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embeddings/oleObject1.bin" ContentType="application/vnd.openxmlformats-officedocument.oleObject"/>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EstaPasta_de_trabalho"/>
  <mc:AlternateContent xmlns:mc="http://schemas.openxmlformats.org/markup-compatibility/2006">
    <mc:Choice Requires="x15">
      <x15ac:absPath xmlns:x15ac="http://schemas.microsoft.com/office/spreadsheetml/2010/11/ac" url="C:\Users\jilmar.chaves\Downloads\Obra BR-232 Duplicação\"/>
    </mc:Choice>
  </mc:AlternateContent>
  <xr:revisionPtr revIDLastSave="0" documentId="13_ncr:1_{6F3F144D-EC02-4F94-9AC7-876D6BDE0C7E}" xr6:coauthVersionLast="47" xr6:coauthVersionMax="47" xr10:uidLastSave="{00000000-0000-0000-0000-000000000000}"/>
  <bookViews>
    <workbookView xWindow="-120" yWindow="-120" windowWidth="29040" windowHeight="15720" tabRatio="796" xr2:uid="{00000000-000D-0000-FFFF-FFFF00000000}"/>
  </bookViews>
  <sheets>
    <sheet name="RESUMO" sheetId="127" r:id="rId1"/>
    <sheet name="PLANILHA" sheetId="126" r:id="rId2"/>
    <sheet name="CURVA ABC" sheetId="49" r:id="rId3"/>
    <sheet name="CRON" sheetId="140" r:id="rId4"/>
    <sheet name="BDI" sheetId="141" r:id="rId5"/>
    <sheet name="MUNICÍPIOS" sheetId="142" r:id="rId6"/>
    <sheet name="HISTOGRAMA" sheetId="143" r:id="rId7"/>
    <sheet name="FIT" sheetId="144" r:id="rId8"/>
    <sheet name="CPU Iluminação" sheetId="145" r:id="rId9"/>
    <sheet name="AD.LOCAL" sheetId="146" r:id="rId10"/>
    <sheet name="AD.FX" sheetId="147" r:id="rId11"/>
    <sheet name="AD.VIN" sheetId="148" r:id="rId12"/>
    <sheet name="AD.VR" sheetId="149" r:id="rId13"/>
    <sheet name="AD.MC" sheetId="150" r:id="rId14"/>
    <sheet name="RESUMO MO" sheetId="151" r:id="rId15"/>
    <sheet name="EFS" sheetId="152" r:id="rId16"/>
    <sheet name="CANT_Efetivo" sheetId="153" r:id="rId17"/>
    <sheet name="CANT_Coef" sheetId="154" r:id="rId18"/>
    <sheet name="CANT_Princ" sheetId="155" r:id="rId19"/>
    <sheet name="CANT_Compl OAE" sheetId="156" r:id="rId20"/>
    <sheet name="CANT_Ind" sheetId="157" r:id="rId21"/>
    <sheet name="Mob. e Desmob" sheetId="158" r:id="rId22"/>
    <sheet name="Equip Mínimo" sheetId="159" r:id="rId23"/>
    <sheet name="Rotas" sheetId="160" r:id="rId24"/>
    <sheet name="Mat. Betuminoso" sheetId="161" r:id="rId25"/>
    <sheet name="Aquis. Betuminoso" sheetId="162" r:id="rId26"/>
    <sheet name="Mapa+Binômio" sheetId="163" r:id="rId27"/>
    <sheet name="Diagrama" sheetId="164" r:id="rId28"/>
  </sheets>
  <externalReferences>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s>
  <definedNames>
    <definedName name="\0" localSheetId="4">#REF!</definedName>
    <definedName name="\0" localSheetId="7">#REF!</definedName>
    <definedName name="\0" localSheetId="26">#REF!</definedName>
    <definedName name="\0">#REF!</definedName>
    <definedName name="\1" localSheetId="4">#REF!</definedName>
    <definedName name="\1" localSheetId="7">#REF!</definedName>
    <definedName name="\1">#REF!</definedName>
    <definedName name="\11" localSheetId="4">#REF!</definedName>
    <definedName name="\11" localSheetId="7">#REF!</definedName>
    <definedName name="\11">#REF!</definedName>
    <definedName name="\2" localSheetId="4">#REF!</definedName>
    <definedName name="\2" localSheetId="7">#REF!</definedName>
    <definedName name="\2">#REF!</definedName>
    <definedName name="\a" localSheetId="4">#REF!</definedName>
    <definedName name="\a" localSheetId="7">#REF!</definedName>
    <definedName name="\a" localSheetId="26">#REF!</definedName>
    <definedName name="\a">#REF!</definedName>
    <definedName name="\B" localSheetId="4">#REF!</definedName>
    <definedName name="\B" localSheetId="7">#REF!</definedName>
    <definedName name="\B">#REF!</definedName>
    <definedName name="\c" localSheetId="4">#REF!</definedName>
    <definedName name="\c" localSheetId="7">#REF!</definedName>
    <definedName name="\c">#REF!</definedName>
    <definedName name="\D" localSheetId="4">#REF!</definedName>
    <definedName name="\D" localSheetId="7">#REF!</definedName>
    <definedName name="\D">#REF!</definedName>
    <definedName name="\E" localSheetId="4">#REF!</definedName>
    <definedName name="\E" localSheetId="7">#REF!</definedName>
    <definedName name="\E">#REF!</definedName>
    <definedName name="\fagf" localSheetId="4">#REF!</definedName>
    <definedName name="\fagf" localSheetId="7">#REF!</definedName>
    <definedName name="\fagf">#REF!</definedName>
    <definedName name="\I" localSheetId="4">#REF!</definedName>
    <definedName name="\I" localSheetId="7">#REF!</definedName>
    <definedName name="\I" localSheetId="26">#REF!</definedName>
    <definedName name="\I">#REF!</definedName>
    <definedName name="\p" localSheetId="4">#REF!</definedName>
    <definedName name="\p" localSheetId="7">#REF!</definedName>
    <definedName name="\p">#REF!</definedName>
    <definedName name="\S" localSheetId="4">#REF!</definedName>
    <definedName name="\S" localSheetId="7">#REF!</definedName>
    <definedName name="\S" localSheetId="26">#REF!</definedName>
    <definedName name="\S">#REF!</definedName>
    <definedName name="\SA" localSheetId="4">#REF!</definedName>
    <definedName name="\SA" localSheetId="7">#REF!</definedName>
    <definedName name="\SA">#REF!</definedName>
    <definedName name="\w" localSheetId="4">#REF!</definedName>
    <definedName name="\w" localSheetId="7">#REF!</definedName>
    <definedName name="\w">#REF!</definedName>
    <definedName name="\x" localSheetId="4">#REF!</definedName>
    <definedName name="\x" localSheetId="7">#REF!</definedName>
    <definedName name="\x">#REF!</definedName>
    <definedName name="\z" localSheetId="4">#REF!</definedName>
    <definedName name="\z" localSheetId="7">#REF!</definedName>
    <definedName name="\z">#REF!</definedName>
    <definedName name="\ZACVDERVREW">#N/A</definedName>
    <definedName name="_\1" localSheetId="7">#REF!</definedName>
    <definedName name="_\1">#REF!</definedName>
    <definedName name="_\11" localSheetId="7">#REF!</definedName>
    <definedName name="_\11">#REF!</definedName>
    <definedName name="_\a" localSheetId="7">#REF!</definedName>
    <definedName name="_\a">#REF!</definedName>
    <definedName name="_\b" localSheetId="7">#REF!</definedName>
    <definedName name="_\b">#REF!</definedName>
    <definedName name="_\c" localSheetId="7">#REF!</definedName>
    <definedName name="_\c">#REF!</definedName>
    <definedName name="_\fagf" localSheetId="7">#REF!</definedName>
    <definedName name="_\fagf">#REF!</definedName>
    <definedName name="_\I" localSheetId="7">#REF!</definedName>
    <definedName name="_\I">#REF!</definedName>
    <definedName name="_\p" localSheetId="7">#REF!</definedName>
    <definedName name="_\p">#REF!</definedName>
    <definedName name="_\S" localSheetId="7">#REF!</definedName>
    <definedName name="_\S">#REF!</definedName>
    <definedName name="_\w" localSheetId="7">#REF!</definedName>
    <definedName name="_\w">#REF!</definedName>
    <definedName name="_\z" localSheetId="7">#REF!</definedName>
    <definedName name="_\z">#REF!</definedName>
    <definedName name="_\ZACVDERVREW">#N/A</definedName>
    <definedName name="___" localSheetId="4" hidden="1">#REF!</definedName>
    <definedName name="___" localSheetId="7" hidden="1">#REF!</definedName>
    <definedName name="___" localSheetId="26" hidden="1">#REF!</definedName>
    <definedName name="___" hidden="1">#REF!</definedName>
    <definedName name="_____" localSheetId="4" hidden="1">#REF!</definedName>
    <definedName name="_____" localSheetId="7" hidden="1">#REF!</definedName>
    <definedName name="_____" localSheetId="26" hidden="1">#REF!</definedName>
    <definedName name="_____" hidden="1">#REF!</definedName>
    <definedName name="________" localSheetId="4" hidden="1">#REF!</definedName>
    <definedName name="________" localSheetId="7" hidden="1">#REF!</definedName>
    <definedName name="________" localSheetId="26" hidden="1">#REF!</definedName>
    <definedName name="________" hidden="1">#REF!</definedName>
    <definedName name="______________" localSheetId="4" hidden="1">#REF!</definedName>
    <definedName name="______________" localSheetId="7" hidden="1">#REF!</definedName>
    <definedName name="______________" localSheetId="26" hidden="1">#REF!</definedName>
    <definedName name="______________" hidden="1">#REF!</definedName>
    <definedName name="_______________" localSheetId="4" hidden="1">#REF!</definedName>
    <definedName name="_______________" localSheetId="7" hidden="1">#REF!</definedName>
    <definedName name="_______________" localSheetId="26" hidden="1">#REF!</definedName>
    <definedName name="_______________" hidden="1">#REF!</definedName>
    <definedName name="_____________________________________Ext2" localSheetId="4">#REF!</definedName>
    <definedName name="_____________________________________Ext2" localSheetId="7">#REF!</definedName>
    <definedName name="_____________________________________Ext2">#REF!</definedName>
    <definedName name="___________________________________PL1" localSheetId="4">#REF!</definedName>
    <definedName name="___________________________________PL1" localSheetId="7">#REF!</definedName>
    <definedName name="___________________________________PL1">#REF!</definedName>
    <definedName name="__________________________________PL1" localSheetId="4">#REF!</definedName>
    <definedName name="__________________________________PL1" localSheetId="7">#REF!</definedName>
    <definedName name="__________________________________PL1">#REF!</definedName>
    <definedName name="_________________________________CC709" localSheetId="7">[0]!Plan1</definedName>
    <definedName name="_________________________________CC709">#N/A</definedName>
    <definedName name="_________________________________PL1" localSheetId="4">#REF!</definedName>
    <definedName name="_________________________________PL1" localSheetId="7">#REF!</definedName>
    <definedName name="_________________________________PL1">#REF!</definedName>
    <definedName name="________________________________Ext2" localSheetId="4">#REF!</definedName>
    <definedName name="________________________________Ext2" localSheetId="7">#REF!</definedName>
    <definedName name="________________________________Ext2">#REF!</definedName>
    <definedName name="________________________________PL1" localSheetId="4">#REF!</definedName>
    <definedName name="________________________________PL1" localSheetId="7">#REF!</definedName>
    <definedName name="________________________________PL1">#REF!</definedName>
    <definedName name="_______________________________PL1" localSheetId="4">#REF!</definedName>
    <definedName name="_______________________________PL1" localSheetId="7">#REF!</definedName>
    <definedName name="_______________________________PL1">#REF!</definedName>
    <definedName name="______________________________Ext2" localSheetId="4">#REF!</definedName>
    <definedName name="______________________________Ext2" localSheetId="7">#REF!</definedName>
    <definedName name="______________________________Ext2">#REF!</definedName>
    <definedName name="______________________________PL1" localSheetId="4">#REF!</definedName>
    <definedName name="______________________________PL1" localSheetId="7">#REF!</definedName>
    <definedName name="______________________________PL1">#REF!</definedName>
    <definedName name="_____________________________PL1" localSheetId="4">#REF!</definedName>
    <definedName name="_____________________________PL1" localSheetId="7">#REF!</definedName>
    <definedName name="_____________________________PL1">#REF!</definedName>
    <definedName name="____________________________CC709" localSheetId="7">#REF!</definedName>
    <definedName name="____________________________CC709">#N/A</definedName>
    <definedName name="____________________________E" localSheetId="4" hidden="1">#REF!</definedName>
    <definedName name="____________________________E" localSheetId="7" hidden="1">#REF!</definedName>
    <definedName name="____________________________E" localSheetId="26" hidden="1">#REF!</definedName>
    <definedName name="____________________________E" hidden="1">#REF!</definedName>
    <definedName name="____________________________PL1" localSheetId="4">#REF!</definedName>
    <definedName name="____________________________PL1" localSheetId="7">#REF!</definedName>
    <definedName name="____________________________PL1">#REF!</definedName>
    <definedName name="____________________________T" localSheetId="4" hidden="1">#REF!</definedName>
    <definedName name="____________________________T" localSheetId="7" hidden="1">#REF!</definedName>
    <definedName name="____________________________T" localSheetId="26" hidden="1">#REF!</definedName>
    <definedName name="____________________________T" hidden="1">#REF!</definedName>
    <definedName name="____________________________UO" localSheetId="4" hidden="1">#REF!</definedName>
    <definedName name="____________________________UO" localSheetId="7" hidden="1">#REF!</definedName>
    <definedName name="____________________________UO" localSheetId="26" hidden="1">#REF!</definedName>
    <definedName name="____________________________UO" hidden="1">#REF!</definedName>
    <definedName name="___________________________Ext2" localSheetId="4">#REF!</definedName>
    <definedName name="___________________________Ext2" localSheetId="7">#REF!</definedName>
    <definedName name="___________________________Ext2">#REF!</definedName>
    <definedName name="___________________________PL1" localSheetId="4">#REF!</definedName>
    <definedName name="___________________________PL1" localSheetId="7">#REF!</definedName>
    <definedName name="___________________________PL1">#REF!</definedName>
    <definedName name="___________________________W" localSheetId="4" hidden="1">#REF!</definedName>
    <definedName name="___________________________W" localSheetId="7" hidden="1">#REF!</definedName>
    <definedName name="___________________________W" localSheetId="26" hidden="1">#REF!</definedName>
    <definedName name="___________________________W" hidden="1">#REF!</definedName>
    <definedName name="__________________________D" localSheetId="4" hidden="1">#REF!</definedName>
    <definedName name="__________________________D" localSheetId="7" hidden="1">#REF!</definedName>
    <definedName name="__________________________D" localSheetId="26" hidden="1">#REF!</definedName>
    <definedName name="__________________________D" hidden="1">#REF!</definedName>
    <definedName name="__________________________Ext2" localSheetId="4">#REF!</definedName>
    <definedName name="__________________________Ext2" localSheetId="7">#REF!</definedName>
    <definedName name="__________________________Ext2">#REF!</definedName>
    <definedName name="__________________________PL1" localSheetId="4">#REF!</definedName>
    <definedName name="__________________________PL1" localSheetId="7">#REF!</definedName>
    <definedName name="__________________________PL1">#REF!</definedName>
    <definedName name="_________________________Ext2" localSheetId="4">#REF!</definedName>
    <definedName name="_________________________Ext2" localSheetId="7">#REF!</definedName>
    <definedName name="_________________________Ext2">#REF!</definedName>
    <definedName name="_________________________OUT98" localSheetId="4" hidden="1">{#N/A,#N/A,TRUE,"Serviços"}</definedName>
    <definedName name="_________________________OUT98" localSheetId="7" hidden="1">{#N/A,#N/A,TRUE,"Serviços"}</definedName>
    <definedName name="_________________________OUT98" hidden="1">{#N/A,#N/A,TRUE,"Serviços"}</definedName>
    <definedName name="_________________________PL1" localSheetId="4">#REF!</definedName>
    <definedName name="_________________________PL1" localSheetId="7">#REF!</definedName>
    <definedName name="_________________________PL1">#REF!</definedName>
    <definedName name="_________________________r" localSheetId="4">#REF!</definedName>
    <definedName name="_________________________r" localSheetId="7">#REF!</definedName>
    <definedName name="_________________________r">#REF!</definedName>
    <definedName name="________________________KM406407" localSheetId="4">#REF!</definedName>
    <definedName name="________________________KM406407" localSheetId="7">#REF!</definedName>
    <definedName name="________________________KM406407">#REF!</definedName>
    <definedName name="________________________OUT98" localSheetId="4" hidden="1">{#N/A,#N/A,TRUE,"Serviços"}</definedName>
    <definedName name="________________________OUT98" localSheetId="7" hidden="1">{#N/A,#N/A,TRUE,"Serviços"}</definedName>
    <definedName name="________________________OUT98" hidden="1">{#N/A,#N/A,TRUE,"Serviços"}</definedName>
    <definedName name="________________________PL1" localSheetId="4">#REF!</definedName>
    <definedName name="________________________PL1" localSheetId="7">#REF!</definedName>
    <definedName name="________________________PL1">#REF!</definedName>
    <definedName name="________________________r" localSheetId="4">#REF!</definedName>
    <definedName name="________________________r" localSheetId="7">#REF!</definedName>
    <definedName name="________________________r">#REF!</definedName>
    <definedName name="________________________Rbv1" localSheetId="4">#REF!</definedName>
    <definedName name="________________________Rbv1" localSheetId="7">#REF!</definedName>
    <definedName name="________________________Rbv1">#REF!</definedName>
    <definedName name="________________________RE" localSheetId="4" hidden="1">#REF!</definedName>
    <definedName name="________________________RE" localSheetId="7" hidden="1">#REF!</definedName>
    <definedName name="________________________RE" localSheetId="26" hidden="1">#REF!</definedName>
    <definedName name="________________________RE" hidden="1">#REF!</definedName>
    <definedName name="_______________________Ext2" localSheetId="4">#REF!</definedName>
    <definedName name="_______________________Ext2" localSheetId="7">#REF!</definedName>
    <definedName name="_______________________Ext2">#REF!</definedName>
    <definedName name="_______________________fr" localSheetId="4" hidden="1">#REF!</definedName>
    <definedName name="_______________________fr" localSheetId="7" hidden="1">#REF!</definedName>
    <definedName name="_______________________fr" localSheetId="26" hidden="1">#REF!</definedName>
    <definedName name="_______________________fr" hidden="1">#REF!</definedName>
    <definedName name="_______________________OUT98" localSheetId="27" hidden="1">{#N/A,#N/A,TRUE,"Serviços"}</definedName>
    <definedName name="_______________________OUT98" localSheetId="7" hidden="1">{#N/A,#N/A,TRUE,"Serviços"}</definedName>
    <definedName name="_______________________OUT98" hidden="1">{#N/A,#N/A,TRUE,"Serviços"}</definedName>
    <definedName name="_______________________PCM30" localSheetId="4">#REF!</definedName>
    <definedName name="_______________________PCM30" localSheetId="7">#REF!</definedName>
    <definedName name="_______________________PCM30">#REF!</definedName>
    <definedName name="_______________________PL1" localSheetId="4">#REF!</definedName>
    <definedName name="_______________________PL1" localSheetId="7">#REF!</definedName>
    <definedName name="_______________________PL1">#REF!</definedName>
    <definedName name="_______________________PLA2" localSheetId="4">#REF!</definedName>
    <definedName name="_______________________PLA2" localSheetId="7">#REF!</definedName>
    <definedName name="_______________________PLA2">#REF!</definedName>
    <definedName name="_______________________PTB10" localSheetId="4">#REF!</definedName>
    <definedName name="_______________________PTB10" localSheetId="7">#REF!</definedName>
    <definedName name="_______________________PTB10">#REF!</definedName>
    <definedName name="_______________________r" localSheetId="4">#REF!</definedName>
    <definedName name="_______________________r" localSheetId="7">#REF!</definedName>
    <definedName name="_______________________r">#REF!</definedName>
    <definedName name="_______________________Rbv1" localSheetId="4">#REF!</definedName>
    <definedName name="_______________________Rbv1" localSheetId="7">#REF!</definedName>
    <definedName name="_______________________Rbv1">#REF!</definedName>
    <definedName name="_______________________RE" localSheetId="4" hidden="1">#REF!</definedName>
    <definedName name="_______________________RE" localSheetId="7" hidden="1">#REF!</definedName>
    <definedName name="_______________________RE" localSheetId="26" hidden="1">#REF!</definedName>
    <definedName name="_______________________RE" hidden="1">#REF!</definedName>
    <definedName name="_______________________T" localSheetId="4" hidden="1">#REF!</definedName>
    <definedName name="_______________________T" localSheetId="7" hidden="1">#REF!</definedName>
    <definedName name="_______________________T" localSheetId="26" hidden="1">#REF!</definedName>
    <definedName name="_______________________T" hidden="1">#REF!</definedName>
    <definedName name="_______________________TOT7" localSheetId="4">#REF!</definedName>
    <definedName name="_______________________TOT7" localSheetId="7">#REF!</definedName>
    <definedName name="_______________________TOT7">#REF!</definedName>
    <definedName name="_______________________TSD2" localSheetId="4">#REF!</definedName>
    <definedName name="_______________________TSD2" localSheetId="7">#REF!</definedName>
    <definedName name="_______________________TSD2">#REF!</definedName>
    <definedName name="______________________CAP20" localSheetId="4">#REF!</definedName>
    <definedName name="______________________CAP20" localSheetId="7">#REF!</definedName>
    <definedName name="______________________CAP20" localSheetId="26">#REF!</definedName>
    <definedName name="______________________CAP20">#REF!</definedName>
    <definedName name="______________________CC709" localSheetId="4">#REF!</definedName>
    <definedName name="______________________CC709" localSheetId="7">#REF!</definedName>
    <definedName name="______________________CC709">#REF!</definedName>
    <definedName name="______________________Ext2" localSheetId="4">#REF!</definedName>
    <definedName name="______________________Ext2" localSheetId="7">#REF!</definedName>
    <definedName name="______________________Ext2">#REF!</definedName>
    <definedName name="______________________KM406407" localSheetId="4">#REF!</definedName>
    <definedName name="______________________KM406407" localSheetId="7">#REF!</definedName>
    <definedName name="______________________KM406407">#REF!</definedName>
    <definedName name="______________________la2" localSheetId="4">#REF!</definedName>
    <definedName name="______________________la2" localSheetId="7">#REF!</definedName>
    <definedName name="______________________la2">#REF!</definedName>
    <definedName name="______________________OUT98" localSheetId="4" hidden="1">{#N/A,#N/A,TRUE,"Serviços"}</definedName>
    <definedName name="______________________OUT98" localSheetId="7" hidden="1">{#N/A,#N/A,TRUE,"Serviços"}</definedName>
    <definedName name="______________________OUT98" hidden="1">{#N/A,#N/A,TRUE,"Serviços"}</definedName>
    <definedName name="______________________PCM30" localSheetId="4">#REF!</definedName>
    <definedName name="______________________PCM30" localSheetId="7">#REF!</definedName>
    <definedName name="______________________PCM30">#REF!</definedName>
    <definedName name="______________________PL1" localSheetId="4">#REF!</definedName>
    <definedName name="______________________PL1" localSheetId="7">#REF!</definedName>
    <definedName name="______________________PL1">#REF!</definedName>
    <definedName name="______________________PLA2" localSheetId="4">#REF!</definedName>
    <definedName name="______________________PLA2" localSheetId="7">#REF!</definedName>
    <definedName name="______________________PLA2">#REF!</definedName>
    <definedName name="______________________PTB10" localSheetId="4">#REF!</definedName>
    <definedName name="______________________PTB10" localSheetId="7">#REF!</definedName>
    <definedName name="______________________PTB10">#REF!</definedName>
    <definedName name="______________________r" localSheetId="4">#REF!</definedName>
    <definedName name="______________________r" localSheetId="7">#REF!</definedName>
    <definedName name="______________________r">#REF!</definedName>
    <definedName name="______________________Rbv1" localSheetId="4">#REF!</definedName>
    <definedName name="______________________Rbv1" localSheetId="7">#REF!</definedName>
    <definedName name="______________________Rbv1">#REF!</definedName>
    <definedName name="______________________RE" localSheetId="4" hidden="1">#REF!</definedName>
    <definedName name="______________________RE" localSheetId="7" hidden="1">#REF!</definedName>
    <definedName name="______________________RE" localSheetId="26" hidden="1">#REF!</definedName>
    <definedName name="______________________RE" hidden="1">#REF!</definedName>
    <definedName name="______________________TB10" localSheetId="4">#REF!</definedName>
    <definedName name="______________________TB10" localSheetId="7">#REF!</definedName>
    <definedName name="______________________TB10" localSheetId="26">#REF!</definedName>
    <definedName name="______________________TB10">#REF!</definedName>
    <definedName name="______________________TCB5" localSheetId="4">#REF!</definedName>
    <definedName name="______________________TCB5" localSheetId="7">#REF!</definedName>
    <definedName name="______________________TCB5" localSheetId="26">#REF!</definedName>
    <definedName name="______________________TCB5">#REF!</definedName>
    <definedName name="______________________tcc4" localSheetId="4">#REF!</definedName>
    <definedName name="______________________tcc4" localSheetId="7">#REF!</definedName>
    <definedName name="______________________tcc4" localSheetId="26">#REF!</definedName>
    <definedName name="______________________tcc4">#REF!</definedName>
    <definedName name="______________________TOT7" localSheetId="4">#REF!</definedName>
    <definedName name="______________________TOT7" localSheetId="7">#REF!</definedName>
    <definedName name="______________________TOT7">#REF!</definedName>
    <definedName name="______________________TSD2" localSheetId="4">#REF!</definedName>
    <definedName name="______________________TSD2" localSheetId="7">#REF!</definedName>
    <definedName name="______________________TSD2">#REF!</definedName>
    <definedName name="_____________________CAP20" localSheetId="4">#REF!</definedName>
    <definedName name="_____________________CAP20" localSheetId="7">#REF!</definedName>
    <definedName name="_____________________CAP20" localSheetId="26">#REF!</definedName>
    <definedName name="_____________________CAP20">#REF!</definedName>
    <definedName name="_____________________CC709" localSheetId="4">#REF!</definedName>
    <definedName name="_____________________CC709" localSheetId="7">#REF!</definedName>
    <definedName name="_____________________CC709">#REF!</definedName>
    <definedName name="_____________________CCM30" localSheetId="4">#REF!</definedName>
    <definedName name="_____________________CCM30" localSheetId="7">#REF!</definedName>
    <definedName name="_____________________CCM30">#REF!</definedName>
    <definedName name="_____________________Ext2" localSheetId="4">#REF!</definedName>
    <definedName name="_____________________Ext2" localSheetId="7">#REF!</definedName>
    <definedName name="_____________________Ext2">#REF!</definedName>
    <definedName name="_____________________KM406407" localSheetId="4">#REF!</definedName>
    <definedName name="_____________________KM406407" localSheetId="7">#REF!</definedName>
    <definedName name="_____________________KM406407">#REF!</definedName>
    <definedName name="_____________________la2" localSheetId="4">#REF!</definedName>
    <definedName name="_____________________la2" localSheetId="7">#REF!</definedName>
    <definedName name="_____________________la2">#REF!</definedName>
    <definedName name="_____________________OUT98" localSheetId="27" hidden="1">{#N/A,#N/A,TRUE,"Serviços"}</definedName>
    <definedName name="_____________________OUT98" localSheetId="7" hidden="1">{#N/A,#N/A,TRUE,"Serviços"}</definedName>
    <definedName name="_____________________OUT98" hidden="1">{#N/A,#N/A,TRUE,"Serviços"}</definedName>
    <definedName name="_____________________PL1" localSheetId="4">#REF!</definedName>
    <definedName name="_____________________PL1" localSheetId="7">#REF!</definedName>
    <definedName name="_____________________PL1">#REF!</definedName>
    <definedName name="_____________________r" localSheetId="4">#REF!</definedName>
    <definedName name="_____________________r" localSheetId="7">#REF!</definedName>
    <definedName name="_____________________r">#REF!</definedName>
    <definedName name="_____________________Rbv1" localSheetId="4">#REF!</definedName>
    <definedName name="_____________________Rbv1" localSheetId="7">#REF!</definedName>
    <definedName name="_____________________Rbv1">#REF!</definedName>
    <definedName name="_____________________SD" localSheetId="4" hidden="1">#REF!</definedName>
    <definedName name="_____________________SD" localSheetId="7" hidden="1">#REF!</definedName>
    <definedName name="_____________________SD" localSheetId="26" hidden="1">#REF!</definedName>
    <definedName name="_____________________SD" hidden="1">#REF!</definedName>
    <definedName name="_____________________TB10" localSheetId="4">#REF!</definedName>
    <definedName name="_____________________TB10" localSheetId="7">#REF!</definedName>
    <definedName name="_____________________TB10" localSheetId="26">#REF!</definedName>
    <definedName name="_____________________TB10">#REF!</definedName>
    <definedName name="_____________________TCB5" localSheetId="4">#REF!</definedName>
    <definedName name="_____________________TCB5" localSheetId="7">#REF!</definedName>
    <definedName name="_____________________TCB5" localSheetId="26">#REF!</definedName>
    <definedName name="_____________________TCB5">#REF!</definedName>
    <definedName name="_____________________tcc4" localSheetId="4">#REF!</definedName>
    <definedName name="_____________________tcc4" localSheetId="7">#REF!</definedName>
    <definedName name="_____________________tcc4" localSheetId="26">#REF!</definedName>
    <definedName name="_____________________tcc4">#REF!</definedName>
    <definedName name="_____________________wq" localSheetId="4" hidden="1">#REF!</definedName>
    <definedName name="_____________________wq" localSheetId="7" hidden="1">#REF!</definedName>
    <definedName name="_____________________wq" localSheetId="26" hidden="1">#REF!</definedName>
    <definedName name="_____________________wq" hidden="1">#REF!</definedName>
    <definedName name="____________________A1" localSheetId="7">FIT!____________________A1</definedName>
    <definedName name="____________________A1">[0]!____________________A1</definedName>
    <definedName name="____________________A10" localSheetId="7">FIT!____________________A10</definedName>
    <definedName name="____________________A10">[0]!____________________A10</definedName>
    <definedName name="____________________A11" localSheetId="7">FIT!____________________A11</definedName>
    <definedName name="____________________A11">[0]!____________________A11</definedName>
    <definedName name="____________________A12" localSheetId="7">FIT!____________________A12</definedName>
    <definedName name="____________________A12">[0]!____________________A12</definedName>
    <definedName name="____________________A13" localSheetId="7">FIT!____________________A13</definedName>
    <definedName name="____________________A13">[0]!____________________A13</definedName>
    <definedName name="____________________A14" localSheetId="7">FIT!____________________A14</definedName>
    <definedName name="____________________A14">[0]!____________________A14</definedName>
    <definedName name="____________________A15" localSheetId="7">FIT!____________________A15</definedName>
    <definedName name="____________________A15">[0]!____________________A15</definedName>
    <definedName name="____________________A16" localSheetId="7">FIT!____________________A16</definedName>
    <definedName name="____________________A16">[0]!____________________A16</definedName>
    <definedName name="____________________A17" localSheetId="7">FIT!____________________A17</definedName>
    <definedName name="____________________A17">[0]!____________________A17</definedName>
    <definedName name="____________________A19" localSheetId="7">FIT!____________________A19</definedName>
    <definedName name="____________________A19">[0]!____________________A19</definedName>
    <definedName name="____________________A2" localSheetId="7">FIT!____________________A2</definedName>
    <definedName name="____________________A2">[0]!____________________A2</definedName>
    <definedName name="____________________A20" localSheetId="7">FIT!____________________A20</definedName>
    <definedName name="____________________A20">[0]!____________________A20</definedName>
    <definedName name="____________________A21" localSheetId="7">FIT!____________________A21</definedName>
    <definedName name="____________________A21">[0]!____________________A21</definedName>
    <definedName name="____________________A22" localSheetId="7">FIT!____________________A22</definedName>
    <definedName name="____________________A22">[0]!____________________A22</definedName>
    <definedName name="____________________A23" localSheetId="7">FIT!____________________A23</definedName>
    <definedName name="____________________A23">[0]!____________________A23</definedName>
    <definedName name="____________________A24" localSheetId="7">FIT!____________________A24</definedName>
    <definedName name="____________________A24">[0]!____________________A24</definedName>
    <definedName name="____________________A25" localSheetId="7">FIT!____________________A25</definedName>
    <definedName name="____________________A25">[0]!____________________A25</definedName>
    <definedName name="____________________A3" localSheetId="7">FIT!____________________A3</definedName>
    <definedName name="____________________A3">[0]!____________________A3</definedName>
    <definedName name="____________________A4" localSheetId="7">FIT!____________________A4</definedName>
    <definedName name="____________________A4">[0]!____________________A4</definedName>
    <definedName name="____________________A5" localSheetId="7">FIT!____________________A5</definedName>
    <definedName name="____________________A5">[0]!____________________A5</definedName>
    <definedName name="____________________A6" localSheetId="7">FIT!____________________A6</definedName>
    <definedName name="____________________A6">[0]!____________________A6</definedName>
    <definedName name="____________________A7" localSheetId="7">FIT!____________________A7</definedName>
    <definedName name="____________________A7">[0]!____________________A7</definedName>
    <definedName name="____________________A9" localSheetId="7">FIT!____________________A9</definedName>
    <definedName name="____________________A9">[0]!____________________A9</definedName>
    <definedName name="____________________CCM30" localSheetId="4">#REF!</definedName>
    <definedName name="____________________CCM30" localSheetId="7">#REF!</definedName>
    <definedName name="____________________CCM30">#REF!</definedName>
    <definedName name="____________________D" localSheetId="4" hidden="1">#REF!</definedName>
    <definedName name="____________________D" localSheetId="7" hidden="1">#REF!</definedName>
    <definedName name="____________________D" localSheetId="26" hidden="1">#REF!</definedName>
    <definedName name="____________________D" hidden="1">#REF!</definedName>
    <definedName name="____________________DND2" localSheetId="4">#REF!</definedName>
    <definedName name="____________________DND2" localSheetId="7">#REF!</definedName>
    <definedName name="____________________DND2">#REF!</definedName>
    <definedName name="____________________Ext2" localSheetId="4">#REF!</definedName>
    <definedName name="____________________Ext2" localSheetId="7">#REF!</definedName>
    <definedName name="____________________Ext2">#REF!</definedName>
    <definedName name="____________________Fev1" localSheetId="7">FIT!____________________Fev1</definedName>
    <definedName name="____________________Fev1">[0]!____________________Fev1</definedName>
    <definedName name="____________________Jan1" localSheetId="7">FIT!____________________Jan1</definedName>
    <definedName name="____________________Jan1">[0]!____________________Jan1</definedName>
    <definedName name="____________________KM406407" localSheetId="4">#REF!</definedName>
    <definedName name="____________________KM406407" localSheetId="7">#REF!</definedName>
    <definedName name="____________________KM406407">#REF!</definedName>
    <definedName name="____________________Mar1" localSheetId="7">FIT!____________________Mar1</definedName>
    <definedName name="____________________Mar1">[0]!____________________Mar1</definedName>
    <definedName name="____________________MOD01" localSheetId="7">FIT!____________________MOD01</definedName>
    <definedName name="____________________MOD01">[0]!____________________MOD01</definedName>
    <definedName name="____________________OUT98" localSheetId="4" hidden="1">{#N/A,#N/A,TRUE,"Serviços"}</definedName>
    <definedName name="____________________OUT98" localSheetId="27" hidden="1">{#N/A,#N/A,TRUE,"Serviços"}</definedName>
    <definedName name="____________________OUT98" localSheetId="7" hidden="1">{#N/A,#N/A,TRUE,"Serviços"}</definedName>
    <definedName name="____________________OUT98" hidden="1">{#N/A,#N/A,TRUE,"Serviços"}</definedName>
    <definedName name="____________________PCM30" localSheetId="4">#REF!</definedName>
    <definedName name="____________________PCM30" localSheetId="7">#REF!</definedName>
    <definedName name="____________________PCM30">#REF!</definedName>
    <definedName name="____________________PL1" localSheetId="4">#REF!</definedName>
    <definedName name="____________________PL1" localSheetId="7">#REF!</definedName>
    <definedName name="____________________PL1">#REF!</definedName>
    <definedName name="____________________PLA2" localSheetId="4">#REF!</definedName>
    <definedName name="____________________PLA2" localSheetId="7">#REF!</definedName>
    <definedName name="____________________PLA2">#REF!</definedName>
    <definedName name="____________________PTB10" localSheetId="4">#REF!</definedName>
    <definedName name="____________________PTB10" localSheetId="7">#REF!</definedName>
    <definedName name="____________________PTB10">#REF!</definedName>
    <definedName name="____________________r" localSheetId="4">#REF!</definedName>
    <definedName name="____________________r" localSheetId="7">#REF!</definedName>
    <definedName name="____________________r">#REF!</definedName>
    <definedName name="____________________Rbv1" localSheetId="4">#REF!</definedName>
    <definedName name="____________________Rbv1" localSheetId="7">#REF!</definedName>
    <definedName name="____________________Rbv1">#REF!</definedName>
    <definedName name="____________________RP1" localSheetId="7">FIT!____________________RP1</definedName>
    <definedName name="____________________RP1">[0]!____________________RP1</definedName>
    <definedName name="____________________tcc4" localSheetId="4">#REF!</definedName>
    <definedName name="____________________tcc4" localSheetId="7">#REF!</definedName>
    <definedName name="____________________tcc4" localSheetId="26">#REF!</definedName>
    <definedName name="____________________tcc4">#REF!</definedName>
    <definedName name="____________________TOT7" localSheetId="4">#REF!</definedName>
    <definedName name="____________________TOT7" localSheetId="7">#REF!</definedName>
    <definedName name="____________________TOT7">#REF!</definedName>
    <definedName name="____________________TSD2" localSheetId="4">#REF!</definedName>
    <definedName name="____________________TSD2" localSheetId="7">#REF!</definedName>
    <definedName name="____________________TSD2">#REF!</definedName>
    <definedName name="___________________ATD1" localSheetId="4">#REF!</definedName>
    <definedName name="___________________ATD1" localSheetId="7">#REF!</definedName>
    <definedName name="___________________ATD1">#REF!</definedName>
    <definedName name="___________________CAP20" localSheetId="4">#REF!</definedName>
    <definedName name="___________________CAP20" localSheetId="7">#REF!</definedName>
    <definedName name="___________________CAP20" localSheetId="26">#REF!</definedName>
    <definedName name="___________________CAP20">#REF!</definedName>
    <definedName name="___________________CC709" localSheetId="4">#REF!</definedName>
    <definedName name="___________________CC709" localSheetId="7">#REF!</definedName>
    <definedName name="___________________CC709">#REF!</definedName>
    <definedName name="___________________DND2" localSheetId="4">#REF!</definedName>
    <definedName name="___________________DND2" localSheetId="7">#REF!</definedName>
    <definedName name="___________________DND2">#REF!</definedName>
    <definedName name="___________________Ext2" localSheetId="4">#REF!</definedName>
    <definedName name="___________________Ext2" localSheetId="7">#REF!</definedName>
    <definedName name="___________________Ext2">#REF!</definedName>
    <definedName name="___________________HCB5" localSheetId="4">#REF!</definedName>
    <definedName name="___________________HCB5" localSheetId="7">#REF!</definedName>
    <definedName name="___________________HCB5">#REF!</definedName>
    <definedName name="___________________HGF" localSheetId="4" hidden="1">#REF!</definedName>
    <definedName name="___________________HGF" localSheetId="7" hidden="1">#REF!</definedName>
    <definedName name="___________________HGF" localSheetId="26" hidden="1">#REF!</definedName>
    <definedName name="___________________HGF" hidden="1">#REF!</definedName>
    <definedName name="___________________KM406407" localSheetId="4">#REF!</definedName>
    <definedName name="___________________KM406407" localSheetId="7">#REF!</definedName>
    <definedName name="___________________KM406407">#REF!</definedName>
    <definedName name="___________________la2" localSheetId="4">#REF!</definedName>
    <definedName name="___________________la2" localSheetId="7">#REF!</definedName>
    <definedName name="___________________la2">#REF!</definedName>
    <definedName name="___________________OUT98" localSheetId="25" hidden="1">{#N/A,#N/A,TRUE,"Serviços"}</definedName>
    <definedName name="___________________OUT98" localSheetId="4" hidden="1">{#N/A,#N/A,TRUE,"Serviços"}</definedName>
    <definedName name="___________________OUT98" localSheetId="27" hidden="1">{#N/A,#N/A,TRUE,"Serviços"}</definedName>
    <definedName name="___________________OUT98" localSheetId="7" hidden="1">{#N/A,#N/A,TRUE,"Serviços"}</definedName>
    <definedName name="___________________OUT98" localSheetId="24" hidden="1">{#N/A,#N/A,TRUE,"Serviços"}</definedName>
    <definedName name="___________________OUT98" hidden="1">{#N/A,#N/A,TRUE,"Serviços"}</definedName>
    <definedName name="___________________PCM30" localSheetId="4">#REF!</definedName>
    <definedName name="___________________PCM30" localSheetId="7">#REF!</definedName>
    <definedName name="___________________PCM30">#REF!</definedName>
    <definedName name="___________________PL1" localSheetId="4">#REF!</definedName>
    <definedName name="___________________PL1" localSheetId="7">#REF!</definedName>
    <definedName name="___________________PL1">#REF!</definedName>
    <definedName name="___________________PLA2" localSheetId="4">#REF!</definedName>
    <definedName name="___________________PLA2" localSheetId="7">#REF!</definedName>
    <definedName name="___________________PLA2">#REF!</definedName>
    <definedName name="___________________PM334" localSheetId="4">#REF!</definedName>
    <definedName name="___________________PM334" localSheetId="7">#REF!</definedName>
    <definedName name="___________________PM334">#REF!</definedName>
    <definedName name="___________________PM335" localSheetId="4">#REF!</definedName>
    <definedName name="___________________PM335" localSheetId="7">#REF!</definedName>
    <definedName name="___________________PM335">#REF!</definedName>
    <definedName name="___________________PM346" localSheetId="4">#REF!</definedName>
    <definedName name="___________________PM346" localSheetId="7">#REF!</definedName>
    <definedName name="___________________PM346">#REF!</definedName>
    <definedName name="___________________PM406" localSheetId="4">#REF!</definedName>
    <definedName name="___________________PM406" localSheetId="7">#REF!</definedName>
    <definedName name="___________________PM406">#REF!</definedName>
    <definedName name="___________________PM412" localSheetId="4">#REF!</definedName>
    <definedName name="___________________PM412" localSheetId="7">#REF!</definedName>
    <definedName name="___________________PM412">#REF!</definedName>
    <definedName name="___________________PM609" localSheetId="4">#REF!</definedName>
    <definedName name="___________________PM609" localSheetId="7">#REF!</definedName>
    <definedName name="___________________PM609">#REF!</definedName>
    <definedName name="___________________PM970" localSheetId="4">#REF!</definedName>
    <definedName name="___________________PM970" localSheetId="7">#REF!</definedName>
    <definedName name="___________________PM970">#REF!</definedName>
    <definedName name="___________________PTB10" localSheetId="4">#REF!</definedName>
    <definedName name="___________________PTB10" localSheetId="7">#REF!</definedName>
    <definedName name="___________________PTB10">#REF!</definedName>
    <definedName name="___________________r" localSheetId="4">#REF!</definedName>
    <definedName name="___________________r" localSheetId="7">#REF!</definedName>
    <definedName name="___________________r">#REF!</definedName>
    <definedName name="___________________Rbv1" localSheetId="4">#REF!</definedName>
    <definedName name="___________________Rbv1" localSheetId="7">#REF!</definedName>
    <definedName name="___________________Rbv1">#REF!</definedName>
    <definedName name="___________________TB10" localSheetId="4">#REF!</definedName>
    <definedName name="___________________TB10" localSheetId="7">#REF!</definedName>
    <definedName name="___________________TB10" localSheetId="26">#REF!</definedName>
    <definedName name="___________________TB10">#REF!</definedName>
    <definedName name="___________________TCB4" localSheetId="4">#REF!</definedName>
    <definedName name="___________________TCB4" localSheetId="7">#REF!</definedName>
    <definedName name="___________________TCB4">#REF!</definedName>
    <definedName name="___________________TCB5" localSheetId="4">#REF!</definedName>
    <definedName name="___________________TCB5" localSheetId="7">#REF!</definedName>
    <definedName name="___________________TCB5" localSheetId="26">#REF!</definedName>
    <definedName name="___________________TCB5">#REF!</definedName>
    <definedName name="___________________tcc4" localSheetId="4">#REF!</definedName>
    <definedName name="___________________tcc4" localSheetId="7">#REF!</definedName>
    <definedName name="___________________tcc4" localSheetId="26">#REF!</definedName>
    <definedName name="___________________tcc4">#REF!</definedName>
    <definedName name="___________________TCM30" localSheetId="4">#REF!</definedName>
    <definedName name="___________________TCM30" localSheetId="7">#REF!</definedName>
    <definedName name="___________________TCM30">#REF!</definedName>
    <definedName name="___________________TEB4" localSheetId="4">#REF!</definedName>
    <definedName name="___________________TEB4" localSheetId="7">#REF!</definedName>
    <definedName name="___________________TEB4">#REF!</definedName>
    <definedName name="___________________TOT1" localSheetId="4">#REF!</definedName>
    <definedName name="___________________TOT1" localSheetId="7">#REF!</definedName>
    <definedName name="___________________TOT1">#REF!</definedName>
    <definedName name="___________________TOT2" localSheetId="4">#REF!</definedName>
    <definedName name="___________________TOT2" localSheetId="7">#REF!</definedName>
    <definedName name="___________________TOT2">#REF!</definedName>
    <definedName name="___________________TOT3" localSheetId="4">#REF!</definedName>
    <definedName name="___________________TOT3" localSheetId="7">#REF!</definedName>
    <definedName name="___________________TOT3">#REF!</definedName>
    <definedName name="___________________TOT4" localSheetId="4">#REF!</definedName>
    <definedName name="___________________TOT4" localSheetId="7">#REF!</definedName>
    <definedName name="___________________TOT4">#REF!</definedName>
    <definedName name="___________________TOT5" localSheetId="4">#REF!</definedName>
    <definedName name="___________________TOT5" localSheetId="7">#REF!</definedName>
    <definedName name="___________________TOT5">#REF!</definedName>
    <definedName name="___________________TOT6" localSheetId="4">#REF!</definedName>
    <definedName name="___________________TOT6" localSheetId="7">#REF!</definedName>
    <definedName name="___________________TOT6">#REF!</definedName>
    <definedName name="___________________TOT7" localSheetId="4">#REF!</definedName>
    <definedName name="___________________TOT7" localSheetId="7">#REF!</definedName>
    <definedName name="___________________TOT7">#REF!</definedName>
    <definedName name="___________________TSD2" localSheetId="4">#REF!</definedName>
    <definedName name="___________________TSD2" localSheetId="7">#REF!</definedName>
    <definedName name="___________________TSD2">#REF!</definedName>
    <definedName name="__________________A1">#N/A</definedName>
    <definedName name="__________________A10">#N/A</definedName>
    <definedName name="__________________A11">#N/A</definedName>
    <definedName name="__________________A12">#N/A</definedName>
    <definedName name="__________________A13">#N/A</definedName>
    <definedName name="__________________A14">#N/A</definedName>
    <definedName name="__________________A15">#N/A</definedName>
    <definedName name="__________________A16">#N/A</definedName>
    <definedName name="__________________A17">#N/A</definedName>
    <definedName name="__________________A19">#N/A</definedName>
    <definedName name="__________________A2">#N/A</definedName>
    <definedName name="__________________A20">#N/A</definedName>
    <definedName name="__________________A21">#N/A</definedName>
    <definedName name="__________________A22">#N/A</definedName>
    <definedName name="__________________A23">#N/A</definedName>
    <definedName name="__________________A24">#N/A</definedName>
    <definedName name="__________________A25">#N/A</definedName>
    <definedName name="__________________A3">#N/A</definedName>
    <definedName name="__________________A4">#N/A</definedName>
    <definedName name="__________________A5">#N/A</definedName>
    <definedName name="__________________A6">#N/A</definedName>
    <definedName name="__________________A7">#N/A</definedName>
    <definedName name="__________________A9">#N/A</definedName>
    <definedName name="__________________ACM30" localSheetId="4">#REF!</definedName>
    <definedName name="__________________ACM30" localSheetId="7">#REF!</definedName>
    <definedName name="__________________ACM30">#REF!</definedName>
    <definedName name="__________________ATD1" localSheetId="4">#REF!</definedName>
    <definedName name="__________________ATD1" localSheetId="7">#REF!</definedName>
    <definedName name="__________________ATD1">#REF!</definedName>
    <definedName name="__________________CAP20" localSheetId="4">#REF!</definedName>
    <definedName name="__________________CAP20" localSheetId="7">#REF!</definedName>
    <definedName name="__________________CAP20" localSheetId="26">#REF!</definedName>
    <definedName name="__________________CAP20">#REF!</definedName>
    <definedName name="__________________CCM30" localSheetId="4">#REF!</definedName>
    <definedName name="__________________CCM30" localSheetId="7">#REF!</definedName>
    <definedName name="__________________CCM30">#REF!</definedName>
    <definedName name="__________________CMM30" localSheetId="4">#REF!</definedName>
    <definedName name="__________________CMM30" localSheetId="7">#REF!</definedName>
    <definedName name="__________________CMM30">#REF!</definedName>
    <definedName name="__________________DAR02" localSheetId="4">#REF!</definedName>
    <definedName name="__________________DAR02" localSheetId="7">#REF!</definedName>
    <definedName name="__________________DAR02">#REF!</definedName>
    <definedName name="__________________EDA01" localSheetId="4">#REF!</definedName>
    <definedName name="__________________EDA01" localSheetId="7">#REF!</definedName>
    <definedName name="__________________EDA01">#REF!</definedName>
    <definedName name="__________________Ext2" localSheetId="4">#REF!</definedName>
    <definedName name="__________________Ext2" localSheetId="7">#REF!</definedName>
    <definedName name="__________________Ext2">#REF!</definedName>
    <definedName name="__________________F" localSheetId="4" hidden="1">#REF!</definedName>
    <definedName name="__________________F" localSheetId="7" hidden="1">#REF!</definedName>
    <definedName name="__________________F" localSheetId="26" hidden="1">#REF!</definedName>
    <definedName name="__________________F" hidden="1">#REF!</definedName>
    <definedName name="__________________Fev1">#N/A</definedName>
    <definedName name="__________________HCB5" localSheetId="4">#REF!</definedName>
    <definedName name="__________________HCB5" localSheetId="7">#REF!</definedName>
    <definedName name="__________________HCB5">#REF!</definedName>
    <definedName name="__________________Jan1">#N/A</definedName>
    <definedName name="__________________KM406407" localSheetId="4">#REF!</definedName>
    <definedName name="__________________KM406407" localSheetId="7">#REF!</definedName>
    <definedName name="__________________KM406407">#REF!</definedName>
    <definedName name="__________________la2" localSheetId="4">#REF!</definedName>
    <definedName name="__________________la2" localSheetId="7">#REF!</definedName>
    <definedName name="__________________la2">#REF!</definedName>
    <definedName name="__________________Mar1">#N/A</definedName>
    <definedName name="__________________MFC01" localSheetId="4">#REF!</definedName>
    <definedName name="__________________MFC01" localSheetId="7">#REF!</definedName>
    <definedName name="__________________MFC01">#REF!</definedName>
    <definedName name="__________________MOD01">#N/A</definedName>
    <definedName name="__________________OUT98" localSheetId="25" hidden="1">{#N/A,#N/A,TRUE,"Serviços"}</definedName>
    <definedName name="__________________OUT98" localSheetId="4" hidden="1">{#N/A,#N/A,TRUE,"Serviços"}</definedName>
    <definedName name="__________________OUT98" localSheetId="27" hidden="1">{#N/A,#N/A,TRUE,"Serviços"}</definedName>
    <definedName name="__________________OUT98" localSheetId="7" hidden="1">{#N/A,#N/A,TRUE,"Serviços"}</definedName>
    <definedName name="__________________OUT98" localSheetId="24" hidden="1">{#N/A,#N/A,TRUE,"Serviços"}</definedName>
    <definedName name="__________________OUT98" hidden="1">{#N/A,#N/A,TRUE,"Serviços"}</definedName>
    <definedName name="__________________PCB5" localSheetId="4">#REF!</definedName>
    <definedName name="__________________PCB5" localSheetId="7">#REF!</definedName>
    <definedName name="__________________PCB5">#REF!</definedName>
    <definedName name="__________________PCM30" localSheetId="4">#REF!</definedName>
    <definedName name="__________________PCM30" localSheetId="7">#REF!</definedName>
    <definedName name="__________________PCM30">#REF!</definedName>
    <definedName name="__________________PL1" localSheetId="4">#REF!</definedName>
    <definedName name="__________________PL1" localSheetId="7">#REF!</definedName>
    <definedName name="__________________PL1">#REF!</definedName>
    <definedName name="__________________PLA2" localSheetId="4">#REF!</definedName>
    <definedName name="__________________PLA2" localSheetId="7">#REF!</definedName>
    <definedName name="__________________PLA2">#REF!</definedName>
    <definedName name="__________________PM334" localSheetId="4">#REF!</definedName>
    <definedName name="__________________PM334" localSheetId="7">#REF!</definedName>
    <definedName name="__________________PM334">#REF!</definedName>
    <definedName name="__________________PM335" localSheetId="4">#REF!</definedName>
    <definedName name="__________________PM335" localSheetId="7">#REF!</definedName>
    <definedName name="__________________PM335">#REF!</definedName>
    <definedName name="__________________PM346" localSheetId="4">#REF!</definedName>
    <definedName name="__________________PM346" localSheetId="7">#REF!</definedName>
    <definedName name="__________________PM346">#REF!</definedName>
    <definedName name="__________________PM406" localSheetId="4">#REF!</definedName>
    <definedName name="__________________PM406" localSheetId="7">#REF!</definedName>
    <definedName name="__________________PM406">#REF!</definedName>
    <definedName name="__________________PM412" localSheetId="4">#REF!</definedName>
    <definedName name="__________________PM412" localSheetId="7">#REF!</definedName>
    <definedName name="__________________PM412">#REF!</definedName>
    <definedName name="__________________PM609" localSheetId="4">#REF!</definedName>
    <definedName name="__________________PM609" localSheetId="7">#REF!</definedName>
    <definedName name="__________________PM609">#REF!</definedName>
    <definedName name="__________________PM970" localSheetId="4">#REF!</definedName>
    <definedName name="__________________PM970" localSheetId="7">#REF!</definedName>
    <definedName name="__________________PM970">#REF!</definedName>
    <definedName name="__________________PTB10" localSheetId="4">#REF!</definedName>
    <definedName name="__________________PTB10" localSheetId="7">#REF!</definedName>
    <definedName name="__________________PTB10">#REF!</definedName>
    <definedName name="__________________r" localSheetId="4">#REF!</definedName>
    <definedName name="__________________r" localSheetId="7">#REF!</definedName>
    <definedName name="__________________r">#REF!</definedName>
    <definedName name="__________________Rbv1" localSheetId="4">#REF!</definedName>
    <definedName name="__________________Rbv1" localSheetId="7">#REF!</definedName>
    <definedName name="__________________Rbv1">#REF!</definedName>
    <definedName name="__________________RP1">#N/A</definedName>
    <definedName name="__________________TB10" localSheetId="4">#REF!</definedName>
    <definedName name="__________________TB10" localSheetId="7">#REF!</definedName>
    <definedName name="__________________TB10" localSheetId="26">#REF!</definedName>
    <definedName name="__________________TB10">#REF!</definedName>
    <definedName name="__________________TCB4" localSheetId="4">#REF!</definedName>
    <definedName name="__________________TCB4" localSheetId="7">#REF!</definedName>
    <definedName name="__________________TCB4">#REF!</definedName>
    <definedName name="__________________TCB5" localSheetId="4">#REF!</definedName>
    <definedName name="__________________TCB5" localSheetId="7">#REF!</definedName>
    <definedName name="__________________TCB5" localSheetId="26">#REF!</definedName>
    <definedName name="__________________TCB5">#REF!</definedName>
    <definedName name="__________________tcc4" localSheetId="4">#REF!</definedName>
    <definedName name="__________________tcc4" localSheetId="7">#REF!</definedName>
    <definedName name="__________________tcc4" localSheetId="26">#REF!</definedName>
    <definedName name="__________________tcc4">#REF!</definedName>
    <definedName name="__________________TCM30" localSheetId="4">#REF!</definedName>
    <definedName name="__________________TCM30" localSheetId="7">#REF!</definedName>
    <definedName name="__________________TCM30">#REF!</definedName>
    <definedName name="__________________TEB4" localSheetId="4">#REF!</definedName>
    <definedName name="__________________TEB4" localSheetId="7">#REF!</definedName>
    <definedName name="__________________TEB4">#REF!</definedName>
    <definedName name="__________________TOT1" localSheetId="4">#REF!</definedName>
    <definedName name="__________________TOT1" localSheetId="7">#REF!</definedName>
    <definedName name="__________________TOT1">#REF!</definedName>
    <definedName name="__________________TOT2" localSheetId="4">#REF!</definedName>
    <definedName name="__________________TOT2" localSheetId="7">#REF!</definedName>
    <definedName name="__________________TOT2">#REF!</definedName>
    <definedName name="__________________TOT3" localSheetId="4">#REF!</definedName>
    <definedName name="__________________TOT3" localSheetId="7">#REF!</definedName>
    <definedName name="__________________TOT3">#REF!</definedName>
    <definedName name="__________________TOT4" localSheetId="4">#REF!</definedName>
    <definedName name="__________________TOT4" localSheetId="7">#REF!</definedName>
    <definedName name="__________________TOT4">#REF!</definedName>
    <definedName name="__________________TOT5" localSheetId="4">#REF!</definedName>
    <definedName name="__________________TOT5" localSheetId="7">#REF!</definedName>
    <definedName name="__________________TOT5">#REF!</definedName>
    <definedName name="__________________TOT6" localSheetId="4">#REF!</definedName>
    <definedName name="__________________TOT6" localSheetId="7">#REF!</definedName>
    <definedName name="__________________TOT6">#REF!</definedName>
    <definedName name="__________________TOT7" localSheetId="4">#REF!</definedName>
    <definedName name="__________________TOT7" localSheetId="7">#REF!</definedName>
    <definedName name="__________________TOT7">#REF!</definedName>
    <definedName name="__________________TP10" localSheetId="4">#REF!</definedName>
    <definedName name="__________________TP10" localSheetId="7">#REF!</definedName>
    <definedName name="__________________TP10">#REF!</definedName>
    <definedName name="__________________TP5" localSheetId="4">#REF!</definedName>
    <definedName name="__________________TP5" localSheetId="7">#REF!</definedName>
    <definedName name="__________________TP5">#REF!</definedName>
    <definedName name="__________________TSD2" localSheetId="4">#REF!</definedName>
    <definedName name="__________________TSD2" localSheetId="7">#REF!</definedName>
    <definedName name="__________________TSD2">#REF!</definedName>
    <definedName name="_________________A1">#N/A</definedName>
    <definedName name="_________________A10">#N/A</definedName>
    <definedName name="_________________A11">#N/A</definedName>
    <definedName name="_________________A12">#N/A</definedName>
    <definedName name="_________________A13">#N/A</definedName>
    <definedName name="_________________A14">#N/A</definedName>
    <definedName name="_________________A15">#N/A</definedName>
    <definedName name="_________________A16">#N/A</definedName>
    <definedName name="_________________A17">#N/A</definedName>
    <definedName name="_________________A19">#N/A</definedName>
    <definedName name="_________________A2">#N/A</definedName>
    <definedName name="_________________A20">#N/A</definedName>
    <definedName name="_________________A21">#N/A</definedName>
    <definedName name="_________________A22">#N/A</definedName>
    <definedName name="_________________A23">#N/A</definedName>
    <definedName name="_________________A24">#N/A</definedName>
    <definedName name="_________________A25">#N/A</definedName>
    <definedName name="_________________A3">#N/A</definedName>
    <definedName name="_________________A4">#N/A</definedName>
    <definedName name="_________________A5">#N/A</definedName>
    <definedName name="_________________A6">#N/A</definedName>
    <definedName name="_________________A7">#N/A</definedName>
    <definedName name="_________________A9">#N/A</definedName>
    <definedName name="_________________ACA50" localSheetId="4">#REF!</definedName>
    <definedName name="_________________ACA50" localSheetId="7">#REF!</definedName>
    <definedName name="_________________ACA50">#REF!</definedName>
    <definedName name="_________________ACM30" localSheetId="4">#REF!</definedName>
    <definedName name="_________________ACM30" localSheetId="7">#REF!</definedName>
    <definedName name="_________________ACM30">#REF!</definedName>
    <definedName name="_________________CAP20" localSheetId="4">#REF!</definedName>
    <definedName name="_________________CAP20" localSheetId="7">#REF!</definedName>
    <definedName name="_________________CAP20" localSheetId="26">#REF!</definedName>
    <definedName name="_________________CAP20">#REF!</definedName>
    <definedName name="_________________CC709" localSheetId="4">#REF!</definedName>
    <definedName name="_________________CC709" localSheetId="7">#REF!</definedName>
    <definedName name="_________________CC709">#REF!</definedName>
    <definedName name="_________________CCM30" localSheetId="4">#REF!</definedName>
    <definedName name="_________________CCM30" localSheetId="7">#REF!</definedName>
    <definedName name="_________________CCM30">#REF!</definedName>
    <definedName name="_________________CMM30" localSheetId="4">#REF!</definedName>
    <definedName name="_________________CMM30" localSheetId="7">#REF!</definedName>
    <definedName name="_________________CMM30">#REF!</definedName>
    <definedName name="_________________DAR02" localSheetId="4">#REF!</definedName>
    <definedName name="_________________DAR02" localSheetId="7">#REF!</definedName>
    <definedName name="_________________DAR02">#REF!</definedName>
    <definedName name="_________________DND2" localSheetId="4">#REF!</definedName>
    <definedName name="_________________DND2" localSheetId="7">#REF!</definedName>
    <definedName name="_________________DND2">#REF!</definedName>
    <definedName name="_________________EDA01" localSheetId="4">#REF!</definedName>
    <definedName name="_________________EDA01" localSheetId="7">#REF!</definedName>
    <definedName name="_________________EDA01">#REF!</definedName>
    <definedName name="_________________Ext2" localSheetId="4">#REF!</definedName>
    <definedName name="_________________Ext2" localSheetId="7">#REF!</definedName>
    <definedName name="_________________Ext2">#REF!</definedName>
    <definedName name="_________________Fev1">#N/A</definedName>
    <definedName name="_________________Jan1">#N/A</definedName>
    <definedName name="_________________KM406407" localSheetId="4">#REF!</definedName>
    <definedName name="_________________KM406407" localSheetId="7">#REF!</definedName>
    <definedName name="_________________KM406407">#REF!</definedName>
    <definedName name="_________________la2" localSheetId="4">#REF!</definedName>
    <definedName name="_________________la2" localSheetId="7">#REF!</definedName>
    <definedName name="_________________la2">#REF!</definedName>
    <definedName name="_________________Mar1">#N/A</definedName>
    <definedName name="_________________MFC01" localSheetId="4">#REF!</definedName>
    <definedName name="_________________MFC01" localSheetId="7">#REF!</definedName>
    <definedName name="_________________MFC01">#REF!</definedName>
    <definedName name="_________________MOD01">#N/A</definedName>
    <definedName name="_________________OUT98" localSheetId="25" hidden="1">{#N/A,#N/A,TRUE,"Serviços"}</definedName>
    <definedName name="_________________OUT98" localSheetId="4" hidden="1">{#N/A,#N/A,TRUE,"Serviços"}</definedName>
    <definedName name="_________________OUT98" localSheetId="27" hidden="1">{#N/A,#N/A,TRUE,"Serviços"}</definedName>
    <definedName name="_________________OUT98" localSheetId="7" hidden="1">{#N/A,#N/A,TRUE,"Serviços"}</definedName>
    <definedName name="_________________OUT98" localSheetId="24" hidden="1">{#N/A,#N/A,TRUE,"Serviços"}</definedName>
    <definedName name="_________________OUT98" hidden="1">{#N/A,#N/A,TRUE,"Serviços"}</definedName>
    <definedName name="_________________PCB5" localSheetId="4">#REF!</definedName>
    <definedName name="_________________PCB5" localSheetId="7">#REF!</definedName>
    <definedName name="_________________PCB5">#REF!</definedName>
    <definedName name="_________________PCM30" localSheetId="4">#REF!</definedName>
    <definedName name="_________________PCM30" localSheetId="7">#REF!</definedName>
    <definedName name="_________________PCM30">#REF!</definedName>
    <definedName name="_________________PL1" localSheetId="4">#REF!</definedName>
    <definedName name="_________________PL1" localSheetId="7">#REF!</definedName>
    <definedName name="_________________PL1">#REF!</definedName>
    <definedName name="_________________PLA2" localSheetId="4">#REF!</definedName>
    <definedName name="_________________PLA2" localSheetId="7">#REF!</definedName>
    <definedName name="_________________PLA2">#REF!</definedName>
    <definedName name="_________________PTB10" localSheetId="4">#REF!</definedName>
    <definedName name="_________________PTB10" localSheetId="7">#REF!</definedName>
    <definedName name="_________________PTB10">#REF!</definedName>
    <definedName name="_________________qw" localSheetId="4" hidden="1">#REF!</definedName>
    <definedName name="_________________qw" localSheetId="7" hidden="1">#REF!</definedName>
    <definedName name="_________________qw" localSheetId="26" hidden="1">#REF!</definedName>
    <definedName name="_________________qw" hidden="1">#REF!</definedName>
    <definedName name="_________________r" localSheetId="4">#REF!</definedName>
    <definedName name="_________________r" localSheetId="7">#REF!</definedName>
    <definedName name="_________________r">#REF!</definedName>
    <definedName name="_________________Rbv1" localSheetId="4">#REF!</definedName>
    <definedName name="_________________Rbv1" localSheetId="7">#REF!</definedName>
    <definedName name="_________________Rbv1">#REF!</definedName>
    <definedName name="_________________RP1">#N/A</definedName>
    <definedName name="_________________TB10" localSheetId="4">#REF!</definedName>
    <definedName name="_________________TB10" localSheetId="7">#REF!</definedName>
    <definedName name="_________________TB10" localSheetId="26">#REF!</definedName>
    <definedName name="_________________TB10">#REF!</definedName>
    <definedName name="_________________TCB5" localSheetId="4">#REF!</definedName>
    <definedName name="_________________TCB5" localSheetId="7">#REF!</definedName>
    <definedName name="_________________TCB5" localSheetId="26">#REF!</definedName>
    <definedName name="_________________TCB5">#REF!</definedName>
    <definedName name="_________________tcc4" localSheetId="4">#REF!</definedName>
    <definedName name="_________________tcc4" localSheetId="7">#REF!</definedName>
    <definedName name="_________________tcc4" localSheetId="26">#REF!</definedName>
    <definedName name="_________________tcc4">#REF!</definedName>
    <definedName name="_________________TOT7" localSheetId="4">#REF!</definedName>
    <definedName name="_________________TOT7" localSheetId="7">#REF!</definedName>
    <definedName name="_________________TOT7">#REF!</definedName>
    <definedName name="_________________TP10" localSheetId="4">#REF!</definedName>
    <definedName name="_________________TP10" localSheetId="7">#REF!</definedName>
    <definedName name="_________________TP10">#REF!</definedName>
    <definedName name="_________________TP5" localSheetId="4">#REF!</definedName>
    <definedName name="_________________TP5" localSheetId="7">#REF!</definedName>
    <definedName name="_________________TP5">#REF!</definedName>
    <definedName name="_________________TSD2" localSheetId="4">#REF!</definedName>
    <definedName name="_________________TSD2" localSheetId="7">#REF!</definedName>
    <definedName name="_________________TSD2">#REF!</definedName>
    <definedName name="_________________U" localSheetId="4" hidden="1">#REF!</definedName>
    <definedName name="_________________U" localSheetId="7" hidden="1">#REF!</definedName>
    <definedName name="_________________U" localSheetId="26" hidden="1">#REF!</definedName>
    <definedName name="_________________U" hidden="1">#REF!</definedName>
    <definedName name="________________ACA50" localSheetId="4">#REF!</definedName>
    <definedName name="________________ACA50" localSheetId="7">#REF!</definedName>
    <definedName name="________________ACA50">#REF!</definedName>
    <definedName name="________________ATD1" localSheetId="4">#REF!</definedName>
    <definedName name="________________ATD1" localSheetId="7">#REF!</definedName>
    <definedName name="________________ATD1">#REF!</definedName>
    <definedName name="________________CAP20" localSheetId="4">#REF!</definedName>
    <definedName name="________________CAP20" localSheetId="7">#REF!</definedName>
    <definedName name="________________CAP20" localSheetId="26">#REF!</definedName>
    <definedName name="________________CAP20">#REF!</definedName>
    <definedName name="________________CCM30" localSheetId="4">#REF!</definedName>
    <definedName name="________________CCM30" localSheetId="7">#REF!</definedName>
    <definedName name="________________CCM30">#REF!</definedName>
    <definedName name="________________CMM30" localSheetId="4">#REF!</definedName>
    <definedName name="________________CMM30" localSheetId="7">#REF!</definedName>
    <definedName name="________________CMM30">#REF!</definedName>
    <definedName name="________________DAR02" localSheetId="4">#REF!</definedName>
    <definedName name="________________DAR02" localSheetId="7">#REF!</definedName>
    <definedName name="________________DAR02">#REF!</definedName>
    <definedName name="________________EDA01" localSheetId="4">#REF!</definedName>
    <definedName name="________________EDA01" localSheetId="7">#REF!</definedName>
    <definedName name="________________EDA01">#REF!</definedName>
    <definedName name="________________Ext2" localSheetId="4">#REF!</definedName>
    <definedName name="________________Ext2" localSheetId="7">#REF!</definedName>
    <definedName name="________________Ext2">#REF!</definedName>
    <definedName name="________________HCB5" localSheetId="4">#REF!</definedName>
    <definedName name="________________HCB5" localSheetId="7">#REF!</definedName>
    <definedName name="________________HCB5">#REF!</definedName>
    <definedName name="________________KM406407" localSheetId="4">#REF!</definedName>
    <definedName name="________________KM406407" localSheetId="7">#REF!</definedName>
    <definedName name="________________KM406407">#REF!</definedName>
    <definedName name="________________la2" localSheetId="4">#REF!</definedName>
    <definedName name="________________la2" localSheetId="7">#REF!</definedName>
    <definedName name="________________la2">#REF!</definedName>
    <definedName name="________________MFC01" localSheetId="4">#REF!</definedName>
    <definedName name="________________MFC01" localSheetId="7">#REF!</definedName>
    <definedName name="________________MFC01">#REF!</definedName>
    <definedName name="________________OUT98" localSheetId="25" hidden="1">{#N/A,#N/A,TRUE,"Serviços"}</definedName>
    <definedName name="________________OUT98" localSheetId="4" hidden="1">{#N/A,#N/A,TRUE,"Serviços"}</definedName>
    <definedName name="________________OUT98" localSheetId="27" hidden="1">{#N/A,#N/A,TRUE,"Serviços"}</definedName>
    <definedName name="________________OUT98" localSheetId="7" hidden="1">{#N/A,#N/A,TRUE,"Serviços"}</definedName>
    <definedName name="________________OUT98" localSheetId="24" hidden="1">{#N/A,#N/A,TRUE,"Serviços"}</definedName>
    <definedName name="________________OUT98" hidden="1">{#N/A,#N/A,TRUE,"Serviços"}</definedName>
    <definedName name="________________PCB5" localSheetId="4">#REF!</definedName>
    <definedName name="________________PCB5" localSheetId="7">#REF!</definedName>
    <definedName name="________________PCB5">#REF!</definedName>
    <definedName name="________________PCM30" localSheetId="4">#REF!</definedName>
    <definedName name="________________PCM30" localSheetId="7">#REF!</definedName>
    <definedName name="________________PCM30">#REF!</definedName>
    <definedName name="________________PL1" localSheetId="4">#REF!</definedName>
    <definedName name="________________PL1" localSheetId="7">#REF!</definedName>
    <definedName name="________________PL1">#REF!</definedName>
    <definedName name="________________PLA2" localSheetId="4">#REF!</definedName>
    <definedName name="________________PLA2" localSheetId="7">#REF!</definedName>
    <definedName name="________________PLA2">#REF!</definedName>
    <definedName name="________________PM334" localSheetId="4">#REF!</definedName>
    <definedName name="________________PM334" localSheetId="7">#REF!</definedName>
    <definedName name="________________PM334">#REF!</definedName>
    <definedName name="________________PM335" localSheetId="4">#REF!</definedName>
    <definedName name="________________PM335" localSheetId="7">#REF!</definedName>
    <definedName name="________________PM335">#REF!</definedName>
    <definedName name="________________PM346" localSheetId="4">#REF!</definedName>
    <definedName name="________________PM346" localSheetId="7">#REF!</definedName>
    <definedName name="________________PM346">#REF!</definedName>
    <definedName name="________________PM406" localSheetId="4">#REF!</definedName>
    <definedName name="________________PM406" localSheetId="7">#REF!</definedName>
    <definedName name="________________PM406">#REF!</definedName>
    <definedName name="________________PM412" localSheetId="4">#REF!</definedName>
    <definedName name="________________PM412" localSheetId="7">#REF!</definedName>
    <definedName name="________________PM412">#REF!</definedName>
    <definedName name="________________PM609" localSheetId="4">#REF!</definedName>
    <definedName name="________________PM609" localSheetId="7">#REF!</definedName>
    <definedName name="________________PM609">#REF!</definedName>
    <definedName name="________________PM970" localSheetId="4">#REF!</definedName>
    <definedName name="________________PM970" localSheetId="7">#REF!</definedName>
    <definedName name="________________PM970">#REF!</definedName>
    <definedName name="________________PTB10" localSheetId="4">#REF!</definedName>
    <definedName name="________________PTB10" localSheetId="7">#REF!</definedName>
    <definedName name="________________PTB10">#REF!</definedName>
    <definedName name="________________r" localSheetId="4">#REF!</definedName>
    <definedName name="________________r" localSheetId="7">#REF!</definedName>
    <definedName name="________________r">#REF!</definedName>
    <definedName name="________________Rbv1" localSheetId="4">#REF!</definedName>
    <definedName name="________________Rbv1" localSheetId="7">#REF!</definedName>
    <definedName name="________________Rbv1">#REF!</definedName>
    <definedName name="________________T" localSheetId="4" hidden="1">#REF!</definedName>
    <definedName name="________________T" localSheetId="7" hidden="1">#REF!</definedName>
    <definedName name="________________T" localSheetId="26" hidden="1">#REF!</definedName>
    <definedName name="________________T" hidden="1">#REF!</definedName>
    <definedName name="________________TB10" localSheetId="4">#REF!</definedName>
    <definedName name="________________TB10" localSheetId="7">#REF!</definedName>
    <definedName name="________________TB10" localSheetId="26">#REF!</definedName>
    <definedName name="________________TB10">#REF!</definedName>
    <definedName name="________________TCB4" localSheetId="4">#REF!</definedName>
    <definedName name="________________TCB4" localSheetId="7">#REF!</definedName>
    <definedName name="________________TCB4">#REF!</definedName>
    <definedName name="________________TCB5" localSheetId="4">#REF!</definedName>
    <definedName name="________________TCB5" localSheetId="7">#REF!</definedName>
    <definedName name="________________TCB5" localSheetId="26">#REF!</definedName>
    <definedName name="________________TCB5">#REF!</definedName>
    <definedName name="________________tcc4" localSheetId="4">#REF!</definedName>
    <definedName name="________________tcc4" localSheetId="7">#REF!</definedName>
    <definedName name="________________tcc4" localSheetId="26">#REF!</definedName>
    <definedName name="________________tcc4">#REF!</definedName>
    <definedName name="________________TCM30" localSheetId="4">#REF!</definedName>
    <definedName name="________________TCM30" localSheetId="7">#REF!</definedName>
    <definedName name="________________TCM30">#REF!</definedName>
    <definedName name="________________TEB4" localSheetId="4">#REF!</definedName>
    <definedName name="________________TEB4" localSheetId="7">#REF!</definedName>
    <definedName name="________________TEB4">#REF!</definedName>
    <definedName name="________________TOT1" localSheetId="4">#REF!</definedName>
    <definedName name="________________TOT1" localSheetId="7">#REF!</definedName>
    <definedName name="________________TOT1">#REF!</definedName>
    <definedName name="________________TOT2" localSheetId="4">#REF!</definedName>
    <definedName name="________________TOT2" localSheetId="7">#REF!</definedName>
    <definedName name="________________TOT2">#REF!</definedName>
    <definedName name="________________TOT3" localSheetId="4">#REF!</definedName>
    <definedName name="________________TOT3" localSheetId="7">#REF!</definedName>
    <definedName name="________________TOT3">#REF!</definedName>
    <definedName name="________________TOT4" localSheetId="4">#REF!</definedName>
    <definedName name="________________TOT4" localSheetId="7">#REF!</definedName>
    <definedName name="________________TOT4">#REF!</definedName>
    <definedName name="________________TOT5" localSheetId="4">#REF!</definedName>
    <definedName name="________________TOT5" localSheetId="7">#REF!</definedName>
    <definedName name="________________TOT5">#REF!</definedName>
    <definedName name="________________TOT6" localSheetId="4">#REF!</definedName>
    <definedName name="________________TOT6" localSheetId="7">#REF!</definedName>
    <definedName name="________________TOT6">#REF!</definedName>
    <definedName name="________________TOT7" localSheetId="4">#REF!</definedName>
    <definedName name="________________TOT7" localSheetId="7">#REF!</definedName>
    <definedName name="________________TOT7">#REF!</definedName>
    <definedName name="________________TP10" localSheetId="4">#REF!</definedName>
    <definedName name="________________TP10" localSheetId="7">#REF!</definedName>
    <definedName name="________________TP10">#REF!</definedName>
    <definedName name="________________TP5" localSheetId="4">#REF!</definedName>
    <definedName name="________________TP5" localSheetId="7">#REF!</definedName>
    <definedName name="________________TP5">#REF!</definedName>
    <definedName name="________________TSD2" localSheetId="4">#REF!</definedName>
    <definedName name="________________TSD2" localSheetId="7">#REF!</definedName>
    <definedName name="________________TSD2">#REF!</definedName>
    <definedName name="_______________A1">#N/A</definedName>
    <definedName name="_______________A10">#N/A</definedName>
    <definedName name="_______________A11">#N/A</definedName>
    <definedName name="_______________A12">#N/A</definedName>
    <definedName name="_______________A13">#N/A</definedName>
    <definedName name="_______________A14">#N/A</definedName>
    <definedName name="_______________A15">#N/A</definedName>
    <definedName name="_______________A16">#N/A</definedName>
    <definedName name="_______________A17">#N/A</definedName>
    <definedName name="_______________A19">#N/A</definedName>
    <definedName name="_______________A2">#N/A</definedName>
    <definedName name="_______________A20">#N/A</definedName>
    <definedName name="_______________A21">#N/A</definedName>
    <definedName name="_______________A22">#N/A</definedName>
    <definedName name="_______________A23">#N/A</definedName>
    <definedName name="_______________A24">#N/A</definedName>
    <definedName name="_______________A25">#N/A</definedName>
    <definedName name="_______________A3">#N/A</definedName>
    <definedName name="_______________A4">#N/A</definedName>
    <definedName name="_______________A5">#N/A</definedName>
    <definedName name="_______________A6">#N/A</definedName>
    <definedName name="_______________A7">#N/A</definedName>
    <definedName name="_______________A9">#N/A</definedName>
    <definedName name="_______________ACA50" localSheetId="4">#REF!</definedName>
    <definedName name="_______________ACA50" localSheetId="7">#REF!</definedName>
    <definedName name="_______________ACA50">#REF!</definedName>
    <definedName name="_______________ACM30" localSheetId="4">#REF!</definedName>
    <definedName name="_______________ACM30" localSheetId="7">#REF!</definedName>
    <definedName name="_______________ACM30">#REF!</definedName>
    <definedName name="_______________ATD1" localSheetId="4">#REF!</definedName>
    <definedName name="_______________ATD1" localSheetId="7">#REF!</definedName>
    <definedName name="_______________ATD1">#REF!</definedName>
    <definedName name="_______________brv2" localSheetId="4">#REF!</definedName>
    <definedName name="_______________brv2" localSheetId="7">#REF!</definedName>
    <definedName name="_______________brv2">#REF!</definedName>
    <definedName name="_______________CAP20" localSheetId="4">#REF!</definedName>
    <definedName name="_______________CAP20" localSheetId="7">#REF!</definedName>
    <definedName name="_______________CAP20" localSheetId="26">#REF!</definedName>
    <definedName name="_______________CAP20">#REF!</definedName>
    <definedName name="_______________CC709" localSheetId="4">#REF!</definedName>
    <definedName name="_______________CC709" localSheetId="7">#REF!</definedName>
    <definedName name="_______________CC709">#REF!</definedName>
    <definedName name="_______________CCM30" localSheetId="4">#REF!</definedName>
    <definedName name="_______________CCM30" localSheetId="7">#REF!</definedName>
    <definedName name="_______________CCM30">#REF!</definedName>
    <definedName name="_______________CMM30" localSheetId="4">#REF!</definedName>
    <definedName name="_______________CMM30" localSheetId="7">#REF!</definedName>
    <definedName name="_______________CMM30">#REF!</definedName>
    <definedName name="_______________DAR02" localSheetId="4">#REF!</definedName>
    <definedName name="_______________DAR02" localSheetId="7">#REF!</definedName>
    <definedName name="_______________DAR02">#REF!</definedName>
    <definedName name="_______________DND2" localSheetId="7">[0]!Plan1</definedName>
    <definedName name="_______________DND2">#N/A</definedName>
    <definedName name="_______________E" localSheetId="4" hidden="1">#REF!</definedName>
    <definedName name="_______________E" localSheetId="7" hidden="1">#REF!</definedName>
    <definedName name="_______________E" localSheetId="26" hidden="1">#REF!</definedName>
    <definedName name="_______________E" hidden="1">#REF!</definedName>
    <definedName name="_______________EDA01" localSheetId="4">#REF!</definedName>
    <definedName name="_______________EDA01" localSheetId="7">#REF!</definedName>
    <definedName name="_______________EDA01">#REF!</definedName>
    <definedName name="_______________Ext2" localSheetId="4">#REF!</definedName>
    <definedName name="_______________Ext2" localSheetId="7">#REF!</definedName>
    <definedName name="_______________Ext2">#REF!</definedName>
    <definedName name="_______________Fev1">#N/A</definedName>
    <definedName name="_______________HCB5" localSheetId="4">#REF!</definedName>
    <definedName name="_______________HCB5" localSheetId="7">#REF!</definedName>
    <definedName name="_______________HCB5">#REF!</definedName>
    <definedName name="_______________Jan1">#N/A</definedName>
    <definedName name="_______________KM406407" localSheetId="4">#REF!</definedName>
    <definedName name="_______________KM406407" localSheetId="7">#REF!</definedName>
    <definedName name="_______________KM406407">#REF!</definedName>
    <definedName name="_______________la2" localSheetId="4">#REF!</definedName>
    <definedName name="_______________la2" localSheetId="7">#REF!</definedName>
    <definedName name="_______________la2">#REF!</definedName>
    <definedName name="_______________Mar1">#N/A</definedName>
    <definedName name="_______________MFC01" localSheetId="4">#REF!</definedName>
    <definedName name="_______________MFC01" localSheetId="7">#REF!</definedName>
    <definedName name="_______________MFC01">#REF!</definedName>
    <definedName name="_______________MOD01">#N/A</definedName>
    <definedName name="_______________OUT98" localSheetId="25" hidden="1">{#N/A,#N/A,TRUE,"Serviços"}</definedName>
    <definedName name="_______________OUT98" localSheetId="4" hidden="1">{#N/A,#N/A,TRUE,"Serviços"}</definedName>
    <definedName name="_______________OUT98" localSheetId="27" hidden="1">{#N/A,#N/A,TRUE,"Serviços"}</definedName>
    <definedName name="_______________OUT98" localSheetId="7" hidden="1">{#N/A,#N/A,TRUE,"Serviços"}</definedName>
    <definedName name="_______________OUT98" localSheetId="24" hidden="1">{#N/A,#N/A,TRUE,"Serviços"}</definedName>
    <definedName name="_______________OUT98" hidden="1">{#N/A,#N/A,TRUE,"Serviços"}</definedName>
    <definedName name="_______________PCB5" localSheetId="4">#REF!</definedName>
    <definedName name="_______________PCB5" localSheetId="7">#REF!</definedName>
    <definedName name="_______________PCB5">#REF!</definedName>
    <definedName name="_______________PCM30" localSheetId="4">#REF!</definedName>
    <definedName name="_______________PCM30" localSheetId="7">#REF!</definedName>
    <definedName name="_______________PCM30">#REF!</definedName>
    <definedName name="_______________PL1" localSheetId="4">#REF!</definedName>
    <definedName name="_______________PL1" localSheetId="7">#REF!</definedName>
    <definedName name="_______________PL1">#REF!</definedName>
    <definedName name="_______________PLA2" localSheetId="4">#REF!</definedName>
    <definedName name="_______________PLA2" localSheetId="7">#REF!</definedName>
    <definedName name="_______________PLA2">#REF!</definedName>
    <definedName name="_______________PM334" localSheetId="4">#REF!</definedName>
    <definedName name="_______________PM334" localSheetId="7">#REF!</definedName>
    <definedName name="_______________PM334">#REF!</definedName>
    <definedName name="_______________PM335" localSheetId="4">#REF!</definedName>
    <definedName name="_______________PM335" localSheetId="7">#REF!</definedName>
    <definedName name="_______________PM335">#REF!</definedName>
    <definedName name="_______________PM346" localSheetId="4">#REF!</definedName>
    <definedName name="_______________PM346" localSheetId="7">#REF!</definedName>
    <definedName name="_______________PM346">#REF!</definedName>
    <definedName name="_______________PM406" localSheetId="4">#REF!</definedName>
    <definedName name="_______________PM406" localSheetId="7">#REF!</definedName>
    <definedName name="_______________PM406">#REF!</definedName>
    <definedName name="_______________PM412" localSheetId="4">#REF!</definedName>
    <definedName name="_______________PM412" localSheetId="7">#REF!</definedName>
    <definedName name="_______________PM412">#REF!</definedName>
    <definedName name="_______________PM609" localSheetId="4">#REF!</definedName>
    <definedName name="_______________PM609" localSheetId="7">#REF!</definedName>
    <definedName name="_______________PM609">#REF!</definedName>
    <definedName name="_______________PM970" localSheetId="4">#REF!</definedName>
    <definedName name="_______________PM970" localSheetId="7">#REF!</definedName>
    <definedName name="_______________PM970">#REF!</definedName>
    <definedName name="_______________PTB10" localSheetId="4">#REF!</definedName>
    <definedName name="_______________PTB10" localSheetId="7">#REF!</definedName>
    <definedName name="_______________PTB10">#REF!</definedName>
    <definedName name="_______________r" localSheetId="4">#REF!</definedName>
    <definedName name="_______________r" localSheetId="26">#REF!</definedName>
    <definedName name="_______________r">NA()</definedName>
    <definedName name="_______________Rbv1" localSheetId="4">#REF!</definedName>
    <definedName name="_______________Rbv1" localSheetId="7">#REF!</definedName>
    <definedName name="_______________Rbv1">#REF!</definedName>
    <definedName name="_______________RP1">#N/A</definedName>
    <definedName name="_______________SE2" localSheetId="4">#REF!</definedName>
    <definedName name="_______________SE2" localSheetId="7">#REF!</definedName>
    <definedName name="_______________SE2">#REF!</definedName>
    <definedName name="_______________TB10" localSheetId="4">#REF!</definedName>
    <definedName name="_______________TB10" localSheetId="7">#REF!</definedName>
    <definedName name="_______________TB10" localSheetId="26">#REF!</definedName>
    <definedName name="_______________TB10">#REF!</definedName>
    <definedName name="_______________TCB4" localSheetId="4">#REF!</definedName>
    <definedName name="_______________TCB4" localSheetId="7">#REF!</definedName>
    <definedName name="_______________TCB4">#REF!</definedName>
    <definedName name="_______________TCB5" localSheetId="4">#REF!</definedName>
    <definedName name="_______________TCB5" localSheetId="7">#REF!</definedName>
    <definedName name="_______________TCB5" localSheetId="26">#REF!</definedName>
    <definedName name="_______________TCB5">#REF!</definedName>
    <definedName name="_______________tcc4" localSheetId="4">#REF!</definedName>
    <definedName name="_______________tcc4" localSheetId="7">#REF!</definedName>
    <definedName name="_______________tcc4" localSheetId="26">#REF!</definedName>
    <definedName name="_______________tcc4">#REF!</definedName>
    <definedName name="_______________TCM30" localSheetId="4">#REF!</definedName>
    <definedName name="_______________TCM30" localSheetId="7">#REF!</definedName>
    <definedName name="_______________TCM30">#REF!</definedName>
    <definedName name="_______________TEB4" localSheetId="4">#REF!</definedName>
    <definedName name="_______________TEB4" localSheetId="7">#REF!</definedName>
    <definedName name="_______________TEB4">#REF!</definedName>
    <definedName name="_______________TOT1" localSheetId="4">#REF!</definedName>
    <definedName name="_______________TOT1" localSheetId="7">#REF!</definedName>
    <definedName name="_______________TOT1">#REF!</definedName>
    <definedName name="_______________TOT2" localSheetId="4">#REF!</definedName>
    <definedName name="_______________TOT2" localSheetId="7">#REF!</definedName>
    <definedName name="_______________TOT2">#REF!</definedName>
    <definedName name="_______________TOT3" localSheetId="4">#REF!</definedName>
    <definedName name="_______________TOT3" localSheetId="7">#REF!</definedName>
    <definedName name="_______________TOT3">#REF!</definedName>
    <definedName name="_______________TOT4" localSheetId="4">#REF!</definedName>
    <definedName name="_______________TOT4" localSheetId="7">#REF!</definedName>
    <definedName name="_______________TOT4">#REF!</definedName>
    <definedName name="_______________TOT5" localSheetId="4">#REF!</definedName>
    <definedName name="_______________TOT5" localSheetId="7">#REF!</definedName>
    <definedName name="_______________TOT5">#REF!</definedName>
    <definedName name="_______________TOT6" localSheetId="4">#REF!</definedName>
    <definedName name="_______________TOT6" localSheetId="7">#REF!</definedName>
    <definedName name="_______________TOT6">#REF!</definedName>
    <definedName name="_______________TOT7" localSheetId="4">#REF!</definedName>
    <definedName name="_______________TOT7" localSheetId="7">#REF!</definedName>
    <definedName name="_______________TOT7">#REF!</definedName>
    <definedName name="_______________TP10" localSheetId="4">#REF!</definedName>
    <definedName name="_______________TP10" localSheetId="7">#REF!</definedName>
    <definedName name="_______________TP10">#REF!</definedName>
    <definedName name="_______________TP5" localSheetId="4">#REF!</definedName>
    <definedName name="_______________TP5" localSheetId="7">#REF!</definedName>
    <definedName name="_______________TP5">#REF!</definedName>
    <definedName name="_______________TSD2" localSheetId="4">#REF!</definedName>
    <definedName name="_______________TSD2" localSheetId="7">#REF!</definedName>
    <definedName name="_______________TSD2">#REF!</definedName>
    <definedName name="______________A1" localSheetId="7">FIT!______________A1</definedName>
    <definedName name="______________A1">[0]!______________A1</definedName>
    <definedName name="______________A10" localSheetId="7">FIT!______________A10</definedName>
    <definedName name="______________A10">[0]!______________A10</definedName>
    <definedName name="______________A11" localSheetId="7">FIT!______________A11</definedName>
    <definedName name="______________A11">[0]!______________A11</definedName>
    <definedName name="______________A12" localSheetId="7">FIT!______________A12</definedName>
    <definedName name="______________A12">[0]!______________A12</definedName>
    <definedName name="______________A13" localSheetId="7">FIT!______________A13</definedName>
    <definedName name="______________A13">[0]!______________A13</definedName>
    <definedName name="______________A14" localSheetId="7">FIT!______________A14</definedName>
    <definedName name="______________A14">[0]!______________A14</definedName>
    <definedName name="______________A15" localSheetId="7">FIT!______________A15</definedName>
    <definedName name="______________A15">[0]!______________A15</definedName>
    <definedName name="______________A16" localSheetId="7">FIT!______________A16</definedName>
    <definedName name="______________A16">[0]!______________A16</definedName>
    <definedName name="______________A17" localSheetId="7">FIT!______________A17</definedName>
    <definedName name="______________A17">[0]!______________A17</definedName>
    <definedName name="______________A19" localSheetId="7">FIT!______________A19</definedName>
    <definedName name="______________A19">[0]!______________A19</definedName>
    <definedName name="______________A2" localSheetId="7">FIT!______________A2</definedName>
    <definedName name="______________A2">[0]!______________A2</definedName>
    <definedName name="______________A20" localSheetId="7">FIT!______________A20</definedName>
    <definedName name="______________A20">[0]!______________A20</definedName>
    <definedName name="______________A21" localSheetId="7">FIT!______________A21</definedName>
    <definedName name="______________A21">[0]!______________A21</definedName>
    <definedName name="______________A22" localSheetId="7">FIT!______________A22</definedName>
    <definedName name="______________A22">[0]!______________A22</definedName>
    <definedName name="______________A23" localSheetId="7">FIT!______________A23</definedName>
    <definedName name="______________A23">[0]!______________A23</definedName>
    <definedName name="______________A24" localSheetId="7">FIT!______________A24</definedName>
    <definedName name="______________A24">[0]!______________A24</definedName>
    <definedName name="______________A25" localSheetId="7">FIT!______________A25</definedName>
    <definedName name="______________A25">[0]!______________A25</definedName>
    <definedName name="______________A3" localSheetId="7">FIT!______________A3</definedName>
    <definedName name="______________A3">[0]!______________A3</definedName>
    <definedName name="______________A4" localSheetId="7">FIT!______________A4</definedName>
    <definedName name="______________A4">[0]!______________A4</definedName>
    <definedName name="______________A5" localSheetId="7">FIT!______________A5</definedName>
    <definedName name="______________A5">[0]!______________A5</definedName>
    <definedName name="______________A6" localSheetId="7">FIT!______________A6</definedName>
    <definedName name="______________A6">[0]!______________A6</definedName>
    <definedName name="______________A7" localSheetId="7">FIT!______________A7</definedName>
    <definedName name="______________A7">[0]!______________A7</definedName>
    <definedName name="______________A9" localSheetId="7">FIT!______________A9</definedName>
    <definedName name="______________A9">[0]!______________A9</definedName>
    <definedName name="______________ACA50" localSheetId="4">#REF!</definedName>
    <definedName name="______________ACA50" localSheetId="7">#REF!</definedName>
    <definedName name="______________ACA50">#REF!</definedName>
    <definedName name="______________ACM30" localSheetId="4">#REF!</definedName>
    <definedName name="______________ACM30" localSheetId="7">#REF!</definedName>
    <definedName name="______________ACM30">#REF!</definedName>
    <definedName name="______________as" localSheetId="4" hidden="1">#REF!</definedName>
    <definedName name="______________as" localSheetId="7" hidden="1">#REF!</definedName>
    <definedName name="______________as" localSheetId="26" hidden="1">#REF!</definedName>
    <definedName name="______________as" hidden="1">#REF!</definedName>
    <definedName name="______________ATD1" localSheetId="4">#REF!</definedName>
    <definedName name="______________ATD1" localSheetId="7">#REF!</definedName>
    <definedName name="______________ATD1">#REF!</definedName>
    <definedName name="______________brv2" localSheetId="4">#REF!</definedName>
    <definedName name="______________brv2" localSheetId="7">#REF!</definedName>
    <definedName name="______________brv2">#REF!</definedName>
    <definedName name="______________CAP20" localSheetId="4">#REF!</definedName>
    <definedName name="______________CAP20" localSheetId="7">#REF!</definedName>
    <definedName name="______________CAP20" localSheetId="26">#REF!</definedName>
    <definedName name="______________CAP20">#REF!</definedName>
    <definedName name="______________CC709">#N/A</definedName>
    <definedName name="______________CCM30" localSheetId="4">#REF!</definedName>
    <definedName name="______________CCM30" localSheetId="7">#REF!</definedName>
    <definedName name="______________CCM30">#REF!</definedName>
    <definedName name="______________CMM30" localSheetId="4">#REF!</definedName>
    <definedName name="______________CMM30" localSheetId="7">#REF!</definedName>
    <definedName name="______________CMM30">#REF!</definedName>
    <definedName name="______________DAR02" localSheetId="4">#REF!</definedName>
    <definedName name="______________DAR02" localSheetId="7">#REF!</definedName>
    <definedName name="______________DAR02">#REF!</definedName>
    <definedName name="______________DND2" localSheetId="4">#REF!</definedName>
    <definedName name="______________DND2" localSheetId="7">#REF!</definedName>
    <definedName name="______________DND2">#REF!</definedName>
    <definedName name="______________EDA01" localSheetId="4">#REF!</definedName>
    <definedName name="______________EDA01" localSheetId="7">#REF!</definedName>
    <definedName name="______________EDA01">#REF!</definedName>
    <definedName name="______________Ext2" localSheetId="4">#REF!</definedName>
    <definedName name="______________Ext2" localSheetId="7">#REF!</definedName>
    <definedName name="______________Ext2">#REF!</definedName>
    <definedName name="______________Fev1" localSheetId="7">FIT!______________Fev1</definedName>
    <definedName name="______________Fev1">[0]!______________Fev1</definedName>
    <definedName name="______________HCB5" localSheetId="4">#REF!</definedName>
    <definedName name="______________HCB5" localSheetId="7">#REF!</definedName>
    <definedName name="______________HCB5">#REF!</definedName>
    <definedName name="______________Jan1" localSheetId="7">FIT!______________Jan1</definedName>
    <definedName name="______________Jan1">[0]!______________Jan1</definedName>
    <definedName name="______________JAN18" localSheetId="4" hidden="1">{#N/A,#N/A,TRUE,"Serviços"}</definedName>
    <definedName name="______________JAN18" localSheetId="7" hidden="1">{#N/A,#N/A,TRUE,"Serviços"}</definedName>
    <definedName name="______________JAN18" hidden="1">{#N/A,#N/A,TRUE,"Serviços"}</definedName>
    <definedName name="______________ki5" localSheetId="4">#REF!</definedName>
    <definedName name="______________ki5" localSheetId="7">#REF!</definedName>
    <definedName name="______________ki5">#REF!</definedName>
    <definedName name="______________KM406407" localSheetId="4">#REF!</definedName>
    <definedName name="______________KM406407" localSheetId="7">#REF!</definedName>
    <definedName name="______________KM406407">#REF!</definedName>
    <definedName name="______________la2" localSheetId="4">#REF!</definedName>
    <definedName name="______________la2" localSheetId="7">#REF!</definedName>
    <definedName name="______________la2">#REF!</definedName>
    <definedName name="______________Mar1" localSheetId="7">FIT!______________Mar1</definedName>
    <definedName name="______________Mar1">[0]!______________Mar1</definedName>
    <definedName name="______________MFC01" localSheetId="4">#REF!</definedName>
    <definedName name="______________MFC01" localSheetId="7">#REF!</definedName>
    <definedName name="______________MFC01">#REF!</definedName>
    <definedName name="______________MNS8418" localSheetId="4">#REF!</definedName>
    <definedName name="______________MNS8418" localSheetId="7">#REF!</definedName>
    <definedName name="______________MNS8418">#REF!</definedName>
    <definedName name="______________MOD01" localSheetId="7">FIT!______________MOD01</definedName>
    <definedName name="______________MOD01">[0]!______________MOD01</definedName>
    <definedName name="______________OUT98" localSheetId="25" hidden="1">{#N/A,#N/A,TRUE,"Serviços"}</definedName>
    <definedName name="______________OUT98" localSheetId="4" hidden="1">{#N/A,#N/A,TRUE,"Serviços"}</definedName>
    <definedName name="______________OUT98" localSheetId="27" hidden="1">{#N/A,#N/A,TRUE,"Serviços"}</definedName>
    <definedName name="______________OUT98" localSheetId="7" hidden="1">{#N/A,#N/A,TRUE,"Serviços"}</definedName>
    <definedName name="______________OUT98" localSheetId="24" hidden="1">{#N/A,#N/A,TRUE,"Serviços"}</definedName>
    <definedName name="______________OUT98" hidden="1">{#N/A,#N/A,TRUE,"Serviços"}</definedName>
    <definedName name="______________PCB5" localSheetId="4">#REF!</definedName>
    <definedName name="______________PCB5" localSheetId="7">#REF!</definedName>
    <definedName name="______________PCB5">#REF!</definedName>
    <definedName name="______________PCM30" localSheetId="4">#REF!</definedName>
    <definedName name="______________PCM30" localSheetId="7">#REF!</definedName>
    <definedName name="______________PCM30">#REF!</definedName>
    <definedName name="______________PL1" localSheetId="4">#REF!</definedName>
    <definedName name="______________PL1" localSheetId="7">#REF!</definedName>
    <definedName name="______________PL1" localSheetId="26">#REF!</definedName>
    <definedName name="______________PL1">#REF!</definedName>
    <definedName name="______________PLA2" localSheetId="4">#REF!</definedName>
    <definedName name="______________PLA2" localSheetId="7">#REF!</definedName>
    <definedName name="______________PLA2">#REF!</definedName>
    <definedName name="______________PM334" localSheetId="4">#REF!</definedName>
    <definedName name="______________PM334" localSheetId="7">#REF!</definedName>
    <definedName name="______________PM334">#REF!</definedName>
    <definedName name="______________PM335" localSheetId="4">#REF!</definedName>
    <definedName name="______________PM335" localSheetId="7">#REF!</definedName>
    <definedName name="______________PM335">#REF!</definedName>
    <definedName name="______________PM346" localSheetId="4">#REF!</definedName>
    <definedName name="______________PM346" localSheetId="7">#REF!</definedName>
    <definedName name="______________PM346">#REF!</definedName>
    <definedName name="______________PM406" localSheetId="4">#REF!</definedName>
    <definedName name="______________PM406" localSheetId="7">#REF!</definedName>
    <definedName name="______________PM406">#REF!</definedName>
    <definedName name="______________PM412" localSheetId="4">#REF!</definedName>
    <definedName name="______________PM412" localSheetId="7">#REF!</definedName>
    <definedName name="______________PM412">#REF!</definedName>
    <definedName name="______________PM609" localSheetId="4">#REF!</definedName>
    <definedName name="______________PM609" localSheetId="7">#REF!</definedName>
    <definedName name="______________PM609">#REF!</definedName>
    <definedName name="______________PM970" localSheetId="4">#REF!</definedName>
    <definedName name="______________PM970" localSheetId="7">#REF!</definedName>
    <definedName name="______________PM970">#REF!</definedName>
    <definedName name="______________PTB10" localSheetId="4">#REF!</definedName>
    <definedName name="______________PTB10" localSheetId="7">#REF!</definedName>
    <definedName name="______________PTB10">#REF!</definedName>
    <definedName name="______________r" localSheetId="4">#REF!</definedName>
    <definedName name="______________r" localSheetId="7">#REF!</definedName>
    <definedName name="______________r" localSheetId="26">#REF!</definedName>
    <definedName name="______________r">#REF!</definedName>
    <definedName name="______________Rbv1" localSheetId="4">#REF!</definedName>
    <definedName name="______________Rbv1" localSheetId="7">#REF!</definedName>
    <definedName name="______________Rbv1">#REF!</definedName>
    <definedName name="______________RP1" localSheetId="7">FIT!______________RP1</definedName>
    <definedName name="______________RP1">[0]!______________RP1</definedName>
    <definedName name="______________RT" localSheetId="4" hidden="1">#REF!</definedName>
    <definedName name="______________RT" localSheetId="7" hidden="1">#REF!</definedName>
    <definedName name="______________RT" localSheetId="26" hidden="1">#REF!</definedName>
    <definedName name="______________RT" hidden="1">#REF!</definedName>
    <definedName name="______________SE2" localSheetId="4">#REF!</definedName>
    <definedName name="______________SE2" localSheetId="7">#REF!</definedName>
    <definedName name="______________SE2">#REF!</definedName>
    <definedName name="______________STC04" localSheetId="4">#REF!</definedName>
    <definedName name="______________STC04" localSheetId="7">#REF!</definedName>
    <definedName name="______________STC04">#REF!</definedName>
    <definedName name="______________TB10" localSheetId="4">#REF!</definedName>
    <definedName name="______________TB10" localSheetId="7">#REF!</definedName>
    <definedName name="______________TB10" localSheetId="26">#REF!</definedName>
    <definedName name="______________TB10">#REF!</definedName>
    <definedName name="______________TCB4" localSheetId="4">#REF!</definedName>
    <definedName name="______________TCB4" localSheetId="7">#REF!</definedName>
    <definedName name="______________TCB4">#REF!</definedName>
    <definedName name="______________TCB5" localSheetId="4">#REF!</definedName>
    <definedName name="______________TCB5" localSheetId="7">#REF!</definedName>
    <definedName name="______________TCB5" localSheetId="26">#REF!</definedName>
    <definedName name="______________TCB5">#REF!</definedName>
    <definedName name="______________tcc4" localSheetId="4">#REF!</definedName>
    <definedName name="______________tcc4" localSheetId="7">#REF!</definedName>
    <definedName name="______________tcc4" localSheetId="26">#REF!</definedName>
    <definedName name="______________tcc4">#REF!</definedName>
    <definedName name="______________TCM30" localSheetId="4">#REF!</definedName>
    <definedName name="______________TCM30" localSheetId="7">#REF!</definedName>
    <definedName name="______________TCM30">#REF!</definedName>
    <definedName name="______________TEB4" localSheetId="4">#REF!</definedName>
    <definedName name="______________TEB4" localSheetId="7">#REF!</definedName>
    <definedName name="______________TEB4">#REF!</definedName>
    <definedName name="______________TOT1" localSheetId="4">#REF!</definedName>
    <definedName name="______________TOT1" localSheetId="7">#REF!</definedName>
    <definedName name="______________TOT1">#REF!</definedName>
    <definedName name="______________TOT2" localSheetId="4">#REF!</definedName>
    <definedName name="______________TOT2" localSheetId="7">#REF!</definedName>
    <definedName name="______________TOT2">#REF!</definedName>
    <definedName name="______________TOT3" localSheetId="4">#REF!</definedName>
    <definedName name="______________TOT3" localSheetId="7">#REF!</definedName>
    <definedName name="______________TOT3">#REF!</definedName>
    <definedName name="______________TOT4" localSheetId="4">#REF!</definedName>
    <definedName name="______________TOT4" localSheetId="7">#REF!</definedName>
    <definedName name="______________TOT4">#REF!</definedName>
    <definedName name="______________TOT5" localSheetId="4">#REF!</definedName>
    <definedName name="______________TOT5" localSheetId="7">#REF!</definedName>
    <definedName name="______________TOT5">#REF!</definedName>
    <definedName name="______________TOT6" localSheetId="4">#REF!</definedName>
    <definedName name="______________TOT6" localSheetId="7">#REF!</definedName>
    <definedName name="______________TOT6">#REF!</definedName>
    <definedName name="______________TOT7" localSheetId="4">#REF!</definedName>
    <definedName name="______________TOT7" localSheetId="7">#REF!</definedName>
    <definedName name="______________TOT7">#REF!</definedName>
    <definedName name="______________TP10" localSheetId="4">#REF!</definedName>
    <definedName name="______________TP10" localSheetId="7">#REF!</definedName>
    <definedName name="______________TP10">#REF!</definedName>
    <definedName name="______________TP5" localSheetId="4">#REF!</definedName>
    <definedName name="______________TP5" localSheetId="7">#REF!</definedName>
    <definedName name="______________TP5">#REF!</definedName>
    <definedName name="______________TSD2" localSheetId="4">#REF!</definedName>
    <definedName name="______________TSD2" localSheetId="7">#REF!</definedName>
    <definedName name="______________TSD2">#REF!</definedName>
    <definedName name="_____________A1" localSheetId="7">FIT!_____________A1</definedName>
    <definedName name="_____________A1">[0]!_____________A1</definedName>
    <definedName name="_____________A10" localSheetId="7">FIT!_____________A10</definedName>
    <definedName name="_____________A10">[0]!_____________A10</definedName>
    <definedName name="_____________A11" localSheetId="7">FIT!_____________A11</definedName>
    <definedName name="_____________A11">[0]!_____________A11</definedName>
    <definedName name="_____________A12" localSheetId="7">FIT!_____________A12</definedName>
    <definedName name="_____________A12">[0]!_____________A12</definedName>
    <definedName name="_____________A13" localSheetId="7">FIT!_____________A13</definedName>
    <definedName name="_____________A13">[0]!_____________A13</definedName>
    <definedName name="_____________A14" localSheetId="7">FIT!_____________A14</definedName>
    <definedName name="_____________A14">[0]!_____________A14</definedName>
    <definedName name="_____________A15" localSheetId="7">FIT!_____________A15</definedName>
    <definedName name="_____________A15">[0]!_____________A15</definedName>
    <definedName name="_____________A16" localSheetId="7">FIT!_____________A16</definedName>
    <definedName name="_____________A16">[0]!_____________A16</definedName>
    <definedName name="_____________A17" localSheetId="7">FIT!_____________A17</definedName>
    <definedName name="_____________A17">[0]!_____________A17</definedName>
    <definedName name="_____________A19" localSheetId="7">FIT!_____________A19</definedName>
    <definedName name="_____________A19">[0]!_____________A19</definedName>
    <definedName name="_____________A2" localSheetId="7">FIT!_____________A2</definedName>
    <definedName name="_____________A2">[0]!_____________A2</definedName>
    <definedName name="_____________A20" localSheetId="7">FIT!_____________A20</definedName>
    <definedName name="_____________A20">[0]!_____________A20</definedName>
    <definedName name="_____________A21" localSheetId="7">FIT!_____________A21</definedName>
    <definedName name="_____________A21">[0]!_____________A21</definedName>
    <definedName name="_____________A22" localSheetId="7">FIT!_____________A22</definedName>
    <definedName name="_____________A22">[0]!_____________A22</definedName>
    <definedName name="_____________A23" localSheetId="7">FIT!_____________A23</definedName>
    <definedName name="_____________A23">[0]!_____________A23</definedName>
    <definedName name="_____________A24" localSheetId="7">FIT!_____________A24</definedName>
    <definedName name="_____________A24">[0]!_____________A24</definedName>
    <definedName name="_____________A25" localSheetId="7">FIT!_____________A25</definedName>
    <definedName name="_____________A25">[0]!_____________A25</definedName>
    <definedName name="_____________A3" localSheetId="7">FIT!_____________A3</definedName>
    <definedName name="_____________A3">[0]!_____________A3</definedName>
    <definedName name="_____________A4" localSheetId="7">FIT!_____________A4</definedName>
    <definedName name="_____________A4">[0]!_____________A4</definedName>
    <definedName name="_____________A5" localSheetId="7">FIT!_____________A5</definedName>
    <definedName name="_____________A5">[0]!_____________A5</definedName>
    <definedName name="_____________A6" localSheetId="7">FIT!_____________A6</definedName>
    <definedName name="_____________A6">[0]!_____________A6</definedName>
    <definedName name="_____________A7" localSheetId="7">FIT!_____________A7</definedName>
    <definedName name="_____________A7">[0]!_____________A7</definedName>
    <definedName name="_____________A9" localSheetId="7">FIT!_____________A9</definedName>
    <definedName name="_____________A9">[0]!_____________A9</definedName>
    <definedName name="_____________ACA50" localSheetId="4">#REF!</definedName>
    <definedName name="_____________ACA50" localSheetId="7">#REF!</definedName>
    <definedName name="_____________ACA50">#REF!</definedName>
    <definedName name="_____________ACM30" localSheetId="4">#REF!</definedName>
    <definedName name="_____________ACM30" localSheetId="7">#REF!</definedName>
    <definedName name="_____________ACM30">#REF!</definedName>
    <definedName name="_____________ATD1" localSheetId="4">#REF!</definedName>
    <definedName name="_____________ATD1" localSheetId="7">#REF!</definedName>
    <definedName name="_____________ATD1">#REF!</definedName>
    <definedName name="_____________brv2" localSheetId="4">#REF!</definedName>
    <definedName name="_____________brv2" localSheetId="7">#REF!</definedName>
    <definedName name="_____________brv2">#REF!</definedName>
    <definedName name="_____________CAP20" localSheetId="4">#REF!</definedName>
    <definedName name="_____________CAP20" localSheetId="7">#REF!</definedName>
    <definedName name="_____________CAP20" localSheetId="26">#REF!</definedName>
    <definedName name="_____________CAP20">#REF!</definedName>
    <definedName name="_____________CC709" localSheetId="7">#REF!</definedName>
    <definedName name="_____________CC709">#N/A</definedName>
    <definedName name="_____________CCM30" localSheetId="4">#REF!</definedName>
    <definedName name="_____________CCM30" localSheetId="7">#REF!</definedName>
    <definedName name="_____________CCM30">#REF!</definedName>
    <definedName name="_____________CMM30" localSheetId="4">#REF!</definedName>
    <definedName name="_____________CMM30" localSheetId="7">#REF!</definedName>
    <definedName name="_____________CMM30">#REF!</definedName>
    <definedName name="_____________DAR02" localSheetId="4">#REF!</definedName>
    <definedName name="_____________DAR02" localSheetId="7">#REF!</definedName>
    <definedName name="_____________DAR02">#REF!</definedName>
    <definedName name="_____________DND2">#N/A</definedName>
    <definedName name="_____________EDA01" localSheetId="4">#REF!</definedName>
    <definedName name="_____________EDA01" localSheetId="7">#REF!</definedName>
    <definedName name="_____________EDA01">#REF!</definedName>
    <definedName name="_____________Ext2" localSheetId="4">#REF!</definedName>
    <definedName name="_____________Ext2" localSheetId="7">#REF!</definedName>
    <definedName name="_____________Ext2">#REF!</definedName>
    <definedName name="_____________Fev1" localSheetId="7">FIT!_____________Fev1</definedName>
    <definedName name="_____________Fev1">[0]!_____________Fev1</definedName>
    <definedName name="_____________HCB5" localSheetId="4">#REF!</definedName>
    <definedName name="_____________HCB5" localSheetId="7">#REF!</definedName>
    <definedName name="_____________HCB5">#REF!</definedName>
    <definedName name="_____________Jan1" localSheetId="7">FIT!_____________Jan1</definedName>
    <definedName name="_____________Jan1">[0]!_____________Jan1</definedName>
    <definedName name="_____________ki5" localSheetId="4">#REF!</definedName>
    <definedName name="_____________ki5" localSheetId="7">#REF!</definedName>
    <definedName name="_____________ki5">#REF!</definedName>
    <definedName name="_____________KM406407" localSheetId="4">#REF!</definedName>
    <definedName name="_____________KM406407" localSheetId="7">#REF!</definedName>
    <definedName name="_____________KM406407">#REF!</definedName>
    <definedName name="_____________la2" localSheetId="4">#REF!</definedName>
    <definedName name="_____________la2" localSheetId="7">#REF!</definedName>
    <definedName name="_____________la2">#REF!</definedName>
    <definedName name="_____________Mar1" localSheetId="7">FIT!_____________Mar1</definedName>
    <definedName name="_____________Mar1">[0]!_____________Mar1</definedName>
    <definedName name="_____________MFC01" localSheetId="4">#REF!</definedName>
    <definedName name="_____________MFC01" localSheetId="7">#REF!</definedName>
    <definedName name="_____________MFC01">#REF!</definedName>
    <definedName name="_____________MNS8418" localSheetId="4">#REF!</definedName>
    <definedName name="_____________MNS8418" localSheetId="7">#REF!</definedName>
    <definedName name="_____________MNS8418">#REF!</definedName>
    <definedName name="_____________MOD01" localSheetId="7">FIT!_____________MOD01</definedName>
    <definedName name="_____________MOD01">[0]!_____________MOD01</definedName>
    <definedName name="_____________Obs1" localSheetId="4">#REF!</definedName>
    <definedName name="_____________Obs1" localSheetId="7">#REF!</definedName>
    <definedName name="_____________Obs1">#REF!</definedName>
    <definedName name="_____________Obs2" localSheetId="4">#REF!</definedName>
    <definedName name="_____________Obs2" localSheetId="7">#REF!</definedName>
    <definedName name="_____________Obs2">#REF!</definedName>
    <definedName name="_____________OUT98" localSheetId="25" hidden="1">{#N/A,#N/A,TRUE,"Serviços"}</definedName>
    <definedName name="_____________OUT98" localSheetId="4" hidden="1">{#N/A,#N/A,TRUE,"Serviços"}</definedName>
    <definedName name="_____________OUT98" localSheetId="27" hidden="1">{#N/A,#N/A,TRUE,"Serviços"}</definedName>
    <definedName name="_____________OUT98" localSheetId="7" hidden="1">{#N/A,#N/A,TRUE,"Serviços"}</definedName>
    <definedName name="_____________OUT98" localSheetId="24" hidden="1">{#N/A,#N/A,TRUE,"Serviços"}</definedName>
    <definedName name="_____________OUT98" hidden="1">{#N/A,#N/A,TRUE,"Serviços"}</definedName>
    <definedName name="_____________PCB5" localSheetId="4">#REF!</definedName>
    <definedName name="_____________PCB5" localSheetId="7">#REF!</definedName>
    <definedName name="_____________PCB5">#REF!</definedName>
    <definedName name="_____________PCM30" localSheetId="4">#REF!</definedName>
    <definedName name="_____________PCM30" localSheetId="7">#REF!</definedName>
    <definedName name="_____________PCM30">#REF!</definedName>
    <definedName name="_____________PL1" localSheetId="4">#REF!</definedName>
    <definedName name="_____________PL1" localSheetId="7">#REF!</definedName>
    <definedName name="_____________PL1" localSheetId="26">#REF!</definedName>
    <definedName name="_____________PL1">#REF!</definedName>
    <definedName name="_____________PLA2" localSheetId="4">#REF!</definedName>
    <definedName name="_____________PLA2" localSheetId="7">#REF!</definedName>
    <definedName name="_____________PLA2">#REF!</definedName>
    <definedName name="_____________PM334" localSheetId="4">#REF!</definedName>
    <definedName name="_____________PM334" localSheetId="7">#REF!</definedName>
    <definedName name="_____________PM334">#REF!</definedName>
    <definedName name="_____________PM335" localSheetId="4">#REF!</definedName>
    <definedName name="_____________PM335" localSheetId="7">#REF!</definedName>
    <definedName name="_____________PM335">#REF!</definedName>
    <definedName name="_____________PM346" localSheetId="4">#REF!</definedName>
    <definedName name="_____________PM346" localSheetId="7">#REF!</definedName>
    <definedName name="_____________PM346">#REF!</definedName>
    <definedName name="_____________PM406" localSheetId="4">#REF!</definedName>
    <definedName name="_____________PM406" localSheetId="7">#REF!</definedName>
    <definedName name="_____________PM406">#REF!</definedName>
    <definedName name="_____________PM412" localSheetId="4">#REF!</definedName>
    <definedName name="_____________PM412" localSheetId="7">#REF!</definedName>
    <definedName name="_____________PM412">#REF!</definedName>
    <definedName name="_____________PM609" localSheetId="4">#REF!</definedName>
    <definedName name="_____________PM609" localSheetId="7">#REF!</definedName>
    <definedName name="_____________PM609">#REF!</definedName>
    <definedName name="_____________PM970" localSheetId="4">#REF!</definedName>
    <definedName name="_____________PM970" localSheetId="7">#REF!</definedName>
    <definedName name="_____________PM970">#REF!</definedName>
    <definedName name="_____________PTB10" localSheetId="4">#REF!</definedName>
    <definedName name="_____________PTB10" localSheetId="7">#REF!</definedName>
    <definedName name="_____________PTB10">#REF!</definedName>
    <definedName name="_____________r" localSheetId="4">#REF!</definedName>
    <definedName name="_____________r" localSheetId="7">#REF!</definedName>
    <definedName name="_____________r" localSheetId="26">#REF!</definedName>
    <definedName name="_____________r">#REF!</definedName>
    <definedName name="_____________Rbv1" localSheetId="4">#REF!</definedName>
    <definedName name="_____________Rbv1" localSheetId="7">#REF!</definedName>
    <definedName name="_____________Rbv1">#REF!</definedName>
    <definedName name="_____________RP1" localSheetId="7">FIT!_____________RP1</definedName>
    <definedName name="_____________RP1">[0]!_____________RP1</definedName>
    <definedName name="_____________SE2" localSheetId="4">#REF!</definedName>
    <definedName name="_____________SE2" localSheetId="7">#REF!</definedName>
    <definedName name="_____________SE2">#REF!</definedName>
    <definedName name="_____________STC04" localSheetId="4">#REF!</definedName>
    <definedName name="_____________STC04" localSheetId="7">#REF!</definedName>
    <definedName name="_____________STC04">#REF!</definedName>
    <definedName name="_____________TB10" localSheetId="4">#REF!</definedName>
    <definedName name="_____________TB10" localSheetId="7">#REF!</definedName>
    <definedName name="_____________TB10" localSheetId="26">#REF!</definedName>
    <definedName name="_____________TB10">#REF!</definedName>
    <definedName name="_____________TCB4" localSheetId="4">#REF!</definedName>
    <definedName name="_____________TCB4" localSheetId="7">#REF!</definedName>
    <definedName name="_____________TCB4">#REF!</definedName>
    <definedName name="_____________TCB5" localSheetId="4">#REF!</definedName>
    <definedName name="_____________TCB5" localSheetId="7">#REF!</definedName>
    <definedName name="_____________TCB5" localSheetId="26">#REF!</definedName>
    <definedName name="_____________TCB5">#REF!</definedName>
    <definedName name="_____________tcc4" localSheetId="4">#REF!</definedName>
    <definedName name="_____________tcc4" localSheetId="7">#REF!</definedName>
    <definedName name="_____________tcc4" localSheetId="26">#REF!</definedName>
    <definedName name="_____________tcc4">#REF!</definedName>
    <definedName name="_____________TCM30" localSheetId="4">#REF!</definedName>
    <definedName name="_____________TCM30" localSheetId="7">#REF!</definedName>
    <definedName name="_____________TCM30">#REF!</definedName>
    <definedName name="_____________TEB4" localSheetId="4">#REF!</definedName>
    <definedName name="_____________TEB4" localSheetId="7">#REF!</definedName>
    <definedName name="_____________TEB4">#REF!</definedName>
    <definedName name="_____________TOT1" localSheetId="4">#REF!</definedName>
    <definedName name="_____________TOT1" localSheetId="7">#REF!</definedName>
    <definedName name="_____________TOT1">#REF!</definedName>
    <definedName name="_____________TOT2" localSheetId="4">#REF!</definedName>
    <definedName name="_____________TOT2" localSheetId="7">#REF!</definedName>
    <definedName name="_____________TOT2">#REF!</definedName>
    <definedName name="_____________TOT3" localSheetId="4">#REF!</definedName>
    <definedName name="_____________TOT3" localSheetId="7">#REF!</definedName>
    <definedName name="_____________TOT3">#REF!</definedName>
    <definedName name="_____________TOT4" localSheetId="4">#REF!</definedName>
    <definedName name="_____________TOT4" localSheetId="7">#REF!</definedName>
    <definedName name="_____________TOT4">#REF!</definedName>
    <definedName name="_____________TOT5" localSheetId="4">#REF!</definedName>
    <definedName name="_____________TOT5" localSheetId="7">#REF!</definedName>
    <definedName name="_____________TOT5">#REF!</definedName>
    <definedName name="_____________TOT6" localSheetId="4">#REF!</definedName>
    <definedName name="_____________TOT6" localSheetId="7">#REF!</definedName>
    <definedName name="_____________TOT6">#REF!</definedName>
    <definedName name="_____________TOT7" localSheetId="4">#REF!</definedName>
    <definedName name="_____________TOT7" localSheetId="7">#REF!</definedName>
    <definedName name="_____________TOT7">#REF!</definedName>
    <definedName name="_____________TP10" localSheetId="4">#REF!</definedName>
    <definedName name="_____________TP10" localSheetId="7">#REF!</definedName>
    <definedName name="_____________TP10">#REF!</definedName>
    <definedName name="_____________TP5" localSheetId="4">#REF!</definedName>
    <definedName name="_____________TP5" localSheetId="7">#REF!</definedName>
    <definedName name="_____________TP5">#REF!</definedName>
    <definedName name="_____________TSD2" localSheetId="4">#REF!</definedName>
    <definedName name="_____________TSD2" localSheetId="7">#REF!</definedName>
    <definedName name="_____________TSD2">#REF!</definedName>
    <definedName name="____________A1" localSheetId="7">FIT!____________A1</definedName>
    <definedName name="____________A1">[0]!____________A1</definedName>
    <definedName name="____________A10" localSheetId="7">FIT!____________A10</definedName>
    <definedName name="____________A10">[0]!____________A10</definedName>
    <definedName name="____________A11" localSheetId="7">FIT!____________A11</definedName>
    <definedName name="____________A11">[0]!____________A11</definedName>
    <definedName name="____________A12" localSheetId="7">FIT!____________A12</definedName>
    <definedName name="____________A12">[0]!____________A12</definedName>
    <definedName name="____________A13" localSheetId="7">FIT!____________A13</definedName>
    <definedName name="____________A13">[0]!____________A13</definedName>
    <definedName name="____________A14" localSheetId="7">FIT!____________A14</definedName>
    <definedName name="____________A14">[0]!____________A14</definedName>
    <definedName name="____________A15" localSheetId="7">FIT!____________A15</definedName>
    <definedName name="____________A15">[0]!____________A15</definedName>
    <definedName name="____________A16" localSheetId="7">FIT!____________A16</definedName>
    <definedName name="____________A16">[0]!____________A16</definedName>
    <definedName name="____________A17" localSheetId="7">FIT!____________A17</definedName>
    <definedName name="____________A17">[0]!____________A17</definedName>
    <definedName name="____________A19" localSheetId="7">FIT!____________A19</definedName>
    <definedName name="____________A19">[0]!____________A19</definedName>
    <definedName name="____________A2" localSheetId="7">FIT!____________A2</definedName>
    <definedName name="____________A2">[0]!____________A2</definedName>
    <definedName name="____________A20" localSheetId="7">FIT!____________A20</definedName>
    <definedName name="____________A20">[0]!____________A20</definedName>
    <definedName name="____________A21" localSheetId="7">FIT!____________A21</definedName>
    <definedName name="____________A21">[0]!____________A21</definedName>
    <definedName name="____________A22" localSheetId="7">FIT!____________A22</definedName>
    <definedName name="____________A22">[0]!____________A22</definedName>
    <definedName name="____________A23" localSheetId="7">FIT!____________A23</definedName>
    <definedName name="____________A23">[0]!____________A23</definedName>
    <definedName name="____________A24" localSheetId="7">FIT!____________A24</definedName>
    <definedName name="____________A24">[0]!____________A24</definedName>
    <definedName name="____________A25" localSheetId="7">FIT!____________A25</definedName>
    <definedName name="____________A25">[0]!____________A25</definedName>
    <definedName name="____________A3" localSheetId="7">FIT!____________A3</definedName>
    <definedName name="____________A3">[0]!____________A3</definedName>
    <definedName name="____________A4" localSheetId="7">FIT!____________A4</definedName>
    <definedName name="____________A4">[0]!____________A4</definedName>
    <definedName name="____________A5" localSheetId="7">FIT!____________A5</definedName>
    <definedName name="____________A5">[0]!____________A5</definedName>
    <definedName name="____________A6" localSheetId="7">FIT!____________A6</definedName>
    <definedName name="____________A6">[0]!____________A6</definedName>
    <definedName name="____________A7" localSheetId="7">FIT!____________A7</definedName>
    <definedName name="____________A7">[0]!____________A7</definedName>
    <definedName name="____________A9" localSheetId="7">FIT!____________A9</definedName>
    <definedName name="____________A9">[0]!____________A9</definedName>
    <definedName name="____________ACA50" localSheetId="4">#REF!</definedName>
    <definedName name="____________ACA50" localSheetId="7">#REF!</definedName>
    <definedName name="____________ACA50">#REF!</definedName>
    <definedName name="____________ACM30" localSheetId="4">#REF!</definedName>
    <definedName name="____________ACM30" localSheetId="7">#REF!</definedName>
    <definedName name="____________ACM30">#REF!</definedName>
    <definedName name="____________ATD1" localSheetId="4">#REF!</definedName>
    <definedName name="____________ATD1" localSheetId="7">#REF!</definedName>
    <definedName name="____________ATD1">#REF!</definedName>
    <definedName name="____________brv2" localSheetId="4">#REF!</definedName>
    <definedName name="____________brv2" localSheetId="7">#REF!</definedName>
    <definedName name="____________brv2">#REF!</definedName>
    <definedName name="____________CAP20" localSheetId="4">#REF!</definedName>
    <definedName name="____________CAP20" localSheetId="7">#REF!</definedName>
    <definedName name="____________CAP20" localSheetId="26">#REF!</definedName>
    <definedName name="____________CAP20">#REF!</definedName>
    <definedName name="____________CC709" localSheetId="4">#REF!</definedName>
    <definedName name="____________CC709" localSheetId="7">#REF!</definedName>
    <definedName name="____________CC709">#REF!</definedName>
    <definedName name="____________CCM30" localSheetId="4">#REF!</definedName>
    <definedName name="____________CCM30" localSheetId="7">#REF!</definedName>
    <definedName name="____________CCM30">#REF!</definedName>
    <definedName name="____________CMM30" localSheetId="4">#REF!</definedName>
    <definedName name="____________CMM30" localSheetId="7">#REF!</definedName>
    <definedName name="____________CMM30">#REF!</definedName>
    <definedName name="____________DAR02" localSheetId="4">#REF!</definedName>
    <definedName name="____________DAR02" localSheetId="7">#REF!</definedName>
    <definedName name="____________DAR02">#REF!</definedName>
    <definedName name="____________DND2" localSheetId="4">#REF!</definedName>
    <definedName name="____________DND2" localSheetId="7">#REF!</definedName>
    <definedName name="____________DND2">#REF!</definedName>
    <definedName name="____________EDA01" localSheetId="4">#REF!</definedName>
    <definedName name="____________EDA01" localSheetId="7">#REF!</definedName>
    <definedName name="____________EDA01">#REF!</definedName>
    <definedName name="____________Ext2" localSheetId="4">#REF!</definedName>
    <definedName name="____________Ext2" localSheetId="7">#REF!</definedName>
    <definedName name="____________Ext2" localSheetId="26">#REF!</definedName>
    <definedName name="____________Ext2">#REF!</definedName>
    <definedName name="____________Fev1" localSheetId="7">FIT!____________Fev1</definedName>
    <definedName name="____________Fev1">[0]!____________Fev1</definedName>
    <definedName name="____________HCB5" localSheetId="4">#REF!</definedName>
    <definedName name="____________HCB5" localSheetId="7">#REF!</definedName>
    <definedName name="____________HCB5">#REF!</definedName>
    <definedName name="____________Jan1" localSheetId="7">FIT!____________Jan1</definedName>
    <definedName name="____________Jan1">[0]!____________Jan1</definedName>
    <definedName name="____________ki5" localSheetId="4">#REF!</definedName>
    <definedName name="____________ki5" localSheetId="7">#REF!</definedName>
    <definedName name="____________ki5">#REF!</definedName>
    <definedName name="____________KM406407" localSheetId="4">#REF!</definedName>
    <definedName name="____________KM406407" localSheetId="7">#REF!</definedName>
    <definedName name="____________KM406407">#REF!</definedName>
    <definedName name="____________la2" localSheetId="4">#REF!</definedName>
    <definedName name="____________la2" localSheetId="7">#REF!</definedName>
    <definedName name="____________la2">#REF!</definedName>
    <definedName name="____________Mar1" localSheetId="7">FIT!____________Mar1</definedName>
    <definedName name="____________Mar1">[0]!____________Mar1</definedName>
    <definedName name="____________MFC01" localSheetId="4">#REF!</definedName>
    <definedName name="____________MFC01" localSheetId="7">#REF!</definedName>
    <definedName name="____________MFC01">#REF!</definedName>
    <definedName name="____________MOD01" localSheetId="7">FIT!____________MOD01</definedName>
    <definedName name="____________MOD01">[0]!____________MOD01</definedName>
    <definedName name="____________Obs1" localSheetId="4">#REF!</definedName>
    <definedName name="____________Obs1" localSheetId="7">#REF!</definedName>
    <definedName name="____________Obs1">#REF!</definedName>
    <definedName name="____________Obs2" localSheetId="4">#REF!</definedName>
    <definedName name="____________Obs2" localSheetId="7">#REF!</definedName>
    <definedName name="____________Obs2">#REF!</definedName>
    <definedName name="____________OUT98" localSheetId="25" hidden="1">{#N/A,#N/A,TRUE,"Serviços"}</definedName>
    <definedName name="____________OUT98" localSheetId="4" hidden="1">{#N/A,#N/A,TRUE,"Serviços"}</definedName>
    <definedName name="____________OUT98" localSheetId="27" hidden="1">{#N/A,#N/A,TRUE,"Serviços"}</definedName>
    <definedName name="____________OUT98" localSheetId="7" hidden="1">{#N/A,#N/A,TRUE,"Serviços"}</definedName>
    <definedName name="____________OUT98" localSheetId="24" hidden="1">{#N/A,#N/A,TRUE,"Serviços"}</definedName>
    <definedName name="____________OUT98" hidden="1">{#N/A,#N/A,TRUE,"Serviços"}</definedName>
    <definedName name="____________OUT988" localSheetId="25" hidden="1">{#N/A,#N/A,TRUE,"Serviços"}</definedName>
    <definedName name="____________OUT988" localSheetId="4" hidden="1">{#N/A,#N/A,TRUE,"Serviços"}</definedName>
    <definedName name="____________OUT988" localSheetId="27" hidden="1">{#N/A,#N/A,TRUE,"Serviços"}</definedName>
    <definedName name="____________OUT988" localSheetId="7" hidden="1">{#N/A,#N/A,TRUE,"Serviços"}</definedName>
    <definedName name="____________OUT988" localSheetId="24" hidden="1">{#N/A,#N/A,TRUE,"Serviços"}</definedName>
    <definedName name="____________OUT988" hidden="1">{#N/A,#N/A,TRUE,"Serviços"}</definedName>
    <definedName name="____________OUT98A">{#N/A,#N/A,TRUE,"Serviços"}</definedName>
    <definedName name="____________PCB5" localSheetId="4">#REF!</definedName>
    <definedName name="____________PCB5" localSheetId="7">#REF!</definedName>
    <definedName name="____________PCB5">#REF!</definedName>
    <definedName name="____________PCM30" localSheetId="4">#REF!</definedName>
    <definedName name="____________PCM30" localSheetId="7">#REF!</definedName>
    <definedName name="____________PCM30">#REF!</definedName>
    <definedName name="____________PL1" localSheetId="4">#REF!</definedName>
    <definedName name="____________PL1" localSheetId="7">#REF!</definedName>
    <definedName name="____________PL1" localSheetId="26">#REF!</definedName>
    <definedName name="____________PL1">#REF!</definedName>
    <definedName name="____________PLA2" localSheetId="4">#REF!</definedName>
    <definedName name="____________PLA2" localSheetId="7">#REF!</definedName>
    <definedName name="____________PLA2">#REF!</definedName>
    <definedName name="____________PM334" localSheetId="4">#REF!</definedName>
    <definedName name="____________PM334" localSheetId="7">#REF!</definedName>
    <definedName name="____________PM334">#REF!</definedName>
    <definedName name="____________PM335" localSheetId="4">#REF!</definedName>
    <definedName name="____________PM335" localSheetId="7">#REF!</definedName>
    <definedName name="____________PM335">#REF!</definedName>
    <definedName name="____________PM346" localSheetId="4">#REF!</definedName>
    <definedName name="____________PM346" localSheetId="7">#REF!</definedName>
    <definedName name="____________PM346">#REF!</definedName>
    <definedName name="____________PM406" localSheetId="4">#REF!</definedName>
    <definedName name="____________PM406" localSheetId="7">#REF!</definedName>
    <definedName name="____________PM406">#REF!</definedName>
    <definedName name="____________PM412" localSheetId="4">#REF!</definedName>
    <definedName name="____________PM412" localSheetId="7">#REF!</definedName>
    <definedName name="____________PM412">#REF!</definedName>
    <definedName name="____________PM609" localSheetId="4">#REF!</definedName>
    <definedName name="____________PM609" localSheetId="7">#REF!</definedName>
    <definedName name="____________PM609">#REF!</definedName>
    <definedName name="____________PM970" localSheetId="4">#REF!</definedName>
    <definedName name="____________PM970" localSheetId="7">#REF!</definedName>
    <definedName name="____________PM970">#REF!</definedName>
    <definedName name="____________PTB10" localSheetId="4">#REF!</definedName>
    <definedName name="____________PTB10" localSheetId="7">#REF!</definedName>
    <definedName name="____________PTB10">#REF!</definedName>
    <definedName name="____________r" localSheetId="4">#REF!</definedName>
    <definedName name="____________r" localSheetId="7">#REF!</definedName>
    <definedName name="____________r" localSheetId="26">#REF!</definedName>
    <definedName name="____________r">#REF!</definedName>
    <definedName name="____________Rbv1" localSheetId="4">#REF!</definedName>
    <definedName name="____________Rbv1" localSheetId="7">#REF!</definedName>
    <definedName name="____________Rbv1">#REF!</definedName>
    <definedName name="____________RP1" localSheetId="7">FIT!____________RP1</definedName>
    <definedName name="____________RP1">[0]!____________RP1</definedName>
    <definedName name="____________sd" localSheetId="4" hidden="1">#REF!</definedName>
    <definedName name="____________sd" localSheetId="7" hidden="1">#REF!</definedName>
    <definedName name="____________sd" localSheetId="26" hidden="1">#REF!</definedName>
    <definedName name="____________sd" hidden="1">#REF!</definedName>
    <definedName name="____________SE2" localSheetId="4">#REF!</definedName>
    <definedName name="____________SE2" localSheetId="7">#REF!</definedName>
    <definedName name="____________SE2">#REF!</definedName>
    <definedName name="____________STC04" localSheetId="4">#REF!</definedName>
    <definedName name="____________STC04" localSheetId="7">#REF!</definedName>
    <definedName name="____________STC04">#REF!</definedName>
    <definedName name="____________TB10" localSheetId="4">#REF!</definedName>
    <definedName name="____________TB10" localSheetId="7">#REF!</definedName>
    <definedName name="____________TB10" localSheetId="26">#REF!</definedName>
    <definedName name="____________TB10">#REF!</definedName>
    <definedName name="____________TCB4" localSheetId="4">#REF!</definedName>
    <definedName name="____________TCB4" localSheetId="7">#REF!</definedName>
    <definedName name="____________TCB4">#REF!</definedName>
    <definedName name="____________TCB5" localSheetId="4">#REF!</definedName>
    <definedName name="____________TCB5" localSheetId="7">#REF!</definedName>
    <definedName name="____________TCB5" localSheetId="26">#REF!</definedName>
    <definedName name="____________TCB5">#REF!</definedName>
    <definedName name="____________tcc4" localSheetId="4">#REF!</definedName>
    <definedName name="____________tcc4" localSheetId="7">#REF!</definedName>
    <definedName name="____________tcc4" localSheetId="26">#REF!</definedName>
    <definedName name="____________tcc4">#REF!</definedName>
    <definedName name="____________TCM30" localSheetId="4">#REF!</definedName>
    <definedName name="____________TCM30" localSheetId="7">#REF!</definedName>
    <definedName name="____________TCM30">#REF!</definedName>
    <definedName name="____________TEB4" localSheetId="4">#REF!</definedName>
    <definedName name="____________TEB4" localSheetId="7">#REF!</definedName>
    <definedName name="____________TEB4">#REF!</definedName>
    <definedName name="____________TOT1" localSheetId="4">#REF!</definedName>
    <definedName name="____________TOT1" localSheetId="7">#REF!</definedName>
    <definedName name="____________TOT1">#REF!</definedName>
    <definedName name="____________TOT2" localSheetId="4">#REF!</definedName>
    <definedName name="____________TOT2" localSheetId="7">#REF!</definedName>
    <definedName name="____________TOT2">#REF!</definedName>
    <definedName name="____________TOT3" localSheetId="4">#REF!</definedName>
    <definedName name="____________TOT3" localSheetId="7">#REF!</definedName>
    <definedName name="____________TOT3">#REF!</definedName>
    <definedName name="____________TOT4" localSheetId="4">#REF!</definedName>
    <definedName name="____________TOT4" localSheetId="7">#REF!</definedName>
    <definedName name="____________TOT4">#REF!</definedName>
    <definedName name="____________TOT5" localSheetId="4">#REF!</definedName>
    <definedName name="____________TOT5" localSheetId="7">#REF!</definedName>
    <definedName name="____________TOT5">#REF!</definedName>
    <definedName name="____________TOT6" localSheetId="4">#REF!</definedName>
    <definedName name="____________TOT6" localSheetId="7">#REF!</definedName>
    <definedName name="____________TOT6">#REF!</definedName>
    <definedName name="____________TOT7" localSheetId="4">#REF!</definedName>
    <definedName name="____________TOT7" localSheetId="7">#REF!</definedName>
    <definedName name="____________TOT7">#REF!</definedName>
    <definedName name="____________TP10" localSheetId="4">#REF!</definedName>
    <definedName name="____________TP10" localSheetId="7">#REF!</definedName>
    <definedName name="____________TP10">#REF!</definedName>
    <definedName name="____________TP5" localSheetId="4">#REF!</definedName>
    <definedName name="____________TP5" localSheetId="7">#REF!</definedName>
    <definedName name="____________TP5">#REF!</definedName>
    <definedName name="____________TSD2" localSheetId="4">#REF!</definedName>
    <definedName name="____________TSD2" localSheetId="7">#REF!</definedName>
    <definedName name="____________TSD2">#REF!</definedName>
    <definedName name="___________23" localSheetId="4" hidden="1">#REF!</definedName>
    <definedName name="___________23" localSheetId="7" hidden="1">#REF!</definedName>
    <definedName name="___________23" localSheetId="26" hidden="1">#REF!</definedName>
    <definedName name="___________23" hidden="1">#REF!</definedName>
    <definedName name="___________A1" localSheetId="7">FIT!___________A1</definedName>
    <definedName name="___________A1">[0]!___________A1</definedName>
    <definedName name="___________A10" localSheetId="7">FIT!___________A10</definedName>
    <definedName name="___________A10">[0]!___________A10</definedName>
    <definedName name="___________A11" localSheetId="7">FIT!___________A11</definedName>
    <definedName name="___________A11">[0]!___________A11</definedName>
    <definedName name="___________A12" localSheetId="7">FIT!___________A12</definedName>
    <definedName name="___________A12">[0]!___________A12</definedName>
    <definedName name="___________A13" localSheetId="7">FIT!___________A13</definedName>
    <definedName name="___________A13">[0]!___________A13</definedName>
    <definedName name="___________A14" localSheetId="7">FIT!___________A14</definedName>
    <definedName name="___________A14">[0]!___________A14</definedName>
    <definedName name="___________A15" localSheetId="7">FIT!___________A15</definedName>
    <definedName name="___________A15">[0]!___________A15</definedName>
    <definedName name="___________A16" localSheetId="7">FIT!___________A16</definedName>
    <definedName name="___________A16">[0]!___________A16</definedName>
    <definedName name="___________A17" localSheetId="7">FIT!___________A17</definedName>
    <definedName name="___________A17">[0]!___________A17</definedName>
    <definedName name="___________A19" localSheetId="7">FIT!___________A19</definedName>
    <definedName name="___________A19">[0]!___________A19</definedName>
    <definedName name="___________A2" localSheetId="7">FIT!___________A2</definedName>
    <definedName name="___________A2">[0]!___________A2</definedName>
    <definedName name="___________A20" localSheetId="7">FIT!___________A20</definedName>
    <definedName name="___________A20">[0]!___________A20</definedName>
    <definedName name="___________A21" localSheetId="7">FIT!___________A21</definedName>
    <definedName name="___________A21">[0]!___________A21</definedName>
    <definedName name="___________A22" localSheetId="7">FIT!___________A22</definedName>
    <definedName name="___________A22">[0]!___________A22</definedName>
    <definedName name="___________A23" localSheetId="7">FIT!___________A23</definedName>
    <definedName name="___________A23">[0]!___________A23</definedName>
    <definedName name="___________A24" localSheetId="7">FIT!___________A24</definedName>
    <definedName name="___________A24">[0]!___________A24</definedName>
    <definedName name="___________A25" localSheetId="7">FIT!___________A25</definedName>
    <definedName name="___________A25">[0]!___________A25</definedName>
    <definedName name="___________A3" localSheetId="7">FIT!___________A3</definedName>
    <definedName name="___________A3">[0]!___________A3</definedName>
    <definedName name="___________A4" localSheetId="7">FIT!___________A4</definedName>
    <definedName name="___________A4">[0]!___________A4</definedName>
    <definedName name="___________A5" localSheetId="7">FIT!___________A5</definedName>
    <definedName name="___________A5">[0]!___________A5</definedName>
    <definedName name="___________A6" localSheetId="7">FIT!___________A6</definedName>
    <definedName name="___________A6">[0]!___________A6</definedName>
    <definedName name="___________A7" localSheetId="7">FIT!___________A7</definedName>
    <definedName name="___________A7">[0]!___________A7</definedName>
    <definedName name="___________A9" localSheetId="7">FIT!___________A9</definedName>
    <definedName name="___________A9">[0]!___________A9</definedName>
    <definedName name="___________ACA50" localSheetId="4">#REF!</definedName>
    <definedName name="___________ACA50" localSheetId="7">#REF!</definedName>
    <definedName name="___________ACA50">#REF!</definedName>
    <definedName name="___________ACM30" localSheetId="4">#REF!</definedName>
    <definedName name="___________ACM30" localSheetId="7">#REF!</definedName>
    <definedName name="___________ACM30">#REF!</definedName>
    <definedName name="___________ATD1" localSheetId="4">#REF!</definedName>
    <definedName name="___________ATD1" localSheetId="7">#REF!</definedName>
    <definedName name="___________ATD1">#REF!</definedName>
    <definedName name="___________brv2" localSheetId="4">#REF!</definedName>
    <definedName name="___________brv2" localSheetId="7">#REF!</definedName>
    <definedName name="___________brv2">#REF!</definedName>
    <definedName name="___________Brz1" localSheetId="7">#REF!</definedName>
    <definedName name="___________Brz1">#N/A</definedName>
    <definedName name="___________Brz2" localSheetId="7">#REF!</definedName>
    <definedName name="___________Brz2">#N/A</definedName>
    <definedName name="___________CAP20" localSheetId="4">#REF!</definedName>
    <definedName name="___________CAP20" localSheetId="7">#REF!</definedName>
    <definedName name="___________CAP20" localSheetId="26">#REF!</definedName>
    <definedName name="___________CAP20">#REF!</definedName>
    <definedName name="___________CC709" localSheetId="7">[0]!Plan1</definedName>
    <definedName name="___________CC709">#N/A</definedName>
    <definedName name="___________CCM30" localSheetId="4">#REF!</definedName>
    <definedName name="___________CCM30" localSheetId="7">#REF!</definedName>
    <definedName name="___________CCM30">#REF!</definedName>
    <definedName name="___________CMM30" localSheetId="4">#REF!</definedName>
    <definedName name="___________CMM30" localSheetId="7">#REF!</definedName>
    <definedName name="___________CMM30">#REF!</definedName>
    <definedName name="___________DAR02" localSheetId="4">#REF!</definedName>
    <definedName name="___________DAR02" localSheetId="7">#REF!</definedName>
    <definedName name="___________DAR02">#REF!</definedName>
    <definedName name="___________DND2" localSheetId="7">#REF!</definedName>
    <definedName name="___________DND2">#N/A</definedName>
    <definedName name="___________EDA01" localSheetId="4">#REF!</definedName>
    <definedName name="___________EDA01" localSheetId="7">#REF!</definedName>
    <definedName name="___________EDA01">#REF!</definedName>
    <definedName name="___________Ext2" localSheetId="4">#REF!</definedName>
    <definedName name="___________Ext2" localSheetId="7">#REF!</definedName>
    <definedName name="___________Ext2" localSheetId="26">#REF!</definedName>
    <definedName name="___________Ext2">#REF!</definedName>
    <definedName name="___________Ext2_25" localSheetId="4">#REF!</definedName>
    <definedName name="___________Ext2_25" localSheetId="7">#REF!</definedName>
    <definedName name="___________Ext2_25" localSheetId="26">#REF!</definedName>
    <definedName name="___________Ext2_25">#REF!</definedName>
    <definedName name="___________Fev1" localSheetId="7">FIT!___________Fev1</definedName>
    <definedName name="___________Fev1">[0]!___________Fev1</definedName>
    <definedName name="___________HCB5" localSheetId="4">#REF!</definedName>
    <definedName name="___________HCB5" localSheetId="7">#REF!</definedName>
    <definedName name="___________HCB5">#REF!</definedName>
    <definedName name="___________Jan1" localSheetId="7">FIT!___________Jan1</definedName>
    <definedName name="___________Jan1">[0]!___________Jan1</definedName>
    <definedName name="___________ki5" localSheetId="4">#REF!</definedName>
    <definedName name="___________ki5" localSheetId="7">#REF!</definedName>
    <definedName name="___________ki5">#REF!</definedName>
    <definedName name="___________KM406407" localSheetId="4">#REF!</definedName>
    <definedName name="___________KM406407" localSheetId="7">#REF!</definedName>
    <definedName name="___________KM406407">#REF!</definedName>
    <definedName name="___________la2" localSheetId="4">#REF!</definedName>
    <definedName name="___________la2" localSheetId="7">#REF!</definedName>
    <definedName name="___________la2">#REF!</definedName>
    <definedName name="___________Mar1" localSheetId="7">FIT!___________Mar1</definedName>
    <definedName name="___________Mar1">[0]!___________Mar1</definedName>
    <definedName name="___________MFC01" localSheetId="4">#REF!</definedName>
    <definedName name="___________MFC01" localSheetId="7">#REF!</definedName>
    <definedName name="___________MFC01">#REF!</definedName>
    <definedName name="___________MNS8418" localSheetId="4">#REF!</definedName>
    <definedName name="___________MNS8418" localSheetId="7">#REF!</definedName>
    <definedName name="___________MNS8418">#REF!</definedName>
    <definedName name="___________MOD01" localSheetId="7">FIT!___________MOD01</definedName>
    <definedName name="___________MOD01">[0]!___________MOD01</definedName>
    <definedName name="___________Obs1" localSheetId="4">#REF!</definedName>
    <definedName name="___________Obs1" localSheetId="7">#REF!</definedName>
    <definedName name="___________Obs1">#REF!</definedName>
    <definedName name="___________Obs2" localSheetId="4">#REF!</definedName>
    <definedName name="___________Obs2" localSheetId="7">#REF!</definedName>
    <definedName name="___________Obs2">#REF!</definedName>
    <definedName name="___________OUT98" localSheetId="25" hidden="1">{#N/A,#N/A,TRUE,"Serviços"}</definedName>
    <definedName name="___________OUT98" localSheetId="4" hidden="1">{#N/A,#N/A,TRUE,"Serviços"}</definedName>
    <definedName name="___________OUT98" localSheetId="27" hidden="1">{#N/A,#N/A,TRUE,"Serviços"}</definedName>
    <definedName name="___________OUT98" localSheetId="7" hidden="1">{#N/A,#N/A,TRUE,"Serviços"}</definedName>
    <definedName name="___________OUT98" localSheetId="24" hidden="1">{#N/A,#N/A,TRUE,"Serviços"}</definedName>
    <definedName name="___________OUT98" hidden="1">{#N/A,#N/A,TRUE,"Serviços"}</definedName>
    <definedName name="___________OUT988" localSheetId="25" hidden="1">{#N/A,#N/A,TRUE,"Serviços"}</definedName>
    <definedName name="___________OUT988" localSheetId="4" hidden="1">{#N/A,#N/A,TRUE,"Serviços"}</definedName>
    <definedName name="___________OUT988" localSheetId="27" hidden="1">{#N/A,#N/A,TRUE,"Serviços"}</definedName>
    <definedName name="___________OUT988" localSheetId="7" hidden="1">{#N/A,#N/A,TRUE,"Serviços"}</definedName>
    <definedName name="___________OUT988" localSheetId="24" hidden="1">{#N/A,#N/A,TRUE,"Serviços"}</definedName>
    <definedName name="___________OUT988" hidden="1">{#N/A,#N/A,TRUE,"Serviços"}</definedName>
    <definedName name="___________OUT9888" localSheetId="25" hidden="1">{#N/A,#N/A,TRUE,"Serviços"}</definedName>
    <definedName name="___________OUT9888" localSheetId="4" hidden="1">{#N/A,#N/A,TRUE,"Serviços"}</definedName>
    <definedName name="___________OUT9888" localSheetId="27" hidden="1">{#N/A,#N/A,TRUE,"Serviços"}</definedName>
    <definedName name="___________OUT9888" localSheetId="7" hidden="1">{#N/A,#N/A,TRUE,"Serviços"}</definedName>
    <definedName name="___________OUT9888" localSheetId="24" hidden="1">{#N/A,#N/A,TRUE,"Serviços"}</definedName>
    <definedName name="___________OUT9888" hidden="1">{#N/A,#N/A,TRUE,"Serviços"}</definedName>
    <definedName name="___________PCB5" localSheetId="4">#REF!</definedName>
    <definedName name="___________PCB5" localSheetId="7">#REF!</definedName>
    <definedName name="___________PCB5">#REF!</definedName>
    <definedName name="___________PCM30" localSheetId="4">#REF!</definedName>
    <definedName name="___________PCM30" localSheetId="7">#REF!</definedName>
    <definedName name="___________PCM30">#REF!</definedName>
    <definedName name="___________PL1" localSheetId="4">#REF!</definedName>
    <definedName name="___________PL1" localSheetId="7">#REF!</definedName>
    <definedName name="___________PL1" localSheetId="26">#REF!</definedName>
    <definedName name="___________PL1">#REF!</definedName>
    <definedName name="___________PLA2" localSheetId="4">#REF!</definedName>
    <definedName name="___________PLA2" localSheetId="7">#REF!</definedName>
    <definedName name="___________PLA2">#REF!</definedName>
    <definedName name="___________PM334" localSheetId="4">#REF!</definedName>
    <definedName name="___________PM334" localSheetId="7">#REF!</definedName>
    <definedName name="___________PM334">#REF!</definedName>
    <definedName name="___________PM335" localSheetId="4">#REF!</definedName>
    <definedName name="___________PM335" localSheetId="7">#REF!</definedName>
    <definedName name="___________PM335">#REF!</definedName>
    <definedName name="___________PM346" localSheetId="4">#REF!</definedName>
    <definedName name="___________PM346" localSheetId="7">#REF!</definedName>
    <definedName name="___________PM346">#REF!</definedName>
    <definedName name="___________PM406" localSheetId="4">#REF!</definedName>
    <definedName name="___________PM406" localSheetId="7">#REF!</definedName>
    <definedName name="___________PM406">#REF!</definedName>
    <definedName name="___________PM412" localSheetId="4">#REF!</definedName>
    <definedName name="___________PM412" localSheetId="7">#REF!</definedName>
    <definedName name="___________PM412">#REF!</definedName>
    <definedName name="___________PM609" localSheetId="4">#REF!</definedName>
    <definedName name="___________PM609" localSheetId="7">#REF!</definedName>
    <definedName name="___________PM609">#REF!</definedName>
    <definedName name="___________PM970" localSheetId="4">#REF!</definedName>
    <definedName name="___________PM970" localSheetId="7">#REF!</definedName>
    <definedName name="___________PM970">#REF!</definedName>
    <definedName name="___________PTB10" localSheetId="4">#REF!</definedName>
    <definedName name="___________PTB10" localSheetId="7">#REF!</definedName>
    <definedName name="___________PTB10">#REF!</definedName>
    <definedName name="___________r" localSheetId="4">#REF!</definedName>
    <definedName name="___________r" localSheetId="7">#REF!</definedName>
    <definedName name="___________r" localSheetId="26">#REF!</definedName>
    <definedName name="___________r">#REF!</definedName>
    <definedName name="___________Rbv1" localSheetId="4">#REF!</definedName>
    <definedName name="___________Rbv1" localSheetId="7">#REF!</definedName>
    <definedName name="___________Rbv1">#REF!</definedName>
    <definedName name="___________RP1" localSheetId="7">FIT!___________RP1</definedName>
    <definedName name="___________RP1">[0]!___________RP1</definedName>
    <definedName name="___________SE2" localSheetId="4">#REF!</definedName>
    <definedName name="___________SE2" localSheetId="7">#REF!</definedName>
    <definedName name="___________SE2">#REF!</definedName>
    <definedName name="___________STC04" localSheetId="4">#REF!</definedName>
    <definedName name="___________STC04" localSheetId="7">#REF!</definedName>
    <definedName name="___________STC04">#REF!</definedName>
    <definedName name="___________TB10" localSheetId="4">#REF!</definedName>
    <definedName name="___________TB10" localSheetId="7">#REF!</definedName>
    <definedName name="___________TB10" localSheetId="26">#REF!</definedName>
    <definedName name="___________TB10">#REF!</definedName>
    <definedName name="___________TCB4" localSheetId="4">#REF!</definedName>
    <definedName name="___________TCB4" localSheetId="7">#REF!</definedName>
    <definedName name="___________TCB4">#REF!</definedName>
    <definedName name="___________TCB5" localSheetId="4">#REF!</definedName>
    <definedName name="___________TCB5" localSheetId="7">#REF!</definedName>
    <definedName name="___________TCB5" localSheetId="26">#REF!</definedName>
    <definedName name="___________TCB5">#REF!</definedName>
    <definedName name="___________tcc4" localSheetId="4">#REF!</definedName>
    <definedName name="___________tcc4" localSheetId="7">#REF!</definedName>
    <definedName name="___________tcc4" localSheetId="26">#REF!</definedName>
    <definedName name="___________tcc4">#REF!</definedName>
    <definedName name="___________TCM30" localSheetId="4">#REF!</definedName>
    <definedName name="___________TCM30" localSheetId="7">#REF!</definedName>
    <definedName name="___________TCM30">#REF!</definedName>
    <definedName name="___________TEB4" localSheetId="4">#REF!</definedName>
    <definedName name="___________TEB4" localSheetId="7">#REF!</definedName>
    <definedName name="___________TEB4">#REF!</definedName>
    <definedName name="___________TOT1" localSheetId="4">#REF!</definedName>
    <definedName name="___________TOT1" localSheetId="7">#REF!</definedName>
    <definedName name="___________TOT1">#REF!</definedName>
    <definedName name="___________TOT2" localSheetId="4">#REF!</definedName>
    <definedName name="___________TOT2" localSheetId="7">#REF!</definedName>
    <definedName name="___________TOT2">#REF!</definedName>
    <definedName name="___________TOT3" localSheetId="4">#REF!</definedName>
    <definedName name="___________TOT3" localSheetId="7">#REF!</definedName>
    <definedName name="___________TOT3">#REF!</definedName>
    <definedName name="___________TOT4" localSheetId="4">#REF!</definedName>
    <definedName name="___________TOT4" localSheetId="7">#REF!</definedName>
    <definedName name="___________TOT4">#REF!</definedName>
    <definedName name="___________TOT5" localSheetId="4">#REF!</definedName>
    <definedName name="___________TOT5" localSheetId="7">#REF!</definedName>
    <definedName name="___________TOT5">#REF!</definedName>
    <definedName name="___________TOT6" localSheetId="4">#REF!</definedName>
    <definedName name="___________TOT6" localSheetId="7">#REF!</definedName>
    <definedName name="___________TOT6">#REF!</definedName>
    <definedName name="___________TOT7" localSheetId="4">#REF!</definedName>
    <definedName name="___________TOT7" localSheetId="7">#REF!</definedName>
    <definedName name="___________TOT7">#REF!</definedName>
    <definedName name="___________TP10" localSheetId="4">#REF!</definedName>
    <definedName name="___________TP10" localSheetId="7">#REF!</definedName>
    <definedName name="___________TP10">#REF!</definedName>
    <definedName name="___________TP5" localSheetId="4">#REF!</definedName>
    <definedName name="___________TP5" localSheetId="7">#REF!</definedName>
    <definedName name="___________TP5">#REF!</definedName>
    <definedName name="___________TSD2" localSheetId="4">#REF!</definedName>
    <definedName name="___________TSD2" localSheetId="7">#REF!</definedName>
    <definedName name="___________TSD2">#REF!</definedName>
    <definedName name="__________A1" localSheetId="7">FIT!__________A1</definedName>
    <definedName name="__________A1">[0]!__________A1</definedName>
    <definedName name="__________A10" localSheetId="7">FIT!__________A10</definedName>
    <definedName name="__________A10">[0]!__________A10</definedName>
    <definedName name="__________A11" localSheetId="7">FIT!__________A11</definedName>
    <definedName name="__________A11">[0]!__________A11</definedName>
    <definedName name="__________A12" localSheetId="7">FIT!__________A12</definedName>
    <definedName name="__________A12">[0]!__________A12</definedName>
    <definedName name="__________A13" localSheetId="7">FIT!__________A13</definedName>
    <definedName name="__________A13">[0]!__________A13</definedName>
    <definedName name="__________A14" localSheetId="7">NA()</definedName>
    <definedName name="__________A14">[0]!__________A14</definedName>
    <definedName name="__________A15" localSheetId="7">FIT!__________A15</definedName>
    <definedName name="__________A15">[0]!__________A15</definedName>
    <definedName name="__________A16" localSheetId="7">FIT!__________A16</definedName>
    <definedName name="__________A16">[0]!__________A16</definedName>
    <definedName name="__________A17" localSheetId="7">FIT!__________A17</definedName>
    <definedName name="__________A17">[0]!__________A17</definedName>
    <definedName name="__________A19" localSheetId="7">FIT!__________A19</definedName>
    <definedName name="__________A19">[0]!__________A19</definedName>
    <definedName name="__________A2" localSheetId="7">FIT!__________A2</definedName>
    <definedName name="__________A2">[0]!__________A2</definedName>
    <definedName name="__________A20" localSheetId="7">FIT!__________A20</definedName>
    <definedName name="__________A20">[0]!__________A20</definedName>
    <definedName name="__________A21" localSheetId="7">FIT!__________A21</definedName>
    <definedName name="__________A21">[0]!__________A21</definedName>
    <definedName name="__________A22" localSheetId="7">FIT!__________A22</definedName>
    <definedName name="__________A22">[0]!__________A22</definedName>
    <definedName name="__________A23" localSheetId="7">FIT!__________A23</definedName>
    <definedName name="__________A23">[0]!__________A23</definedName>
    <definedName name="__________A24" localSheetId="7">FIT!__________A24</definedName>
    <definedName name="__________A24">[0]!__________A24</definedName>
    <definedName name="__________A25" localSheetId="7">FIT!__________A25</definedName>
    <definedName name="__________A25">[0]!__________A25</definedName>
    <definedName name="__________A3" localSheetId="7">FIT!__________A3</definedName>
    <definedName name="__________A3">[0]!__________A3</definedName>
    <definedName name="__________A4" localSheetId="7">FIT!__________A4</definedName>
    <definedName name="__________A4">[0]!__________A4</definedName>
    <definedName name="__________A5" localSheetId="7">FIT!__________A5</definedName>
    <definedName name="__________A5">[0]!__________A5</definedName>
    <definedName name="__________A6" localSheetId="7">FIT!__________A6</definedName>
    <definedName name="__________A6">[0]!__________A6</definedName>
    <definedName name="__________A7" localSheetId="7">FIT!__________A7</definedName>
    <definedName name="__________A7">[0]!__________A7</definedName>
    <definedName name="__________A9" localSheetId="7">FIT!__________A9</definedName>
    <definedName name="__________A9">[0]!__________A9</definedName>
    <definedName name="__________ACA50" localSheetId="4">#REF!</definedName>
    <definedName name="__________ACA50" localSheetId="7">#REF!</definedName>
    <definedName name="__________ACA50">#REF!</definedName>
    <definedName name="__________ACM30" localSheetId="4">#REF!</definedName>
    <definedName name="__________ACM30" localSheetId="7">#REF!</definedName>
    <definedName name="__________ACM30">#REF!</definedName>
    <definedName name="__________Ago1" localSheetId="4">#REF!</definedName>
    <definedName name="__________Ago1" localSheetId="7">#REF!</definedName>
    <definedName name="__________Ago1">#REF!</definedName>
    <definedName name="__________ATD1" localSheetId="4">#REF!</definedName>
    <definedName name="__________ATD1" localSheetId="7">#REF!</definedName>
    <definedName name="__________ATD1">#REF!</definedName>
    <definedName name="__________brv2" localSheetId="4">#REF!</definedName>
    <definedName name="__________brv2" localSheetId="7">#REF!</definedName>
    <definedName name="__________brv2">#REF!</definedName>
    <definedName name="__________Brz1" localSheetId="4">#REF!</definedName>
    <definedName name="__________Brz1" localSheetId="7">#REF!:#REF!</definedName>
    <definedName name="__________Brz1">#REF!</definedName>
    <definedName name="__________Brz2" localSheetId="4">#REF!</definedName>
    <definedName name="__________Brz2" localSheetId="7">#REF!:#REF!</definedName>
    <definedName name="__________Brz2">#REF!</definedName>
    <definedName name="__________CAP20" localSheetId="4">#REF!</definedName>
    <definedName name="__________CAP20" localSheetId="7">#REF!</definedName>
    <definedName name="__________CAP20" localSheetId="26">#REF!</definedName>
    <definedName name="__________CAP20">#REF!</definedName>
    <definedName name="__________CC709" localSheetId="4">#REF!</definedName>
    <definedName name="__________CC709" localSheetId="7">#REF!</definedName>
    <definedName name="__________CC709">#REF!</definedName>
    <definedName name="__________CCM30" localSheetId="4">#REF!</definedName>
    <definedName name="__________CCM30" localSheetId="7">#REF!</definedName>
    <definedName name="__________CCM30">#REF!</definedName>
    <definedName name="__________CMM30" localSheetId="4">#REF!</definedName>
    <definedName name="__________CMM30" localSheetId="7">#REF!</definedName>
    <definedName name="__________CMM30">#REF!</definedName>
    <definedName name="__________DAR02" localSheetId="4">#REF!</definedName>
    <definedName name="__________DAR02" localSheetId="7">#REF!</definedName>
    <definedName name="__________DAR02">#REF!</definedName>
    <definedName name="__________Dez1" localSheetId="4">#REF!</definedName>
    <definedName name="__________Dez1" localSheetId="7">#REF!</definedName>
    <definedName name="__________Dez1">#REF!</definedName>
    <definedName name="__________DND2">#N/A</definedName>
    <definedName name="__________EDA01" localSheetId="4">#REF!</definedName>
    <definedName name="__________EDA01" localSheetId="7">#REF!</definedName>
    <definedName name="__________EDA01">#REF!</definedName>
    <definedName name="__________Ext2" localSheetId="4">#REF!</definedName>
    <definedName name="__________Ext2" localSheetId="7">#REF!</definedName>
    <definedName name="__________Ext2" localSheetId="26">#REF!</definedName>
    <definedName name="__________Ext2">#REF!</definedName>
    <definedName name="__________Fev1" localSheetId="4">#REF!</definedName>
    <definedName name="__________Fev1" localSheetId="7">#N/A</definedName>
    <definedName name="__________Fev1">#REF!</definedName>
    <definedName name="__________HCB5" localSheetId="4">#REF!</definedName>
    <definedName name="__________HCB5" localSheetId="7">#REF!</definedName>
    <definedName name="__________HCB5">#REF!</definedName>
    <definedName name="__________Jan1" localSheetId="4">#REF!</definedName>
    <definedName name="__________Jan1" localSheetId="7">#N/A</definedName>
    <definedName name="__________Jan1">#REF!</definedName>
    <definedName name="__________Jul1" localSheetId="4">#REF!</definedName>
    <definedName name="__________Jul1" localSheetId="7">#REF!</definedName>
    <definedName name="__________Jul1">#REF!</definedName>
    <definedName name="__________Jun1" localSheetId="4">#REF!</definedName>
    <definedName name="__________Jun1" localSheetId="7">#REF!</definedName>
    <definedName name="__________Jun1">#REF!</definedName>
    <definedName name="__________ki5" localSheetId="4">#REF!</definedName>
    <definedName name="__________ki5" localSheetId="7">#REF!</definedName>
    <definedName name="__________ki5">#REF!</definedName>
    <definedName name="__________KM406407">#N/A</definedName>
    <definedName name="__________la2" localSheetId="4">#REF!</definedName>
    <definedName name="__________la2" localSheetId="7">#REF!</definedName>
    <definedName name="__________la2">#REF!</definedName>
    <definedName name="__________Mai1" localSheetId="4">#REF!</definedName>
    <definedName name="__________Mai1" localSheetId="7">#REF!</definedName>
    <definedName name="__________Mai1">#REF!</definedName>
    <definedName name="__________Mar1" localSheetId="4">#REF!</definedName>
    <definedName name="__________Mar1" localSheetId="7">#N/A</definedName>
    <definedName name="__________Mar1">#REF!</definedName>
    <definedName name="__________MFC01" localSheetId="4">#REF!</definedName>
    <definedName name="__________MFC01" localSheetId="7">#REF!</definedName>
    <definedName name="__________MFC01">#REF!</definedName>
    <definedName name="__________MOD01" localSheetId="7">FIT!__________MOD01</definedName>
    <definedName name="__________MOD01">[0]!__________MOD01</definedName>
    <definedName name="__________Nov1" localSheetId="4">#REF!</definedName>
    <definedName name="__________Nov1" localSheetId="7">#REF!</definedName>
    <definedName name="__________Nov1">#REF!</definedName>
    <definedName name="__________Obs1" localSheetId="4">#REF!</definedName>
    <definedName name="__________Obs1" localSheetId="7">#REF!</definedName>
    <definedName name="__________Obs1">#REF!</definedName>
    <definedName name="__________Obs2" localSheetId="4">#REF!</definedName>
    <definedName name="__________Obs2" localSheetId="7">#REF!</definedName>
    <definedName name="__________Obs2">#REF!</definedName>
    <definedName name="__________Out1" localSheetId="4">#REF!</definedName>
    <definedName name="__________Out1" localSheetId="7">#REF!</definedName>
    <definedName name="__________Out1">#REF!</definedName>
    <definedName name="__________OUT98" localSheetId="25" hidden="1">{#N/A,#N/A,TRUE,"Serviços"}</definedName>
    <definedName name="__________OUT98" localSheetId="4" hidden="1">{#N/A,#N/A,TRUE,"Serviços"}</definedName>
    <definedName name="__________OUT98" localSheetId="27" hidden="1">{#N/A,#N/A,TRUE,"Serviços"}</definedName>
    <definedName name="__________OUT98" localSheetId="7" hidden="1">{#N/A,#N/A,TRUE,"Serviços"}</definedName>
    <definedName name="__________OUT98" localSheetId="24" hidden="1">{#N/A,#N/A,TRUE,"Serviços"}</definedName>
    <definedName name="__________OUT98" hidden="1">{#N/A,#N/A,TRUE,"Serviços"}</definedName>
    <definedName name="__________PCB5" localSheetId="4">#REF!</definedName>
    <definedName name="__________PCB5" localSheetId="7">#REF!</definedName>
    <definedName name="__________PCB5">#REF!</definedName>
    <definedName name="__________PCM30" localSheetId="4">#REF!</definedName>
    <definedName name="__________PCM30" localSheetId="7">#REF!</definedName>
    <definedName name="__________PCM30">#REF!</definedName>
    <definedName name="__________PL1" localSheetId="4">#REF!</definedName>
    <definedName name="__________PL1" localSheetId="7">#REF!</definedName>
    <definedName name="__________PL1" localSheetId="26">#REF!</definedName>
    <definedName name="__________PL1">#REF!</definedName>
    <definedName name="__________PL1_25" localSheetId="4">#REF!</definedName>
    <definedName name="__________PL1_25" localSheetId="7">#REF!</definedName>
    <definedName name="__________PL1_25" localSheetId="26">#REF!</definedName>
    <definedName name="__________PL1_25">#REF!</definedName>
    <definedName name="__________PLA2" localSheetId="4">#REF!</definedName>
    <definedName name="__________PLA2" localSheetId="7">#REF!</definedName>
    <definedName name="__________PLA2">#REF!</definedName>
    <definedName name="__________PM334" localSheetId="4">#REF!</definedName>
    <definedName name="__________PM334" localSheetId="7">#REF!</definedName>
    <definedName name="__________PM334">#REF!</definedName>
    <definedName name="__________PM335" localSheetId="4">#REF!</definedName>
    <definedName name="__________PM335" localSheetId="7">#REF!</definedName>
    <definedName name="__________PM335">#REF!</definedName>
    <definedName name="__________PM346" localSheetId="4">#REF!</definedName>
    <definedName name="__________PM346" localSheetId="7">#REF!</definedName>
    <definedName name="__________PM346">#REF!</definedName>
    <definedName name="__________PM406" localSheetId="4">#REF!</definedName>
    <definedName name="__________PM406" localSheetId="7">#REF!</definedName>
    <definedName name="__________PM406">#REF!</definedName>
    <definedName name="__________PM412" localSheetId="4">#REF!</definedName>
    <definedName name="__________PM412" localSheetId="7">#REF!</definedName>
    <definedName name="__________PM412">#REF!</definedName>
    <definedName name="__________PM609" localSheetId="4">#REF!</definedName>
    <definedName name="__________PM609" localSheetId="7">#REF!</definedName>
    <definedName name="__________PM609">#REF!</definedName>
    <definedName name="__________PM970" localSheetId="4">#REF!</definedName>
    <definedName name="__________PM970" localSheetId="7">#REF!</definedName>
    <definedName name="__________PM970">#REF!</definedName>
    <definedName name="__________PTB10" localSheetId="4">#REF!</definedName>
    <definedName name="__________PTB10" localSheetId="7">#REF!</definedName>
    <definedName name="__________PTB10">#REF!</definedName>
    <definedName name="__________r" localSheetId="4">#REF!</definedName>
    <definedName name="__________r" localSheetId="7">#REF!</definedName>
    <definedName name="__________r" localSheetId="26">#REF!</definedName>
    <definedName name="__________r">#REF!</definedName>
    <definedName name="__________r_25" localSheetId="4">#REF!</definedName>
    <definedName name="__________r_25" localSheetId="7">#REF!</definedName>
    <definedName name="__________r_25" localSheetId="26">#REF!</definedName>
    <definedName name="__________r_25">#REF!</definedName>
    <definedName name="__________Rbv1" localSheetId="4">#REF!</definedName>
    <definedName name="__________Rbv1" localSheetId="7">#REF!</definedName>
    <definedName name="__________Rbv1" localSheetId="26">#REF!</definedName>
    <definedName name="__________Rbv1">#REF!</definedName>
    <definedName name="__________RP1" localSheetId="7">FIT!__________RP1</definedName>
    <definedName name="__________RP1">[0]!__________RP1</definedName>
    <definedName name="__________SE2" localSheetId="4">#REF!</definedName>
    <definedName name="__________SE2" localSheetId="7">#REF!</definedName>
    <definedName name="__________SE2">#REF!</definedName>
    <definedName name="__________Set1" localSheetId="4">#REF!</definedName>
    <definedName name="__________Set1" localSheetId="7">#REF!</definedName>
    <definedName name="__________Set1">#REF!</definedName>
    <definedName name="__________STC04" localSheetId="4">#REF!</definedName>
    <definedName name="__________STC04" localSheetId="7">#REF!</definedName>
    <definedName name="__________STC04">#REF!</definedName>
    <definedName name="__________TB10" localSheetId="4">#REF!</definedName>
    <definedName name="__________TB10" localSheetId="7">#REF!</definedName>
    <definedName name="__________TB10" localSheetId="26">#REF!</definedName>
    <definedName name="__________TB10">#REF!</definedName>
    <definedName name="__________TCB4" localSheetId="4">#REF!</definedName>
    <definedName name="__________TCB4" localSheetId="7">#REF!</definedName>
    <definedName name="__________TCB4">#REF!</definedName>
    <definedName name="__________TCB5" localSheetId="4">#REF!</definedName>
    <definedName name="__________TCB5" localSheetId="7">#REF!</definedName>
    <definedName name="__________TCB5" localSheetId="26">#REF!</definedName>
    <definedName name="__________TCB5">#REF!</definedName>
    <definedName name="__________tcc4" localSheetId="4">#REF!</definedName>
    <definedName name="__________tcc4" localSheetId="7">#REF!</definedName>
    <definedName name="__________tcc4" localSheetId="26">#REF!</definedName>
    <definedName name="__________tcc4">#REF!</definedName>
    <definedName name="__________TCM30" localSheetId="4">#REF!</definedName>
    <definedName name="__________TCM30" localSheetId="7">#REF!</definedName>
    <definedName name="__________TCM30">#REF!</definedName>
    <definedName name="__________TEB4" localSheetId="4">#REF!</definedName>
    <definedName name="__________TEB4" localSheetId="7">#REF!</definedName>
    <definedName name="__________TEB4">#REF!</definedName>
    <definedName name="__________TOT1" localSheetId="4">#REF!</definedName>
    <definedName name="__________TOT1" localSheetId="7">#REF!</definedName>
    <definedName name="__________TOT1">#REF!</definedName>
    <definedName name="__________TOT2" localSheetId="4">#REF!</definedName>
    <definedName name="__________TOT2" localSheetId="7">#REF!</definedName>
    <definedName name="__________TOT2">#REF!</definedName>
    <definedName name="__________TOT3" localSheetId="4">#REF!</definedName>
    <definedName name="__________TOT3" localSheetId="7">#REF!</definedName>
    <definedName name="__________TOT3">#REF!</definedName>
    <definedName name="__________TOT4" localSheetId="4">#REF!</definedName>
    <definedName name="__________TOT4" localSheetId="7">#REF!</definedName>
    <definedName name="__________TOT4">#REF!</definedName>
    <definedName name="__________TOT5" localSheetId="4">#REF!</definedName>
    <definedName name="__________TOT5" localSheetId="7">#REF!</definedName>
    <definedName name="__________TOT5">#REF!</definedName>
    <definedName name="__________TOT6" localSheetId="4">#REF!</definedName>
    <definedName name="__________TOT6" localSheetId="7">#REF!</definedName>
    <definedName name="__________TOT6">#REF!</definedName>
    <definedName name="__________TOT7" localSheetId="4">#REF!</definedName>
    <definedName name="__________TOT7" localSheetId="7">#REF!</definedName>
    <definedName name="__________TOT7">#REF!</definedName>
    <definedName name="__________TP10" localSheetId="4">#REF!</definedName>
    <definedName name="__________TP10" localSheetId="7">#REF!</definedName>
    <definedName name="__________TP10">#REF!</definedName>
    <definedName name="__________TP5" localSheetId="4">#REF!</definedName>
    <definedName name="__________TP5" localSheetId="7">#REF!</definedName>
    <definedName name="__________TP5">#REF!</definedName>
    <definedName name="__________TSD2" localSheetId="4">#REF!</definedName>
    <definedName name="__________TSD2" localSheetId="7">#REF!</definedName>
    <definedName name="__________TSD2">#REF!</definedName>
    <definedName name="_________A1" localSheetId="7">#N/A</definedName>
    <definedName name="_________A1">[0]!_________A1</definedName>
    <definedName name="_________A10" localSheetId="7">#N/A</definedName>
    <definedName name="_________A10">[0]!_________A10</definedName>
    <definedName name="_________A11" localSheetId="7">#N/A</definedName>
    <definedName name="_________A11">[0]!_________A11</definedName>
    <definedName name="_________A12" localSheetId="7">#N/A</definedName>
    <definedName name="_________A12">[0]!_________A12</definedName>
    <definedName name="_________A13" localSheetId="7">#N/A</definedName>
    <definedName name="_________A13">[0]!_________A13</definedName>
    <definedName name="_________A14" localSheetId="7">#N/A</definedName>
    <definedName name="_________A14">[0]!_________A14</definedName>
    <definedName name="_________A15" localSheetId="7">#N/A</definedName>
    <definedName name="_________A15">[0]!_________A15</definedName>
    <definedName name="_________A16" localSheetId="7">#N/A</definedName>
    <definedName name="_________A16">[0]!_________A16</definedName>
    <definedName name="_________A17" localSheetId="7">#N/A</definedName>
    <definedName name="_________A17">[0]!_________A17</definedName>
    <definedName name="_________A19" localSheetId="7">#N/A</definedName>
    <definedName name="_________A19">[0]!_________A19</definedName>
    <definedName name="_________A2" localSheetId="7">#N/A</definedName>
    <definedName name="_________A2">[0]!_________A2</definedName>
    <definedName name="_________A20" localSheetId="7">#N/A</definedName>
    <definedName name="_________A20">[0]!_________A20</definedName>
    <definedName name="_________A21" localSheetId="7">#N/A</definedName>
    <definedName name="_________A21">[0]!_________A21</definedName>
    <definedName name="_________A22" localSheetId="7">#N/A</definedName>
    <definedName name="_________A22">[0]!_________A22</definedName>
    <definedName name="_________A23" localSheetId="7">#N/A</definedName>
    <definedName name="_________A23">[0]!_________A23</definedName>
    <definedName name="_________A24" localSheetId="7">#N/A</definedName>
    <definedName name="_________A24">[0]!_________A24</definedName>
    <definedName name="_________A25" localSheetId="7">#N/A</definedName>
    <definedName name="_________A25">[0]!_________A25</definedName>
    <definedName name="_________A3" localSheetId="7">#N/A</definedName>
    <definedName name="_________A3">[0]!_________A3</definedName>
    <definedName name="_________A4" localSheetId="7">#N/A</definedName>
    <definedName name="_________A4">[0]!_________A4</definedName>
    <definedName name="_________A5" localSheetId="7">#N/A</definedName>
    <definedName name="_________A5">[0]!_________A5</definedName>
    <definedName name="_________A6" localSheetId="7">#N/A</definedName>
    <definedName name="_________A6">[0]!_________A6</definedName>
    <definedName name="_________A7" localSheetId="7">#N/A</definedName>
    <definedName name="_________A7">[0]!_________A7</definedName>
    <definedName name="_________A9" localSheetId="7">#N/A</definedName>
    <definedName name="_________A9">[0]!_________A9</definedName>
    <definedName name="_________Abr1" localSheetId="4">#REF!</definedName>
    <definedName name="_________Abr1" localSheetId="7">#REF!</definedName>
    <definedName name="_________Abr1">#REF!</definedName>
    <definedName name="_________ACA50" localSheetId="4">#REF!</definedName>
    <definedName name="_________ACA50" localSheetId="7">#REF!</definedName>
    <definedName name="_________ACA50">#REF!</definedName>
    <definedName name="_________ACM30" localSheetId="4">#REF!</definedName>
    <definedName name="_________ACM30" localSheetId="7">#REF!</definedName>
    <definedName name="_________ACM30">#REF!</definedName>
    <definedName name="_________Ago1" localSheetId="4">#REF!</definedName>
    <definedName name="_________Ago1" localSheetId="7">#REF!</definedName>
    <definedName name="_________Ago1">#REF!</definedName>
    <definedName name="_________ATD1" localSheetId="4">#REF!</definedName>
    <definedName name="_________ATD1" localSheetId="7">#REF!</definedName>
    <definedName name="_________ATD1">#REF!</definedName>
    <definedName name="_________brv2" localSheetId="4">#REF!</definedName>
    <definedName name="_________brv2" localSheetId="7">#REF!</definedName>
    <definedName name="_________brv2">#REF!</definedName>
    <definedName name="_________Brz1" localSheetId="4">#REF!</definedName>
    <definedName name="_________Brz1" localSheetId="7">#REF!</definedName>
    <definedName name="_________Brz1">#REF!</definedName>
    <definedName name="_________Brz2" localSheetId="4">#REF!</definedName>
    <definedName name="_________Brz2" localSheetId="7">#REF!</definedName>
    <definedName name="_________Brz2">#REF!</definedName>
    <definedName name="_________CAP20" localSheetId="4">#REF!</definedName>
    <definedName name="_________CAP20" localSheetId="7">#REF!</definedName>
    <definedName name="_________CAP20" localSheetId="26">#REF!</definedName>
    <definedName name="_________CAP20">#REF!</definedName>
    <definedName name="_________CC709" localSheetId="7">#REF!</definedName>
    <definedName name="_________CC709">#N/A</definedName>
    <definedName name="_________CCM30" localSheetId="4">#REF!</definedName>
    <definedName name="_________CCM30" localSheetId="7">#REF!</definedName>
    <definedName name="_________CCM30">#REF!</definedName>
    <definedName name="_________CMM30" localSheetId="4">#REF!</definedName>
    <definedName name="_________CMM30" localSheetId="7">#REF!</definedName>
    <definedName name="_________CMM30">#REF!</definedName>
    <definedName name="_________DAR02" localSheetId="4">#REF!</definedName>
    <definedName name="_________DAR02" localSheetId="7">#REF!</definedName>
    <definedName name="_________DAR02">#REF!</definedName>
    <definedName name="_________Dez1" localSheetId="4">#REF!</definedName>
    <definedName name="_________Dez1" localSheetId="7">#REF!</definedName>
    <definedName name="_________Dez1">#REF!</definedName>
    <definedName name="_________DND2" localSheetId="7">#REF!</definedName>
    <definedName name="_________DND2">#N/A</definedName>
    <definedName name="_________EDA01" localSheetId="4">#REF!</definedName>
    <definedName name="_________EDA01" localSheetId="7">#REF!</definedName>
    <definedName name="_________EDA01">#REF!</definedName>
    <definedName name="_________Ext2" localSheetId="4">#REF!</definedName>
    <definedName name="_________Ext2" localSheetId="7">#REF!</definedName>
    <definedName name="_________Ext2" localSheetId="26">#REF!</definedName>
    <definedName name="_________Ext2">#REF!</definedName>
    <definedName name="_________Ext2_25" localSheetId="4">#REF!</definedName>
    <definedName name="_________Ext2_25" localSheetId="7">#REF!</definedName>
    <definedName name="_________Ext2_25" localSheetId="26">#REF!</definedName>
    <definedName name="_________Ext2_25">#REF!</definedName>
    <definedName name="_________Fev1" localSheetId="4">#REF!</definedName>
    <definedName name="_________Fev1" localSheetId="7">#N/A</definedName>
    <definedName name="_________Fev1">#REF!</definedName>
    <definedName name="_________gf" localSheetId="4" hidden="1">#REF!</definedName>
    <definedName name="_________gf" localSheetId="7" hidden="1">#REF!</definedName>
    <definedName name="_________gf" localSheetId="26" hidden="1">#REF!</definedName>
    <definedName name="_________gf" hidden="1">#REF!</definedName>
    <definedName name="_________HCB5" localSheetId="4">#REF!</definedName>
    <definedName name="_________HCB5" localSheetId="7">#REF!</definedName>
    <definedName name="_________HCB5">#REF!</definedName>
    <definedName name="_________Jan1" localSheetId="4">#REF!</definedName>
    <definedName name="_________Jan1" localSheetId="7">#N/A</definedName>
    <definedName name="_________Jan1">#REF!</definedName>
    <definedName name="_________Jul1" localSheetId="4">#REF!</definedName>
    <definedName name="_________Jul1" localSheetId="7">#REF!</definedName>
    <definedName name="_________Jul1">#REF!</definedName>
    <definedName name="_________Jun1" localSheetId="4">#REF!</definedName>
    <definedName name="_________Jun1" localSheetId="7">#REF!</definedName>
    <definedName name="_________Jun1">#REF!</definedName>
    <definedName name="_________ki5" localSheetId="4">#REF!</definedName>
    <definedName name="_________ki5" localSheetId="7">#REF!</definedName>
    <definedName name="_________ki5">#REF!</definedName>
    <definedName name="_________KM406407">#N/A</definedName>
    <definedName name="_________la2" localSheetId="4">#REF!</definedName>
    <definedName name="_________la2" localSheetId="7">#REF!</definedName>
    <definedName name="_________la2">#REF!</definedName>
    <definedName name="_________Mai1" localSheetId="4">#REF!</definedName>
    <definedName name="_________Mai1" localSheetId="7">#REF!</definedName>
    <definedName name="_________Mai1">#REF!</definedName>
    <definedName name="_________Mar1" localSheetId="4">#REF!</definedName>
    <definedName name="_________Mar1" localSheetId="7">#N/A</definedName>
    <definedName name="_________Mar1">#REF!</definedName>
    <definedName name="_________MFC01" localSheetId="4">#REF!</definedName>
    <definedName name="_________MFC01" localSheetId="7">#REF!</definedName>
    <definedName name="_________MFC01">#REF!</definedName>
    <definedName name="_________MNS8418" localSheetId="4">#REF!</definedName>
    <definedName name="_________MNS8418" localSheetId="7">#REF!</definedName>
    <definedName name="_________MNS8418">#REF!</definedName>
    <definedName name="_________MOD01" localSheetId="7">#N/A</definedName>
    <definedName name="_________MOD01">[0]!_________MOD01</definedName>
    <definedName name="_________Nov1" localSheetId="4">#REF!</definedName>
    <definedName name="_________Nov1" localSheetId="7">#REF!</definedName>
    <definedName name="_________Nov1">#REF!</definedName>
    <definedName name="_________Obs1" localSheetId="4">#REF!</definedName>
    <definedName name="_________Obs1" localSheetId="7">#REF!</definedName>
    <definedName name="_________Obs1">#REF!</definedName>
    <definedName name="_________Obs2" localSheetId="4">#REF!</definedName>
    <definedName name="_________Obs2" localSheetId="7">#REF!</definedName>
    <definedName name="_________Obs2">#REF!</definedName>
    <definedName name="_________op" localSheetId="4" hidden="1">#REF!</definedName>
    <definedName name="_________op" localSheetId="7" hidden="1">#REF!</definedName>
    <definedName name="_________op" localSheetId="26" hidden="1">#REF!</definedName>
    <definedName name="_________op" hidden="1">#REF!</definedName>
    <definedName name="_________Out1" localSheetId="4">#REF!</definedName>
    <definedName name="_________Out1" localSheetId="7">#REF!</definedName>
    <definedName name="_________Out1">#REF!</definedName>
    <definedName name="_________OUT98" localSheetId="25" hidden="1">{#N/A,#N/A,TRUE,"Serviços"}</definedName>
    <definedName name="_________OUT98" localSheetId="4" hidden="1">{#N/A,#N/A,TRUE,"Serviços"}</definedName>
    <definedName name="_________OUT98" localSheetId="27" hidden="1">{#N/A,#N/A,TRUE,"Serviços"}</definedName>
    <definedName name="_________OUT98" localSheetId="7" hidden="1">{#N/A,#N/A,TRUE,"Serviços"}</definedName>
    <definedName name="_________OUT98" localSheetId="24" hidden="1">{#N/A,#N/A,TRUE,"Serviços"}</definedName>
    <definedName name="_________OUT98" hidden="1">{#N/A,#N/A,TRUE,"Serviços"}</definedName>
    <definedName name="_________out99" localSheetId="27" hidden="1">{#N/A,#N/A,TRUE,"Serviços"}</definedName>
    <definedName name="_________out99" localSheetId="7" hidden="1">{#N/A,#N/A,TRUE,"Serviços"}</definedName>
    <definedName name="_________out99" hidden="1">{#N/A,#N/A,TRUE,"Serviços"}</definedName>
    <definedName name="_________OUTT98" localSheetId="25" hidden="1">{#N/A,#N/A,TRUE,"Serviços"}</definedName>
    <definedName name="_________OUTT98" localSheetId="4" hidden="1">{#N/A,#N/A,TRUE,"Serviços"}</definedName>
    <definedName name="_________OUTT98" localSheetId="27" hidden="1">{#N/A,#N/A,TRUE,"Serviços"}</definedName>
    <definedName name="_________OUTT98" localSheetId="7" hidden="1">{#N/A,#N/A,TRUE,"Serviços"}</definedName>
    <definedName name="_________OUTT98" localSheetId="24" hidden="1">{#N/A,#N/A,TRUE,"Serviços"}</definedName>
    <definedName name="_________OUTT98" hidden="1">{#N/A,#N/A,TRUE,"Serviços"}</definedName>
    <definedName name="_________OUTT988" localSheetId="25" hidden="1">{#N/A,#N/A,TRUE,"Serviços"}</definedName>
    <definedName name="_________OUTT988" localSheetId="4" hidden="1">{#N/A,#N/A,TRUE,"Serviços"}</definedName>
    <definedName name="_________OUTT988" localSheetId="27" hidden="1">{#N/A,#N/A,TRUE,"Serviços"}</definedName>
    <definedName name="_________OUTT988" localSheetId="7" hidden="1">{#N/A,#N/A,TRUE,"Serviços"}</definedName>
    <definedName name="_________OUTT988" localSheetId="24" hidden="1">{#N/A,#N/A,TRUE,"Serviços"}</definedName>
    <definedName name="_________OUTT988" hidden="1">{#N/A,#N/A,TRUE,"Serviços"}</definedName>
    <definedName name="_________PCB5" localSheetId="4">#REF!</definedName>
    <definedName name="_________PCB5" localSheetId="7">#REF!</definedName>
    <definedName name="_________PCB5">#REF!</definedName>
    <definedName name="_________PCM30" localSheetId="4">#REF!</definedName>
    <definedName name="_________PCM30" localSheetId="7">#REF!</definedName>
    <definedName name="_________PCM30">#REF!</definedName>
    <definedName name="_________PL1" localSheetId="4">#REF!</definedName>
    <definedName name="_________PL1" localSheetId="7">#REF!</definedName>
    <definedName name="_________PL1" localSheetId="26">#REF!</definedName>
    <definedName name="_________PL1">#REF!</definedName>
    <definedName name="_________PLA2" localSheetId="4">#REF!</definedName>
    <definedName name="_________PLA2" localSheetId="7">#REF!</definedName>
    <definedName name="_________PLA2">#REF!</definedName>
    <definedName name="_________planilha" localSheetId="7" hidden="1">{#N/A,#N/A,TRUE,"Serviços"}</definedName>
    <definedName name="_________planilha" hidden="1">{#N/A,#N/A,TRUE,"Serviços"}</definedName>
    <definedName name="_________PM334" localSheetId="4">#REF!</definedName>
    <definedName name="_________PM334" localSheetId="7">#REF!</definedName>
    <definedName name="_________PM334">#REF!</definedName>
    <definedName name="_________PM335" localSheetId="4">#REF!</definedName>
    <definedName name="_________PM335" localSheetId="7">#REF!</definedName>
    <definedName name="_________PM335">#REF!</definedName>
    <definedName name="_________PM346" localSheetId="4">#REF!</definedName>
    <definedName name="_________PM346" localSheetId="7">#REF!</definedName>
    <definedName name="_________PM346">#REF!</definedName>
    <definedName name="_________PM406" localSheetId="4">#REF!</definedName>
    <definedName name="_________PM406" localSheetId="7">#REF!</definedName>
    <definedName name="_________PM406">#REF!</definedName>
    <definedName name="_________PM412" localSheetId="4">#REF!</definedName>
    <definedName name="_________PM412" localSheetId="7">#REF!</definedName>
    <definedName name="_________PM412">#REF!</definedName>
    <definedName name="_________PM609" localSheetId="4">#REF!</definedName>
    <definedName name="_________PM609" localSheetId="7">#REF!</definedName>
    <definedName name="_________PM609">#REF!</definedName>
    <definedName name="_________PM970" localSheetId="4">#REF!</definedName>
    <definedName name="_________PM970" localSheetId="7">#REF!</definedName>
    <definedName name="_________PM970">#REF!</definedName>
    <definedName name="_________PTB10" localSheetId="4">#REF!</definedName>
    <definedName name="_________PTB10" localSheetId="7">#REF!</definedName>
    <definedName name="_________PTB10">#REF!</definedName>
    <definedName name="_________r" localSheetId="4">#REF!</definedName>
    <definedName name="_________r" localSheetId="7">#REF!</definedName>
    <definedName name="_________r" localSheetId="26">#REF!</definedName>
    <definedName name="_________r">#REF!</definedName>
    <definedName name="_________r_25" localSheetId="4">#REF!</definedName>
    <definedName name="_________r_25" localSheetId="7">#REF!</definedName>
    <definedName name="_________r_25" localSheetId="26">#REF!</definedName>
    <definedName name="_________r_25">#REF!</definedName>
    <definedName name="_________Rbv1" localSheetId="4">#REF!</definedName>
    <definedName name="_________Rbv1" localSheetId="7">#REF!</definedName>
    <definedName name="_________Rbv1" localSheetId="26">#REF!</definedName>
    <definedName name="_________Rbv1">#REF!</definedName>
    <definedName name="_________RP1" localSheetId="7">#N/A</definedName>
    <definedName name="_________RP1">[0]!_________RP1</definedName>
    <definedName name="_________SE2" localSheetId="4">#REF!</definedName>
    <definedName name="_________SE2" localSheetId="7">#REF!</definedName>
    <definedName name="_________SE2">#REF!</definedName>
    <definedName name="_________Set1" localSheetId="4">#REF!</definedName>
    <definedName name="_________Set1" localSheetId="7">#REF!</definedName>
    <definedName name="_________Set1">#REF!</definedName>
    <definedName name="_________STC04" localSheetId="4">#REF!</definedName>
    <definedName name="_________STC04" localSheetId="7">#REF!</definedName>
    <definedName name="_________STC04">#REF!</definedName>
    <definedName name="_________TB10" localSheetId="4">#REF!</definedName>
    <definedName name="_________TB10" localSheetId="7">#REF!</definedName>
    <definedName name="_________TB10" localSheetId="26">#REF!</definedName>
    <definedName name="_________TB10">#REF!</definedName>
    <definedName name="_________TCB4" localSheetId="4">#REF!</definedName>
    <definedName name="_________TCB4" localSheetId="7">#REF!</definedName>
    <definedName name="_________TCB4">#REF!</definedName>
    <definedName name="_________TCB5" localSheetId="4">#REF!</definedName>
    <definedName name="_________TCB5" localSheetId="7">#REF!</definedName>
    <definedName name="_________TCB5" localSheetId="26">#REF!</definedName>
    <definedName name="_________TCB5">#REF!</definedName>
    <definedName name="_________tcc4" localSheetId="4">#REF!</definedName>
    <definedName name="_________tcc4" localSheetId="7">#REF!</definedName>
    <definedName name="_________tcc4" localSheetId="26">#REF!</definedName>
    <definedName name="_________tcc4">#REF!</definedName>
    <definedName name="_________TCM30" localSheetId="4">#REF!</definedName>
    <definedName name="_________TCM30" localSheetId="7">#REF!</definedName>
    <definedName name="_________TCM30">#REF!</definedName>
    <definedName name="_________TEB4" localSheetId="4">#REF!</definedName>
    <definedName name="_________TEB4" localSheetId="7">#REF!</definedName>
    <definedName name="_________TEB4">#REF!</definedName>
    <definedName name="_________TOT1" localSheetId="4">#REF!</definedName>
    <definedName name="_________TOT1" localSheetId="7">#REF!</definedName>
    <definedName name="_________TOT1">#REF!</definedName>
    <definedName name="_________TOT2" localSheetId="4">#REF!</definedName>
    <definedName name="_________TOT2" localSheetId="7">#REF!</definedName>
    <definedName name="_________TOT2">#REF!</definedName>
    <definedName name="_________TOT3" localSheetId="4">#REF!</definedName>
    <definedName name="_________TOT3" localSheetId="7">#REF!</definedName>
    <definedName name="_________TOT3">#REF!</definedName>
    <definedName name="_________TOT4" localSheetId="4">#REF!</definedName>
    <definedName name="_________TOT4" localSheetId="7">#REF!</definedName>
    <definedName name="_________TOT4">#REF!</definedName>
    <definedName name="_________TOT5" localSheetId="4">#REF!</definedName>
    <definedName name="_________TOT5" localSheetId="7">#REF!</definedName>
    <definedName name="_________TOT5">#REF!</definedName>
    <definedName name="_________TOT6" localSheetId="4">#REF!</definedName>
    <definedName name="_________TOT6" localSheetId="7">#REF!</definedName>
    <definedName name="_________TOT6">#REF!</definedName>
    <definedName name="_________TOT7" localSheetId="4">#REF!</definedName>
    <definedName name="_________TOT7" localSheetId="7">#REF!</definedName>
    <definedName name="_________TOT7">#REF!</definedName>
    <definedName name="_________TP10" localSheetId="4">#REF!</definedName>
    <definedName name="_________TP10" localSheetId="7">#REF!</definedName>
    <definedName name="_________TP10">#REF!</definedName>
    <definedName name="_________TP5" localSheetId="4">#REF!</definedName>
    <definedName name="_________TP5" localSheetId="7">#REF!</definedName>
    <definedName name="_________TP5">#REF!</definedName>
    <definedName name="_________TSD2" localSheetId="4">#REF!</definedName>
    <definedName name="_________TSD2" localSheetId="7">#REF!</definedName>
    <definedName name="_________TSD2">#REF!</definedName>
    <definedName name="________A1" localSheetId="4">#REF!</definedName>
    <definedName name="________A1" localSheetId="7">#REF!</definedName>
    <definedName name="________A1">#REF!</definedName>
    <definedName name="________A10" localSheetId="4">#REF!</definedName>
    <definedName name="________A10" localSheetId="7">#REF!</definedName>
    <definedName name="________A10">#REF!</definedName>
    <definedName name="________A11" localSheetId="4">#REF!</definedName>
    <definedName name="________A11" localSheetId="7">#REF!</definedName>
    <definedName name="________A11">#REF!</definedName>
    <definedName name="________A12" localSheetId="4">#REF!</definedName>
    <definedName name="________A12" localSheetId="7">#REF!</definedName>
    <definedName name="________A12">#REF!</definedName>
    <definedName name="________A13" localSheetId="4">#REF!</definedName>
    <definedName name="________A13" localSheetId="7">#REF!</definedName>
    <definedName name="________A13">#REF!</definedName>
    <definedName name="________A14" localSheetId="4">#REF!</definedName>
    <definedName name="________A14" localSheetId="7">#REF!</definedName>
    <definedName name="________A14">#REF!</definedName>
    <definedName name="________A15" localSheetId="4">#REF!</definedName>
    <definedName name="________A15" localSheetId="7">#REF!</definedName>
    <definedName name="________A15">#REF!</definedName>
    <definedName name="________A16" localSheetId="4">#REF!</definedName>
    <definedName name="________A16" localSheetId="7">#REF!</definedName>
    <definedName name="________A16">#REF!</definedName>
    <definedName name="________A17" localSheetId="4">#REF!</definedName>
    <definedName name="________A17" localSheetId="7">#REF!</definedName>
    <definedName name="________A17">#REF!</definedName>
    <definedName name="________A19" localSheetId="4">#REF!</definedName>
    <definedName name="________A19" localSheetId="7">#REF!</definedName>
    <definedName name="________A19">#REF!</definedName>
    <definedName name="________A2" localSheetId="4">#REF!</definedName>
    <definedName name="________A2" localSheetId="7">#REF!</definedName>
    <definedName name="________A2">#REF!</definedName>
    <definedName name="________A20" localSheetId="4">#REF!</definedName>
    <definedName name="________A20" localSheetId="7">#REF!</definedName>
    <definedName name="________A20">#REF!</definedName>
    <definedName name="________A21" localSheetId="4">#REF!</definedName>
    <definedName name="________A21" localSheetId="7">#REF!</definedName>
    <definedName name="________A21">#REF!</definedName>
    <definedName name="________A22" localSheetId="4">#REF!</definedName>
    <definedName name="________A22" localSheetId="7">#REF!</definedName>
    <definedName name="________A22">#REF!</definedName>
    <definedName name="________A23" localSheetId="4">#REF!</definedName>
    <definedName name="________A23" localSheetId="7">#REF!</definedName>
    <definedName name="________A23">#REF!</definedName>
    <definedName name="________A24" localSheetId="4">#REF!</definedName>
    <definedName name="________A24" localSheetId="7">#REF!</definedName>
    <definedName name="________A24">#REF!</definedName>
    <definedName name="________A25" localSheetId="4">#REF!</definedName>
    <definedName name="________A25" localSheetId="7">#REF!</definedName>
    <definedName name="________A25">#REF!</definedName>
    <definedName name="________A3" localSheetId="4">#REF!</definedName>
    <definedName name="________A3" localSheetId="7">#REF!</definedName>
    <definedName name="________A3">#REF!</definedName>
    <definedName name="________A4" localSheetId="4">#REF!</definedName>
    <definedName name="________A4" localSheetId="7">#REF!</definedName>
    <definedName name="________A4">#REF!</definedName>
    <definedName name="________A5" localSheetId="4">#REF!</definedName>
    <definedName name="________A5" localSheetId="7">#REF!</definedName>
    <definedName name="________A5">#REF!</definedName>
    <definedName name="________A6" localSheetId="4">#REF!</definedName>
    <definedName name="________A6" localSheetId="7">#REF!</definedName>
    <definedName name="________A6">#REF!</definedName>
    <definedName name="________A7" localSheetId="4">#REF!</definedName>
    <definedName name="________A7" localSheetId="7">#REF!</definedName>
    <definedName name="________A7">#REF!</definedName>
    <definedName name="________A9" localSheetId="4">#REF!</definedName>
    <definedName name="________A9" localSheetId="7">#REF!</definedName>
    <definedName name="________A9">#REF!</definedName>
    <definedName name="________Abr1" localSheetId="4">#REF!</definedName>
    <definedName name="________Abr1" localSheetId="7">#REF!</definedName>
    <definedName name="________Abr1">#REF!</definedName>
    <definedName name="________ACA50" localSheetId="4">#REF!</definedName>
    <definedName name="________ACA50" localSheetId="7">#REF!</definedName>
    <definedName name="________ACA50">#REF!</definedName>
    <definedName name="________ACM30" localSheetId="4">#REF!</definedName>
    <definedName name="________ACM30" localSheetId="7">#REF!</definedName>
    <definedName name="________ACM30">#REF!</definedName>
    <definedName name="________Ago1" localSheetId="4">#REF!</definedName>
    <definedName name="________Ago1" localSheetId="7">#REF!</definedName>
    <definedName name="________Ago1">#REF!</definedName>
    <definedName name="________ATD1" localSheetId="4">#REF!</definedName>
    <definedName name="________ATD1" localSheetId="7">#REF!</definedName>
    <definedName name="________ATD1">#REF!</definedName>
    <definedName name="________brv2" localSheetId="4">#REF!</definedName>
    <definedName name="________brv2" localSheetId="7">#REF!</definedName>
    <definedName name="________brv2">#REF!</definedName>
    <definedName name="________Brz1" localSheetId="4">#REF!</definedName>
    <definedName name="________Brz1" localSheetId="7">#REF!:#REF!</definedName>
    <definedName name="________Brz1">#REF!</definedName>
    <definedName name="________Brz2" localSheetId="4">#REF!</definedName>
    <definedName name="________Brz2" localSheetId="7">#REF!:#REF!</definedName>
    <definedName name="________Brz2">#REF!</definedName>
    <definedName name="________CAP20" localSheetId="4">#REF!</definedName>
    <definedName name="________CAP20" localSheetId="7">#REF!</definedName>
    <definedName name="________CAP20" localSheetId="26">#REF!</definedName>
    <definedName name="________CAP20">#REF!</definedName>
    <definedName name="________CC709" localSheetId="7">#REF!</definedName>
    <definedName name="________CC709">#N/A</definedName>
    <definedName name="________CCM30" localSheetId="4">#REF!</definedName>
    <definedName name="________CCM30" localSheetId="7">#REF!</definedName>
    <definedName name="________CCM30">#REF!</definedName>
    <definedName name="________CMM30" localSheetId="4">#REF!</definedName>
    <definedName name="________CMM30" localSheetId="7">#REF!</definedName>
    <definedName name="________CMM30">#REF!</definedName>
    <definedName name="________DAR02" localSheetId="4">#REF!</definedName>
    <definedName name="________DAR02" localSheetId="7">#REF!</definedName>
    <definedName name="________DAR02">#REF!</definedName>
    <definedName name="________Dez1" localSheetId="4">#REF!</definedName>
    <definedName name="________Dez1" localSheetId="7">#REF!</definedName>
    <definedName name="________Dez1">#REF!</definedName>
    <definedName name="________DIV1004" localSheetId="4">#REF!</definedName>
    <definedName name="________DIV1004" localSheetId="7">#REF!</definedName>
    <definedName name="________DIV1004">#REF!</definedName>
    <definedName name="________DIV1015" localSheetId="4">#REF!</definedName>
    <definedName name="________DIV1015" localSheetId="7">#REF!</definedName>
    <definedName name="________DIV1015">#REF!</definedName>
    <definedName name="________DIV1039" localSheetId="4">#REF!</definedName>
    <definedName name="________DIV1039" localSheetId="7">#REF!</definedName>
    <definedName name="________DIV1039">#REF!</definedName>
    <definedName name="________DIV1050" localSheetId="4">#REF!</definedName>
    <definedName name="________DIV1050" localSheetId="7">#REF!</definedName>
    <definedName name="________DIV1050">#REF!</definedName>
    <definedName name="________DIV278" localSheetId="4">#REF!</definedName>
    <definedName name="________DIV278" localSheetId="7">#REF!</definedName>
    <definedName name="________DIV278">#REF!</definedName>
    <definedName name="________DIV279" localSheetId="4">#REF!</definedName>
    <definedName name="________DIV279" localSheetId="7">#REF!</definedName>
    <definedName name="________DIV279">#REF!</definedName>
    <definedName name="________DIV45" localSheetId="4">#REF!</definedName>
    <definedName name="________DIV45" localSheetId="7">#REF!</definedName>
    <definedName name="________DIV45">#REF!</definedName>
    <definedName name="________DIV450" localSheetId="4">#REF!</definedName>
    <definedName name="________DIV450" localSheetId="7">#REF!</definedName>
    <definedName name="________DIV450">#REF!</definedName>
    <definedName name="________DIV709" localSheetId="4">#REF!</definedName>
    <definedName name="________DIV709" localSheetId="7">#REF!</definedName>
    <definedName name="________DIV709">#REF!</definedName>
    <definedName name="________DIV710" localSheetId="4">#REF!</definedName>
    <definedName name="________DIV710" localSheetId="7">#REF!</definedName>
    <definedName name="________DIV710">#REF!</definedName>
    <definedName name="________DIV711" localSheetId="4">#REF!</definedName>
    <definedName name="________DIV711" localSheetId="7">#REF!</definedName>
    <definedName name="________DIV711">#REF!</definedName>
    <definedName name="________DIV718" localSheetId="4">#REF!</definedName>
    <definedName name="________DIV718" localSheetId="7">#REF!</definedName>
    <definedName name="________DIV718">#REF!</definedName>
    <definedName name="________DIV719" localSheetId="4">#REF!</definedName>
    <definedName name="________DIV719" localSheetId="7">#REF!</definedName>
    <definedName name="________DIV719">#REF!</definedName>
    <definedName name="________DIV720" localSheetId="4">#REF!</definedName>
    <definedName name="________DIV720" localSheetId="7">#REF!</definedName>
    <definedName name="________DIV720">#REF!</definedName>
    <definedName name="________DIV819" localSheetId="4">#REF!</definedName>
    <definedName name="________DIV819" localSheetId="7">#REF!</definedName>
    <definedName name="________DIV819">#REF!</definedName>
    <definedName name="________DIV947" localSheetId="4">#REF!</definedName>
    <definedName name="________DIV947" localSheetId="7">#REF!</definedName>
    <definedName name="________DIV947">#REF!</definedName>
    <definedName name="________DND2" localSheetId="7">#REF!</definedName>
    <definedName name="________DND2">#N/A</definedName>
    <definedName name="________EDA01" localSheetId="4">#REF!</definedName>
    <definedName name="________EDA01" localSheetId="7">#REF!</definedName>
    <definedName name="________EDA01">#REF!</definedName>
    <definedName name="________Ext2" localSheetId="4">#REF!</definedName>
    <definedName name="________Ext2" localSheetId="7">#REF!</definedName>
    <definedName name="________Ext2" localSheetId="26">#REF!</definedName>
    <definedName name="________Ext2">#REF!</definedName>
    <definedName name="________Fev1" localSheetId="4">#REF!</definedName>
    <definedName name="________Fev1" localSheetId="7">#REF!</definedName>
    <definedName name="________Fev1">#REF!</definedName>
    <definedName name="________HCB5" localSheetId="4">#REF!</definedName>
    <definedName name="________HCB5" localSheetId="7">#REF!</definedName>
    <definedName name="________HCB5">#REF!</definedName>
    <definedName name="________Jan1" localSheetId="4">#REF!</definedName>
    <definedName name="________Jan1" localSheetId="7">#REF!</definedName>
    <definedName name="________Jan1">#REF!</definedName>
    <definedName name="________Jul1" localSheetId="4">#REF!</definedName>
    <definedName name="________Jul1" localSheetId="7">#REF!</definedName>
    <definedName name="________Jul1">#REF!</definedName>
    <definedName name="________Jun1" localSheetId="4">#REF!</definedName>
    <definedName name="________Jun1" localSheetId="7">#REF!</definedName>
    <definedName name="________Jun1">#REF!</definedName>
    <definedName name="________ki5" localSheetId="4">#REF!</definedName>
    <definedName name="________ki5" localSheetId="7">#REF!</definedName>
    <definedName name="________ki5">#REF!</definedName>
    <definedName name="________KM406407" localSheetId="4">#REF!</definedName>
    <definedName name="________KM406407" localSheetId="7">#REF!</definedName>
    <definedName name="________KM406407">#REF!</definedName>
    <definedName name="________la2" localSheetId="4">#REF!</definedName>
    <definedName name="________la2" localSheetId="7">#REF!</definedName>
    <definedName name="________la2">#REF!</definedName>
    <definedName name="________LO1004" localSheetId="4">#REF!</definedName>
    <definedName name="________LO1004" localSheetId="7">#REF!</definedName>
    <definedName name="________LO1004">#REF!</definedName>
    <definedName name="________LO1015" localSheetId="4">#REF!</definedName>
    <definedName name="________LO1015" localSheetId="7">#REF!</definedName>
    <definedName name="________LO1015">#REF!</definedName>
    <definedName name="________LO1039" localSheetId="4">#REF!</definedName>
    <definedName name="________LO1039" localSheetId="7">#REF!</definedName>
    <definedName name="________LO1039">#REF!</definedName>
    <definedName name="________LO1050" localSheetId="4">#REF!</definedName>
    <definedName name="________LO1050" localSheetId="7">#REF!</definedName>
    <definedName name="________LO1050">#REF!</definedName>
    <definedName name="________LO278" localSheetId="4">#REF!</definedName>
    <definedName name="________LO278" localSheetId="7">#REF!</definedName>
    <definedName name="________LO278">#REF!</definedName>
    <definedName name="________LO279" localSheetId="4">#REF!</definedName>
    <definedName name="________LO279" localSheetId="7">#REF!</definedName>
    <definedName name="________LO279">#REF!</definedName>
    <definedName name="________LO450" localSheetId="4">#REF!</definedName>
    <definedName name="________LO450" localSheetId="7">#REF!</definedName>
    <definedName name="________LO450">#REF!</definedName>
    <definedName name="________LO709" localSheetId="4">#REF!</definedName>
    <definedName name="________LO709" localSheetId="7">#REF!</definedName>
    <definedName name="________LO709">#REF!</definedName>
    <definedName name="________LO710" localSheetId="4">#REF!</definedName>
    <definedName name="________LO710" localSheetId="7">#REF!</definedName>
    <definedName name="________LO710">#REF!</definedName>
    <definedName name="________LO711" localSheetId="4">#REF!</definedName>
    <definedName name="________LO711" localSheetId="7">#REF!</definedName>
    <definedName name="________LO711">#REF!</definedName>
    <definedName name="________LO719" localSheetId="4">#REF!</definedName>
    <definedName name="________LO719" localSheetId="7">#REF!</definedName>
    <definedName name="________LO719">#REF!</definedName>
    <definedName name="________LO720" localSheetId="4">#REF!</definedName>
    <definedName name="________LO720" localSheetId="7">#REF!</definedName>
    <definedName name="________LO720">#REF!</definedName>
    <definedName name="________LO819" localSheetId="4">#REF!</definedName>
    <definedName name="________LO819" localSheetId="7">#REF!</definedName>
    <definedName name="________LO819">#REF!</definedName>
    <definedName name="________LO947" localSheetId="4">#REF!</definedName>
    <definedName name="________LO947" localSheetId="7">#REF!</definedName>
    <definedName name="________LO947">#REF!</definedName>
    <definedName name="________Mai1" localSheetId="4">#REF!</definedName>
    <definedName name="________Mai1" localSheetId="7">#REF!</definedName>
    <definedName name="________Mai1">#REF!</definedName>
    <definedName name="________Mar1" localSheetId="4">#REF!</definedName>
    <definedName name="________Mar1" localSheetId="7">#REF!</definedName>
    <definedName name="________Mar1">#REF!</definedName>
    <definedName name="________ME1004" localSheetId="4">#REF!</definedName>
    <definedName name="________ME1004" localSheetId="7">#REF!</definedName>
    <definedName name="________ME1004">#REF!</definedName>
    <definedName name="________ME1015" localSheetId="4">#REF!</definedName>
    <definedName name="________ME1015" localSheetId="7">#REF!</definedName>
    <definedName name="________ME1015">#REF!</definedName>
    <definedName name="________ME1039" localSheetId="4">#REF!</definedName>
    <definedName name="________ME1039" localSheetId="7">#REF!</definedName>
    <definedName name="________ME1039">#REF!</definedName>
    <definedName name="________ME1050" localSheetId="4">#REF!</definedName>
    <definedName name="________ME1050" localSheetId="7">#REF!</definedName>
    <definedName name="________ME1050">#REF!</definedName>
    <definedName name="________ME278" localSheetId="4">#REF!</definedName>
    <definedName name="________ME278" localSheetId="7">#REF!</definedName>
    <definedName name="________ME278">#REF!</definedName>
    <definedName name="________ME279" localSheetId="4">#REF!</definedName>
    <definedName name="________ME279" localSheetId="7">#REF!</definedName>
    <definedName name="________ME279">#REF!</definedName>
    <definedName name="________ME450" localSheetId="4">#REF!</definedName>
    <definedName name="________ME450" localSheetId="7">#REF!</definedName>
    <definedName name="________ME450">#REF!</definedName>
    <definedName name="________ME709" localSheetId="4">#REF!</definedName>
    <definedName name="________ME709" localSheetId="7">#REF!</definedName>
    <definedName name="________ME709">#REF!</definedName>
    <definedName name="________ME710" localSheetId="4">#REF!</definedName>
    <definedName name="________ME710" localSheetId="7">#REF!</definedName>
    <definedName name="________ME710">#REF!</definedName>
    <definedName name="________ME711" localSheetId="4">#REF!</definedName>
    <definedName name="________ME711" localSheetId="7">#REF!</definedName>
    <definedName name="________ME711">#REF!</definedName>
    <definedName name="________ME719" localSheetId="4">#REF!</definedName>
    <definedName name="________ME719" localSheetId="7">#REF!</definedName>
    <definedName name="________ME719">#REF!</definedName>
    <definedName name="________ME720" localSheetId="4">#REF!</definedName>
    <definedName name="________ME720" localSheetId="7">#REF!</definedName>
    <definedName name="________ME720">#REF!</definedName>
    <definedName name="________ME819" localSheetId="4">#REF!</definedName>
    <definedName name="________ME819" localSheetId="7">#REF!</definedName>
    <definedName name="________ME819">#REF!</definedName>
    <definedName name="________ME947" localSheetId="4">#REF!</definedName>
    <definedName name="________ME947" localSheetId="7">#REF!</definedName>
    <definedName name="________ME947">#REF!</definedName>
    <definedName name="________MFC01" localSheetId="4">#REF!</definedName>
    <definedName name="________MFC01" localSheetId="7">#REF!</definedName>
    <definedName name="________MFC01">#REF!</definedName>
    <definedName name="________MNS8418" localSheetId="7">[0]!Plan1</definedName>
    <definedName name="________MNS8418">#N/A</definedName>
    <definedName name="________MOD01" localSheetId="4">#REF!</definedName>
    <definedName name="________MOD01" localSheetId="7">#REF!</definedName>
    <definedName name="________MOD01">#REF!</definedName>
    <definedName name="________Nov1" localSheetId="4">#REF!</definedName>
    <definedName name="________Nov1" localSheetId="7">#REF!</definedName>
    <definedName name="________Nov1">#REF!</definedName>
    <definedName name="________Obs1" localSheetId="4">#REF!</definedName>
    <definedName name="________Obs1" localSheetId="7">#REF!</definedName>
    <definedName name="________Obs1">#REF!</definedName>
    <definedName name="________Obs2" localSheetId="4">#REF!</definedName>
    <definedName name="________Obs2" localSheetId="7">#REF!</definedName>
    <definedName name="________Obs2">#REF!</definedName>
    <definedName name="________Out1" localSheetId="4">#REF!</definedName>
    <definedName name="________Out1" localSheetId="7">#REF!</definedName>
    <definedName name="________Out1">#REF!</definedName>
    <definedName name="________OUT98" localSheetId="25" hidden="1">{#N/A,#N/A,TRUE,"Serviços"}</definedName>
    <definedName name="________OUT98" localSheetId="4" hidden="1">{#N/A,#N/A,TRUE,"Serviços"}</definedName>
    <definedName name="________OUT98" localSheetId="27" hidden="1">{#N/A,#N/A,TRUE,"Serviços"}</definedName>
    <definedName name="________OUT98" localSheetId="7" hidden="1">{#N/A,#N/A,TRUE,"Serviços"}</definedName>
    <definedName name="________OUT98" localSheetId="24" hidden="1">{#N/A,#N/A,TRUE,"Serviços"}</definedName>
    <definedName name="________OUT98" hidden="1">{#N/A,#N/A,TRUE,"Serviços"}</definedName>
    <definedName name="________out99" localSheetId="4" hidden="1">{#N/A,#N/A,TRUE,"Serviços"}</definedName>
    <definedName name="________out99" localSheetId="27" hidden="1">{#N/A,#N/A,TRUE,"Serviços"}</definedName>
    <definedName name="________out99" localSheetId="7" hidden="1">{#N/A,#N/A,TRUE,"Serviços"}</definedName>
    <definedName name="________out99" hidden="1">{#N/A,#N/A,TRUE,"Serviços"}</definedName>
    <definedName name="________OUTTT98" localSheetId="25" hidden="1">{#N/A,#N/A,TRUE,"Serviços"}</definedName>
    <definedName name="________OUTTT98" localSheetId="4" hidden="1">{#N/A,#N/A,TRUE,"Serviços"}</definedName>
    <definedName name="________OUTTT98" localSheetId="27" hidden="1">{#N/A,#N/A,TRUE,"Serviços"}</definedName>
    <definedName name="________OUTTT98" localSheetId="7" hidden="1">{#N/A,#N/A,TRUE,"Serviços"}</definedName>
    <definedName name="________OUTTT98" localSheetId="24" hidden="1">{#N/A,#N/A,TRUE,"Serviços"}</definedName>
    <definedName name="________OUTTT98" hidden="1">{#N/A,#N/A,TRUE,"Serviços"}</definedName>
    <definedName name="________PCB5" localSheetId="4">#REF!</definedName>
    <definedName name="________PCB5" localSheetId="7">#REF!</definedName>
    <definedName name="________PCB5">#REF!</definedName>
    <definedName name="________PCM30" localSheetId="4">#REF!</definedName>
    <definedName name="________PCM30" localSheetId="7">#REF!</definedName>
    <definedName name="________PCM30">#REF!</definedName>
    <definedName name="________PL1" localSheetId="4">#REF!</definedName>
    <definedName name="________PL1" localSheetId="7">#REF!</definedName>
    <definedName name="________PL1" localSheetId="26">#REF!</definedName>
    <definedName name="________PL1">#REF!</definedName>
    <definedName name="________PL1_25" localSheetId="4">#REF!</definedName>
    <definedName name="________PL1_25" localSheetId="7">#REF!</definedName>
    <definedName name="________PL1_25" localSheetId="26">#REF!</definedName>
    <definedName name="________PL1_25">#REF!</definedName>
    <definedName name="________PLA2" localSheetId="4">#REF!</definedName>
    <definedName name="________PLA2" localSheetId="7">#REF!</definedName>
    <definedName name="________PLA2">#REF!</definedName>
    <definedName name="________PM334" localSheetId="4">#REF!</definedName>
    <definedName name="________PM334" localSheetId="7">#REF!</definedName>
    <definedName name="________PM334">#REF!</definedName>
    <definedName name="________PM335" localSheetId="4">#REF!</definedName>
    <definedName name="________PM335" localSheetId="7">#REF!</definedName>
    <definedName name="________PM335">#REF!</definedName>
    <definedName name="________PM346" localSheetId="4">#REF!</definedName>
    <definedName name="________PM346" localSheetId="7">#REF!</definedName>
    <definedName name="________PM346">#REF!</definedName>
    <definedName name="________PM406" localSheetId="4">#REF!</definedName>
    <definedName name="________PM406" localSheetId="7">#REF!</definedName>
    <definedName name="________PM406">#REF!</definedName>
    <definedName name="________PM412" localSheetId="4">#REF!</definedName>
    <definedName name="________PM412" localSheetId="7">#REF!</definedName>
    <definedName name="________PM412">#REF!</definedName>
    <definedName name="________PM609" localSheetId="4">#REF!</definedName>
    <definedName name="________PM609" localSheetId="7">#REF!</definedName>
    <definedName name="________PM609">#REF!</definedName>
    <definedName name="________PM970" localSheetId="4">#REF!</definedName>
    <definedName name="________PM970" localSheetId="7">#REF!</definedName>
    <definedName name="________PM970">#REF!</definedName>
    <definedName name="________PR1004" localSheetId="4">#REF!</definedName>
    <definedName name="________PR1004" localSheetId="7">#REF!</definedName>
    <definedName name="________PR1004">#REF!</definedName>
    <definedName name="________PR1015" localSheetId="4">#REF!</definedName>
    <definedName name="________PR1015" localSheetId="7">#REF!</definedName>
    <definedName name="________PR1015">#REF!</definedName>
    <definedName name="________PR1039" localSheetId="4">#REF!</definedName>
    <definedName name="________PR1039" localSheetId="7">#REF!</definedName>
    <definedName name="________PR1039">#REF!</definedName>
    <definedName name="________PR1050" localSheetId="4">#REF!</definedName>
    <definedName name="________PR1050" localSheetId="7">#REF!</definedName>
    <definedName name="________PR1050">#REF!</definedName>
    <definedName name="________PR278" localSheetId="4">#REF!</definedName>
    <definedName name="________PR278" localSheetId="7">#REF!</definedName>
    <definedName name="________PR278">#REF!</definedName>
    <definedName name="________PR279" localSheetId="4">#REF!</definedName>
    <definedName name="________PR279" localSheetId="7">#REF!</definedName>
    <definedName name="________PR279">#REF!</definedName>
    <definedName name="________PR450" localSheetId="4">#REF!</definedName>
    <definedName name="________PR450" localSheetId="7">#REF!</definedName>
    <definedName name="________PR450">#REF!</definedName>
    <definedName name="________PR709" localSheetId="4">#REF!</definedName>
    <definedName name="________PR709" localSheetId="7">#REF!</definedName>
    <definedName name="________PR709">#REF!</definedName>
    <definedName name="________PR710" localSheetId="4">#REF!</definedName>
    <definedName name="________PR710" localSheetId="7">#REF!</definedName>
    <definedName name="________PR710">#REF!</definedName>
    <definedName name="________PR711" localSheetId="4">#REF!</definedName>
    <definedName name="________PR711" localSheetId="7">#REF!</definedName>
    <definedName name="________PR711">#REF!</definedName>
    <definedName name="________PR719" localSheetId="4">#REF!</definedName>
    <definedName name="________PR719" localSheetId="7">#REF!</definedName>
    <definedName name="________PR719">#REF!</definedName>
    <definedName name="________PR720" localSheetId="4">#REF!</definedName>
    <definedName name="________PR720" localSheetId="7">#REF!</definedName>
    <definedName name="________PR720">#REF!</definedName>
    <definedName name="________PR819" localSheetId="4">#REF!</definedName>
    <definedName name="________PR819" localSheetId="7">#REF!</definedName>
    <definedName name="________PR819">#REF!</definedName>
    <definedName name="________PR947" localSheetId="4">#REF!</definedName>
    <definedName name="________PR947" localSheetId="7">#REF!</definedName>
    <definedName name="________PR947">#REF!</definedName>
    <definedName name="________PTB10" localSheetId="4">#REF!</definedName>
    <definedName name="________PTB10" localSheetId="7">#REF!</definedName>
    <definedName name="________PTB10">#REF!</definedName>
    <definedName name="________r" localSheetId="4">#REF!</definedName>
    <definedName name="________r" localSheetId="7">#REF!</definedName>
    <definedName name="________r" localSheetId="26">#REF!</definedName>
    <definedName name="________r">#REF!</definedName>
    <definedName name="________r_25" localSheetId="4">#REF!</definedName>
    <definedName name="________r_25" localSheetId="7">#REF!</definedName>
    <definedName name="________r_25" localSheetId="26">#REF!</definedName>
    <definedName name="________r_25">#REF!</definedName>
    <definedName name="________Rbv1" localSheetId="4">#REF!</definedName>
    <definedName name="________Rbv1" localSheetId="7">#REF!</definedName>
    <definedName name="________Rbv1" localSheetId="26">#REF!</definedName>
    <definedName name="________Rbv1">#REF!</definedName>
    <definedName name="________RP1" localSheetId="4">#REF!</definedName>
    <definedName name="________RP1" localSheetId="7">#REF!</definedName>
    <definedName name="________RP1">#REF!</definedName>
    <definedName name="________SE2" localSheetId="4">#REF!</definedName>
    <definedName name="________SE2" localSheetId="7">#REF!</definedName>
    <definedName name="________SE2">#REF!</definedName>
    <definedName name="________Set1" localSheetId="4">#REF!</definedName>
    <definedName name="________Set1" localSheetId="7">#REF!</definedName>
    <definedName name="________Set1">#REF!</definedName>
    <definedName name="________STC04" localSheetId="4">#REF!</definedName>
    <definedName name="________STC04" localSheetId="7">#REF!</definedName>
    <definedName name="________STC04">#REF!</definedName>
    <definedName name="________TB10" localSheetId="4">#REF!</definedName>
    <definedName name="________TB10" localSheetId="7">#REF!</definedName>
    <definedName name="________TB10" localSheetId="26">#REF!</definedName>
    <definedName name="________TB10">#REF!</definedName>
    <definedName name="________TCB4" localSheetId="4">#REF!</definedName>
    <definedName name="________TCB4" localSheetId="7">#REF!</definedName>
    <definedName name="________TCB4">#REF!</definedName>
    <definedName name="________TCB5" localSheetId="4">#REF!</definedName>
    <definedName name="________TCB5" localSheetId="7">#REF!</definedName>
    <definedName name="________TCB5" localSheetId="26">#REF!</definedName>
    <definedName name="________TCB5">#REF!</definedName>
    <definedName name="________tcc4" localSheetId="4">#REF!</definedName>
    <definedName name="________tcc4" localSheetId="7">#REF!</definedName>
    <definedName name="________tcc4" localSheetId="26">#REF!</definedName>
    <definedName name="________tcc4">#REF!</definedName>
    <definedName name="________TCM30" localSheetId="4">#REF!</definedName>
    <definedName name="________TCM30" localSheetId="7">#REF!</definedName>
    <definedName name="________TCM30">#REF!</definedName>
    <definedName name="________TEB4" localSheetId="4">#REF!</definedName>
    <definedName name="________TEB4" localSheetId="7">#REF!</definedName>
    <definedName name="________TEB4">#REF!</definedName>
    <definedName name="________TOT1" localSheetId="4">#REF!</definedName>
    <definedName name="________TOT1" localSheetId="7">#REF!</definedName>
    <definedName name="________TOT1">#REF!</definedName>
    <definedName name="________TOT2" localSheetId="4">#REF!</definedName>
    <definedName name="________TOT2" localSheetId="7">#REF!</definedName>
    <definedName name="________TOT2">#REF!</definedName>
    <definedName name="________TOT3" localSheetId="4">#REF!</definedName>
    <definedName name="________TOT3" localSheetId="7">#REF!</definedName>
    <definedName name="________TOT3">#REF!</definedName>
    <definedName name="________TOT4" localSheetId="4">#REF!</definedName>
    <definedName name="________TOT4" localSheetId="7">#REF!</definedName>
    <definedName name="________TOT4">#REF!</definedName>
    <definedName name="________TOT5" localSheetId="4">#REF!</definedName>
    <definedName name="________TOT5" localSheetId="7">#REF!</definedName>
    <definedName name="________TOT5">#REF!</definedName>
    <definedName name="________TOT6" localSheetId="4">#REF!</definedName>
    <definedName name="________TOT6" localSheetId="7">#REF!</definedName>
    <definedName name="________TOT6">#REF!</definedName>
    <definedName name="________TOT7" localSheetId="4">#REF!</definedName>
    <definedName name="________TOT7" localSheetId="7">#REF!</definedName>
    <definedName name="________TOT7">#REF!</definedName>
    <definedName name="________TP10" localSheetId="4">#REF!</definedName>
    <definedName name="________TP10" localSheetId="7">#REF!</definedName>
    <definedName name="________TP10">#REF!</definedName>
    <definedName name="________TP5" localSheetId="4">#REF!</definedName>
    <definedName name="________TP5" localSheetId="7">#REF!</definedName>
    <definedName name="________TP5">#REF!</definedName>
    <definedName name="________TSD2" localSheetId="4">#REF!</definedName>
    <definedName name="________TSD2" localSheetId="7">#REF!</definedName>
    <definedName name="________TSD2">#REF!</definedName>
    <definedName name="________TT102" localSheetId="4">#REF!</definedName>
    <definedName name="________TT102" localSheetId="7">#REF!</definedName>
    <definedName name="________TT102">#REF!</definedName>
    <definedName name="________TT107" localSheetId="4">#REF!</definedName>
    <definedName name="________TT107" localSheetId="7">#REF!</definedName>
    <definedName name="________TT107">#REF!</definedName>
    <definedName name="________TT121" localSheetId="4">#REF!</definedName>
    <definedName name="________TT121" localSheetId="7">#REF!</definedName>
    <definedName name="________TT121">#REF!</definedName>
    <definedName name="________TT123" localSheetId="4">#REF!</definedName>
    <definedName name="________TT123" localSheetId="7">#REF!</definedName>
    <definedName name="________TT123">#REF!</definedName>
    <definedName name="________TT19" localSheetId="4">#REF!</definedName>
    <definedName name="________TT19" localSheetId="7">#REF!</definedName>
    <definedName name="________TT19">#REF!</definedName>
    <definedName name="________TT20" localSheetId="4">#REF!</definedName>
    <definedName name="________TT20" localSheetId="7">#REF!</definedName>
    <definedName name="________TT20">#REF!</definedName>
    <definedName name="________TT21" localSheetId="4">#REF!</definedName>
    <definedName name="________TT21" localSheetId="7">#REF!</definedName>
    <definedName name="________TT21">#REF!</definedName>
    <definedName name="________TT22" localSheetId="4">#REF!</definedName>
    <definedName name="________TT22" localSheetId="7">#REF!</definedName>
    <definedName name="________TT22">#REF!</definedName>
    <definedName name="________TT26" localSheetId="4">#REF!</definedName>
    <definedName name="________TT26" localSheetId="7">#REF!</definedName>
    <definedName name="________TT26">#REF!</definedName>
    <definedName name="________TT27" localSheetId="4">#REF!</definedName>
    <definedName name="________TT27" localSheetId="7">#REF!</definedName>
    <definedName name="________TT27">#REF!</definedName>
    <definedName name="________TT28" localSheetId="4">#REF!</definedName>
    <definedName name="________TT28" localSheetId="7">#REF!</definedName>
    <definedName name="________TT28">#REF!</definedName>
    <definedName name="________TT30" localSheetId="4">#REF!</definedName>
    <definedName name="________TT30" localSheetId="7">#REF!</definedName>
    <definedName name="________TT30">#REF!</definedName>
    <definedName name="________TT31" localSheetId="4">#REF!</definedName>
    <definedName name="________TT31" localSheetId="7">#REF!</definedName>
    <definedName name="________TT31">#REF!</definedName>
    <definedName name="________TT32" localSheetId="4">#REF!</definedName>
    <definedName name="________TT32" localSheetId="7">#REF!</definedName>
    <definedName name="________TT32">#REF!</definedName>
    <definedName name="________TT33" localSheetId="4">#REF!</definedName>
    <definedName name="________TT33" localSheetId="7">#REF!</definedName>
    <definedName name="________TT33">#REF!</definedName>
    <definedName name="________TT34" localSheetId="4">#REF!</definedName>
    <definedName name="________TT34" localSheetId="7">#REF!</definedName>
    <definedName name="________TT34">#REF!</definedName>
    <definedName name="________TT36" localSheetId="4">#REF!</definedName>
    <definedName name="________TT36" localSheetId="7">#REF!</definedName>
    <definedName name="________TT36">#REF!</definedName>
    <definedName name="________TT37" localSheetId="4">#REF!</definedName>
    <definedName name="________TT37" localSheetId="7">#REF!</definedName>
    <definedName name="________TT37">#REF!</definedName>
    <definedName name="________TT38" localSheetId="4">#REF!</definedName>
    <definedName name="________TT38" localSheetId="7">#REF!</definedName>
    <definedName name="________TT38">#REF!</definedName>
    <definedName name="________TT39" localSheetId="4">#REF!</definedName>
    <definedName name="________TT39" localSheetId="7">#REF!</definedName>
    <definedName name="________TT39">#REF!</definedName>
    <definedName name="________TT40" localSheetId="4">#REF!</definedName>
    <definedName name="________TT40" localSheetId="7">#REF!</definedName>
    <definedName name="________TT40">#REF!</definedName>
    <definedName name="________TT5" localSheetId="4">#REF!</definedName>
    <definedName name="________TT5" localSheetId="7">#REF!</definedName>
    <definedName name="________TT5">#REF!</definedName>
    <definedName name="________TT52" localSheetId="4">#REF!</definedName>
    <definedName name="________TT52" localSheetId="7">#REF!</definedName>
    <definedName name="________TT52">#REF!</definedName>
    <definedName name="________TT53" localSheetId="4">#REF!</definedName>
    <definedName name="________TT53" localSheetId="7">#REF!</definedName>
    <definedName name="________TT53">#REF!</definedName>
    <definedName name="________TT54" localSheetId="4">#REF!</definedName>
    <definedName name="________TT54" localSheetId="7">#REF!</definedName>
    <definedName name="________TT54">#REF!</definedName>
    <definedName name="________TT55" localSheetId="4">#REF!</definedName>
    <definedName name="________TT55" localSheetId="7">#REF!</definedName>
    <definedName name="________TT55">#REF!</definedName>
    <definedName name="________TT6" localSheetId="4">#REF!</definedName>
    <definedName name="________TT6" localSheetId="7">#REF!</definedName>
    <definedName name="________TT6">#REF!</definedName>
    <definedName name="________TT60" localSheetId="4">#REF!</definedName>
    <definedName name="________TT60" localSheetId="7">#REF!</definedName>
    <definedName name="________TT60">#REF!</definedName>
    <definedName name="________TT61" localSheetId="4">#REF!</definedName>
    <definedName name="________TT61" localSheetId="7">#REF!</definedName>
    <definedName name="________TT61">#REF!</definedName>
    <definedName name="________TT69" localSheetId="4">#REF!</definedName>
    <definedName name="________TT69" localSheetId="7">#REF!</definedName>
    <definedName name="________TT69">#REF!</definedName>
    <definedName name="________TT7" localSheetId="4">#REF!</definedName>
    <definedName name="________TT7" localSheetId="7">#REF!</definedName>
    <definedName name="________TT7">#REF!</definedName>
    <definedName name="________TT70" localSheetId="4">#REF!</definedName>
    <definedName name="________TT70" localSheetId="7">#REF!</definedName>
    <definedName name="________TT70">#REF!</definedName>
    <definedName name="________TT71" localSheetId="4">#REF!</definedName>
    <definedName name="________TT71" localSheetId="7">#REF!</definedName>
    <definedName name="________TT71">#REF!</definedName>
    <definedName name="________TT74" localSheetId="4">#REF!</definedName>
    <definedName name="________TT74" localSheetId="7">#REF!</definedName>
    <definedName name="________TT74">#REF!</definedName>
    <definedName name="________TT75" localSheetId="4">#REF!</definedName>
    <definedName name="________TT75" localSheetId="7">#REF!</definedName>
    <definedName name="________TT75">#REF!</definedName>
    <definedName name="________TT76" localSheetId="4">#REF!</definedName>
    <definedName name="________TT76" localSheetId="7">#REF!</definedName>
    <definedName name="________TT76">#REF!</definedName>
    <definedName name="________TT77" localSheetId="4">#REF!</definedName>
    <definedName name="________TT77" localSheetId="7">#REF!</definedName>
    <definedName name="________TT77">#REF!</definedName>
    <definedName name="________TT78" localSheetId="4">#REF!</definedName>
    <definedName name="________TT78" localSheetId="7">#REF!</definedName>
    <definedName name="________TT78">#REF!</definedName>
    <definedName name="________TT79" localSheetId="4">#REF!</definedName>
    <definedName name="________TT79" localSheetId="7">#REF!</definedName>
    <definedName name="________TT79">#REF!</definedName>
    <definedName name="________TT94" localSheetId="4">#REF!</definedName>
    <definedName name="________TT94" localSheetId="7">#REF!</definedName>
    <definedName name="________TT94">#REF!</definedName>
    <definedName name="________TT95" localSheetId="4">#REF!</definedName>
    <definedName name="________TT95" localSheetId="7">#REF!</definedName>
    <definedName name="________TT95">#REF!</definedName>
    <definedName name="________TT97" localSheetId="4">#REF!</definedName>
    <definedName name="________TT97" localSheetId="7">#REF!</definedName>
    <definedName name="________TT97">#REF!</definedName>
    <definedName name="_______A1" localSheetId="4">#REF!</definedName>
    <definedName name="_______A1" localSheetId="7">#REF!</definedName>
    <definedName name="_______A1">#REF!</definedName>
    <definedName name="_______A10" localSheetId="4">#REF!</definedName>
    <definedName name="_______A10" localSheetId="7">#REF!</definedName>
    <definedName name="_______A10">#REF!</definedName>
    <definedName name="_______A11" localSheetId="4">#REF!</definedName>
    <definedName name="_______A11" localSheetId="7">#REF!</definedName>
    <definedName name="_______A11">#REF!</definedName>
    <definedName name="_______A12" localSheetId="4">#REF!</definedName>
    <definedName name="_______A12" localSheetId="7">#REF!</definedName>
    <definedName name="_______A12">#REF!</definedName>
    <definedName name="_______A13" localSheetId="4">#REF!</definedName>
    <definedName name="_______A13" localSheetId="7">#REF!</definedName>
    <definedName name="_______A13">#REF!</definedName>
    <definedName name="_______A14" localSheetId="4">#REF!</definedName>
    <definedName name="_______A14" localSheetId="7">#REF!</definedName>
    <definedName name="_______A14">#REF!</definedName>
    <definedName name="_______A15" localSheetId="4">#REF!</definedName>
    <definedName name="_______A15" localSheetId="7">#REF!</definedName>
    <definedName name="_______A15">#REF!</definedName>
    <definedName name="_______A16" localSheetId="4">#REF!</definedName>
    <definedName name="_______A16" localSheetId="7">#REF!</definedName>
    <definedName name="_______A16">#REF!</definedName>
    <definedName name="_______A17" localSheetId="4">#REF!</definedName>
    <definedName name="_______A17" localSheetId="7">#REF!</definedName>
    <definedName name="_______A17">#REF!</definedName>
    <definedName name="_______A19" localSheetId="4">#REF!</definedName>
    <definedName name="_______A19" localSheetId="7">#REF!</definedName>
    <definedName name="_______A19">#REF!</definedName>
    <definedName name="_______A2" localSheetId="4">#REF!</definedName>
    <definedName name="_______A2" localSheetId="7">#REF!</definedName>
    <definedName name="_______A2">#REF!</definedName>
    <definedName name="_______A20" localSheetId="4">#REF!</definedName>
    <definedName name="_______A20" localSheetId="7">#REF!</definedName>
    <definedName name="_______A20">#REF!</definedName>
    <definedName name="_______A21" localSheetId="4">#REF!</definedName>
    <definedName name="_______A21" localSheetId="7">#REF!</definedName>
    <definedName name="_______A21">#REF!</definedName>
    <definedName name="_______A22" localSheetId="4">#REF!</definedName>
    <definedName name="_______A22" localSheetId="7">#REF!</definedName>
    <definedName name="_______A22">#REF!</definedName>
    <definedName name="_______A23" localSheetId="4">#REF!</definedName>
    <definedName name="_______A23" localSheetId="7">#REF!</definedName>
    <definedName name="_______A23">#REF!</definedName>
    <definedName name="_______A24" localSheetId="4">#REF!</definedName>
    <definedName name="_______A24" localSheetId="7">#REF!</definedName>
    <definedName name="_______A24">#REF!</definedName>
    <definedName name="_______A25" localSheetId="4">#REF!</definedName>
    <definedName name="_______A25" localSheetId="7">#REF!</definedName>
    <definedName name="_______A25">#REF!</definedName>
    <definedName name="_______A3" localSheetId="4">#REF!</definedName>
    <definedName name="_______A3" localSheetId="7">#REF!</definedName>
    <definedName name="_______A3">#REF!</definedName>
    <definedName name="_______A4" localSheetId="4">#REF!</definedName>
    <definedName name="_______A4" localSheetId="7">#REF!</definedName>
    <definedName name="_______A4">#REF!</definedName>
    <definedName name="_______A5" localSheetId="4">#REF!</definedName>
    <definedName name="_______A5" localSheetId="7">#REF!</definedName>
    <definedName name="_______A5">#REF!</definedName>
    <definedName name="_______A6" localSheetId="4">#REF!</definedName>
    <definedName name="_______A6" localSheetId="7">#REF!</definedName>
    <definedName name="_______A6">#REF!</definedName>
    <definedName name="_______A7" localSheetId="4">#REF!</definedName>
    <definedName name="_______A7" localSheetId="7">#REF!</definedName>
    <definedName name="_______A7">#REF!</definedName>
    <definedName name="_______A9" localSheetId="4">#REF!</definedName>
    <definedName name="_______A9" localSheetId="7">#REF!</definedName>
    <definedName name="_______A9">#REF!</definedName>
    <definedName name="_______Abr1" localSheetId="4">#REF!</definedName>
    <definedName name="_______Abr1" localSheetId="7">#REF!</definedName>
    <definedName name="_______Abr1">#REF!</definedName>
    <definedName name="_______ACA25" localSheetId="4">#REF!</definedName>
    <definedName name="_______ACA25" localSheetId="7">#REF!</definedName>
    <definedName name="_______ACA25">#REF!</definedName>
    <definedName name="_______ACA50" localSheetId="4">#REF!</definedName>
    <definedName name="_______ACA50" localSheetId="7">#REF!</definedName>
    <definedName name="_______ACA50">#REF!</definedName>
    <definedName name="_______ACM30" localSheetId="4">#REF!</definedName>
    <definedName name="_______ACM30" localSheetId="7">#REF!</definedName>
    <definedName name="_______ACM30">#REF!</definedName>
    <definedName name="_______Ago1" localSheetId="4">#REF!</definedName>
    <definedName name="_______Ago1" localSheetId="7">#REF!</definedName>
    <definedName name="_______Ago1">#REF!</definedName>
    <definedName name="_______arg13">"$#REF!.$H$31"</definedName>
    <definedName name="_______arg16">"$#REF!.$H$55"</definedName>
    <definedName name="_______ATD1" localSheetId="4">#REF!</definedName>
    <definedName name="_______ATD1" localSheetId="7">#REF!</definedName>
    <definedName name="_______ATD1">#REF!</definedName>
    <definedName name="_______BDI1" localSheetId="4">#REF!</definedName>
    <definedName name="_______BDI1" localSheetId="7">#REF!</definedName>
    <definedName name="_______BDI1">#REF!</definedName>
    <definedName name="_______brv2" localSheetId="4">#REF!</definedName>
    <definedName name="_______brv2" localSheetId="7">#REF!</definedName>
    <definedName name="_______brv2">#REF!</definedName>
    <definedName name="_______Brz1" localSheetId="4">#REF!</definedName>
    <definedName name="_______Brz1" localSheetId="7">#REF!:#REF!</definedName>
    <definedName name="_______Brz1">#REF!</definedName>
    <definedName name="_______Brz2" localSheetId="4">#REF!</definedName>
    <definedName name="_______Brz2" localSheetId="7">#REF!:#REF!</definedName>
    <definedName name="_______Brz2">#REF!</definedName>
    <definedName name="_______cab1" localSheetId="4">#REF!</definedName>
    <definedName name="_______cab1" localSheetId="7">#REF!</definedName>
    <definedName name="_______cab1" localSheetId="26">#REF!</definedName>
    <definedName name="_______cab1">#REF!</definedName>
    <definedName name="_______CAP20" localSheetId="4">#REF!</definedName>
    <definedName name="_______CAP20" localSheetId="7">#REF!</definedName>
    <definedName name="_______CAP20" localSheetId="26">#REF!</definedName>
    <definedName name="_______CAP20">#REF!</definedName>
    <definedName name="_______CC709" localSheetId="7">#REF!</definedName>
    <definedName name="_______CC709">#N/A</definedName>
    <definedName name="_______CC947" localSheetId="7">#REF!</definedName>
    <definedName name="_______CC947">#N/A</definedName>
    <definedName name="_______CCM30" localSheetId="4">#REF!</definedName>
    <definedName name="_______CCM30" localSheetId="7">#REF!</definedName>
    <definedName name="_______CCM30">#REF!</definedName>
    <definedName name="_______CMM30" localSheetId="4">#REF!</definedName>
    <definedName name="_______CMM30" localSheetId="7">#REF!</definedName>
    <definedName name="_______CMM30">#REF!</definedName>
    <definedName name="_______DAR02" localSheetId="4">#REF!</definedName>
    <definedName name="_______DAR02" localSheetId="7">#REF!</definedName>
    <definedName name="_______DAR02">#REF!</definedName>
    <definedName name="_______Dez1" localSheetId="4">#REF!</definedName>
    <definedName name="_______Dez1" localSheetId="7">#REF!</definedName>
    <definedName name="_______Dez1">#REF!</definedName>
    <definedName name="_______DIV1004" localSheetId="4">#REF!</definedName>
    <definedName name="_______DIV1004" localSheetId="7">#REF!</definedName>
    <definedName name="_______DIV1004">#REF!</definedName>
    <definedName name="_______DIV1015" localSheetId="4">#REF!</definedName>
    <definedName name="_______DIV1015" localSheetId="7">#REF!</definedName>
    <definedName name="_______DIV1015">#REF!</definedName>
    <definedName name="_______DIV1039" localSheetId="4">#REF!</definedName>
    <definedName name="_______DIV1039" localSheetId="7">#REF!</definedName>
    <definedName name="_______DIV1039">#REF!</definedName>
    <definedName name="_______DIV1050" localSheetId="4">#REF!</definedName>
    <definedName name="_______DIV1050" localSheetId="7">#REF!</definedName>
    <definedName name="_______DIV1050">#REF!</definedName>
    <definedName name="_______DIV278" localSheetId="4">#REF!</definedName>
    <definedName name="_______DIV278" localSheetId="7">#REF!</definedName>
    <definedName name="_______DIV278">#REF!</definedName>
    <definedName name="_______DIV279" localSheetId="4">#REF!</definedName>
    <definedName name="_______DIV279" localSheetId="7">#REF!</definedName>
    <definedName name="_______DIV279">#REF!</definedName>
    <definedName name="_______DIV45" localSheetId="4">#REF!</definedName>
    <definedName name="_______DIV45" localSheetId="7">#REF!</definedName>
    <definedName name="_______DIV45">#REF!</definedName>
    <definedName name="_______DIV450" localSheetId="4">#REF!</definedName>
    <definedName name="_______DIV450" localSheetId="7">#REF!</definedName>
    <definedName name="_______DIV450">#REF!</definedName>
    <definedName name="_______DIV709" localSheetId="4">#REF!</definedName>
    <definedName name="_______DIV709" localSheetId="7">#REF!</definedName>
    <definedName name="_______DIV709">#REF!</definedName>
    <definedName name="_______DIV710" localSheetId="4">#REF!</definedName>
    <definedName name="_______DIV710" localSheetId="7">#REF!</definedName>
    <definedName name="_______DIV710">#REF!</definedName>
    <definedName name="_______DIV711" localSheetId="4">#REF!</definedName>
    <definedName name="_______DIV711" localSheetId="7">#REF!</definedName>
    <definedName name="_______DIV711">#REF!</definedName>
    <definedName name="_______DIV718" localSheetId="4">#REF!</definedName>
    <definedName name="_______DIV718" localSheetId="7">#REF!</definedName>
    <definedName name="_______DIV718">#REF!</definedName>
    <definedName name="_______DIV719" localSheetId="4">#REF!</definedName>
    <definedName name="_______DIV719" localSheetId="7">#REF!</definedName>
    <definedName name="_______DIV719">#REF!</definedName>
    <definedName name="_______DIV720" localSheetId="4">#REF!</definedName>
    <definedName name="_______DIV720" localSheetId="7">#REF!</definedName>
    <definedName name="_______DIV720">#REF!</definedName>
    <definedName name="_______DIV819" localSheetId="4">#REF!</definedName>
    <definedName name="_______DIV819" localSheetId="7">#REF!</definedName>
    <definedName name="_______DIV819">#REF!</definedName>
    <definedName name="_______DIV947" localSheetId="4">#REF!</definedName>
    <definedName name="_______DIV947" localSheetId="7">#REF!</definedName>
    <definedName name="_______DIV947">#REF!</definedName>
    <definedName name="_______DND2" localSheetId="7">#REF!</definedName>
    <definedName name="_______DND2">#N/A</definedName>
    <definedName name="_______EDA01" localSheetId="4">#REF!</definedName>
    <definedName name="_______EDA01" localSheetId="7">#REF!</definedName>
    <definedName name="_______EDA01">#REF!</definedName>
    <definedName name="_______Ext2" localSheetId="4">#REF!</definedName>
    <definedName name="_______Ext2" localSheetId="7">#REF!</definedName>
    <definedName name="_______Ext2" localSheetId="26">#REF!</definedName>
    <definedName name="_______Ext2">#REF!</definedName>
    <definedName name="_______Fev1" localSheetId="4">#REF!</definedName>
    <definedName name="_______Fev1" localSheetId="7">#REF!</definedName>
    <definedName name="_______Fev1">#REF!</definedName>
    <definedName name="_______HCB5" localSheetId="4">#REF!</definedName>
    <definedName name="_______HCB5" localSheetId="7">#REF!</definedName>
    <definedName name="_______HCB5">#REF!</definedName>
    <definedName name="_______Jan1" localSheetId="4">#REF!</definedName>
    <definedName name="_______Jan1" localSheetId="7">#REF!</definedName>
    <definedName name="_______Jan1">#REF!</definedName>
    <definedName name="_______JAZ1" localSheetId="4">#REF!</definedName>
    <definedName name="_______JAZ1" localSheetId="7">#REF!</definedName>
    <definedName name="_______JAZ1" localSheetId="26">#REF!</definedName>
    <definedName name="_______JAZ1">#REF!</definedName>
    <definedName name="_______JAZ11" localSheetId="4">#REF!</definedName>
    <definedName name="_______JAZ11" localSheetId="7">#REF!</definedName>
    <definedName name="_______JAZ11" localSheetId="26">#REF!</definedName>
    <definedName name="_______JAZ11">#REF!</definedName>
    <definedName name="_______JAZ2" localSheetId="4">#REF!</definedName>
    <definedName name="_______JAZ2" localSheetId="7">#REF!</definedName>
    <definedName name="_______JAZ2" localSheetId="26">#REF!</definedName>
    <definedName name="_______JAZ2">#REF!</definedName>
    <definedName name="_______JAZ22" localSheetId="4">#REF!</definedName>
    <definedName name="_______JAZ22" localSheetId="7">#REF!</definedName>
    <definedName name="_______JAZ22" localSheetId="26">#REF!</definedName>
    <definedName name="_______JAZ22">#REF!</definedName>
    <definedName name="_______JAZ3" localSheetId="4">#REF!</definedName>
    <definedName name="_______JAZ3" localSheetId="7">#REF!</definedName>
    <definedName name="_______JAZ3" localSheetId="26">#REF!</definedName>
    <definedName name="_______JAZ3">#REF!</definedName>
    <definedName name="_______JAZ33" localSheetId="4">#REF!</definedName>
    <definedName name="_______JAZ33" localSheetId="7">#REF!</definedName>
    <definedName name="_______JAZ33" localSheetId="26">#REF!</definedName>
    <definedName name="_______JAZ33">#REF!</definedName>
    <definedName name="_______Jul1" localSheetId="4">#REF!</definedName>
    <definedName name="_______Jul1" localSheetId="7">#REF!</definedName>
    <definedName name="_______Jul1">#REF!</definedName>
    <definedName name="_______Jun1" localSheetId="4">#REF!</definedName>
    <definedName name="_______Jun1" localSheetId="7">#REF!</definedName>
    <definedName name="_______Jun1">#REF!</definedName>
    <definedName name="_______ki5" localSheetId="4">#REF!</definedName>
    <definedName name="_______ki5" localSheetId="7">#REF!</definedName>
    <definedName name="_______ki5">#REF!</definedName>
    <definedName name="_______KM406407" localSheetId="4">#REF!</definedName>
    <definedName name="_______KM406407" localSheetId="7">#REF!</definedName>
    <definedName name="_______KM406407" localSheetId="26">#REF!</definedName>
    <definedName name="_______KM406407">#REF!</definedName>
    <definedName name="_______la2" localSheetId="4">#REF!</definedName>
    <definedName name="_______la2" localSheetId="7">#REF!</definedName>
    <definedName name="_______la2">#REF!</definedName>
    <definedName name="_______LO1004" localSheetId="4">#REF!</definedName>
    <definedName name="_______LO1004" localSheetId="7">#REF!</definedName>
    <definedName name="_______LO1004">#REF!</definedName>
    <definedName name="_______LO1015" localSheetId="4">#REF!</definedName>
    <definedName name="_______LO1015" localSheetId="7">#REF!</definedName>
    <definedName name="_______LO1015">#REF!</definedName>
    <definedName name="_______LO1039" localSheetId="4">#REF!</definedName>
    <definedName name="_______LO1039" localSheetId="7">#REF!</definedName>
    <definedName name="_______LO1039">#REF!</definedName>
    <definedName name="_______LO1050" localSheetId="4">#REF!</definedName>
    <definedName name="_______LO1050" localSheetId="7">#REF!</definedName>
    <definedName name="_______LO1050">#REF!</definedName>
    <definedName name="_______LO278" localSheetId="4">#REF!</definedName>
    <definedName name="_______LO278" localSheetId="7">#REF!</definedName>
    <definedName name="_______LO278">#REF!</definedName>
    <definedName name="_______LO279" localSheetId="4">#REF!</definedName>
    <definedName name="_______LO279" localSheetId="7">#REF!</definedName>
    <definedName name="_______LO279">#REF!</definedName>
    <definedName name="_______LO450" localSheetId="4">#REF!</definedName>
    <definedName name="_______LO450" localSheetId="7">#REF!</definedName>
    <definedName name="_______LO450">#REF!</definedName>
    <definedName name="_______LO709" localSheetId="4">#REF!</definedName>
    <definedName name="_______LO709" localSheetId="7">#REF!</definedName>
    <definedName name="_______LO709">#REF!</definedName>
    <definedName name="_______LO710" localSheetId="4">#REF!</definedName>
    <definedName name="_______LO710" localSheetId="7">#REF!</definedName>
    <definedName name="_______LO710">#REF!</definedName>
    <definedName name="_______LO711" localSheetId="4">#REF!</definedName>
    <definedName name="_______LO711" localSheetId="7">#REF!</definedName>
    <definedName name="_______LO711">#REF!</definedName>
    <definedName name="_______LO719" localSheetId="4">#REF!</definedName>
    <definedName name="_______LO719" localSheetId="7">#REF!</definedName>
    <definedName name="_______LO719">#REF!</definedName>
    <definedName name="_______LO720" localSheetId="4">#REF!</definedName>
    <definedName name="_______LO720" localSheetId="7">#REF!</definedName>
    <definedName name="_______LO720">#REF!</definedName>
    <definedName name="_______LO819" localSheetId="4">#REF!</definedName>
    <definedName name="_______LO819" localSheetId="7">#REF!</definedName>
    <definedName name="_______LO819">#REF!</definedName>
    <definedName name="_______LO947" localSheetId="4">#REF!</definedName>
    <definedName name="_______LO947" localSheetId="7">#REF!</definedName>
    <definedName name="_______LO947">#REF!</definedName>
    <definedName name="_______Mai1" localSheetId="4">#REF!</definedName>
    <definedName name="_______Mai1" localSheetId="7">#REF!</definedName>
    <definedName name="_______Mai1">#REF!</definedName>
    <definedName name="_______Mar1" localSheetId="4">#REF!</definedName>
    <definedName name="_______Mar1" localSheetId="7">#REF!</definedName>
    <definedName name="_______Mar1">#REF!</definedName>
    <definedName name="_______ME1004" localSheetId="4">#REF!</definedName>
    <definedName name="_______ME1004" localSheetId="7">#REF!</definedName>
    <definedName name="_______ME1004">#REF!</definedName>
    <definedName name="_______ME1015" localSheetId="4">#REF!</definedName>
    <definedName name="_______ME1015" localSheetId="7">#REF!</definedName>
    <definedName name="_______ME1015">#REF!</definedName>
    <definedName name="_______ME1039" localSheetId="4">#REF!</definedName>
    <definedName name="_______ME1039" localSheetId="7">#REF!</definedName>
    <definedName name="_______ME1039">#REF!</definedName>
    <definedName name="_______ME1050" localSheetId="4">#REF!</definedName>
    <definedName name="_______ME1050" localSheetId="7">#REF!</definedName>
    <definedName name="_______ME1050">#REF!</definedName>
    <definedName name="_______ME278" localSheetId="4">#REF!</definedName>
    <definedName name="_______ME278" localSheetId="7">#REF!</definedName>
    <definedName name="_______ME278">#REF!</definedName>
    <definedName name="_______ME279" localSheetId="4">#REF!</definedName>
    <definedName name="_______ME279" localSheetId="7">#REF!</definedName>
    <definedName name="_______ME279">#REF!</definedName>
    <definedName name="_______ME450" localSheetId="4">#REF!</definedName>
    <definedName name="_______ME450" localSheetId="7">#REF!</definedName>
    <definedName name="_______ME450">#REF!</definedName>
    <definedName name="_______ME709" localSheetId="4">#REF!</definedName>
    <definedName name="_______ME709" localSheetId="7">#REF!</definedName>
    <definedName name="_______ME709">#REF!</definedName>
    <definedName name="_______ME710" localSheetId="4">#REF!</definedName>
    <definedName name="_______ME710" localSheetId="7">#REF!</definedName>
    <definedName name="_______ME710">#REF!</definedName>
    <definedName name="_______ME711" localSheetId="4">#REF!</definedName>
    <definedName name="_______ME711" localSheetId="7">#REF!</definedName>
    <definedName name="_______ME711">#REF!</definedName>
    <definedName name="_______ME719" localSheetId="4">#REF!</definedName>
    <definedName name="_______ME719" localSheetId="7">#REF!</definedName>
    <definedName name="_______ME719">#REF!</definedName>
    <definedName name="_______ME720" localSheetId="4">#REF!</definedName>
    <definedName name="_______ME720" localSheetId="7">#REF!</definedName>
    <definedName name="_______ME720">#REF!</definedName>
    <definedName name="_______ME819" localSheetId="4">#REF!</definedName>
    <definedName name="_______ME819" localSheetId="7">#REF!</definedName>
    <definedName name="_______ME819">#REF!</definedName>
    <definedName name="_______ME947" localSheetId="4">#REF!</definedName>
    <definedName name="_______ME947" localSheetId="7">#REF!</definedName>
    <definedName name="_______ME947">#REF!</definedName>
    <definedName name="_______MFC01" localSheetId="4">#REF!</definedName>
    <definedName name="_______MFC01" localSheetId="7">#REF!</definedName>
    <definedName name="_______MFC01">#REF!</definedName>
    <definedName name="_______MNS8418">#N/A</definedName>
    <definedName name="_______MOD01" localSheetId="4">#REF!</definedName>
    <definedName name="_______MOD01" localSheetId="7">#REF!</definedName>
    <definedName name="_______MOD01">#REF!</definedName>
    <definedName name="_______Nov1" localSheetId="4">#REF!</definedName>
    <definedName name="_______Nov1" localSheetId="7">#REF!</definedName>
    <definedName name="_______Nov1">#REF!</definedName>
    <definedName name="_______Obs1" localSheetId="4">#REF!</definedName>
    <definedName name="_______Obs1" localSheetId="7">#REF!</definedName>
    <definedName name="_______Obs1">#REF!</definedName>
    <definedName name="_______Obs2" localSheetId="4">#REF!</definedName>
    <definedName name="_______Obs2" localSheetId="7">#REF!</definedName>
    <definedName name="_______Obs2">#REF!</definedName>
    <definedName name="_______Out1" localSheetId="4">#REF!</definedName>
    <definedName name="_______Out1" localSheetId="7">#REF!</definedName>
    <definedName name="_______Out1">#REF!</definedName>
    <definedName name="_______OUT98" localSheetId="25" hidden="1">{#N/A,#N/A,TRUE,"Serviços"}</definedName>
    <definedName name="_______OUT98" localSheetId="4" hidden="1">{#N/A,#N/A,TRUE,"Serviços"}</definedName>
    <definedName name="_______OUT98" localSheetId="27" hidden="1">{#N/A,#N/A,TRUE,"Serviços"}</definedName>
    <definedName name="_______OUT98" localSheetId="7" hidden="1">{#N/A,#N/A,TRUE,"Serviços"}</definedName>
    <definedName name="_______OUT98" localSheetId="24" hidden="1">{#N/A,#N/A,TRUE,"Serviços"}</definedName>
    <definedName name="_______OUT98" hidden="1">{#N/A,#N/A,TRUE,"Serviços"}</definedName>
    <definedName name="_______OUT9888" localSheetId="25" hidden="1">{#N/A,#N/A,TRUE,"Serviços"}</definedName>
    <definedName name="_______OUT9888" localSheetId="4" hidden="1">{#N/A,#N/A,TRUE,"Serviços"}</definedName>
    <definedName name="_______OUT9888" localSheetId="27" hidden="1">{#N/A,#N/A,TRUE,"Serviços"}</definedName>
    <definedName name="_______OUT9888" localSheetId="7" hidden="1">{#N/A,#N/A,TRUE,"Serviços"}</definedName>
    <definedName name="_______OUT9888" localSheetId="24" hidden="1">{#N/A,#N/A,TRUE,"Serviços"}</definedName>
    <definedName name="_______OUT9888" hidden="1">{#N/A,#N/A,TRUE,"Serviços"}</definedName>
    <definedName name="_______out99" localSheetId="4" hidden="1">{#N/A,#N/A,TRUE,"Serviços"}</definedName>
    <definedName name="_______out99" localSheetId="27" hidden="1">{#N/A,#N/A,TRUE,"Serviços"}</definedName>
    <definedName name="_______out99" localSheetId="7" hidden="1">{#N/A,#N/A,TRUE,"Serviços"}</definedName>
    <definedName name="_______out99" hidden="1">{#N/A,#N/A,TRUE,"Serviços"}</definedName>
    <definedName name="_______PCB5" localSheetId="4">#REF!</definedName>
    <definedName name="_______PCB5" localSheetId="7">#REF!</definedName>
    <definedName name="_______PCB5">#REF!</definedName>
    <definedName name="_______PCM30" localSheetId="4">#REF!</definedName>
    <definedName name="_______PCM30" localSheetId="7">#REF!</definedName>
    <definedName name="_______PCM30">#REF!</definedName>
    <definedName name="_______PL1" localSheetId="4">#REF!</definedName>
    <definedName name="_______PL1" localSheetId="7">#REF!</definedName>
    <definedName name="_______PL1" localSheetId="26">#REF!</definedName>
    <definedName name="_______PL1">#REF!</definedName>
    <definedName name="_______PLA2" localSheetId="4">#REF!</definedName>
    <definedName name="_______PLA2" localSheetId="7">#REF!</definedName>
    <definedName name="_______PLA2">#REF!</definedName>
    <definedName name="_______PM334" localSheetId="4">#REF!</definedName>
    <definedName name="_______PM334" localSheetId="7">#REF!</definedName>
    <definedName name="_______PM334">#REF!</definedName>
    <definedName name="_______PM335" localSheetId="4">#REF!</definedName>
    <definedName name="_______PM335" localSheetId="7">#REF!</definedName>
    <definedName name="_______PM335">#REF!</definedName>
    <definedName name="_______PM346" localSheetId="4">#REF!</definedName>
    <definedName name="_______PM346" localSheetId="7">#REF!</definedName>
    <definedName name="_______PM346">#REF!</definedName>
    <definedName name="_______PM406" localSheetId="4">#REF!</definedName>
    <definedName name="_______PM406" localSheetId="7">#REF!</definedName>
    <definedName name="_______PM406">#REF!</definedName>
    <definedName name="_______PM412" localSheetId="4">#REF!</definedName>
    <definedName name="_______PM412" localSheetId="7">#REF!</definedName>
    <definedName name="_______PM412">#REF!</definedName>
    <definedName name="_______PM609" localSheetId="4">#REF!</definedName>
    <definedName name="_______PM609" localSheetId="7">#REF!</definedName>
    <definedName name="_______PM609">#REF!</definedName>
    <definedName name="_______PM970" localSheetId="4">#REF!</definedName>
    <definedName name="_______PM970" localSheetId="7">#REF!</definedName>
    <definedName name="_______PM970">#REF!</definedName>
    <definedName name="_______PNV2002" localSheetId="4">#REF!</definedName>
    <definedName name="_______PNV2002" localSheetId="7">#REF!</definedName>
    <definedName name="_______PNV2002">#REF!</definedName>
    <definedName name="_______PNV2003" localSheetId="4">#REF!</definedName>
    <definedName name="_______PNV2003" localSheetId="7">#REF!</definedName>
    <definedName name="_______PNV2003">#REF!</definedName>
    <definedName name="_______PNV2009" localSheetId="4">#REF!</definedName>
    <definedName name="_______PNV2009" localSheetId="7">#REF!</definedName>
    <definedName name="_______PNV2009">#REF!</definedName>
    <definedName name="_______PR1004" localSheetId="4">#REF!</definedName>
    <definedName name="_______PR1004" localSheetId="7">#REF!</definedName>
    <definedName name="_______PR1004">#REF!</definedName>
    <definedName name="_______PR1015" localSheetId="4">#REF!</definedName>
    <definedName name="_______PR1015" localSheetId="7">#REF!</definedName>
    <definedName name="_______PR1015">#REF!</definedName>
    <definedName name="_______PR1039" localSheetId="4">#REF!</definedName>
    <definedName name="_______PR1039" localSheetId="7">#REF!</definedName>
    <definedName name="_______PR1039">#REF!</definedName>
    <definedName name="_______PR1050" localSheetId="4">#REF!</definedName>
    <definedName name="_______PR1050" localSheetId="7">#REF!</definedName>
    <definedName name="_______PR1050">#REF!</definedName>
    <definedName name="_______PR278" localSheetId="4">#REF!</definedName>
    <definedName name="_______PR278" localSheetId="7">#REF!</definedName>
    <definedName name="_______PR278">#REF!</definedName>
    <definedName name="_______PR279" localSheetId="4">#REF!</definedName>
    <definedName name="_______PR279" localSheetId="7">#REF!</definedName>
    <definedName name="_______PR279">#REF!</definedName>
    <definedName name="_______PR450" localSheetId="4">#REF!</definedName>
    <definedName name="_______PR450" localSheetId="7">#REF!</definedName>
    <definedName name="_______PR450">#REF!</definedName>
    <definedName name="_______PR709" localSheetId="4">#REF!</definedName>
    <definedName name="_______PR709" localSheetId="7">#REF!</definedName>
    <definedName name="_______PR709">#REF!</definedName>
    <definedName name="_______PR710" localSheetId="4">#REF!</definedName>
    <definedName name="_______PR710" localSheetId="7">#REF!</definedName>
    <definedName name="_______PR710">#REF!</definedName>
    <definedName name="_______PR711" localSheetId="4">#REF!</definedName>
    <definedName name="_______PR711" localSheetId="7">#REF!</definedName>
    <definedName name="_______PR711">#REF!</definedName>
    <definedName name="_______PR719" localSheetId="4">#REF!</definedName>
    <definedName name="_______PR719" localSheetId="7">#REF!</definedName>
    <definedName name="_______PR719">#REF!</definedName>
    <definedName name="_______PR720" localSheetId="4">#REF!</definedName>
    <definedName name="_______PR720" localSheetId="7">#REF!</definedName>
    <definedName name="_______PR720">#REF!</definedName>
    <definedName name="_______PR819" localSheetId="4">#REF!</definedName>
    <definedName name="_______PR819" localSheetId="7">#REF!</definedName>
    <definedName name="_______PR819">#REF!</definedName>
    <definedName name="_______PR947" localSheetId="4">#REF!</definedName>
    <definedName name="_______PR947" localSheetId="7">#REF!</definedName>
    <definedName name="_______PR947">#REF!</definedName>
    <definedName name="_______PTB10" localSheetId="4">#REF!</definedName>
    <definedName name="_______PTB10" localSheetId="7">#REF!</definedName>
    <definedName name="_______PTB10">#REF!</definedName>
    <definedName name="_______r" localSheetId="4">#REF!</definedName>
    <definedName name="_______r" localSheetId="7">#REF!</definedName>
    <definedName name="_______r" localSheetId="26">#REF!</definedName>
    <definedName name="_______r">#REF!</definedName>
    <definedName name="_______Rbv1" localSheetId="4">#REF!</definedName>
    <definedName name="_______Rbv1" localSheetId="7">#REF!</definedName>
    <definedName name="_______Rbv1" localSheetId="26">#REF!</definedName>
    <definedName name="_______Rbv1">#REF!</definedName>
    <definedName name="_______reg1" localSheetId="4">#REF!</definedName>
    <definedName name="_______reg1" localSheetId="7">#REF!</definedName>
    <definedName name="_______reg1">#REF!</definedName>
    <definedName name="_______reg3" localSheetId="4">#REF!</definedName>
    <definedName name="_______reg3" localSheetId="7">#REF!</definedName>
    <definedName name="_______reg3">#REF!</definedName>
    <definedName name="_______reg5" localSheetId="4">#REF!</definedName>
    <definedName name="_______reg5" localSheetId="7">#REF!</definedName>
    <definedName name="_______reg5">#REF!</definedName>
    <definedName name="_______reg7" localSheetId="4">#REF!</definedName>
    <definedName name="_______reg7" localSheetId="7">#REF!</definedName>
    <definedName name="_______reg7">#REF!</definedName>
    <definedName name="_______RET1" localSheetId="4">#REF!</definedName>
    <definedName name="_______RET1" localSheetId="7">#REF!</definedName>
    <definedName name="_______RET1" localSheetId="26">#REF!</definedName>
    <definedName name="_______RET1">#REF!</definedName>
    <definedName name="_______RP1" localSheetId="4">#REF!</definedName>
    <definedName name="_______RP1" localSheetId="7">#REF!</definedName>
    <definedName name="_______RP1">#REF!</definedName>
    <definedName name="_______SE2" localSheetId="4">#REF!</definedName>
    <definedName name="_______SE2" localSheetId="7">#REF!</definedName>
    <definedName name="_______SE2">#REF!</definedName>
    <definedName name="_______Set1" localSheetId="4">#REF!</definedName>
    <definedName name="_______Set1" localSheetId="7">#REF!</definedName>
    <definedName name="_______Set1">#REF!</definedName>
    <definedName name="_______STC04" localSheetId="4">#REF!</definedName>
    <definedName name="_______STC04" localSheetId="7">#REF!</definedName>
    <definedName name="_______STC04">#REF!</definedName>
    <definedName name="_______TB10" localSheetId="4">#REF!</definedName>
    <definedName name="_______TB10" localSheetId="7">#REF!</definedName>
    <definedName name="_______TB10" localSheetId="26">#REF!</definedName>
    <definedName name="_______TB10">#REF!</definedName>
    <definedName name="_______TCB4" localSheetId="4">#REF!</definedName>
    <definedName name="_______TCB4" localSheetId="7">#REF!</definedName>
    <definedName name="_______TCB4">#REF!</definedName>
    <definedName name="_______TCB5" localSheetId="4">#REF!</definedName>
    <definedName name="_______TCB5" localSheetId="7">#REF!</definedName>
    <definedName name="_______TCB5" localSheetId="26">#REF!</definedName>
    <definedName name="_______TCB5">#REF!</definedName>
    <definedName name="_______tcc4" localSheetId="4">#REF!</definedName>
    <definedName name="_______tcc4" localSheetId="7">#REF!</definedName>
    <definedName name="_______tcc4" localSheetId="26">#REF!</definedName>
    <definedName name="_______tcc4">#REF!</definedName>
    <definedName name="_______TCM30" localSheetId="4">#REF!</definedName>
    <definedName name="_______TCM30" localSheetId="7">#REF!</definedName>
    <definedName name="_______TCM30">#REF!</definedName>
    <definedName name="_______TEB4" localSheetId="4">#REF!</definedName>
    <definedName name="_______TEB4" localSheetId="7">#REF!</definedName>
    <definedName name="_______TEB4">#REF!</definedName>
    <definedName name="_______TOT1" localSheetId="4">#REF!</definedName>
    <definedName name="_______TOT1" localSheetId="7">#REF!</definedName>
    <definedName name="_______TOT1">#REF!</definedName>
    <definedName name="_______TOT2" localSheetId="4">#REF!</definedName>
    <definedName name="_______TOT2" localSheetId="7">#REF!</definedName>
    <definedName name="_______TOT2">#REF!</definedName>
    <definedName name="_______TOT3" localSheetId="4">#REF!</definedName>
    <definedName name="_______TOT3" localSheetId="7">#REF!</definedName>
    <definedName name="_______TOT3">#REF!</definedName>
    <definedName name="_______TOT4" localSheetId="4">#REF!</definedName>
    <definedName name="_______TOT4" localSheetId="7">#REF!</definedName>
    <definedName name="_______TOT4">#REF!</definedName>
    <definedName name="_______TOT5" localSheetId="4">#REF!</definedName>
    <definedName name="_______TOT5" localSheetId="7">#REF!</definedName>
    <definedName name="_______TOT5">#REF!</definedName>
    <definedName name="_______TOT6" localSheetId="4">#REF!</definedName>
    <definedName name="_______TOT6" localSheetId="7">#REF!</definedName>
    <definedName name="_______TOT6">#REF!</definedName>
    <definedName name="_______TOT7" localSheetId="4">#REF!</definedName>
    <definedName name="_______TOT7" localSheetId="7">#REF!</definedName>
    <definedName name="_______TOT7">#REF!</definedName>
    <definedName name="_______TP10">#N/A</definedName>
    <definedName name="_______TP5">#N/A</definedName>
    <definedName name="_______TSD2" localSheetId="4">#REF!</definedName>
    <definedName name="_______TSD2" localSheetId="7">#REF!</definedName>
    <definedName name="_______TSD2">#REF!</definedName>
    <definedName name="_______TT102" localSheetId="4">#REF!</definedName>
    <definedName name="_______TT102" localSheetId="7">#REF!</definedName>
    <definedName name="_______TT102">#REF!</definedName>
    <definedName name="_______TT107" localSheetId="4">#REF!</definedName>
    <definedName name="_______TT107" localSheetId="7">#REF!</definedName>
    <definedName name="_______TT107">#REF!</definedName>
    <definedName name="_______TT121" localSheetId="4">#REF!</definedName>
    <definedName name="_______TT121" localSheetId="7">#REF!</definedName>
    <definedName name="_______TT121">#REF!</definedName>
    <definedName name="_______TT123" localSheetId="4">#REF!</definedName>
    <definedName name="_______TT123" localSheetId="7">#REF!</definedName>
    <definedName name="_______TT123">#REF!</definedName>
    <definedName name="_______TT19" localSheetId="4">#REF!</definedName>
    <definedName name="_______TT19" localSheetId="7">#REF!</definedName>
    <definedName name="_______TT19">#REF!</definedName>
    <definedName name="_______TT20" localSheetId="4">#REF!</definedName>
    <definedName name="_______TT20" localSheetId="7">#REF!</definedName>
    <definedName name="_______TT20">#REF!</definedName>
    <definedName name="_______TT21" localSheetId="4">#REF!</definedName>
    <definedName name="_______TT21" localSheetId="7">#REF!</definedName>
    <definedName name="_______TT21">#REF!</definedName>
    <definedName name="_______TT22" localSheetId="4">#REF!</definedName>
    <definedName name="_______TT22" localSheetId="7">#REF!</definedName>
    <definedName name="_______TT22">#REF!</definedName>
    <definedName name="_______TT26" localSheetId="4">#REF!</definedName>
    <definedName name="_______TT26" localSheetId="7">#REF!</definedName>
    <definedName name="_______TT26">#REF!</definedName>
    <definedName name="_______TT27" localSheetId="4">#REF!</definedName>
    <definedName name="_______TT27" localSheetId="7">#REF!</definedName>
    <definedName name="_______TT27">#REF!</definedName>
    <definedName name="_______TT28" localSheetId="4">#REF!</definedName>
    <definedName name="_______TT28" localSheetId="7">#REF!</definedName>
    <definedName name="_______TT28">#REF!</definedName>
    <definedName name="_______TT30" localSheetId="4">#REF!</definedName>
    <definedName name="_______TT30" localSheetId="7">#REF!</definedName>
    <definedName name="_______TT30">#REF!</definedName>
    <definedName name="_______TT31" localSheetId="4">#REF!</definedName>
    <definedName name="_______TT31" localSheetId="7">#REF!</definedName>
    <definedName name="_______TT31">#REF!</definedName>
    <definedName name="_______TT32" localSheetId="4">#REF!</definedName>
    <definedName name="_______TT32" localSheetId="7">#REF!</definedName>
    <definedName name="_______TT32">#REF!</definedName>
    <definedName name="_______TT33" localSheetId="4">#REF!</definedName>
    <definedName name="_______TT33" localSheetId="7">#REF!</definedName>
    <definedName name="_______TT33">#REF!</definedName>
    <definedName name="_______TT34" localSheetId="4">#REF!</definedName>
    <definedName name="_______TT34" localSheetId="7">#REF!</definedName>
    <definedName name="_______TT34">#REF!</definedName>
    <definedName name="_______TT36" localSheetId="4">#REF!</definedName>
    <definedName name="_______TT36" localSheetId="7">#REF!</definedName>
    <definedName name="_______TT36">#REF!</definedName>
    <definedName name="_______TT37" localSheetId="4">#REF!</definedName>
    <definedName name="_______TT37" localSheetId="7">#REF!</definedName>
    <definedName name="_______TT37">#REF!</definedName>
    <definedName name="_______TT38" localSheetId="4">#REF!</definedName>
    <definedName name="_______TT38" localSheetId="7">#REF!</definedName>
    <definedName name="_______TT38">#REF!</definedName>
    <definedName name="_______TT39" localSheetId="4">#REF!</definedName>
    <definedName name="_______TT39" localSheetId="7">#REF!</definedName>
    <definedName name="_______TT39">#REF!</definedName>
    <definedName name="_______TT40" localSheetId="4">#REF!</definedName>
    <definedName name="_______TT40" localSheetId="7">#REF!</definedName>
    <definedName name="_______TT40">#REF!</definedName>
    <definedName name="_______TT5" localSheetId="4">#REF!</definedName>
    <definedName name="_______TT5" localSheetId="7">#REF!</definedName>
    <definedName name="_______TT5">#REF!</definedName>
    <definedName name="_______TT52" localSheetId="4">#REF!</definedName>
    <definedName name="_______TT52" localSheetId="7">#REF!</definedName>
    <definedName name="_______TT52">#REF!</definedName>
    <definedName name="_______TT53" localSheetId="4">#REF!</definedName>
    <definedName name="_______TT53" localSheetId="7">#REF!</definedName>
    <definedName name="_______TT53">#REF!</definedName>
    <definedName name="_______TT54" localSheetId="4">#REF!</definedName>
    <definedName name="_______TT54" localSheetId="7">#REF!</definedName>
    <definedName name="_______TT54">#REF!</definedName>
    <definedName name="_______TT55" localSheetId="4">#REF!</definedName>
    <definedName name="_______TT55" localSheetId="7">#REF!</definedName>
    <definedName name="_______TT55">#REF!</definedName>
    <definedName name="_______TT6" localSheetId="4">#REF!</definedName>
    <definedName name="_______TT6" localSheetId="7">#REF!</definedName>
    <definedName name="_______TT6">#REF!</definedName>
    <definedName name="_______TT60" localSheetId="4">#REF!</definedName>
    <definedName name="_______TT60" localSheetId="7">#REF!</definedName>
    <definedName name="_______TT60">#REF!</definedName>
    <definedName name="_______TT61" localSheetId="4">#REF!</definedName>
    <definedName name="_______TT61" localSheetId="7">#REF!</definedName>
    <definedName name="_______TT61">#REF!</definedName>
    <definedName name="_______TT69" localSheetId="4">#REF!</definedName>
    <definedName name="_______TT69" localSheetId="7">#REF!</definedName>
    <definedName name="_______TT69">#REF!</definedName>
    <definedName name="_______TT7" localSheetId="4">#REF!</definedName>
    <definedName name="_______TT7" localSheetId="7">#REF!</definedName>
    <definedName name="_______TT7">#REF!</definedName>
    <definedName name="_______TT70" localSheetId="4">#REF!</definedName>
    <definedName name="_______TT70" localSheetId="7">#REF!</definedName>
    <definedName name="_______TT70">#REF!</definedName>
    <definedName name="_______TT71" localSheetId="4">#REF!</definedName>
    <definedName name="_______TT71" localSheetId="7">#REF!</definedName>
    <definedName name="_______TT71">#REF!</definedName>
    <definedName name="_______TT74" localSheetId="4">#REF!</definedName>
    <definedName name="_______TT74" localSheetId="7">#REF!</definedName>
    <definedName name="_______TT74">#REF!</definedName>
    <definedName name="_______TT75" localSheetId="4">#REF!</definedName>
    <definedName name="_______TT75" localSheetId="7">#REF!</definedName>
    <definedName name="_______TT75">#REF!</definedName>
    <definedName name="_______TT76" localSheetId="4">#REF!</definedName>
    <definedName name="_______TT76" localSheetId="7">#REF!</definedName>
    <definedName name="_______TT76">#REF!</definedName>
    <definedName name="_______TT77" localSheetId="4">#REF!</definedName>
    <definedName name="_______TT77" localSheetId="7">#REF!</definedName>
    <definedName name="_______TT77">#REF!</definedName>
    <definedName name="_______TT78" localSheetId="4">#REF!</definedName>
    <definedName name="_______TT78" localSheetId="7">#REF!</definedName>
    <definedName name="_______TT78">#REF!</definedName>
    <definedName name="_______TT79" localSheetId="4">#REF!</definedName>
    <definedName name="_______TT79" localSheetId="7">#REF!</definedName>
    <definedName name="_______TT79">#REF!</definedName>
    <definedName name="_______TT94" localSheetId="4">#REF!</definedName>
    <definedName name="_______TT94" localSheetId="7">#REF!</definedName>
    <definedName name="_______TT94">#REF!</definedName>
    <definedName name="_______TT95" localSheetId="4">#REF!</definedName>
    <definedName name="_______TT95" localSheetId="7">#REF!</definedName>
    <definedName name="_______TT95">#REF!</definedName>
    <definedName name="_______TT97" localSheetId="4">#REF!</definedName>
    <definedName name="_______TT97" localSheetId="7">#REF!</definedName>
    <definedName name="_______TT97">#REF!</definedName>
    <definedName name="______A1" localSheetId="4">#REF!</definedName>
    <definedName name="______A1" localSheetId="7">#REF!</definedName>
    <definedName name="______A1">#REF!</definedName>
    <definedName name="______A10" localSheetId="4">#REF!</definedName>
    <definedName name="______A10" localSheetId="7">#REF!</definedName>
    <definedName name="______A10">#REF!</definedName>
    <definedName name="______A11" localSheetId="4">#REF!</definedName>
    <definedName name="______A11" localSheetId="7">#REF!</definedName>
    <definedName name="______A11">#REF!</definedName>
    <definedName name="______A12" localSheetId="4">#REF!</definedName>
    <definedName name="______A12" localSheetId="7">#REF!</definedName>
    <definedName name="______A12">#REF!</definedName>
    <definedName name="______A13" localSheetId="4">#REF!</definedName>
    <definedName name="______A13" localSheetId="7">#REF!</definedName>
    <definedName name="______A13">#REF!</definedName>
    <definedName name="______A14" localSheetId="4">#REF!</definedName>
    <definedName name="______A14" localSheetId="7">#REF!</definedName>
    <definedName name="______A14">#REF!</definedName>
    <definedName name="______A15" localSheetId="4">#REF!</definedName>
    <definedName name="______A15" localSheetId="7">#REF!</definedName>
    <definedName name="______A15">#REF!</definedName>
    <definedName name="______A16" localSheetId="4">#REF!</definedName>
    <definedName name="______A16" localSheetId="7">#REF!</definedName>
    <definedName name="______A16">#REF!</definedName>
    <definedName name="______A17" localSheetId="4">#REF!</definedName>
    <definedName name="______A17" localSheetId="7">#REF!</definedName>
    <definedName name="______A17">#REF!</definedName>
    <definedName name="______A19" localSheetId="4">#REF!</definedName>
    <definedName name="______A19" localSheetId="7">#REF!</definedName>
    <definedName name="______A19">#REF!</definedName>
    <definedName name="______A2" localSheetId="4">#REF!</definedName>
    <definedName name="______A2" localSheetId="7">#REF!</definedName>
    <definedName name="______A2">#REF!</definedName>
    <definedName name="______A20" localSheetId="4">#REF!</definedName>
    <definedName name="______A20" localSheetId="7">#REF!</definedName>
    <definedName name="______A20">#REF!</definedName>
    <definedName name="______A21" localSheetId="4">#REF!</definedName>
    <definedName name="______A21" localSheetId="7">#REF!</definedName>
    <definedName name="______A21">#REF!</definedName>
    <definedName name="______A22" localSheetId="4">#REF!</definedName>
    <definedName name="______A22" localSheetId="7">#REF!</definedName>
    <definedName name="______A22">#REF!</definedName>
    <definedName name="______A23" localSheetId="4">#REF!</definedName>
    <definedName name="______A23" localSheetId="7">#REF!</definedName>
    <definedName name="______A23">#REF!</definedName>
    <definedName name="______A24" localSheetId="4">#REF!</definedName>
    <definedName name="______A24" localSheetId="7">#REF!</definedName>
    <definedName name="______A24">#REF!</definedName>
    <definedName name="______A25" localSheetId="4">#REF!</definedName>
    <definedName name="______A25" localSheetId="7">#REF!</definedName>
    <definedName name="______A25">#REF!</definedName>
    <definedName name="______A3" localSheetId="4">#REF!</definedName>
    <definedName name="______A3" localSheetId="7">#REF!</definedName>
    <definedName name="______A3">#REF!</definedName>
    <definedName name="______A4" localSheetId="4">#REF!</definedName>
    <definedName name="______A4" localSheetId="7">#REF!</definedName>
    <definedName name="______A4">#REF!</definedName>
    <definedName name="______A5" localSheetId="4">#REF!</definedName>
    <definedName name="______A5" localSheetId="7">#REF!</definedName>
    <definedName name="______A5">#REF!</definedName>
    <definedName name="______A6" localSheetId="4">#REF!</definedName>
    <definedName name="______A6" localSheetId="7">#REF!</definedName>
    <definedName name="______A6">#REF!</definedName>
    <definedName name="______A7" localSheetId="4">#REF!</definedName>
    <definedName name="______A7" localSheetId="7">#REF!</definedName>
    <definedName name="______A7">#REF!</definedName>
    <definedName name="______A9" localSheetId="4">#REF!</definedName>
    <definedName name="______A9" localSheetId="7">#REF!</definedName>
    <definedName name="______A9">#REF!</definedName>
    <definedName name="______Abr1" localSheetId="4">#REF!</definedName>
    <definedName name="______Abr1" localSheetId="7">#REF!</definedName>
    <definedName name="______Abr1">#REF!</definedName>
    <definedName name="______ACA25" localSheetId="4">#REF!</definedName>
    <definedName name="______ACA25" localSheetId="7">#REF!</definedName>
    <definedName name="______ACA25">#REF!</definedName>
    <definedName name="______ACA50" localSheetId="4">#REF!</definedName>
    <definedName name="______ACA50" localSheetId="7">#REF!</definedName>
    <definedName name="______ACA50">#REF!</definedName>
    <definedName name="______ACM30" localSheetId="4">#REF!</definedName>
    <definedName name="______ACM30" localSheetId="7">#REF!</definedName>
    <definedName name="______ACM30">#REF!</definedName>
    <definedName name="______act2" localSheetId="4">#REF!</definedName>
    <definedName name="______act2" localSheetId="7">#REF!</definedName>
    <definedName name="______act2">#REF!</definedName>
    <definedName name="______Ago1" localSheetId="4">#REF!</definedName>
    <definedName name="______Ago1" localSheetId="7">#REF!</definedName>
    <definedName name="______Ago1">#REF!</definedName>
    <definedName name="______arg13">"$#REF!.$H$31"</definedName>
    <definedName name="______arg16">"$#REF!.$H$55"</definedName>
    <definedName name="______ATD1" localSheetId="4">#REF!</definedName>
    <definedName name="______ATD1" localSheetId="7">#REF!</definedName>
    <definedName name="______ATD1">#REF!</definedName>
    <definedName name="______BDI1" localSheetId="4">#REF!</definedName>
    <definedName name="______BDI1" localSheetId="7">#REF!</definedName>
    <definedName name="______BDI1">#REF!</definedName>
    <definedName name="______brv2" localSheetId="4">#REF!</definedName>
    <definedName name="______brv2" localSheetId="7">#REF!</definedName>
    <definedName name="______brv2">#REF!</definedName>
    <definedName name="______Brz1" localSheetId="4">#REF!</definedName>
    <definedName name="______Brz1" localSheetId="7">#REF!:#REF!</definedName>
    <definedName name="______Brz1">#REF!</definedName>
    <definedName name="______Brz2" localSheetId="4">#REF!</definedName>
    <definedName name="______Brz2" localSheetId="7">#REF!:#REF!</definedName>
    <definedName name="______Brz2">#REF!</definedName>
    <definedName name="______cab1" localSheetId="4">#REF!</definedName>
    <definedName name="______cab1" localSheetId="7">#REF!</definedName>
    <definedName name="______cab1" localSheetId="26">#REF!</definedName>
    <definedName name="______cab1">#REF!</definedName>
    <definedName name="______cab2" localSheetId="4">#REF!</definedName>
    <definedName name="______cab2" localSheetId="7">#REF!</definedName>
    <definedName name="______cab2">#REF!</definedName>
    <definedName name="______CAP20" localSheetId="4">#REF!</definedName>
    <definedName name="______CAP20" localSheetId="7">#REF!</definedName>
    <definedName name="______CAP20" localSheetId="26">#REF!</definedName>
    <definedName name="______CAP20">#REF!</definedName>
    <definedName name="______CC709">#N/A</definedName>
    <definedName name="______CC947" localSheetId="7">#REF!</definedName>
    <definedName name="______CC947">#N/A</definedName>
    <definedName name="______CCM30" localSheetId="4">#REF!</definedName>
    <definedName name="______CCM30" localSheetId="7">#REF!</definedName>
    <definedName name="______CCM30">#REF!</definedName>
    <definedName name="______CMM30" localSheetId="4">#REF!</definedName>
    <definedName name="______CMM30" localSheetId="7">#REF!</definedName>
    <definedName name="______CMM30">#REF!</definedName>
    <definedName name="______DAR02" localSheetId="4">#REF!</definedName>
    <definedName name="______DAR02" localSheetId="7">#REF!</definedName>
    <definedName name="______DAR02">#REF!</definedName>
    <definedName name="______Dez1" localSheetId="4">#REF!</definedName>
    <definedName name="______Dez1" localSheetId="7">#REF!</definedName>
    <definedName name="______Dez1">#REF!</definedName>
    <definedName name="______DIV1004" localSheetId="4">#REF!</definedName>
    <definedName name="______DIV1004" localSheetId="7">#REF!</definedName>
    <definedName name="______DIV1004">#REF!</definedName>
    <definedName name="______DIV1015" localSheetId="4">#REF!</definedName>
    <definedName name="______DIV1015" localSheetId="7">#REF!</definedName>
    <definedName name="______DIV1015">#REF!</definedName>
    <definedName name="______DIV1039" localSheetId="4">#REF!</definedName>
    <definedName name="______DIV1039" localSheetId="7">#REF!</definedName>
    <definedName name="______DIV1039">#REF!</definedName>
    <definedName name="______DIV1050" localSheetId="4">#REF!</definedName>
    <definedName name="______DIV1050" localSheetId="7">#REF!</definedName>
    <definedName name="______DIV1050">#REF!</definedName>
    <definedName name="______DIV278" localSheetId="4">#REF!</definedName>
    <definedName name="______DIV278" localSheetId="7">#REF!</definedName>
    <definedName name="______DIV278">#REF!</definedName>
    <definedName name="______DIV279" localSheetId="4">#REF!</definedName>
    <definedName name="______DIV279" localSheetId="7">#REF!</definedName>
    <definedName name="______DIV279">#REF!</definedName>
    <definedName name="______DIV45" localSheetId="4">#REF!</definedName>
    <definedName name="______DIV45" localSheetId="7">#REF!</definedName>
    <definedName name="______DIV45">#REF!</definedName>
    <definedName name="______DIV450" localSheetId="4">#REF!</definedName>
    <definedName name="______DIV450" localSheetId="7">#REF!</definedName>
    <definedName name="______DIV450">#REF!</definedName>
    <definedName name="______DIV709" localSheetId="4">#REF!</definedName>
    <definedName name="______DIV709" localSheetId="7">#REF!</definedName>
    <definedName name="______DIV709">#REF!</definedName>
    <definedName name="______DIV710" localSheetId="4">#REF!</definedName>
    <definedName name="______DIV710" localSheetId="7">#REF!</definedName>
    <definedName name="______DIV710">#REF!</definedName>
    <definedName name="______DIV711" localSheetId="4">#REF!</definedName>
    <definedName name="______DIV711" localSheetId="7">#REF!</definedName>
    <definedName name="______DIV711">#REF!</definedName>
    <definedName name="______DIV718" localSheetId="4">#REF!</definedName>
    <definedName name="______DIV718" localSheetId="7">#REF!</definedName>
    <definedName name="______DIV718">#REF!</definedName>
    <definedName name="______DIV719" localSheetId="4">#REF!</definedName>
    <definedName name="______DIV719" localSheetId="7">#REF!</definedName>
    <definedName name="______DIV719">#REF!</definedName>
    <definedName name="______DIV720" localSheetId="4">#REF!</definedName>
    <definedName name="______DIV720" localSheetId="7">#REF!</definedName>
    <definedName name="______DIV720">#REF!</definedName>
    <definedName name="______DIV819" localSheetId="4">#REF!</definedName>
    <definedName name="______DIV819" localSheetId="7">#REF!</definedName>
    <definedName name="______DIV819">#REF!</definedName>
    <definedName name="______DIV947" localSheetId="4">#REF!</definedName>
    <definedName name="______DIV947" localSheetId="7">#REF!</definedName>
    <definedName name="______DIV947">#REF!</definedName>
    <definedName name="______DND2">#N/A</definedName>
    <definedName name="______ECT12" localSheetId="4">#REF!</definedName>
    <definedName name="______ECT12" localSheetId="7">#REF!</definedName>
    <definedName name="______ECT12">#REF!</definedName>
    <definedName name="______ECT3" localSheetId="4">#REF!</definedName>
    <definedName name="______ECT3" localSheetId="7">#REF!</definedName>
    <definedName name="______ECT3">#REF!</definedName>
    <definedName name="______EDA01" localSheetId="4">#REF!</definedName>
    <definedName name="______EDA01" localSheetId="7">#REF!</definedName>
    <definedName name="______EDA01">#REF!</definedName>
    <definedName name="______Ext2" localSheetId="4">#REF!</definedName>
    <definedName name="______Ext2" localSheetId="7">#REF!</definedName>
    <definedName name="______Ext2" localSheetId="26">#REF!</definedName>
    <definedName name="______Ext2">#REF!</definedName>
    <definedName name="______Fev1" localSheetId="4">#REF!</definedName>
    <definedName name="______Fev1" localSheetId="7">#REF!</definedName>
    <definedName name="______Fev1">#REF!</definedName>
    <definedName name="______HCB5" localSheetId="4">#REF!</definedName>
    <definedName name="______HCB5" localSheetId="7">#REF!</definedName>
    <definedName name="______HCB5">#REF!</definedName>
    <definedName name="______Jan1" localSheetId="4">#REF!</definedName>
    <definedName name="______Jan1" localSheetId="7">#REF!</definedName>
    <definedName name="______Jan1">#REF!</definedName>
    <definedName name="______JAZ1" localSheetId="4">#REF!</definedName>
    <definedName name="______JAZ1" localSheetId="7">#REF!</definedName>
    <definedName name="______JAZ1" localSheetId="26">#REF!</definedName>
    <definedName name="______JAZ1">#REF!</definedName>
    <definedName name="______JAZ11" localSheetId="4">#REF!</definedName>
    <definedName name="______JAZ11" localSheetId="7">#REF!</definedName>
    <definedName name="______JAZ11" localSheetId="26">#REF!</definedName>
    <definedName name="______JAZ11">#REF!</definedName>
    <definedName name="______JAZ2" localSheetId="4">#REF!</definedName>
    <definedName name="______JAZ2" localSheetId="7">#REF!</definedName>
    <definedName name="______JAZ2" localSheetId="26">#REF!</definedName>
    <definedName name="______JAZ2">#REF!</definedName>
    <definedName name="______JAZ22" localSheetId="4">#REF!</definedName>
    <definedName name="______JAZ22" localSheetId="7">#REF!</definedName>
    <definedName name="______JAZ22" localSheetId="26">#REF!</definedName>
    <definedName name="______JAZ22">#REF!</definedName>
    <definedName name="______JAZ3" localSheetId="4">#REF!</definedName>
    <definedName name="______JAZ3" localSheetId="7">#REF!</definedName>
    <definedName name="______JAZ3" localSheetId="26">#REF!</definedName>
    <definedName name="______JAZ3">#REF!</definedName>
    <definedName name="______JAZ33" localSheetId="4">#REF!</definedName>
    <definedName name="______JAZ33" localSheetId="7">#REF!</definedName>
    <definedName name="______JAZ33" localSheetId="26">#REF!</definedName>
    <definedName name="______JAZ33">#REF!</definedName>
    <definedName name="______Jul1" localSheetId="4">#REF!</definedName>
    <definedName name="______Jul1" localSheetId="7">#REF!</definedName>
    <definedName name="______Jul1">#REF!</definedName>
    <definedName name="______Jun1" localSheetId="4">#REF!</definedName>
    <definedName name="______Jun1" localSheetId="7">#REF!</definedName>
    <definedName name="______Jun1">#REF!</definedName>
    <definedName name="______ki5" localSheetId="4">#REF!</definedName>
    <definedName name="______ki5" localSheetId="7">#REF!</definedName>
    <definedName name="______ki5">#REF!</definedName>
    <definedName name="______KM406407" localSheetId="4">#REF!</definedName>
    <definedName name="______KM406407" localSheetId="7">#REF!</definedName>
    <definedName name="______KM406407" localSheetId="26">#REF!</definedName>
    <definedName name="______KM406407">#REF!</definedName>
    <definedName name="______la2" localSheetId="4">#REF!</definedName>
    <definedName name="______la2" localSheetId="7">#REF!</definedName>
    <definedName name="______la2">#REF!</definedName>
    <definedName name="______LO1004" localSheetId="4">#REF!</definedName>
    <definedName name="______LO1004" localSheetId="7">#REF!</definedName>
    <definedName name="______LO1004">#REF!</definedName>
    <definedName name="______LO1015" localSheetId="4">#REF!</definedName>
    <definedName name="______LO1015" localSheetId="7">#REF!</definedName>
    <definedName name="______LO1015">#REF!</definedName>
    <definedName name="______LO1039" localSheetId="4">#REF!</definedName>
    <definedName name="______LO1039" localSheetId="7">#REF!</definedName>
    <definedName name="______LO1039">#REF!</definedName>
    <definedName name="______LO1050" localSheetId="4">#REF!</definedName>
    <definedName name="______LO1050" localSheetId="7">#REF!</definedName>
    <definedName name="______LO1050">#REF!</definedName>
    <definedName name="______LO278" localSheetId="4">#REF!</definedName>
    <definedName name="______LO278" localSheetId="7">#REF!</definedName>
    <definedName name="______LO278">#REF!</definedName>
    <definedName name="______LO279" localSheetId="4">#REF!</definedName>
    <definedName name="______LO279" localSheetId="7">#REF!</definedName>
    <definedName name="______LO279">#REF!</definedName>
    <definedName name="______LO450" localSheetId="4">#REF!</definedName>
    <definedName name="______LO450" localSheetId="7">#REF!</definedName>
    <definedName name="______LO450">#REF!</definedName>
    <definedName name="______LO709" localSheetId="4">#REF!</definedName>
    <definedName name="______LO709" localSheetId="7">#REF!</definedName>
    <definedName name="______LO709">#REF!</definedName>
    <definedName name="______LO710" localSheetId="4">#REF!</definedName>
    <definedName name="______LO710" localSheetId="7">#REF!</definedName>
    <definedName name="______LO710">#REF!</definedName>
    <definedName name="______LO711" localSheetId="4">#REF!</definedName>
    <definedName name="______LO711" localSheetId="7">#REF!</definedName>
    <definedName name="______LO711">#REF!</definedName>
    <definedName name="______LO719" localSheetId="4">#REF!</definedName>
    <definedName name="______LO719" localSheetId="7">#REF!</definedName>
    <definedName name="______LO719">#REF!</definedName>
    <definedName name="______LO720" localSheetId="4">#REF!</definedName>
    <definedName name="______LO720" localSheetId="7">#REF!</definedName>
    <definedName name="______LO720">#REF!</definedName>
    <definedName name="______LO819" localSheetId="4">#REF!</definedName>
    <definedName name="______LO819" localSheetId="7">#REF!</definedName>
    <definedName name="______LO819">#REF!</definedName>
    <definedName name="______LO947" localSheetId="4">#REF!</definedName>
    <definedName name="______LO947" localSheetId="7">#REF!</definedName>
    <definedName name="______LO947">#REF!</definedName>
    <definedName name="______Mai1" localSheetId="4">#REF!</definedName>
    <definedName name="______Mai1" localSheetId="7">#REF!</definedName>
    <definedName name="______Mai1">#REF!</definedName>
    <definedName name="______Mar1" localSheetId="4">#REF!</definedName>
    <definedName name="______Mar1" localSheetId="7">#REF!</definedName>
    <definedName name="______Mar1">#REF!</definedName>
    <definedName name="______ME1004" localSheetId="4">#REF!</definedName>
    <definedName name="______ME1004" localSheetId="7">#REF!</definedName>
    <definedName name="______ME1004">#REF!</definedName>
    <definedName name="______ME1015" localSheetId="4">#REF!</definedName>
    <definedName name="______ME1015" localSheetId="7">#REF!</definedName>
    <definedName name="______ME1015">#REF!</definedName>
    <definedName name="______ME1039" localSheetId="4">#REF!</definedName>
    <definedName name="______ME1039" localSheetId="7">#REF!</definedName>
    <definedName name="______ME1039">#REF!</definedName>
    <definedName name="______ME1050" localSheetId="4">#REF!</definedName>
    <definedName name="______ME1050" localSheetId="7">#REF!</definedName>
    <definedName name="______ME1050">#REF!</definedName>
    <definedName name="______ME278" localSheetId="4">#REF!</definedName>
    <definedName name="______ME278" localSheetId="7">#REF!</definedName>
    <definedName name="______ME278">#REF!</definedName>
    <definedName name="______ME279" localSheetId="4">#REF!</definedName>
    <definedName name="______ME279" localSheetId="7">#REF!</definedName>
    <definedName name="______ME279">#REF!</definedName>
    <definedName name="______ME450" localSheetId="4">#REF!</definedName>
    <definedName name="______ME450" localSheetId="7">#REF!</definedName>
    <definedName name="______ME450">#REF!</definedName>
    <definedName name="______ME709" localSheetId="4">#REF!</definedName>
    <definedName name="______ME709" localSheetId="7">#REF!</definedName>
    <definedName name="______ME709">#REF!</definedName>
    <definedName name="______ME710" localSheetId="4">#REF!</definedName>
    <definedName name="______ME710" localSheetId="7">#REF!</definedName>
    <definedName name="______ME710">#REF!</definedName>
    <definedName name="______ME711" localSheetId="4">#REF!</definedName>
    <definedName name="______ME711" localSheetId="7">#REF!</definedName>
    <definedName name="______ME711">#REF!</definedName>
    <definedName name="______ME719" localSheetId="4">#REF!</definedName>
    <definedName name="______ME719" localSheetId="7">#REF!</definedName>
    <definedName name="______ME719">#REF!</definedName>
    <definedName name="______ME720" localSheetId="4">#REF!</definedName>
    <definedName name="______ME720" localSheetId="7">#REF!</definedName>
    <definedName name="______ME720">#REF!</definedName>
    <definedName name="______ME819" localSheetId="4">#REF!</definedName>
    <definedName name="______ME819" localSheetId="7">#REF!</definedName>
    <definedName name="______ME819">#REF!</definedName>
    <definedName name="______ME947" localSheetId="4">#REF!</definedName>
    <definedName name="______ME947" localSheetId="7">#REF!</definedName>
    <definedName name="______ME947">#REF!</definedName>
    <definedName name="______MFC01" localSheetId="4">#REF!</definedName>
    <definedName name="______MFC01" localSheetId="7">#REF!</definedName>
    <definedName name="______MFC01">#REF!</definedName>
    <definedName name="______MNS8418" localSheetId="4">#REF!</definedName>
    <definedName name="______MNS8418" localSheetId="7">#REF!</definedName>
    <definedName name="______MNS8418">#REF!</definedName>
    <definedName name="______MOD01" localSheetId="4">#REF!</definedName>
    <definedName name="______MOD01" localSheetId="7">#REF!</definedName>
    <definedName name="______MOD01">#REF!</definedName>
    <definedName name="______Nov1" localSheetId="4">#REF!</definedName>
    <definedName name="______Nov1" localSheetId="7">#REF!</definedName>
    <definedName name="______Nov1">#REF!</definedName>
    <definedName name="______Obs1" localSheetId="4">#REF!</definedName>
    <definedName name="______Obs1" localSheetId="7">#REF!</definedName>
    <definedName name="______Obs1">#REF!</definedName>
    <definedName name="______Obs2" localSheetId="4">#REF!</definedName>
    <definedName name="______Obs2" localSheetId="7">#REF!</definedName>
    <definedName name="______Obs2">#REF!</definedName>
    <definedName name="______Out1" localSheetId="4">#REF!</definedName>
    <definedName name="______Out1" localSheetId="7">#REF!</definedName>
    <definedName name="______Out1">#REF!</definedName>
    <definedName name="______OUT98" localSheetId="25" hidden="1">{#N/A,#N/A,TRUE,"Serviços"}</definedName>
    <definedName name="______OUT98" localSheetId="4" hidden="1">{#N/A,#N/A,TRUE,"Serviços"}</definedName>
    <definedName name="______OUT98" localSheetId="27" hidden="1">{#N/A,#N/A,TRUE,"Serviços"}</definedName>
    <definedName name="______OUT98" localSheetId="7" hidden="1">{#N/A,#N/A,TRUE,"Serviços"}</definedName>
    <definedName name="______OUT98" localSheetId="24" hidden="1">{#N/A,#N/A,TRUE,"Serviços"}</definedName>
    <definedName name="______OUT98" hidden="1">{#N/A,#N/A,TRUE,"Serviços"}</definedName>
    <definedName name="______out99" localSheetId="4" hidden="1">{#N/A,#N/A,TRUE,"Serviços"}</definedName>
    <definedName name="______out99" localSheetId="27" hidden="1">{#N/A,#N/A,TRUE,"Serviços"}</definedName>
    <definedName name="______out99" localSheetId="7" hidden="1">{#N/A,#N/A,TRUE,"Serviços"}</definedName>
    <definedName name="______out99" hidden="1">{#N/A,#N/A,TRUE,"Serviços"}</definedName>
    <definedName name="______OUTT98888" localSheetId="25" hidden="1">{#N/A,#N/A,TRUE,"Serviços"}</definedName>
    <definedName name="______OUTT98888" localSheetId="4" hidden="1">{#N/A,#N/A,TRUE,"Serviços"}</definedName>
    <definedName name="______OUTT98888" localSheetId="27" hidden="1">{#N/A,#N/A,TRUE,"Serviços"}</definedName>
    <definedName name="______OUTT98888" localSheetId="7" hidden="1">{#N/A,#N/A,TRUE,"Serviços"}</definedName>
    <definedName name="______OUTT98888" localSheetId="24" hidden="1">{#N/A,#N/A,TRUE,"Serviços"}</definedName>
    <definedName name="______OUTT98888" hidden="1">{#N/A,#N/A,TRUE,"Serviços"}</definedName>
    <definedName name="______PCB5" localSheetId="4">#REF!</definedName>
    <definedName name="______PCB5" localSheetId="7">#REF!</definedName>
    <definedName name="______PCB5">#REF!</definedName>
    <definedName name="______PCM30" localSheetId="4">#REF!</definedName>
    <definedName name="______PCM30" localSheetId="7">#REF!</definedName>
    <definedName name="______PCM30">#REF!</definedName>
    <definedName name="______PL1" localSheetId="4">#REF!</definedName>
    <definedName name="______PL1" localSheetId="7">#REF!</definedName>
    <definedName name="______PL1" localSheetId="26">#REF!</definedName>
    <definedName name="______PL1">#REF!</definedName>
    <definedName name="______PLA2" localSheetId="4">#REF!</definedName>
    <definedName name="______PLA2" localSheetId="7">#REF!</definedName>
    <definedName name="______PLA2">#REF!</definedName>
    <definedName name="______PM334" localSheetId="4">#REF!</definedName>
    <definedName name="______PM334" localSheetId="7">#REF!</definedName>
    <definedName name="______PM334">#REF!</definedName>
    <definedName name="______PM335" localSheetId="4">#REF!</definedName>
    <definedName name="______PM335" localSheetId="7">#REF!</definedName>
    <definedName name="______PM335">#REF!</definedName>
    <definedName name="______PM346" localSheetId="4">#REF!</definedName>
    <definedName name="______PM346" localSheetId="7">#REF!</definedName>
    <definedName name="______PM346">#REF!</definedName>
    <definedName name="______PM406" localSheetId="4">#REF!</definedName>
    <definedName name="______PM406" localSheetId="7">#REF!</definedName>
    <definedName name="______PM406">#REF!</definedName>
    <definedName name="______PM412" localSheetId="4">#REF!</definedName>
    <definedName name="______PM412" localSheetId="7">#REF!</definedName>
    <definedName name="______PM412">#REF!</definedName>
    <definedName name="______PM609" localSheetId="4">#REF!</definedName>
    <definedName name="______PM609" localSheetId="7">#REF!</definedName>
    <definedName name="______PM609">#REF!</definedName>
    <definedName name="______PM970" localSheetId="4">#REF!</definedName>
    <definedName name="______PM970" localSheetId="7">#REF!</definedName>
    <definedName name="______PM970">#REF!</definedName>
    <definedName name="______PNV2002" localSheetId="4">#REF!</definedName>
    <definedName name="______PNV2002" localSheetId="7">#REF!</definedName>
    <definedName name="______PNV2002">#REF!</definedName>
    <definedName name="______PNV2003" localSheetId="4">#REF!</definedName>
    <definedName name="______PNV2003" localSheetId="7">#REF!</definedName>
    <definedName name="______PNV2003">#REF!</definedName>
    <definedName name="______PNV2009" localSheetId="4">#REF!</definedName>
    <definedName name="______PNV2009" localSheetId="7">#REF!</definedName>
    <definedName name="______PNV2009">#REF!</definedName>
    <definedName name="______PR1004" localSheetId="4">#REF!</definedName>
    <definedName name="______PR1004" localSheetId="7">#REF!</definedName>
    <definedName name="______PR1004">#REF!</definedName>
    <definedName name="______PR1015" localSheetId="4">#REF!</definedName>
    <definedName name="______PR1015" localSheetId="7">#REF!</definedName>
    <definedName name="______PR1015">#REF!</definedName>
    <definedName name="______PR1039" localSheetId="4">#REF!</definedName>
    <definedName name="______PR1039" localSheetId="7">#REF!</definedName>
    <definedName name="______PR1039">#REF!</definedName>
    <definedName name="______PR1050" localSheetId="4">#REF!</definedName>
    <definedName name="______PR1050" localSheetId="7">#REF!</definedName>
    <definedName name="______PR1050">#REF!</definedName>
    <definedName name="______PR278" localSheetId="4">#REF!</definedName>
    <definedName name="______PR278" localSheetId="7">#REF!</definedName>
    <definedName name="______PR278">#REF!</definedName>
    <definedName name="______PR279" localSheetId="4">#REF!</definedName>
    <definedName name="______PR279" localSheetId="7">#REF!</definedName>
    <definedName name="______PR279">#REF!</definedName>
    <definedName name="______PR450" localSheetId="4">#REF!</definedName>
    <definedName name="______PR450" localSheetId="7">#REF!</definedName>
    <definedName name="______PR450">#REF!</definedName>
    <definedName name="______PR709" localSheetId="4">#REF!</definedName>
    <definedName name="______PR709" localSheetId="7">#REF!</definedName>
    <definedName name="______PR709">#REF!</definedName>
    <definedName name="______PR710" localSheetId="4">#REF!</definedName>
    <definedName name="______PR710" localSheetId="7">#REF!</definedName>
    <definedName name="______PR710">#REF!</definedName>
    <definedName name="______PR711" localSheetId="4">#REF!</definedName>
    <definedName name="______PR711" localSheetId="7">#REF!</definedName>
    <definedName name="______PR711">#REF!</definedName>
    <definedName name="______PR719" localSheetId="4">#REF!</definedName>
    <definedName name="______PR719" localSheetId="7">#REF!</definedName>
    <definedName name="______PR719">#REF!</definedName>
    <definedName name="______PR720" localSheetId="4">#REF!</definedName>
    <definedName name="______PR720" localSheetId="7">#REF!</definedName>
    <definedName name="______PR720">#REF!</definedName>
    <definedName name="______PR819" localSheetId="4">#REF!</definedName>
    <definedName name="______PR819" localSheetId="7">#REF!</definedName>
    <definedName name="______PR819">#REF!</definedName>
    <definedName name="______PR947" localSheetId="4">#REF!</definedName>
    <definedName name="______PR947" localSheetId="7">#REF!</definedName>
    <definedName name="______PR947">#REF!</definedName>
    <definedName name="______PTB10" localSheetId="4">#REF!</definedName>
    <definedName name="______PTB10" localSheetId="7">#REF!</definedName>
    <definedName name="______PTB10">#REF!</definedName>
    <definedName name="______r" localSheetId="4">#REF!</definedName>
    <definedName name="______r" localSheetId="7">#REF!</definedName>
    <definedName name="______r" localSheetId="26">#REF!</definedName>
    <definedName name="______r">#REF!</definedName>
    <definedName name="______Rbv1" localSheetId="4">#REF!</definedName>
    <definedName name="______Rbv1" localSheetId="7">#REF!</definedName>
    <definedName name="______Rbv1" localSheetId="26">#REF!</definedName>
    <definedName name="______Rbv1">#REF!</definedName>
    <definedName name="______reg1" localSheetId="4">#REF!</definedName>
    <definedName name="______reg1" localSheetId="7">#REF!</definedName>
    <definedName name="______reg1">#REF!</definedName>
    <definedName name="______reg3" localSheetId="4">#REF!</definedName>
    <definedName name="______reg3" localSheetId="7">#REF!</definedName>
    <definedName name="______reg3">#REF!</definedName>
    <definedName name="______reg5" localSheetId="4">#REF!</definedName>
    <definedName name="______reg5" localSheetId="7">#REF!</definedName>
    <definedName name="______reg5">#REF!</definedName>
    <definedName name="______reg7" localSheetId="4">#REF!</definedName>
    <definedName name="______reg7" localSheetId="7">#REF!</definedName>
    <definedName name="______reg7">#REF!</definedName>
    <definedName name="______RET1" localSheetId="4">#REF!</definedName>
    <definedName name="______RET1" localSheetId="7">#REF!</definedName>
    <definedName name="______RET1" localSheetId="26">#REF!</definedName>
    <definedName name="______RET1">#REF!</definedName>
    <definedName name="______RP1" localSheetId="4">#REF!</definedName>
    <definedName name="______RP1" localSheetId="7">#REF!</definedName>
    <definedName name="______RP1">#REF!</definedName>
    <definedName name="______SE2" localSheetId="4">#REF!</definedName>
    <definedName name="______SE2" localSheetId="7">#REF!</definedName>
    <definedName name="______SE2">#REF!</definedName>
    <definedName name="______Set1" localSheetId="4">#REF!</definedName>
    <definedName name="______Set1" localSheetId="7">#REF!</definedName>
    <definedName name="______Set1">#REF!</definedName>
    <definedName name="______STC04" localSheetId="4">#REF!</definedName>
    <definedName name="______STC04" localSheetId="7">#REF!</definedName>
    <definedName name="______STC04">#REF!</definedName>
    <definedName name="______TB10" localSheetId="4">#REF!</definedName>
    <definedName name="______TB10" localSheetId="7">#REF!</definedName>
    <definedName name="______TB10" localSheetId="26">#REF!</definedName>
    <definedName name="______TB10">#REF!</definedName>
    <definedName name="______TCB4" localSheetId="4">#REF!</definedName>
    <definedName name="______TCB4" localSheetId="7">#REF!</definedName>
    <definedName name="______TCB4">#REF!</definedName>
    <definedName name="______TCB5" localSheetId="4">#REF!</definedName>
    <definedName name="______TCB5" localSheetId="7">#REF!</definedName>
    <definedName name="______TCB5" localSheetId="26">#REF!</definedName>
    <definedName name="______TCB5">#REF!</definedName>
    <definedName name="______tcc4" localSheetId="4">#REF!</definedName>
    <definedName name="______tcc4" localSheetId="7">#REF!</definedName>
    <definedName name="______tcc4" localSheetId="26">#REF!</definedName>
    <definedName name="______tcc4">#REF!</definedName>
    <definedName name="______TCM30" localSheetId="4">#REF!</definedName>
    <definedName name="______TCM30" localSheetId="7">#REF!</definedName>
    <definedName name="______TCM30">#REF!</definedName>
    <definedName name="______TEB4" localSheetId="4">#REF!</definedName>
    <definedName name="______TEB4" localSheetId="7">#REF!</definedName>
    <definedName name="______TEB4">#REF!</definedName>
    <definedName name="______TOT1" localSheetId="4">#REF!</definedName>
    <definedName name="______TOT1" localSheetId="7">#REF!</definedName>
    <definedName name="______TOT1">#REF!</definedName>
    <definedName name="______TOT2" localSheetId="4">#REF!</definedName>
    <definedName name="______TOT2" localSheetId="7">#REF!</definedName>
    <definedName name="______TOT2">#REF!</definedName>
    <definedName name="______TOT3" localSheetId="4">#REF!</definedName>
    <definedName name="______TOT3" localSheetId="7">#REF!</definedName>
    <definedName name="______TOT3">#REF!</definedName>
    <definedName name="______TOT4" localSheetId="4">#REF!</definedName>
    <definedName name="______TOT4" localSheetId="7">#REF!</definedName>
    <definedName name="______TOT4">#REF!</definedName>
    <definedName name="______TOT5" localSheetId="4">#REF!</definedName>
    <definedName name="______TOT5" localSheetId="7">#REF!</definedName>
    <definedName name="______TOT5">#REF!</definedName>
    <definedName name="______TOT6" localSheetId="4">#REF!</definedName>
    <definedName name="______TOT6" localSheetId="7">#REF!</definedName>
    <definedName name="______TOT6">#REF!</definedName>
    <definedName name="______TOT7" localSheetId="4">#REF!</definedName>
    <definedName name="______TOT7" localSheetId="7">#REF!</definedName>
    <definedName name="______TOT7">#REF!</definedName>
    <definedName name="______TP10" localSheetId="4">#REF!</definedName>
    <definedName name="______TP10" localSheetId="7">#REF!</definedName>
    <definedName name="______TP10">#REF!</definedName>
    <definedName name="______TP5" localSheetId="4">#REF!</definedName>
    <definedName name="______TP5" localSheetId="7">#REF!</definedName>
    <definedName name="______TP5">#REF!</definedName>
    <definedName name="______TSD2" localSheetId="4">#REF!</definedName>
    <definedName name="______TSD2" localSheetId="7">#REF!</definedName>
    <definedName name="______TSD2">#REF!</definedName>
    <definedName name="______TT1" localSheetId="4">#REF!</definedName>
    <definedName name="______TT1" localSheetId="7">#REF!</definedName>
    <definedName name="______TT1">#REF!</definedName>
    <definedName name="______TT10" localSheetId="4">#REF!</definedName>
    <definedName name="______TT10" localSheetId="7">#REF!</definedName>
    <definedName name="______TT10">#REF!</definedName>
    <definedName name="______TT100" localSheetId="4">#REF!</definedName>
    <definedName name="______TT100" localSheetId="7">#REF!</definedName>
    <definedName name="______TT100">#REF!</definedName>
    <definedName name="______TT101" localSheetId="4">#REF!</definedName>
    <definedName name="______TT101" localSheetId="7">#REF!</definedName>
    <definedName name="______TT101">#REF!</definedName>
    <definedName name="______TT102" localSheetId="4">#REF!</definedName>
    <definedName name="______TT102" localSheetId="7">#REF!</definedName>
    <definedName name="______TT102">#REF!</definedName>
    <definedName name="______TT103" localSheetId="4">#REF!</definedName>
    <definedName name="______TT103" localSheetId="7">#REF!</definedName>
    <definedName name="______TT103">#REF!</definedName>
    <definedName name="______TT104" localSheetId="4">#REF!</definedName>
    <definedName name="______TT104" localSheetId="7">#REF!</definedName>
    <definedName name="______TT104">#REF!</definedName>
    <definedName name="______TT105" localSheetId="4">#REF!</definedName>
    <definedName name="______TT105" localSheetId="7">#REF!</definedName>
    <definedName name="______TT105">#REF!</definedName>
    <definedName name="______TT106" localSheetId="4">#REF!</definedName>
    <definedName name="______TT106" localSheetId="7">#REF!</definedName>
    <definedName name="______TT106">#REF!</definedName>
    <definedName name="______TT107" localSheetId="4">#REF!</definedName>
    <definedName name="______TT107" localSheetId="7">#REF!</definedName>
    <definedName name="______TT107">#REF!</definedName>
    <definedName name="______TT108" localSheetId="4">#REF!</definedName>
    <definedName name="______TT108" localSheetId="7">#REF!</definedName>
    <definedName name="______TT108">#REF!</definedName>
    <definedName name="______TT109" localSheetId="4">#REF!</definedName>
    <definedName name="______TT109" localSheetId="7">#REF!</definedName>
    <definedName name="______TT109">#REF!</definedName>
    <definedName name="______TT11" localSheetId="4">#REF!</definedName>
    <definedName name="______TT11" localSheetId="7">#REF!</definedName>
    <definedName name="______TT11">#REF!</definedName>
    <definedName name="______TT110" localSheetId="4">#REF!</definedName>
    <definedName name="______TT110" localSheetId="7">#REF!</definedName>
    <definedName name="______TT110">#REF!</definedName>
    <definedName name="______TT111" localSheetId="4">#REF!</definedName>
    <definedName name="______TT111" localSheetId="7">#REF!</definedName>
    <definedName name="______TT111">#REF!</definedName>
    <definedName name="______TT112" localSheetId="4">#REF!</definedName>
    <definedName name="______TT112" localSheetId="7">#REF!</definedName>
    <definedName name="______TT112">#REF!</definedName>
    <definedName name="______TT113" localSheetId="4">#REF!</definedName>
    <definedName name="______TT113" localSheetId="7">#REF!</definedName>
    <definedName name="______TT113">#REF!</definedName>
    <definedName name="______TT114" localSheetId="4">#REF!</definedName>
    <definedName name="______TT114" localSheetId="7">#REF!</definedName>
    <definedName name="______TT114">#REF!</definedName>
    <definedName name="______TT115" localSheetId="4">#REF!</definedName>
    <definedName name="______TT115" localSheetId="7">#REF!</definedName>
    <definedName name="______TT115">#REF!</definedName>
    <definedName name="______TT116" localSheetId="4">#REF!</definedName>
    <definedName name="______TT116" localSheetId="7">#REF!</definedName>
    <definedName name="______TT116">#REF!</definedName>
    <definedName name="______TT117" localSheetId="4">#REF!</definedName>
    <definedName name="______TT117" localSheetId="7">#REF!</definedName>
    <definedName name="______TT117">#REF!</definedName>
    <definedName name="______TT118" localSheetId="4">#REF!</definedName>
    <definedName name="______TT118" localSheetId="7">#REF!</definedName>
    <definedName name="______TT118">#REF!</definedName>
    <definedName name="______TT119" localSheetId="4">#REF!</definedName>
    <definedName name="______TT119" localSheetId="7">#REF!</definedName>
    <definedName name="______TT119">#REF!</definedName>
    <definedName name="______TT12" localSheetId="4">#REF!</definedName>
    <definedName name="______TT12" localSheetId="7">#REF!</definedName>
    <definedName name="______TT12">#REF!</definedName>
    <definedName name="______TT120" localSheetId="4">#REF!</definedName>
    <definedName name="______TT120" localSheetId="7">#REF!</definedName>
    <definedName name="______TT120">#REF!</definedName>
    <definedName name="______TT121" localSheetId="4">#REF!</definedName>
    <definedName name="______TT121" localSheetId="7">#REF!</definedName>
    <definedName name="______TT121">#REF!</definedName>
    <definedName name="______TT122" localSheetId="4">#REF!</definedName>
    <definedName name="______TT122" localSheetId="7">#REF!</definedName>
    <definedName name="______TT122">#REF!</definedName>
    <definedName name="______TT123" localSheetId="4">#REF!</definedName>
    <definedName name="______TT123" localSheetId="7">#REF!</definedName>
    <definedName name="______TT123">#REF!</definedName>
    <definedName name="______TT124" localSheetId="4">#REF!</definedName>
    <definedName name="______TT124" localSheetId="7">#REF!</definedName>
    <definedName name="______TT124">#REF!</definedName>
    <definedName name="______TT125" localSheetId="4">#REF!</definedName>
    <definedName name="______TT125" localSheetId="7">#REF!</definedName>
    <definedName name="______TT125">#REF!</definedName>
    <definedName name="______TT126" localSheetId="4">#REF!</definedName>
    <definedName name="______TT126" localSheetId="7">#REF!</definedName>
    <definedName name="______TT126">#REF!</definedName>
    <definedName name="______TT127" localSheetId="4">#REF!</definedName>
    <definedName name="______TT127" localSheetId="7">#REF!</definedName>
    <definedName name="______TT127">#REF!</definedName>
    <definedName name="______TT128" localSheetId="4">#REF!</definedName>
    <definedName name="______TT128" localSheetId="7">#REF!</definedName>
    <definedName name="______TT128">#REF!</definedName>
    <definedName name="______TT129" localSheetId="4">#REF!</definedName>
    <definedName name="______TT129" localSheetId="7">#REF!</definedName>
    <definedName name="______TT129">#REF!</definedName>
    <definedName name="______TT13" localSheetId="4">#REF!</definedName>
    <definedName name="______TT13" localSheetId="7">#REF!</definedName>
    <definedName name="______TT13">#REF!</definedName>
    <definedName name="______TT130" localSheetId="4">#REF!</definedName>
    <definedName name="______TT130" localSheetId="7">#REF!</definedName>
    <definedName name="______TT130">#REF!</definedName>
    <definedName name="______TT131" localSheetId="4">#REF!</definedName>
    <definedName name="______TT131" localSheetId="7">#REF!</definedName>
    <definedName name="______TT131">#REF!</definedName>
    <definedName name="______TT132" localSheetId="4">#REF!</definedName>
    <definedName name="______TT132" localSheetId="7">#REF!</definedName>
    <definedName name="______TT132">#REF!</definedName>
    <definedName name="______TT133" localSheetId="4">#REF!</definedName>
    <definedName name="______TT133" localSheetId="7">#REF!</definedName>
    <definedName name="______TT133">#REF!</definedName>
    <definedName name="______TT134" localSheetId="4">#REF!</definedName>
    <definedName name="______TT134" localSheetId="7">#REF!</definedName>
    <definedName name="______TT134">#REF!</definedName>
    <definedName name="______TT135" localSheetId="4">#REF!</definedName>
    <definedName name="______TT135" localSheetId="7">#REF!</definedName>
    <definedName name="______TT135">#REF!</definedName>
    <definedName name="______TT136" localSheetId="4">#REF!</definedName>
    <definedName name="______TT136" localSheetId="7">#REF!</definedName>
    <definedName name="______TT136">#REF!</definedName>
    <definedName name="______TT137" localSheetId="4">#REF!</definedName>
    <definedName name="______TT137" localSheetId="7">#REF!</definedName>
    <definedName name="______TT137">#REF!</definedName>
    <definedName name="______TT138" localSheetId="4">#REF!</definedName>
    <definedName name="______TT138" localSheetId="7">#REF!</definedName>
    <definedName name="______TT138">#REF!</definedName>
    <definedName name="______TT139" localSheetId="4">#REF!</definedName>
    <definedName name="______TT139" localSheetId="7">#REF!</definedName>
    <definedName name="______TT139">#REF!</definedName>
    <definedName name="______TT14" localSheetId="4">#REF!</definedName>
    <definedName name="______TT14" localSheetId="7">#REF!</definedName>
    <definedName name="______TT14">#REF!</definedName>
    <definedName name="______TT140" localSheetId="4">#REF!</definedName>
    <definedName name="______TT140" localSheetId="7">#REF!</definedName>
    <definedName name="______TT140">#REF!</definedName>
    <definedName name="______TT141" localSheetId="4">#REF!</definedName>
    <definedName name="______TT141" localSheetId="7">#REF!</definedName>
    <definedName name="______TT141">#REF!</definedName>
    <definedName name="______TT142" localSheetId="4">#REF!</definedName>
    <definedName name="______TT142" localSheetId="7">#REF!</definedName>
    <definedName name="______TT142">#REF!</definedName>
    <definedName name="______TT15" localSheetId="4">#REF!</definedName>
    <definedName name="______TT15" localSheetId="7">#REF!</definedName>
    <definedName name="______TT15">#REF!</definedName>
    <definedName name="______TT16" localSheetId="4">#REF!</definedName>
    <definedName name="______TT16" localSheetId="7">#REF!</definedName>
    <definedName name="______TT16">#REF!</definedName>
    <definedName name="______TT17" localSheetId="4">#REF!</definedName>
    <definedName name="______TT17" localSheetId="7">#REF!</definedName>
    <definedName name="______TT17">#REF!</definedName>
    <definedName name="______TT18" localSheetId="4">#REF!</definedName>
    <definedName name="______TT18" localSheetId="7">#REF!</definedName>
    <definedName name="______TT18">#REF!</definedName>
    <definedName name="______TT19" localSheetId="4">#REF!</definedName>
    <definedName name="______TT19" localSheetId="7">#REF!</definedName>
    <definedName name="______TT19">#REF!</definedName>
    <definedName name="______TT2" localSheetId="4">#REF!</definedName>
    <definedName name="______TT2" localSheetId="7">#REF!</definedName>
    <definedName name="______TT2">#REF!</definedName>
    <definedName name="______TT20" localSheetId="4">#REF!</definedName>
    <definedName name="______TT20" localSheetId="7">#REF!</definedName>
    <definedName name="______TT20">#REF!</definedName>
    <definedName name="______TT21" localSheetId="4">#REF!</definedName>
    <definedName name="______TT21" localSheetId="7">#REF!</definedName>
    <definedName name="______TT21">#REF!</definedName>
    <definedName name="______TT22" localSheetId="4">#REF!</definedName>
    <definedName name="______TT22" localSheetId="7">#REF!</definedName>
    <definedName name="______TT22">#REF!</definedName>
    <definedName name="______tt23" localSheetId="4">#REF!</definedName>
    <definedName name="______tt23" localSheetId="7">#REF!</definedName>
    <definedName name="______tt23">#REF!</definedName>
    <definedName name="______TT24" localSheetId="4">#REF!</definedName>
    <definedName name="______TT24" localSheetId="7">#REF!</definedName>
    <definedName name="______TT24">#REF!</definedName>
    <definedName name="______TT25" localSheetId="4">#REF!</definedName>
    <definedName name="______TT25" localSheetId="7">#REF!</definedName>
    <definedName name="______TT25">#REF!</definedName>
    <definedName name="______TT26" localSheetId="4">#REF!</definedName>
    <definedName name="______TT26" localSheetId="7">#REF!</definedName>
    <definedName name="______TT26">#REF!</definedName>
    <definedName name="______TT27" localSheetId="4">#REF!</definedName>
    <definedName name="______TT27" localSheetId="7">#REF!</definedName>
    <definedName name="______TT27">#REF!</definedName>
    <definedName name="______TT28" localSheetId="4">#REF!</definedName>
    <definedName name="______TT28" localSheetId="7">#REF!</definedName>
    <definedName name="______TT28">#REF!</definedName>
    <definedName name="______tt288" localSheetId="4">#REF!</definedName>
    <definedName name="______tt288" localSheetId="7">#REF!</definedName>
    <definedName name="______tt288">#REF!</definedName>
    <definedName name="______TT29" localSheetId="4">#REF!</definedName>
    <definedName name="______TT29" localSheetId="7">#REF!</definedName>
    <definedName name="______TT29">#REF!</definedName>
    <definedName name="______TT3" localSheetId="4">#REF!</definedName>
    <definedName name="______TT3" localSheetId="7">#REF!</definedName>
    <definedName name="______TT3">#REF!</definedName>
    <definedName name="______TT30" localSheetId="4">#REF!</definedName>
    <definedName name="______TT30" localSheetId="7">#REF!</definedName>
    <definedName name="______TT30">#REF!</definedName>
    <definedName name="______tt300" localSheetId="4">#REF!</definedName>
    <definedName name="______tt300" localSheetId="7">#REF!</definedName>
    <definedName name="______tt300">#REF!</definedName>
    <definedName name="______TT31" localSheetId="4">#REF!</definedName>
    <definedName name="______TT31" localSheetId="7">#REF!</definedName>
    <definedName name="______TT31">#REF!</definedName>
    <definedName name="______TT32" localSheetId="4">#REF!</definedName>
    <definedName name="______TT32" localSheetId="7">#REF!</definedName>
    <definedName name="______TT32">#REF!</definedName>
    <definedName name="______tt322" localSheetId="4">#REF!</definedName>
    <definedName name="______tt322" localSheetId="7">#REF!</definedName>
    <definedName name="______tt322">#REF!</definedName>
    <definedName name="______TT33" localSheetId="4">#REF!</definedName>
    <definedName name="______TT33" localSheetId="7">#REF!</definedName>
    <definedName name="______TT33">#REF!</definedName>
    <definedName name="______TT34" localSheetId="4">#REF!</definedName>
    <definedName name="______TT34" localSheetId="7">#REF!</definedName>
    <definedName name="______TT34">#REF!</definedName>
    <definedName name="______TT35" localSheetId="4">#REF!</definedName>
    <definedName name="______TT35" localSheetId="7">#REF!</definedName>
    <definedName name="______TT35">#REF!</definedName>
    <definedName name="______TT36" localSheetId="4">#REF!</definedName>
    <definedName name="______TT36" localSheetId="7">#REF!</definedName>
    <definedName name="______TT36">#REF!</definedName>
    <definedName name="______TT37" localSheetId="4">#REF!</definedName>
    <definedName name="______TT37" localSheetId="7">#REF!</definedName>
    <definedName name="______TT37">#REF!</definedName>
    <definedName name="______TT38" localSheetId="4">#REF!</definedName>
    <definedName name="______TT38" localSheetId="7">#REF!</definedName>
    <definedName name="______TT38">#REF!</definedName>
    <definedName name="______TT39" localSheetId="4">#REF!</definedName>
    <definedName name="______TT39" localSheetId="7">#REF!</definedName>
    <definedName name="______TT39">#REF!</definedName>
    <definedName name="______TT4" localSheetId="4">#REF!</definedName>
    <definedName name="______TT4" localSheetId="7">#REF!</definedName>
    <definedName name="______TT4">#REF!</definedName>
    <definedName name="______TT40" localSheetId="4">#REF!</definedName>
    <definedName name="______TT40" localSheetId="7">#REF!</definedName>
    <definedName name="______TT40">#REF!</definedName>
    <definedName name="______TT41" localSheetId="4">#REF!</definedName>
    <definedName name="______TT41" localSheetId="7">#REF!</definedName>
    <definedName name="______TT41">#REF!</definedName>
    <definedName name="______TT42" localSheetId="4">#REF!</definedName>
    <definedName name="______TT42" localSheetId="7">#REF!</definedName>
    <definedName name="______TT42">#REF!</definedName>
    <definedName name="______TT43" localSheetId="4">#REF!</definedName>
    <definedName name="______TT43" localSheetId="7">#REF!</definedName>
    <definedName name="______TT43">#REF!</definedName>
    <definedName name="______TT44" localSheetId="4">#REF!</definedName>
    <definedName name="______TT44" localSheetId="7">#REF!</definedName>
    <definedName name="______TT44">#REF!</definedName>
    <definedName name="______TT45" localSheetId="4">#REF!</definedName>
    <definedName name="______TT45" localSheetId="7">#REF!</definedName>
    <definedName name="______TT45">#REF!</definedName>
    <definedName name="______TT46" localSheetId="4">#REF!</definedName>
    <definedName name="______TT46" localSheetId="7">#REF!</definedName>
    <definedName name="______TT46">#REF!</definedName>
    <definedName name="______TT47" localSheetId="4">#REF!</definedName>
    <definedName name="______TT47" localSheetId="7">#REF!</definedName>
    <definedName name="______TT47">#REF!</definedName>
    <definedName name="______TT48" localSheetId="4">#REF!</definedName>
    <definedName name="______TT48" localSheetId="7">#REF!</definedName>
    <definedName name="______TT48">#REF!</definedName>
    <definedName name="______TT49" localSheetId="4">#REF!</definedName>
    <definedName name="______TT49" localSheetId="7">#REF!</definedName>
    <definedName name="______TT49">#REF!</definedName>
    <definedName name="______TT5" localSheetId="4">#REF!</definedName>
    <definedName name="______TT5" localSheetId="7">#REF!</definedName>
    <definedName name="______TT5">#REF!</definedName>
    <definedName name="______TT50" localSheetId="4">#REF!</definedName>
    <definedName name="______TT50" localSheetId="7">#REF!</definedName>
    <definedName name="______TT50">#REF!</definedName>
    <definedName name="______TT51" localSheetId="4">#REF!</definedName>
    <definedName name="______TT51" localSheetId="7">#REF!</definedName>
    <definedName name="______TT51">#REF!</definedName>
    <definedName name="______TT52" localSheetId="4">#REF!</definedName>
    <definedName name="______TT52" localSheetId="7">#REF!</definedName>
    <definedName name="______TT52">#REF!</definedName>
    <definedName name="______TT53" localSheetId="4">#REF!</definedName>
    <definedName name="______TT53" localSheetId="7">#REF!</definedName>
    <definedName name="______TT53">#REF!</definedName>
    <definedName name="______TT54" localSheetId="4">#REF!</definedName>
    <definedName name="______TT54" localSheetId="7">#REF!</definedName>
    <definedName name="______TT54">#REF!</definedName>
    <definedName name="______TT55" localSheetId="4">#REF!</definedName>
    <definedName name="______TT55" localSheetId="7">#REF!</definedName>
    <definedName name="______TT55">#REF!</definedName>
    <definedName name="______TT56" localSheetId="4">#REF!</definedName>
    <definedName name="______TT56" localSheetId="7">#REF!</definedName>
    <definedName name="______TT56">#REF!</definedName>
    <definedName name="______TT57" localSheetId="4">#REF!</definedName>
    <definedName name="______TT57" localSheetId="7">#REF!</definedName>
    <definedName name="______TT57">#REF!</definedName>
    <definedName name="______TT58" localSheetId="4">#REF!</definedName>
    <definedName name="______TT58" localSheetId="7">#REF!</definedName>
    <definedName name="______TT58">#REF!</definedName>
    <definedName name="______TT59" localSheetId="4">#REF!</definedName>
    <definedName name="______TT59" localSheetId="7">#REF!</definedName>
    <definedName name="______TT59">#REF!</definedName>
    <definedName name="______TT6" localSheetId="4">#REF!</definedName>
    <definedName name="______TT6" localSheetId="7">#REF!</definedName>
    <definedName name="______TT6">#REF!</definedName>
    <definedName name="______TT60" localSheetId="4">#REF!</definedName>
    <definedName name="______TT60" localSheetId="7">#REF!</definedName>
    <definedName name="______TT60">#REF!</definedName>
    <definedName name="______TT61" localSheetId="4">#REF!</definedName>
    <definedName name="______TT61" localSheetId="7">#REF!</definedName>
    <definedName name="______TT61">#REF!</definedName>
    <definedName name="______TT62" localSheetId="4">#REF!</definedName>
    <definedName name="______TT62" localSheetId="7">#REF!</definedName>
    <definedName name="______TT62">#REF!</definedName>
    <definedName name="______TT63" localSheetId="4">#REF!</definedName>
    <definedName name="______TT63" localSheetId="7">#REF!</definedName>
    <definedName name="______TT63">#REF!</definedName>
    <definedName name="______TT64" localSheetId="4">#REF!</definedName>
    <definedName name="______TT64" localSheetId="7">#REF!</definedName>
    <definedName name="______TT64">#REF!</definedName>
    <definedName name="______TT65" localSheetId="4">#REF!</definedName>
    <definedName name="______TT65" localSheetId="7">#REF!</definedName>
    <definedName name="______TT65">#REF!</definedName>
    <definedName name="______TT66" localSheetId="4">#REF!</definedName>
    <definedName name="______TT66" localSheetId="7">#REF!</definedName>
    <definedName name="______TT66">#REF!</definedName>
    <definedName name="______TT67" localSheetId="4">#REF!</definedName>
    <definedName name="______TT67" localSheetId="7">#REF!</definedName>
    <definedName name="______TT67">#REF!</definedName>
    <definedName name="______TT68" localSheetId="4">#REF!</definedName>
    <definedName name="______TT68" localSheetId="7">#REF!</definedName>
    <definedName name="______TT68">#REF!</definedName>
    <definedName name="______TT69" localSheetId="4">#REF!</definedName>
    <definedName name="______TT69" localSheetId="7">#REF!</definedName>
    <definedName name="______TT69">#REF!</definedName>
    <definedName name="______TT7" localSheetId="4">#REF!</definedName>
    <definedName name="______TT7" localSheetId="7">#REF!</definedName>
    <definedName name="______TT7">#REF!</definedName>
    <definedName name="______TT70" localSheetId="4">#REF!</definedName>
    <definedName name="______TT70" localSheetId="7">#REF!</definedName>
    <definedName name="______TT70">#REF!</definedName>
    <definedName name="______TT71" localSheetId="4">#REF!</definedName>
    <definedName name="______TT71" localSheetId="7">#REF!</definedName>
    <definedName name="______TT71">#REF!</definedName>
    <definedName name="______TT72" localSheetId="4">#REF!</definedName>
    <definedName name="______TT72" localSheetId="7">#REF!</definedName>
    <definedName name="______TT72">#REF!</definedName>
    <definedName name="______TT73" localSheetId="4">#REF!</definedName>
    <definedName name="______TT73" localSheetId="7">#REF!</definedName>
    <definedName name="______TT73">#REF!</definedName>
    <definedName name="______TT74" localSheetId="4">#REF!</definedName>
    <definedName name="______TT74" localSheetId="7">#REF!</definedName>
    <definedName name="______TT74">#REF!</definedName>
    <definedName name="______TT75" localSheetId="4">#REF!</definedName>
    <definedName name="______TT75" localSheetId="7">#REF!</definedName>
    <definedName name="______TT75">#REF!</definedName>
    <definedName name="______TT76" localSheetId="4">#REF!</definedName>
    <definedName name="______TT76" localSheetId="7">#REF!</definedName>
    <definedName name="______TT76">#REF!</definedName>
    <definedName name="______TT77" localSheetId="4">#REF!</definedName>
    <definedName name="______TT77" localSheetId="7">#REF!</definedName>
    <definedName name="______TT77">#REF!</definedName>
    <definedName name="______TT78" localSheetId="4">#REF!</definedName>
    <definedName name="______TT78" localSheetId="7">#REF!</definedName>
    <definedName name="______TT78">#REF!</definedName>
    <definedName name="______TT79" localSheetId="4">#REF!</definedName>
    <definedName name="______TT79" localSheetId="7">#REF!</definedName>
    <definedName name="______TT79">#REF!</definedName>
    <definedName name="______TT8" localSheetId="4">#REF!</definedName>
    <definedName name="______TT8" localSheetId="7">#REF!</definedName>
    <definedName name="______TT8">#REF!</definedName>
    <definedName name="______TT80" localSheetId="4">#REF!</definedName>
    <definedName name="______TT80" localSheetId="7">#REF!</definedName>
    <definedName name="______TT80">#REF!</definedName>
    <definedName name="______TT81" localSheetId="4">#REF!</definedName>
    <definedName name="______TT81" localSheetId="7">#REF!</definedName>
    <definedName name="______TT81">#REF!</definedName>
    <definedName name="______TT82" localSheetId="4">#REF!</definedName>
    <definedName name="______TT82" localSheetId="7">#REF!</definedName>
    <definedName name="______TT82">#REF!</definedName>
    <definedName name="______TT83" localSheetId="4">#REF!</definedName>
    <definedName name="______TT83" localSheetId="7">#REF!</definedName>
    <definedName name="______TT83">#REF!</definedName>
    <definedName name="______TT84" localSheetId="4">#REF!</definedName>
    <definedName name="______TT84" localSheetId="7">#REF!</definedName>
    <definedName name="______TT84">#REF!</definedName>
    <definedName name="______TT85" localSheetId="4">#REF!</definedName>
    <definedName name="______TT85" localSheetId="7">#REF!</definedName>
    <definedName name="______TT85">#REF!</definedName>
    <definedName name="______TT86" localSheetId="4">#REF!</definedName>
    <definedName name="______TT86" localSheetId="7">#REF!</definedName>
    <definedName name="______TT86">#REF!</definedName>
    <definedName name="______TT87" localSheetId="4">#REF!</definedName>
    <definedName name="______TT87" localSheetId="7">#REF!</definedName>
    <definedName name="______TT87">#REF!</definedName>
    <definedName name="______TT88" localSheetId="4">#REF!</definedName>
    <definedName name="______TT88" localSheetId="7">#REF!</definedName>
    <definedName name="______TT88">#REF!</definedName>
    <definedName name="______TT89" localSheetId="4">#REF!</definedName>
    <definedName name="______TT89" localSheetId="7">#REF!</definedName>
    <definedName name="______TT89">#REF!</definedName>
    <definedName name="______TT9" localSheetId="4">#REF!</definedName>
    <definedName name="______TT9" localSheetId="7">#REF!</definedName>
    <definedName name="______TT9">#REF!</definedName>
    <definedName name="______TT90" localSheetId="4">#REF!</definedName>
    <definedName name="______TT90" localSheetId="7">#REF!</definedName>
    <definedName name="______TT90">#REF!</definedName>
    <definedName name="______TT91" localSheetId="4">#REF!</definedName>
    <definedName name="______TT91" localSheetId="7">#REF!</definedName>
    <definedName name="______TT91">#REF!</definedName>
    <definedName name="______TT92" localSheetId="4">#REF!</definedName>
    <definedName name="______TT92" localSheetId="7">#REF!</definedName>
    <definedName name="______TT92">#REF!</definedName>
    <definedName name="______TT93" localSheetId="4">#REF!</definedName>
    <definedName name="______TT93" localSheetId="7">#REF!</definedName>
    <definedName name="______TT93">#REF!</definedName>
    <definedName name="______TT94" localSheetId="4">#REF!</definedName>
    <definedName name="______TT94" localSheetId="7">#REF!</definedName>
    <definedName name="______TT94">#REF!</definedName>
    <definedName name="______TT95" localSheetId="4">#REF!</definedName>
    <definedName name="______TT95" localSheetId="7">#REF!</definedName>
    <definedName name="______TT95">#REF!</definedName>
    <definedName name="______TT96" localSheetId="4">#REF!</definedName>
    <definedName name="______TT96" localSheetId="7">#REF!</definedName>
    <definedName name="______TT96">#REF!</definedName>
    <definedName name="______TT97" localSheetId="4">#REF!</definedName>
    <definedName name="______TT97" localSheetId="7">#REF!</definedName>
    <definedName name="______TT97">#REF!</definedName>
    <definedName name="______TT98" localSheetId="4">#REF!</definedName>
    <definedName name="______TT98" localSheetId="7">#REF!</definedName>
    <definedName name="______TT98">#REF!</definedName>
    <definedName name="______TT99" localSheetId="4">#REF!</definedName>
    <definedName name="______TT99" localSheetId="7">#REF!</definedName>
    <definedName name="______TT99">#REF!</definedName>
    <definedName name="______xlnm.Print_Area_2" localSheetId="4">#REF!</definedName>
    <definedName name="______xlnm.Print_Area_2" localSheetId="7">#REF!</definedName>
    <definedName name="______xlnm.Print_Area_2">#REF!</definedName>
    <definedName name="_____A1" localSheetId="4">#REF!</definedName>
    <definedName name="_____A1" localSheetId="7">#REF!</definedName>
    <definedName name="_____A1">#REF!</definedName>
    <definedName name="_____A10" localSheetId="4">#REF!</definedName>
    <definedName name="_____A10" localSheetId="7">#REF!</definedName>
    <definedName name="_____A10">#REF!</definedName>
    <definedName name="_____A11" localSheetId="4">#REF!</definedName>
    <definedName name="_____A11" localSheetId="7">#REF!</definedName>
    <definedName name="_____A11">#REF!</definedName>
    <definedName name="_____A12" localSheetId="4">#REF!</definedName>
    <definedName name="_____A12" localSheetId="7">#REF!</definedName>
    <definedName name="_____A12">#REF!</definedName>
    <definedName name="_____A13" localSheetId="4">#REF!</definedName>
    <definedName name="_____A13" localSheetId="7">#REF!</definedName>
    <definedName name="_____A13">#REF!</definedName>
    <definedName name="_____A14" localSheetId="4">#REF!</definedName>
    <definedName name="_____A14" localSheetId="7">#REF!</definedName>
    <definedName name="_____A14">#REF!</definedName>
    <definedName name="_____A15" localSheetId="4">#REF!</definedName>
    <definedName name="_____A15" localSheetId="7">#REF!</definedName>
    <definedName name="_____A15">#REF!</definedName>
    <definedName name="_____A16" localSheetId="4">#REF!</definedName>
    <definedName name="_____A16" localSheetId="7">#REF!</definedName>
    <definedName name="_____A16">#REF!</definedName>
    <definedName name="_____A17" localSheetId="4">#REF!</definedName>
    <definedName name="_____A17" localSheetId="7">#REF!</definedName>
    <definedName name="_____A17">#REF!</definedName>
    <definedName name="_____A19" localSheetId="4">#REF!</definedName>
    <definedName name="_____A19" localSheetId="7">#REF!</definedName>
    <definedName name="_____A19">#REF!</definedName>
    <definedName name="_____A2" localSheetId="4">#REF!</definedName>
    <definedName name="_____A2" localSheetId="7">#REF!</definedName>
    <definedName name="_____A2">#REF!</definedName>
    <definedName name="_____A20" localSheetId="4">#REF!</definedName>
    <definedName name="_____A20" localSheetId="7">#REF!</definedName>
    <definedName name="_____A20">#REF!</definedName>
    <definedName name="_____A21" localSheetId="4">#REF!</definedName>
    <definedName name="_____A21" localSheetId="7">#REF!</definedName>
    <definedName name="_____A21">#REF!</definedName>
    <definedName name="_____A22" localSheetId="4">#REF!</definedName>
    <definedName name="_____A22" localSheetId="7">#REF!</definedName>
    <definedName name="_____A22">#REF!</definedName>
    <definedName name="_____A23" localSheetId="4">#REF!</definedName>
    <definedName name="_____A23" localSheetId="7">#REF!</definedName>
    <definedName name="_____A23">#REF!</definedName>
    <definedName name="_____A24" localSheetId="4">#REF!</definedName>
    <definedName name="_____A24" localSheetId="7">#REF!</definedName>
    <definedName name="_____A24">#REF!</definedName>
    <definedName name="_____A25" localSheetId="4">#REF!</definedName>
    <definedName name="_____A25" localSheetId="7">#REF!</definedName>
    <definedName name="_____A25">#REF!</definedName>
    <definedName name="_____A3" localSheetId="4">#REF!</definedName>
    <definedName name="_____A3" localSheetId="7">#REF!</definedName>
    <definedName name="_____A3">#REF!</definedName>
    <definedName name="_____A4" localSheetId="4">#REF!</definedName>
    <definedName name="_____A4" localSheetId="7">#REF!</definedName>
    <definedName name="_____A4">#REF!</definedName>
    <definedName name="_____A5" localSheetId="4">#REF!</definedName>
    <definedName name="_____A5" localSheetId="7">#REF!</definedName>
    <definedName name="_____A5">#REF!</definedName>
    <definedName name="_____A6" localSheetId="4">#REF!</definedName>
    <definedName name="_____A6" localSheetId="7">#REF!</definedName>
    <definedName name="_____A6">#REF!</definedName>
    <definedName name="_____A7" localSheetId="4">#REF!</definedName>
    <definedName name="_____A7" localSheetId="7">#REF!</definedName>
    <definedName name="_____A7">#REF!</definedName>
    <definedName name="_____A9" localSheetId="4">#REF!</definedName>
    <definedName name="_____A9" localSheetId="7">#REF!</definedName>
    <definedName name="_____A9">#REF!</definedName>
    <definedName name="_____Abr1" localSheetId="4">#REF!</definedName>
    <definedName name="_____Abr1" localSheetId="7">#REF!</definedName>
    <definedName name="_____Abr1">#REF!</definedName>
    <definedName name="_____ACA25" localSheetId="4">#REF!</definedName>
    <definedName name="_____ACA25" localSheetId="7">#REF!</definedName>
    <definedName name="_____ACA25">#REF!</definedName>
    <definedName name="_____ACA50" localSheetId="4">#REF!</definedName>
    <definedName name="_____ACA50" localSheetId="7">#REF!</definedName>
    <definedName name="_____ACA50">#REF!</definedName>
    <definedName name="_____ACM30" localSheetId="4">#REF!</definedName>
    <definedName name="_____ACM30" localSheetId="7">#REF!</definedName>
    <definedName name="_____ACM30">#REF!</definedName>
    <definedName name="_____act2" localSheetId="4">#REF!</definedName>
    <definedName name="_____act2" localSheetId="7">#REF!</definedName>
    <definedName name="_____act2">#REF!</definedName>
    <definedName name="_____Ago1" localSheetId="4">#REF!</definedName>
    <definedName name="_____Ago1" localSheetId="7">#REF!</definedName>
    <definedName name="_____Ago1">#REF!</definedName>
    <definedName name="_____arg13">"$#REF!.$H$31"</definedName>
    <definedName name="_____arg16">"$#REF!.$H$55"</definedName>
    <definedName name="_____ATD1" localSheetId="4">#REF!</definedName>
    <definedName name="_____ATD1" localSheetId="7">#REF!</definedName>
    <definedName name="_____ATD1">#REF!</definedName>
    <definedName name="_____BDI1" localSheetId="4">#REF!</definedName>
    <definedName name="_____BDI1" localSheetId="7">#REF!</definedName>
    <definedName name="_____BDI1">#REF!</definedName>
    <definedName name="_____brv2" localSheetId="4">#REF!</definedName>
    <definedName name="_____brv2" localSheetId="7">#REF!</definedName>
    <definedName name="_____brv2">#REF!</definedName>
    <definedName name="_____Brz1" localSheetId="4">#REF!</definedName>
    <definedName name="_____Brz1" localSheetId="7">#REF!</definedName>
    <definedName name="_____Brz1">#REF!</definedName>
    <definedName name="_____Brz2" localSheetId="4">#REF!</definedName>
    <definedName name="_____Brz2" localSheetId="7">#REF!</definedName>
    <definedName name="_____Brz2">#REF!</definedName>
    <definedName name="_____cab1" localSheetId="4">#REF!</definedName>
    <definedName name="_____cab1" localSheetId="7">#REF!</definedName>
    <definedName name="_____cab1" localSheetId="26">#REF!</definedName>
    <definedName name="_____cab1">#REF!</definedName>
    <definedName name="_____cab2" localSheetId="4">#REF!</definedName>
    <definedName name="_____cab2" localSheetId="7">#REF!</definedName>
    <definedName name="_____cab2">#REF!</definedName>
    <definedName name="_____CAP20" localSheetId="4">#REF!</definedName>
    <definedName name="_____CAP20" localSheetId="7">#REF!</definedName>
    <definedName name="_____CAP20" localSheetId="26">#REF!</definedName>
    <definedName name="_____CAP20">#REF!</definedName>
    <definedName name="_____CC709" localSheetId="7">#REF!</definedName>
    <definedName name="_____CC709">#N/A</definedName>
    <definedName name="_____CC947" localSheetId="7">#REF!</definedName>
    <definedName name="_____CC947">#N/A</definedName>
    <definedName name="_____CCM30" localSheetId="4">#REF!</definedName>
    <definedName name="_____CCM30" localSheetId="7">#REF!</definedName>
    <definedName name="_____CCM30">#REF!</definedName>
    <definedName name="_____CMM30" localSheetId="4">#REF!</definedName>
    <definedName name="_____CMM30" localSheetId="7">#REF!</definedName>
    <definedName name="_____CMM30">#REF!</definedName>
    <definedName name="_____DAR02" localSheetId="4">#REF!</definedName>
    <definedName name="_____DAR02" localSheetId="7">#REF!</definedName>
    <definedName name="_____DAR02">#REF!</definedName>
    <definedName name="_____Dez1" localSheetId="4">#REF!</definedName>
    <definedName name="_____Dez1" localSheetId="7">#REF!</definedName>
    <definedName name="_____Dez1">#REF!</definedName>
    <definedName name="_____DIV1004" localSheetId="4">#REF!</definedName>
    <definedName name="_____DIV1004" localSheetId="7">#REF!</definedName>
    <definedName name="_____DIV1004">#REF!</definedName>
    <definedName name="_____DIV1015" localSheetId="4">#REF!</definedName>
    <definedName name="_____DIV1015" localSheetId="7">#REF!</definedName>
    <definedName name="_____DIV1015">#REF!</definedName>
    <definedName name="_____DIV1039" localSheetId="4">#REF!</definedName>
    <definedName name="_____DIV1039" localSheetId="7">#REF!</definedName>
    <definedName name="_____DIV1039">#REF!</definedName>
    <definedName name="_____DIV1050" localSheetId="4">#REF!</definedName>
    <definedName name="_____DIV1050" localSheetId="7">#REF!</definedName>
    <definedName name="_____DIV1050">#REF!</definedName>
    <definedName name="_____DIV278" localSheetId="4">#REF!</definedName>
    <definedName name="_____DIV278" localSheetId="7">#REF!</definedName>
    <definedName name="_____DIV278">#REF!</definedName>
    <definedName name="_____DIV279" localSheetId="4">#REF!</definedName>
    <definedName name="_____DIV279" localSheetId="7">#REF!</definedName>
    <definedName name="_____DIV279">#REF!</definedName>
    <definedName name="_____DIV45" localSheetId="4">#REF!</definedName>
    <definedName name="_____DIV45" localSheetId="7">#REF!</definedName>
    <definedName name="_____DIV45">#REF!</definedName>
    <definedName name="_____DIV450" localSheetId="4">#REF!</definedName>
    <definedName name="_____DIV450" localSheetId="7">#REF!</definedName>
    <definedName name="_____DIV450">#REF!</definedName>
    <definedName name="_____DIV709" localSheetId="4">#REF!</definedName>
    <definedName name="_____DIV709" localSheetId="7">#REF!</definedName>
    <definedName name="_____DIV709">#REF!</definedName>
    <definedName name="_____DIV710" localSheetId="4">#REF!</definedName>
    <definedName name="_____DIV710" localSheetId="7">#REF!</definedName>
    <definedName name="_____DIV710">#REF!</definedName>
    <definedName name="_____DIV711" localSheetId="4">#REF!</definedName>
    <definedName name="_____DIV711" localSheetId="7">#REF!</definedName>
    <definedName name="_____DIV711">#REF!</definedName>
    <definedName name="_____DIV718" localSheetId="4">#REF!</definedName>
    <definedName name="_____DIV718" localSheetId="7">#REF!</definedName>
    <definedName name="_____DIV718">#REF!</definedName>
    <definedName name="_____DIV719" localSheetId="4">#REF!</definedName>
    <definedName name="_____DIV719" localSheetId="7">#REF!</definedName>
    <definedName name="_____DIV719">#REF!</definedName>
    <definedName name="_____DIV720" localSheetId="4">#REF!</definedName>
    <definedName name="_____DIV720" localSheetId="7">#REF!</definedName>
    <definedName name="_____DIV720">#REF!</definedName>
    <definedName name="_____DIV819" localSheetId="4">#REF!</definedName>
    <definedName name="_____DIV819" localSheetId="7">#REF!</definedName>
    <definedName name="_____DIV819">#REF!</definedName>
    <definedName name="_____DIV947" localSheetId="4">#REF!</definedName>
    <definedName name="_____DIV947" localSheetId="7">#REF!</definedName>
    <definedName name="_____DIV947">#REF!</definedName>
    <definedName name="_____DND2" localSheetId="7">#REF!</definedName>
    <definedName name="_____DND2">#N/A</definedName>
    <definedName name="_____DT" localSheetId="4" hidden="1">#REF!</definedName>
    <definedName name="_____DT" localSheetId="7" hidden="1">#REF!</definedName>
    <definedName name="_____DT" localSheetId="26" hidden="1">#REF!</definedName>
    <definedName name="_____DT" hidden="1">#REF!</definedName>
    <definedName name="_____ECT12" localSheetId="4">#REF!</definedName>
    <definedName name="_____ECT12" localSheetId="7">#REF!</definedName>
    <definedName name="_____ECT12">#REF!</definedName>
    <definedName name="_____ECT3" localSheetId="4">#REF!</definedName>
    <definedName name="_____ECT3" localSheetId="7">#REF!</definedName>
    <definedName name="_____ECT3">#REF!</definedName>
    <definedName name="_____EDA01" localSheetId="4">#REF!</definedName>
    <definedName name="_____EDA01" localSheetId="7">#REF!</definedName>
    <definedName name="_____EDA01">#REF!</definedName>
    <definedName name="_____Ext2" localSheetId="4">#REF!</definedName>
    <definedName name="_____Ext2" localSheetId="7">#REF!</definedName>
    <definedName name="_____Ext2" localSheetId="26">#REF!</definedName>
    <definedName name="_____Ext2">#REF!</definedName>
    <definedName name="_____Fev1" localSheetId="4">#REF!</definedName>
    <definedName name="_____Fev1" localSheetId="7">#REF!</definedName>
    <definedName name="_____Fev1">#REF!</definedName>
    <definedName name="_____HCB5" localSheetId="4">#REF!</definedName>
    <definedName name="_____HCB5" localSheetId="7">#REF!</definedName>
    <definedName name="_____HCB5">#REF!</definedName>
    <definedName name="_____Jan1" localSheetId="4">#REF!</definedName>
    <definedName name="_____Jan1" localSheetId="7">#REF!</definedName>
    <definedName name="_____Jan1">#REF!</definedName>
    <definedName name="_____JAZ1" localSheetId="4">#REF!</definedName>
    <definedName name="_____JAZ1" localSheetId="7">#REF!</definedName>
    <definedName name="_____JAZ1" localSheetId="26">#REF!</definedName>
    <definedName name="_____JAZ1">#REF!</definedName>
    <definedName name="_____JAZ11" localSheetId="4">#REF!</definedName>
    <definedName name="_____JAZ11" localSheetId="7">#REF!</definedName>
    <definedName name="_____JAZ11" localSheetId="26">#REF!</definedName>
    <definedName name="_____JAZ11">#REF!</definedName>
    <definedName name="_____JAZ2" localSheetId="4">#REF!</definedName>
    <definedName name="_____JAZ2" localSheetId="7">#REF!</definedName>
    <definedName name="_____JAZ2" localSheetId="26">#REF!</definedName>
    <definedName name="_____JAZ2">#REF!</definedName>
    <definedName name="_____JAZ22" localSheetId="4">#REF!</definedName>
    <definedName name="_____JAZ22" localSheetId="7">#REF!</definedName>
    <definedName name="_____JAZ22" localSheetId="26">#REF!</definedName>
    <definedName name="_____JAZ22">#REF!</definedName>
    <definedName name="_____JAZ3" localSheetId="4">#REF!</definedName>
    <definedName name="_____JAZ3" localSheetId="7">#REF!</definedName>
    <definedName name="_____JAZ3" localSheetId="26">#REF!</definedName>
    <definedName name="_____JAZ3">#REF!</definedName>
    <definedName name="_____JAZ33" localSheetId="4">#REF!</definedName>
    <definedName name="_____JAZ33" localSheetId="7">#REF!</definedName>
    <definedName name="_____JAZ33" localSheetId="26">#REF!</definedName>
    <definedName name="_____JAZ33">#REF!</definedName>
    <definedName name="_____Jul1" localSheetId="4">#REF!</definedName>
    <definedName name="_____Jul1" localSheetId="7">#REF!</definedName>
    <definedName name="_____Jul1">#REF!</definedName>
    <definedName name="_____Jun1" localSheetId="4">#REF!</definedName>
    <definedName name="_____Jun1" localSheetId="7">#REF!</definedName>
    <definedName name="_____Jun1">#REF!</definedName>
    <definedName name="_____ki5" localSheetId="4">#REF!</definedName>
    <definedName name="_____ki5" localSheetId="7">#REF!</definedName>
    <definedName name="_____ki5">#REF!</definedName>
    <definedName name="_____KM406407" localSheetId="4">#REF!</definedName>
    <definedName name="_____KM406407" localSheetId="7">#REF!</definedName>
    <definedName name="_____KM406407" localSheetId="26">#REF!</definedName>
    <definedName name="_____KM406407">#REF!</definedName>
    <definedName name="_____la2" localSheetId="4">#REF!</definedName>
    <definedName name="_____la2" localSheetId="7">#REF!</definedName>
    <definedName name="_____la2">#REF!</definedName>
    <definedName name="_____LO1004" localSheetId="4">#REF!</definedName>
    <definedName name="_____LO1004" localSheetId="7">#REF!</definedName>
    <definedName name="_____LO1004">#REF!</definedName>
    <definedName name="_____LO1015" localSheetId="4">#REF!</definedName>
    <definedName name="_____LO1015" localSheetId="7">#REF!</definedName>
    <definedName name="_____LO1015">#REF!</definedName>
    <definedName name="_____LO1039" localSheetId="4">#REF!</definedName>
    <definedName name="_____LO1039" localSheetId="7">#REF!</definedName>
    <definedName name="_____LO1039">#REF!</definedName>
    <definedName name="_____LO1050" localSheetId="4">#REF!</definedName>
    <definedName name="_____LO1050" localSheetId="7">#REF!</definedName>
    <definedName name="_____LO1050">#REF!</definedName>
    <definedName name="_____LO278" localSheetId="4">#REF!</definedName>
    <definedName name="_____LO278" localSheetId="7">#REF!</definedName>
    <definedName name="_____LO278">#REF!</definedName>
    <definedName name="_____LO279" localSheetId="4">#REF!</definedName>
    <definedName name="_____LO279" localSheetId="7">#REF!</definedName>
    <definedName name="_____LO279">#REF!</definedName>
    <definedName name="_____LO450" localSheetId="4">#REF!</definedName>
    <definedName name="_____LO450" localSheetId="7">#REF!</definedName>
    <definedName name="_____LO450">#REF!</definedName>
    <definedName name="_____LO709" localSheetId="4">#REF!</definedName>
    <definedName name="_____LO709" localSheetId="7">#REF!</definedName>
    <definedName name="_____LO709">#REF!</definedName>
    <definedName name="_____LO710" localSheetId="4">#REF!</definedName>
    <definedName name="_____LO710" localSheetId="7">#REF!</definedName>
    <definedName name="_____LO710">#REF!</definedName>
    <definedName name="_____LO711" localSheetId="4">#REF!</definedName>
    <definedName name="_____LO711" localSheetId="7">#REF!</definedName>
    <definedName name="_____LO711">#REF!</definedName>
    <definedName name="_____LO719" localSheetId="4">#REF!</definedName>
    <definedName name="_____LO719" localSheetId="7">#REF!</definedName>
    <definedName name="_____LO719">#REF!</definedName>
    <definedName name="_____LO720" localSheetId="4">#REF!</definedName>
    <definedName name="_____LO720" localSheetId="7">#REF!</definedName>
    <definedName name="_____LO720">#REF!</definedName>
    <definedName name="_____LO819" localSheetId="4">#REF!</definedName>
    <definedName name="_____LO819" localSheetId="7">#REF!</definedName>
    <definedName name="_____LO819">#REF!</definedName>
    <definedName name="_____LO947" localSheetId="4">#REF!</definedName>
    <definedName name="_____LO947" localSheetId="7">#REF!</definedName>
    <definedName name="_____LO947">#REF!</definedName>
    <definedName name="_____Mai1" localSheetId="4">#REF!</definedName>
    <definedName name="_____Mai1" localSheetId="7">#REF!</definedName>
    <definedName name="_____Mai1">#REF!</definedName>
    <definedName name="_____Mar1" localSheetId="4">#REF!</definedName>
    <definedName name="_____Mar1" localSheetId="7">#REF!</definedName>
    <definedName name="_____Mar1">#REF!</definedName>
    <definedName name="_____ME1004" localSheetId="4">#REF!</definedName>
    <definedName name="_____ME1004" localSheetId="7">#REF!</definedName>
    <definedName name="_____ME1004">#REF!</definedName>
    <definedName name="_____ME1015" localSheetId="4">#REF!</definedName>
    <definedName name="_____ME1015" localSheetId="7">#REF!</definedName>
    <definedName name="_____ME1015">#REF!</definedName>
    <definedName name="_____ME1039" localSheetId="4">#REF!</definedName>
    <definedName name="_____ME1039" localSheetId="7">#REF!</definedName>
    <definedName name="_____ME1039">#REF!</definedName>
    <definedName name="_____ME1050" localSheetId="4">#REF!</definedName>
    <definedName name="_____ME1050" localSheetId="7">#REF!</definedName>
    <definedName name="_____ME1050">#REF!</definedName>
    <definedName name="_____ME278" localSheetId="4">#REF!</definedName>
    <definedName name="_____ME278" localSheetId="7">#REF!</definedName>
    <definedName name="_____ME278">#REF!</definedName>
    <definedName name="_____ME279" localSheetId="4">#REF!</definedName>
    <definedName name="_____ME279" localSheetId="7">#REF!</definedName>
    <definedName name="_____ME279">#REF!</definedName>
    <definedName name="_____ME450" localSheetId="4">#REF!</definedName>
    <definedName name="_____ME450" localSheetId="7">#REF!</definedName>
    <definedName name="_____ME450">#REF!</definedName>
    <definedName name="_____ME709" localSheetId="4">#REF!</definedName>
    <definedName name="_____ME709" localSheetId="7">#REF!</definedName>
    <definedName name="_____ME709">#REF!</definedName>
    <definedName name="_____ME710" localSheetId="4">#REF!</definedName>
    <definedName name="_____ME710" localSheetId="7">#REF!</definedName>
    <definedName name="_____ME710">#REF!</definedName>
    <definedName name="_____ME711" localSheetId="4">#REF!</definedName>
    <definedName name="_____ME711" localSheetId="7">#REF!</definedName>
    <definedName name="_____ME711">#REF!</definedName>
    <definedName name="_____ME719" localSheetId="4">#REF!</definedName>
    <definedName name="_____ME719" localSheetId="7">#REF!</definedName>
    <definedName name="_____ME719">#REF!</definedName>
    <definedName name="_____ME720" localSheetId="4">#REF!</definedName>
    <definedName name="_____ME720" localSheetId="7">#REF!</definedName>
    <definedName name="_____ME720">#REF!</definedName>
    <definedName name="_____ME819" localSheetId="4">#REF!</definedName>
    <definedName name="_____ME819" localSheetId="7">#REF!</definedName>
    <definedName name="_____ME819">#REF!</definedName>
    <definedName name="_____ME947" localSheetId="4">#REF!</definedName>
    <definedName name="_____ME947" localSheetId="7">#REF!</definedName>
    <definedName name="_____ME947">#REF!</definedName>
    <definedName name="_____MFC01" localSheetId="4">#REF!</definedName>
    <definedName name="_____MFC01" localSheetId="7">#REF!</definedName>
    <definedName name="_____MFC01">#REF!</definedName>
    <definedName name="_____MNS8418" localSheetId="7">#REF!</definedName>
    <definedName name="_____MNS8418">#N/A</definedName>
    <definedName name="_____MOD01" localSheetId="4">#REF!</definedName>
    <definedName name="_____MOD01" localSheetId="7">#REF!</definedName>
    <definedName name="_____MOD01">#REF!</definedName>
    <definedName name="_____Nov1" localSheetId="4">#REF!</definedName>
    <definedName name="_____Nov1" localSheetId="7">#REF!</definedName>
    <definedName name="_____Nov1">#REF!</definedName>
    <definedName name="_____Obs1" localSheetId="4">#REF!</definedName>
    <definedName name="_____Obs1" localSheetId="7">#REF!</definedName>
    <definedName name="_____Obs1">#REF!</definedName>
    <definedName name="_____Obs2" localSheetId="4">#REF!</definedName>
    <definedName name="_____Obs2" localSheetId="7">#REF!</definedName>
    <definedName name="_____Obs2">#REF!</definedName>
    <definedName name="_____Out1" localSheetId="4">#REF!</definedName>
    <definedName name="_____Out1" localSheetId="7">#REF!</definedName>
    <definedName name="_____Out1">#REF!</definedName>
    <definedName name="_____OUT98" localSheetId="25" hidden="1">{#N/A,#N/A,TRUE,"Serviços"}</definedName>
    <definedName name="_____OUT98" localSheetId="4" hidden="1">{#N/A,#N/A,TRUE,"Serviços"}</definedName>
    <definedName name="_____OUT98" localSheetId="27" hidden="1">{#N/A,#N/A,TRUE,"Serviços"}</definedName>
    <definedName name="_____OUT98" localSheetId="7" hidden="1">{#N/A,#N/A,TRUE,"Serviços"}</definedName>
    <definedName name="_____OUT98" localSheetId="24" hidden="1">{#N/A,#N/A,TRUE,"Serviços"}</definedName>
    <definedName name="_____OUT98" hidden="1">{#N/A,#N/A,TRUE,"Serviços"}</definedName>
    <definedName name="_____out99" localSheetId="4" hidden="1">{#N/A,#N/A,TRUE,"Serviços"}</definedName>
    <definedName name="_____out99" localSheetId="27" hidden="1">{#N/A,#N/A,TRUE,"Serviços"}</definedName>
    <definedName name="_____out99" localSheetId="7" hidden="1">{#N/A,#N/A,TRUE,"Serviços"}</definedName>
    <definedName name="_____out99" hidden="1">{#N/A,#N/A,TRUE,"Serviços"}</definedName>
    <definedName name="_____OUTTT988" localSheetId="25" hidden="1">{#N/A,#N/A,TRUE,"Serviços"}</definedName>
    <definedName name="_____OUTTT988" localSheetId="4" hidden="1">{#N/A,#N/A,TRUE,"Serviços"}</definedName>
    <definedName name="_____OUTTT988" localSheetId="27" hidden="1">{#N/A,#N/A,TRUE,"Serviços"}</definedName>
    <definedName name="_____OUTTT988" localSheetId="7" hidden="1">{#N/A,#N/A,TRUE,"Serviços"}</definedName>
    <definedName name="_____OUTTT988" localSheetId="24" hidden="1">{#N/A,#N/A,TRUE,"Serviços"}</definedName>
    <definedName name="_____OUTTT988" hidden="1">{#N/A,#N/A,TRUE,"Serviços"}</definedName>
    <definedName name="_____PCB5" localSheetId="4">#REF!</definedName>
    <definedName name="_____PCB5" localSheetId="7">#REF!</definedName>
    <definedName name="_____PCB5">#REF!</definedName>
    <definedName name="_____PCM30" localSheetId="4">#REF!</definedName>
    <definedName name="_____PCM30" localSheetId="7">#REF!</definedName>
    <definedName name="_____PCM30">#REF!</definedName>
    <definedName name="_____PL1" localSheetId="4">#REF!</definedName>
    <definedName name="_____PL1" localSheetId="7">#REF!</definedName>
    <definedName name="_____PL1" localSheetId="26">#REF!</definedName>
    <definedName name="_____PL1">#REF!</definedName>
    <definedName name="_____PLA2" localSheetId="4">#REF!</definedName>
    <definedName name="_____PLA2" localSheetId="7">#REF!</definedName>
    <definedName name="_____PLA2">#REF!</definedName>
    <definedName name="_____PM334" localSheetId="4">#REF!</definedName>
    <definedName name="_____PM334" localSheetId="7">#REF!</definedName>
    <definedName name="_____PM334">#REF!</definedName>
    <definedName name="_____PM335" localSheetId="4">#REF!</definedName>
    <definedName name="_____PM335" localSheetId="7">#REF!</definedName>
    <definedName name="_____PM335">#REF!</definedName>
    <definedName name="_____PM346" localSheetId="4">#REF!</definedName>
    <definedName name="_____PM346" localSheetId="7">#REF!</definedName>
    <definedName name="_____PM346">#REF!</definedName>
    <definedName name="_____PM406" localSheetId="4">#REF!</definedName>
    <definedName name="_____PM406" localSheetId="7">#REF!</definedName>
    <definedName name="_____PM406">#REF!</definedName>
    <definedName name="_____PM412" localSheetId="4">#REF!</definedName>
    <definedName name="_____PM412" localSheetId="7">#REF!</definedName>
    <definedName name="_____PM412">#REF!</definedName>
    <definedName name="_____PM609" localSheetId="4">#REF!</definedName>
    <definedName name="_____PM609" localSheetId="7">#REF!</definedName>
    <definedName name="_____PM609">#REF!</definedName>
    <definedName name="_____PM970" localSheetId="4">#REF!</definedName>
    <definedName name="_____PM970" localSheetId="7">#REF!</definedName>
    <definedName name="_____PM970">#REF!</definedName>
    <definedName name="_____PNV2002" localSheetId="4">#REF!</definedName>
    <definedName name="_____PNV2002" localSheetId="7">#REF!</definedName>
    <definedName name="_____PNV2002">#REF!</definedName>
    <definedName name="_____PNV2003" localSheetId="4">#REF!</definedName>
    <definedName name="_____PNV2003" localSheetId="7">#REF!</definedName>
    <definedName name="_____PNV2003">#REF!</definedName>
    <definedName name="_____PNV2009" localSheetId="4">#REF!</definedName>
    <definedName name="_____PNV2009" localSheetId="7">#REF!</definedName>
    <definedName name="_____PNV2009">#REF!</definedName>
    <definedName name="_____PR1004" localSheetId="4">#REF!</definedName>
    <definedName name="_____PR1004" localSheetId="7">#REF!</definedName>
    <definedName name="_____PR1004">#REF!</definedName>
    <definedName name="_____PR1015" localSheetId="4">#REF!</definedName>
    <definedName name="_____PR1015" localSheetId="7">#REF!</definedName>
    <definedName name="_____PR1015">#REF!</definedName>
    <definedName name="_____PR1039" localSheetId="4">#REF!</definedName>
    <definedName name="_____PR1039" localSheetId="7">#REF!</definedName>
    <definedName name="_____PR1039">#REF!</definedName>
    <definedName name="_____PR1050" localSheetId="4">#REF!</definedName>
    <definedName name="_____PR1050" localSheetId="7">#REF!</definedName>
    <definedName name="_____PR1050">#REF!</definedName>
    <definedName name="_____PR278" localSheetId="4">#REF!</definedName>
    <definedName name="_____PR278" localSheetId="7">#REF!</definedName>
    <definedName name="_____PR278">#REF!</definedName>
    <definedName name="_____PR279" localSheetId="4">#REF!</definedName>
    <definedName name="_____PR279" localSheetId="7">#REF!</definedName>
    <definedName name="_____PR279">#REF!</definedName>
    <definedName name="_____PR450" localSheetId="4">#REF!</definedName>
    <definedName name="_____PR450" localSheetId="7">#REF!</definedName>
    <definedName name="_____PR450">#REF!</definedName>
    <definedName name="_____PR709" localSheetId="4">#REF!</definedName>
    <definedName name="_____PR709" localSheetId="7">#REF!</definedName>
    <definedName name="_____PR709">#REF!</definedName>
    <definedName name="_____PR710" localSheetId="4">#REF!</definedName>
    <definedName name="_____PR710" localSheetId="7">#REF!</definedName>
    <definedName name="_____PR710">#REF!</definedName>
    <definedName name="_____PR711" localSheetId="4">#REF!</definedName>
    <definedName name="_____PR711" localSheetId="7">#REF!</definedName>
    <definedName name="_____PR711">#REF!</definedName>
    <definedName name="_____PR719" localSheetId="4">#REF!</definedName>
    <definedName name="_____PR719" localSheetId="7">#REF!</definedName>
    <definedName name="_____PR719">#REF!</definedName>
    <definedName name="_____PR720" localSheetId="4">#REF!</definedName>
    <definedName name="_____PR720" localSheetId="7">#REF!</definedName>
    <definedName name="_____PR720">#REF!</definedName>
    <definedName name="_____PR819" localSheetId="4">#REF!</definedName>
    <definedName name="_____PR819" localSheetId="7">#REF!</definedName>
    <definedName name="_____PR819">#REF!</definedName>
    <definedName name="_____PR947" localSheetId="4">#REF!</definedName>
    <definedName name="_____PR947" localSheetId="7">#REF!</definedName>
    <definedName name="_____PR947">#REF!</definedName>
    <definedName name="_____PTB10" localSheetId="4">#REF!</definedName>
    <definedName name="_____PTB10" localSheetId="7">#REF!</definedName>
    <definedName name="_____PTB10">#REF!</definedName>
    <definedName name="_____r" localSheetId="4">#REF!</definedName>
    <definedName name="_____r" localSheetId="7">#REF!</definedName>
    <definedName name="_____r" localSheetId="26">#REF!</definedName>
    <definedName name="_____r">#REF!</definedName>
    <definedName name="_____Rbv1" localSheetId="4">#REF!</definedName>
    <definedName name="_____Rbv1" localSheetId="7">#REF!</definedName>
    <definedName name="_____Rbv1" localSheetId="26">#REF!</definedName>
    <definedName name="_____Rbv1">#REF!</definedName>
    <definedName name="_____reg1" localSheetId="4">#REF!</definedName>
    <definedName name="_____reg1" localSheetId="7">#REF!</definedName>
    <definedName name="_____reg1">#REF!</definedName>
    <definedName name="_____reg3" localSheetId="4">#REF!</definedName>
    <definedName name="_____reg3" localSheetId="7">#REF!</definedName>
    <definedName name="_____reg3">#REF!</definedName>
    <definedName name="_____reg5" localSheetId="4">#REF!</definedName>
    <definedName name="_____reg5" localSheetId="7">#REF!</definedName>
    <definedName name="_____reg5">#REF!</definedName>
    <definedName name="_____reg7" localSheetId="4">#REF!</definedName>
    <definedName name="_____reg7" localSheetId="7">#REF!</definedName>
    <definedName name="_____reg7">#REF!</definedName>
    <definedName name="_____RET1" localSheetId="4">#REF!</definedName>
    <definedName name="_____RET1" localSheetId="7">#REF!</definedName>
    <definedName name="_____RET1" localSheetId="26">#REF!</definedName>
    <definedName name="_____RET1">#REF!</definedName>
    <definedName name="_____RP1" localSheetId="4">#REF!</definedName>
    <definedName name="_____RP1" localSheetId="7">#REF!</definedName>
    <definedName name="_____RP1">#REF!</definedName>
    <definedName name="_____SE2" localSheetId="4">#REF!</definedName>
    <definedName name="_____SE2" localSheetId="7">#REF!</definedName>
    <definedName name="_____SE2">#REF!</definedName>
    <definedName name="_____Set1" localSheetId="4">#REF!</definedName>
    <definedName name="_____Set1" localSheetId="7">#REF!</definedName>
    <definedName name="_____Set1">#REF!</definedName>
    <definedName name="_____STC04" localSheetId="4">#REF!</definedName>
    <definedName name="_____STC04" localSheetId="7">#REF!</definedName>
    <definedName name="_____STC04">#REF!</definedName>
    <definedName name="_____TB10" localSheetId="4">#REF!</definedName>
    <definedName name="_____TB10" localSheetId="7">#REF!</definedName>
    <definedName name="_____TB10" localSheetId="26">#REF!</definedName>
    <definedName name="_____TB10">#REF!</definedName>
    <definedName name="_____TCB4" localSheetId="4">#REF!</definedName>
    <definedName name="_____TCB4" localSheetId="7">#REF!</definedName>
    <definedName name="_____TCB4">#REF!</definedName>
    <definedName name="_____TCB5" localSheetId="4">#REF!</definedName>
    <definedName name="_____TCB5" localSheetId="7">#REF!</definedName>
    <definedName name="_____TCB5" localSheetId="26">#REF!</definedName>
    <definedName name="_____TCB5">#REF!</definedName>
    <definedName name="_____tcc4" localSheetId="4">#REF!</definedName>
    <definedName name="_____tcc4" localSheetId="7">#REF!</definedName>
    <definedName name="_____tcc4" localSheetId="26">#REF!</definedName>
    <definedName name="_____tcc4">#REF!</definedName>
    <definedName name="_____TCM30" localSheetId="4">#REF!</definedName>
    <definedName name="_____TCM30" localSheetId="7">#REF!</definedName>
    <definedName name="_____TCM30">#REF!</definedName>
    <definedName name="_____TEB4" localSheetId="4">#REF!</definedName>
    <definedName name="_____TEB4" localSheetId="7">#REF!</definedName>
    <definedName name="_____TEB4">#REF!</definedName>
    <definedName name="_____TOT1" localSheetId="4">#REF!</definedName>
    <definedName name="_____TOT1" localSheetId="7">#REF!</definedName>
    <definedName name="_____TOT1">#REF!</definedName>
    <definedName name="_____TOT2" localSheetId="4">#REF!</definedName>
    <definedName name="_____TOT2" localSheetId="7">#REF!</definedName>
    <definedName name="_____TOT2">#REF!</definedName>
    <definedName name="_____TOT3" localSheetId="4">#REF!</definedName>
    <definedName name="_____TOT3" localSheetId="7">#REF!</definedName>
    <definedName name="_____TOT3">#REF!</definedName>
    <definedName name="_____TOT4" localSheetId="4">#REF!</definedName>
    <definedName name="_____TOT4" localSheetId="7">#REF!</definedName>
    <definedName name="_____TOT4">#REF!</definedName>
    <definedName name="_____TOT5" localSheetId="4">#REF!</definedName>
    <definedName name="_____TOT5" localSheetId="7">#REF!</definedName>
    <definedName name="_____TOT5">#REF!</definedName>
    <definedName name="_____TOT6" localSheetId="4">#REF!</definedName>
    <definedName name="_____TOT6" localSheetId="7">#REF!</definedName>
    <definedName name="_____TOT6">#REF!</definedName>
    <definedName name="_____TOT7" localSheetId="4">#REF!</definedName>
    <definedName name="_____TOT7" localSheetId="7">#REF!</definedName>
    <definedName name="_____TOT7">#REF!</definedName>
    <definedName name="_____TP10" localSheetId="4">#REF!</definedName>
    <definedName name="_____TP10" localSheetId="7">#REF!</definedName>
    <definedName name="_____TP10">#REF!</definedName>
    <definedName name="_____TP5" localSheetId="4">#REF!</definedName>
    <definedName name="_____TP5" localSheetId="7">#REF!</definedName>
    <definedName name="_____TP5">#REF!</definedName>
    <definedName name="_____TSD2" localSheetId="4">#REF!</definedName>
    <definedName name="_____TSD2" localSheetId="7">#REF!</definedName>
    <definedName name="_____TSD2">#REF!</definedName>
    <definedName name="_____TT1" localSheetId="4">#REF!</definedName>
    <definedName name="_____TT1" localSheetId="7">#REF!</definedName>
    <definedName name="_____TT1">#REF!</definedName>
    <definedName name="_____TT10" localSheetId="4">#REF!</definedName>
    <definedName name="_____TT10" localSheetId="7">#REF!</definedName>
    <definedName name="_____TT10">#REF!</definedName>
    <definedName name="_____TT100" localSheetId="4">#REF!</definedName>
    <definedName name="_____TT100" localSheetId="7">#REF!</definedName>
    <definedName name="_____TT100">#REF!</definedName>
    <definedName name="_____TT101" localSheetId="4">#REF!</definedName>
    <definedName name="_____TT101" localSheetId="7">#REF!</definedName>
    <definedName name="_____TT101">#REF!</definedName>
    <definedName name="_____TT102" localSheetId="4">#REF!</definedName>
    <definedName name="_____TT102" localSheetId="7">#REF!</definedName>
    <definedName name="_____TT102">#REF!</definedName>
    <definedName name="_____TT103" localSheetId="4">#REF!</definedName>
    <definedName name="_____TT103" localSheetId="7">#REF!</definedName>
    <definedName name="_____TT103">#REF!</definedName>
    <definedName name="_____TT104" localSheetId="4">#REF!</definedName>
    <definedName name="_____TT104" localSheetId="7">#REF!</definedName>
    <definedName name="_____TT104">#REF!</definedName>
    <definedName name="_____TT105" localSheetId="4">#REF!</definedName>
    <definedName name="_____TT105" localSheetId="7">#REF!</definedName>
    <definedName name="_____TT105">#REF!</definedName>
    <definedName name="_____TT106" localSheetId="4">#REF!</definedName>
    <definedName name="_____TT106" localSheetId="7">#REF!</definedName>
    <definedName name="_____TT106">#REF!</definedName>
    <definedName name="_____TT107" localSheetId="4">#REF!</definedName>
    <definedName name="_____TT107" localSheetId="7">#REF!</definedName>
    <definedName name="_____TT107">#REF!</definedName>
    <definedName name="_____TT108" localSheetId="4">#REF!</definedName>
    <definedName name="_____TT108" localSheetId="7">#REF!</definedName>
    <definedName name="_____TT108">#REF!</definedName>
    <definedName name="_____TT109" localSheetId="4">#REF!</definedName>
    <definedName name="_____TT109" localSheetId="7">#REF!</definedName>
    <definedName name="_____TT109">#REF!</definedName>
    <definedName name="_____TT11" localSheetId="4">#REF!</definedName>
    <definedName name="_____TT11" localSheetId="7">#REF!</definedName>
    <definedName name="_____TT11">#REF!</definedName>
    <definedName name="_____TT110" localSheetId="4">#REF!</definedName>
    <definedName name="_____TT110" localSheetId="7">#REF!</definedName>
    <definedName name="_____TT110">#REF!</definedName>
    <definedName name="_____TT111" localSheetId="4">#REF!</definedName>
    <definedName name="_____TT111" localSheetId="7">#REF!</definedName>
    <definedName name="_____TT111">#REF!</definedName>
    <definedName name="_____TT112" localSheetId="4">#REF!</definedName>
    <definedName name="_____TT112" localSheetId="7">#REF!</definedName>
    <definedName name="_____TT112">#REF!</definedName>
    <definedName name="_____TT113" localSheetId="4">#REF!</definedName>
    <definedName name="_____TT113" localSheetId="7">#REF!</definedName>
    <definedName name="_____TT113">#REF!</definedName>
    <definedName name="_____TT114" localSheetId="4">#REF!</definedName>
    <definedName name="_____TT114" localSheetId="7">#REF!</definedName>
    <definedName name="_____TT114">#REF!</definedName>
    <definedName name="_____TT115" localSheetId="4">#REF!</definedName>
    <definedName name="_____TT115" localSheetId="7">#REF!</definedName>
    <definedName name="_____TT115">#REF!</definedName>
    <definedName name="_____TT116" localSheetId="4">#REF!</definedName>
    <definedName name="_____TT116" localSheetId="7">#REF!</definedName>
    <definedName name="_____TT116">#REF!</definedName>
    <definedName name="_____TT117" localSheetId="4">#REF!</definedName>
    <definedName name="_____TT117" localSheetId="7">#REF!</definedName>
    <definedName name="_____TT117">#REF!</definedName>
    <definedName name="_____TT118" localSheetId="4">#REF!</definedName>
    <definedName name="_____TT118" localSheetId="7">#REF!</definedName>
    <definedName name="_____TT118">#REF!</definedName>
    <definedName name="_____TT119" localSheetId="4">#REF!</definedName>
    <definedName name="_____TT119" localSheetId="7">#REF!</definedName>
    <definedName name="_____TT119">#REF!</definedName>
    <definedName name="_____TT12" localSheetId="4">#REF!</definedName>
    <definedName name="_____TT12" localSheetId="7">#REF!</definedName>
    <definedName name="_____TT12">#REF!</definedName>
    <definedName name="_____TT120" localSheetId="4">#REF!</definedName>
    <definedName name="_____TT120" localSheetId="7">#REF!</definedName>
    <definedName name="_____TT120">#REF!</definedName>
    <definedName name="_____TT121" localSheetId="4">#REF!</definedName>
    <definedName name="_____TT121" localSheetId="7">#REF!</definedName>
    <definedName name="_____TT121">#REF!</definedName>
    <definedName name="_____TT122" localSheetId="4">#REF!</definedName>
    <definedName name="_____TT122" localSheetId="7">#REF!</definedName>
    <definedName name="_____TT122">#REF!</definedName>
    <definedName name="_____TT123" localSheetId="4">#REF!</definedName>
    <definedName name="_____TT123" localSheetId="7">#REF!</definedName>
    <definedName name="_____TT123">#REF!</definedName>
    <definedName name="_____TT124" localSheetId="4">#REF!</definedName>
    <definedName name="_____TT124" localSheetId="7">#REF!</definedName>
    <definedName name="_____TT124">#REF!</definedName>
    <definedName name="_____TT125" localSheetId="4">#REF!</definedName>
    <definedName name="_____TT125" localSheetId="7">#REF!</definedName>
    <definedName name="_____TT125">#REF!</definedName>
    <definedName name="_____TT126" localSheetId="4">#REF!</definedName>
    <definedName name="_____TT126" localSheetId="7">#REF!</definedName>
    <definedName name="_____TT126">#REF!</definedName>
    <definedName name="_____TT127" localSheetId="4">#REF!</definedName>
    <definedName name="_____TT127" localSheetId="7">#REF!</definedName>
    <definedName name="_____TT127">#REF!</definedName>
    <definedName name="_____TT128" localSheetId="4">#REF!</definedName>
    <definedName name="_____TT128" localSheetId="7">#REF!</definedName>
    <definedName name="_____TT128">#REF!</definedName>
    <definedName name="_____TT129" localSheetId="4">#REF!</definedName>
    <definedName name="_____TT129" localSheetId="7">#REF!</definedName>
    <definedName name="_____TT129">#REF!</definedName>
    <definedName name="_____TT13" localSheetId="4">#REF!</definedName>
    <definedName name="_____TT13" localSheetId="7">#REF!</definedName>
    <definedName name="_____TT13">#REF!</definedName>
    <definedName name="_____TT130" localSheetId="4">#REF!</definedName>
    <definedName name="_____TT130" localSheetId="7">#REF!</definedName>
    <definedName name="_____TT130">#REF!</definedName>
    <definedName name="_____TT131" localSheetId="4">#REF!</definedName>
    <definedName name="_____TT131" localSheetId="7">#REF!</definedName>
    <definedName name="_____TT131">#REF!</definedName>
    <definedName name="_____TT132" localSheetId="4">#REF!</definedName>
    <definedName name="_____TT132" localSheetId="7">#REF!</definedName>
    <definedName name="_____TT132">#REF!</definedName>
    <definedName name="_____TT133" localSheetId="4">#REF!</definedName>
    <definedName name="_____TT133" localSheetId="7">#REF!</definedName>
    <definedName name="_____TT133">#REF!</definedName>
    <definedName name="_____TT134" localSheetId="4">#REF!</definedName>
    <definedName name="_____TT134" localSheetId="7">#REF!</definedName>
    <definedName name="_____TT134">#REF!</definedName>
    <definedName name="_____TT135" localSheetId="4">#REF!</definedName>
    <definedName name="_____TT135" localSheetId="7">#REF!</definedName>
    <definedName name="_____TT135">#REF!</definedName>
    <definedName name="_____TT136" localSheetId="4">#REF!</definedName>
    <definedName name="_____TT136" localSheetId="7">#REF!</definedName>
    <definedName name="_____TT136">#REF!</definedName>
    <definedName name="_____TT137" localSheetId="4">#REF!</definedName>
    <definedName name="_____TT137" localSheetId="7">#REF!</definedName>
    <definedName name="_____TT137">#REF!</definedName>
    <definedName name="_____TT138" localSheetId="4">#REF!</definedName>
    <definedName name="_____TT138" localSheetId="7">#REF!</definedName>
    <definedName name="_____TT138">#REF!</definedName>
    <definedName name="_____TT139" localSheetId="4">#REF!</definedName>
    <definedName name="_____TT139" localSheetId="7">#REF!</definedName>
    <definedName name="_____TT139">#REF!</definedName>
    <definedName name="_____TT14" localSheetId="4">#REF!</definedName>
    <definedName name="_____TT14" localSheetId="7">#REF!</definedName>
    <definedName name="_____TT14">#REF!</definedName>
    <definedName name="_____TT140" localSheetId="4">#REF!</definedName>
    <definedName name="_____TT140" localSheetId="7">#REF!</definedName>
    <definedName name="_____TT140">#REF!</definedName>
    <definedName name="_____TT141" localSheetId="4">#REF!</definedName>
    <definedName name="_____TT141" localSheetId="7">#REF!</definedName>
    <definedName name="_____TT141">#REF!</definedName>
    <definedName name="_____TT142" localSheetId="4">#REF!</definedName>
    <definedName name="_____TT142" localSheetId="7">#REF!</definedName>
    <definedName name="_____TT142">#REF!</definedName>
    <definedName name="_____TT15" localSheetId="4">#REF!</definedName>
    <definedName name="_____TT15" localSheetId="7">#REF!</definedName>
    <definedName name="_____TT15">#REF!</definedName>
    <definedName name="_____TT16" localSheetId="4">#REF!</definedName>
    <definedName name="_____TT16" localSheetId="7">#REF!</definedName>
    <definedName name="_____TT16">#REF!</definedName>
    <definedName name="_____TT17" localSheetId="4">#REF!</definedName>
    <definedName name="_____TT17" localSheetId="7">#REF!</definedName>
    <definedName name="_____TT17">#REF!</definedName>
    <definedName name="_____TT18" localSheetId="4">#REF!</definedName>
    <definedName name="_____TT18" localSheetId="7">#REF!</definedName>
    <definedName name="_____TT18">#REF!</definedName>
    <definedName name="_____TT19" localSheetId="4">#REF!</definedName>
    <definedName name="_____TT19" localSheetId="7">#REF!</definedName>
    <definedName name="_____TT19">#REF!</definedName>
    <definedName name="_____TT2" localSheetId="4">#REF!</definedName>
    <definedName name="_____TT2" localSheetId="7">#REF!</definedName>
    <definedName name="_____TT2">#REF!</definedName>
    <definedName name="_____TT20" localSheetId="4">#REF!</definedName>
    <definedName name="_____TT20" localSheetId="7">#REF!</definedName>
    <definedName name="_____TT20">#REF!</definedName>
    <definedName name="_____TT21" localSheetId="4">#REF!</definedName>
    <definedName name="_____TT21" localSheetId="7">#REF!</definedName>
    <definedName name="_____TT21">#REF!</definedName>
    <definedName name="_____TT22" localSheetId="4">#REF!</definedName>
    <definedName name="_____TT22" localSheetId="7">#REF!</definedName>
    <definedName name="_____TT22">#REF!</definedName>
    <definedName name="_____tt23" localSheetId="4">#REF!</definedName>
    <definedName name="_____tt23" localSheetId="7">#REF!</definedName>
    <definedName name="_____tt23">#REF!</definedName>
    <definedName name="_____TT24" localSheetId="4">#REF!</definedName>
    <definedName name="_____TT24" localSheetId="7">#REF!</definedName>
    <definedName name="_____TT24">#REF!</definedName>
    <definedName name="_____TT25" localSheetId="4">#REF!</definedName>
    <definedName name="_____TT25" localSheetId="7">#REF!</definedName>
    <definedName name="_____TT25">#REF!</definedName>
    <definedName name="_____TT26" localSheetId="4">#REF!</definedName>
    <definedName name="_____TT26" localSheetId="7">#REF!</definedName>
    <definedName name="_____TT26">#REF!</definedName>
    <definedName name="_____TT27" localSheetId="4">#REF!</definedName>
    <definedName name="_____TT27" localSheetId="7">#REF!</definedName>
    <definedName name="_____TT27">#REF!</definedName>
    <definedName name="_____TT28" localSheetId="4">#REF!</definedName>
    <definedName name="_____TT28" localSheetId="7">#REF!</definedName>
    <definedName name="_____TT28">#REF!</definedName>
    <definedName name="_____tt288" localSheetId="4">#REF!</definedName>
    <definedName name="_____tt288" localSheetId="7">#REF!</definedName>
    <definedName name="_____tt288">#REF!</definedName>
    <definedName name="_____TT29" localSheetId="4">#REF!</definedName>
    <definedName name="_____TT29" localSheetId="7">#REF!</definedName>
    <definedName name="_____TT29">#REF!</definedName>
    <definedName name="_____TT3" localSheetId="4">#REF!</definedName>
    <definedName name="_____TT3" localSheetId="7">#REF!</definedName>
    <definedName name="_____TT3">#REF!</definedName>
    <definedName name="_____TT30" localSheetId="4">#REF!</definedName>
    <definedName name="_____TT30" localSheetId="7">#REF!</definedName>
    <definedName name="_____TT30">#REF!</definedName>
    <definedName name="_____tt300" localSheetId="4">#REF!</definedName>
    <definedName name="_____tt300" localSheetId="7">#REF!</definedName>
    <definedName name="_____tt300">#REF!</definedName>
    <definedName name="_____TT31" localSheetId="4">#REF!</definedName>
    <definedName name="_____TT31" localSheetId="7">#REF!</definedName>
    <definedName name="_____TT31">#REF!</definedName>
    <definedName name="_____TT32" localSheetId="4">#REF!</definedName>
    <definedName name="_____TT32" localSheetId="7">#REF!</definedName>
    <definedName name="_____TT32">#REF!</definedName>
    <definedName name="_____tt322" localSheetId="4">#REF!</definedName>
    <definedName name="_____tt322" localSheetId="7">#REF!</definedName>
    <definedName name="_____tt322">#REF!</definedName>
    <definedName name="_____TT33" localSheetId="4">#REF!</definedName>
    <definedName name="_____TT33" localSheetId="7">#REF!</definedName>
    <definedName name="_____TT33">#REF!</definedName>
    <definedName name="_____TT34" localSheetId="4">#REF!</definedName>
    <definedName name="_____TT34" localSheetId="7">#REF!</definedName>
    <definedName name="_____TT34">#REF!</definedName>
    <definedName name="_____TT35" localSheetId="4">#REF!</definedName>
    <definedName name="_____TT35" localSheetId="7">#REF!</definedName>
    <definedName name="_____TT35">#REF!</definedName>
    <definedName name="_____TT36" localSheetId="4">#REF!</definedName>
    <definedName name="_____TT36" localSheetId="7">#REF!</definedName>
    <definedName name="_____TT36">#REF!</definedName>
    <definedName name="_____TT37" localSheetId="4">#REF!</definedName>
    <definedName name="_____TT37" localSheetId="7">#REF!</definedName>
    <definedName name="_____TT37">#REF!</definedName>
    <definedName name="_____TT38" localSheetId="4">#REF!</definedName>
    <definedName name="_____TT38" localSheetId="7">#REF!</definedName>
    <definedName name="_____TT38">#REF!</definedName>
    <definedName name="_____TT39" localSheetId="4">#REF!</definedName>
    <definedName name="_____TT39" localSheetId="7">#REF!</definedName>
    <definedName name="_____TT39">#REF!</definedName>
    <definedName name="_____TT4" localSheetId="4">#REF!</definedName>
    <definedName name="_____TT4" localSheetId="7">#REF!</definedName>
    <definedName name="_____TT4">#REF!</definedName>
    <definedName name="_____TT40" localSheetId="4">#REF!</definedName>
    <definedName name="_____TT40" localSheetId="7">#REF!</definedName>
    <definedName name="_____TT40">#REF!</definedName>
    <definedName name="_____TT41" localSheetId="4">#REF!</definedName>
    <definedName name="_____TT41" localSheetId="7">#REF!</definedName>
    <definedName name="_____TT41">#REF!</definedName>
    <definedName name="_____TT42" localSheetId="4">#REF!</definedName>
    <definedName name="_____TT42" localSheetId="7">#REF!</definedName>
    <definedName name="_____TT42">#REF!</definedName>
    <definedName name="_____TT43" localSheetId="4">#REF!</definedName>
    <definedName name="_____TT43" localSheetId="7">#REF!</definedName>
    <definedName name="_____TT43">#REF!</definedName>
    <definedName name="_____TT44" localSheetId="4">#REF!</definedName>
    <definedName name="_____TT44" localSheetId="7">#REF!</definedName>
    <definedName name="_____TT44">#REF!</definedName>
    <definedName name="_____TT45" localSheetId="4">#REF!</definedName>
    <definedName name="_____TT45" localSheetId="7">#REF!</definedName>
    <definedName name="_____TT45">#REF!</definedName>
    <definedName name="_____TT46" localSheetId="4">#REF!</definedName>
    <definedName name="_____TT46" localSheetId="7">#REF!</definedName>
    <definedName name="_____TT46">#REF!</definedName>
    <definedName name="_____TT47" localSheetId="4">#REF!</definedName>
    <definedName name="_____TT47" localSheetId="7">#REF!</definedName>
    <definedName name="_____TT47">#REF!</definedName>
    <definedName name="_____TT48" localSheetId="4">#REF!</definedName>
    <definedName name="_____TT48" localSheetId="7">#REF!</definedName>
    <definedName name="_____TT48">#REF!</definedName>
    <definedName name="_____TT49" localSheetId="4">#REF!</definedName>
    <definedName name="_____TT49" localSheetId="7">#REF!</definedName>
    <definedName name="_____TT49">#REF!</definedName>
    <definedName name="_____TT5" localSheetId="4">#REF!</definedName>
    <definedName name="_____TT5" localSheetId="7">#REF!</definedName>
    <definedName name="_____TT5">#REF!</definedName>
    <definedName name="_____TT50" localSheetId="4">#REF!</definedName>
    <definedName name="_____TT50" localSheetId="7">#REF!</definedName>
    <definedName name="_____TT50">#REF!</definedName>
    <definedName name="_____TT51" localSheetId="4">#REF!</definedName>
    <definedName name="_____TT51" localSheetId="7">#REF!</definedName>
    <definedName name="_____TT51">#REF!</definedName>
    <definedName name="_____TT52" localSheetId="4">#REF!</definedName>
    <definedName name="_____TT52" localSheetId="7">#REF!</definedName>
    <definedName name="_____TT52">#REF!</definedName>
    <definedName name="_____TT53" localSheetId="4">#REF!</definedName>
    <definedName name="_____TT53" localSheetId="7">#REF!</definedName>
    <definedName name="_____TT53">#REF!</definedName>
    <definedName name="_____TT54" localSheetId="4">#REF!</definedName>
    <definedName name="_____TT54" localSheetId="7">#REF!</definedName>
    <definedName name="_____TT54">#REF!</definedName>
    <definedName name="_____TT55" localSheetId="4">#REF!</definedName>
    <definedName name="_____TT55" localSheetId="7">#REF!</definedName>
    <definedName name="_____TT55">#REF!</definedName>
    <definedName name="_____TT56" localSheetId="4">#REF!</definedName>
    <definedName name="_____TT56" localSheetId="7">#REF!</definedName>
    <definedName name="_____TT56">#REF!</definedName>
    <definedName name="_____TT57" localSheetId="4">#REF!</definedName>
    <definedName name="_____TT57" localSheetId="7">#REF!</definedName>
    <definedName name="_____TT57">#REF!</definedName>
    <definedName name="_____TT58" localSheetId="4">#REF!</definedName>
    <definedName name="_____TT58" localSheetId="7">#REF!</definedName>
    <definedName name="_____TT58">#REF!</definedName>
    <definedName name="_____TT59" localSheetId="4">#REF!</definedName>
    <definedName name="_____TT59" localSheetId="7">#REF!</definedName>
    <definedName name="_____TT59">#REF!</definedName>
    <definedName name="_____TT6" localSheetId="4">#REF!</definedName>
    <definedName name="_____TT6" localSheetId="7">#REF!</definedName>
    <definedName name="_____TT6">#REF!</definedName>
    <definedName name="_____TT60" localSheetId="4">#REF!</definedName>
    <definedName name="_____TT60" localSheetId="7">#REF!</definedName>
    <definedName name="_____TT60">#REF!</definedName>
    <definedName name="_____TT61" localSheetId="4">#REF!</definedName>
    <definedName name="_____TT61" localSheetId="7">#REF!</definedName>
    <definedName name="_____TT61">#REF!</definedName>
    <definedName name="_____TT62" localSheetId="4">#REF!</definedName>
    <definedName name="_____TT62" localSheetId="7">#REF!</definedName>
    <definedName name="_____TT62">#REF!</definedName>
    <definedName name="_____TT63" localSheetId="4">#REF!</definedName>
    <definedName name="_____TT63" localSheetId="7">#REF!</definedName>
    <definedName name="_____TT63">#REF!</definedName>
    <definedName name="_____TT64" localSheetId="4">#REF!</definedName>
    <definedName name="_____TT64" localSheetId="7">#REF!</definedName>
    <definedName name="_____TT64">#REF!</definedName>
    <definedName name="_____TT65" localSheetId="4">#REF!</definedName>
    <definedName name="_____TT65" localSheetId="7">#REF!</definedName>
    <definedName name="_____TT65">#REF!</definedName>
    <definedName name="_____TT66" localSheetId="4">#REF!</definedName>
    <definedName name="_____TT66" localSheetId="7">#REF!</definedName>
    <definedName name="_____TT66">#REF!</definedName>
    <definedName name="_____TT67" localSheetId="4">#REF!</definedName>
    <definedName name="_____TT67" localSheetId="7">#REF!</definedName>
    <definedName name="_____TT67">#REF!</definedName>
    <definedName name="_____TT68" localSheetId="4">#REF!</definedName>
    <definedName name="_____TT68" localSheetId="7">#REF!</definedName>
    <definedName name="_____TT68">#REF!</definedName>
    <definedName name="_____TT69" localSheetId="4">#REF!</definedName>
    <definedName name="_____TT69" localSheetId="7">#REF!</definedName>
    <definedName name="_____TT69">#REF!</definedName>
    <definedName name="_____TT7" localSheetId="4">#REF!</definedName>
    <definedName name="_____TT7" localSheetId="7">#REF!</definedName>
    <definedName name="_____TT7">#REF!</definedName>
    <definedName name="_____TT70" localSheetId="4">#REF!</definedName>
    <definedName name="_____TT70" localSheetId="7">#REF!</definedName>
    <definedName name="_____TT70">#REF!</definedName>
    <definedName name="_____TT71" localSheetId="4">#REF!</definedName>
    <definedName name="_____TT71" localSheetId="7">#REF!</definedName>
    <definedName name="_____TT71">#REF!</definedName>
    <definedName name="_____TT72" localSheetId="4">#REF!</definedName>
    <definedName name="_____TT72" localSheetId="7">#REF!</definedName>
    <definedName name="_____TT72">#REF!</definedName>
    <definedName name="_____TT73" localSheetId="4">#REF!</definedName>
    <definedName name="_____TT73" localSheetId="7">#REF!</definedName>
    <definedName name="_____TT73">#REF!</definedName>
    <definedName name="_____TT74" localSheetId="4">#REF!</definedName>
    <definedName name="_____TT74" localSheetId="7">#REF!</definedName>
    <definedName name="_____TT74">#REF!</definedName>
    <definedName name="_____TT75" localSheetId="4">#REF!</definedName>
    <definedName name="_____TT75" localSheetId="7">#REF!</definedName>
    <definedName name="_____TT75">#REF!</definedName>
    <definedName name="_____TT76" localSheetId="4">#REF!</definedName>
    <definedName name="_____TT76" localSheetId="7">#REF!</definedName>
    <definedName name="_____TT76">#REF!</definedName>
    <definedName name="_____TT77" localSheetId="4">#REF!</definedName>
    <definedName name="_____TT77" localSheetId="7">#REF!</definedName>
    <definedName name="_____TT77">#REF!</definedName>
    <definedName name="_____TT78" localSheetId="4">#REF!</definedName>
    <definedName name="_____TT78" localSheetId="7">#REF!</definedName>
    <definedName name="_____TT78">#REF!</definedName>
    <definedName name="_____TT79" localSheetId="4">#REF!</definedName>
    <definedName name="_____TT79" localSheetId="7">#REF!</definedName>
    <definedName name="_____TT79">#REF!</definedName>
    <definedName name="_____TT8" localSheetId="4">#REF!</definedName>
    <definedName name="_____TT8" localSheetId="7">#REF!</definedName>
    <definedName name="_____TT8">#REF!</definedName>
    <definedName name="_____TT80" localSheetId="4">#REF!</definedName>
    <definedName name="_____TT80" localSheetId="7">#REF!</definedName>
    <definedName name="_____TT80">#REF!</definedName>
    <definedName name="_____TT81" localSheetId="4">#REF!</definedName>
    <definedName name="_____TT81" localSheetId="7">#REF!</definedName>
    <definedName name="_____TT81">#REF!</definedName>
    <definedName name="_____TT82" localSheetId="4">#REF!</definedName>
    <definedName name="_____TT82" localSheetId="7">#REF!</definedName>
    <definedName name="_____TT82">#REF!</definedName>
    <definedName name="_____TT83" localSheetId="4">#REF!</definedName>
    <definedName name="_____TT83" localSheetId="7">#REF!</definedName>
    <definedName name="_____TT83">#REF!</definedName>
    <definedName name="_____TT84" localSheetId="4">#REF!</definedName>
    <definedName name="_____TT84" localSheetId="7">#REF!</definedName>
    <definedName name="_____TT84">#REF!</definedName>
    <definedName name="_____TT85" localSheetId="4">#REF!</definedName>
    <definedName name="_____TT85" localSheetId="7">#REF!</definedName>
    <definedName name="_____TT85">#REF!</definedName>
    <definedName name="_____TT86" localSheetId="4">#REF!</definedName>
    <definedName name="_____TT86" localSheetId="7">#REF!</definedName>
    <definedName name="_____TT86">#REF!</definedName>
    <definedName name="_____TT87" localSheetId="4">#REF!</definedName>
    <definedName name="_____TT87" localSheetId="7">#REF!</definedName>
    <definedName name="_____TT87">#REF!</definedName>
    <definedName name="_____TT88" localSheetId="4">#REF!</definedName>
    <definedName name="_____TT88" localSheetId="7">#REF!</definedName>
    <definedName name="_____TT88">#REF!</definedName>
    <definedName name="_____TT89" localSheetId="4">#REF!</definedName>
    <definedName name="_____TT89" localSheetId="7">#REF!</definedName>
    <definedName name="_____TT89">#REF!</definedName>
    <definedName name="_____TT9" localSheetId="4">#REF!</definedName>
    <definedName name="_____TT9" localSheetId="7">#REF!</definedName>
    <definedName name="_____TT9">#REF!</definedName>
    <definedName name="_____TT90" localSheetId="4">#REF!</definedName>
    <definedName name="_____TT90" localSheetId="7">#REF!</definedName>
    <definedName name="_____TT90">#REF!</definedName>
    <definedName name="_____TT91" localSheetId="4">#REF!</definedName>
    <definedName name="_____TT91" localSheetId="7">#REF!</definedName>
    <definedName name="_____TT91">#REF!</definedName>
    <definedName name="_____TT92" localSheetId="4">#REF!</definedName>
    <definedName name="_____TT92" localSheetId="7">#REF!</definedName>
    <definedName name="_____TT92">#REF!</definedName>
    <definedName name="_____TT93" localSheetId="4">#REF!</definedName>
    <definedName name="_____TT93" localSheetId="7">#REF!</definedName>
    <definedName name="_____TT93">#REF!</definedName>
    <definedName name="_____TT94" localSheetId="4">#REF!</definedName>
    <definedName name="_____TT94" localSheetId="7">#REF!</definedName>
    <definedName name="_____TT94">#REF!</definedName>
    <definedName name="_____TT95" localSheetId="4">#REF!</definedName>
    <definedName name="_____TT95" localSheetId="7">#REF!</definedName>
    <definedName name="_____TT95">#REF!</definedName>
    <definedName name="_____TT96" localSheetId="4">#REF!</definedName>
    <definedName name="_____TT96" localSheetId="7">#REF!</definedName>
    <definedName name="_____TT96">#REF!</definedName>
    <definedName name="_____TT97" localSheetId="4">#REF!</definedName>
    <definedName name="_____TT97" localSheetId="7">#REF!</definedName>
    <definedName name="_____TT97">#REF!</definedName>
    <definedName name="_____TT98" localSheetId="4">#REF!</definedName>
    <definedName name="_____TT98" localSheetId="7">#REF!</definedName>
    <definedName name="_____TT98">#REF!</definedName>
    <definedName name="_____TT99" localSheetId="4">#REF!</definedName>
    <definedName name="_____TT99" localSheetId="7">#REF!</definedName>
    <definedName name="_____TT99">#REF!</definedName>
    <definedName name="____A1" localSheetId="4">#REF!</definedName>
    <definedName name="____A1" localSheetId="7">#REF!</definedName>
    <definedName name="____A1">#REF!</definedName>
    <definedName name="____A10" localSheetId="4">#REF!</definedName>
    <definedName name="____A10" localSheetId="7">#REF!</definedName>
    <definedName name="____A10">#REF!</definedName>
    <definedName name="____A11" localSheetId="4">#REF!</definedName>
    <definedName name="____A11" localSheetId="7">#REF!</definedName>
    <definedName name="____A11">#REF!</definedName>
    <definedName name="____A12" localSheetId="4">#REF!</definedName>
    <definedName name="____A12" localSheetId="7">#REF!</definedName>
    <definedName name="____A12">#REF!</definedName>
    <definedName name="____A13" localSheetId="4">#REF!</definedName>
    <definedName name="____A13" localSheetId="7">#REF!</definedName>
    <definedName name="____A13">#REF!</definedName>
    <definedName name="____A14" localSheetId="4">#REF!</definedName>
    <definedName name="____A14" localSheetId="7">#REF!</definedName>
    <definedName name="____A14">#REF!</definedName>
    <definedName name="____A15" localSheetId="4">#REF!</definedName>
    <definedName name="____A15" localSheetId="7">#REF!</definedName>
    <definedName name="____A15">#REF!</definedName>
    <definedName name="____A16" localSheetId="4">#REF!</definedName>
    <definedName name="____A16" localSheetId="7">#REF!</definedName>
    <definedName name="____A16">#REF!</definedName>
    <definedName name="____A17" localSheetId="4">#REF!</definedName>
    <definedName name="____A17" localSheetId="7">#REF!</definedName>
    <definedName name="____A17">#REF!</definedName>
    <definedName name="____A19" localSheetId="4">#REF!</definedName>
    <definedName name="____A19" localSheetId="7">#REF!</definedName>
    <definedName name="____A19">#REF!</definedName>
    <definedName name="____A2" localSheetId="4">#REF!</definedName>
    <definedName name="____A2" localSheetId="7">#REF!</definedName>
    <definedName name="____A2">#REF!</definedName>
    <definedName name="____A20" localSheetId="4">#REF!</definedName>
    <definedName name="____A20" localSheetId="7">#REF!</definedName>
    <definedName name="____A20">#REF!</definedName>
    <definedName name="____A21" localSheetId="4">#REF!</definedName>
    <definedName name="____A21" localSheetId="7">#REF!</definedName>
    <definedName name="____A21">#REF!</definedName>
    <definedName name="____A22" localSheetId="4">#REF!</definedName>
    <definedName name="____A22" localSheetId="7">#REF!</definedName>
    <definedName name="____A22">#REF!</definedName>
    <definedName name="____A23" localSheetId="4">#REF!</definedName>
    <definedName name="____A23" localSheetId="7">#REF!</definedName>
    <definedName name="____A23">#REF!</definedName>
    <definedName name="____A24" localSheetId="4">#REF!</definedName>
    <definedName name="____A24" localSheetId="7">#REF!</definedName>
    <definedName name="____A24">#REF!</definedName>
    <definedName name="____A25" localSheetId="4">#REF!</definedName>
    <definedName name="____A25" localSheetId="7">#REF!</definedName>
    <definedName name="____A25">#REF!</definedName>
    <definedName name="____A3" localSheetId="4">#REF!</definedName>
    <definedName name="____A3" localSheetId="7">#REF!</definedName>
    <definedName name="____A3">#REF!</definedName>
    <definedName name="____A4" localSheetId="4">#REF!</definedName>
    <definedName name="____A4" localSheetId="7">#REF!</definedName>
    <definedName name="____A4">#REF!</definedName>
    <definedName name="____A5" localSheetId="4">#REF!</definedName>
    <definedName name="____A5" localSheetId="7">#REF!</definedName>
    <definedName name="____A5">#REF!</definedName>
    <definedName name="____A6" localSheetId="4">#REF!</definedName>
    <definedName name="____A6" localSheetId="7">#REF!</definedName>
    <definedName name="____A6">#REF!</definedName>
    <definedName name="____A7" localSheetId="4">#REF!</definedName>
    <definedName name="____A7" localSheetId="7">#REF!</definedName>
    <definedName name="____A7">#REF!</definedName>
    <definedName name="____A9" localSheetId="4">#REF!</definedName>
    <definedName name="____A9" localSheetId="7">#REF!</definedName>
    <definedName name="____A9">#REF!</definedName>
    <definedName name="____Abr1" localSheetId="4">#REF!</definedName>
    <definedName name="____Abr1" localSheetId="7">#REF!</definedName>
    <definedName name="____Abr1">#REF!</definedName>
    <definedName name="____ACA25" localSheetId="4">#REF!</definedName>
    <definedName name="____ACA25" localSheetId="7">#REF!</definedName>
    <definedName name="____ACA25">#REF!</definedName>
    <definedName name="____ACA50" localSheetId="4">#REF!</definedName>
    <definedName name="____ACA50" localSheetId="7">#REF!</definedName>
    <definedName name="____ACA50">#REF!</definedName>
    <definedName name="____ACM30" localSheetId="4">#REF!</definedName>
    <definedName name="____ACM30" localSheetId="7">#REF!</definedName>
    <definedName name="____ACM30">#REF!</definedName>
    <definedName name="____act2" localSheetId="4">#REF!</definedName>
    <definedName name="____act2" localSheetId="7">#REF!</definedName>
    <definedName name="____act2">#REF!</definedName>
    <definedName name="____adm1" localSheetId="7" hidden="1">{"'Índice'!$A$1:$K$49"}</definedName>
    <definedName name="____adm1" hidden="1">{"'Índice'!$A$1:$K$49"}</definedName>
    <definedName name="____adm2" localSheetId="7" hidden="1">{"VENTAS1",#N/A,FALSE,"VENTAS";"VENTAS2",#N/A,FALSE,"VENTAS";"VENTAS3",#N/A,FALSE,"VENTAS";"VENTAS4",#N/A,FALSE,"VENTAS";"VENTAS5",#N/A,FALSE,"VENTAS";"VENTAS6",#N/A,FALSE,"VENTAS";"VENTAS7",#N/A,FALSE,"VENTAS";"VENTAS8",#N/A,FALSE,"VENTAS"}</definedName>
    <definedName name="____adm2" hidden="1">{"VENTAS1",#N/A,FALSE,"VENTAS";"VENTAS2",#N/A,FALSE,"VENTAS";"VENTAS3",#N/A,FALSE,"VENTAS";"VENTAS4",#N/A,FALSE,"VENTAS";"VENTAS5",#N/A,FALSE,"VENTAS";"VENTAS6",#N/A,FALSE,"VENTAS";"VENTAS7",#N/A,FALSE,"VENTAS";"VENTAS8",#N/A,FALSE,"VENTAS"}</definedName>
    <definedName name="____Ago1" localSheetId="4">#REF!</definedName>
    <definedName name="____Ago1" localSheetId="7">#REF!</definedName>
    <definedName name="____Ago1">#REF!</definedName>
    <definedName name="____arg13">"$#REF!.$H$31"</definedName>
    <definedName name="____arg16">"$#REF!.$H$55"</definedName>
    <definedName name="____ATD1" localSheetId="4">#REF!</definedName>
    <definedName name="____ATD1" localSheetId="7">#REF!</definedName>
    <definedName name="____ATD1">#REF!</definedName>
    <definedName name="____BDI1" localSheetId="4">#REF!</definedName>
    <definedName name="____BDI1" localSheetId="7">#REF!</definedName>
    <definedName name="____BDI1">#REF!</definedName>
    <definedName name="____brv2" localSheetId="4">#REF!</definedName>
    <definedName name="____brv2" localSheetId="7">#REF!</definedName>
    <definedName name="____brv2">#REF!</definedName>
    <definedName name="____Brz1" localSheetId="4">#REF!</definedName>
    <definedName name="____Brz1" localSheetId="7">#REF!</definedName>
    <definedName name="____Brz1">#REF!</definedName>
    <definedName name="____Brz2" localSheetId="4">#REF!</definedName>
    <definedName name="____Brz2" localSheetId="7">#REF!</definedName>
    <definedName name="____Brz2">#REF!</definedName>
    <definedName name="____cab1" localSheetId="4">#REF!</definedName>
    <definedName name="____cab1" localSheetId="7">#REF!</definedName>
    <definedName name="____cab1" localSheetId="26">#REF!</definedName>
    <definedName name="____cab1">#REF!</definedName>
    <definedName name="____cab2" localSheetId="4">#REF!</definedName>
    <definedName name="____cab2" localSheetId="7">#REF!</definedName>
    <definedName name="____cab2">#REF!</definedName>
    <definedName name="____CAP20" localSheetId="4">#REF!</definedName>
    <definedName name="____CAP20" localSheetId="7">#REF!</definedName>
    <definedName name="____CAP20" localSheetId="26">#REF!</definedName>
    <definedName name="____CAP20">#REF!</definedName>
    <definedName name="____CC709" localSheetId="7">#REF!</definedName>
    <definedName name="____CC709">#N/A</definedName>
    <definedName name="____CC947" localSheetId="7">#REF!</definedName>
    <definedName name="____CC947">#N/A</definedName>
    <definedName name="____CCM30" localSheetId="4">#REF!</definedName>
    <definedName name="____CCM30" localSheetId="7">#REF!</definedName>
    <definedName name="____CCM30">#REF!</definedName>
    <definedName name="____CMM30" localSheetId="4">#REF!</definedName>
    <definedName name="____CMM30" localSheetId="7">#REF!</definedName>
    <definedName name="____CMM30">#REF!</definedName>
    <definedName name="____d2" localSheetId="7" hidden="1">{#N/A,#N/A,FALSE,"Aging Summary";#N/A,#N/A,FALSE,"Ratio Analysis";#N/A,#N/A,FALSE,"Test 120 Day Accts";#N/A,#N/A,FALSE,"Tickmarks"}</definedName>
    <definedName name="____d2" hidden="1">{#N/A,#N/A,FALSE,"Aging Summary";#N/A,#N/A,FALSE,"Ratio Analysis";#N/A,#N/A,FALSE,"Test 120 Day Accts";#N/A,#N/A,FALSE,"Tickmarks"}</definedName>
    <definedName name="____DAR02" localSheetId="4">#REF!</definedName>
    <definedName name="____DAR02" localSheetId="7">#REF!</definedName>
    <definedName name="____DAR02">#REF!</definedName>
    <definedName name="____Dez1" localSheetId="4">#REF!</definedName>
    <definedName name="____Dez1" localSheetId="7">#REF!</definedName>
    <definedName name="____Dez1">#REF!</definedName>
    <definedName name="____DIV1004" localSheetId="4">#REF!</definedName>
    <definedName name="____DIV1004" localSheetId="7">#REF!</definedName>
    <definedName name="____DIV1004">#REF!</definedName>
    <definedName name="____DIV1015" localSheetId="4">#REF!</definedName>
    <definedName name="____DIV1015" localSheetId="7">#REF!</definedName>
    <definedName name="____DIV1015">#REF!</definedName>
    <definedName name="____DIV1039" localSheetId="4">#REF!</definedName>
    <definedName name="____DIV1039" localSheetId="7">#REF!</definedName>
    <definedName name="____DIV1039">#REF!</definedName>
    <definedName name="____DIV1050" localSheetId="4">#REF!</definedName>
    <definedName name="____DIV1050" localSheetId="7">#REF!</definedName>
    <definedName name="____DIV1050">#REF!</definedName>
    <definedName name="____DIV278" localSheetId="4">#REF!</definedName>
    <definedName name="____DIV278" localSheetId="7">#REF!</definedName>
    <definedName name="____DIV278">#REF!</definedName>
    <definedName name="____DIV279" localSheetId="4">#REF!</definedName>
    <definedName name="____DIV279" localSheetId="7">#REF!</definedName>
    <definedName name="____DIV279">#REF!</definedName>
    <definedName name="____DIV45" localSheetId="4">#REF!</definedName>
    <definedName name="____DIV45" localSheetId="7">#REF!</definedName>
    <definedName name="____DIV45">#REF!</definedName>
    <definedName name="____DIV450" localSheetId="4">#REF!</definedName>
    <definedName name="____DIV450" localSheetId="7">#REF!</definedName>
    <definedName name="____DIV450">#REF!</definedName>
    <definedName name="____DIV709" localSheetId="4">#REF!</definedName>
    <definedName name="____DIV709" localSheetId="7">#REF!</definedName>
    <definedName name="____DIV709">#REF!</definedName>
    <definedName name="____DIV710" localSheetId="4">#REF!</definedName>
    <definedName name="____DIV710" localSheetId="7">#REF!</definedName>
    <definedName name="____DIV710">#REF!</definedName>
    <definedName name="____DIV711" localSheetId="4">#REF!</definedName>
    <definedName name="____DIV711" localSheetId="7">#REF!</definedName>
    <definedName name="____DIV711">#REF!</definedName>
    <definedName name="____DIV718" localSheetId="4">#REF!</definedName>
    <definedName name="____DIV718" localSheetId="7">#REF!</definedName>
    <definedName name="____DIV718">#REF!</definedName>
    <definedName name="____DIV719" localSheetId="4">#REF!</definedName>
    <definedName name="____DIV719" localSheetId="7">#REF!</definedName>
    <definedName name="____DIV719">#REF!</definedName>
    <definedName name="____DIV720" localSheetId="4">#REF!</definedName>
    <definedName name="____DIV720" localSheetId="7">#REF!</definedName>
    <definedName name="____DIV720">#REF!</definedName>
    <definedName name="____DIV819" localSheetId="4">#REF!</definedName>
    <definedName name="____DIV819" localSheetId="7">#REF!</definedName>
    <definedName name="____DIV819">#REF!</definedName>
    <definedName name="____DIV947" localSheetId="4">#REF!</definedName>
    <definedName name="____DIV947" localSheetId="7">#REF!</definedName>
    <definedName name="____DIV947">#REF!</definedName>
    <definedName name="____DND2" localSheetId="7">#REF!</definedName>
    <definedName name="____DND2">#N/A</definedName>
    <definedName name="____DRE0700" localSheetId="7" hidden="1">{"'PXR_6500'!$A$1:$I$124"}</definedName>
    <definedName name="____DRE0700" hidden="1">{"'PXR_6500'!$A$1:$I$124"}</definedName>
    <definedName name="____ECT12" localSheetId="4">#REF!</definedName>
    <definedName name="____ECT12" localSheetId="7">#REF!</definedName>
    <definedName name="____ECT12">#REF!</definedName>
    <definedName name="____ECT3" localSheetId="4">#REF!</definedName>
    <definedName name="____ECT3" localSheetId="7">#REF!</definedName>
    <definedName name="____ECT3">#REF!</definedName>
    <definedName name="____EDA01" localSheetId="4">#REF!</definedName>
    <definedName name="____EDA01" localSheetId="7">#REF!</definedName>
    <definedName name="____EDA01">#REF!</definedName>
    <definedName name="____Ext2" localSheetId="4">#REF!</definedName>
    <definedName name="____Ext2" localSheetId="7">#REF!</definedName>
    <definedName name="____Ext2">#REF!</definedName>
    <definedName name="____FAT1" localSheetId="4">#REF!</definedName>
    <definedName name="____FAT1" localSheetId="7">#REF!</definedName>
    <definedName name="____FAT1">#REF!</definedName>
    <definedName name="____FAT2" localSheetId="4">#REF!</definedName>
    <definedName name="____FAT2" localSheetId="7">#REF!</definedName>
    <definedName name="____FAT2">#REF!</definedName>
    <definedName name="____Fev1" localSheetId="4">#REF!</definedName>
    <definedName name="____Fev1" localSheetId="7">#REF!</definedName>
    <definedName name="____Fev1">#REF!</definedName>
    <definedName name="____HCB5" localSheetId="4">#REF!</definedName>
    <definedName name="____HCB5" localSheetId="7">#REF!</definedName>
    <definedName name="____HCB5">#REF!</definedName>
    <definedName name="____Jan1" localSheetId="4">#REF!</definedName>
    <definedName name="____Jan1" localSheetId="7">#REF!</definedName>
    <definedName name="____Jan1">#REF!</definedName>
    <definedName name="____JAN2003">"$#REF!.$G$5"</definedName>
    <definedName name="____JAZ1" localSheetId="4">#REF!</definedName>
    <definedName name="____JAZ1" localSheetId="7">#REF!</definedName>
    <definedName name="____JAZ1" localSheetId="26">#REF!</definedName>
    <definedName name="____JAZ1">#REF!</definedName>
    <definedName name="____JAZ11" localSheetId="4">#REF!</definedName>
    <definedName name="____JAZ11" localSheetId="7">#REF!</definedName>
    <definedName name="____JAZ11" localSheetId="26">#REF!</definedName>
    <definedName name="____JAZ11">#REF!</definedName>
    <definedName name="____JAZ2" localSheetId="4">#REF!</definedName>
    <definedName name="____JAZ2" localSheetId="7">#REF!</definedName>
    <definedName name="____JAZ2" localSheetId="26">#REF!</definedName>
    <definedName name="____JAZ2">#REF!</definedName>
    <definedName name="____JAZ22" localSheetId="4">#REF!</definedName>
    <definedName name="____JAZ22" localSheetId="7">#REF!</definedName>
    <definedName name="____JAZ22" localSheetId="26">#REF!</definedName>
    <definedName name="____JAZ22">#REF!</definedName>
    <definedName name="____JAZ3" localSheetId="4">#REF!</definedName>
    <definedName name="____JAZ3" localSheetId="7">#REF!</definedName>
    <definedName name="____JAZ3" localSheetId="26">#REF!</definedName>
    <definedName name="____JAZ3">#REF!</definedName>
    <definedName name="____JAZ33" localSheetId="4">#REF!</definedName>
    <definedName name="____JAZ33" localSheetId="7">#REF!</definedName>
    <definedName name="____JAZ33" localSheetId="26">#REF!</definedName>
    <definedName name="____JAZ33">#REF!</definedName>
    <definedName name="____Jul1" localSheetId="4">#REF!</definedName>
    <definedName name="____Jul1" localSheetId="7">#REF!</definedName>
    <definedName name="____Jul1">#REF!</definedName>
    <definedName name="____Jun1" localSheetId="4">#REF!</definedName>
    <definedName name="____Jun1" localSheetId="7">#REF!</definedName>
    <definedName name="____Jun1">#REF!</definedName>
    <definedName name="____ki5" localSheetId="4">#REF!</definedName>
    <definedName name="____ki5" localSheetId="7">#REF!</definedName>
    <definedName name="____ki5">#REF!</definedName>
    <definedName name="____KM406407" localSheetId="4">#REF!</definedName>
    <definedName name="____KM406407" localSheetId="7">#REF!</definedName>
    <definedName name="____KM406407" localSheetId="26">#REF!</definedName>
    <definedName name="____KM406407">#REF!</definedName>
    <definedName name="____la2" localSheetId="4">#REF!</definedName>
    <definedName name="____la2" localSheetId="7">#REF!</definedName>
    <definedName name="____la2">#REF!</definedName>
    <definedName name="____LO1004" localSheetId="4">#REF!</definedName>
    <definedName name="____LO1004" localSheetId="7">#REF!</definedName>
    <definedName name="____LO1004">#REF!</definedName>
    <definedName name="____LO1015" localSheetId="4">#REF!</definedName>
    <definedName name="____LO1015" localSheetId="7">#REF!</definedName>
    <definedName name="____LO1015">#REF!</definedName>
    <definedName name="____LO1039" localSheetId="4">#REF!</definedName>
    <definedName name="____LO1039" localSheetId="7">#REF!</definedName>
    <definedName name="____LO1039">#REF!</definedName>
    <definedName name="____LO1050" localSheetId="4">#REF!</definedName>
    <definedName name="____LO1050" localSheetId="7">#REF!</definedName>
    <definedName name="____LO1050">#REF!</definedName>
    <definedName name="____LO278" localSheetId="4">#REF!</definedName>
    <definedName name="____LO278" localSheetId="7">#REF!</definedName>
    <definedName name="____LO278">#REF!</definedName>
    <definedName name="____LO279" localSheetId="4">#REF!</definedName>
    <definedName name="____LO279" localSheetId="7">#REF!</definedName>
    <definedName name="____LO279">#REF!</definedName>
    <definedName name="____LO450" localSheetId="4">#REF!</definedName>
    <definedName name="____LO450" localSheetId="7">#REF!</definedName>
    <definedName name="____LO450">#REF!</definedName>
    <definedName name="____LO709" localSheetId="4">#REF!</definedName>
    <definedName name="____LO709" localSheetId="7">#REF!</definedName>
    <definedName name="____LO709">#REF!</definedName>
    <definedName name="____LO710" localSheetId="4">#REF!</definedName>
    <definedName name="____LO710" localSheetId="7">#REF!</definedName>
    <definedName name="____LO710">#REF!</definedName>
    <definedName name="____LO711" localSheetId="4">#REF!</definedName>
    <definedName name="____LO711" localSheetId="7">#REF!</definedName>
    <definedName name="____LO711">#REF!</definedName>
    <definedName name="____LO719" localSheetId="4">#REF!</definedName>
    <definedName name="____LO719" localSheetId="7">#REF!</definedName>
    <definedName name="____LO719">#REF!</definedName>
    <definedName name="____LO720" localSheetId="4">#REF!</definedName>
    <definedName name="____LO720" localSheetId="7">#REF!</definedName>
    <definedName name="____LO720">#REF!</definedName>
    <definedName name="____LO819" localSheetId="4">#REF!</definedName>
    <definedName name="____LO819" localSheetId="7">#REF!</definedName>
    <definedName name="____LO819">#REF!</definedName>
    <definedName name="____LO947" localSheetId="4">#REF!</definedName>
    <definedName name="____LO947" localSheetId="7">#REF!</definedName>
    <definedName name="____LO947">#REF!</definedName>
    <definedName name="____Mai1" localSheetId="4">#REF!</definedName>
    <definedName name="____Mai1" localSheetId="7">#REF!</definedName>
    <definedName name="____Mai1">#REF!</definedName>
    <definedName name="____Mar1" localSheetId="4">#REF!</definedName>
    <definedName name="____Mar1" localSheetId="7">#REF!</definedName>
    <definedName name="____Mar1">#REF!</definedName>
    <definedName name="____ME10005" localSheetId="4">#REF!</definedName>
    <definedName name="____ME10005" localSheetId="7">#REF!</definedName>
    <definedName name="____ME10005">#REF!</definedName>
    <definedName name="____ME1004" localSheetId="4">#REF!</definedName>
    <definedName name="____ME1004" localSheetId="7">#REF!</definedName>
    <definedName name="____ME1004">#REF!</definedName>
    <definedName name="____ME1015" localSheetId="4">#REF!</definedName>
    <definedName name="____ME1015" localSheetId="7">#REF!</definedName>
    <definedName name="____ME1015">#REF!</definedName>
    <definedName name="____ME1039" localSheetId="4">#REF!</definedName>
    <definedName name="____ME1039" localSheetId="7">#REF!</definedName>
    <definedName name="____ME1039">#REF!</definedName>
    <definedName name="____ME1050" localSheetId="4">#REF!</definedName>
    <definedName name="____ME1050" localSheetId="7">#REF!</definedName>
    <definedName name="____ME1050">#REF!</definedName>
    <definedName name="____ME278" localSheetId="4">#REF!</definedName>
    <definedName name="____ME278" localSheetId="7">#REF!</definedName>
    <definedName name="____ME278">#REF!</definedName>
    <definedName name="____ME279" localSheetId="4">#REF!</definedName>
    <definedName name="____ME279" localSheetId="7">#REF!</definedName>
    <definedName name="____ME279">#REF!</definedName>
    <definedName name="____ME450" localSheetId="4">#REF!</definedName>
    <definedName name="____ME450" localSheetId="7">#REF!</definedName>
    <definedName name="____ME450">#REF!</definedName>
    <definedName name="____ME709" localSheetId="4">#REF!</definedName>
    <definedName name="____ME709" localSheetId="7">#REF!</definedName>
    <definedName name="____ME709">#REF!</definedName>
    <definedName name="____ME710" localSheetId="4">#REF!</definedName>
    <definedName name="____ME710" localSheetId="7">#REF!</definedName>
    <definedName name="____ME710">#REF!</definedName>
    <definedName name="____ME711" localSheetId="4">#REF!</definedName>
    <definedName name="____ME711" localSheetId="7">#REF!</definedName>
    <definedName name="____ME711">#REF!</definedName>
    <definedName name="____ME719" localSheetId="4">#REF!</definedName>
    <definedName name="____ME719" localSheetId="7">#REF!</definedName>
    <definedName name="____ME719">#REF!</definedName>
    <definedName name="____ME720" localSheetId="4">#REF!</definedName>
    <definedName name="____ME720" localSheetId="7">#REF!</definedName>
    <definedName name="____ME720">#REF!</definedName>
    <definedName name="____ME819" localSheetId="4">#REF!</definedName>
    <definedName name="____ME819" localSheetId="7">#REF!</definedName>
    <definedName name="____ME819">#REF!</definedName>
    <definedName name="____ME947" localSheetId="4">#REF!</definedName>
    <definedName name="____ME947" localSheetId="7">#REF!</definedName>
    <definedName name="____ME947">#REF!</definedName>
    <definedName name="____MFC01" localSheetId="4">#REF!</definedName>
    <definedName name="____MFC01" localSheetId="7">#REF!</definedName>
    <definedName name="____MFC01">#REF!</definedName>
    <definedName name="____MNS8418">#N/A</definedName>
    <definedName name="____MOD01" localSheetId="4">#REF!</definedName>
    <definedName name="____MOD01" localSheetId="7">#REF!</definedName>
    <definedName name="____MOD01">#REF!</definedName>
    <definedName name="____Nov1" localSheetId="4">#REF!</definedName>
    <definedName name="____Nov1" localSheetId="7">#REF!</definedName>
    <definedName name="____Nov1">#REF!</definedName>
    <definedName name="____Obs1" localSheetId="4">#REF!</definedName>
    <definedName name="____Obs1" localSheetId="7">#REF!</definedName>
    <definedName name="____Obs1">#REF!</definedName>
    <definedName name="____Obs2" localSheetId="4">#REF!</definedName>
    <definedName name="____Obs2" localSheetId="7">#REF!</definedName>
    <definedName name="____Obs2">#REF!</definedName>
    <definedName name="____Out1" localSheetId="4">#REF!</definedName>
    <definedName name="____Out1" localSheetId="7">#REF!</definedName>
    <definedName name="____Out1">#REF!</definedName>
    <definedName name="____OUT98" localSheetId="25" hidden="1">{#N/A,#N/A,TRUE,"Serviços"}</definedName>
    <definedName name="____OUT98" localSheetId="4" hidden="1">{#N/A,#N/A,TRUE,"Serviços"}</definedName>
    <definedName name="____OUT98" localSheetId="27" hidden="1">{#N/A,#N/A,TRUE,"Serviços"}</definedName>
    <definedName name="____OUT98" localSheetId="7" hidden="1">{#N/A,#N/A,TRUE,"Serviços"}</definedName>
    <definedName name="____OUT98" localSheetId="24" hidden="1">{#N/A,#N/A,TRUE,"Serviços"}</definedName>
    <definedName name="____OUT98" hidden="1">{#N/A,#N/A,TRUE,"Serviços"}</definedName>
    <definedName name="____out99" localSheetId="4" hidden="1">{#N/A,#N/A,TRUE,"Serviços"}</definedName>
    <definedName name="____out99" localSheetId="27" hidden="1">{#N/A,#N/A,TRUE,"Serviços"}</definedName>
    <definedName name="____out99" localSheetId="7" hidden="1">{#N/A,#N/A,TRUE,"Serviços"}</definedName>
    <definedName name="____out99" hidden="1">{#N/A,#N/A,TRUE,"Serviços"}</definedName>
    <definedName name="____OUTTT98" localSheetId="25" hidden="1">{#N/A,#N/A,TRUE,"Serviços"}</definedName>
    <definedName name="____OUTTT98" localSheetId="4" hidden="1">{#N/A,#N/A,TRUE,"Serviços"}</definedName>
    <definedName name="____OUTTT98" localSheetId="27" hidden="1">{#N/A,#N/A,TRUE,"Serviços"}</definedName>
    <definedName name="____OUTTT98" localSheetId="7" hidden="1">{#N/A,#N/A,TRUE,"Serviços"}</definedName>
    <definedName name="____OUTTT98" localSheetId="24" hidden="1">{#N/A,#N/A,TRUE,"Serviços"}</definedName>
    <definedName name="____OUTTT98" hidden="1">{#N/A,#N/A,TRUE,"Serviços"}</definedName>
    <definedName name="____PCB5" localSheetId="4">#REF!</definedName>
    <definedName name="____PCB5" localSheetId="7">#REF!</definedName>
    <definedName name="____PCB5">#REF!</definedName>
    <definedName name="____PCM30" localSheetId="4">#REF!</definedName>
    <definedName name="____PCM30" localSheetId="7">#REF!</definedName>
    <definedName name="____PCM30">#REF!</definedName>
    <definedName name="____PL1" localSheetId="4">#REF!</definedName>
    <definedName name="____PL1" localSheetId="7">#REF!</definedName>
    <definedName name="____PL1" localSheetId="26">#REF!</definedName>
    <definedName name="____PL1">#REF!</definedName>
    <definedName name="____PLA2" localSheetId="4">#REF!</definedName>
    <definedName name="____PLA2" localSheetId="7">#REF!</definedName>
    <definedName name="____PLA2">#REF!</definedName>
    <definedName name="____PM334" localSheetId="4">#REF!</definedName>
    <definedName name="____PM334" localSheetId="7">#REF!</definedName>
    <definedName name="____PM334">#REF!</definedName>
    <definedName name="____PM335" localSheetId="4">#REF!</definedName>
    <definedName name="____PM335" localSheetId="7">#REF!</definedName>
    <definedName name="____PM335">#REF!</definedName>
    <definedName name="____PM346" localSheetId="4">#REF!</definedName>
    <definedName name="____PM346" localSheetId="7">#REF!</definedName>
    <definedName name="____PM346">#REF!</definedName>
    <definedName name="____PM406" localSheetId="4">#REF!</definedName>
    <definedName name="____PM406" localSheetId="7">#REF!</definedName>
    <definedName name="____PM406">#REF!</definedName>
    <definedName name="____PM412" localSheetId="4">#REF!</definedName>
    <definedName name="____PM412" localSheetId="7">#REF!</definedName>
    <definedName name="____PM412">#REF!</definedName>
    <definedName name="____PM609" localSheetId="4">#REF!</definedName>
    <definedName name="____PM609" localSheetId="7">#REF!</definedName>
    <definedName name="____PM609">#REF!</definedName>
    <definedName name="____PM970" localSheetId="4">#REF!</definedName>
    <definedName name="____PM970" localSheetId="7">#REF!</definedName>
    <definedName name="____PM970">#REF!</definedName>
    <definedName name="____PNV2002" localSheetId="4">#REF!</definedName>
    <definedName name="____PNV2002" localSheetId="7">#REF!</definedName>
    <definedName name="____PNV2002">#REF!</definedName>
    <definedName name="____PNV2003" localSheetId="4">#REF!</definedName>
    <definedName name="____PNV2003" localSheetId="7">#REF!</definedName>
    <definedName name="____PNV2003">#REF!</definedName>
    <definedName name="____PNV2009" localSheetId="4">#REF!</definedName>
    <definedName name="____PNV2009" localSheetId="7">#REF!</definedName>
    <definedName name="____PNV2009">#REF!</definedName>
    <definedName name="____PR1004" localSheetId="4">#REF!</definedName>
    <definedName name="____PR1004" localSheetId="7">#REF!</definedName>
    <definedName name="____PR1004">#REF!</definedName>
    <definedName name="____PR1015" localSheetId="4">#REF!</definedName>
    <definedName name="____PR1015" localSheetId="7">#REF!</definedName>
    <definedName name="____PR1015">#REF!</definedName>
    <definedName name="____PR1039" localSheetId="4">#REF!</definedName>
    <definedName name="____PR1039" localSheetId="7">#REF!</definedName>
    <definedName name="____PR1039">#REF!</definedName>
    <definedName name="____PR1050" localSheetId="4">#REF!</definedName>
    <definedName name="____PR1050" localSheetId="7">#REF!</definedName>
    <definedName name="____PR1050">#REF!</definedName>
    <definedName name="____PR278" localSheetId="4">#REF!</definedName>
    <definedName name="____PR278" localSheetId="7">#REF!</definedName>
    <definedName name="____PR278">#REF!</definedName>
    <definedName name="____PR279" localSheetId="4">#REF!</definedName>
    <definedName name="____PR279" localSheetId="7">#REF!</definedName>
    <definedName name="____PR279">#REF!</definedName>
    <definedName name="____PR450" localSheetId="4">#REF!</definedName>
    <definedName name="____PR450" localSheetId="7">#REF!</definedName>
    <definedName name="____PR450">#REF!</definedName>
    <definedName name="____PR709" localSheetId="4">#REF!</definedName>
    <definedName name="____PR709" localSheetId="7">#REF!</definedName>
    <definedName name="____PR709">#REF!</definedName>
    <definedName name="____PR710" localSheetId="4">#REF!</definedName>
    <definedName name="____PR710" localSheetId="7">#REF!</definedName>
    <definedName name="____PR710">#REF!</definedName>
    <definedName name="____PR711" localSheetId="4">#REF!</definedName>
    <definedName name="____PR711" localSheetId="7">#REF!</definedName>
    <definedName name="____PR711">#REF!</definedName>
    <definedName name="____PR719" localSheetId="4">#REF!</definedName>
    <definedName name="____PR719" localSheetId="7">#REF!</definedName>
    <definedName name="____PR719">#REF!</definedName>
    <definedName name="____PR720" localSheetId="4">#REF!</definedName>
    <definedName name="____PR720" localSheetId="7">#REF!</definedName>
    <definedName name="____PR720">#REF!</definedName>
    <definedName name="____PR819" localSheetId="4">#REF!</definedName>
    <definedName name="____PR819" localSheetId="7">#REF!</definedName>
    <definedName name="____PR819">#REF!</definedName>
    <definedName name="____PR947" localSheetId="4">#REF!</definedName>
    <definedName name="____PR947" localSheetId="7">#REF!</definedName>
    <definedName name="____PR947">#REF!</definedName>
    <definedName name="____PTB10" localSheetId="4">#REF!</definedName>
    <definedName name="____PTB10" localSheetId="7">#REF!</definedName>
    <definedName name="____PTB10">#REF!</definedName>
    <definedName name="____r" localSheetId="4">#REF!</definedName>
    <definedName name="____r" localSheetId="26">#REF!</definedName>
    <definedName name="____r">NA()</definedName>
    <definedName name="____Rbv1" localSheetId="4">#REF!</definedName>
    <definedName name="____Rbv1" localSheetId="7">#REF!</definedName>
    <definedName name="____Rbv1" localSheetId="26">#REF!</definedName>
    <definedName name="____Rbv1">#REF!</definedName>
    <definedName name="____reg1" localSheetId="4">#REF!</definedName>
    <definedName name="____reg1" localSheetId="7">#REF!</definedName>
    <definedName name="____reg1">#REF!</definedName>
    <definedName name="____reg3" localSheetId="4">#REF!</definedName>
    <definedName name="____reg3" localSheetId="7">#REF!</definedName>
    <definedName name="____reg3">#REF!</definedName>
    <definedName name="____reg5" localSheetId="4">#REF!</definedName>
    <definedName name="____reg5" localSheetId="7">#REF!</definedName>
    <definedName name="____reg5">#REF!</definedName>
    <definedName name="____reg7" localSheetId="4">#REF!</definedName>
    <definedName name="____reg7" localSheetId="7">#REF!</definedName>
    <definedName name="____reg7">#REF!</definedName>
    <definedName name="____RET1" localSheetId="4">#REF!</definedName>
    <definedName name="____RET1" localSheetId="7">#REF!</definedName>
    <definedName name="____RET1" localSheetId="26">#REF!</definedName>
    <definedName name="____RET1">#REF!</definedName>
    <definedName name="____RP1" localSheetId="4">#REF!</definedName>
    <definedName name="____RP1" localSheetId="7">#REF!</definedName>
    <definedName name="____RP1">#REF!</definedName>
    <definedName name="____SE2" localSheetId="4">#REF!</definedName>
    <definedName name="____SE2" localSheetId="7">#REF!</definedName>
    <definedName name="____SE2">#REF!</definedName>
    <definedName name="____Set1" localSheetId="4">#REF!</definedName>
    <definedName name="____Set1" localSheetId="7">#REF!</definedName>
    <definedName name="____Set1">#REF!</definedName>
    <definedName name="____STC04" localSheetId="4">#REF!</definedName>
    <definedName name="____STC04" localSheetId="7">#REF!</definedName>
    <definedName name="____STC04">#REF!</definedName>
    <definedName name="____sub1">#REF!</definedName>
    <definedName name="____sub3">#REF!</definedName>
    <definedName name="____TB10" localSheetId="4">#REF!</definedName>
    <definedName name="____TB10" localSheetId="7">#REF!</definedName>
    <definedName name="____TB10" localSheetId="26">#REF!</definedName>
    <definedName name="____TB10">#REF!</definedName>
    <definedName name="____TCB4" localSheetId="4">#REF!</definedName>
    <definedName name="____TCB4" localSheetId="7">#REF!</definedName>
    <definedName name="____TCB4">#REF!</definedName>
    <definedName name="____TCB5" localSheetId="4">#REF!</definedName>
    <definedName name="____TCB5" localSheetId="7">#REF!</definedName>
    <definedName name="____TCB5" localSheetId="26">#REF!</definedName>
    <definedName name="____TCB5">#REF!</definedName>
    <definedName name="____tcc4" localSheetId="4">#REF!</definedName>
    <definedName name="____tcc4" localSheetId="7">#REF!</definedName>
    <definedName name="____tcc4" localSheetId="26">#REF!</definedName>
    <definedName name="____tcc4">#REF!</definedName>
    <definedName name="____TCM30" localSheetId="4">#REF!</definedName>
    <definedName name="____TCM30" localSheetId="7">#REF!</definedName>
    <definedName name="____TCM30">#REF!</definedName>
    <definedName name="____TEB4" localSheetId="4">#REF!</definedName>
    <definedName name="____TEB4" localSheetId="7">#REF!</definedName>
    <definedName name="____TEB4">#REF!</definedName>
    <definedName name="____TOT1" localSheetId="4">#REF!</definedName>
    <definedName name="____TOT1" localSheetId="7">#REF!</definedName>
    <definedName name="____TOT1">#REF!</definedName>
    <definedName name="____TOT2" localSheetId="4">#REF!</definedName>
    <definedName name="____TOT2" localSheetId="7">#REF!</definedName>
    <definedName name="____TOT2">#REF!</definedName>
    <definedName name="____TOT3" localSheetId="4">#REF!</definedName>
    <definedName name="____TOT3" localSheetId="7">#REF!</definedName>
    <definedName name="____TOT3">#REF!</definedName>
    <definedName name="____TOT4" localSheetId="4">#REF!</definedName>
    <definedName name="____TOT4" localSheetId="7">#REF!</definedName>
    <definedName name="____TOT4">#REF!</definedName>
    <definedName name="____TOT5" localSheetId="4">#REF!</definedName>
    <definedName name="____TOT5" localSheetId="7">#REF!</definedName>
    <definedName name="____TOT5">#REF!</definedName>
    <definedName name="____TOT6" localSheetId="4">#REF!</definedName>
    <definedName name="____TOT6" localSheetId="7">#REF!</definedName>
    <definedName name="____TOT6">#REF!</definedName>
    <definedName name="____TOT7" localSheetId="4">#REF!</definedName>
    <definedName name="____TOT7" localSheetId="7">#REF!</definedName>
    <definedName name="____TOT7">#REF!</definedName>
    <definedName name="____TP10" localSheetId="4">#REF!</definedName>
    <definedName name="____TP10" localSheetId="7">#REF!</definedName>
    <definedName name="____TP10">#REF!</definedName>
    <definedName name="____TP5" localSheetId="4">#REF!</definedName>
    <definedName name="____TP5" localSheetId="7">#REF!</definedName>
    <definedName name="____TP5">#REF!</definedName>
    <definedName name="____TSD2" localSheetId="4">#REF!</definedName>
    <definedName name="____TSD2" localSheetId="7">#REF!</definedName>
    <definedName name="____TSD2">#REF!</definedName>
    <definedName name="____TT1" localSheetId="4">#REF!</definedName>
    <definedName name="____TT1" localSheetId="7">#REF!</definedName>
    <definedName name="____TT1">#REF!</definedName>
    <definedName name="____TT10" localSheetId="4">#REF!</definedName>
    <definedName name="____TT10" localSheetId="7">#REF!</definedName>
    <definedName name="____TT10">#REF!</definedName>
    <definedName name="____TT100" localSheetId="4">#REF!</definedName>
    <definedName name="____TT100" localSheetId="7">#REF!</definedName>
    <definedName name="____TT100">#REF!</definedName>
    <definedName name="____TT101" localSheetId="4">#REF!</definedName>
    <definedName name="____TT101" localSheetId="7">#REF!</definedName>
    <definedName name="____TT101">#REF!</definedName>
    <definedName name="____TT102" localSheetId="4">#REF!</definedName>
    <definedName name="____TT102" localSheetId="7">#REF!</definedName>
    <definedName name="____TT102">#REF!</definedName>
    <definedName name="____TT103" localSheetId="4">#REF!</definedName>
    <definedName name="____TT103" localSheetId="7">#REF!</definedName>
    <definedName name="____TT103">#REF!</definedName>
    <definedName name="____TT104" localSheetId="4">#REF!</definedName>
    <definedName name="____TT104" localSheetId="7">#REF!</definedName>
    <definedName name="____TT104">#REF!</definedName>
    <definedName name="____TT105" localSheetId="4">#REF!</definedName>
    <definedName name="____TT105" localSheetId="7">#REF!</definedName>
    <definedName name="____TT105">#REF!</definedName>
    <definedName name="____TT106" localSheetId="4">#REF!</definedName>
    <definedName name="____TT106" localSheetId="7">#REF!</definedName>
    <definedName name="____TT106">#REF!</definedName>
    <definedName name="____TT107" localSheetId="4">#REF!</definedName>
    <definedName name="____TT107" localSheetId="7">#REF!</definedName>
    <definedName name="____TT107">#REF!</definedName>
    <definedName name="____TT108" localSheetId="4">#REF!</definedName>
    <definedName name="____TT108" localSheetId="7">#REF!</definedName>
    <definedName name="____TT108">#REF!</definedName>
    <definedName name="____TT109" localSheetId="4">#REF!</definedName>
    <definedName name="____TT109" localSheetId="7">#REF!</definedName>
    <definedName name="____TT109">#REF!</definedName>
    <definedName name="____TT11" localSheetId="4">#REF!</definedName>
    <definedName name="____TT11" localSheetId="7">#REF!</definedName>
    <definedName name="____TT11">#REF!</definedName>
    <definedName name="____TT110" localSheetId="4">#REF!</definedName>
    <definedName name="____TT110" localSheetId="7">#REF!</definedName>
    <definedName name="____TT110">#REF!</definedName>
    <definedName name="____TT111" localSheetId="4">#REF!</definedName>
    <definedName name="____TT111" localSheetId="7">#REF!</definedName>
    <definedName name="____TT111">#REF!</definedName>
    <definedName name="____TT112" localSheetId="4">#REF!</definedName>
    <definedName name="____TT112" localSheetId="7">#REF!</definedName>
    <definedName name="____TT112">#REF!</definedName>
    <definedName name="____TT113" localSheetId="4">#REF!</definedName>
    <definedName name="____TT113" localSheetId="7">#REF!</definedName>
    <definedName name="____TT113">#REF!</definedName>
    <definedName name="____TT114" localSheetId="4">#REF!</definedName>
    <definedName name="____TT114" localSheetId="7">#REF!</definedName>
    <definedName name="____TT114">#REF!</definedName>
    <definedName name="____TT115" localSheetId="4">#REF!</definedName>
    <definedName name="____TT115" localSheetId="7">#REF!</definedName>
    <definedName name="____TT115">#REF!</definedName>
    <definedName name="____TT116" localSheetId="4">#REF!</definedName>
    <definedName name="____TT116" localSheetId="7">#REF!</definedName>
    <definedName name="____TT116">#REF!</definedName>
    <definedName name="____TT117" localSheetId="4">#REF!</definedName>
    <definedName name="____TT117" localSheetId="7">#REF!</definedName>
    <definedName name="____TT117">#REF!</definedName>
    <definedName name="____TT118" localSheetId="4">#REF!</definedName>
    <definedName name="____TT118" localSheetId="7">#REF!</definedName>
    <definedName name="____TT118">#REF!</definedName>
    <definedName name="____TT119" localSheetId="4">#REF!</definedName>
    <definedName name="____TT119" localSheetId="7">#REF!</definedName>
    <definedName name="____TT119">#REF!</definedName>
    <definedName name="____TT12" localSheetId="4">#REF!</definedName>
    <definedName name="____TT12" localSheetId="7">#REF!</definedName>
    <definedName name="____TT12">#REF!</definedName>
    <definedName name="____TT120" localSheetId="4">#REF!</definedName>
    <definedName name="____TT120" localSheetId="7">#REF!</definedName>
    <definedName name="____TT120">#REF!</definedName>
    <definedName name="____TT121" localSheetId="4">#REF!</definedName>
    <definedName name="____TT121" localSheetId="7">#REF!</definedName>
    <definedName name="____TT121">#REF!</definedName>
    <definedName name="____TT122" localSheetId="4">#REF!</definedName>
    <definedName name="____TT122" localSheetId="7">#REF!</definedName>
    <definedName name="____TT122">#REF!</definedName>
    <definedName name="____TT123" localSheetId="4">#REF!</definedName>
    <definedName name="____TT123" localSheetId="7">#REF!</definedName>
    <definedName name="____TT123">#REF!</definedName>
    <definedName name="____TT124" localSheetId="4">#REF!</definedName>
    <definedName name="____TT124" localSheetId="7">#REF!</definedName>
    <definedName name="____TT124">#REF!</definedName>
    <definedName name="____TT125" localSheetId="4">#REF!</definedName>
    <definedName name="____TT125" localSheetId="7">#REF!</definedName>
    <definedName name="____TT125">#REF!</definedName>
    <definedName name="____TT126" localSheetId="4">#REF!</definedName>
    <definedName name="____TT126" localSheetId="7">#REF!</definedName>
    <definedName name="____TT126">#REF!</definedName>
    <definedName name="____TT127" localSheetId="4">#REF!</definedName>
    <definedName name="____TT127" localSheetId="7">#REF!</definedName>
    <definedName name="____TT127">#REF!</definedName>
    <definedName name="____TT128" localSheetId="4">#REF!</definedName>
    <definedName name="____TT128" localSheetId="7">#REF!</definedName>
    <definedName name="____TT128">#REF!</definedName>
    <definedName name="____TT129" localSheetId="4">#REF!</definedName>
    <definedName name="____TT129" localSheetId="7">#REF!</definedName>
    <definedName name="____TT129">#REF!</definedName>
    <definedName name="____TT13" localSheetId="4">#REF!</definedName>
    <definedName name="____TT13" localSheetId="7">#REF!</definedName>
    <definedName name="____TT13">#REF!</definedName>
    <definedName name="____TT130" localSheetId="4">#REF!</definedName>
    <definedName name="____TT130" localSheetId="7">#REF!</definedName>
    <definedName name="____TT130">#REF!</definedName>
    <definedName name="____TT131" localSheetId="4">#REF!</definedName>
    <definedName name="____TT131" localSheetId="7">#REF!</definedName>
    <definedName name="____TT131">#REF!</definedName>
    <definedName name="____TT132" localSheetId="4">#REF!</definedName>
    <definedName name="____TT132" localSheetId="7">#REF!</definedName>
    <definedName name="____TT132">#REF!</definedName>
    <definedName name="____TT133" localSheetId="4">#REF!</definedName>
    <definedName name="____TT133" localSheetId="7">#REF!</definedName>
    <definedName name="____TT133">#REF!</definedName>
    <definedName name="____TT134" localSheetId="4">#REF!</definedName>
    <definedName name="____TT134" localSheetId="7">#REF!</definedName>
    <definedName name="____TT134">#REF!</definedName>
    <definedName name="____TT135" localSheetId="4">#REF!</definedName>
    <definedName name="____TT135" localSheetId="7">#REF!</definedName>
    <definedName name="____TT135">#REF!</definedName>
    <definedName name="____TT136" localSheetId="4">#REF!</definedName>
    <definedName name="____TT136" localSheetId="7">#REF!</definedName>
    <definedName name="____TT136">#REF!</definedName>
    <definedName name="____TT137" localSheetId="4">#REF!</definedName>
    <definedName name="____TT137" localSheetId="7">#REF!</definedName>
    <definedName name="____TT137">#REF!</definedName>
    <definedName name="____TT138" localSheetId="4">#REF!</definedName>
    <definedName name="____TT138" localSheetId="7">#REF!</definedName>
    <definedName name="____TT138">#REF!</definedName>
    <definedName name="____TT139" localSheetId="4">#REF!</definedName>
    <definedName name="____TT139" localSheetId="7">#REF!</definedName>
    <definedName name="____TT139">#REF!</definedName>
    <definedName name="____TT14" localSheetId="4">#REF!</definedName>
    <definedName name="____TT14" localSheetId="7">#REF!</definedName>
    <definedName name="____TT14">#REF!</definedName>
    <definedName name="____TT140" localSheetId="4">#REF!</definedName>
    <definedName name="____TT140" localSheetId="7">#REF!</definedName>
    <definedName name="____TT140">#REF!</definedName>
    <definedName name="____TT141" localSheetId="4">#REF!</definedName>
    <definedName name="____TT141" localSheetId="7">#REF!</definedName>
    <definedName name="____TT141">#REF!</definedName>
    <definedName name="____TT142" localSheetId="4">#REF!</definedName>
    <definedName name="____TT142" localSheetId="7">#REF!</definedName>
    <definedName name="____TT142">#REF!</definedName>
    <definedName name="____TT15" localSheetId="4">#REF!</definedName>
    <definedName name="____TT15" localSheetId="7">#REF!</definedName>
    <definedName name="____TT15">#REF!</definedName>
    <definedName name="____TT16" localSheetId="4">#REF!</definedName>
    <definedName name="____TT16" localSheetId="7">#REF!</definedName>
    <definedName name="____TT16">#REF!</definedName>
    <definedName name="____TT17" localSheetId="4">#REF!</definedName>
    <definedName name="____TT17" localSheetId="7">#REF!</definedName>
    <definedName name="____TT17">#REF!</definedName>
    <definedName name="____TT18" localSheetId="4">#REF!</definedName>
    <definedName name="____TT18" localSheetId="7">#REF!</definedName>
    <definedName name="____TT18">#REF!</definedName>
    <definedName name="____TT19" localSheetId="4">#REF!</definedName>
    <definedName name="____TT19" localSheetId="7">#REF!</definedName>
    <definedName name="____TT19">#REF!</definedName>
    <definedName name="____TT2" localSheetId="4">#REF!</definedName>
    <definedName name="____TT2" localSheetId="7">#REF!</definedName>
    <definedName name="____TT2">#REF!</definedName>
    <definedName name="____TT20" localSheetId="4">#REF!</definedName>
    <definedName name="____TT20" localSheetId="7">#REF!</definedName>
    <definedName name="____TT20">#REF!</definedName>
    <definedName name="____TT21" localSheetId="4">#REF!</definedName>
    <definedName name="____TT21" localSheetId="7">#REF!</definedName>
    <definedName name="____TT21">#REF!</definedName>
    <definedName name="____TT22" localSheetId="4">#REF!</definedName>
    <definedName name="____TT22" localSheetId="7">#REF!</definedName>
    <definedName name="____TT22">#REF!</definedName>
    <definedName name="____tt23" localSheetId="4">#REF!</definedName>
    <definedName name="____tt23" localSheetId="7">#REF!</definedName>
    <definedName name="____tt23">#REF!</definedName>
    <definedName name="____TT24" localSheetId="4">#REF!</definedName>
    <definedName name="____TT24" localSheetId="7">#REF!</definedName>
    <definedName name="____TT24">#REF!</definedName>
    <definedName name="____TT25" localSheetId="4">#REF!</definedName>
    <definedName name="____TT25" localSheetId="7">#REF!</definedName>
    <definedName name="____TT25">#REF!</definedName>
    <definedName name="____TT26" localSheetId="4">#REF!</definedName>
    <definedName name="____TT26" localSheetId="7">#REF!</definedName>
    <definedName name="____TT26">#REF!</definedName>
    <definedName name="____TT27" localSheetId="4">#REF!</definedName>
    <definedName name="____TT27" localSheetId="7">#REF!</definedName>
    <definedName name="____TT27">#REF!</definedName>
    <definedName name="____TT28" localSheetId="4">#REF!</definedName>
    <definedName name="____TT28" localSheetId="7">#REF!</definedName>
    <definedName name="____TT28">#REF!</definedName>
    <definedName name="____tt288" localSheetId="4">#REF!</definedName>
    <definedName name="____tt288" localSheetId="7">#REF!</definedName>
    <definedName name="____tt288">#REF!</definedName>
    <definedName name="____TT29" localSheetId="4">#REF!</definedName>
    <definedName name="____TT29" localSheetId="7">#REF!</definedName>
    <definedName name="____TT29">#REF!</definedName>
    <definedName name="____TT3" localSheetId="4">#REF!</definedName>
    <definedName name="____TT3" localSheetId="7">#REF!</definedName>
    <definedName name="____TT3">#REF!</definedName>
    <definedName name="____TT30" localSheetId="4">#REF!</definedName>
    <definedName name="____TT30" localSheetId="7">#REF!</definedName>
    <definedName name="____TT30">#REF!</definedName>
    <definedName name="____tt300" localSheetId="4">#REF!</definedName>
    <definedName name="____tt300" localSheetId="7">#REF!</definedName>
    <definedName name="____tt300">#REF!</definedName>
    <definedName name="____TT31" localSheetId="4">#REF!</definedName>
    <definedName name="____TT31" localSheetId="7">#REF!</definedName>
    <definedName name="____TT31">#REF!</definedName>
    <definedName name="____TT32" localSheetId="4">#REF!</definedName>
    <definedName name="____TT32" localSheetId="7">#REF!</definedName>
    <definedName name="____TT32">#REF!</definedName>
    <definedName name="____tt322" localSheetId="4">#REF!</definedName>
    <definedName name="____tt322" localSheetId="7">#REF!</definedName>
    <definedName name="____tt322">#REF!</definedName>
    <definedName name="____TT33" localSheetId="4">#REF!</definedName>
    <definedName name="____TT33" localSheetId="7">#REF!</definedName>
    <definedName name="____TT33">#REF!</definedName>
    <definedName name="____TT34" localSheetId="4">#REF!</definedName>
    <definedName name="____TT34" localSheetId="7">#REF!</definedName>
    <definedName name="____TT34">#REF!</definedName>
    <definedName name="____TT35" localSheetId="4">#REF!</definedName>
    <definedName name="____TT35" localSheetId="7">#REF!</definedName>
    <definedName name="____TT35">#REF!</definedName>
    <definedName name="____TT36" localSheetId="4">#REF!</definedName>
    <definedName name="____TT36" localSheetId="7">#REF!</definedName>
    <definedName name="____TT36">#REF!</definedName>
    <definedName name="____TT37" localSheetId="4">#REF!</definedName>
    <definedName name="____TT37" localSheetId="7">#REF!</definedName>
    <definedName name="____TT37">#REF!</definedName>
    <definedName name="____TT38" localSheetId="4">#REF!</definedName>
    <definedName name="____TT38" localSheetId="7">#REF!</definedName>
    <definedName name="____TT38">#REF!</definedName>
    <definedName name="____TT39" localSheetId="4">#REF!</definedName>
    <definedName name="____TT39" localSheetId="7">#REF!</definedName>
    <definedName name="____TT39">#REF!</definedName>
    <definedName name="____TT4" localSheetId="4">#REF!</definedName>
    <definedName name="____TT4" localSheetId="7">#REF!</definedName>
    <definedName name="____TT4">#REF!</definedName>
    <definedName name="____TT40" localSheetId="4">#REF!</definedName>
    <definedName name="____TT40" localSheetId="7">#REF!</definedName>
    <definedName name="____TT40">#REF!</definedName>
    <definedName name="____TT41" localSheetId="4">#REF!</definedName>
    <definedName name="____TT41" localSheetId="7">#REF!</definedName>
    <definedName name="____TT41">#REF!</definedName>
    <definedName name="____TT42" localSheetId="4">#REF!</definedName>
    <definedName name="____TT42" localSheetId="7">#REF!</definedName>
    <definedName name="____TT42">#REF!</definedName>
    <definedName name="____TT43" localSheetId="4">#REF!</definedName>
    <definedName name="____TT43" localSheetId="7">#REF!</definedName>
    <definedName name="____TT43">#REF!</definedName>
    <definedName name="____TT44" localSheetId="4">#REF!</definedName>
    <definedName name="____TT44" localSheetId="7">#REF!</definedName>
    <definedName name="____TT44">#REF!</definedName>
    <definedName name="____TT45" localSheetId="4">#REF!</definedName>
    <definedName name="____TT45" localSheetId="7">#REF!</definedName>
    <definedName name="____TT45">#REF!</definedName>
    <definedName name="____TT46" localSheetId="4">#REF!</definedName>
    <definedName name="____TT46" localSheetId="7">#REF!</definedName>
    <definedName name="____TT46">#REF!</definedName>
    <definedName name="____TT47" localSheetId="4">#REF!</definedName>
    <definedName name="____TT47" localSheetId="7">#REF!</definedName>
    <definedName name="____TT47">#REF!</definedName>
    <definedName name="____TT48" localSheetId="4">#REF!</definedName>
    <definedName name="____TT48" localSheetId="7">#REF!</definedName>
    <definedName name="____TT48">#REF!</definedName>
    <definedName name="____TT49" localSheetId="4">#REF!</definedName>
    <definedName name="____TT49" localSheetId="7">#REF!</definedName>
    <definedName name="____TT49">#REF!</definedName>
    <definedName name="____TT5" localSheetId="4">#REF!</definedName>
    <definedName name="____TT5" localSheetId="7">#REF!</definedName>
    <definedName name="____TT5">#REF!</definedName>
    <definedName name="____TT50" localSheetId="4">#REF!</definedName>
    <definedName name="____TT50" localSheetId="7">#REF!</definedName>
    <definedName name="____TT50">#REF!</definedName>
    <definedName name="____TT51" localSheetId="4">#REF!</definedName>
    <definedName name="____TT51" localSheetId="7">#REF!</definedName>
    <definedName name="____TT51">#REF!</definedName>
    <definedName name="____TT52" localSheetId="4">#REF!</definedName>
    <definedName name="____TT52" localSheetId="7">#REF!</definedName>
    <definedName name="____TT52">#REF!</definedName>
    <definedName name="____TT53" localSheetId="4">#REF!</definedName>
    <definedName name="____TT53" localSheetId="7">#REF!</definedName>
    <definedName name="____TT53">#REF!</definedName>
    <definedName name="____TT54" localSheetId="4">#REF!</definedName>
    <definedName name="____TT54" localSheetId="7">#REF!</definedName>
    <definedName name="____TT54">#REF!</definedName>
    <definedName name="____TT55" localSheetId="4">#REF!</definedName>
    <definedName name="____TT55" localSheetId="7">#REF!</definedName>
    <definedName name="____TT55">#REF!</definedName>
    <definedName name="____TT56" localSheetId="4">#REF!</definedName>
    <definedName name="____TT56" localSheetId="7">#REF!</definedName>
    <definedName name="____TT56">#REF!</definedName>
    <definedName name="____TT57" localSheetId="4">#REF!</definedName>
    <definedName name="____TT57" localSheetId="7">#REF!</definedName>
    <definedName name="____TT57">#REF!</definedName>
    <definedName name="____TT58" localSheetId="4">#REF!</definedName>
    <definedName name="____TT58" localSheetId="7">#REF!</definedName>
    <definedName name="____TT58">#REF!</definedName>
    <definedName name="____TT59" localSheetId="4">#REF!</definedName>
    <definedName name="____TT59" localSheetId="7">#REF!</definedName>
    <definedName name="____TT59">#REF!</definedName>
    <definedName name="____TT6" localSheetId="4">#REF!</definedName>
    <definedName name="____TT6" localSheetId="7">#REF!</definedName>
    <definedName name="____TT6">#REF!</definedName>
    <definedName name="____TT60" localSheetId="4">#REF!</definedName>
    <definedName name="____TT60" localSheetId="7">#REF!</definedName>
    <definedName name="____TT60">#REF!</definedName>
    <definedName name="____TT61" localSheetId="4">#REF!</definedName>
    <definedName name="____TT61" localSheetId="7">#REF!</definedName>
    <definedName name="____TT61">#REF!</definedName>
    <definedName name="____TT62" localSheetId="4">#REF!</definedName>
    <definedName name="____TT62" localSheetId="7">#REF!</definedName>
    <definedName name="____TT62">#REF!</definedName>
    <definedName name="____TT63" localSheetId="4">#REF!</definedName>
    <definedName name="____TT63" localSheetId="7">#REF!</definedName>
    <definedName name="____TT63">#REF!</definedName>
    <definedName name="____TT64" localSheetId="4">#REF!</definedName>
    <definedName name="____TT64" localSheetId="7">#REF!</definedName>
    <definedName name="____TT64">#REF!</definedName>
    <definedName name="____TT65" localSheetId="4">#REF!</definedName>
    <definedName name="____TT65" localSheetId="7">#REF!</definedName>
    <definedName name="____TT65">#REF!</definedName>
    <definedName name="____TT66" localSheetId="4">#REF!</definedName>
    <definedName name="____TT66" localSheetId="7">#REF!</definedName>
    <definedName name="____TT66">#REF!</definedName>
    <definedName name="____TT67" localSheetId="4">#REF!</definedName>
    <definedName name="____TT67" localSheetId="7">#REF!</definedName>
    <definedName name="____TT67">#REF!</definedName>
    <definedName name="____TT68" localSheetId="4">#REF!</definedName>
    <definedName name="____TT68" localSheetId="7">#REF!</definedName>
    <definedName name="____TT68">#REF!</definedName>
    <definedName name="____TT69" localSheetId="4">#REF!</definedName>
    <definedName name="____TT69" localSheetId="7">#REF!</definedName>
    <definedName name="____TT69">#REF!</definedName>
    <definedName name="____TT7" localSheetId="4">#REF!</definedName>
    <definedName name="____TT7" localSheetId="7">#REF!</definedName>
    <definedName name="____TT7">#REF!</definedName>
    <definedName name="____TT70" localSheetId="4">#REF!</definedName>
    <definedName name="____TT70" localSheetId="7">#REF!</definedName>
    <definedName name="____TT70">#REF!</definedName>
    <definedName name="____TT71" localSheetId="4">#REF!</definedName>
    <definedName name="____TT71" localSheetId="7">#REF!</definedName>
    <definedName name="____TT71">#REF!</definedName>
    <definedName name="____TT72" localSheetId="4">#REF!</definedName>
    <definedName name="____TT72" localSheetId="7">#REF!</definedName>
    <definedName name="____TT72">#REF!</definedName>
    <definedName name="____TT73" localSheetId="4">#REF!</definedName>
    <definedName name="____TT73" localSheetId="7">#REF!</definedName>
    <definedName name="____TT73">#REF!</definedName>
    <definedName name="____TT74" localSheetId="4">#REF!</definedName>
    <definedName name="____TT74" localSheetId="7">#REF!</definedName>
    <definedName name="____TT74">#REF!</definedName>
    <definedName name="____TT75" localSheetId="4">#REF!</definedName>
    <definedName name="____TT75" localSheetId="7">#REF!</definedName>
    <definedName name="____TT75">#REF!</definedName>
    <definedName name="____TT76" localSheetId="4">#REF!</definedName>
    <definedName name="____TT76" localSheetId="7">#REF!</definedName>
    <definedName name="____TT76">#REF!</definedName>
    <definedName name="____TT77" localSheetId="4">#REF!</definedName>
    <definedName name="____TT77" localSheetId="7">#REF!</definedName>
    <definedName name="____TT77">#REF!</definedName>
    <definedName name="____TT78" localSheetId="4">#REF!</definedName>
    <definedName name="____TT78" localSheetId="7">#REF!</definedName>
    <definedName name="____TT78">#REF!</definedName>
    <definedName name="____TT79" localSheetId="4">#REF!</definedName>
    <definedName name="____TT79" localSheetId="7">#REF!</definedName>
    <definedName name="____TT79">#REF!</definedName>
    <definedName name="____TT8" localSheetId="4">#REF!</definedName>
    <definedName name="____TT8" localSheetId="7">#REF!</definedName>
    <definedName name="____TT8">#REF!</definedName>
    <definedName name="____TT80" localSheetId="4">#REF!</definedName>
    <definedName name="____TT80" localSheetId="7">#REF!</definedName>
    <definedName name="____TT80">#REF!</definedName>
    <definedName name="____TT81" localSheetId="4">#REF!</definedName>
    <definedName name="____TT81" localSheetId="7">#REF!</definedName>
    <definedName name="____TT81">#REF!</definedName>
    <definedName name="____TT82" localSheetId="4">#REF!</definedName>
    <definedName name="____TT82" localSheetId="7">#REF!</definedName>
    <definedName name="____TT82">#REF!</definedName>
    <definedName name="____TT83" localSheetId="4">#REF!</definedName>
    <definedName name="____TT83" localSheetId="7">#REF!</definedName>
    <definedName name="____TT83">#REF!</definedName>
    <definedName name="____TT84" localSheetId="4">#REF!</definedName>
    <definedName name="____TT84" localSheetId="7">#REF!</definedName>
    <definedName name="____TT84">#REF!</definedName>
    <definedName name="____TT85" localSheetId="4">#REF!</definedName>
    <definedName name="____TT85" localSheetId="7">#REF!</definedName>
    <definedName name="____TT85">#REF!</definedName>
    <definedName name="____TT86" localSheetId="4">#REF!</definedName>
    <definedName name="____TT86" localSheetId="7">#REF!</definedName>
    <definedName name="____TT86">#REF!</definedName>
    <definedName name="____TT87" localSheetId="4">#REF!</definedName>
    <definedName name="____TT87" localSheetId="7">#REF!</definedName>
    <definedName name="____TT87">#REF!</definedName>
    <definedName name="____TT88" localSheetId="4">#REF!</definedName>
    <definedName name="____TT88" localSheetId="7">#REF!</definedName>
    <definedName name="____TT88">#REF!</definedName>
    <definedName name="____TT89" localSheetId="4">#REF!</definedName>
    <definedName name="____TT89" localSheetId="7">#REF!</definedName>
    <definedName name="____TT89">#REF!</definedName>
    <definedName name="____TT9" localSheetId="4">#REF!</definedName>
    <definedName name="____TT9" localSheetId="7">#REF!</definedName>
    <definedName name="____TT9">#REF!</definedName>
    <definedName name="____TT90" localSheetId="4">#REF!</definedName>
    <definedName name="____TT90" localSheetId="7">#REF!</definedName>
    <definedName name="____TT90">#REF!</definedName>
    <definedName name="____TT91" localSheetId="4">#REF!</definedName>
    <definedName name="____TT91" localSheetId="7">#REF!</definedName>
    <definedName name="____TT91">#REF!</definedName>
    <definedName name="____TT92" localSheetId="4">#REF!</definedName>
    <definedName name="____TT92" localSheetId="7">#REF!</definedName>
    <definedName name="____TT92">#REF!</definedName>
    <definedName name="____TT93" localSheetId="4">#REF!</definedName>
    <definedName name="____TT93" localSheetId="7">#REF!</definedName>
    <definedName name="____TT93">#REF!</definedName>
    <definedName name="____TT94" localSheetId="4">#REF!</definedName>
    <definedName name="____TT94" localSheetId="7">#REF!</definedName>
    <definedName name="____TT94">#REF!</definedName>
    <definedName name="____TT95" localSheetId="4">#REF!</definedName>
    <definedName name="____TT95" localSheetId="7">#REF!</definedName>
    <definedName name="____TT95">#REF!</definedName>
    <definedName name="____TT96" localSheetId="4">#REF!</definedName>
    <definedName name="____TT96" localSheetId="7">#REF!</definedName>
    <definedName name="____TT96">#REF!</definedName>
    <definedName name="____TT97" localSheetId="4">#REF!</definedName>
    <definedName name="____TT97" localSheetId="7">#REF!</definedName>
    <definedName name="____TT97">#REF!</definedName>
    <definedName name="____TT98" localSheetId="4">#REF!</definedName>
    <definedName name="____TT98" localSheetId="7">#REF!</definedName>
    <definedName name="____TT98">#REF!</definedName>
    <definedName name="____TT99" localSheetId="4">#REF!</definedName>
    <definedName name="____TT99" localSheetId="7">#REF!</definedName>
    <definedName name="____TT99">#REF!</definedName>
    <definedName name="____xlnm.Print_Area_2" localSheetId="4">#REF!</definedName>
    <definedName name="____xlnm.Print_Area_2" localSheetId="7">#REF!</definedName>
    <definedName name="____xlnm.Print_Area_2">#REF!</definedName>
    <definedName name="___12" localSheetId="4" hidden="1">#REF!</definedName>
    <definedName name="___12" localSheetId="7" hidden="1">#REF!</definedName>
    <definedName name="___12" localSheetId="26" hidden="1">#REF!</definedName>
    <definedName name="___12" hidden="1">#REF!</definedName>
    <definedName name="___A1" localSheetId="4">#REF!</definedName>
    <definedName name="___A1" localSheetId="7">#REF!</definedName>
    <definedName name="___A1">#REF!</definedName>
    <definedName name="___A10" localSheetId="4">#REF!</definedName>
    <definedName name="___A10" localSheetId="7">#REF!</definedName>
    <definedName name="___A10">#REF!</definedName>
    <definedName name="___A11" localSheetId="4">#REF!</definedName>
    <definedName name="___A11" localSheetId="7">#REF!</definedName>
    <definedName name="___A11">#REF!</definedName>
    <definedName name="___A12" localSheetId="4">#REF!</definedName>
    <definedName name="___A12" localSheetId="7">#REF!</definedName>
    <definedName name="___A12">#REF!</definedName>
    <definedName name="___A13" localSheetId="4">#REF!</definedName>
    <definedName name="___A13" localSheetId="7">#REF!</definedName>
    <definedName name="___A13">#REF!</definedName>
    <definedName name="___A14" localSheetId="4">#REF!</definedName>
    <definedName name="___A14" localSheetId="7">#REF!</definedName>
    <definedName name="___A14">#REF!</definedName>
    <definedName name="___A15" localSheetId="4">#REF!</definedName>
    <definedName name="___A15" localSheetId="7">#REF!</definedName>
    <definedName name="___A15">#REF!</definedName>
    <definedName name="___A16" localSheetId="4">#REF!</definedName>
    <definedName name="___A16" localSheetId="7">#REF!</definedName>
    <definedName name="___A16">#REF!</definedName>
    <definedName name="___A17" localSheetId="4">#REF!</definedName>
    <definedName name="___A17" localSheetId="7">#REF!</definedName>
    <definedName name="___A17">#REF!</definedName>
    <definedName name="___A19" localSheetId="4">#REF!</definedName>
    <definedName name="___A19" localSheetId="7">#REF!</definedName>
    <definedName name="___A19">#REF!</definedName>
    <definedName name="___A2" localSheetId="4">#REF!</definedName>
    <definedName name="___A2" localSheetId="7">#REF!</definedName>
    <definedName name="___A2">#REF!</definedName>
    <definedName name="___A20" localSheetId="4">#REF!</definedName>
    <definedName name="___A20" localSheetId="7">#REF!</definedName>
    <definedName name="___A20">#REF!</definedName>
    <definedName name="___A21" localSheetId="4">#REF!</definedName>
    <definedName name="___A21" localSheetId="7">#REF!</definedName>
    <definedName name="___A21">#REF!</definedName>
    <definedName name="___A22" localSheetId="4">#REF!</definedName>
    <definedName name="___A22" localSheetId="7">#REF!</definedName>
    <definedName name="___A22">#REF!</definedName>
    <definedName name="___A23" localSheetId="4">#REF!</definedName>
    <definedName name="___A23" localSheetId="7">#REF!</definedName>
    <definedName name="___A23">#REF!</definedName>
    <definedName name="___A24" localSheetId="4">#REF!</definedName>
    <definedName name="___A24" localSheetId="7">#REF!</definedName>
    <definedName name="___A24">#REF!</definedName>
    <definedName name="___A25" localSheetId="4">#REF!</definedName>
    <definedName name="___A25" localSheetId="7">#REF!</definedName>
    <definedName name="___A25">#REF!</definedName>
    <definedName name="___A3" localSheetId="4">#REF!</definedName>
    <definedName name="___A3" localSheetId="7">#REF!</definedName>
    <definedName name="___A3">#REF!</definedName>
    <definedName name="___A4" localSheetId="4">#REF!</definedName>
    <definedName name="___A4" localSheetId="7">#REF!</definedName>
    <definedName name="___A4">#REF!</definedName>
    <definedName name="___A5" localSheetId="4">#REF!</definedName>
    <definedName name="___A5" localSheetId="7">#REF!</definedName>
    <definedName name="___A5">#REF!</definedName>
    <definedName name="___A6" localSheetId="4">#REF!</definedName>
    <definedName name="___A6" localSheetId="7">#REF!</definedName>
    <definedName name="___A6">#REF!</definedName>
    <definedName name="___A7" localSheetId="4">#REF!</definedName>
    <definedName name="___A7" localSheetId="7">#REF!</definedName>
    <definedName name="___A7">#REF!</definedName>
    <definedName name="___A9" localSheetId="4">#REF!</definedName>
    <definedName name="___A9" localSheetId="7">#REF!</definedName>
    <definedName name="___A9">#REF!</definedName>
    <definedName name="___Abr1" localSheetId="4">#REF!</definedName>
    <definedName name="___Abr1" localSheetId="7">#REF!</definedName>
    <definedName name="___Abr1">#REF!</definedName>
    <definedName name="___ABR95" localSheetId="4">#REF!</definedName>
    <definedName name="___ABR95" localSheetId="7">#REF!</definedName>
    <definedName name="___ABR95" localSheetId="26">#REF!</definedName>
    <definedName name="___ABR95">#REF!</definedName>
    <definedName name="___ABR96" localSheetId="4">#REF!</definedName>
    <definedName name="___ABR96" localSheetId="7">#REF!</definedName>
    <definedName name="___ABR96" localSheetId="26">#REF!</definedName>
    <definedName name="___ABR96">#REF!</definedName>
    <definedName name="___ABR97" localSheetId="4">#REF!</definedName>
    <definedName name="___ABR97" localSheetId="7">#REF!</definedName>
    <definedName name="___ABR97" localSheetId="26">#REF!</definedName>
    <definedName name="___ABR97">#REF!</definedName>
    <definedName name="___ABR98" localSheetId="4">#REF!</definedName>
    <definedName name="___ABR98" localSheetId="7">#REF!</definedName>
    <definedName name="___ABR98" localSheetId="26">#REF!</definedName>
    <definedName name="___ABR98">#REF!</definedName>
    <definedName name="___ABR99" localSheetId="4">#REF!</definedName>
    <definedName name="___ABR99" localSheetId="7">#REF!</definedName>
    <definedName name="___ABR99" localSheetId="26">#REF!</definedName>
    <definedName name="___ABR99">#REF!</definedName>
    <definedName name="___ACA25" localSheetId="4">#REF!</definedName>
    <definedName name="___ACA25" localSheetId="7">#REF!</definedName>
    <definedName name="___ACA25">#REF!</definedName>
    <definedName name="___ACA50" localSheetId="4">#REF!</definedName>
    <definedName name="___ACA50" localSheetId="7">#REF!</definedName>
    <definedName name="___ACA50">#REF!</definedName>
    <definedName name="___ACM30" localSheetId="4">#REF!</definedName>
    <definedName name="___ACM30" localSheetId="7">#REF!</definedName>
    <definedName name="___ACM30">#REF!</definedName>
    <definedName name="___act2" localSheetId="4">#REF!</definedName>
    <definedName name="___act2" localSheetId="7">#REF!</definedName>
    <definedName name="___act2">#REF!</definedName>
    <definedName name="___adm1" localSheetId="7" hidden="1">{"'Índice'!$A$1:$K$49"}</definedName>
    <definedName name="___adm1" hidden="1">{"'Índice'!$A$1:$K$49"}</definedName>
    <definedName name="___adm2" localSheetId="7" hidden="1">{"VENTAS1",#N/A,FALSE,"VENTAS";"VENTAS2",#N/A,FALSE,"VENTAS";"VENTAS3",#N/A,FALSE,"VENTAS";"VENTAS4",#N/A,FALSE,"VENTAS";"VENTAS5",#N/A,FALSE,"VENTAS";"VENTAS6",#N/A,FALSE,"VENTAS";"VENTAS7",#N/A,FALSE,"VENTAS";"VENTAS8",#N/A,FALSE,"VENTAS"}</definedName>
    <definedName name="___adm2" hidden="1">{"VENTAS1",#N/A,FALSE,"VENTAS";"VENTAS2",#N/A,FALSE,"VENTAS";"VENTAS3",#N/A,FALSE,"VENTAS";"VENTAS4",#N/A,FALSE,"VENTAS";"VENTAS5",#N/A,FALSE,"VENTAS";"VENTAS6",#N/A,FALSE,"VENTAS";"VENTAS7",#N/A,FALSE,"VENTAS";"VENTAS8",#N/A,FALSE,"VENTAS"}</definedName>
    <definedName name="___Ago1" localSheetId="7">#REF!</definedName>
    <definedName name="___Ago1">#N/A</definedName>
    <definedName name="___AGO95" localSheetId="4">#REF!</definedName>
    <definedName name="___AGO95" localSheetId="7">#REF!</definedName>
    <definedName name="___AGO95" localSheetId="26">#REF!</definedName>
    <definedName name="___AGO95">#REF!</definedName>
    <definedName name="___AGO96" localSheetId="4">#REF!</definedName>
    <definedName name="___AGO96" localSheetId="7">#REF!</definedName>
    <definedName name="___AGO96" localSheetId="26">#REF!</definedName>
    <definedName name="___AGO96">#REF!</definedName>
    <definedName name="___AGO97" localSheetId="4">#REF!</definedName>
    <definedName name="___AGO97" localSheetId="7">#REF!</definedName>
    <definedName name="___AGO97" localSheetId="26">#REF!</definedName>
    <definedName name="___AGO97">#REF!</definedName>
    <definedName name="___AGO98" localSheetId="4">#REF!</definedName>
    <definedName name="___AGO98" localSheetId="7">#REF!</definedName>
    <definedName name="___AGO98" localSheetId="26">#REF!</definedName>
    <definedName name="___AGO98">#REF!</definedName>
    <definedName name="___AGO99" localSheetId="4">#REF!</definedName>
    <definedName name="___AGO99" localSheetId="7">#REF!</definedName>
    <definedName name="___AGO99" localSheetId="26">#REF!</definedName>
    <definedName name="___AGO99">#REF!</definedName>
    <definedName name="___arg13">"$#REF!.$H$31"</definedName>
    <definedName name="___arg16">"$#REF!.$H$55"</definedName>
    <definedName name="___ATD08" localSheetId="4">#REF!</definedName>
    <definedName name="___ATD08" localSheetId="7">#REF!</definedName>
    <definedName name="___ATD08">#REF!</definedName>
    <definedName name="___ATD1" localSheetId="4">#REF!</definedName>
    <definedName name="___ATD1" localSheetId="7">#REF!</definedName>
    <definedName name="___ATD1">#REF!</definedName>
    <definedName name="___BDI1" localSheetId="4">#REF!</definedName>
    <definedName name="___BDI1" localSheetId="7">#REF!</definedName>
    <definedName name="___BDI1">#REF!</definedName>
    <definedName name="___brv2" localSheetId="4">#REF!</definedName>
    <definedName name="___brv2" localSheetId="7">#REF!</definedName>
    <definedName name="___brv2">#REF!</definedName>
    <definedName name="___Brz1" localSheetId="4">#REF!</definedName>
    <definedName name="___Brz1" localSheetId="7">#REF!:#REF!</definedName>
    <definedName name="___Brz1">#REF!</definedName>
    <definedName name="___Brz2" localSheetId="4">#REF!</definedName>
    <definedName name="___Brz2" localSheetId="7">#REF!:#REF!</definedName>
    <definedName name="___Brz2">#REF!</definedName>
    <definedName name="___cab1" localSheetId="4">#REF!</definedName>
    <definedName name="___cab1" localSheetId="7">#REF!</definedName>
    <definedName name="___cab1" localSheetId="26">#REF!</definedName>
    <definedName name="___cab1">#REF!</definedName>
    <definedName name="___cab2" localSheetId="4">#REF!</definedName>
    <definedName name="___cab2" localSheetId="7">#REF!</definedName>
    <definedName name="___cab2">#REF!</definedName>
    <definedName name="___CAP20" localSheetId="4">#REF!</definedName>
    <definedName name="___CAP20" localSheetId="7">#REF!</definedName>
    <definedName name="___CAP20" localSheetId="26">#REF!</definedName>
    <definedName name="___CAP20">#REF!</definedName>
    <definedName name="___CC709" localSheetId="7">#REF!</definedName>
    <definedName name="___CC709">#N/A</definedName>
    <definedName name="___CC947" localSheetId="7">#REF!</definedName>
    <definedName name="___CC947">#N/A</definedName>
    <definedName name="___CCM30" localSheetId="4">#REF!</definedName>
    <definedName name="___CCM30" localSheetId="7">#REF!</definedName>
    <definedName name="___CCM30">#REF!</definedName>
    <definedName name="___CIE011" localSheetId="4">#REF!</definedName>
    <definedName name="___CIE011" localSheetId="7">#REF!</definedName>
    <definedName name="___CIE011">#REF!</definedName>
    <definedName name="___CIE400" localSheetId="4">#REF!</definedName>
    <definedName name="___CIE400" localSheetId="7">#REF!</definedName>
    <definedName name="___CIE400">#REF!</definedName>
    <definedName name="___CIE411" localSheetId="4">#REF!</definedName>
    <definedName name="___CIE411" localSheetId="7">#REF!</definedName>
    <definedName name="___CIE411">#REF!</definedName>
    <definedName name="___CIE412" localSheetId="4">#REF!</definedName>
    <definedName name="___CIE412" localSheetId="7">#REF!</definedName>
    <definedName name="___CIE412">#REF!</definedName>
    <definedName name="___CIE916" localSheetId="4">#REF!</definedName>
    <definedName name="___CIE916" localSheetId="7">#REF!</definedName>
    <definedName name="___CIE916">#REF!</definedName>
    <definedName name="___CMM30" localSheetId="4">#REF!</definedName>
    <definedName name="___CMM30" localSheetId="7">#REF!</definedName>
    <definedName name="___CMM30">#REF!</definedName>
    <definedName name="___COE011" localSheetId="4">#REF!</definedName>
    <definedName name="___COE011" localSheetId="7">#REF!</definedName>
    <definedName name="___COE011">#REF!</definedName>
    <definedName name="___COE400" localSheetId="4">#REF!</definedName>
    <definedName name="___COE400" localSheetId="7">#REF!</definedName>
    <definedName name="___COE400">#REF!</definedName>
    <definedName name="___COE411" localSheetId="4">#REF!</definedName>
    <definedName name="___COE411" localSheetId="7">#REF!</definedName>
    <definedName name="___COE411">#REF!</definedName>
    <definedName name="___COE412" localSheetId="4">#REF!</definedName>
    <definedName name="___COE412" localSheetId="7">#REF!</definedName>
    <definedName name="___COE412">#REF!</definedName>
    <definedName name="___COE916" localSheetId="4">#REF!</definedName>
    <definedName name="___COE916" localSheetId="7">#REF!</definedName>
    <definedName name="___COE916">#REF!</definedName>
    <definedName name="___d2" localSheetId="7" hidden="1">{#N/A,#N/A,FALSE,"Aging Summary";#N/A,#N/A,FALSE,"Ratio Analysis";#N/A,#N/A,FALSE,"Test 120 Day Accts";#N/A,#N/A,FALSE,"Tickmarks"}</definedName>
    <definedName name="___d2" hidden="1">{#N/A,#N/A,FALSE,"Aging Summary";#N/A,#N/A,FALSE,"Ratio Analysis";#N/A,#N/A,FALSE,"Test 120 Day Accts";#N/A,#N/A,FALSE,"Tickmarks"}</definedName>
    <definedName name="___DAR02" localSheetId="4">#REF!</definedName>
    <definedName name="___DAR02" localSheetId="7">#REF!</definedName>
    <definedName name="___DAR02">#REF!</definedName>
    <definedName name="___Dez1" localSheetId="7">#REF!</definedName>
    <definedName name="___Dez1">#N/A</definedName>
    <definedName name="___DEZ94" localSheetId="4">#REF!</definedName>
    <definedName name="___DEZ94" localSheetId="7">#REF!</definedName>
    <definedName name="___DEZ94" localSheetId="26">#REF!</definedName>
    <definedName name="___DEZ94">#REF!</definedName>
    <definedName name="___DEZ95" localSheetId="4">#REF!</definedName>
    <definedName name="___DEZ95" localSheetId="7">#REF!</definedName>
    <definedName name="___DEZ95" localSheetId="26">#REF!</definedName>
    <definedName name="___DEZ95">#REF!</definedName>
    <definedName name="___DEZ96" localSheetId="4">#REF!</definedName>
    <definedName name="___DEZ96" localSheetId="7">#REF!</definedName>
    <definedName name="___DEZ96" localSheetId="26">#REF!</definedName>
    <definedName name="___DEZ96">#REF!</definedName>
    <definedName name="___DEZ97" localSheetId="4">#REF!</definedName>
    <definedName name="___DEZ97" localSheetId="7">#REF!</definedName>
    <definedName name="___DEZ97" localSheetId="26">#REF!</definedName>
    <definedName name="___DEZ97">#REF!</definedName>
    <definedName name="___DEZ98" localSheetId="4">#REF!</definedName>
    <definedName name="___DEZ98" localSheetId="7">#REF!</definedName>
    <definedName name="___DEZ98" localSheetId="26">#REF!</definedName>
    <definedName name="___DEZ98">#REF!</definedName>
    <definedName name="___DEZ99" localSheetId="4">#REF!</definedName>
    <definedName name="___DEZ99" localSheetId="7">#REF!</definedName>
    <definedName name="___DEZ99" localSheetId="26">#REF!</definedName>
    <definedName name="___DEZ99">#REF!</definedName>
    <definedName name="___DIV1004" localSheetId="4">#REF!</definedName>
    <definedName name="___DIV1004" localSheetId="7">#REF!</definedName>
    <definedName name="___DIV1004">#REF!</definedName>
    <definedName name="___DIV1015" localSheetId="4">#REF!</definedName>
    <definedName name="___DIV1015" localSheetId="7">#REF!</definedName>
    <definedName name="___DIV1015">#REF!</definedName>
    <definedName name="___DIV1039" localSheetId="4">#REF!</definedName>
    <definedName name="___DIV1039" localSheetId="7">#REF!</definedName>
    <definedName name="___DIV1039">#REF!</definedName>
    <definedName name="___DIV1050" localSheetId="4">#REF!</definedName>
    <definedName name="___DIV1050" localSheetId="7">#REF!</definedName>
    <definedName name="___DIV1050">#REF!</definedName>
    <definedName name="___DIV278" localSheetId="4">#REF!</definedName>
    <definedName name="___DIV278" localSheetId="7">#REF!</definedName>
    <definedName name="___DIV278">#REF!</definedName>
    <definedName name="___DIV279" localSheetId="4">#REF!</definedName>
    <definedName name="___DIV279" localSheetId="7">#REF!</definedName>
    <definedName name="___DIV279">#REF!</definedName>
    <definedName name="___DIV45" localSheetId="4">#REF!</definedName>
    <definedName name="___DIV45" localSheetId="7">#REF!</definedName>
    <definedName name="___DIV45">#REF!</definedName>
    <definedName name="___DIV450" localSheetId="4">#REF!</definedName>
    <definedName name="___DIV450" localSheetId="7">#REF!</definedName>
    <definedName name="___DIV450">#REF!</definedName>
    <definedName name="___DIV709" localSheetId="4">#REF!</definedName>
    <definedName name="___DIV709" localSheetId="7">#REF!</definedName>
    <definedName name="___DIV709">#REF!</definedName>
    <definedName name="___DIV710" localSheetId="4">#REF!</definedName>
    <definedName name="___DIV710" localSheetId="7">#REF!</definedName>
    <definedName name="___DIV710">#REF!</definedName>
    <definedName name="___DIV711" localSheetId="4">#REF!</definedName>
    <definedName name="___DIV711" localSheetId="7">#REF!</definedName>
    <definedName name="___DIV711">#REF!</definedName>
    <definedName name="___DIV718" localSheetId="4">#REF!</definedName>
    <definedName name="___DIV718" localSheetId="7">#REF!</definedName>
    <definedName name="___DIV718">#REF!</definedName>
    <definedName name="___DIV719" localSheetId="4">#REF!</definedName>
    <definedName name="___DIV719" localSheetId="7">#REF!</definedName>
    <definedName name="___DIV719">#REF!</definedName>
    <definedName name="___DIV720" localSheetId="4">#REF!</definedName>
    <definedName name="___DIV720" localSheetId="7">#REF!</definedName>
    <definedName name="___DIV720">#REF!</definedName>
    <definedName name="___DIV819" localSheetId="4">#REF!</definedName>
    <definedName name="___DIV819" localSheetId="7">#REF!</definedName>
    <definedName name="___DIV819">#REF!</definedName>
    <definedName name="___DIV947" localSheetId="4">#REF!</definedName>
    <definedName name="___DIV947" localSheetId="7">#REF!</definedName>
    <definedName name="___DIV947">#REF!</definedName>
    <definedName name="___DND2" localSheetId="7">#REF!</definedName>
    <definedName name="___DND2">#N/A</definedName>
    <definedName name="___DPS8" localSheetId="4">#REF!</definedName>
    <definedName name="___DPS8" localSheetId="7">#REF!</definedName>
    <definedName name="___DPS8">#REF!</definedName>
    <definedName name="___DRE0700" localSheetId="7" hidden="1">{"'PXR_6500'!$A$1:$I$124"}</definedName>
    <definedName name="___DRE0700" hidden="1">{"'PXR_6500'!$A$1:$I$124"}</definedName>
    <definedName name="___ECT12" localSheetId="4">#REF!</definedName>
    <definedName name="___ECT12" localSheetId="7">#REF!</definedName>
    <definedName name="___ECT12">#REF!</definedName>
    <definedName name="___ECT3" localSheetId="4">#REF!</definedName>
    <definedName name="___ECT3" localSheetId="7">#REF!</definedName>
    <definedName name="___ECT3">#REF!</definedName>
    <definedName name="___EDA01" localSheetId="4">#REF!</definedName>
    <definedName name="___EDA01" localSheetId="7">#REF!</definedName>
    <definedName name="___EDA01">#REF!</definedName>
    <definedName name="___Ext2" localSheetId="4">#REF!</definedName>
    <definedName name="___Ext2" localSheetId="7">#REF!</definedName>
    <definedName name="___Ext2" localSheetId="26">#REF!</definedName>
    <definedName name="___Ext2">#REF!</definedName>
    <definedName name="___FAT1" localSheetId="4">#REF!</definedName>
    <definedName name="___FAT1" localSheetId="7">#REF!</definedName>
    <definedName name="___FAT1">#REF!</definedName>
    <definedName name="___FAT2" localSheetId="4">#REF!</definedName>
    <definedName name="___FAT2" localSheetId="7">#REF!</definedName>
    <definedName name="___FAT2">#REF!</definedName>
    <definedName name="___Fev1" localSheetId="4">#REF!</definedName>
    <definedName name="___Fev1" localSheetId="7">#REF!</definedName>
    <definedName name="___Fev1">#REF!</definedName>
    <definedName name="___FEV95" localSheetId="4">#REF!</definedName>
    <definedName name="___FEV95" localSheetId="7">#REF!</definedName>
    <definedName name="___FEV95" localSheetId="26">#REF!</definedName>
    <definedName name="___FEV95">#REF!</definedName>
    <definedName name="___FEV96" localSheetId="4">#REF!</definedName>
    <definedName name="___FEV96" localSheetId="7">#REF!</definedName>
    <definedName name="___FEV96" localSheetId="26">#REF!</definedName>
    <definedName name="___FEV96">#REF!</definedName>
    <definedName name="___FEV97" localSheetId="4">#REF!</definedName>
    <definedName name="___FEV97" localSheetId="7">#REF!</definedName>
    <definedName name="___FEV97" localSheetId="26">#REF!</definedName>
    <definedName name="___FEV97">#REF!</definedName>
    <definedName name="___FEV98" localSheetId="4">#REF!</definedName>
    <definedName name="___FEV98" localSheetId="7">#REF!</definedName>
    <definedName name="___FEV98" localSheetId="26">#REF!</definedName>
    <definedName name="___FEV98">#REF!</definedName>
    <definedName name="___FEV99" localSheetId="4">#REF!</definedName>
    <definedName name="___FEV99" localSheetId="7">#REF!</definedName>
    <definedName name="___FEV99" localSheetId="26">#REF!</definedName>
    <definedName name="___FEV99">#REF!</definedName>
    <definedName name="___HCB5" localSheetId="4">#REF!</definedName>
    <definedName name="___HCB5" localSheetId="7">#REF!</definedName>
    <definedName name="___HCB5">#REF!</definedName>
    <definedName name="___Jan1" localSheetId="4">#REF!</definedName>
    <definedName name="___Jan1" localSheetId="7">#REF!</definedName>
    <definedName name="___Jan1">#REF!</definedName>
    <definedName name="___JAN2003" localSheetId="4">#REF!</definedName>
    <definedName name="___JAN2003" localSheetId="7">#REF!</definedName>
    <definedName name="___JAN2003">#REF!</definedName>
    <definedName name="___JAN95" localSheetId="4">#REF!</definedName>
    <definedName name="___JAN95" localSheetId="7">#REF!</definedName>
    <definedName name="___JAN95" localSheetId="26">#REF!</definedName>
    <definedName name="___JAN95">#REF!</definedName>
    <definedName name="___JAN96" localSheetId="4">#REF!</definedName>
    <definedName name="___JAN96" localSheetId="7">#REF!</definedName>
    <definedName name="___JAN96" localSheetId="26">#REF!</definedName>
    <definedName name="___JAN96">#REF!</definedName>
    <definedName name="___JAN97" localSheetId="4">#REF!</definedName>
    <definedName name="___JAN97" localSheetId="7">#REF!</definedName>
    <definedName name="___JAN97" localSheetId="26">#REF!</definedName>
    <definedName name="___JAN97">#REF!</definedName>
    <definedName name="___JAN98" localSheetId="4">#REF!</definedName>
    <definedName name="___JAN98" localSheetId="7">#REF!</definedName>
    <definedName name="___JAN98" localSheetId="26">#REF!</definedName>
    <definedName name="___JAN98">#REF!</definedName>
    <definedName name="___JAN99" localSheetId="4">#REF!</definedName>
    <definedName name="___JAN99" localSheetId="7">#REF!</definedName>
    <definedName name="___JAN99" localSheetId="26">#REF!</definedName>
    <definedName name="___JAN99">#REF!</definedName>
    <definedName name="___JAZ1" localSheetId="4">#REF!</definedName>
    <definedName name="___JAZ1" localSheetId="7">#REF!</definedName>
    <definedName name="___JAZ1" localSheetId="26">#REF!</definedName>
    <definedName name="___JAZ1">#REF!</definedName>
    <definedName name="___JAZ11" localSheetId="4">#REF!</definedName>
    <definedName name="___JAZ11" localSheetId="7">#REF!</definedName>
    <definedName name="___JAZ11" localSheetId="26">#REF!</definedName>
    <definedName name="___JAZ11">#REF!</definedName>
    <definedName name="___JAZ2" localSheetId="4">#REF!</definedName>
    <definedName name="___JAZ2" localSheetId="7">#REF!</definedName>
    <definedName name="___JAZ2" localSheetId="26">#REF!</definedName>
    <definedName name="___JAZ2">#REF!</definedName>
    <definedName name="___JAZ22" localSheetId="4">#REF!</definedName>
    <definedName name="___JAZ22" localSheetId="7">#REF!</definedName>
    <definedName name="___JAZ22" localSheetId="26">#REF!</definedName>
    <definedName name="___JAZ22">#REF!</definedName>
    <definedName name="___JAZ3" localSheetId="4">#REF!</definedName>
    <definedName name="___JAZ3" localSheetId="7">#REF!</definedName>
    <definedName name="___JAZ3" localSheetId="26">#REF!</definedName>
    <definedName name="___JAZ3">#REF!</definedName>
    <definedName name="___JAZ33" localSheetId="4">#REF!</definedName>
    <definedName name="___JAZ33" localSheetId="7">#REF!</definedName>
    <definedName name="___JAZ33" localSheetId="26">#REF!</definedName>
    <definedName name="___JAZ33">#REF!</definedName>
    <definedName name="___Jul1" localSheetId="7">#REF!</definedName>
    <definedName name="___Jul1">#N/A</definedName>
    <definedName name="___JUL95" localSheetId="4">#REF!</definedName>
    <definedName name="___JUL95" localSheetId="7">#REF!</definedName>
    <definedName name="___JUL95" localSheetId="26">#REF!</definedName>
    <definedName name="___JUL95">#REF!</definedName>
    <definedName name="___JUL96" localSheetId="4">#REF!</definedName>
    <definedName name="___JUL96" localSheetId="7">#REF!</definedName>
    <definedName name="___JUL96" localSheetId="26">#REF!</definedName>
    <definedName name="___JUL96">#REF!</definedName>
    <definedName name="___JUL97" localSheetId="4">#REF!</definedName>
    <definedName name="___JUL97" localSheetId="7">#REF!</definedName>
    <definedName name="___JUL97" localSheetId="26">#REF!</definedName>
    <definedName name="___JUL97">#REF!</definedName>
    <definedName name="___JUL98" localSheetId="4">#REF!</definedName>
    <definedName name="___JUL98" localSheetId="7">#REF!</definedName>
    <definedName name="___JUL98" localSheetId="26">#REF!</definedName>
    <definedName name="___JUL98">#REF!</definedName>
    <definedName name="___JUL99" localSheetId="4">#REF!</definedName>
    <definedName name="___JUL99" localSheetId="7">#REF!</definedName>
    <definedName name="___JUL99" localSheetId="26">#REF!</definedName>
    <definedName name="___JUL99">#REF!</definedName>
    <definedName name="___Jun1" localSheetId="7">#REF!</definedName>
    <definedName name="___Jun1">#N/A</definedName>
    <definedName name="___JUN95" localSheetId="4">#REF!</definedName>
    <definedName name="___JUN95" localSheetId="7">#REF!</definedName>
    <definedName name="___JUN95" localSheetId="26">#REF!</definedName>
    <definedName name="___JUN95">#REF!</definedName>
    <definedName name="___JUN96" localSheetId="4">#REF!</definedName>
    <definedName name="___JUN96" localSheetId="7">#REF!</definedName>
    <definedName name="___JUN96" localSheetId="26">#REF!</definedName>
    <definedName name="___JUN96">#REF!</definedName>
    <definedName name="___JUN97" localSheetId="4">#REF!</definedName>
    <definedName name="___JUN97" localSheetId="7">#REF!</definedName>
    <definedName name="___JUN97" localSheetId="26">#REF!</definedName>
    <definedName name="___JUN97">#REF!</definedName>
    <definedName name="___JUN98" localSheetId="4">#REF!</definedName>
    <definedName name="___JUN98" localSheetId="7">#REF!</definedName>
    <definedName name="___JUN98" localSheetId="26">#REF!</definedName>
    <definedName name="___JUN98">#REF!</definedName>
    <definedName name="___JUN99" localSheetId="4">#REF!</definedName>
    <definedName name="___JUN99" localSheetId="7">#REF!</definedName>
    <definedName name="___JUN99" localSheetId="26">#REF!</definedName>
    <definedName name="___JUN99">#REF!</definedName>
    <definedName name="___ki5" localSheetId="4">#REF!</definedName>
    <definedName name="___ki5" localSheetId="7">#REF!</definedName>
    <definedName name="___ki5">#REF!</definedName>
    <definedName name="___KM406407" localSheetId="4">#REF!</definedName>
    <definedName name="___KM406407" localSheetId="7">#REF!</definedName>
    <definedName name="___KM406407" localSheetId="26">#REF!</definedName>
    <definedName name="___KM406407">#REF!</definedName>
    <definedName name="___km736" localSheetId="4">#REF!</definedName>
    <definedName name="___km736" localSheetId="7">#REF!</definedName>
    <definedName name="___km736" localSheetId="26">#REF!</definedName>
    <definedName name="___km736">#REF!</definedName>
    <definedName name="___la2" localSheetId="4">#REF!</definedName>
    <definedName name="___la2" localSheetId="7">#REF!</definedName>
    <definedName name="___la2">#REF!</definedName>
    <definedName name="___LO1004" localSheetId="4">#REF!</definedName>
    <definedName name="___LO1004" localSheetId="7">#REF!</definedName>
    <definedName name="___LO1004">#REF!</definedName>
    <definedName name="___LO1015" localSheetId="4">#REF!</definedName>
    <definedName name="___LO1015" localSheetId="7">#REF!</definedName>
    <definedName name="___LO1015">#REF!</definedName>
    <definedName name="___LO1039" localSheetId="4">#REF!</definedName>
    <definedName name="___LO1039" localSheetId="7">#REF!</definedName>
    <definedName name="___LO1039">#REF!</definedName>
    <definedName name="___LO1050" localSheetId="4">#REF!</definedName>
    <definedName name="___LO1050" localSheetId="7">#REF!</definedName>
    <definedName name="___LO1050">#REF!</definedName>
    <definedName name="___LO278" localSheetId="4">#REF!</definedName>
    <definedName name="___LO278" localSheetId="7">#REF!</definedName>
    <definedName name="___LO278">#REF!</definedName>
    <definedName name="___LO279" localSheetId="4">#REF!</definedName>
    <definedName name="___LO279" localSheetId="7">#REF!</definedName>
    <definedName name="___LO279">#REF!</definedName>
    <definedName name="___LO450" localSheetId="4">#REF!</definedName>
    <definedName name="___LO450" localSheetId="7">#REF!</definedName>
    <definedName name="___LO450">#REF!</definedName>
    <definedName name="___LO709" localSheetId="4">#REF!</definedName>
    <definedName name="___LO709" localSheetId="7">#REF!</definedName>
    <definedName name="___LO709">#REF!</definedName>
    <definedName name="___LO710" localSheetId="4">#REF!</definedName>
    <definedName name="___LO710" localSheetId="7">#REF!</definedName>
    <definedName name="___LO710">#REF!</definedName>
    <definedName name="___LO711" localSheetId="4">#REF!</definedName>
    <definedName name="___LO711" localSheetId="7">#REF!</definedName>
    <definedName name="___LO711">#REF!</definedName>
    <definedName name="___LO719" localSheetId="4">#REF!</definedName>
    <definedName name="___LO719" localSheetId="7">#REF!</definedName>
    <definedName name="___LO719">#REF!</definedName>
    <definedName name="___LO720" localSheetId="4">#REF!</definedName>
    <definedName name="___LO720" localSheetId="7">#REF!</definedName>
    <definedName name="___LO720">#REF!</definedName>
    <definedName name="___LO819" localSheetId="4">#REF!</definedName>
    <definedName name="___LO819" localSheetId="7">#REF!</definedName>
    <definedName name="___LO819">#REF!</definedName>
    <definedName name="___LO947" localSheetId="4">#REF!</definedName>
    <definedName name="___LO947" localSheetId="7">#REF!</definedName>
    <definedName name="___LO947">#REF!</definedName>
    <definedName name="___Mai1" localSheetId="7">#REF!</definedName>
    <definedName name="___Mai1">#N/A</definedName>
    <definedName name="___MAI95" localSheetId="4">#REF!</definedName>
    <definedName name="___MAI95" localSheetId="7">#REF!</definedName>
    <definedName name="___MAI95" localSheetId="26">#REF!</definedName>
    <definedName name="___MAI95">#REF!</definedName>
    <definedName name="___MAI96" localSheetId="4">#REF!</definedName>
    <definedName name="___MAI96" localSheetId="7">#REF!</definedName>
    <definedName name="___MAI96" localSheetId="26">#REF!</definedName>
    <definedName name="___MAI96">#REF!</definedName>
    <definedName name="___MAI97" localSheetId="4">#REF!</definedName>
    <definedName name="___MAI97" localSheetId="7">#REF!</definedName>
    <definedName name="___MAI97" localSheetId="26">#REF!</definedName>
    <definedName name="___MAI97">#REF!</definedName>
    <definedName name="___MAI98" localSheetId="4">#REF!</definedName>
    <definedName name="___MAI98" localSheetId="7">#REF!</definedName>
    <definedName name="___MAI98" localSheetId="26">#REF!</definedName>
    <definedName name="___MAI98">#REF!</definedName>
    <definedName name="___MAI99" localSheetId="4">#REF!</definedName>
    <definedName name="___MAI99" localSheetId="7">#REF!</definedName>
    <definedName name="___MAI99" localSheetId="26">#REF!</definedName>
    <definedName name="___MAI99">#REF!</definedName>
    <definedName name="___Mar1" localSheetId="4">#REF!</definedName>
    <definedName name="___Mar1" localSheetId="7">#REF!</definedName>
    <definedName name="___Mar1">#REF!</definedName>
    <definedName name="___MAR95" localSheetId="4">#REF!</definedName>
    <definedName name="___MAR95" localSheetId="7">#REF!</definedName>
    <definedName name="___MAR95" localSheetId="26">#REF!</definedName>
    <definedName name="___MAR95">#REF!</definedName>
    <definedName name="___MAR96" localSheetId="4">#REF!</definedName>
    <definedName name="___MAR96" localSheetId="7">#REF!</definedName>
    <definedName name="___MAR96" localSheetId="26">#REF!</definedName>
    <definedName name="___MAR96">#REF!</definedName>
    <definedName name="___MAR97" localSheetId="4">#REF!</definedName>
    <definedName name="___MAR97" localSheetId="7">#REF!</definedName>
    <definedName name="___MAR97" localSheetId="26">#REF!</definedName>
    <definedName name="___MAR97">#REF!</definedName>
    <definedName name="___MAR98" localSheetId="4">#REF!</definedName>
    <definedName name="___MAR98" localSheetId="7">#REF!</definedName>
    <definedName name="___MAR98" localSheetId="26">#REF!</definedName>
    <definedName name="___MAR98">#REF!</definedName>
    <definedName name="___MAR99" localSheetId="4">#REF!</definedName>
    <definedName name="___MAR99" localSheetId="7">#REF!</definedName>
    <definedName name="___MAR99" localSheetId="26">#REF!</definedName>
    <definedName name="___MAR99">#REF!</definedName>
    <definedName name="___ME10005" localSheetId="4">#REF!</definedName>
    <definedName name="___ME10005" localSheetId="7">#REF!</definedName>
    <definedName name="___ME10005">#REF!</definedName>
    <definedName name="___ME1004" localSheetId="4">#REF!</definedName>
    <definedName name="___ME1004" localSheetId="7">#REF!</definedName>
    <definedName name="___ME1004">#REF!</definedName>
    <definedName name="___ME1015" localSheetId="4">#REF!</definedName>
    <definedName name="___ME1015" localSheetId="7">#REF!</definedName>
    <definedName name="___ME1015">#REF!</definedName>
    <definedName name="___ME1039" localSheetId="4">#REF!</definedName>
    <definedName name="___ME1039" localSheetId="7">#REF!</definedName>
    <definedName name="___ME1039">#REF!</definedName>
    <definedName name="___ME1050" localSheetId="4">#REF!</definedName>
    <definedName name="___ME1050" localSheetId="7">#REF!</definedName>
    <definedName name="___ME1050">#REF!</definedName>
    <definedName name="___ME278" localSheetId="4">#REF!</definedName>
    <definedName name="___ME278" localSheetId="7">#REF!</definedName>
    <definedName name="___ME278">#REF!</definedName>
    <definedName name="___ME279" localSheetId="4">#REF!</definedName>
    <definedName name="___ME279" localSheetId="7">#REF!</definedName>
    <definedName name="___ME279">#REF!</definedName>
    <definedName name="___ME450" localSheetId="4">#REF!</definedName>
    <definedName name="___ME450" localSheetId="7">#REF!</definedName>
    <definedName name="___ME450">#REF!</definedName>
    <definedName name="___ME709" localSheetId="4">#REF!</definedName>
    <definedName name="___ME709" localSheetId="7">#REF!</definedName>
    <definedName name="___ME709">#REF!</definedName>
    <definedName name="___ME710" localSheetId="4">#REF!</definedName>
    <definedName name="___ME710" localSheetId="7">#REF!</definedName>
    <definedName name="___ME710">#REF!</definedName>
    <definedName name="___ME711" localSheetId="4">#REF!</definedName>
    <definedName name="___ME711" localSheetId="7">#REF!</definedName>
    <definedName name="___ME711">#REF!</definedName>
    <definedName name="___ME719" localSheetId="4">#REF!</definedName>
    <definedName name="___ME719" localSheetId="7">#REF!</definedName>
    <definedName name="___ME719">#REF!</definedName>
    <definedName name="___ME720" localSheetId="4">#REF!</definedName>
    <definedName name="___ME720" localSheetId="7">#REF!</definedName>
    <definedName name="___ME720">#REF!</definedName>
    <definedName name="___ME819" localSheetId="4">#REF!</definedName>
    <definedName name="___ME819" localSheetId="7">#REF!</definedName>
    <definedName name="___ME819">#REF!</definedName>
    <definedName name="___ME947" localSheetId="4">#REF!</definedName>
    <definedName name="___ME947" localSheetId="7">#REF!</definedName>
    <definedName name="___ME947">#REF!</definedName>
    <definedName name="___MFC01" localSheetId="4">#REF!</definedName>
    <definedName name="___MFC01" localSheetId="7">#REF!</definedName>
    <definedName name="___MFC01">#REF!</definedName>
    <definedName name="___MNS8418" localSheetId="7">Plan1</definedName>
    <definedName name="___MNS8418">#N/A</definedName>
    <definedName name="___MOD01" localSheetId="4">#REF!</definedName>
    <definedName name="___MOD01" localSheetId="7">#REF!</definedName>
    <definedName name="___MOD01">#REF!</definedName>
    <definedName name="___Nov1" localSheetId="7">#REF!</definedName>
    <definedName name="___Nov1">#N/A</definedName>
    <definedName name="___NOV94" localSheetId="4">#REF!</definedName>
    <definedName name="___NOV94" localSheetId="7">#REF!</definedName>
    <definedName name="___NOV94" localSheetId="26">#REF!</definedName>
    <definedName name="___NOV94">#REF!</definedName>
    <definedName name="___NOV95" localSheetId="4">#REF!</definedName>
    <definedName name="___NOV95" localSheetId="7">#REF!</definedName>
    <definedName name="___NOV95" localSheetId="26">#REF!</definedName>
    <definedName name="___NOV95">#REF!</definedName>
    <definedName name="___NOV96" localSheetId="4">#REF!</definedName>
    <definedName name="___NOV96" localSheetId="7">#REF!</definedName>
    <definedName name="___NOV96" localSheetId="26">#REF!</definedName>
    <definedName name="___NOV96">#REF!</definedName>
    <definedName name="___NOV97" localSheetId="4">#REF!</definedName>
    <definedName name="___NOV97" localSheetId="7">#REF!</definedName>
    <definedName name="___NOV97" localSheetId="26">#REF!</definedName>
    <definedName name="___NOV97">#REF!</definedName>
    <definedName name="___NOV98" localSheetId="4">#REF!</definedName>
    <definedName name="___NOV98" localSheetId="7">#REF!</definedName>
    <definedName name="___NOV98" localSheetId="26">#REF!</definedName>
    <definedName name="___NOV98">#REF!</definedName>
    <definedName name="___NOV99" localSheetId="4">#REF!</definedName>
    <definedName name="___NOV99" localSheetId="7">#REF!</definedName>
    <definedName name="___NOV99" localSheetId="26">#REF!</definedName>
    <definedName name="___NOV99">#REF!</definedName>
    <definedName name="___Obs1" localSheetId="4">#REF!</definedName>
    <definedName name="___Obs1" localSheetId="7">#REF!</definedName>
    <definedName name="___Obs1">#REF!</definedName>
    <definedName name="___Obs2" localSheetId="4">#REF!</definedName>
    <definedName name="___Obs2" localSheetId="7">#REF!</definedName>
    <definedName name="___Obs2">#REF!</definedName>
    <definedName name="___Out1" localSheetId="7">#REF!</definedName>
    <definedName name="___Out1">#N/A</definedName>
    <definedName name="___OUT94" localSheetId="4">#REF!</definedName>
    <definedName name="___OUT94" localSheetId="7">#REF!</definedName>
    <definedName name="___OUT94" localSheetId="26">#REF!</definedName>
    <definedName name="___OUT94">#REF!</definedName>
    <definedName name="___OUT95" localSheetId="4">#REF!</definedName>
    <definedName name="___OUT95" localSheetId="7">#REF!</definedName>
    <definedName name="___OUT95" localSheetId="26">#REF!</definedName>
    <definedName name="___OUT95">#REF!</definedName>
    <definedName name="___OUT96" localSheetId="4">#REF!</definedName>
    <definedName name="___OUT96" localSheetId="7">#REF!</definedName>
    <definedName name="___OUT96" localSheetId="26">#REF!</definedName>
    <definedName name="___OUT96">#REF!</definedName>
    <definedName name="___OUT97" localSheetId="4">#REF!</definedName>
    <definedName name="___OUT97" localSheetId="7">#REF!</definedName>
    <definedName name="___OUT97" localSheetId="26">#REF!</definedName>
    <definedName name="___OUT97">#REF!</definedName>
    <definedName name="___OUT98" localSheetId="25" hidden="1">{#N/A,#N/A,TRUE,"Serviços"}</definedName>
    <definedName name="___OUT98" localSheetId="4" hidden="1">{#N/A,#N/A,TRUE,"Serviços"}</definedName>
    <definedName name="___OUT98" localSheetId="27" hidden="1">{#N/A,#N/A,TRUE,"Serviços"}</definedName>
    <definedName name="___OUT98" localSheetId="7" hidden="1">{#N/A,#N/A,TRUE,"Serviços"}</definedName>
    <definedName name="___OUT98" localSheetId="24" hidden="1">{#N/A,#N/A,TRUE,"Serviços"}</definedName>
    <definedName name="___OUT98" hidden="1">{#N/A,#N/A,TRUE,"Serviços"}</definedName>
    <definedName name="___out99" localSheetId="4" hidden="1">{#N/A,#N/A,TRUE,"Serviços"}</definedName>
    <definedName name="___out99" localSheetId="27" hidden="1">{#N/A,#N/A,TRUE,"Serviços"}</definedName>
    <definedName name="___OUT99" localSheetId="7">#REF!</definedName>
    <definedName name="___out99" hidden="1">{#N/A,#N/A,TRUE,"Serviços"}</definedName>
    <definedName name="___pav2">#REF!</definedName>
    <definedName name="___PCB5" localSheetId="4">#REF!</definedName>
    <definedName name="___PCB5" localSheetId="7">#REF!</definedName>
    <definedName name="___PCB5">#REF!</definedName>
    <definedName name="___PCM30" localSheetId="4">#REF!</definedName>
    <definedName name="___PCM30" localSheetId="7">#REF!</definedName>
    <definedName name="___PCM30">#REF!</definedName>
    <definedName name="___PL1" localSheetId="4">#REF!</definedName>
    <definedName name="___PL1" localSheetId="7">#REF!</definedName>
    <definedName name="___PL1" localSheetId="26">#REF!</definedName>
    <definedName name="___PL1">#REF!</definedName>
    <definedName name="___PLA2" localSheetId="4">#REF!</definedName>
    <definedName name="___PLA2" localSheetId="7">#REF!</definedName>
    <definedName name="___PLA2">#REF!</definedName>
    <definedName name="___PM334" localSheetId="4">#REF!</definedName>
    <definedName name="___PM334" localSheetId="7">#REF!</definedName>
    <definedName name="___PM334">#REF!</definedName>
    <definedName name="___PM335" localSheetId="4">#REF!</definedName>
    <definedName name="___PM335" localSheetId="7">#REF!</definedName>
    <definedName name="___PM335">#REF!</definedName>
    <definedName name="___PM346" localSheetId="4">#REF!</definedName>
    <definedName name="___PM346" localSheetId="7">#REF!</definedName>
    <definedName name="___PM346">#REF!</definedName>
    <definedName name="___PM406" localSheetId="4">#REF!</definedName>
    <definedName name="___PM406" localSheetId="7">#REF!</definedName>
    <definedName name="___PM406">#REF!</definedName>
    <definedName name="___PM412" localSheetId="4">#REF!</definedName>
    <definedName name="___PM412" localSheetId="7">#REF!</definedName>
    <definedName name="___PM412">#REF!</definedName>
    <definedName name="___PM609" localSheetId="4">#REF!</definedName>
    <definedName name="___PM609" localSheetId="7">#REF!</definedName>
    <definedName name="___PM609">#REF!</definedName>
    <definedName name="___PM970" localSheetId="4">#REF!</definedName>
    <definedName name="___PM970" localSheetId="7">#REF!</definedName>
    <definedName name="___PM970">#REF!</definedName>
    <definedName name="___PNV2002" localSheetId="4">#REF!</definedName>
    <definedName name="___PNV2002" localSheetId="7">#REF!</definedName>
    <definedName name="___PNV2002">#REF!</definedName>
    <definedName name="___PNV2003" localSheetId="4">#REF!</definedName>
    <definedName name="___PNV2003" localSheetId="7">#REF!</definedName>
    <definedName name="___PNV2003">#REF!</definedName>
    <definedName name="___PNV2009" localSheetId="4">#REF!</definedName>
    <definedName name="___PNV2009" localSheetId="7">#REF!</definedName>
    <definedName name="___PNV2009">#REF!</definedName>
    <definedName name="___PR1004" localSheetId="4">#REF!</definedName>
    <definedName name="___PR1004" localSheetId="7">#REF!</definedName>
    <definedName name="___PR1004">#REF!</definedName>
    <definedName name="___PR1015" localSheetId="4">#REF!</definedName>
    <definedName name="___PR1015" localSheetId="7">#REF!</definedName>
    <definedName name="___PR1015">#REF!</definedName>
    <definedName name="___PR1039" localSheetId="4">#REF!</definedName>
    <definedName name="___PR1039" localSheetId="7">#REF!</definedName>
    <definedName name="___PR1039">#REF!</definedName>
    <definedName name="___PR1050" localSheetId="4">#REF!</definedName>
    <definedName name="___PR1050" localSheetId="7">#REF!</definedName>
    <definedName name="___PR1050">#REF!</definedName>
    <definedName name="___PR278" localSheetId="4">#REF!</definedName>
    <definedName name="___PR278" localSheetId="7">#REF!</definedName>
    <definedName name="___PR278">#REF!</definedName>
    <definedName name="___PR279" localSheetId="4">#REF!</definedName>
    <definedName name="___PR279" localSheetId="7">#REF!</definedName>
    <definedName name="___PR279">#REF!</definedName>
    <definedName name="___PR450" localSheetId="4">#REF!</definedName>
    <definedName name="___PR450" localSheetId="7">#REF!</definedName>
    <definedName name="___PR450">#REF!</definedName>
    <definedName name="___PR709" localSheetId="4">#REF!</definedName>
    <definedName name="___PR709" localSheetId="7">#REF!</definedName>
    <definedName name="___PR709">#REF!</definedName>
    <definedName name="___PR710" localSheetId="4">#REF!</definedName>
    <definedName name="___PR710" localSheetId="7">#REF!</definedName>
    <definedName name="___PR710">#REF!</definedName>
    <definedName name="___PR711" localSheetId="4">#REF!</definedName>
    <definedName name="___PR711" localSheetId="7">#REF!</definedName>
    <definedName name="___PR711">#REF!</definedName>
    <definedName name="___PR719" localSheetId="4">#REF!</definedName>
    <definedName name="___PR719" localSheetId="7">#REF!</definedName>
    <definedName name="___PR719">#REF!</definedName>
    <definedName name="___PR720" localSheetId="4">#REF!</definedName>
    <definedName name="___PR720" localSheetId="7">#REF!</definedName>
    <definedName name="___PR720">#REF!</definedName>
    <definedName name="___PR819" localSheetId="4">#REF!</definedName>
    <definedName name="___PR819" localSheetId="7">#REF!</definedName>
    <definedName name="___PR819">#REF!</definedName>
    <definedName name="___PR947" localSheetId="4">#REF!</definedName>
    <definedName name="___PR947" localSheetId="7">#REF!</definedName>
    <definedName name="___PR947">#REF!</definedName>
    <definedName name="___PTB10" localSheetId="4">#REF!</definedName>
    <definedName name="___PTB10" localSheetId="7">#REF!</definedName>
    <definedName name="___PTB10">#REF!</definedName>
    <definedName name="___PUM334" localSheetId="4">#REF!</definedName>
    <definedName name="___PUM334" localSheetId="7">#REF!</definedName>
    <definedName name="___PUM334">#REF!</definedName>
    <definedName name="___PUM335" localSheetId="4">#REF!</definedName>
    <definedName name="___PUM335" localSheetId="7">#REF!</definedName>
    <definedName name="___PUM335">#REF!</definedName>
    <definedName name="___PUM346" localSheetId="4">#REF!</definedName>
    <definedName name="___PUM346" localSheetId="7">#REF!</definedName>
    <definedName name="___PUM346">#REF!</definedName>
    <definedName name="___PUM406" localSheetId="4">#REF!</definedName>
    <definedName name="___PUM406" localSheetId="7">#REF!</definedName>
    <definedName name="___PUM406">#REF!</definedName>
    <definedName name="___PUM412" localSheetId="4">#REF!</definedName>
    <definedName name="___PUM412" localSheetId="7">#REF!</definedName>
    <definedName name="___PUM412">#REF!</definedName>
    <definedName name="___PUM609" localSheetId="4">#REF!</definedName>
    <definedName name="___PUM609" localSheetId="7">#REF!</definedName>
    <definedName name="___PUM609">#REF!</definedName>
    <definedName name="___PUM970" localSheetId="4">#REF!</definedName>
    <definedName name="___PUM970" localSheetId="7">#REF!</definedName>
    <definedName name="___PUM970">#REF!</definedName>
    <definedName name="___PUT501" localSheetId="4">#REF!</definedName>
    <definedName name="___PUT501" localSheetId="7">#REF!</definedName>
    <definedName name="___PUT501">#REF!</definedName>
    <definedName name="___PUT701" localSheetId="4">#REF!</definedName>
    <definedName name="___PUT701" localSheetId="7">#REF!</definedName>
    <definedName name="___PUT701">#REF!</definedName>
    <definedName name="___r" localSheetId="4">#REF!</definedName>
    <definedName name="___r" localSheetId="7">#REF!</definedName>
    <definedName name="___r" localSheetId="26">#REF!</definedName>
    <definedName name="___r">#REF!</definedName>
    <definedName name="___Rbv1" localSheetId="4">#REF!</definedName>
    <definedName name="___Rbv1" localSheetId="7">#REF!</definedName>
    <definedName name="___Rbv1" localSheetId="26">#REF!</definedName>
    <definedName name="___Rbv1">#REF!</definedName>
    <definedName name="___reg1" localSheetId="4">#REF!</definedName>
    <definedName name="___reg1" localSheetId="7">#REF!</definedName>
    <definedName name="___reg1">#REF!</definedName>
    <definedName name="___reg3" localSheetId="4">#REF!</definedName>
    <definedName name="___reg3" localSheetId="7">#REF!</definedName>
    <definedName name="___reg3">#REF!</definedName>
    <definedName name="___reg5" localSheetId="4">#REF!</definedName>
    <definedName name="___reg5" localSheetId="7">#REF!</definedName>
    <definedName name="___reg5">#REF!</definedName>
    <definedName name="___reg7" localSheetId="4">#REF!</definedName>
    <definedName name="___reg7" localSheetId="7">#REF!</definedName>
    <definedName name="___reg7">#REF!</definedName>
    <definedName name="___RET1" localSheetId="4">#REF!</definedName>
    <definedName name="___RET1" localSheetId="7">#REF!</definedName>
    <definedName name="___RET1" localSheetId="26">#REF!</definedName>
    <definedName name="___RET1">#REF!</definedName>
    <definedName name="___RP1" localSheetId="4">#REF!</definedName>
    <definedName name="___RP1" localSheetId="7">#REF!</definedName>
    <definedName name="___RP1">#REF!</definedName>
    <definedName name="___s" localSheetId="4">#REF!</definedName>
    <definedName name="___s" localSheetId="7">#REF!</definedName>
    <definedName name="___s" localSheetId="26">#REF!</definedName>
    <definedName name="___s">#REF!</definedName>
    <definedName name="___SE2" localSheetId="4">#REF!</definedName>
    <definedName name="___SE2" localSheetId="7">#REF!</definedName>
    <definedName name="___SE2" localSheetId="26">#REF!</definedName>
    <definedName name="___SE2">#REF!</definedName>
    <definedName name="___SEG1" localSheetId="4">#REF!</definedName>
    <definedName name="___SEG1" localSheetId="7">#REF!</definedName>
    <definedName name="___SEG1" localSheetId="26">#REF!</definedName>
    <definedName name="___SEG1">#REF!</definedName>
    <definedName name="___Set1" localSheetId="7">#REF!</definedName>
    <definedName name="___Set1">#N/A</definedName>
    <definedName name="___SET94" localSheetId="4">#REF!</definedName>
    <definedName name="___SET94" localSheetId="7">#REF!</definedName>
    <definedName name="___SET94" localSheetId="26">#REF!</definedName>
    <definedName name="___SET94">#REF!</definedName>
    <definedName name="___SET95" localSheetId="4">#REF!</definedName>
    <definedName name="___SET95" localSheetId="7">#REF!</definedName>
    <definedName name="___SET95" localSheetId="26">#REF!</definedName>
    <definedName name="___SET95">#REF!</definedName>
    <definedName name="___SET96" localSheetId="4">#REF!</definedName>
    <definedName name="___SET96" localSheetId="7">#REF!</definedName>
    <definedName name="___SET96" localSheetId="26">#REF!</definedName>
    <definedName name="___SET96">#REF!</definedName>
    <definedName name="___SET97" localSheetId="4">#REF!</definedName>
    <definedName name="___SET97" localSheetId="7">#REF!</definedName>
    <definedName name="___SET97" localSheetId="26">#REF!</definedName>
    <definedName name="___SET97">#REF!</definedName>
    <definedName name="___SET98" localSheetId="4">#REF!</definedName>
    <definedName name="___SET98" localSheetId="7">#REF!</definedName>
    <definedName name="___SET98" localSheetId="26">#REF!</definedName>
    <definedName name="___SET98">#REF!</definedName>
    <definedName name="___SET99" localSheetId="4">#REF!</definedName>
    <definedName name="___SET99" localSheetId="7">#REF!</definedName>
    <definedName name="___SET99" localSheetId="26">#REF!</definedName>
    <definedName name="___SET99">#REF!</definedName>
    <definedName name="___STC04" localSheetId="4">#REF!</definedName>
    <definedName name="___STC04" localSheetId="7">#REF!</definedName>
    <definedName name="___STC04">#REF!</definedName>
    <definedName name="___STC04_10" localSheetId="4">#REF!</definedName>
    <definedName name="___STC04_10" localSheetId="7">#REF!</definedName>
    <definedName name="___STC04_10">#REF!</definedName>
    <definedName name="___STC04_12" localSheetId="4">#REF!</definedName>
    <definedName name="___STC04_12" localSheetId="7">#REF!</definedName>
    <definedName name="___STC04_12">#REF!</definedName>
    <definedName name="___STC04_9" localSheetId="4">#REF!</definedName>
    <definedName name="___STC04_9" localSheetId="7">#REF!</definedName>
    <definedName name="___STC04_9">#REF!</definedName>
    <definedName name="___sub2">#REF!</definedName>
    <definedName name="___sub4">#REF!</definedName>
    <definedName name="___tab1" localSheetId="4">#REF!</definedName>
    <definedName name="___tab1" localSheetId="7">#REF!</definedName>
    <definedName name="___tab1" localSheetId="26">#REF!</definedName>
    <definedName name="___tab1">#REF!</definedName>
    <definedName name="___TB10" localSheetId="4">#REF!</definedName>
    <definedName name="___TB10" localSheetId="7">#REF!</definedName>
    <definedName name="___TB10" localSheetId="26">#REF!</definedName>
    <definedName name="___TB10">#REF!</definedName>
    <definedName name="___TCB4" localSheetId="4">#REF!</definedName>
    <definedName name="___TCB4" localSheetId="7">#REF!</definedName>
    <definedName name="___TCB4">#REF!</definedName>
    <definedName name="___TCB5" localSheetId="4">#REF!</definedName>
    <definedName name="___TCB5" localSheetId="7">#REF!</definedName>
    <definedName name="___TCB5" localSheetId="26">#REF!</definedName>
    <definedName name="___TCB5">#REF!</definedName>
    <definedName name="___tcc4" localSheetId="4">#REF!</definedName>
    <definedName name="___tcc4" localSheetId="7">#REF!</definedName>
    <definedName name="___tcc4" localSheetId="26">#REF!</definedName>
    <definedName name="___tcc4">#REF!</definedName>
    <definedName name="___TCM30" localSheetId="4">#REF!</definedName>
    <definedName name="___TCM30" localSheetId="7">#REF!</definedName>
    <definedName name="___TCM30">#REF!</definedName>
    <definedName name="___TEB4" localSheetId="4">#REF!</definedName>
    <definedName name="___TEB4" localSheetId="7">#REF!</definedName>
    <definedName name="___TEB4">#REF!</definedName>
    <definedName name="___ter2">#REF!</definedName>
    <definedName name="___TOT1" localSheetId="4">#REF!</definedName>
    <definedName name="___TOT1" localSheetId="7">#REF!</definedName>
    <definedName name="___TOT1">#REF!</definedName>
    <definedName name="___TOT2" localSheetId="4">#REF!</definedName>
    <definedName name="___TOT2" localSheetId="7">#REF!</definedName>
    <definedName name="___TOT2">#REF!</definedName>
    <definedName name="___TOT3" localSheetId="4">#REF!</definedName>
    <definedName name="___TOT3" localSheetId="7">#REF!</definedName>
    <definedName name="___TOT3">#REF!</definedName>
    <definedName name="___TOT4" localSheetId="4">#REF!</definedName>
    <definedName name="___TOT4" localSheetId="7">#REF!</definedName>
    <definedName name="___TOT4">#REF!</definedName>
    <definedName name="___TOT5" localSheetId="4">#REF!</definedName>
    <definedName name="___TOT5" localSheetId="7">#REF!</definedName>
    <definedName name="___TOT5">#REF!</definedName>
    <definedName name="___TOT6" localSheetId="4">#REF!</definedName>
    <definedName name="___TOT6" localSheetId="7">#REF!</definedName>
    <definedName name="___TOT6">#REF!</definedName>
    <definedName name="___TOT7" localSheetId="4">#REF!</definedName>
    <definedName name="___TOT7" localSheetId="7">#REF!</definedName>
    <definedName name="___TOT7">#REF!</definedName>
    <definedName name="___TP10" localSheetId="4">#REF!</definedName>
    <definedName name="___TP10" localSheetId="7">#REF!</definedName>
    <definedName name="___TP10">#REF!</definedName>
    <definedName name="___TP5" localSheetId="4">#REF!</definedName>
    <definedName name="___TP5" localSheetId="7">#REF!</definedName>
    <definedName name="___TP5">#REF!</definedName>
    <definedName name="___TSD2" localSheetId="4">#REF!</definedName>
    <definedName name="___TSD2" localSheetId="7">#REF!</definedName>
    <definedName name="___TSD2">#REF!</definedName>
    <definedName name="___tt1" localSheetId="4">#N/A</definedName>
    <definedName name="___tt1" localSheetId="7">#N/A</definedName>
    <definedName name="___TT1">#REF!</definedName>
    <definedName name="___TT10" localSheetId="4">#REF!</definedName>
    <definedName name="___TT10" localSheetId="7">#REF!</definedName>
    <definedName name="___TT10">#REF!</definedName>
    <definedName name="___TT100" localSheetId="4">#REF!</definedName>
    <definedName name="___TT100" localSheetId="7">#REF!</definedName>
    <definedName name="___TT100">#REF!</definedName>
    <definedName name="___TT101" localSheetId="4">#REF!</definedName>
    <definedName name="___TT101" localSheetId="7">#REF!</definedName>
    <definedName name="___TT101">#REF!</definedName>
    <definedName name="___TT102" localSheetId="4">#REF!</definedName>
    <definedName name="___TT102" localSheetId="7">#REF!</definedName>
    <definedName name="___TT102">#REF!</definedName>
    <definedName name="___TT103" localSheetId="4">#REF!</definedName>
    <definedName name="___TT103" localSheetId="7">#REF!</definedName>
    <definedName name="___TT103">#REF!</definedName>
    <definedName name="___TT104" localSheetId="4">#REF!</definedName>
    <definedName name="___TT104" localSheetId="7">#REF!</definedName>
    <definedName name="___TT104">#REF!</definedName>
    <definedName name="___TT105" localSheetId="4">#REF!</definedName>
    <definedName name="___TT105" localSheetId="7">#REF!</definedName>
    <definedName name="___TT105">#REF!</definedName>
    <definedName name="___TT106" localSheetId="4">#REF!</definedName>
    <definedName name="___TT106" localSheetId="7">#REF!</definedName>
    <definedName name="___TT106">#REF!</definedName>
    <definedName name="___TT107" localSheetId="4">#REF!</definedName>
    <definedName name="___TT107" localSheetId="7">#REF!</definedName>
    <definedName name="___TT107">#REF!</definedName>
    <definedName name="___TT108" localSheetId="4">#REF!</definedName>
    <definedName name="___TT108" localSheetId="7">#REF!</definedName>
    <definedName name="___TT108">#REF!</definedName>
    <definedName name="___TT109" localSheetId="4">#REF!</definedName>
    <definedName name="___TT109" localSheetId="7">#REF!</definedName>
    <definedName name="___TT109">#REF!</definedName>
    <definedName name="___TT11" localSheetId="4">#REF!</definedName>
    <definedName name="___TT11" localSheetId="7">#REF!</definedName>
    <definedName name="___TT11">#REF!</definedName>
    <definedName name="___TT110" localSheetId="4">#REF!</definedName>
    <definedName name="___TT110" localSheetId="7">#REF!</definedName>
    <definedName name="___TT110">#REF!</definedName>
    <definedName name="___TT111" localSheetId="4">#REF!</definedName>
    <definedName name="___TT111" localSheetId="7">#REF!</definedName>
    <definedName name="___TT111">#REF!</definedName>
    <definedName name="___TT112" localSheetId="4">#REF!</definedName>
    <definedName name="___TT112" localSheetId="7">#REF!</definedName>
    <definedName name="___TT112">#REF!</definedName>
    <definedName name="___TT113" localSheetId="4">#REF!</definedName>
    <definedName name="___TT113" localSheetId="7">#REF!</definedName>
    <definedName name="___TT113">#REF!</definedName>
    <definedName name="___TT114" localSheetId="4">#REF!</definedName>
    <definedName name="___TT114" localSheetId="7">#REF!</definedName>
    <definedName name="___TT114">#REF!</definedName>
    <definedName name="___TT115" localSheetId="4">#REF!</definedName>
    <definedName name="___TT115" localSheetId="7">#REF!</definedName>
    <definedName name="___TT115">#REF!</definedName>
    <definedName name="___TT116" localSheetId="4">#REF!</definedName>
    <definedName name="___TT116" localSheetId="7">#REF!</definedName>
    <definedName name="___TT116">#REF!</definedName>
    <definedName name="___TT117" localSheetId="4">#REF!</definedName>
    <definedName name="___TT117" localSheetId="7">#REF!</definedName>
    <definedName name="___TT117">#REF!</definedName>
    <definedName name="___TT118" localSheetId="4">#REF!</definedName>
    <definedName name="___TT118" localSheetId="7">#REF!</definedName>
    <definedName name="___TT118">#REF!</definedName>
    <definedName name="___TT119" localSheetId="4">#REF!</definedName>
    <definedName name="___TT119" localSheetId="7">#REF!</definedName>
    <definedName name="___TT119">#REF!</definedName>
    <definedName name="___TT12" localSheetId="4">#REF!</definedName>
    <definedName name="___TT12" localSheetId="7">#REF!</definedName>
    <definedName name="___TT12">#REF!</definedName>
    <definedName name="___TT120" localSheetId="4">#REF!</definedName>
    <definedName name="___TT120" localSheetId="7">#REF!</definedName>
    <definedName name="___TT120">#REF!</definedName>
    <definedName name="___TT121" localSheetId="4">#REF!</definedName>
    <definedName name="___TT121" localSheetId="7">#REF!</definedName>
    <definedName name="___TT121">#REF!</definedName>
    <definedName name="___TT122" localSheetId="4">#REF!</definedName>
    <definedName name="___TT122" localSheetId="7">#REF!</definedName>
    <definedName name="___TT122">#REF!</definedName>
    <definedName name="___TT123" localSheetId="4">#REF!</definedName>
    <definedName name="___TT123" localSheetId="7">#REF!</definedName>
    <definedName name="___TT123">#REF!</definedName>
    <definedName name="___TT124" localSheetId="4">#REF!</definedName>
    <definedName name="___TT124" localSheetId="7">#REF!</definedName>
    <definedName name="___TT124">#REF!</definedName>
    <definedName name="___TT125" localSheetId="4">#REF!</definedName>
    <definedName name="___TT125" localSheetId="7">#REF!</definedName>
    <definedName name="___TT125">#REF!</definedName>
    <definedName name="___TT126" localSheetId="4">#REF!</definedName>
    <definedName name="___TT126" localSheetId="7">#REF!</definedName>
    <definedName name="___TT126">#REF!</definedName>
    <definedName name="___TT127" localSheetId="4">#REF!</definedName>
    <definedName name="___TT127" localSheetId="7">#REF!</definedName>
    <definedName name="___TT127">#REF!</definedName>
    <definedName name="___TT128" localSheetId="4">#REF!</definedName>
    <definedName name="___TT128" localSheetId="7">#REF!</definedName>
    <definedName name="___TT128">#REF!</definedName>
    <definedName name="___TT129" localSheetId="4">#REF!</definedName>
    <definedName name="___TT129" localSheetId="7">#REF!</definedName>
    <definedName name="___TT129">#REF!</definedName>
    <definedName name="___TT13" localSheetId="4">#REF!</definedName>
    <definedName name="___TT13" localSheetId="7">#REF!</definedName>
    <definedName name="___TT13">#REF!</definedName>
    <definedName name="___TT130" localSheetId="4">#REF!</definedName>
    <definedName name="___TT130" localSheetId="7">#REF!</definedName>
    <definedName name="___TT130">#REF!</definedName>
    <definedName name="___TT131" localSheetId="4">#REF!</definedName>
    <definedName name="___TT131" localSheetId="7">#REF!</definedName>
    <definedName name="___TT131">#REF!</definedName>
    <definedName name="___TT132" localSheetId="4">#REF!</definedName>
    <definedName name="___TT132" localSheetId="7">#REF!</definedName>
    <definedName name="___TT132">#REF!</definedName>
    <definedName name="___TT133" localSheetId="4">#REF!</definedName>
    <definedName name="___TT133" localSheetId="7">#REF!</definedName>
    <definedName name="___TT133">#REF!</definedName>
    <definedName name="___TT134" localSheetId="4">#REF!</definedName>
    <definedName name="___TT134" localSheetId="7">#REF!</definedName>
    <definedName name="___TT134">#REF!</definedName>
    <definedName name="___TT135" localSheetId="4">#REF!</definedName>
    <definedName name="___TT135" localSheetId="7">#REF!</definedName>
    <definedName name="___TT135">#REF!</definedName>
    <definedName name="___TT136" localSheetId="4">#REF!</definedName>
    <definedName name="___TT136" localSheetId="7">#REF!</definedName>
    <definedName name="___TT136">#REF!</definedName>
    <definedName name="___TT137" localSheetId="4">#REF!</definedName>
    <definedName name="___TT137" localSheetId="7">#REF!</definedName>
    <definedName name="___TT137">#REF!</definedName>
    <definedName name="___TT138" localSheetId="4">#REF!</definedName>
    <definedName name="___TT138" localSheetId="7">#REF!</definedName>
    <definedName name="___TT138">#REF!</definedName>
    <definedName name="___TT139" localSheetId="4">#REF!</definedName>
    <definedName name="___TT139" localSheetId="7">#REF!</definedName>
    <definedName name="___TT139">#REF!</definedName>
    <definedName name="___TT14" localSheetId="4">#REF!</definedName>
    <definedName name="___TT14" localSheetId="7">#REF!</definedName>
    <definedName name="___TT14">#REF!</definedName>
    <definedName name="___TT140" localSheetId="4">#REF!</definedName>
    <definedName name="___TT140" localSheetId="7">#REF!</definedName>
    <definedName name="___TT140">#REF!</definedName>
    <definedName name="___TT141" localSheetId="4">#REF!</definedName>
    <definedName name="___TT141" localSheetId="7">#REF!</definedName>
    <definedName name="___TT141">#REF!</definedName>
    <definedName name="___TT142" localSheetId="4">#REF!</definedName>
    <definedName name="___TT142" localSheetId="7">#REF!</definedName>
    <definedName name="___TT142">#REF!</definedName>
    <definedName name="___TT15" localSheetId="4">#REF!</definedName>
    <definedName name="___TT15" localSheetId="7">#REF!</definedName>
    <definedName name="___TT15">#REF!</definedName>
    <definedName name="___TT16" localSheetId="4">#REF!</definedName>
    <definedName name="___TT16" localSheetId="7">#REF!</definedName>
    <definedName name="___TT16">#REF!</definedName>
    <definedName name="___TT17" localSheetId="4">#REF!</definedName>
    <definedName name="___TT17" localSheetId="7">#REF!</definedName>
    <definedName name="___TT17">#REF!</definedName>
    <definedName name="___TT18" localSheetId="4">#REF!</definedName>
    <definedName name="___TT18" localSheetId="7">#REF!</definedName>
    <definedName name="___TT18">#REF!</definedName>
    <definedName name="___TT19" localSheetId="4">#REF!</definedName>
    <definedName name="___TT19" localSheetId="7">#REF!</definedName>
    <definedName name="___TT19">#REF!</definedName>
    <definedName name="___TT2" localSheetId="4">#REF!</definedName>
    <definedName name="___TT2" localSheetId="7">#REF!</definedName>
    <definedName name="___TT2">#REF!</definedName>
    <definedName name="___TT20" localSheetId="4">#REF!</definedName>
    <definedName name="___TT20" localSheetId="7">#REF!</definedName>
    <definedName name="___TT20">#REF!</definedName>
    <definedName name="___TT21" localSheetId="4">#REF!</definedName>
    <definedName name="___TT21" localSheetId="7">#REF!</definedName>
    <definedName name="___TT21">#REF!</definedName>
    <definedName name="___TT22" localSheetId="4">#REF!</definedName>
    <definedName name="___TT22" localSheetId="7">#REF!</definedName>
    <definedName name="___TT22">#REF!</definedName>
    <definedName name="___tt23" localSheetId="4">#REF!</definedName>
    <definedName name="___tt23" localSheetId="7">#REF!</definedName>
    <definedName name="___tt23">#REF!</definedName>
    <definedName name="___TT24" localSheetId="4">#REF!</definedName>
    <definedName name="___TT24" localSheetId="7">#REF!</definedName>
    <definedName name="___TT24">#REF!</definedName>
    <definedName name="___TT25" localSheetId="4">#REF!</definedName>
    <definedName name="___TT25" localSheetId="7">#REF!</definedName>
    <definedName name="___TT25">#REF!</definedName>
    <definedName name="___TT26" localSheetId="4">#REF!</definedName>
    <definedName name="___TT26" localSheetId="7">#REF!</definedName>
    <definedName name="___TT26">#REF!</definedName>
    <definedName name="___TT27" localSheetId="4">#REF!</definedName>
    <definedName name="___TT27" localSheetId="7">#REF!</definedName>
    <definedName name="___TT27">#REF!</definedName>
    <definedName name="___TT28" localSheetId="4">#REF!</definedName>
    <definedName name="___TT28" localSheetId="7">#REF!</definedName>
    <definedName name="___TT28">#REF!</definedName>
    <definedName name="___tt288" localSheetId="4">#REF!</definedName>
    <definedName name="___tt288" localSheetId="7">#REF!</definedName>
    <definedName name="___tt288">#REF!</definedName>
    <definedName name="___TT29" localSheetId="4">#REF!</definedName>
    <definedName name="___TT29" localSheetId="7">#REF!</definedName>
    <definedName name="___TT29">#REF!</definedName>
    <definedName name="___TT3" localSheetId="4">#REF!</definedName>
    <definedName name="___TT3" localSheetId="7">#REF!</definedName>
    <definedName name="___TT3">#REF!</definedName>
    <definedName name="___TT30" localSheetId="4">#REF!</definedName>
    <definedName name="___TT30" localSheetId="7">#REF!</definedName>
    <definedName name="___TT30">#REF!</definedName>
    <definedName name="___tt300" localSheetId="4">#REF!</definedName>
    <definedName name="___tt300" localSheetId="7">#REF!</definedName>
    <definedName name="___tt300">#REF!</definedName>
    <definedName name="___TT31" localSheetId="4">#REF!</definedName>
    <definedName name="___TT31" localSheetId="7">#REF!</definedName>
    <definedName name="___TT31">#REF!</definedName>
    <definedName name="___TT32" localSheetId="4">#REF!</definedName>
    <definedName name="___TT32" localSheetId="7">#REF!</definedName>
    <definedName name="___TT32">#REF!</definedName>
    <definedName name="___tt322" localSheetId="4">#REF!</definedName>
    <definedName name="___tt322" localSheetId="7">#REF!</definedName>
    <definedName name="___tt322">#REF!</definedName>
    <definedName name="___TT33" localSheetId="4">#REF!</definedName>
    <definedName name="___TT33" localSheetId="7">#REF!</definedName>
    <definedName name="___TT33">#REF!</definedName>
    <definedName name="___TT34" localSheetId="4">#REF!</definedName>
    <definedName name="___TT34" localSheetId="7">#REF!</definedName>
    <definedName name="___TT34">#REF!</definedName>
    <definedName name="___TT35" localSheetId="4">#REF!</definedName>
    <definedName name="___TT35" localSheetId="7">#REF!</definedName>
    <definedName name="___TT35">#REF!</definedName>
    <definedName name="___TT36" localSheetId="4">#REF!</definedName>
    <definedName name="___TT36" localSheetId="7">#REF!</definedName>
    <definedName name="___TT36">#REF!</definedName>
    <definedName name="___TT37" localSheetId="4">#REF!</definedName>
    <definedName name="___TT37" localSheetId="7">#REF!</definedName>
    <definedName name="___TT37">#REF!</definedName>
    <definedName name="___TT38" localSheetId="4">#REF!</definedName>
    <definedName name="___TT38" localSheetId="7">#REF!</definedName>
    <definedName name="___TT38">#REF!</definedName>
    <definedName name="___TT39" localSheetId="4">#REF!</definedName>
    <definedName name="___TT39" localSheetId="7">#REF!</definedName>
    <definedName name="___TT39">#REF!</definedName>
    <definedName name="___TT4" localSheetId="4">#REF!</definedName>
    <definedName name="___TT4" localSheetId="7">#REF!</definedName>
    <definedName name="___TT4">#REF!</definedName>
    <definedName name="___TT40" localSheetId="4">#REF!</definedName>
    <definedName name="___TT40" localSheetId="7">#REF!</definedName>
    <definedName name="___TT40">#REF!</definedName>
    <definedName name="___TT41" localSheetId="4">#REF!</definedName>
    <definedName name="___TT41" localSheetId="7">#REF!</definedName>
    <definedName name="___TT41">#REF!</definedName>
    <definedName name="___TT42" localSheetId="4">#REF!</definedName>
    <definedName name="___TT42" localSheetId="7">#REF!</definedName>
    <definedName name="___TT42">#REF!</definedName>
    <definedName name="___TT43" localSheetId="4">#REF!</definedName>
    <definedName name="___TT43" localSheetId="7">#REF!</definedName>
    <definedName name="___TT43">#REF!</definedName>
    <definedName name="___TT44" localSheetId="4">#REF!</definedName>
    <definedName name="___TT44" localSheetId="7">#REF!</definedName>
    <definedName name="___TT44">#REF!</definedName>
    <definedName name="___TT45" localSheetId="4">#REF!</definedName>
    <definedName name="___TT45" localSheetId="7">#REF!</definedName>
    <definedName name="___TT45">#REF!</definedName>
    <definedName name="___TT46" localSheetId="4">#REF!</definedName>
    <definedName name="___TT46" localSheetId="7">#REF!</definedName>
    <definedName name="___TT46">#REF!</definedName>
    <definedName name="___TT47" localSheetId="4">#REF!</definedName>
    <definedName name="___TT47" localSheetId="7">#REF!</definedName>
    <definedName name="___TT47">#REF!</definedName>
    <definedName name="___TT48" localSheetId="4">#REF!</definedName>
    <definedName name="___TT48" localSheetId="7">#REF!</definedName>
    <definedName name="___TT48">#REF!</definedName>
    <definedName name="___TT49" localSheetId="4">#REF!</definedName>
    <definedName name="___TT49" localSheetId="7">#REF!</definedName>
    <definedName name="___TT49">#REF!</definedName>
    <definedName name="___TT5" localSheetId="4">#REF!</definedName>
    <definedName name="___TT5" localSheetId="7">#REF!</definedName>
    <definedName name="___TT5">#REF!</definedName>
    <definedName name="___TT50" localSheetId="4">#REF!</definedName>
    <definedName name="___TT50" localSheetId="7">#REF!</definedName>
    <definedName name="___TT50">#REF!</definedName>
    <definedName name="___TT51" localSheetId="4">#REF!</definedName>
    <definedName name="___TT51" localSheetId="7">#REF!</definedName>
    <definedName name="___TT51">#REF!</definedName>
    <definedName name="___TT52" localSheetId="4">#REF!</definedName>
    <definedName name="___TT52" localSheetId="7">#REF!</definedName>
    <definedName name="___TT52">#REF!</definedName>
    <definedName name="___TT53" localSheetId="4">#REF!</definedName>
    <definedName name="___TT53" localSheetId="7">#REF!</definedName>
    <definedName name="___TT53">#REF!</definedName>
    <definedName name="___TT54" localSheetId="4">#REF!</definedName>
    <definedName name="___TT54" localSheetId="7">#REF!</definedName>
    <definedName name="___TT54">#REF!</definedName>
    <definedName name="___TT55" localSheetId="4">#REF!</definedName>
    <definedName name="___TT55" localSheetId="7">#REF!</definedName>
    <definedName name="___TT55">#REF!</definedName>
    <definedName name="___TT56" localSheetId="4">#REF!</definedName>
    <definedName name="___TT56" localSheetId="7">#REF!</definedName>
    <definedName name="___TT56">#REF!</definedName>
    <definedName name="___TT57" localSheetId="4">#REF!</definedName>
    <definedName name="___TT57" localSheetId="7">#REF!</definedName>
    <definedName name="___TT57">#REF!</definedName>
    <definedName name="___TT58" localSheetId="4">#REF!</definedName>
    <definedName name="___TT58" localSheetId="7">#REF!</definedName>
    <definedName name="___TT58">#REF!</definedName>
    <definedName name="___TT59" localSheetId="4">#REF!</definedName>
    <definedName name="___TT59" localSheetId="7">#REF!</definedName>
    <definedName name="___TT59">#REF!</definedName>
    <definedName name="___TT6" localSheetId="4">#REF!</definedName>
    <definedName name="___TT6" localSheetId="7">#REF!</definedName>
    <definedName name="___TT6">#REF!</definedName>
    <definedName name="___TT60" localSheetId="4">#REF!</definedName>
    <definedName name="___TT60" localSheetId="7">#REF!</definedName>
    <definedName name="___TT60">#REF!</definedName>
    <definedName name="___TT61" localSheetId="4">#REF!</definedName>
    <definedName name="___TT61" localSheetId="7">#REF!</definedName>
    <definedName name="___TT61">#REF!</definedName>
    <definedName name="___TT62" localSheetId="4">#REF!</definedName>
    <definedName name="___TT62" localSheetId="7">#REF!</definedName>
    <definedName name="___TT62">#REF!</definedName>
    <definedName name="___TT63" localSheetId="4">#REF!</definedName>
    <definedName name="___TT63" localSheetId="7">#REF!</definedName>
    <definedName name="___TT63">#REF!</definedName>
    <definedName name="___TT64" localSheetId="4">#REF!</definedName>
    <definedName name="___TT64" localSheetId="7">#REF!</definedName>
    <definedName name="___TT64">#REF!</definedName>
    <definedName name="___TT65" localSheetId="4">#REF!</definedName>
    <definedName name="___TT65" localSheetId="7">#REF!</definedName>
    <definedName name="___TT65">#REF!</definedName>
    <definedName name="___TT66" localSheetId="4">#REF!</definedName>
    <definedName name="___TT66" localSheetId="7">#REF!</definedName>
    <definedName name="___TT66">#REF!</definedName>
    <definedName name="___TT67" localSheetId="4">#REF!</definedName>
    <definedName name="___TT67" localSheetId="7">#REF!</definedName>
    <definedName name="___TT67">#REF!</definedName>
    <definedName name="___TT68" localSheetId="4">#REF!</definedName>
    <definedName name="___TT68" localSheetId="7">#REF!</definedName>
    <definedName name="___TT68">#REF!</definedName>
    <definedName name="___TT69" localSheetId="4">#REF!</definedName>
    <definedName name="___TT69" localSheetId="7">#REF!</definedName>
    <definedName name="___TT69">#REF!</definedName>
    <definedName name="___TT7" localSheetId="4">#REF!</definedName>
    <definedName name="___TT7" localSheetId="7">#REF!</definedName>
    <definedName name="___TT7">#REF!</definedName>
    <definedName name="___TT70" localSheetId="4">#REF!</definedName>
    <definedName name="___TT70" localSheetId="7">#REF!</definedName>
    <definedName name="___TT70">#REF!</definedName>
    <definedName name="___TT71" localSheetId="4">#REF!</definedName>
    <definedName name="___TT71" localSheetId="7">#REF!</definedName>
    <definedName name="___TT71">#REF!</definedName>
    <definedName name="___TT72" localSheetId="4">#REF!</definedName>
    <definedName name="___TT72" localSheetId="7">#REF!</definedName>
    <definedName name="___TT72">#REF!</definedName>
    <definedName name="___TT73" localSheetId="4">#REF!</definedName>
    <definedName name="___TT73" localSheetId="7">#REF!</definedName>
    <definedName name="___TT73">#REF!</definedName>
    <definedName name="___TT74" localSheetId="4">#REF!</definedName>
    <definedName name="___TT74" localSheetId="7">#REF!</definedName>
    <definedName name="___TT74">#REF!</definedName>
    <definedName name="___TT75" localSheetId="4">#REF!</definedName>
    <definedName name="___TT75" localSheetId="7">#REF!</definedName>
    <definedName name="___TT75">#REF!</definedName>
    <definedName name="___TT76" localSheetId="4">#REF!</definedName>
    <definedName name="___TT76" localSheetId="7">#REF!</definedName>
    <definedName name="___TT76">#REF!</definedName>
    <definedName name="___TT77" localSheetId="4">#REF!</definedName>
    <definedName name="___TT77" localSheetId="7">#REF!</definedName>
    <definedName name="___TT77">#REF!</definedName>
    <definedName name="___TT78" localSheetId="4">#REF!</definedName>
    <definedName name="___TT78" localSheetId="7">#REF!</definedName>
    <definedName name="___TT78">#REF!</definedName>
    <definedName name="___TT79" localSheetId="4">#REF!</definedName>
    <definedName name="___TT79" localSheetId="7">#REF!</definedName>
    <definedName name="___TT79">#REF!</definedName>
    <definedName name="___TT8" localSheetId="4">#REF!</definedName>
    <definedName name="___TT8" localSheetId="7">#REF!</definedName>
    <definedName name="___TT8">#REF!</definedName>
    <definedName name="___TT80" localSheetId="4">#REF!</definedName>
    <definedName name="___TT80" localSheetId="7">#REF!</definedName>
    <definedName name="___TT80">#REF!</definedName>
    <definedName name="___TT81" localSheetId="4">#REF!</definedName>
    <definedName name="___TT81" localSheetId="7">#REF!</definedName>
    <definedName name="___TT81">#REF!</definedName>
    <definedName name="___TT82" localSheetId="4">#REF!</definedName>
    <definedName name="___TT82" localSheetId="7">#REF!</definedName>
    <definedName name="___TT82">#REF!</definedName>
    <definedName name="___TT83" localSheetId="4">#REF!</definedName>
    <definedName name="___TT83" localSheetId="7">#REF!</definedName>
    <definedName name="___TT83">#REF!</definedName>
    <definedName name="___TT84" localSheetId="4">#REF!</definedName>
    <definedName name="___TT84" localSheetId="7">#REF!</definedName>
    <definedName name="___TT84">#REF!</definedName>
    <definedName name="___TT85" localSheetId="4">#REF!</definedName>
    <definedName name="___TT85" localSheetId="7">#REF!</definedName>
    <definedName name="___TT85">#REF!</definedName>
    <definedName name="___TT86" localSheetId="4">#REF!</definedName>
    <definedName name="___TT86" localSheetId="7">#REF!</definedName>
    <definedName name="___TT86">#REF!</definedName>
    <definedName name="___TT87" localSheetId="4">#REF!</definedName>
    <definedName name="___TT87" localSheetId="7">#REF!</definedName>
    <definedName name="___TT87">#REF!</definedName>
    <definedName name="___TT88" localSheetId="4">#REF!</definedName>
    <definedName name="___TT88" localSheetId="7">#REF!</definedName>
    <definedName name="___TT88">#REF!</definedName>
    <definedName name="___TT89" localSheetId="4">#REF!</definedName>
    <definedName name="___TT89" localSheetId="7">#REF!</definedName>
    <definedName name="___TT89">#REF!</definedName>
    <definedName name="___TT9" localSheetId="4">#REF!</definedName>
    <definedName name="___TT9" localSheetId="7">#REF!</definedName>
    <definedName name="___TT9">#REF!</definedName>
    <definedName name="___TT90" localSheetId="4">#REF!</definedName>
    <definedName name="___TT90" localSheetId="7">#REF!</definedName>
    <definedName name="___TT90">#REF!</definedName>
    <definedName name="___TT91" localSheetId="4">#REF!</definedName>
    <definedName name="___TT91" localSheetId="7">#REF!</definedName>
    <definedName name="___TT91">#REF!</definedName>
    <definedName name="___TT92" localSheetId="4">#REF!</definedName>
    <definedName name="___TT92" localSheetId="7">#REF!</definedName>
    <definedName name="___TT92">#REF!</definedName>
    <definedName name="___TT93" localSheetId="4">#REF!</definedName>
    <definedName name="___TT93" localSheetId="7">#REF!</definedName>
    <definedName name="___TT93">#REF!</definedName>
    <definedName name="___TT94" localSheetId="4">#REF!</definedName>
    <definedName name="___TT94" localSheetId="7">#REF!</definedName>
    <definedName name="___TT94">#REF!</definedName>
    <definedName name="___TT95" localSheetId="4">#REF!</definedName>
    <definedName name="___TT95" localSheetId="7">#REF!</definedName>
    <definedName name="___TT95">#REF!</definedName>
    <definedName name="___TT96" localSheetId="4">#REF!</definedName>
    <definedName name="___TT96" localSheetId="7">#REF!</definedName>
    <definedName name="___TT96">#REF!</definedName>
    <definedName name="___TT97" localSheetId="4">#REF!</definedName>
    <definedName name="___TT97" localSheetId="7">#REF!</definedName>
    <definedName name="___TT97">#REF!</definedName>
    <definedName name="___TT98" localSheetId="4">#REF!</definedName>
    <definedName name="___TT98" localSheetId="7">#REF!</definedName>
    <definedName name="___TT98">#REF!</definedName>
    <definedName name="___TT99" localSheetId="4">#REF!</definedName>
    <definedName name="___TT99" localSheetId="7">#REF!</definedName>
    <definedName name="___TT99">#REF!</definedName>
    <definedName name="___xlfn_IFNA">#REF!</definedName>
    <definedName name="___xlnm.Extract_1">#N/A</definedName>
    <definedName name="___xlnm.Extract_2">#N/A</definedName>
    <definedName name="___xlnm.Extract_3">#N/A</definedName>
    <definedName name="___xlnm.Extract_5">#N/A</definedName>
    <definedName name="___xlnm.Print_Area_1" localSheetId="4">#REF!</definedName>
    <definedName name="___xlnm.Print_Area_1" localSheetId="7">#REF!</definedName>
    <definedName name="___xlnm.Print_Area_1">#REF!</definedName>
    <definedName name="___xlnm.Print_Area_2" localSheetId="4">#REF!</definedName>
    <definedName name="___xlnm.Print_Area_2" localSheetId="7">#REF!</definedName>
    <definedName name="___xlnm.Print_Area_2">#REF!</definedName>
    <definedName name="___xlnm.Print_Area_3" localSheetId="4">#REF!</definedName>
    <definedName name="___xlnm.Print_Area_3" localSheetId="7">#REF!</definedName>
    <definedName name="___xlnm.Print_Area_3">#REF!</definedName>
    <definedName name="___xlnm.Print_Area_4" localSheetId="4">NA()</definedName>
    <definedName name="___xlnm.Print_Area_4" localSheetId="7">NA()</definedName>
    <definedName name="___xlnm.Print_Area_4">#REF!</definedName>
    <definedName name="___xlnm.Print_Area_5" localSheetId="4">#REF!</definedName>
    <definedName name="___xlnm.Print_Area_5" localSheetId="7">#REF!</definedName>
    <definedName name="___xlnm.Print_Area_5">#REF!</definedName>
    <definedName name="___xlnm.Print_Titles_1" localSheetId="4">#REF!</definedName>
    <definedName name="___xlnm.Print_Titles_1" localSheetId="7">#REF!</definedName>
    <definedName name="___xlnm.Print_Titles_1">#REF!</definedName>
    <definedName name="___xlnm.Print_Titles_2" localSheetId="4">#REF!</definedName>
    <definedName name="___xlnm.Print_Titles_2" localSheetId="7">#REF!</definedName>
    <definedName name="___xlnm.Print_Titles_2">#REF!</definedName>
    <definedName name="___xlnm.Print_Titles_3" localSheetId="4">#REF!</definedName>
    <definedName name="___xlnm.Print_Titles_3" localSheetId="7">#REF!</definedName>
    <definedName name="___xlnm.Print_Titles_3">#REF!</definedName>
    <definedName name="___xlnm.Print_Titles_5" localSheetId="4">#REF!</definedName>
    <definedName name="___xlnm.Print_Titles_5" localSheetId="7">#REF!</definedName>
    <definedName name="___xlnm.Print_Titles_5">#REF!</definedName>
    <definedName name="__1__123Graph_ACHART_1" localSheetId="4" hidden="1">#REF!</definedName>
    <definedName name="__1__123Graph_ACHART_1" localSheetId="7" hidden="1">#REF!</definedName>
    <definedName name="__1__123Graph_ACHART_1" hidden="1">#REF!</definedName>
    <definedName name="__1__123Graph_BGrßfico_10C" localSheetId="4" hidden="1">#REF!</definedName>
    <definedName name="__1__123Graph_BGrßfico_10C" localSheetId="7" hidden="1">#REF!</definedName>
    <definedName name="__1__123Graph_BGrßfico_10C" hidden="1">#REF!</definedName>
    <definedName name="__10__123Graph_BCHART_9" localSheetId="4" hidden="1">#REF!</definedName>
    <definedName name="__10__123Graph_BCHART_9" localSheetId="7" hidden="1">#REF!</definedName>
    <definedName name="__10__123Graph_BCHART_9" hidden="1">#REF!</definedName>
    <definedName name="__11__123Graph_LBL_ACHART_2" localSheetId="4" hidden="1">#REF!</definedName>
    <definedName name="__11__123Graph_LBL_ACHART_2" localSheetId="7" hidden="1">#REF!</definedName>
    <definedName name="__11__123Graph_LBL_ACHART_2" hidden="1">#REF!</definedName>
    <definedName name="__12__123Graph_LBL_ACHART_3" localSheetId="4" hidden="1">#REF!</definedName>
    <definedName name="__12__123Graph_LBL_ACHART_3" localSheetId="7" hidden="1">#REF!</definedName>
    <definedName name="__12__123Graph_LBL_ACHART_3" hidden="1">#REF!</definedName>
    <definedName name="__123Graph_A" localSheetId="4" hidden="1">#REF!</definedName>
    <definedName name="__123Graph_A" localSheetId="7" hidden="1">#REF!</definedName>
    <definedName name="__123Graph_A" hidden="1">[1]A!$AF$59:$AF$65</definedName>
    <definedName name="__123Graph_A1" localSheetId="4" hidden="1">#REF!</definedName>
    <definedName name="__123Graph_A1" localSheetId="7" hidden="1">#REF!</definedName>
    <definedName name="__123Graph_A1" hidden="1">#REF!</definedName>
    <definedName name="__123Graph_A2" localSheetId="4" hidden="1">#REF!</definedName>
    <definedName name="__123Graph_A2" localSheetId="7" hidden="1">#REF!</definedName>
    <definedName name="__123Graph_A2" hidden="1">#REF!</definedName>
    <definedName name="__123Graph_A3" localSheetId="4" hidden="1">#REF!</definedName>
    <definedName name="__123Graph_A3" localSheetId="7" hidden="1">#REF!</definedName>
    <definedName name="__123Graph_A3" hidden="1">#REF!</definedName>
    <definedName name="__123Graph_AANIDRO" localSheetId="4" hidden="1">#REF!</definedName>
    <definedName name="__123Graph_AANIDRO" localSheetId="7" hidden="1">#REF!</definedName>
    <definedName name="__123Graph_AANIDRO" hidden="1">#REF!</definedName>
    <definedName name="__123Graph_AGraph1" localSheetId="4" hidden="1">#REF!</definedName>
    <definedName name="__123Graph_AGraph1" localSheetId="7" hidden="1">#REF!</definedName>
    <definedName name="__123Graph_AGraph1" hidden="1">[2]A!$B$4:$B$8</definedName>
    <definedName name="__123Graph_AGraph10" localSheetId="4" hidden="1">#REF!</definedName>
    <definedName name="__123Graph_AGraph10" localSheetId="7" hidden="1">#REF!</definedName>
    <definedName name="__123Graph_AGraph10" hidden="1">[3]aux!$I$24:$M$24</definedName>
    <definedName name="__123Graph_AGraph11" localSheetId="4" hidden="1">#REF!</definedName>
    <definedName name="__123Graph_AGraph11" localSheetId="7" hidden="1">#REF!</definedName>
    <definedName name="__123Graph_AGraph11" hidden="1">[3]aux!$I$26:$M$26</definedName>
    <definedName name="__123Graph_AGraph12" localSheetId="4" hidden="1">#REF!</definedName>
    <definedName name="__123Graph_AGraph12" localSheetId="7" hidden="1">#REF!</definedName>
    <definedName name="__123Graph_AGraph12" hidden="1">[3]aux!$I$28:$M$28</definedName>
    <definedName name="__123Graph_AGraph2" localSheetId="4" hidden="1">#REF!</definedName>
    <definedName name="__123Graph_AGraph2" localSheetId="7" hidden="1">#REF!</definedName>
    <definedName name="__123Graph_AGraph2" hidden="1">[2]A!$C$4:$C$8</definedName>
    <definedName name="__123Graph_AGraph3" localSheetId="4" hidden="1">#REF!</definedName>
    <definedName name="__123Graph_AGraph3" localSheetId="7" hidden="1">#REF!</definedName>
    <definedName name="__123Graph_AGraph3" hidden="1">[2]A!$D$4:$D$8</definedName>
    <definedName name="__123Graph_AGraph4" localSheetId="4" hidden="1">#REF!</definedName>
    <definedName name="__123Graph_AGraph4" localSheetId="7" hidden="1">#REF!</definedName>
    <definedName name="__123Graph_AGraph4" hidden="1">[2]A!$B$4:$B$9</definedName>
    <definedName name="__123Graph_AGraph5" localSheetId="4" hidden="1">#REF!</definedName>
    <definedName name="__123Graph_AGraph5" localSheetId="7" hidden="1">#REF!</definedName>
    <definedName name="__123Graph_AGraph5" hidden="1">[2]A!$B$4:$B$9</definedName>
    <definedName name="__123Graph_AGraph6" localSheetId="4" hidden="1">#REF!</definedName>
    <definedName name="__123Graph_AGraph6" localSheetId="7" hidden="1">#REF!</definedName>
    <definedName name="__123Graph_AGraph6" hidden="1">[2]A!$E$4:$E$8</definedName>
    <definedName name="__123Graph_AGraph7" localSheetId="4" hidden="1">#REF!</definedName>
    <definedName name="__123Graph_AGraph7" localSheetId="7" hidden="1">#REF!</definedName>
    <definedName name="__123Graph_AGraph7" hidden="1">[2]A!$B$4:$E$4</definedName>
    <definedName name="__123Graph_AGraph8" localSheetId="4" hidden="1">#REF!</definedName>
    <definedName name="__123Graph_AGraph8" localSheetId="7" hidden="1">#REF!</definedName>
    <definedName name="__123Graph_AGraph8" hidden="1">[2]A!$B$4:$E$4</definedName>
    <definedName name="__123Graph_AGraph9" localSheetId="4" hidden="1">#REF!</definedName>
    <definedName name="__123Graph_AGraph9" localSheetId="7" hidden="1">#REF!</definedName>
    <definedName name="__123Graph_AGraph9" hidden="1">[3]aux!$I$22:$M$22</definedName>
    <definedName name="__123Graph_AHIALCOOL" localSheetId="4" hidden="1">#REF!</definedName>
    <definedName name="__123Graph_AHIALCOOL" localSheetId="7" hidden="1">#REF!</definedName>
    <definedName name="__123Graph_AHIALCOOL" hidden="1">#REF!</definedName>
    <definedName name="__123Graph_AHIDRATADO" localSheetId="4" hidden="1">#REF!</definedName>
    <definedName name="__123Graph_AHIDRATADO" localSheetId="7" hidden="1">#REF!</definedName>
    <definedName name="__123Graph_AHIDRATADO" hidden="1">#REF!</definedName>
    <definedName name="__123Graph_ASACAS" localSheetId="4" hidden="1">#REF!</definedName>
    <definedName name="__123Graph_ASACAS" localSheetId="7" hidden="1">#REF!</definedName>
    <definedName name="__123Graph_ASACAS" hidden="1">#REF!</definedName>
    <definedName name="__123Graph_ASIDECO" localSheetId="4" hidden="1">#REF!</definedName>
    <definedName name="__123Graph_ASIDECO" localSheetId="7" hidden="1">#REF!</definedName>
    <definedName name="__123Graph_ASIDECO" hidden="1">#REF!</definedName>
    <definedName name="__123Graph_B" localSheetId="4" hidden="1">#REF!</definedName>
    <definedName name="__123Graph_B" localSheetId="7" hidden="1">#REF!</definedName>
    <definedName name="__123Graph_B" hidden="1">[1]A!$AG$58:$AG$64</definedName>
    <definedName name="__123Graph_B1" localSheetId="4" hidden="1">#REF!</definedName>
    <definedName name="__123Graph_B1" localSheetId="7" hidden="1">#REF!</definedName>
    <definedName name="__123Graph_B1" hidden="1">#REF!</definedName>
    <definedName name="__123Graph_B2" localSheetId="4" hidden="1">#REF!</definedName>
    <definedName name="__123Graph_B2" localSheetId="7" hidden="1">#REF!</definedName>
    <definedName name="__123Graph_B2" hidden="1">#REF!</definedName>
    <definedName name="__123Graph_B3" localSheetId="4" hidden="1">#REF!</definedName>
    <definedName name="__123Graph_B3" localSheetId="7" hidden="1">#REF!</definedName>
    <definedName name="__123Graph_B3" hidden="1">#REF!</definedName>
    <definedName name="__123Graph_BGraph1" localSheetId="4" hidden="1">#REF!</definedName>
    <definedName name="__123Graph_BGraph1" localSheetId="7" hidden="1">#REF!</definedName>
    <definedName name="__123Graph_BGraph1" hidden="1">[3]aux!$B$6:$F$6</definedName>
    <definedName name="__123Graph_BGraph10" localSheetId="4" hidden="1">#REF!</definedName>
    <definedName name="__123Graph_BGraph10" localSheetId="7" hidden="1">#REF!</definedName>
    <definedName name="__123Graph_BGraph10" hidden="1">[3]aux!$B$24:$F$24</definedName>
    <definedName name="__123Graph_BGraph11" localSheetId="4" hidden="1">#REF!</definedName>
    <definedName name="__123Graph_BGraph11" localSheetId="7" hidden="1">#REF!</definedName>
    <definedName name="__123Graph_BGraph11" hidden="1">[3]aux!$B$26:$F$26</definedName>
    <definedName name="__123Graph_BGraph12" localSheetId="4" hidden="1">#REF!</definedName>
    <definedName name="__123Graph_BGraph12" localSheetId="7" hidden="1">#REF!</definedName>
    <definedName name="__123Graph_BGraph12" hidden="1">[3]aux!$B$28:$F$28</definedName>
    <definedName name="__123Graph_BGraph2" localSheetId="4" hidden="1">#REF!</definedName>
    <definedName name="__123Graph_BGraph2" localSheetId="7" hidden="1">#REF!</definedName>
    <definedName name="__123Graph_BGraph2" hidden="1">[3]aux!$B$8:$F$8</definedName>
    <definedName name="__123Graph_BGraph3" localSheetId="4" hidden="1">#REF!</definedName>
    <definedName name="__123Graph_BGraph3" localSheetId="7" hidden="1">#REF!</definedName>
    <definedName name="__123Graph_BGraph3" hidden="1">[3]aux!$B$10:$F$10</definedName>
    <definedName name="__123Graph_BGraph4" localSheetId="4" hidden="1">#REF!</definedName>
    <definedName name="__123Graph_BGraph4" localSheetId="7" hidden="1">#REF!</definedName>
    <definedName name="__123Graph_BGraph4" hidden="1">[3]aux!$B$12:$F$12</definedName>
    <definedName name="__123Graph_BGraph5" localSheetId="4" hidden="1">#REF!</definedName>
    <definedName name="__123Graph_BGraph5" localSheetId="7" hidden="1">#REF!</definedName>
    <definedName name="__123Graph_BGraph5" hidden="1">[3]aux!$B$14:$F$14</definedName>
    <definedName name="__123Graph_BGraph6" localSheetId="4" hidden="1">#REF!</definedName>
    <definedName name="__123Graph_BGraph6" localSheetId="7" hidden="1">#REF!</definedName>
    <definedName name="__123Graph_BGraph6" hidden="1">[3]aux!$B$16:$F$16</definedName>
    <definedName name="__123Graph_BGraph7" localSheetId="4" hidden="1">#REF!</definedName>
    <definedName name="__123Graph_BGraph7" localSheetId="7" hidden="1">#REF!</definedName>
    <definedName name="__123Graph_BGraph7" hidden="1">[2]A!$B$5:$E$5</definedName>
    <definedName name="__123Graph_BGraph8" localSheetId="4" hidden="1">#REF!</definedName>
    <definedName name="__123Graph_BGraph8" localSheetId="7" hidden="1">#REF!</definedName>
    <definedName name="__123Graph_BGraph8" hidden="1">[2]A!$B$5:$E$5</definedName>
    <definedName name="__123Graph_BGraph9" localSheetId="4" hidden="1">#REF!</definedName>
    <definedName name="__123Graph_BGraph9" localSheetId="7" hidden="1">#REF!</definedName>
    <definedName name="__123Graph_BGraph9" hidden="1">[3]aux!$B$22:$F$22</definedName>
    <definedName name="__123Graph_BSIDECO" localSheetId="4" hidden="1">#REF!</definedName>
    <definedName name="__123Graph_BSIDECO" localSheetId="7" hidden="1">#REF!</definedName>
    <definedName name="__123Graph_BSIDECO" hidden="1">#REF!</definedName>
    <definedName name="__123Graph_C" localSheetId="4" hidden="1">#REF!</definedName>
    <definedName name="__123Graph_C" localSheetId="7" hidden="1">#REF!</definedName>
    <definedName name="__123Graph_C" hidden="1">[2]A!$B$6:$E$6</definedName>
    <definedName name="__123Graph_C1" localSheetId="4" hidden="1">#REF!</definedName>
    <definedName name="__123Graph_C1" localSheetId="7" hidden="1">#REF!</definedName>
    <definedName name="__123Graph_C1" hidden="1">#REF!</definedName>
    <definedName name="__123Graph_C2" localSheetId="4" hidden="1">#REF!</definedName>
    <definedName name="__123Graph_C2" localSheetId="7" hidden="1">#REF!</definedName>
    <definedName name="__123Graph_C2" hidden="1">#REF!</definedName>
    <definedName name="__123Graph_C3" localSheetId="4" hidden="1">#REF!</definedName>
    <definedName name="__123Graph_C3" localSheetId="7" hidden="1">#REF!</definedName>
    <definedName name="__123Graph_C3" hidden="1">#REF!</definedName>
    <definedName name="__123Graph_CGraph7" localSheetId="4" hidden="1">#REF!</definedName>
    <definedName name="__123Graph_CGraph7" localSheetId="7" hidden="1">#REF!</definedName>
    <definedName name="__123Graph_CGraph7" hidden="1">[2]A!$B$6:$E$6</definedName>
    <definedName name="__123Graph_CGraph8" localSheetId="4" hidden="1">#REF!</definedName>
    <definedName name="__123Graph_CGraph8" localSheetId="7" hidden="1">#REF!</definedName>
    <definedName name="__123Graph_CGraph8" hidden="1">[2]A!$B$6:$E$6</definedName>
    <definedName name="__123Graph_CSIDECO" localSheetId="4" hidden="1">#REF!</definedName>
    <definedName name="__123Graph_CSIDECO" localSheetId="7" hidden="1">#REF!</definedName>
    <definedName name="__123Graph_CSIDECO" hidden="1">#REF!</definedName>
    <definedName name="__123Graph_D" localSheetId="4" hidden="1">#REF!</definedName>
    <definedName name="__123Graph_D" localSheetId="7" hidden="1">#REF!</definedName>
    <definedName name="__123Graph_D" hidden="1">[2]A!$B$7:$E$7</definedName>
    <definedName name="__123Graph_D1" localSheetId="4" hidden="1">#REF!</definedName>
    <definedName name="__123Graph_D1" localSheetId="7" hidden="1">#REF!</definedName>
    <definedName name="__123Graph_D1" hidden="1">#REF!</definedName>
    <definedName name="__123Graph_D2" localSheetId="4" hidden="1">#REF!</definedName>
    <definedName name="__123Graph_D2" localSheetId="7" hidden="1">#REF!</definedName>
    <definedName name="__123Graph_D2" hidden="1">#REF!</definedName>
    <definedName name="__123Graph_D3" localSheetId="4" hidden="1">#REF!</definedName>
    <definedName name="__123Graph_D3" localSheetId="7" hidden="1">#REF!</definedName>
    <definedName name="__123Graph_D3" hidden="1">#REF!</definedName>
    <definedName name="__123Graph_DGraph7" localSheetId="4" hidden="1">#REF!</definedName>
    <definedName name="__123Graph_DGraph7" localSheetId="7" hidden="1">#REF!</definedName>
    <definedName name="__123Graph_DGraph7" hidden="1">[2]A!$B$7:$E$7</definedName>
    <definedName name="__123Graph_DGraph8" localSheetId="4" hidden="1">#REF!</definedName>
    <definedName name="__123Graph_DGraph8" localSheetId="7" hidden="1">#REF!</definedName>
    <definedName name="__123Graph_DGraph8" hidden="1">[2]A!$B$7:$E$7</definedName>
    <definedName name="__123Graph_E" localSheetId="4" hidden="1">#REF!</definedName>
    <definedName name="__123Graph_E" localSheetId="7" hidden="1">#REF!</definedName>
    <definedName name="__123Graph_E" hidden="1">[2]A!$B$8:$E$8</definedName>
    <definedName name="__123Graph_E1" localSheetId="4" hidden="1">#REF!</definedName>
    <definedName name="__123Graph_E1" localSheetId="7" hidden="1">#REF!</definedName>
    <definedName name="__123Graph_E1" hidden="1">#REF!</definedName>
    <definedName name="__123Graph_E2" localSheetId="4" hidden="1">#REF!</definedName>
    <definedName name="__123Graph_E2" localSheetId="7" hidden="1">#REF!</definedName>
    <definedName name="__123Graph_E2" hidden="1">#REF!</definedName>
    <definedName name="__123Graph_E3" localSheetId="4" hidden="1">#REF!</definedName>
    <definedName name="__123Graph_E3" localSheetId="7" hidden="1">#REF!</definedName>
    <definedName name="__123Graph_E3" hidden="1">#REF!</definedName>
    <definedName name="__123Graph_EGraph7" localSheetId="4" hidden="1">#REF!</definedName>
    <definedName name="__123Graph_EGraph7" localSheetId="7" hidden="1">#REF!</definedName>
    <definedName name="__123Graph_EGraph7" hidden="1">[2]A!$B$8:$E$8</definedName>
    <definedName name="__123Graph_EGraph8" localSheetId="4" hidden="1">#REF!</definedName>
    <definedName name="__123Graph_EGraph8" localSheetId="7" hidden="1">#REF!</definedName>
    <definedName name="__123Graph_EGraph8" hidden="1">[2]A!$B$8:$E$8</definedName>
    <definedName name="__123Graph_F" localSheetId="4" hidden="1">#REF!</definedName>
    <definedName name="__123Graph_F" localSheetId="7" hidden="1">#REF!</definedName>
    <definedName name="__123Graph_F" hidden="1">#REF!</definedName>
    <definedName name="__123Graph_F1" localSheetId="4" hidden="1">#REF!</definedName>
    <definedName name="__123Graph_F1" localSheetId="7" hidden="1">#REF!</definedName>
    <definedName name="__123Graph_F1" hidden="1">#REF!</definedName>
    <definedName name="__123Graph_F2" localSheetId="4" hidden="1">#REF!</definedName>
    <definedName name="__123Graph_F2" localSheetId="7" hidden="1">#REF!</definedName>
    <definedName name="__123Graph_F2" hidden="1">#REF!</definedName>
    <definedName name="__123Graph_F3" localSheetId="4" hidden="1">#REF!</definedName>
    <definedName name="__123Graph_F3" localSheetId="7" hidden="1">#REF!</definedName>
    <definedName name="__123Graph_F3" hidden="1">#REF!</definedName>
    <definedName name="__123Graph_X" localSheetId="4" hidden="1">#REF!</definedName>
    <definedName name="__123Graph_X" localSheetId="7" hidden="1">#REF!</definedName>
    <definedName name="__123Graph_X" hidden="1">[1]A!$AE$59:$AE$65</definedName>
    <definedName name="__123Graph_X1" localSheetId="4" hidden="1">#REF!</definedName>
    <definedName name="__123Graph_X1" localSheetId="7" hidden="1">#REF!</definedName>
    <definedName name="__123Graph_X1" hidden="1">#REF!</definedName>
    <definedName name="__123Graph_X2" localSheetId="4" hidden="1">#REF!</definedName>
    <definedName name="__123Graph_X2" localSheetId="7" hidden="1">#REF!</definedName>
    <definedName name="__123Graph_X2" hidden="1">#REF!</definedName>
    <definedName name="__123Graph_XANIDRO" localSheetId="4" hidden="1">#REF!</definedName>
    <definedName name="__123Graph_XANIDRO" localSheetId="7" hidden="1">#REF!</definedName>
    <definedName name="__123Graph_XANIDRO" hidden="1">#REF!</definedName>
    <definedName name="__123Graph_XGraph1" localSheetId="4" hidden="1">#REF!</definedName>
    <definedName name="__123Graph_XGraph1" localSheetId="7" hidden="1">#REF!</definedName>
    <definedName name="__123Graph_XGraph1" hidden="1">[2]A!$A$4:$A$8</definedName>
    <definedName name="__123Graph_XGraph10" localSheetId="4" hidden="1">#REF!</definedName>
    <definedName name="__123Graph_XGraph10" localSheetId="7" hidden="1">#REF!</definedName>
    <definedName name="__123Graph_XGraph10" hidden="1">[3]aux!$B$25:$F$25</definedName>
    <definedName name="__123Graph_XGraph11" localSheetId="4" hidden="1">#REF!</definedName>
    <definedName name="__123Graph_XGraph11" localSheetId="7" hidden="1">#REF!</definedName>
    <definedName name="__123Graph_XGraph11" hidden="1">[3]aux!$B$27:$F$27</definedName>
    <definedName name="__123Graph_XGraph12" localSheetId="4" hidden="1">#REF!</definedName>
    <definedName name="__123Graph_XGraph12" localSheetId="7" hidden="1">#REF!</definedName>
    <definedName name="__123Graph_XGraph12" hidden="1">[3]aux!$B$29:$F$29</definedName>
    <definedName name="__123Graph_XGraph2" localSheetId="4" hidden="1">#REF!</definedName>
    <definedName name="__123Graph_XGraph2" localSheetId="7" hidden="1">#REF!</definedName>
    <definedName name="__123Graph_XGraph2" hidden="1">[2]A!$A$4:$A$8</definedName>
    <definedName name="__123Graph_XGraph3" localSheetId="4" hidden="1">#REF!</definedName>
    <definedName name="__123Graph_XGraph3" localSheetId="7" hidden="1">#REF!</definedName>
    <definedName name="__123Graph_XGraph3" hidden="1">[2]A!$A$4:$A$8</definedName>
    <definedName name="__123Graph_XGraph4" localSheetId="4" hidden="1">#REF!</definedName>
    <definedName name="__123Graph_XGraph4" localSheetId="7" hidden="1">#REF!</definedName>
    <definedName name="__123Graph_XGraph4" hidden="1">[2]A!$A$4:$A$9</definedName>
    <definedName name="__123Graph_XGraph5" localSheetId="4" hidden="1">#REF!</definedName>
    <definedName name="__123Graph_XGraph5" localSheetId="7" hidden="1">#REF!</definedName>
    <definedName name="__123Graph_XGraph5" hidden="1">[2]A!$A$4:$A$9</definedName>
    <definedName name="__123Graph_XGraph6" localSheetId="4" hidden="1">#REF!</definedName>
    <definedName name="__123Graph_XGraph6" localSheetId="7" hidden="1">#REF!</definedName>
    <definedName name="__123Graph_XGraph6" hidden="1">[2]A!$A$4:$A$8</definedName>
    <definedName name="__123Graph_XGraph7" localSheetId="4" hidden="1">#REF!</definedName>
    <definedName name="__123Graph_XGraph7" localSheetId="7" hidden="1">#REF!</definedName>
    <definedName name="__123Graph_XGraph7" hidden="1">[2]A!$B$3:$E$3</definedName>
    <definedName name="__123Graph_XGraph8" localSheetId="4" hidden="1">#REF!</definedName>
    <definedName name="__123Graph_XGraph8" localSheetId="7" hidden="1">#REF!</definedName>
    <definedName name="__123Graph_XGraph8" hidden="1">[2]A!$B$3:$E$3</definedName>
    <definedName name="__123Graph_XGraph9" localSheetId="4" hidden="1">#REF!</definedName>
    <definedName name="__123Graph_XGraph9" localSheetId="7" hidden="1">#REF!</definedName>
    <definedName name="__123Graph_XGraph9" hidden="1">[3]aux!$B$23:$F$23</definedName>
    <definedName name="__123Graph_XHIALCOOL" localSheetId="4" hidden="1">#REF!</definedName>
    <definedName name="__123Graph_XHIALCOOL" localSheetId="7" hidden="1">#REF!</definedName>
    <definedName name="__123Graph_XHIALCOOL" hidden="1">#REF!</definedName>
    <definedName name="__123Graph_XHIDRATADO" localSheetId="4" hidden="1">#REF!</definedName>
    <definedName name="__123Graph_XHIDRATADO" localSheetId="7" hidden="1">#REF!</definedName>
    <definedName name="__123Graph_XHIDRATADO" hidden="1">#REF!</definedName>
    <definedName name="__123Graph_XSACAS" localSheetId="4" hidden="1">#REF!</definedName>
    <definedName name="__123Graph_XSACAS" localSheetId="7" hidden="1">#REF!</definedName>
    <definedName name="__123Graph_XSACAS" hidden="1">#REF!</definedName>
    <definedName name="__123Graph_XSIDECO" localSheetId="4" hidden="1">#REF!</definedName>
    <definedName name="__123Graph_XSIDECO" localSheetId="7" hidden="1">#REF!</definedName>
    <definedName name="__123Graph_XSIDECO" hidden="1">#REF!</definedName>
    <definedName name="__13__123Graph_LBL_ACHART_7" localSheetId="4" hidden="1">#REF!</definedName>
    <definedName name="__13__123Graph_LBL_ACHART_7" localSheetId="7" hidden="1">#REF!</definedName>
    <definedName name="__13__123Graph_LBL_ACHART_7" hidden="1">#REF!</definedName>
    <definedName name="__14__123Graph_LBL_ACHART_8" localSheetId="4" hidden="1">#REF!</definedName>
    <definedName name="__14__123Graph_LBL_ACHART_8" localSheetId="7" hidden="1">#REF!</definedName>
    <definedName name="__14__123Graph_LBL_ACHART_8" hidden="1">#REF!</definedName>
    <definedName name="__15__123Graph_LBL_BCHART_2" localSheetId="4" hidden="1">#REF!</definedName>
    <definedName name="__15__123Graph_LBL_BCHART_2" localSheetId="7" hidden="1">#REF!</definedName>
    <definedName name="__15__123Graph_LBL_BCHART_2" hidden="1">#REF!</definedName>
    <definedName name="__16__123Graph_LBL_BCHART_3" localSheetId="4" hidden="1">#REF!</definedName>
    <definedName name="__16__123Graph_LBL_BCHART_3" localSheetId="7" hidden="1">#REF!</definedName>
    <definedName name="__16__123Graph_LBL_BCHART_3" hidden="1">#REF!</definedName>
    <definedName name="__17__123Graph_XCHART_3" localSheetId="4" hidden="1">#REF!</definedName>
    <definedName name="__17__123Graph_XCHART_3" localSheetId="7" hidden="1">#REF!</definedName>
    <definedName name="__17__123Graph_XCHART_3" hidden="1">#REF!</definedName>
    <definedName name="__18__123Graph_XCHART_8" localSheetId="4" hidden="1">#REF!</definedName>
    <definedName name="__18__123Graph_XCHART_8" localSheetId="7" hidden="1">#REF!</definedName>
    <definedName name="__18__123Graph_XCHART_8" hidden="1">#REF!</definedName>
    <definedName name="__19__123Graph_XCHART_9" localSheetId="4" hidden="1">#REF!</definedName>
    <definedName name="__19__123Graph_XCHART_9" localSheetId="7" hidden="1">#REF!</definedName>
    <definedName name="__19__123Graph_XCHART_9" hidden="1">#REF!</definedName>
    <definedName name="__1Excel_BuiltIn_Print_Area_2_1" localSheetId="4">#REF!</definedName>
    <definedName name="__1Excel_BuiltIn_Print_Area_2_1" localSheetId="7">#REF!</definedName>
    <definedName name="__1Excel_BuiltIn_Print_Area_2_1" localSheetId="26">#REF!</definedName>
    <definedName name="__1Excel_BuiltIn_Print_Area_2_1">#REF!</definedName>
    <definedName name="__1Excel_BuiltIn_Print_Area_7_1" localSheetId="4">#REF!</definedName>
    <definedName name="__1Excel_BuiltIn_Print_Area_7_1" localSheetId="7">#REF!</definedName>
    <definedName name="__1Excel_BuiltIn_Print_Area_7_1" localSheetId="26">#REF!</definedName>
    <definedName name="__1Excel_BuiltIn_Print_Area_7_1">#REF!</definedName>
    <definedName name="__1Excel_BuiltIn_Print_Area_9_1">"$#REF!.$A$1:$P$515"</definedName>
    <definedName name="__2__123Graph_ACHART_2" localSheetId="4" hidden="1">#REF!</definedName>
    <definedName name="__2__123Graph_ACHART_2" localSheetId="7" hidden="1">#REF!</definedName>
    <definedName name="__2__123Graph_ACHART_2" hidden="1">#REF!</definedName>
    <definedName name="__2Excel_BuiltIn_Print_Area_8_1" localSheetId="4">#REF!</definedName>
    <definedName name="__2Excel_BuiltIn_Print_Area_8_1" localSheetId="7">#REF!</definedName>
    <definedName name="__2Excel_BuiltIn_Print_Area_8_1" localSheetId="26">#REF!</definedName>
    <definedName name="__2Excel_BuiltIn_Print_Area_8_1">#REF!</definedName>
    <definedName name="__3__123Graph_ACHART_3" localSheetId="4" hidden="1">#REF!</definedName>
    <definedName name="__3__123Graph_ACHART_3" localSheetId="7" hidden="1">#REF!</definedName>
    <definedName name="__3__123Graph_ACHART_3" hidden="1">#REF!</definedName>
    <definedName name="__3Excel_BuiltIn_Print_Titles_1_1" localSheetId="4">#REF!</definedName>
    <definedName name="__3Excel_BuiltIn_Print_Titles_1_1" localSheetId="7">#REF!</definedName>
    <definedName name="__3Excel_BuiltIn_Print_Titles_1_1" localSheetId="26">#REF!</definedName>
    <definedName name="__3Excel_BuiltIn_Print_Titles_1_1">#REF!</definedName>
    <definedName name="__4__123Graph_ACHART_7" localSheetId="4" hidden="1">#REF!</definedName>
    <definedName name="__4__123Graph_ACHART_7" localSheetId="7" hidden="1">#REF!</definedName>
    <definedName name="__4__123Graph_ACHART_7" hidden="1">#REF!</definedName>
    <definedName name="__5__123Graph_ACHART_8" localSheetId="4" hidden="1">#REF!</definedName>
    <definedName name="__5__123Graph_ACHART_8" localSheetId="7" hidden="1">#REF!</definedName>
    <definedName name="__5__123Graph_ACHART_8" hidden="1">#REF!</definedName>
    <definedName name="__6__123Graph_ACHART_9" localSheetId="4" hidden="1">#REF!</definedName>
    <definedName name="__6__123Graph_ACHART_9" localSheetId="7" hidden="1">#REF!</definedName>
    <definedName name="__6__123Graph_ACHART_9" hidden="1">#REF!</definedName>
    <definedName name="__7__123Graph_BCHART_1" localSheetId="4" hidden="1">#REF!</definedName>
    <definedName name="__7__123Graph_BCHART_1" localSheetId="7" hidden="1">#REF!</definedName>
    <definedName name="__7__123Graph_BCHART_1" hidden="1">#REF!</definedName>
    <definedName name="__8__123Graph_BCHART_2" localSheetId="4" hidden="1">#REF!</definedName>
    <definedName name="__8__123Graph_BCHART_2" localSheetId="7" hidden="1">#REF!</definedName>
    <definedName name="__8__123Graph_BCHART_2" hidden="1">#REF!</definedName>
    <definedName name="__9__123Graph_BCHART_3" localSheetId="4" hidden="1">#REF!</definedName>
    <definedName name="__9__123Graph_BCHART_3" localSheetId="7" hidden="1">#REF!</definedName>
    <definedName name="__9__123Graph_BCHART_3" hidden="1">#REF!</definedName>
    <definedName name="__A1">#N/A</definedName>
    <definedName name="__A10">#N/A</definedName>
    <definedName name="__A11">#N/A</definedName>
    <definedName name="__A12">#N/A</definedName>
    <definedName name="__A13">#N/A</definedName>
    <definedName name="__A14">#N/A</definedName>
    <definedName name="__A15">#N/A</definedName>
    <definedName name="__A16">#N/A</definedName>
    <definedName name="__A17">#N/A</definedName>
    <definedName name="__A19">#N/A</definedName>
    <definedName name="__A2">#N/A</definedName>
    <definedName name="__A20">#N/A</definedName>
    <definedName name="__A21">#N/A</definedName>
    <definedName name="__A22">#N/A</definedName>
    <definedName name="__A23">#N/A</definedName>
    <definedName name="__A24">#N/A</definedName>
    <definedName name="__A25">#N/A</definedName>
    <definedName name="__A3">#N/A</definedName>
    <definedName name="__A4">#N/A</definedName>
    <definedName name="__A5">#N/A</definedName>
    <definedName name="__A6">#N/A</definedName>
    <definedName name="__A7">#N/A</definedName>
    <definedName name="__A9">#N/A</definedName>
    <definedName name="__Abr1" localSheetId="7">#REF!</definedName>
    <definedName name="__Abr1">#N/A</definedName>
    <definedName name="__ABR95" localSheetId="4">#REF!</definedName>
    <definedName name="__ABR95" localSheetId="7">#REF!</definedName>
    <definedName name="__ABR95" localSheetId="26">#REF!</definedName>
    <definedName name="__ABR95">#REF!</definedName>
    <definedName name="__ABR96" localSheetId="4">#REF!</definedName>
    <definedName name="__ABR96" localSheetId="7">#REF!</definedName>
    <definedName name="__ABR96" localSheetId="26">#REF!</definedName>
    <definedName name="__ABR96">#REF!</definedName>
    <definedName name="__ABR97" localSheetId="4">#REF!</definedName>
    <definedName name="__ABR97" localSheetId="7">#REF!</definedName>
    <definedName name="__ABR97" localSheetId="26">#REF!</definedName>
    <definedName name="__ABR97">#REF!</definedName>
    <definedName name="__ABR98" localSheetId="4">#REF!</definedName>
    <definedName name="__ABR98" localSheetId="7">#REF!</definedName>
    <definedName name="__ABR98" localSheetId="26">#REF!</definedName>
    <definedName name="__ABR98">#REF!</definedName>
    <definedName name="__ABR99" localSheetId="4">#REF!</definedName>
    <definedName name="__ABR99" localSheetId="7">#REF!</definedName>
    <definedName name="__ABR99" localSheetId="26">#REF!</definedName>
    <definedName name="__ABR99">#REF!</definedName>
    <definedName name="__ACA25" localSheetId="4">#REF!</definedName>
    <definedName name="__ACA25" localSheetId="7">#REF!</definedName>
    <definedName name="__ACA25">#REF!</definedName>
    <definedName name="__ACA50" localSheetId="4">#REF!</definedName>
    <definedName name="__ACA50" localSheetId="7">#REF!</definedName>
    <definedName name="__ACA50">#REF!</definedName>
    <definedName name="__ACM30" localSheetId="4">#REF!</definedName>
    <definedName name="__ACM30" localSheetId="7">#REF!</definedName>
    <definedName name="__ACM30">#REF!</definedName>
    <definedName name="__act2" localSheetId="4">#REF!</definedName>
    <definedName name="__act2" localSheetId="7">#REF!</definedName>
    <definedName name="__act2">#REF!</definedName>
    <definedName name="__adm1" localSheetId="7" hidden="1">{"'Índice'!$A$1:$K$49"}</definedName>
    <definedName name="__adm1" hidden="1">{"'Índice'!$A$1:$K$49"}</definedName>
    <definedName name="__adm2" localSheetId="7" hidden="1">{"VENTAS1",#N/A,FALSE,"VENTAS";"VENTAS2",#N/A,FALSE,"VENTAS";"VENTAS3",#N/A,FALSE,"VENTAS";"VENTAS4",#N/A,FALSE,"VENTAS";"VENTAS5",#N/A,FALSE,"VENTAS";"VENTAS6",#N/A,FALSE,"VENTAS";"VENTAS7",#N/A,FALSE,"VENTAS";"VENTAS8",#N/A,FALSE,"VENTAS"}</definedName>
    <definedName name="__adm2" hidden="1">{"VENTAS1",#N/A,FALSE,"VENTAS";"VENTAS2",#N/A,FALSE,"VENTAS";"VENTAS3",#N/A,FALSE,"VENTAS";"VENTAS4",#N/A,FALSE,"VENTAS";"VENTAS5",#N/A,FALSE,"VENTAS";"VENTAS6",#N/A,FALSE,"VENTAS";"VENTAS7",#N/A,FALSE,"VENTAS";"VENTAS8",#N/A,FALSE,"VENTAS"}</definedName>
    <definedName name="__Ago1" localSheetId="7">#REF!</definedName>
    <definedName name="__Ago1">#N/A</definedName>
    <definedName name="__AGO95" localSheetId="4">#REF!</definedName>
    <definedName name="__AGO95" localSheetId="7">#REF!</definedName>
    <definedName name="__AGO95" localSheetId="26">#REF!</definedName>
    <definedName name="__AGO95">#REF!</definedName>
    <definedName name="__AGO96" localSheetId="4">#REF!</definedName>
    <definedName name="__AGO96" localSheetId="7">#REF!</definedName>
    <definedName name="__AGO96" localSheetId="26">#REF!</definedName>
    <definedName name="__AGO96">#REF!</definedName>
    <definedName name="__AGO97" localSheetId="4">#REF!</definedName>
    <definedName name="__AGO97" localSheetId="7">#REF!</definedName>
    <definedName name="__AGO97" localSheetId="26">#REF!</definedName>
    <definedName name="__AGO97">#REF!</definedName>
    <definedName name="__AGO98" localSheetId="4">#REF!</definedName>
    <definedName name="__AGO98" localSheetId="7">#REF!</definedName>
    <definedName name="__AGO98" localSheetId="26">#REF!</definedName>
    <definedName name="__AGO98">#REF!</definedName>
    <definedName name="__AGO99" localSheetId="4">#REF!</definedName>
    <definedName name="__AGO99" localSheetId="7">#REF!</definedName>
    <definedName name="__AGO99" localSheetId="26">#REF!</definedName>
    <definedName name="__AGO99">#REF!</definedName>
    <definedName name="__arg13" localSheetId="4">#REF!</definedName>
    <definedName name="__arg13" localSheetId="7">#REF!</definedName>
    <definedName name="__arg13" localSheetId="26">#REF!</definedName>
    <definedName name="__arg13">#REF!</definedName>
    <definedName name="__arg16" localSheetId="4">#REF!</definedName>
    <definedName name="__arg16" localSheetId="7">#REF!</definedName>
    <definedName name="__arg16" localSheetId="26">#REF!</definedName>
    <definedName name="__arg16">#REF!</definedName>
    <definedName name="__ATD08" localSheetId="4">#REF!</definedName>
    <definedName name="__ATD08" localSheetId="7">#REF!</definedName>
    <definedName name="__ATD08" localSheetId="26">#REF!</definedName>
    <definedName name="__ATD08">#REF!</definedName>
    <definedName name="__ATD1" localSheetId="4">#REF!</definedName>
    <definedName name="__ATD1" localSheetId="7">#REF!</definedName>
    <definedName name="__ATD1">#REF!</definedName>
    <definedName name="__BDI1" localSheetId="4">#REF!</definedName>
    <definedName name="__BDI1" localSheetId="7">#REF!</definedName>
    <definedName name="__BDI1">#REF!</definedName>
    <definedName name="__brv2" localSheetId="4">#REF!</definedName>
    <definedName name="__brv2" localSheetId="7">#REF!</definedName>
    <definedName name="__brv2">#REF!</definedName>
    <definedName name="__Brz1" localSheetId="4">#REF!</definedName>
    <definedName name="__Brz1" localSheetId="7">#REF!</definedName>
    <definedName name="__Brz1">#REF!</definedName>
    <definedName name="__Brz2" localSheetId="4">#REF!</definedName>
    <definedName name="__Brz2" localSheetId="7">#REF!</definedName>
    <definedName name="__Brz2">#REF!</definedName>
    <definedName name="__cab1" localSheetId="4">#REF!</definedName>
    <definedName name="__cab1" localSheetId="7">#REF!</definedName>
    <definedName name="__cab1" localSheetId="26">#REF!</definedName>
    <definedName name="__cab1">#REF!</definedName>
    <definedName name="__cab2" localSheetId="4">#REF!</definedName>
    <definedName name="__cab2" localSheetId="7">#REF!</definedName>
    <definedName name="__cab2">#REF!</definedName>
    <definedName name="__CAP20" localSheetId="4">#REF!</definedName>
    <definedName name="__CAP20" localSheetId="7">#REF!</definedName>
    <definedName name="__CAP20" localSheetId="26">#REF!</definedName>
    <definedName name="__CAP20">#REF!</definedName>
    <definedName name="__CC709" localSheetId="7">#REF!</definedName>
    <definedName name="__CC709">#N/A</definedName>
    <definedName name="__CC947" localSheetId="7">#REF!</definedName>
    <definedName name="__CC947">#N/A</definedName>
    <definedName name="__CCM30" localSheetId="4">#REF!</definedName>
    <definedName name="__CCM30" localSheetId="7">#REF!</definedName>
    <definedName name="__CCM30">#REF!</definedName>
    <definedName name="__CIE011" localSheetId="4">#REF!</definedName>
    <definedName name="__CIE011" localSheetId="7">#REF!</definedName>
    <definedName name="__CIE011">#REF!</definedName>
    <definedName name="__CIE400" localSheetId="4">#REF!</definedName>
    <definedName name="__CIE400" localSheetId="7">#REF!</definedName>
    <definedName name="__CIE400">#REF!</definedName>
    <definedName name="__CIE411" localSheetId="4">#REF!</definedName>
    <definedName name="__CIE411" localSheetId="7">#REF!</definedName>
    <definedName name="__CIE411">#REF!</definedName>
    <definedName name="__CIE412" localSheetId="4">#REF!</definedName>
    <definedName name="__CIE412" localSheetId="7">#REF!</definedName>
    <definedName name="__CIE412">#REF!</definedName>
    <definedName name="__CIE916" localSheetId="4">#REF!</definedName>
    <definedName name="__CIE916" localSheetId="7">#REF!</definedName>
    <definedName name="__CIE916">#REF!</definedName>
    <definedName name="__CMM30" localSheetId="4">#REF!</definedName>
    <definedName name="__CMM30" localSheetId="7">#REF!</definedName>
    <definedName name="__CMM30">#REF!</definedName>
    <definedName name="__COE011" localSheetId="4">#REF!</definedName>
    <definedName name="__COE011" localSheetId="7">#REF!</definedName>
    <definedName name="__COE011">#REF!</definedName>
    <definedName name="__COE400" localSheetId="4">#REF!</definedName>
    <definedName name="__COE400" localSheetId="7">#REF!</definedName>
    <definedName name="__COE400">#REF!</definedName>
    <definedName name="__COE411" localSheetId="4">#REF!</definedName>
    <definedName name="__COE411" localSheetId="7">#REF!</definedName>
    <definedName name="__COE411">#REF!</definedName>
    <definedName name="__COE412" localSheetId="4">#REF!</definedName>
    <definedName name="__COE412" localSheetId="7">#REF!</definedName>
    <definedName name="__COE412">#REF!</definedName>
    <definedName name="__COE916" localSheetId="4">#REF!</definedName>
    <definedName name="__COE916" localSheetId="7">#REF!</definedName>
    <definedName name="__COE916">#REF!</definedName>
    <definedName name="__d2" localSheetId="7" hidden="1">{#N/A,#N/A,FALSE,"Aging Summary";#N/A,#N/A,FALSE,"Ratio Analysis";#N/A,#N/A,FALSE,"Test 120 Day Accts";#N/A,#N/A,FALSE,"Tickmarks"}</definedName>
    <definedName name="__d2" hidden="1">{#N/A,#N/A,FALSE,"Aging Summary";#N/A,#N/A,FALSE,"Ratio Analysis";#N/A,#N/A,FALSE,"Test 120 Day Accts";#N/A,#N/A,FALSE,"Tickmarks"}</definedName>
    <definedName name="__DAR02" localSheetId="4">#REF!</definedName>
    <definedName name="__DAR02" localSheetId="7">#REF!</definedName>
    <definedName name="__DAR02">#REF!</definedName>
    <definedName name="__Dez1" localSheetId="7">#REF!</definedName>
    <definedName name="__Dez1">#N/A</definedName>
    <definedName name="__DEZ94" localSheetId="4">#REF!</definedName>
    <definedName name="__DEZ94" localSheetId="7">#REF!</definedName>
    <definedName name="__DEZ94" localSheetId="26">#REF!</definedName>
    <definedName name="__DEZ94">#REF!</definedName>
    <definedName name="__DEZ95" localSheetId="4">#REF!</definedName>
    <definedName name="__DEZ95" localSheetId="7">#REF!</definedName>
    <definedName name="__DEZ95" localSheetId="26">#REF!</definedName>
    <definedName name="__DEZ95">#REF!</definedName>
    <definedName name="__DEZ96" localSheetId="4">#REF!</definedName>
    <definedName name="__DEZ96" localSheetId="7">#REF!</definedName>
    <definedName name="__DEZ96" localSheetId="26">#REF!</definedName>
    <definedName name="__DEZ96">#REF!</definedName>
    <definedName name="__DEZ97" localSheetId="4">#REF!</definedName>
    <definedName name="__DEZ97" localSheetId="7">#REF!</definedName>
    <definedName name="__DEZ97" localSheetId="26">#REF!</definedName>
    <definedName name="__DEZ97">#REF!</definedName>
    <definedName name="__DEZ98" localSheetId="4">#REF!</definedName>
    <definedName name="__DEZ98" localSheetId="7">#REF!</definedName>
    <definedName name="__DEZ98" localSheetId="26">#REF!</definedName>
    <definedName name="__DEZ98">#REF!</definedName>
    <definedName name="__DEZ99" localSheetId="4">#REF!</definedName>
    <definedName name="__DEZ99" localSheetId="7">#REF!</definedName>
    <definedName name="__DEZ99" localSheetId="26">#REF!</definedName>
    <definedName name="__DEZ99">#REF!</definedName>
    <definedName name="__DIV1004" localSheetId="4">#REF!</definedName>
    <definedName name="__DIV1004" localSheetId="7">#REF!</definedName>
    <definedName name="__DIV1004">#REF!</definedName>
    <definedName name="__DIV1015" localSheetId="4">#REF!</definedName>
    <definedName name="__DIV1015" localSheetId="7">#REF!</definedName>
    <definedName name="__DIV1015">#REF!</definedName>
    <definedName name="__DIV1039" localSheetId="4">#REF!</definedName>
    <definedName name="__DIV1039" localSheetId="7">#REF!</definedName>
    <definedName name="__DIV1039">#REF!</definedName>
    <definedName name="__DIV1050" localSheetId="4">#REF!</definedName>
    <definedName name="__DIV1050" localSheetId="7">#REF!</definedName>
    <definedName name="__DIV1050">#REF!</definedName>
    <definedName name="__DIV278" localSheetId="4">#REF!</definedName>
    <definedName name="__DIV278" localSheetId="7">#REF!</definedName>
    <definedName name="__DIV278">#REF!</definedName>
    <definedName name="__DIV279" localSheetId="4">#REF!</definedName>
    <definedName name="__DIV279" localSheetId="7">#REF!</definedName>
    <definedName name="__DIV279">#REF!</definedName>
    <definedName name="__DIV45" localSheetId="4">#REF!</definedName>
    <definedName name="__DIV45" localSheetId="7">#REF!</definedName>
    <definedName name="__DIV45">#REF!</definedName>
    <definedName name="__DIV450" localSheetId="4">#REF!</definedName>
    <definedName name="__DIV450" localSheetId="7">#REF!</definedName>
    <definedName name="__DIV450">#REF!</definedName>
    <definedName name="__DIV709" localSheetId="4">#REF!</definedName>
    <definedName name="__DIV709" localSheetId="7">#REF!</definedName>
    <definedName name="__DIV709">#REF!</definedName>
    <definedName name="__DIV710" localSheetId="4">#REF!</definedName>
    <definedName name="__DIV710" localSheetId="7">#REF!</definedName>
    <definedName name="__DIV710">#REF!</definedName>
    <definedName name="__DIV711" localSheetId="4">#REF!</definedName>
    <definedName name="__DIV711" localSheetId="7">#REF!</definedName>
    <definedName name="__DIV711">#REF!</definedName>
    <definedName name="__DIV718" localSheetId="4">#REF!</definedName>
    <definedName name="__DIV718" localSheetId="7">#REF!</definedName>
    <definedName name="__DIV718">#REF!</definedName>
    <definedName name="__DIV719" localSheetId="4">#REF!</definedName>
    <definedName name="__DIV719" localSheetId="7">#REF!</definedName>
    <definedName name="__DIV719">#REF!</definedName>
    <definedName name="__DIV720" localSheetId="4">#REF!</definedName>
    <definedName name="__DIV720" localSheetId="7">#REF!</definedName>
    <definedName name="__DIV720">#REF!</definedName>
    <definedName name="__DIV819" localSheetId="4">#REF!</definedName>
    <definedName name="__DIV819" localSheetId="7">#REF!</definedName>
    <definedName name="__DIV819">#REF!</definedName>
    <definedName name="__DIV947" localSheetId="4">#REF!</definedName>
    <definedName name="__DIV947" localSheetId="7">#REF!</definedName>
    <definedName name="__DIV947">#REF!</definedName>
    <definedName name="__dmt1000">#REF!</definedName>
    <definedName name="__dmt1200">#REF!</definedName>
    <definedName name="__dmt200">#REF!</definedName>
    <definedName name="__dmt400">#REF!</definedName>
    <definedName name="__dmt50">#REF!</definedName>
    <definedName name="__dmt600">#REF!</definedName>
    <definedName name="__dmt800">#REF!</definedName>
    <definedName name="__DND2" localSheetId="7">#REF!</definedName>
    <definedName name="__DND2">#N/A</definedName>
    <definedName name="__DPS8" localSheetId="4">#REF!</definedName>
    <definedName name="__DPS8" localSheetId="7">#REF!</definedName>
    <definedName name="__DPS8" localSheetId="26">#REF!</definedName>
    <definedName name="__DPS8">#REF!</definedName>
    <definedName name="__DRE0700" localSheetId="7" hidden="1">{"'PXR_6500'!$A$1:$I$124"}</definedName>
    <definedName name="__DRE0700" hidden="1">{"'PXR_6500'!$A$1:$I$124"}</definedName>
    <definedName name="__dre2">#REF!</definedName>
    <definedName name="__ECT12" localSheetId="4">#REF!</definedName>
    <definedName name="__ECT12" localSheetId="7">#REF!</definedName>
    <definedName name="__ECT12">#REF!</definedName>
    <definedName name="__ECT3" localSheetId="4">#REF!</definedName>
    <definedName name="__ECT3" localSheetId="7">#REF!</definedName>
    <definedName name="__ECT3">#REF!</definedName>
    <definedName name="__EDA01" localSheetId="4">#REF!</definedName>
    <definedName name="__EDA01" localSheetId="7">#REF!</definedName>
    <definedName name="__EDA01">#REF!</definedName>
    <definedName name="__emp2">#REF!</definedName>
    <definedName name="__Ext2" localSheetId="4">#REF!</definedName>
    <definedName name="__Ext2" localSheetId="7">#REF!</definedName>
    <definedName name="__Ext2">#REF!</definedName>
    <definedName name="__FAT1" localSheetId="4">#REF!</definedName>
    <definedName name="__FAT1" localSheetId="7">#REF!</definedName>
    <definedName name="__FAT1">#REF!</definedName>
    <definedName name="__FAT2" localSheetId="4">#REF!</definedName>
    <definedName name="__FAT2" localSheetId="7">#REF!</definedName>
    <definedName name="__FAT2">#REF!</definedName>
    <definedName name="__Fev1">#N/A</definedName>
    <definedName name="__FEV95" localSheetId="4">#REF!</definedName>
    <definedName name="__FEV95" localSheetId="7">#REF!</definedName>
    <definedName name="__FEV95" localSheetId="26">#REF!</definedName>
    <definedName name="__FEV95">#REF!</definedName>
    <definedName name="__FEV96" localSheetId="4">#REF!</definedName>
    <definedName name="__FEV96" localSheetId="7">#REF!</definedName>
    <definedName name="__FEV96" localSheetId="26">#REF!</definedName>
    <definedName name="__FEV96">#REF!</definedName>
    <definedName name="__FEV97" localSheetId="4">#REF!</definedName>
    <definedName name="__FEV97" localSheetId="7">#REF!</definedName>
    <definedName name="__FEV97" localSheetId="26">#REF!</definedName>
    <definedName name="__FEV97">#REF!</definedName>
    <definedName name="__FEV98" localSheetId="4">#REF!</definedName>
    <definedName name="__FEV98" localSheetId="7">#REF!</definedName>
    <definedName name="__FEV98" localSheetId="26">#REF!</definedName>
    <definedName name="__FEV98">#REF!</definedName>
    <definedName name="__FEV99" localSheetId="4">#REF!</definedName>
    <definedName name="__FEV99" localSheetId="7">#REF!</definedName>
    <definedName name="__FEV99" localSheetId="26">#REF!</definedName>
    <definedName name="__FEV99">#REF!</definedName>
    <definedName name="__FOG50" localSheetId="4">#REF!</definedName>
    <definedName name="__FOG50" localSheetId="7">#REF!</definedName>
    <definedName name="__FOG50">#REF!</definedName>
    <definedName name="__FR2" localSheetId="7" hidden="1">{#N/A,#N/A,FALSE,"GERAL";#N/A,#N/A,FALSE,"012-96";#N/A,#N/A,FALSE,"018-96";#N/A,#N/A,FALSE,"027-96";#N/A,#N/A,FALSE,"059-96";#N/A,#N/A,FALSE,"076-96";#N/A,#N/A,FALSE,"019-97";#N/A,#N/A,FALSE,"021-97";#N/A,#N/A,FALSE,"022-97";#N/A,#N/A,FALSE,"028-97"}</definedName>
    <definedName name="__FR2" hidden="1">{#N/A,#N/A,FALSE,"GERAL";#N/A,#N/A,FALSE,"012-96";#N/A,#N/A,FALSE,"018-96";#N/A,#N/A,FALSE,"027-96";#N/A,#N/A,FALSE,"059-96";#N/A,#N/A,FALSE,"076-96";#N/A,#N/A,FALSE,"019-97";#N/A,#N/A,FALSE,"021-97";#N/A,#N/A,FALSE,"022-97";#N/A,#N/A,FALSE,"028-97"}</definedName>
    <definedName name="__HCB5" localSheetId="4">#REF!</definedName>
    <definedName name="__HCB5" localSheetId="7">#REF!</definedName>
    <definedName name="__HCB5">#REF!</definedName>
    <definedName name="__ind100">#REF!</definedName>
    <definedName name="__IntlFixup" hidden="1">TRUE</definedName>
    <definedName name="__Jan1">#N/A</definedName>
    <definedName name="__JAN2003" localSheetId="4">#REF!</definedName>
    <definedName name="__JAN2003" localSheetId="7">#REF!</definedName>
    <definedName name="__JAN2003">#REF!</definedName>
    <definedName name="__JAN95" localSheetId="4">#REF!</definedName>
    <definedName name="__JAN95" localSheetId="7">#REF!</definedName>
    <definedName name="__JAN95" localSheetId="26">#REF!</definedName>
    <definedName name="__JAN95">#REF!</definedName>
    <definedName name="__JAN96" localSheetId="4">#REF!</definedName>
    <definedName name="__JAN96" localSheetId="7">#REF!</definedName>
    <definedName name="__JAN96" localSheetId="26">#REF!</definedName>
    <definedName name="__JAN96">#REF!</definedName>
    <definedName name="__JAN97" localSheetId="4">#REF!</definedName>
    <definedName name="__JAN97" localSheetId="7">#REF!</definedName>
    <definedName name="__JAN97" localSheetId="26">#REF!</definedName>
    <definedName name="__JAN97">#REF!</definedName>
    <definedName name="__JAN98" localSheetId="4">#REF!</definedName>
    <definedName name="__JAN98" localSheetId="7">#REF!</definedName>
    <definedName name="__JAN98" localSheetId="26">#REF!</definedName>
    <definedName name="__JAN98">#REF!</definedName>
    <definedName name="__JAN99" localSheetId="4">#REF!</definedName>
    <definedName name="__JAN99" localSheetId="7">#REF!</definedName>
    <definedName name="__JAN99" localSheetId="26">#REF!</definedName>
    <definedName name="__JAN99">#REF!</definedName>
    <definedName name="__JAZ1" localSheetId="4">#REF!</definedName>
    <definedName name="__JAZ1" localSheetId="7">#REF!</definedName>
    <definedName name="__JAZ1" localSheetId="26">#REF!</definedName>
    <definedName name="__JAZ1">#REF!</definedName>
    <definedName name="__JAZ11" localSheetId="4">#REF!</definedName>
    <definedName name="__JAZ11" localSheetId="7">#REF!</definedName>
    <definedName name="__JAZ11" localSheetId="26">#REF!</definedName>
    <definedName name="__JAZ11">#REF!</definedName>
    <definedName name="__JAZ2" localSheetId="4">#REF!</definedName>
    <definedName name="__JAZ2" localSheetId="7">#REF!</definedName>
    <definedName name="__JAZ2" localSheetId="26">#REF!</definedName>
    <definedName name="__JAZ2">#REF!</definedName>
    <definedName name="__JAZ22" localSheetId="4">#REF!</definedName>
    <definedName name="__JAZ22" localSheetId="7">#REF!</definedName>
    <definedName name="__JAZ22" localSheetId="26">#REF!</definedName>
    <definedName name="__JAZ22">#REF!</definedName>
    <definedName name="__JAZ3" localSheetId="4">#REF!</definedName>
    <definedName name="__JAZ3" localSheetId="7">#REF!</definedName>
    <definedName name="__JAZ3" localSheetId="26">#REF!</definedName>
    <definedName name="__JAZ3">#REF!</definedName>
    <definedName name="__JAZ33" localSheetId="4">#REF!</definedName>
    <definedName name="__JAZ33" localSheetId="7">#REF!</definedName>
    <definedName name="__JAZ33" localSheetId="26">#REF!</definedName>
    <definedName name="__JAZ33">#REF!</definedName>
    <definedName name="__Jul1" localSheetId="7">#REF!</definedName>
    <definedName name="__Jul1">#N/A</definedName>
    <definedName name="__JUL95" localSheetId="4">#REF!</definedName>
    <definedName name="__JUL95" localSheetId="7">#REF!</definedName>
    <definedName name="__JUL95" localSheetId="26">#REF!</definedName>
    <definedName name="__JUL95">#REF!</definedName>
    <definedName name="__JUL96" localSheetId="4">#REF!</definedName>
    <definedName name="__JUL96" localSheetId="7">#REF!</definedName>
    <definedName name="__JUL96" localSheetId="26">#REF!</definedName>
    <definedName name="__JUL96">#REF!</definedName>
    <definedName name="__JUL97" localSheetId="4">#REF!</definedName>
    <definedName name="__JUL97" localSheetId="7">#REF!</definedName>
    <definedName name="__JUL97" localSheetId="26">#REF!</definedName>
    <definedName name="__JUL97">#REF!</definedName>
    <definedName name="__JUL98" localSheetId="4">#REF!</definedName>
    <definedName name="__JUL98" localSheetId="7">#REF!</definedName>
    <definedName name="__JUL98" localSheetId="26">#REF!</definedName>
    <definedName name="__JUL98">#REF!</definedName>
    <definedName name="__JUL99" localSheetId="4">#REF!</definedName>
    <definedName name="__JUL99" localSheetId="7">#REF!</definedName>
    <definedName name="__JUL99" localSheetId="26">#REF!</definedName>
    <definedName name="__JUL99">#REF!</definedName>
    <definedName name="__Jun1" localSheetId="7">#REF!</definedName>
    <definedName name="__Jun1">#N/A</definedName>
    <definedName name="__JUN95" localSheetId="4">#REF!</definedName>
    <definedName name="__JUN95" localSheetId="7">#REF!</definedName>
    <definedName name="__JUN95" localSheetId="26">#REF!</definedName>
    <definedName name="__JUN95">#REF!</definedName>
    <definedName name="__JUN96" localSheetId="4">#REF!</definedName>
    <definedName name="__JUN96" localSheetId="7">#REF!</definedName>
    <definedName name="__JUN96" localSheetId="26">#REF!</definedName>
    <definedName name="__JUN96">#REF!</definedName>
    <definedName name="__JUN97" localSheetId="4">#REF!</definedName>
    <definedName name="__JUN97" localSheetId="7">#REF!</definedName>
    <definedName name="__JUN97" localSheetId="26">#REF!</definedName>
    <definedName name="__JUN97">#REF!</definedName>
    <definedName name="__JUN98" localSheetId="4">#REF!</definedName>
    <definedName name="__JUN98" localSheetId="7">#REF!</definedName>
    <definedName name="__JUN98" localSheetId="26">#REF!</definedName>
    <definedName name="__JUN98">#REF!</definedName>
    <definedName name="__JUN99" localSheetId="4">#REF!</definedName>
    <definedName name="__JUN99" localSheetId="7">#REF!</definedName>
    <definedName name="__JUN99" localSheetId="26">#REF!</definedName>
    <definedName name="__JUN99">#REF!</definedName>
    <definedName name="__ki5" localSheetId="4">#REF!</definedName>
    <definedName name="__ki5" localSheetId="7">#REF!</definedName>
    <definedName name="__ki5">#REF!</definedName>
    <definedName name="__KM406407" localSheetId="4">#REF!</definedName>
    <definedName name="__KM406407" localSheetId="7">#REF!</definedName>
    <definedName name="__KM406407" localSheetId="26">#REF!</definedName>
    <definedName name="__KM406407">#REF!</definedName>
    <definedName name="__la2" localSheetId="4">#REF!</definedName>
    <definedName name="__la2" localSheetId="7">#REF!</definedName>
    <definedName name="__la2">#REF!</definedName>
    <definedName name="__LAG2" localSheetId="4">#REF!</definedName>
    <definedName name="__LAG2" localSheetId="7">#REF!</definedName>
    <definedName name="__LAG2">#REF!</definedName>
    <definedName name="__LO1004" localSheetId="4">#REF!</definedName>
    <definedName name="__LO1004" localSheetId="7">#REF!</definedName>
    <definedName name="__LO1004">#REF!</definedName>
    <definedName name="__LO1015" localSheetId="4">#REF!</definedName>
    <definedName name="__LO1015" localSheetId="7">#REF!</definedName>
    <definedName name="__LO1015">#REF!</definedName>
    <definedName name="__LO1039" localSheetId="4">#REF!</definedName>
    <definedName name="__LO1039" localSheetId="7">#REF!</definedName>
    <definedName name="__LO1039">#REF!</definedName>
    <definedName name="__LO1050" localSheetId="4">#REF!</definedName>
    <definedName name="__LO1050" localSheetId="7">#REF!</definedName>
    <definedName name="__LO1050">#REF!</definedName>
    <definedName name="__LO278" localSheetId="4">#REF!</definedName>
    <definedName name="__LO278" localSheetId="7">#REF!</definedName>
    <definedName name="__LO278">#REF!</definedName>
    <definedName name="__LO279" localSheetId="4">#REF!</definedName>
    <definedName name="__LO279" localSheetId="7">#REF!</definedName>
    <definedName name="__LO279">#REF!</definedName>
    <definedName name="__LO450" localSheetId="4">#REF!</definedName>
    <definedName name="__LO450" localSheetId="7">#REF!</definedName>
    <definedName name="__LO450">#REF!</definedName>
    <definedName name="__LO709" localSheetId="4">#REF!</definedName>
    <definedName name="__LO709" localSheetId="7">#REF!</definedName>
    <definedName name="__LO709">#REF!</definedName>
    <definedName name="__LO710" localSheetId="4">#REF!</definedName>
    <definedName name="__LO710" localSheetId="7">#REF!</definedName>
    <definedName name="__LO710">#REF!</definedName>
    <definedName name="__LO711" localSheetId="4">#REF!</definedName>
    <definedName name="__LO711" localSheetId="7">#REF!</definedName>
    <definedName name="__LO711">#REF!</definedName>
    <definedName name="__LO719" localSheetId="4">#REF!</definedName>
    <definedName name="__LO719" localSheetId="7">#REF!</definedName>
    <definedName name="__LO719">#REF!</definedName>
    <definedName name="__LO720" localSheetId="4">#REF!</definedName>
    <definedName name="__LO720" localSheetId="7">#REF!</definedName>
    <definedName name="__LO720">#REF!</definedName>
    <definedName name="__LO819" localSheetId="4">#REF!</definedName>
    <definedName name="__LO819" localSheetId="7">#REF!</definedName>
    <definedName name="__LO819">#REF!</definedName>
    <definedName name="__LO947" localSheetId="4">#REF!</definedName>
    <definedName name="__LO947" localSheetId="7">#REF!</definedName>
    <definedName name="__LO947">#REF!</definedName>
    <definedName name="__Mai1" localSheetId="7">#REF!</definedName>
    <definedName name="__Mai1">#N/A</definedName>
    <definedName name="__MAI95" localSheetId="4">#REF!</definedName>
    <definedName name="__MAI95" localSheetId="7">#REF!</definedName>
    <definedName name="__MAI95" localSheetId="26">#REF!</definedName>
    <definedName name="__MAI95">#REF!</definedName>
    <definedName name="__MAI96" localSheetId="4">#REF!</definedName>
    <definedName name="__MAI96" localSheetId="7">#REF!</definedName>
    <definedName name="__MAI96" localSheetId="26">#REF!</definedName>
    <definedName name="__MAI96">#REF!</definedName>
    <definedName name="__MAI97" localSheetId="4">#REF!</definedName>
    <definedName name="__MAI97" localSheetId="7">#REF!</definedName>
    <definedName name="__MAI97" localSheetId="26">#REF!</definedName>
    <definedName name="__MAI97">#REF!</definedName>
    <definedName name="__MAI98" localSheetId="4">#REF!</definedName>
    <definedName name="__MAI98" localSheetId="7">#REF!</definedName>
    <definedName name="__MAI98" localSheetId="26">#REF!</definedName>
    <definedName name="__MAI98">#REF!</definedName>
    <definedName name="__MAI99" localSheetId="4">#REF!</definedName>
    <definedName name="__MAI99" localSheetId="7">#REF!</definedName>
    <definedName name="__MAI99" localSheetId="26">#REF!</definedName>
    <definedName name="__MAI99">#REF!</definedName>
    <definedName name="__Mar1">#N/A</definedName>
    <definedName name="__MAR95" localSheetId="4">#REF!</definedName>
    <definedName name="__MAR95" localSheetId="7">#REF!</definedName>
    <definedName name="__MAR95" localSheetId="26">#REF!</definedName>
    <definedName name="__MAR95">#REF!</definedName>
    <definedName name="__MAR96" localSheetId="4">#REF!</definedName>
    <definedName name="__MAR96" localSheetId="7">#REF!</definedName>
    <definedName name="__MAR96" localSheetId="26">#REF!</definedName>
    <definedName name="__MAR96">#REF!</definedName>
    <definedName name="__MAR97" localSheetId="4">#REF!</definedName>
    <definedName name="__MAR97" localSheetId="7">#REF!</definedName>
    <definedName name="__MAR97" localSheetId="26">#REF!</definedName>
    <definedName name="__MAR97">#REF!</definedName>
    <definedName name="__MAR98" localSheetId="4">#REF!</definedName>
    <definedName name="__MAR98" localSheetId="7">#REF!</definedName>
    <definedName name="__MAR98" localSheetId="26">#REF!</definedName>
    <definedName name="__MAR98">#REF!</definedName>
    <definedName name="__MAR99" localSheetId="4">#REF!</definedName>
    <definedName name="__MAR99" localSheetId="7">#REF!</definedName>
    <definedName name="__MAR99" localSheetId="26">#REF!</definedName>
    <definedName name="__MAR99">#REF!</definedName>
    <definedName name="__ME10005" localSheetId="4">#REF!</definedName>
    <definedName name="__ME10005" localSheetId="7">#REF!</definedName>
    <definedName name="__ME10005">#REF!</definedName>
    <definedName name="__ME1004" localSheetId="4">#REF!</definedName>
    <definedName name="__ME1004" localSheetId="7">#REF!</definedName>
    <definedName name="__ME1004">#REF!</definedName>
    <definedName name="__ME1015" localSheetId="4">#REF!</definedName>
    <definedName name="__ME1015" localSheetId="7">#REF!</definedName>
    <definedName name="__ME1015">#REF!</definedName>
    <definedName name="__ME1039" localSheetId="4">#REF!</definedName>
    <definedName name="__ME1039" localSheetId="7">#REF!</definedName>
    <definedName name="__ME1039">#REF!</definedName>
    <definedName name="__ME1050" localSheetId="4">#REF!</definedName>
    <definedName name="__ME1050" localSheetId="7">#REF!</definedName>
    <definedName name="__ME1050">#REF!</definedName>
    <definedName name="__ME278" localSheetId="4">#REF!</definedName>
    <definedName name="__ME278" localSheetId="7">#REF!</definedName>
    <definedName name="__ME278">#REF!</definedName>
    <definedName name="__ME279" localSheetId="4">#REF!</definedName>
    <definedName name="__ME279" localSheetId="7">#REF!</definedName>
    <definedName name="__ME279">#REF!</definedName>
    <definedName name="__ME450" localSheetId="4">#REF!</definedName>
    <definedName name="__ME450" localSheetId="7">#REF!</definedName>
    <definedName name="__ME450">#REF!</definedName>
    <definedName name="__ME709" localSheetId="4">#REF!</definedName>
    <definedName name="__ME709" localSheetId="7">#REF!</definedName>
    <definedName name="__ME709">#REF!</definedName>
    <definedName name="__ME710" localSheetId="4">#REF!</definedName>
    <definedName name="__ME710" localSheetId="7">#REF!</definedName>
    <definedName name="__ME710">#REF!</definedName>
    <definedName name="__ME711" localSheetId="4">#REF!</definedName>
    <definedName name="__ME711" localSheetId="7">#REF!</definedName>
    <definedName name="__ME711">#REF!</definedName>
    <definedName name="__ME719" localSheetId="4">#REF!</definedName>
    <definedName name="__ME719" localSheetId="7">#REF!</definedName>
    <definedName name="__ME719">#REF!</definedName>
    <definedName name="__ME720" localSheetId="4">#REF!</definedName>
    <definedName name="__ME720" localSheetId="7">#REF!</definedName>
    <definedName name="__ME720">#REF!</definedName>
    <definedName name="__ME819" localSheetId="4">#REF!</definedName>
    <definedName name="__ME819" localSheetId="7">#REF!</definedName>
    <definedName name="__ME819">#REF!</definedName>
    <definedName name="__ME947" localSheetId="4">#REF!</definedName>
    <definedName name="__ME947" localSheetId="7">#REF!</definedName>
    <definedName name="__ME947">#REF!</definedName>
    <definedName name="__mem2">#REF!</definedName>
    <definedName name="__MFC01" localSheetId="4">#REF!</definedName>
    <definedName name="__MFC01" localSheetId="7">#REF!</definedName>
    <definedName name="__MFC01">#REF!</definedName>
    <definedName name="__MNS8418" localSheetId="7">#REF!</definedName>
    <definedName name="__MNS8418">#N/A</definedName>
    <definedName name="__MO2">#REF!</definedName>
    <definedName name="__MOD01">#N/A</definedName>
    <definedName name="__Nov1" localSheetId="7">#REF!</definedName>
    <definedName name="__Nov1">#N/A</definedName>
    <definedName name="__NOV94" localSheetId="4">#REF!</definedName>
    <definedName name="__NOV94" localSheetId="7">#REF!</definedName>
    <definedName name="__NOV94" localSheetId="26">#REF!</definedName>
    <definedName name="__NOV94">#REF!</definedName>
    <definedName name="__NOV95" localSheetId="4">#REF!</definedName>
    <definedName name="__NOV95" localSheetId="7">#REF!</definedName>
    <definedName name="__NOV95" localSheetId="26">#REF!</definedName>
    <definedName name="__NOV95">#REF!</definedName>
    <definedName name="__NOV96" localSheetId="4">#REF!</definedName>
    <definedName name="__NOV96" localSheetId="7">#REF!</definedName>
    <definedName name="__NOV96" localSheetId="26">#REF!</definedName>
    <definedName name="__NOV96">#REF!</definedName>
    <definedName name="__NOV97" localSheetId="4">#REF!</definedName>
    <definedName name="__NOV97" localSheetId="7">#REF!</definedName>
    <definedName name="__NOV97" localSheetId="26">#REF!</definedName>
    <definedName name="__NOV97">#REF!</definedName>
    <definedName name="__NOV98" localSheetId="4">#REF!</definedName>
    <definedName name="__NOV98" localSheetId="7">#REF!</definedName>
    <definedName name="__NOV98" localSheetId="26">#REF!</definedName>
    <definedName name="__NOV98">#REF!</definedName>
    <definedName name="__NOV99" localSheetId="4">#REF!</definedName>
    <definedName name="__NOV99" localSheetId="7">#REF!</definedName>
    <definedName name="__NOV99" localSheetId="26">#REF!</definedName>
    <definedName name="__NOV99">#REF!</definedName>
    <definedName name="__oac2">#REF!</definedName>
    <definedName name="__oae2">#REF!</definedName>
    <definedName name="__Obs1" localSheetId="4">#REF!</definedName>
    <definedName name="__Obs1" localSheetId="7">#REF!</definedName>
    <definedName name="__Obs1">#REF!</definedName>
    <definedName name="__Obs2" localSheetId="4">#REF!</definedName>
    <definedName name="__Obs2" localSheetId="7">#REF!</definedName>
    <definedName name="__Obs2">#REF!</definedName>
    <definedName name="__oco2">#REF!</definedName>
    <definedName name="__OR1" localSheetId="4">#REF!</definedName>
    <definedName name="__OR1" localSheetId="7">#REF!</definedName>
    <definedName name="__OR1">#REF!</definedName>
    <definedName name="__OR12" localSheetId="4">#REF!</definedName>
    <definedName name="__OR12" localSheetId="7">#REF!</definedName>
    <definedName name="__OR12">#REF!</definedName>
    <definedName name="__OR13" localSheetId="4">#REF!</definedName>
    <definedName name="__OR13" localSheetId="7">#REF!</definedName>
    <definedName name="__OR13">#REF!</definedName>
    <definedName name="__OR14" localSheetId="4">#REF!</definedName>
    <definedName name="__OR14" localSheetId="7">#REF!</definedName>
    <definedName name="__OR14">#REF!</definedName>
    <definedName name="__OR15" localSheetId="4">#REF!</definedName>
    <definedName name="__OR15" localSheetId="7">#REF!</definedName>
    <definedName name="__OR15">#REF!</definedName>
    <definedName name="__OR16" localSheetId="4">#REF!</definedName>
    <definedName name="__OR16" localSheetId="7">#REF!</definedName>
    <definedName name="__OR16">#REF!</definedName>
    <definedName name="__OR17" localSheetId="4">#REF!</definedName>
    <definedName name="__OR17" localSheetId="7">#REF!</definedName>
    <definedName name="__OR17">#REF!</definedName>
    <definedName name="__OR18" localSheetId="4">#REF!</definedName>
    <definedName name="__OR18" localSheetId="7">#REF!</definedName>
    <definedName name="__OR18">#REF!</definedName>
    <definedName name="__OR19" localSheetId="4">#REF!</definedName>
    <definedName name="__OR19" localSheetId="7">#REF!</definedName>
    <definedName name="__OR19">#REF!</definedName>
    <definedName name="__OR2" localSheetId="4">#REF!</definedName>
    <definedName name="__OR2" localSheetId="7">#REF!</definedName>
    <definedName name="__OR2">#REF!</definedName>
    <definedName name="__OR3" localSheetId="4">#REF!</definedName>
    <definedName name="__OR3" localSheetId="7">#REF!</definedName>
    <definedName name="__OR3">#REF!</definedName>
    <definedName name="__OR4" localSheetId="4">#REF!</definedName>
    <definedName name="__OR4" localSheetId="7">#REF!</definedName>
    <definedName name="__OR4">#REF!</definedName>
    <definedName name="__OR5" localSheetId="4">#REF!</definedName>
    <definedName name="__OR5" localSheetId="7">#REF!</definedName>
    <definedName name="__OR5">#REF!</definedName>
    <definedName name="__OR6" localSheetId="4">#REF!</definedName>
    <definedName name="__OR6" localSheetId="7">#REF!</definedName>
    <definedName name="__OR6">#REF!</definedName>
    <definedName name="__OR7" localSheetId="4">#REF!</definedName>
    <definedName name="__OR7" localSheetId="7">#REF!</definedName>
    <definedName name="__OR7">#REF!</definedName>
    <definedName name="__OR8" localSheetId="4">#REF!</definedName>
    <definedName name="__OR8" localSheetId="7">#REF!</definedName>
    <definedName name="__OR8">#REF!</definedName>
    <definedName name="__OR9" localSheetId="4">#REF!</definedName>
    <definedName name="__OR9" localSheetId="7">#REF!</definedName>
    <definedName name="__OR9">#REF!</definedName>
    <definedName name="__Out1" localSheetId="7">#REF!</definedName>
    <definedName name="__Out1">#N/A</definedName>
    <definedName name="__OUT94" localSheetId="4">#REF!</definedName>
    <definedName name="__OUT94" localSheetId="7">#REF!</definedName>
    <definedName name="__OUT94" localSheetId="26">#REF!</definedName>
    <definedName name="__OUT94">#REF!</definedName>
    <definedName name="__OUT95" localSheetId="4">#REF!</definedName>
    <definedName name="__OUT95" localSheetId="7">#REF!</definedName>
    <definedName name="__OUT95" localSheetId="26">#REF!</definedName>
    <definedName name="__OUT95">#REF!</definedName>
    <definedName name="__OUT96" localSheetId="4">#REF!</definedName>
    <definedName name="__OUT96" localSheetId="7">#REF!</definedName>
    <definedName name="__OUT96" localSheetId="26">#REF!</definedName>
    <definedName name="__OUT96">#REF!</definedName>
    <definedName name="__OUT97" localSheetId="4">#REF!</definedName>
    <definedName name="__OUT97" localSheetId="7">#REF!</definedName>
    <definedName name="__OUT97" localSheetId="26">#REF!</definedName>
    <definedName name="__OUT97">#REF!</definedName>
    <definedName name="__OUT98" localSheetId="25" hidden="1">{#N/A,#N/A,TRUE,"Serviços"}</definedName>
    <definedName name="__OUT98" localSheetId="4" hidden="1">{#N/A,#N/A,TRUE,"Serviços"}</definedName>
    <definedName name="__OUT98" localSheetId="27" hidden="1">{#N/A,#N/A,TRUE,"Serviços"}</definedName>
    <definedName name="__OUT98" localSheetId="7" hidden="1">{#N/A,#N/A,TRUE,"Serviços"}</definedName>
    <definedName name="__OUT98" localSheetId="24" hidden="1">{#N/A,#N/A,TRUE,"Serviços"}</definedName>
    <definedName name="__OUT98" hidden="1">{#N/A,#N/A,TRUE,"Serviços"}</definedName>
    <definedName name="__OUT988888" localSheetId="25" hidden="1">{#N/A,#N/A,TRUE,"Serviços"}</definedName>
    <definedName name="__OUT988888" localSheetId="4" hidden="1">{#N/A,#N/A,TRUE,"Serviços"}</definedName>
    <definedName name="__OUT988888" localSheetId="27" hidden="1">{#N/A,#N/A,TRUE,"Serviços"}</definedName>
    <definedName name="__OUT988888" localSheetId="7" hidden="1">{#N/A,#N/A,TRUE,"Serviços"}</definedName>
    <definedName name="__OUT988888" localSheetId="24" hidden="1">{#N/A,#N/A,TRUE,"Serviços"}</definedName>
    <definedName name="__OUT988888" hidden="1">{#N/A,#N/A,TRUE,"Serviços"}</definedName>
    <definedName name="__OUT99" localSheetId="4">#REF!</definedName>
    <definedName name="__out99" localSheetId="27" hidden="1">{#N/A,#N/A,TRUE,"Serviços"}</definedName>
    <definedName name="__OUT99" localSheetId="7">#REF!</definedName>
    <definedName name="__OUT99" localSheetId="26">#REF!</definedName>
    <definedName name="__OUT99">#REF!</definedName>
    <definedName name="__PA01" localSheetId="4" hidden="1">{"'teste'!$B$2:$R$49"}</definedName>
    <definedName name="__PA01" localSheetId="7" hidden="1">{"'teste'!$B$2:$R$49"}</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av2">#REF!</definedName>
    <definedName name="__PCB5" localSheetId="4">#REF!</definedName>
    <definedName name="__PCB5" localSheetId="7">#REF!</definedName>
    <definedName name="__PCB5">#REF!</definedName>
    <definedName name="__PCM30" localSheetId="4">#REF!</definedName>
    <definedName name="__PCM30" localSheetId="7">#REF!</definedName>
    <definedName name="__PCM30">#REF!</definedName>
    <definedName name="__PL1" localSheetId="4">#REF!</definedName>
    <definedName name="__PL1" localSheetId="7">#REF!</definedName>
    <definedName name="__PL1" localSheetId="26">#REF!</definedName>
    <definedName name="__PL1">#REF!</definedName>
    <definedName name="__PLA2" localSheetId="4">#REF!</definedName>
    <definedName name="__PLA2" localSheetId="7">#REF!</definedName>
    <definedName name="__PLA2">#REF!</definedName>
    <definedName name="__PM334" localSheetId="4">#REF!</definedName>
    <definedName name="__PM334" localSheetId="7">#REF!</definedName>
    <definedName name="__PM334">#REF!</definedName>
    <definedName name="__PM335" localSheetId="4">#REF!</definedName>
    <definedName name="__PM335" localSheetId="7">#REF!</definedName>
    <definedName name="__PM335">#REF!</definedName>
    <definedName name="__PM346" localSheetId="4">#REF!</definedName>
    <definedName name="__PM346" localSheetId="7">#REF!</definedName>
    <definedName name="__PM346">#REF!</definedName>
    <definedName name="__PM406" localSheetId="4">#REF!</definedName>
    <definedName name="__PM406" localSheetId="7">#REF!</definedName>
    <definedName name="__PM406">#REF!</definedName>
    <definedName name="__PM412" localSheetId="4">#REF!</definedName>
    <definedName name="__PM412" localSheetId="7">#REF!</definedName>
    <definedName name="__PM412">#REF!</definedName>
    <definedName name="__PM609" localSheetId="4">#REF!</definedName>
    <definedName name="__PM609" localSheetId="7">#REF!</definedName>
    <definedName name="__PM609">#REF!</definedName>
    <definedName name="__PM970" localSheetId="4">#REF!</definedName>
    <definedName name="__PM970" localSheetId="7">#REF!</definedName>
    <definedName name="__PM970">#REF!</definedName>
    <definedName name="__PNV2002" localSheetId="4">#REF!</definedName>
    <definedName name="__PNV2002" localSheetId="7">#REF!</definedName>
    <definedName name="__PNV2002">#REF!</definedName>
    <definedName name="__PNV2003" localSheetId="4">#REF!</definedName>
    <definedName name="__PNV2003" localSheetId="7">#REF!</definedName>
    <definedName name="__PNV2003">#REF!</definedName>
    <definedName name="__PNV2009" localSheetId="4">#REF!</definedName>
    <definedName name="__PNV2009" localSheetId="7">#REF!</definedName>
    <definedName name="__PNV2009">#REF!</definedName>
    <definedName name="__PR1004" localSheetId="4">#REF!</definedName>
    <definedName name="__PR1004" localSheetId="7">#REF!</definedName>
    <definedName name="__PR1004">#REF!</definedName>
    <definedName name="__PR1015" localSheetId="4">#REF!</definedName>
    <definedName name="__PR1015" localSheetId="7">#REF!</definedName>
    <definedName name="__PR1015">#REF!</definedName>
    <definedName name="__PR1039" localSheetId="4">#REF!</definedName>
    <definedName name="__PR1039" localSheetId="7">#REF!</definedName>
    <definedName name="__PR1039">#REF!</definedName>
    <definedName name="__PR1050" localSheetId="4">#REF!</definedName>
    <definedName name="__PR1050" localSheetId="7">#REF!</definedName>
    <definedName name="__PR1050">#REF!</definedName>
    <definedName name="__PR278" localSheetId="4">#REF!</definedName>
    <definedName name="__PR278" localSheetId="7">#REF!</definedName>
    <definedName name="__PR278">#REF!</definedName>
    <definedName name="__PR279" localSheetId="4">#REF!</definedName>
    <definedName name="__PR279" localSheetId="7">#REF!</definedName>
    <definedName name="__PR279">#REF!</definedName>
    <definedName name="__PR450" localSheetId="4">#REF!</definedName>
    <definedName name="__PR450" localSheetId="7">#REF!</definedName>
    <definedName name="__PR450">#REF!</definedName>
    <definedName name="__PR709" localSheetId="4">#REF!</definedName>
    <definedName name="__PR709" localSheetId="7">#REF!</definedName>
    <definedName name="__PR709">#REF!</definedName>
    <definedName name="__PR710" localSheetId="4">#REF!</definedName>
    <definedName name="__PR710" localSheetId="7">#REF!</definedName>
    <definedName name="__PR710">#REF!</definedName>
    <definedName name="__PR711" localSheetId="4">#REF!</definedName>
    <definedName name="__PR711" localSheetId="7">#REF!</definedName>
    <definedName name="__PR711">#REF!</definedName>
    <definedName name="__PR719" localSheetId="4">#REF!</definedName>
    <definedName name="__PR719" localSheetId="7">#REF!</definedName>
    <definedName name="__PR719">#REF!</definedName>
    <definedName name="__PR720" localSheetId="4">#REF!</definedName>
    <definedName name="__PR720" localSheetId="7">#REF!</definedName>
    <definedName name="__PR720">#REF!</definedName>
    <definedName name="__PR819" localSheetId="4">#REF!</definedName>
    <definedName name="__PR819" localSheetId="7">#REF!</definedName>
    <definedName name="__PR819">#REF!</definedName>
    <definedName name="__PR947" localSheetId="4">#REF!</definedName>
    <definedName name="__PR947" localSheetId="7">#REF!</definedName>
    <definedName name="__PR947">#REF!</definedName>
    <definedName name="__PTB10" localSheetId="4">#REF!</definedName>
    <definedName name="__PTB10" localSheetId="7">#REF!</definedName>
    <definedName name="__PTB10">#REF!</definedName>
    <definedName name="__PUM334" localSheetId="4">#REF!</definedName>
    <definedName name="__PUM334" localSheetId="7">#REF!</definedName>
    <definedName name="__PUM334">#REF!</definedName>
    <definedName name="__PUM335" localSheetId="4">#REF!</definedName>
    <definedName name="__PUM335" localSheetId="7">#REF!</definedName>
    <definedName name="__PUM335">#REF!</definedName>
    <definedName name="__PUM346" localSheetId="4">#REF!</definedName>
    <definedName name="__PUM346" localSheetId="7">#REF!</definedName>
    <definedName name="__PUM346">#REF!</definedName>
    <definedName name="__PUM406" localSheetId="4">#REF!</definedName>
    <definedName name="__PUM406" localSheetId="7">#REF!</definedName>
    <definedName name="__PUM406">#REF!</definedName>
    <definedName name="__PUM412" localSheetId="4">#REF!</definedName>
    <definedName name="__PUM412" localSheetId="7">#REF!</definedName>
    <definedName name="__PUM412">#REF!</definedName>
    <definedName name="__PUM609" localSheetId="4">#REF!</definedName>
    <definedName name="__PUM609" localSheetId="7">#REF!</definedName>
    <definedName name="__PUM609">#REF!</definedName>
    <definedName name="__PUM970" localSheetId="4">#REF!</definedName>
    <definedName name="__PUM970" localSheetId="7">#REF!</definedName>
    <definedName name="__PUM970">#REF!</definedName>
    <definedName name="__PUT501" localSheetId="4">#REF!</definedName>
    <definedName name="__PUT501" localSheetId="7">#REF!</definedName>
    <definedName name="__PUT501">#REF!</definedName>
    <definedName name="__PUT701" localSheetId="4">#REF!</definedName>
    <definedName name="__PUT701" localSheetId="7">#REF!</definedName>
    <definedName name="__PUT701">#REF!</definedName>
    <definedName name="__PVC100" localSheetId="4">#REF!</definedName>
    <definedName name="__PVC100" localSheetId="7">#REF!</definedName>
    <definedName name="__PVC100">#REF!</definedName>
    <definedName name="__PVC150" localSheetId="4">#REF!</definedName>
    <definedName name="__PVC150" localSheetId="7">#REF!</definedName>
    <definedName name="__PVC150">#REF!</definedName>
    <definedName name="__PVC50" localSheetId="4">#REF!</definedName>
    <definedName name="__PVC50" localSheetId="7">#REF!</definedName>
    <definedName name="__PVC50">#REF!</definedName>
    <definedName name="__PVC75" localSheetId="4">#REF!</definedName>
    <definedName name="__PVC75" localSheetId="7">#REF!</definedName>
    <definedName name="__PVC75">#REF!</definedName>
    <definedName name="__QQ2">#N/A</definedName>
    <definedName name="__r" localSheetId="4">#REF!</definedName>
    <definedName name="__r" localSheetId="7">#REF!</definedName>
    <definedName name="__r" localSheetId="26">#REF!</definedName>
    <definedName name="__r">#REF!</definedName>
    <definedName name="__Rbv1" localSheetId="4">#REF!</definedName>
    <definedName name="__Rbv1" localSheetId="7">#REF!</definedName>
    <definedName name="__Rbv1" localSheetId="26">#REF!</definedName>
    <definedName name="__Rbv1">#REF!</definedName>
    <definedName name="__reg1" localSheetId="4">#REF!</definedName>
    <definedName name="__reg1" localSheetId="7">#REF!</definedName>
    <definedName name="__reg1">#REF!</definedName>
    <definedName name="__reg3" localSheetId="4">#REF!</definedName>
    <definedName name="__reg3" localSheetId="7">#REF!</definedName>
    <definedName name="__reg3">#REF!</definedName>
    <definedName name="__reg5" localSheetId="4">#REF!</definedName>
    <definedName name="__reg5" localSheetId="7">#REF!</definedName>
    <definedName name="__reg5">#REF!</definedName>
    <definedName name="__reg7" localSheetId="4">#REF!</definedName>
    <definedName name="__reg7" localSheetId="7">#REF!</definedName>
    <definedName name="__reg7">#REF!</definedName>
    <definedName name="__RET1" localSheetId="4">#REF!</definedName>
    <definedName name="__RET1" localSheetId="7">#REF!</definedName>
    <definedName name="__RET1" localSheetId="26">#REF!</definedName>
    <definedName name="__RET1">#REF!</definedName>
    <definedName name="__RP1">#N/A</definedName>
    <definedName name="__SE2" localSheetId="4">#REF!</definedName>
    <definedName name="__SE2" localSheetId="7">#REF!</definedName>
    <definedName name="__SE2" localSheetId="26">#REF!</definedName>
    <definedName name="__SE2">#REF!</definedName>
    <definedName name="__SEG1" localSheetId="4">#REF!</definedName>
    <definedName name="__SEG1" localSheetId="7">#REF!</definedName>
    <definedName name="__SEG1" localSheetId="26">#REF!</definedName>
    <definedName name="__SEG1">#REF!</definedName>
    <definedName name="__Set1" localSheetId="7">#REF!</definedName>
    <definedName name="__Set1">#N/A</definedName>
    <definedName name="__SET94" localSheetId="4">#REF!</definedName>
    <definedName name="__SET94" localSheetId="7">#REF!</definedName>
    <definedName name="__SET94" localSheetId="26">#REF!</definedName>
    <definedName name="__SET94">#REF!</definedName>
    <definedName name="__SET95" localSheetId="4">#REF!</definedName>
    <definedName name="__SET95" localSheetId="7">#REF!</definedName>
    <definedName name="__SET95" localSheetId="26">#REF!</definedName>
    <definedName name="__SET95">#REF!</definedName>
    <definedName name="__SET96" localSheetId="4">#REF!</definedName>
    <definedName name="__SET96" localSheetId="7">#REF!</definedName>
    <definedName name="__SET96" localSheetId="26">#REF!</definedName>
    <definedName name="__SET96">#REF!</definedName>
    <definedName name="__SET97" localSheetId="4">#REF!</definedName>
    <definedName name="__SET97" localSheetId="7">#REF!</definedName>
    <definedName name="__SET97" localSheetId="26">#REF!</definedName>
    <definedName name="__SET97">#REF!</definedName>
    <definedName name="__SET98" localSheetId="4">#REF!</definedName>
    <definedName name="__SET98" localSheetId="7">#REF!</definedName>
    <definedName name="__SET98" localSheetId="26">#REF!</definedName>
    <definedName name="__SET98">#REF!</definedName>
    <definedName name="__SET99" localSheetId="4">#REF!</definedName>
    <definedName name="__SET99" localSheetId="7">#REF!</definedName>
    <definedName name="__SET99" localSheetId="26">#REF!</definedName>
    <definedName name="__SET99">#REF!</definedName>
    <definedName name="__STC04" localSheetId="4">#REF!</definedName>
    <definedName name="__STC04" localSheetId="7">#REF!</definedName>
    <definedName name="__STC04" localSheetId="26">#REF!</definedName>
    <definedName name="__STC04">#REF!</definedName>
    <definedName name="__STC04_10" localSheetId="4">#REF!</definedName>
    <definedName name="__STC04_10" localSheetId="7">#REF!</definedName>
    <definedName name="__STC04_10">#REF!</definedName>
    <definedName name="__STC04_12" localSheetId="4">#REF!</definedName>
    <definedName name="__STC04_12" localSheetId="7">#REF!</definedName>
    <definedName name="__STC04_12">#REF!</definedName>
    <definedName name="__STC04_9" localSheetId="4">#REF!</definedName>
    <definedName name="__STC04_9" localSheetId="7">#REF!</definedName>
    <definedName name="__STC04_9">#REF!</definedName>
    <definedName name="__tab0198" localSheetId="4">#REF!</definedName>
    <definedName name="__tab0198" localSheetId="7">#REF!</definedName>
    <definedName name="__tab0198">#REF!</definedName>
    <definedName name="__TB10" localSheetId="4">#REF!</definedName>
    <definedName name="__TB10" localSheetId="7">#REF!</definedName>
    <definedName name="__TB10" localSheetId="26">#REF!</definedName>
    <definedName name="__TB10">#REF!</definedName>
    <definedName name="__TB10163" localSheetId="4">#REF!</definedName>
    <definedName name="__TB10163" localSheetId="7">#REF!</definedName>
    <definedName name="__TB10163">#REF!</definedName>
    <definedName name="__TB10262" localSheetId="4">#REF!</definedName>
    <definedName name="__TB10262" localSheetId="7">#REF!</definedName>
    <definedName name="__TB10262">#REF!</definedName>
    <definedName name="__tb97">"$#REF!.$E$71"</definedName>
    <definedName name="__tbw97">"$#REF!.$E$73"</definedName>
    <definedName name="__TCB10" localSheetId="4">#REF!</definedName>
    <definedName name="__TCB10" localSheetId="7">#REF!</definedName>
    <definedName name="__TCB10">#REF!</definedName>
    <definedName name="__TCB4" localSheetId="4">#REF!</definedName>
    <definedName name="__TCB4" localSheetId="7">#REF!</definedName>
    <definedName name="__TCB4">#REF!</definedName>
    <definedName name="__TCB5" localSheetId="4">#REF!</definedName>
    <definedName name="__TCB5" localSheetId="7">#REF!</definedName>
    <definedName name="__TCB5" localSheetId="26">#REF!</definedName>
    <definedName name="__TCB5">#REF!</definedName>
    <definedName name="__tcc4" localSheetId="4">#REF!</definedName>
    <definedName name="__TCC4" localSheetId="7">#REF!</definedName>
    <definedName name="__tcc4" localSheetId="26">#REF!</definedName>
    <definedName name="__TCC4">#REF!</definedName>
    <definedName name="__TCM30" localSheetId="4">#REF!</definedName>
    <definedName name="__TCM30" localSheetId="7">#REF!</definedName>
    <definedName name="__TCM30">#REF!</definedName>
    <definedName name="__TEB4" localSheetId="4">#REF!</definedName>
    <definedName name="__TEB4" localSheetId="7">#REF!</definedName>
    <definedName name="__TEB4">#REF!</definedName>
    <definedName name="__ter2">#REF!</definedName>
    <definedName name="__TOT1" localSheetId="4">#REF!</definedName>
    <definedName name="__TOT1" localSheetId="7">#REF!</definedName>
    <definedName name="__TOT1">#REF!</definedName>
    <definedName name="__TOT2" localSheetId="4">#REF!</definedName>
    <definedName name="__TOT2" localSheetId="7">#REF!</definedName>
    <definedName name="__TOT2">#REF!</definedName>
    <definedName name="__TOT3" localSheetId="4">#REF!</definedName>
    <definedName name="__TOT3" localSheetId="7">#REF!</definedName>
    <definedName name="__TOT3">#REF!</definedName>
    <definedName name="__TOT4" localSheetId="4">#REF!</definedName>
    <definedName name="__TOT4" localSheetId="7">#REF!</definedName>
    <definedName name="__TOT4">#REF!</definedName>
    <definedName name="__TOT5" localSheetId="4">#REF!</definedName>
    <definedName name="__TOT5" localSheetId="7">#REF!</definedName>
    <definedName name="__TOT5">#REF!</definedName>
    <definedName name="__TOT6" localSheetId="4">#REF!</definedName>
    <definedName name="__TOT6" localSheetId="7">#REF!</definedName>
    <definedName name="__TOT6">#REF!</definedName>
    <definedName name="__TOT7" localSheetId="4">#REF!</definedName>
    <definedName name="__TOT7" localSheetId="7">#REF!</definedName>
    <definedName name="__TOT7">#REF!</definedName>
    <definedName name="__TP10" localSheetId="4">#REF!</definedName>
    <definedName name="__TP10" localSheetId="7">#REF!</definedName>
    <definedName name="__TP10" localSheetId="26">#REF!</definedName>
    <definedName name="__TP10">#REF!</definedName>
    <definedName name="__TP5" localSheetId="4">#REF!</definedName>
    <definedName name="__TP5" localSheetId="7">#REF!</definedName>
    <definedName name="__TP5" localSheetId="26">#REF!</definedName>
    <definedName name="__TP5">#REF!</definedName>
    <definedName name="__TSD2" localSheetId="4">#REF!</definedName>
    <definedName name="__TSD2" localSheetId="7">#REF!</definedName>
    <definedName name="__TSD2">#REF!</definedName>
    <definedName name="__tt1" localSheetId="7">FIT!__tt1</definedName>
    <definedName name="__tt1">#N/A</definedName>
    <definedName name="__TT10" localSheetId="4">#REF!</definedName>
    <definedName name="__TT10" localSheetId="7">#REF!</definedName>
    <definedName name="__TT10">#REF!</definedName>
    <definedName name="__TT100" localSheetId="4">#REF!</definedName>
    <definedName name="__TT100" localSheetId="7">#REF!</definedName>
    <definedName name="__TT100">#REF!</definedName>
    <definedName name="__TT101" localSheetId="4">#REF!</definedName>
    <definedName name="__TT101" localSheetId="7">#REF!</definedName>
    <definedName name="__TT101">#REF!</definedName>
    <definedName name="__TT102" localSheetId="4">#REF!</definedName>
    <definedName name="__TT102" localSheetId="7">#REF!</definedName>
    <definedName name="__TT102">#REF!</definedName>
    <definedName name="__TT103" localSheetId="4">#REF!</definedName>
    <definedName name="__TT103" localSheetId="7">#REF!</definedName>
    <definedName name="__TT103">#REF!</definedName>
    <definedName name="__TT104" localSheetId="4">#REF!</definedName>
    <definedName name="__TT104" localSheetId="7">#REF!</definedName>
    <definedName name="__TT104">#REF!</definedName>
    <definedName name="__TT105" localSheetId="4">#REF!</definedName>
    <definedName name="__TT105" localSheetId="7">#REF!</definedName>
    <definedName name="__TT105">#REF!</definedName>
    <definedName name="__TT106" localSheetId="4">#REF!</definedName>
    <definedName name="__TT106" localSheetId="7">#REF!</definedName>
    <definedName name="__TT106">#REF!</definedName>
    <definedName name="__TT107" localSheetId="4">#REF!</definedName>
    <definedName name="__TT107" localSheetId="7">#REF!</definedName>
    <definedName name="__TT107">#REF!</definedName>
    <definedName name="__TT108" localSheetId="4">#REF!</definedName>
    <definedName name="__TT108" localSheetId="7">#REF!</definedName>
    <definedName name="__TT108">#REF!</definedName>
    <definedName name="__TT109" localSheetId="4">#REF!</definedName>
    <definedName name="__TT109" localSheetId="7">#REF!</definedName>
    <definedName name="__TT109">#REF!</definedName>
    <definedName name="__TT11" localSheetId="4">#REF!</definedName>
    <definedName name="__TT11" localSheetId="7">#REF!</definedName>
    <definedName name="__TT11">#REF!</definedName>
    <definedName name="__TT110" localSheetId="4">#REF!</definedName>
    <definedName name="__TT110" localSheetId="7">#REF!</definedName>
    <definedName name="__TT110">#REF!</definedName>
    <definedName name="__TT111" localSheetId="4">#REF!</definedName>
    <definedName name="__TT111" localSheetId="7">#REF!</definedName>
    <definedName name="__TT111">#REF!</definedName>
    <definedName name="__TT112" localSheetId="4">#REF!</definedName>
    <definedName name="__TT112" localSheetId="7">#REF!</definedName>
    <definedName name="__TT112">#REF!</definedName>
    <definedName name="__TT113" localSheetId="4">#REF!</definedName>
    <definedName name="__TT113" localSheetId="7">#REF!</definedName>
    <definedName name="__TT113">#REF!</definedName>
    <definedName name="__TT114" localSheetId="4">#REF!</definedName>
    <definedName name="__TT114" localSheetId="7">#REF!</definedName>
    <definedName name="__TT114">#REF!</definedName>
    <definedName name="__TT115" localSheetId="4">#REF!</definedName>
    <definedName name="__TT115" localSheetId="7">#REF!</definedName>
    <definedName name="__TT115">#REF!</definedName>
    <definedName name="__TT116" localSheetId="4">#REF!</definedName>
    <definedName name="__TT116" localSheetId="7">#REF!</definedName>
    <definedName name="__TT116">#REF!</definedName>
    <definedName name="__TT117" localSheetId="4">#REF!</definedName>
    <definedName name="__TT117" localSheetId="7">#REF!</definedName>
    <definedName name="__TT117">#REF!</definedName>
    <definedName name="__TT118" localSheetId="4">#REF!</definedName>
    <definedName name="__TT118" localSheetId="7">#REF!</definedName>
    <definedName name="__TT118">#REF!</definedName>
    <definedName name="__TT119" localSheetId="4">#REF!</definedName>
    <definedName name="__TT119" localSheetId="7">#REF!</definedName>
    <definedName name="__TT119">#REF!</definedName>
    <definedName name="__TT12" localSheetId="4">#REF!</definedName>
    <definedName name="__TT12" localSheetId="7">#REF!</definedName>
    <definedName name="__TT12">#REF!</definedName>
    <definedName name="__TT120" localSheetId="4">#REF!</definedName>
    <definedName name="__TT120" localSheetId="7">#REF!</definedName>
    <definedName name="__TT120">#REF!</definedName>
    <definedName name="__TT121" localSheetId="4">#REF!</definedName>
    <definedName name="__TT121" localSheetId="7">#REF!</definedName>
    <definedName name="__TT121">#REF!</definedName>
    <definedName name="__TT122" localSheetId="4">#REF!</definedName>
    <definedName name="__TT122" localSheetId="7">#REF!</definedName>
    <definedName name="__TT122">#REF!</definedName>
    <definedName name="__TT123" localSheetId="4">#REF!</definedName>
    <definedName name="__TT123" localSheetId="7">#REF!</definedName>
    <definedName name="__TT123">#REF!</definedName>
    <definedName name="__TT124" localSheetId="4">#REF!</definedName>
    <definedName name="__TT124" localSheetId="7">#REF!</definedName>
    <definedName name="__TT124">#REF!</definedName>
    <definedName name="__TT125" localSheetId="4">#REF!</definedName>
    <definedName name="__TT125" localSheetId="7">#REF!</definedName>
    <definedName name="__TT125">#REF!</definedName>
    <definedName name="__TT126" localSheetId="4">#REF!</definedName>
    <definedName name="__TT126" localSheetId="7">#REF!</definedName>
    <definedName name="__TT126">#REF!</definedName>
    <definedName name="__TT127" localSheetId="4">#REF!</definedName>
    <definedName name="__TT127" localSheetId="7">#REF!</definedName>
    <definedName name="__TT127">#REF!</definedName>
    <definedName name="__TT128" localSheetId="4">#REF!</definedName>
    <definedName name="__TT128" localSheetId="7">#REF!</definedName>
    <definedName name="__TT128">#REF!</definedName>
    <definedName name="__TT129" localSheetId="4">#REF!</definedName>
    <definedName name="__TT129" localSheetId="7">#REF!</definedName>
    <definedName name="__TT129">#REF!</definedName>
    <definedName name="__TT13" localSheetId="4">#REF!</definedName>
    <definedName name="__TT13" localSheetId="7">#REF!</definedName>
    <definedName name="__TT13">#REF!</definedName>
    <definedName name="__TT130" localSheetId="4">#REF!</definedName>
    <definedName name="__TT130" localSheetId="7">#REF!</definedName>
    <definedName name="__TT130">#REF!</definedName>
    <definedName name="__TT131" localSheetId="4">#REF!</definedName>
    <definedName name="__TT131" localSheetId="7">#REF!</definedName>
    <definedName name="__TT131">#REF!</definedName>
    <definedName name="__TT132" localSheetId="4">#REF!</definedName>
    <definedName name="__TT132" localSheetId="7">#REF!</definedName>
    <definedName name="__TT132">#REF!</definedName>
    <definedName name="__TT133" localSheetId="4">#REF!</definedName>
    <definedName name="__TT133" localSheetId="7">#REF!</definedName>
    <definedName name="__TT133">#REF!</definedName>
    <definedName name="__TT134" localSheetId="4">#REF!</definedName>
    <definedName name="__TT134" localSheetId="7">#REF!</definedName>
    <definedName name="__TT134">#REF!</definedName>
    <definedName name="__TT135" localSheetId="4">#REF!</definedName>
    <definedName name="__TT135" localSheetId="7">#REF!</definedName>
    <definedName name="__TT135">#REF!</definedName>
    <definedName name="__TT136" localSheetId="4">#REF!</definedName>
    <definedName name="__TT136" localSheetId="7">#REF!</definedName>
    <definedName name="__TT136">#REF!</definedName>
    <definedName name="__TT137" localSheetId="4">#REF!</definedName>
    <definedName name="__TT137" localSheetId="7">#REF!</definedName>
    <definedName name="__TT137">#REF!</definedName>
    <definedName name="__TT138" localSheetId="4">#REF!</definedName>
    <definedName name="__TT138" localSheetId="7">#REF!</definedName>
    <definedName name="__TT138">#REF!</definedName>
    <definedName name="__TT139" localSheetId="4">#REF!</definedName>
    <definedName name="__TT139" localSheetId="7">#REF!</definedName>
    <definedName name="__TT139">#REF!</definedName>
    <definedName name="__TT14" localSheetId="4">#REF!</definedName>
    <definedName name="__TT14" localSheetId="7">#REF!</definedName>
    <definedName name="__TT14">#REF!</definedName>
    <definedName name="__TT140" localSheetId="4">#REF!</definedName>
    <definedName name="__TT140" localSheetId="7">#REF!</definedName>
    <definedName name="__TT140">#REF!</definedName>
    <definedName name="__TT141" localSheetId="4">#REF!</definedName>
    <definedName name="__TT141" localSheetId="7">#REF!</definedName>
    <definedName name="__TT141">#REF!</definedName>
    <definedName name="__TT142" localSheetId="4">#REF!</definedName>
    <definedName name="__TT142" localSheetId="7">#REF!</definedName>
    <definedName name="__TT142">#REF!</definedName>
    <definedName name="__TT15" localSheetId="4">#REF!</definedName>
    <definedName name="__TT15" localSheetId="7">#REF!</definedName>
    <definedName name="__TT15">#REF!</definedName>
    <definedName name="__TT16" localSheetId="4">#REF!</definedName>
    <definedName name="__TT16" localSheetId="7">#REF!</definedName>
    <definedName name="__TT16">#REF!</definedName>
    <definedName name="__TT17" localSheetId="4">#REF!</definedName>
    <definedName name="__TT17" localSheetId="7">#REF!</definedName>
    <definedName name="__TT17">#REF!</definedName>
    <definedName name="__TT18" localSheetId="4">#REF!</definedName>
    <definedName name="__TT18" localSheetId="7">#REF!</definedName>
    <definedName name="__TT18">#REF!</definedName>
    <definedName name="__TT19" localSheetId="4">#REF!</definedName>
    <definedName name="__TT19" localSheetId="7">#REF!</definedName>
    <definedName name="__TT19">#REF!</definedName>
    <definedName name="__TT2" localSheetId="4">#REF!</definedName>
    <definedName name="__TT2" localSheetId="7">#REF!</definedName>
    <definedName name="__TT2">#REF!</definedName>
    <definedName name="__TT20" localSheetId="4">#REF!</definedName>
    <definedName name="__TT20" localSheetId="7">#REF!</definedName>
    <definedName name="__TT20">#REF!</definedName>
    <definedName name="__TT21" localSheetId="4">#REF!</definedName>
    <definedName name="__TT21" localSheetId="7">#REF!</definedName>
    <definedName name="__TT21">#REF!</definedName>
    <definedName name="__TT22" localSheetId="4">#REF!</definedName>
    <definedName name="__TT22" localSheetId="7">#REF!</definedName>
    <definedName name="__TT22">#REF!</definedName>
    <definedName name="__tt23" localSheetId="4">#REF!</definedName>
    <definedName name="__tt23" localSheetId="7">#REF!</definedName>
    <definedName name="__tt23">#REF!</definedName>
    <definedName name="__TT24" localSheetId="4">#REF!</definedName>
    <definedName name="__TT24" localSheetId="7">#REF!</definedName>
    <definedName name="__TT24">#REF!</definedName>
    <definedName name="__TT25" localSheetId="4">#REF!</definedName>
    <definedName name="__TT25" localSheetId="7">#REF!</definedName>
    <definedName name="__TT25">#REF!</definedName>
    <definedName name="__TT26" localSheetId="4">#REF!</definedName>
    <definedName name="__TT26" localSheetId="7">#REF!</definedName>
    <definedName name="__TT26">#REF!</definedName>
    <definedName name="__TT27" localSheetId="4">#REF!</definedName>
    <definedName name="__TT27" localSheetId="7">#REF!</definedName>
    <definedName name="__TT27">#REF!</definedName>
    <definedName name="__TT28" localSheetId="4">#REF!</definedName>
    <definedName name="__TT28" localSheetId="7">#REF!</definedName>
    <definedName name="__TT28">#REF!</definedName>
    <definedName name="__tt288" localSheetId="4">#REF!</definedName>
    <definedName name="__tt288" localSheetId="7">#REF!</definedName>
    <definedName name="__tt288">#REF!</definedName>
    <definedName name="__TT29" localSheetId="4">#REF!</definedName>
    <definedName name="__TT29" localSheetId="7">#REF!</definedName>
    <definedName name="__TT29">#REF!</definedName>
    <definedName name="__TT3" localSheetId="4">#REF!</definedName>
    <definedName name="__TT3" localSheetId="7">#REF!</definedName>
    <definedName name="__TT3">#REF!</definedName>
    <definedName name="__TT30" localSheetId="4">#REF!</definedName>
    <definedName name="__TT30" localSheetId="7">#REF!</definedName>
    <definedName name="__TT30">#REF!</definedName>
    <definedName name="__tt300" localSheetId="4">#REF!</definedName>
    <definedName name="__tt300" localSheetId="7">#REF!</definedName>
    <definedName name="__tt300">#REF!</definedName>
    <definedName name="__TT31" localSheetId="4">#REF!</definedName>
    <definedName name="__TT31" localSheetId="7">#REF!</definedName>
    <definedName name="__TT31">#REF!</definedName>
    <definedName name="__TT32" localSheetId="4">#REF!</definedName>
    <definedName name="__TT32" localSheetId="7">#REF!</definedName>
    <definedName name="__TT32">#REF!</definedName>
    <definedName name="__tt322" localSheetId="4">#REF!</definedName>
    <definedName name="__tt322" localSheetId="7">#REF!</definedName>
    <definedName name="__tt322">#REF!</definedName>
    <definedName name="__TT33" localSheetId="4">#REF!</definedName>
    <definedName name="__TT33" localSheetId="7">#REF!</definedName>
    <definedName name="__TT33">#REF!</definedName>
    <definedName name="__TT34" localSheetId="4">#REF!</definedName>
    <definedName name="__TT34" localSheetId="7">#REF!</definedName>
    <definedName name="__TT34">#REF!</definedName>
    <definedName name="__TT35" localSheetId="4">#REF!</definedName>
    <definedName name="__TT35" localSheetId="7">#REF!</definedName>
    <definedName name="__TT35">#REF!</definedName>
    <definedName name="__TT36" localSheetId="4">#REF!</definedName>
    <definedName name="__TT36" localSheetId="7">#REF!</definedName>
    <definedName name="__TT36">#REF!</definedName>
    <definedName name="__TT37" localSheetId="4">#REF!</definedName>
    <definedName name="__TT37" localSheetId="7">#REF!</definedName>
    <definedName name="__TT37">#REF!</definedName>
    <definedName name="__TT38" localSheetId="4">#REF!</definedName>
    <definedName name="__TT38" localSheetId="7">#REF!</definedName>
    <definedName name="__TT38">#REF!</definedName>
    <definedName name="__TT39" localSheetId="4">#REF!</definedName>
    <definedName name="__TT39" localSheetId="7">#REF!</definedName>
    <definedName name="__TT39">#REF!</definedName>
    <definedName name="__TT4" localSheetId="4">#REF!</definedName>
    <definedName name="__TT4" localSheetId="7">#REF!</definedName>
    <definedName name="__TT4">#REF!</definedName>
    <definedName name="__TT40" localSheetId="4">#REF!</definedName>
    <definedName name="__TT40" localSheetId="7">#REF!</definedName>
    <definedName name="__TT40">#REF!</definedName>
    <definedName name="__TT41" localSheetId="4">#REF!</definedName>
    <definedName name="__TT41" localSheetId="7">#REF!</definedName>
    <definedName name="__TT41">#REF!</definedName>
    <definedName name="__TT42" localSheetId="4">#REF!</definedName>
    <definedName name="__TT42" localSheetId="7">#REF!</definedName>
    <definedName name="__TT42">#REF!</definedName>
    <definedName name="__TT43" localSheetId="4">#REF!</definedName>
    <definedName name="__TT43" localSheetId="7">#REF!</definedName>
    <definedName name="__TT43">#REF!</definedName>
    <definedName name="__TT44" localSheetId="4">#REF!</definedName>
    <definedName name="__TT44" localSheetId="7">#REF!</definedName>
    <definedName name="__TT44">#REF!</definedName>
    <definedName name="__TT45" localSheetId="4">#REF!</definedName>
    <definedName name="__TT45" localSheetId="7">#REF!</definedName>
    <definedName name="__TT45">#REF!</definedName>
    <definedName name="__TT46" localSheetId="4">#REF!</definedName>
    <definedName name="__TT46" localSheetId="7">#REF!</definedName>
    <definedName name="__TT46">#REF!</definedName>
    <definedName name="__TT47" localSheetId="4">#REF!</definedName>
    <definedName name="__TT47" localSheetId="7">#REF!</definedName>
    <definedName name="__TT47">#REF!</definedName>
    <definedName name="__TT48" localSheetId="4">#REF!</definedName>
    <definedName name="__TT48" localSheetId="7">#REF!</definedName>
    <definedName name="__TT48">#REF!</definedName>
    <definedName name="__TT49" localSheetId="4">#REF!</definedName>
    <definedName name="__TT49" localSheetId="7">#REF!</definedName>
    <definedName name="__TT49">#REF!</definedName>
    <definedName name="__TT5" localSheetId="4">#REF!</definedName>
    <definedName name="__TT5" localSheetId="7">#REF!</definedName>
    <definedName name="__TT5">#REF!</definedName>
    <definedName name="__TT50" localSheetId="4">#REF!</definedName>
    <definedName name="__TT50" localSheetId="7">#REF!</definedName>
    <definedName name="__TT50">#REF!</definedName>
    <definedName name="__TT51" localSheetId="4">#REF!</definedName>
    <definedName name="__TT51" localSheetId="7">#REF!</definedName>
    <definedName name="__TT51">#REF!</definedName>
    <definedName name="__TT52" localSheetId="4">#REF!</definedName>
    <definedName name="__TT52" localSheetId="7">#REF!</definedName>
    <definedName name="__TT52">#REF!</definedName>
    <definedName name="__TT53" localSheetId="4">#REF!</definedName>
    <definedName name="__TT53" localSheetId="7">#REF!</definedName>
    <definedName name="__TT53">#REF!</definedName>
    <definedName name="__TT54" localSheetId="4">#REF!</definedName>
    <definedName name="__TT54" localSheetId="7">#REF!</definedName>
    <definedName name="__TT54">#REF!</definedName>
    <definedName name="__TT55" localSheetId="4">#REF!</definedName>
    <definedName name="__TT55" localSheetId="7">#REF!</definedName>
    <definedName name="__TT55">#REF!</definedName>
    <definedName name="__TT56" localSheetId="4">#REF!</definedName>
    <definedName name="__TT56" localSheetId="7">#REF!</definedName>
    <definedName name="__TT56">#REF!</definedName>
    <definedName name="__TT57" localSheetId="4">#REF!</definedName>
    <definedName name="__TT57" localSheetId="7">#REF!</definedName>
    <definedName name="__TT57">#REF!</definedName>
    <definedName name="__TT58" localSheetId="4">#REF!</definedName>
    <definedName name="__TT58" localSheetId="7">#REF!</definedName>
    <definedName name="__TT58">#REF!</definedName>
    <definedName name="__TT59" localSheetId="4">#REF!</definedName>
    <definedName name="__TT59" localSheetId="7">#REF!</definedName>
    <definedName name="__TT59">#REF!</definedName>
    <definedName name="__TT6" localSheetId="4">#REF!</definedName>
    <definedName name="__TT6" localSheetId="7">#REF!</definedName>
    <definedName name="__TT6">#REF!</definedName>
    <definedName name="__TT60" localSheetId="4">#REF!</definedName>
    <definedName name="__TT60" localSheetId="7">#REF!</definedName>
    <definedName name="__TT60">#REF!</definedName>
    <definedName name="__TT61" localSheetId="4">#REF!</definedName>
    <definedName name="__TT61" localSheetId="7">#REF!</definedName>
    <definedName name="__TT61">#REF!</definedName>
    <definedName name="__TT62" localSheetId="4">#REF!</definedName>
    <definedName name="__TT62" localSheetId="7">#REF!</definedName>
    <definedName name="__TT62">#REF!</definedName>
    <definedName name="__TT63" localSheetId="4">#REF!</definedName>
    <definedName name="__TT63" localSheetId="7">#REF!</definedName>
    <definedName name="__TT63">#REF!</definedName>
    <definedName name="__TT64" localSheetId="4">#REF!</definedName>
    <definedName name="__TT64" localSheetId="7">#REF!</definedName>
    <definedName name="__TT64">#REF!</definedName>
    <definedName name="__TT65" localSheetId="4">#REF!</definedName>
    <definedName name="__TT65" localSheetId="7">#REF!</definedName>
    <definedName name="__TT65">#REF!</definedName>
    <definedName name="__TT66" localSheetId="4">#REF!</definedName>
    <definedName name="__TT66" localSheetId="7">#REF!</definedName>
    <definedName name="__TT66">#REF!</definedName>
    <definedName name="__TT67" localSheetId="4">#REF!</definedName>
    <definedName name="__TT67" localSheetId="7">#REF!</definedName>
    <definedName name="__TT67">#REF!</definedName>
    <definedName name="__TT68" localSheetId="4">#REF!</definedName>
    <definedName name="__TT68" localSheetId="7">#REF!</definedName>
    <definedName name="__TT68">#REF!</definedName>
    <definedName name="__TT69" localSheetId="4">#REF!</definedName>
    <definedName name="__TT69" localSheetId="7">#REF!</definedName>
    <definedName name="__TT69">#REF!</definedName>
    <definedName name="__TT7" localSheetId="4">#REF!</definedName>
    <definedName name="__TT7" localSheetId="7">#REF!</definedName>
    <definedName name="__TT7">#REF!</definedName>
    <definedName name="__TT70" localSheetId="4">#REF!</definedName>
    <definedName name="__TT70" localSheetId="7">#REF!</definedName>
    <definedName name="__TT70">#REF!</definedName>
    <definedName name="__TT71" localSheetId="4">#REF!</definedName>
    <definedName name="__TT71" localSheetId="7">#REF!</definedName>
    <definedName name="__TT71">#REF!</definedName>
    <definedName name="__TT72" localSheetId="4">#REF!</definedName>
    <definedName name="__TT72" localSheetId="7">#REF!</definedName>
    <definedName name="__TT72">#REF!</definedName>
    <definedName name="__TT73" localSheetId="4">#REF!</definedName>
    <definedName name="__TT73" localSheetId="7">#REF!</definedName>
    <definedName name="__TT73">#REF!</definedName>
    <definedName name="__TT74" localSheetId="4">#REF!</definedName>
    <definedName name="__TT74" localSheetId="7">#REF!</definedName>
    <definedName name="__TT74">#REF!</definedName>
    <definedName name="__TT75" localSheetId="4">#REF!</definedName>
    <definedName name="__TT75" localSheetId="7">#REF!</definedName>
    <definedName name="__TT75">#REF!</definedName>
    <definedName name="__TT76" localSheetId="4">#REF!</definedName>
    <definedName name="__TT76" localSheetId="7">#REF!</definedName>
    <definedName name="__TT76">#REF!</definedName>
    <definedName name="__TT77" localSheetId="4">#REF!</definedName>
    <definedName name="__TT77" localSheetId="7">#REF!</definedName>
    <definedName name="__TT77">#REF!</definedName>
    <definedName name="__TT78" localSheetId="4">#REF!</definedName>
    <definedName name="__TT78" localSheetId="7">#REF!</definedName>
    <definedName name="__TT78">#REF!</definedName>
    <definedName name="__TT79" localSheetId="4">#REF!</definedName>
    <definedName name="__TT79" localSheetId="7">#REF!</definedName>
    <definedName name="__TT79">#REF!</definedName>
    <definedName name="__TT8" localSheetId="4">#REF!</definedName>
    <definedName name="__TT8" localSheetId="7">#REF!</definedName>
    <definedName name="__TT8">#REF!</definedName>
    <definedName name="__TT80" localSheetId="4">#REF!</definedName>
    <definedName name="__TT80" localSheetId="7">#REF!</definedName>
    <definedName name="__TT80">#REF!</definedName>
    <definedName name="__TT81" localSheetId="4">#REF!</definedName>
    <definedName name="__TT81" localSheetId="7">#REF!</definedName>
    <definedName name="__TT81">#REF!</definedName>
    <definedName name="__TT82" localSheetId="4">#REF!</definedName>
    <definedName name="__TT82" localSheetId="7">#REF!</definedName>
    <definedName name="__TT82">#REF!</definedName>
    <definedName name="__TT83" localSheetId="4">#REF!</definedName>
    <definedName name="__TT83" localSheetId="7">#REF!</definedName>
    <definedName name="__TT83">#REF!</definedName>
    <definedName name="__TT84" localSheetId="4">#REF!</definedName>
    <definedName name="__TT84" localSheetId="7">#REF!</definedName>
    <definedName name="__TT84">#REF!</definedName>
    <definedName name="__TT85" localSheetId="4">#REF!</definedName>
    <definedName name="__TT85" localSheetId="7">#REF!</definedName>
    <definedName name="__TT85">#REF!</definedName>
    <definedName name="__TT86" localSheetId="4">#REF!</definedName>
    <definedName name="__TT86" localSheetId="7">#REF!</definedName>
    <definedName name="__TT86">#REF!</definedName>
    <definedName name="__TT87" localSheetId="4">#REF!</definedName>
    <definedName name="__TT87" localSheetId="7">#REF!</definedName>
    <definedName name="__TT87">#REF!</definedName>
    <definedName name="__TT88" localSheetId="4">#REF!</definedName>
    <definedName name="__TT88" localSheetId="7">#REF!</definedName>
    <definedName name="__TT88">#REF!</definedName>
    <definedName name="__TT89" localSheetId="4">#REF!</definedName>
    <definedName name="__TT89" localSheetId="7">#REF!</definedName>
    <definedName name="__TT89">#REF!</definedName>
    <definedName name="__TT9" localSheetId="4">#REF!</definedName>
    <definedName name="__TT9" localSheetId="7">#REF!</definedName>
    <definedName name="__TT9">#REF!</definedName>
    <definedName name="__TT90" localSheetId="4">#REF!</definedName>
    <definedName name="__TT90" localSheetId="7">#REF!</definedName>
    <definedName name="__TT90">#REF!</definedName>
    <definedName name="__TT91" localSheetId="4">#REF!</definedName>
    <definedName name="__TT91" localSheetId="7">#REF!</definedName>
    <definedName name="__TT91">#REF!</definedName>
    <definedName name="__TT92" localSheetId="4">#REF!</definedName>
    <definedName name="__TT92" localSheetId="7">#REF!</definedName>
    <definedName name="__TT92">#REF!</definedName>
    <definedName name="__TT93" localSheetId="4">#REF!</definedName>
    <definedName name="__TT93" localSheetId="7">#REF!</definedName>
    <definedName name="__TT93">#REF!</definedName>
    <definedName name="__TT94" localSheetId="4">#REF!</definedName>
    <definedName name="__TT94" localSheetId="7">#REF!</definedName>
    <definedName name="__TT94">#REF!</definedName>
    <definedName name="__TT95" localSheetId="4">#REF!</definedName>
    <definedName name="__TT95" localSheetId="7">#REF!</definedName>
    <definedName name="__TT95">#REF!</definedName>
    <definedName name="__TT96" localSheetId="4">#REF!</definedName>
    <definedName name="__TT96" localSheetId="7">#REF!</definedName>
    <definedName name="__TT96">#REF!</definedName>
    <definedName name="__TT97" localSheetId="4">#REF!</definedName>
    <definedName name="__TT97" localSheetId="7">#REF!</definedName>
    <definedName name="__TT97">#REF!</definedName>
    <definedName name="__TT98" localSheetId="4">#REF!</definedName>
    <definedName name="__TT98" localSheetId="7">#REF!</definedName>
    <definedName name="__TT98">#REF!</definedName>
    <definedName name="__TT99" localSheetId="4">#REF!</definedName>
    <definedName name="__TT99" localSheetId="7">#REF!</definedName>
    <definedName name="__TT99">#REF!</definedName>
    <definedName name="__VBF1" localSheetId="4">#REF!</definedName>
    <definedName name="__VBF1" localSheetId="7">#REF!</definedName>
    <definedName name="__VBF1">#REF!</definedName>
    <definedName name="__VE1" localSheetId="4">#REF!</definedName>
    <definedName name="__VE1" localSheetId="7">#REF!</definedName>
    <definedName name="__VE1">#REF!</definedName>
    <definedName name="__VO1" localSheetId="4">#REF!</definedName>
    <definedName name="__VO1" localSheetId="7">#REF!</definedName>
    <definedName name="__VO1">#REF!</definedName>
    <definedName name="__VR1" localSheetId="4">#REF!</definedName>
    <definedName name="__VR1" localSheetId="7">#REF!</definedName>
    <definedName name="__VR1">#REF!</definedName>
    <definedName name="__VV9" localSheetId="4">#REF!</definedName>
    <definedName name="__VV9" localSheetId="7">#REF!</definedName>
    <definedName name="__VV9" localSheetId="26">#REF!</definedName>
    <definedName name="__VV9">#REF!</definedName>
    <definedName name="__WWW1" localSheetId="7" hidden="1">{#N/A,#N/A,FALSE,"QD_F1 Invest Detalhado";#N/A,#N/A,FALSE,"QD_F3 Invest_Comparado";#N/A,#N/A,FALSE,"QD_B Trafego";#N/A,#N/A,FALSE,"QD_D0 Custos Operacionais";#N/A,#N/A,FALSE,"QD_C Receita";#N/A,#N/A,FALSE,"QD_D Custos";#N/A,#N/A,FALSE,"QD_E Resultado";#N/A,#N/A,FALSE,"QD_G Fluxo Caixa"}</definedName>
    <definedName name="__WWW1" hidden="1">{#N/A,#N/A,FALSE,"QD_F1 Invest Detalhado";#N/A,#N/A,FALSE,"QD_F3 Invest_Comparado";#N/A,#N/A,FALSE,"QD_B Trafego";#N/A,#N/A,FALSE,"QD_D0 Custos Operacionais";#N/A,#N/A,FALSE,"QD_C Receita";#N/A,#N/A,FALSE,"QD_D Custos";#N/A,#N/A,FALSE,"QD_E Resultado";#N/A,#N/A,FALSE,"QD_G Fluxo Caixa"}</definedName>
    <definedName name="__xlfn.AVERAGEIF" hidden="1">#NAME?</definedName>
    <definedName name="__xlfn.RTD" hidden="1">#NAME?</definedName>
    <definedName name="__xlfn_IFNA">#REF!</definedName>
    <definedName name="__xlnm.Extract_1">#N/A</definedName>
    <definedName name="__xlnm.Extract_2">#N/A</definedName>
    <definedName name="__xlnm.Extract_3">#N/A</definedName>
    <definedName name="__xlnm.Extract_5">#N/A</definedName>
    <definedName name="__xlnm.Print_Area" localSheetId="7">{#NAME?}</definedName>
    <definedName name="__xlnm.Print_Area">{#NAME?}</definedName>
    <definedName name="__xlnm.Print_Area_1" localSheetId="4">#REF!</definedName>
    <definedName name="__xlnm.Print_Area_1" localSheetId="7">#REF!</definedName>
    <definedName name="__xlnm.Print_Area_1">#REF!</definedName>
    <definedName name="__xlnm.Print_Area_1_1" localSheetId="4">#REF!</definedName>
    <definedName name="__xlnm.Print_Area_1_1" localSheetId="7">#REF!</definedName>
    <definedName name="__xlnm.Print_Area_1_1">#REF!</definedName>
    <definedName name="__xlnm.Print_Area_10" localSheetId="4">#REF!</definedName>
    <definedName name="__xlnm.Print_Area_10" localSheetId="7">#REF!</definedName>
    <definedName name="__xlnm.Print_Area_10">#REF!</definedName>
    <definedName name="__xlnm.Print_Area_10_1" localSheetId="4">#REF!</definedName>
    <definedName name="__xlnm.Print_Area_10_1" localSheetId="7">#REF!</definedName>
    <definedName name="__xlnm.Print_Area_10_1">#REF!</definedName>
    <definedName name="__xlnm.Print_Area_11">#REF!</definedName>
    <definedName name="__xlnm.Print_Area_12">#REF!</definedName>
    <definedName name="__xlnm.Print_Area_13">#REF!</definedName>
    <definedName name="__xlnm.Print_Area_14">#REF!</definedName>
    <definedName name="__xlnm.Print_Area_15">#REF!</definedName>
    <definedName name="__xlnm.Print_Area_16">#REF!</definedName>
    <definedName name="__xlnm.Print_Area_17">#REF!</definedName>
    <definedName name="__xlnm.Print_Area_18">#REF!</definedName>
    <definedName name="__xlnm.Print_Area_19">#REF!</definedName>
    <definedName name="__xlnm.Print_Area_2" localSheetId="4">#REF!</definedName>
    <definedName name="__xlnm.Print_Area_2" localSheetId="7">#REF!</definedName>
    <definedName name="__xlnm.Print_Area_2" localSheetId="26">#REF!</definedName>
    <definedName name="__xlnm.Print_Area_2">#REF!</definedName>
    <definedName name="__xlnm.Print_Area_2_1" localSheetId="4">#REF!</definedName>
    <definedName name="__xlnm.Print_Area_2_1" localSheetId="7">#REF!</definedName>
    <definedName name="__xlnm.Print_Area_2_1">#REF!</definedName>
    <definedName name="__xlnm.Print_Area_20">#REF!</definedName>
    <definedName name="__xlnm.Print_Area_3" localSheetId="4">#REF!</definedName>
    <definedName name="__xlnm.Print_Area_3" localSheetId="7">#REF!</definedName>
    <definedName name="__xlnm.Print_Area_3">#REF!</definedName>
    <definedName name="__xlnm.Print_Area_3_1" localSheetId="4">#REF!</definedName>
    <definedName name="__xlnm.Print_Area_3_1" localSheetId="7">#REF!</definedName>
    <definedName name="__xlnm.Print_Area_3_1">#REF!</definedName>
    <definedName name="__xlnm.Print_Area_4" localSheetId="4">NA()</definedName>
    <definedName name="__xlnm.Print_Area_4" localSheetId="7">NA()</definedName>
    <definedName name="__xlnm.Print_Area_4">#REF!</definedName>
    <definedName name="__xlnm.Print_Area_4_1">#N/A</definedName>
    <definedName name="__xlnm.Print_Area_5" localSheetId="4">#REF!</definedName>
    <definedName name="__xlnm.Print_Area_5" localSheetId="7">#REF!</definedName>
    <definedName name="__xlnm.Print_Area_5">#REF!</definedName>
    <definedName name="__xlnm.Print_Area_5_1" localSheetId="4">#REF!</definedName>
    <definedName name="__xlnm.Print_Area_5_1" localSheetId="7">#REF!</definedName>
    <definedName name="__xlnm.Print_Area_5_1">#REF!</definedName>
    <definedName name="__xlnm.Print_Area_6" localSheetId="7">{#NAME?}</definedName>
    <definedName name="__xlnm.Print_Area_6">{#NAME?}</definedName>
    <definedName name="__xlnm.Print_Area_6_1" localSheetId="4">#REF!</definedName>
    <definedName name="__xlnm.Print_Area_6_1" localSheetId="7">#REF!</definedName>
    <definedName name="__xlnm.Print_Area_6_1">#REF!</definedName>
    <definedName name="__xlnm.Print_Area_7" localSheetId="4">#REF!</definedName>
    <definedName name="__xlnm.Print_Area_7" localSheetId="7">#REF!</definedName>
    <definedName name="__xlnm.Print_Area_7">#REF!</definedName>
    <definedName name="__xlnm.Print_Area_7_1" localSheetId="4">#REF!</definedName>
    <definedName name="__xlnm.Print_Area_7_1" localSheetId="7">#REF!</definedName>
    <definedName name="__xlnm.Print_Area_7_1">#REF!</definedName>
    <definedName name="__xlnm.Print_Area_8" localSheetId="4">#REF!</definedName>
    <definedName name="__xlnm.Print_Area_8" localSheetId="7">#REF!</definedName>
    <definedName name="__xlnm.Print_Area_8">#REF!</definedName>
    <definedName name="__xlnm.Print_Area_8_1" localSheetId="4">#REF!</definedName>
    <definedName name="__xlnm.Print_Area_8_1" localSheetId="7">#REF!</definedName>
    <definedName name="__xlnm.Print_Area_8_1">#REF!</definedName>
    <definedName name="__xlnm.Print_Area_9" localSheetId="4">#REF!</definedName>
    <definedName name="__xlnm.Print_Area_9" localSheetId="7">#REF!</definedName>
    <definedName name="__xlnm.Print_Area_9">#REF!</definedName>
    <definedName name="__xlnm.Print_Area_9_1" localSheetId="4">#REF!</definedName>
    <definedName name="__xlnm.Print_Area_9_1" localSheetId="7">#REF!</definedName>
    <definedName name="__xlnm.Print_Area_9_1">#REF!</definedName>
    <definedName name="__xlnm.Print_Titles" localSheetId="7">{#NAME?}</definedName>
    <definedName name="__xlnm.Print_Titles">{#NAME?}</definedName>
    <definedName name="__xlnm.Print_Titles_1" localSheetId="4">#REF!</definedName>
    <definedName name="__xlnm.Print_Titles_1" localSheetId="7">#REF!</definedName>
    <definedName name="__xlnm.Print_Titles_1">#REF!</definedName>
    <definedName name="__xlnm.Print_Titles_1_2" localSheetId="4">#REF!</definedName>
    <definedName name="__xlnm.Print_Titles_1_2" localSheetId="7">#REF!</definedName>
    <definedName name="__xlnm.Print_Titles_1_2">#REF!</definedName>
    <definedName name="__xlnm.Print_Titles_10" localSheetId="7">{#NAME?}</definedName>
    <definedName name="__xlnm.Print_Titles_10">{#NAME?}</definedName>
    <definedName name="__xlnm.Print_Titles_10_1" localSheetId="4">#REF!</definedName>
    <definedName name="__xlnm.Print_Titles_10_1" localSheetId="7">#REF!</definedName>
    <definedName name="__xlnm.Print_Titles_10_1">#REF!</definedName>
    <definedName name="__xlnm.Print_Titles_11" localSheetId="4">(#REF!,#REF!)</definedName>
    <definedName name="__xlnm.Print_Titles_11" localSheetId="7">(#REF!,#REF!)</definedName>
    <definedName name="__xlnm.Print_Titles_11">(#REF!,#REF!)</definedName>
    <definedName name="__xlnm.Print_Titles_2" localSheetId="4">#REF!</definedName>
    <definedName name="__xlnm.Print_Titles_2" localSheetId="7">#REF!</definedName>
    <definedName name="__xlnm.Print_Titles_2">#REF!</definedName>
    <definedName name="__xlnm.Print_Titles_2_1" localSheetId="4">#REF!</definedName>
    <definedName name="__xlnm.Print_Titles_2_1" localSheetId="7">#REF!</definedName>
    <definedName name="__xlnm.Print_Titles_2_1">#REF!</definedName>
    <definedName name="__xlnm.Print_Titles_3" localSheetId="4">#REF!</definedName>
    <definedName name="__xlnm.Print_Titles_3" localSheetId="7">#REF!</definedName>
    <definedName name="__xlnm.Print_Titles_3">#REF!</definedName>
    <definedName name="__xlnm.Print_Titles_3_1" localSheetId="4">#REF!</definedName>
    <definedName name="__xlnm.Print_Titles_3_1" localSheetId="7">#REF!</definedName>
    <definedName name="__xlnm.Print_Titles_3_1">#REF!</definedName>
    <definedName name="__xlnm.Print_Titles_4" localSheetId="7">{#NAME?}</definedName>
    <definedName name="__xlnm.Print_Titles_4">{#NAME?}</definedName>
    <definedName name="__xlnm.Print_Titles_5" localSheetId="4">#REF!</definedName>
    <definedName name="__xlnm.Print_Titles_5" localSheetId="7">#REF!</definedName>
    <definedName name="__xlnm.Print_Titles_5">#REF!</definedName>
    <definedName name="__xlnm.Print_Titles_6" localSheetId="7">{#NAME?}</definedName>
    <definedName name="__xlnm.Print_Titles_6">{#NAME?}</definedName>
    <definedName name="__xlnm.Print_Titles_6_1" localSheetId="4">#REF!</definedName>
    <definedName name="__xlnm.Print_Titles_6_1" localSheetId="7">#REF!</definedName>
    <definedName name="__xlnm.Print_Titles_6_1">#REF!</definedName>
    <definedName name="__xlnm.Print_Titles_7" localSheetId="7">{#NAME?}</definedName>
    <definedName name="__xlnm.Print_Titles_7">{#NAME?}</definedName>
    <definedName name="__xlnm.Print_Titles_8" localSheetId="7">{#NAME?}</definedName>
    <definedName name="__xlnm.Print_Titles_8">{#NAME?}</definedName>
    <definedName name="__xlnm.Print_Titles_8_1" localSheetId="4">#REF!</definedName>
    <definedName name="__xlnm.Print_Titles_8_1" localSheetId="7">#REF!</definedName>
    <definedName name="__xlnm.Print_Titles_8_1">#REF!</definedName>
    <definedName name="__xlnm.Print_Titles_9" localSheetId="7">{#NAME?}</definedName>
    <definedName name="__xlnm.Print_Titles_9">{#NAME?}</definedName>
    <definedName name="__xlnm.Print_Titles_9_1" localSheetId="4">#REF!</definedName>
    <definedName name="__xlnm.Print_Titles_9_1" localSheetId="7">#REF!</definedName>
    <definedName name="__xlnm.Print_Titles_9_1">#REF!</definedName>
    <definedName name="_0" localSheetId="4">#REF!</definedName>
    <definedName name="_0" localSheetId="7">#REF!</definedName>
    <definedName name="_0" localSheetId="26">#REF!</definedName>
    <definedName name="_0">#REF!</definedName>
    <definedName name="_0_1" localSheetId="4">#REF!</definedName>
    <definedName name="_0_1" localSheetId="7">#REF!</definedName>
    <definedName name="_0_1" localSheetId="26">#REF!</definedName>
    <definedName name="_0_1">#REF!</definedName>
    <definedName name="_0_11" localSheetId="4">#REF!</definedName>
    <definedName name="_0_11" localSheetId="7">#REF!</definedName>
    <definedName name="_0_11" localSheetId="26">#REF!</definedName>
    <definedName name="_0_11">#REF!</definedName>
    <definedName name="_0_12" localSheetId="4">#REF!</definedName>
    <definedName name="_0_12" localSheetId="7">#REF!</definedName>
    <definedName name="_0_12" localSheetId="26">#REF!</definedName>
    <definedName name="_0_12">#REF!</definedName>
    <definedName name="_0_13" localSheetId="4">#REF!</definedName>
    <definedName name="_0_13" localSheetId="7">#REF!</definedName>
    <definedName name="_0_13" localSheetId="26">#REF!</definedName>
    <definedName name="_0_13">#REF!</definedName>
    <definedName name="_0_14">#N/A</definedName>
    <definedName name="_0_14_1">#N/A</definedName>
    <definedName name="_0_15" localSheetId="4">#REF!</definedName>
    <definedName name="_0_15" localSheetId="7">#REF!</definedName>
    <definedName name="_0_15" localSheetId="26">#REF!</definedName>
    <definedName name="_0_15">#REF!</definedName>
    <definedName name="_0_16" localSheetId="4">#REF!</definedName>
    <definedName name="_0_16" localSheetId="7">#REF!</definedName>
    <definedName name="_0_16" localSheetId="26">#REF!</definedName>
    <definedName name="_0_16">#REF!</definedName>
    <definedName name="_0_17" localSheetId="4">#REF!</definedName>
    <definedName name="_0_17" localSheetId="7">#REF!</definedName>
    <definedName name="_0_17" localSheetId="26">#REF!</definedName>
    <definedName name="_0_17">#REF!</definedName>
    <definedName name="_0_19" localSheetId="4">#REF!</definedName>
    <definedName name="_0_19" localSheetId="7">#REF!</definedName>
    <definedName name="_0_19" localSheetId="26">#REF!</definedName>
    <definedName name="_0_19">#REF!</definedName>
    <definedName name="_0_2" localSheetId="4">#REF!</definedName>
    <definedName name="_0_2" localSheetId="7">#REF!</definedName>
    <definedName name="_0_2" localSheetId="26">#REF!</definedName>
    <definedName name="_0_2">#REF!</definedName>
    <definedName name="_0_28" localSheetId="4">#REF!</definedName>
    <definedName name="_0_28" localSheetId="7">#REF!</definedName>
    <definedName name="_0_28" localSheetId="26">#REF!</definedName>
    <definedName name="_0_28">#REF!</definedName>
    <definedName name="_0_3" localSheetId="4">#REF!</definedName>
    <definedName name="_0_3" localSheetId="7">#REF!</definedName>
    <definedName name="_0_3" localSheetId="26">#REF!</definedName>
    <definedName name="_0_3">#REF!</definedName>
    <definedName name="_0_4" localSheetId="4">#REF!</definedName>
    <definedName name="_0_4" localSheetId="7">#REF!</definedName>
    <definedName name="_0_4" localSheetId="26">#REF!</definedName>
    <definedName name="_0_4">#REF!</definedName>
    <definedName name="_0_7" localSheetId="4">#REF!</definedName>
    <definedName name="_0_7" localSheetId="7">#REF!</definedName>
    <definedName name="_0_7" localSheetId="26">#REF!</definedName>
    <definedName name="_0_7">#REF!</definedName>
    <definedName name="_0_7_1" localSheetId="4">#REF!</definedName>
    <definedName name="_0_7_1" localSheetId="7">#REF!</definedName>
    <definedName name="_0_7_1" localSheetId="26">#REF!</definedName>
    <definedName name="_0_7_1">#REF!</definedName>
    <definedName name="_0_7_14">#N/A</definedName>
    <definedName name="_0_9" localSheetId="4">#REF!</definedName>
    <definedName name="_0_9" localSheetId="7">#REF!</definedName>
    <definedName name="_0_9" localSheetId="26">#REF!</definedName>
    <definedName name="_0_9">#REF!</definedName>
    <definedName name="_01" localSheetId="7">#REF!</definedName>
    <definedName name="_01">#N/A</definedName>
    <definedName name="_01_09_96" localSheetId="4">#REF!</definedName>
    <definedName name="_01_09_96" localSheetId="19">#REF!</definedName>
    <definedName name="_01_09_96" localSheetId="7">#REF!</definedName>
    <definedName name="_01_09_96" localSheetId="26">#REF!</definedName>
    <definedName name="_01_09_96">#REF!</definedName>
    <definedName name="_01_09_96_2">#N/A</definedName>
    <definedName name="_01_09_96_25" localSheetId="4">#REF!</definedName>
    <definedName name="_01_09_96_25" localSheetId="7">#REF!</definedName>
    <definedName name="_01_09_96_25" localSheetId="26">#REF!</definedName>
    <definedName name="_01_09_96_25">#REF!</definedName>
    <definedName name="_01_09_96_4" localSheetId="4">#REF!</definedName>
    <definedName name="_01_09_96_4" localSheetId="7">#REF!</definedName>
    <definedName name="_01_09_96_4">#REF!</definedName>
    <definedName name="_01_09_966" localSheetId="4">#REF!</definedName>
    <definedName name="_01_09_966" localSheetId="7">#REF!</definedName>
    <definedName name="_01_09_966">#REF!</definedName>
    <definedName name="_02" localSheetId="7">#REF!</definedName>
    <definedName name="_02">#N/A</definedName>
    <definedName name="_03" localSheetId="7">#REF!</definedName>
    <definedName name="_03">#N/A</definedName>
    <definedName name="_04" localSheetId="7">#REF!</definedName>
    <definedName name="_04">#N/A</definedName>
    <definedName name="_05" localSheetId="7">#REF!</definedName>
    <definedName name="_05">#N/A</definedName>
    <definedName name="_06" localSheetId="7">#REF!</definedName>
    <definedName name="_06">#N/A</definedName>
    <definedName name="_07" localSheetId="7">#REF!</definedName>
    <definedName name="_07">#N/A</definedName>
    <definedName name="_08" localSheetId="7">#REF!</definedName>
    <definedName name="_08">#N/A</definedName>
    <definedName name="_08.302.01" localSheetId="4">#REF!</definedName>
    <definedName name="_08.302.01" localSheetId="7">#REF!</definedName>
    <definedName name="_08.302.01" localSheetId="26">#REF!</definedName>
    <definedName name="_08.302.01">#REF!</definedName>
    <definedName name="_08.302.01_1" localSheetId="4">#REF!</definedName>
    <definedName name="_08.302.01_1" localSheetId="7">#REF!</definedName>
    <definedName name="_08.302.01_1" localSheetId="26">#REF!</definedName>
    <definedName name="_08.302.01_1">"#REF!"</definedName>
    <definedName name="_09" localSheetId="7">#REF!</definedName>
    <definedName name="_09">#N/A</definedName>
    <definedName name="_1____123Graph_ACHART_1" localSheetId="4" hidden="1">#REF!</definedName>
    <definedName name="_1____123Graph_ACHART_1" localSheetId="7" hidden="1">#REF!</definedName>
    <definedName name="_1____123Graph_ACHART_1" hidden="1">#REF!</definedName>
    <definedName name="_1__123Graph_ACHART_1" localSheetId="4" hidden="1">#REF!</definedName>
    <definedName name="_1__123Graph_ACHART_1" localSheetId="7" hidden="1">#REF!</definedName>
    <definedName name="_1__123Graph_ACHART_1" localSheetId="26" hidden="1">#REF!</definedName>
    <definedName name="_1__123Graph_ACHART_1" hidden="1">#REF!</definedName>
    <definedName name="_1__123Graph_BGrßfico_10C" localSheetId="4" hidden="1">#REF!</definedName>
    <definedName name="_1__123Graph_BGrßfico_10C" localSheetId="7" hidden="1">#REF!</definedName>
    <definedName name="_1__123Graph_BGrßfico_10C" hidden="1">#REF!</definedName>
    <definedName name="_1_c_1" localSheetId="4">#REF!</definedName>
    <definedName name="_1_c_1" localSheetId="7">#REF!</definedName>
    <definedName name="_1_c_1">#REF!</definedName>
    <definedName name="_1_I_1" localSheetId="4">#REF!</definedName>
    <definedName name="_1_I_1" localSheetId="7">#REF!</definedName>
    <definedName name="_1_I_1" localSheetId="26">#REF!</definedName>
    <definedName name="_1_I_1">#REF!</definedName>
    <definedName name="_10" localSheetId="7">#REF!</definedName>
    <definedName name="_10">#N/A</definedName>
    <definedName name="_10__123Graph_ACHART_18" localSheetId="4" hidden="1">#REF!</definedName>
    <definedName name="_10__123Graph_ACHART_18" localSheetId="7" hidden="1">#REF!</definedName>
    <definedName name="_10__123Graph_ACHART_18" hidden="1">#REF!</definedName>
    <definedName name="_10__123Graph_BCHART_9" localSheetId="4" hidden="1">#REF!</definedName>
    <definedName name="_10__123Graph_BCHART_9" localSheetId="7" hidden="1">#REF!</definedName>
    <definedName name="_10__123Graph_BCHART_9" hidden="1">#REF!</definedName>
    <definedName name="_10__123Graph_ECHART_1" localSheetId="4" hidden="1">#REF!</definedName>
    <definedName name="_10__123Graph_ECHART_1" localSheetId="7" hidden="1">#REF!</definedName>
    <definedName name="_10__123Graph_ECHART_1" localSheetId="26" hidden="1">#REF!</definedName>
    <definedName name="_10__123Graph_ECHART_1" hidden="1">#REF!</definedName>
    <definedName name="_10_a_14_1" localSheetId="4">#REF!</definedName>
    <definedName name="_10_a_14_1" localSheetId="7">#REF!</definedName>
    <definedName name="_10_a_14_1" localSheetId="26">#REF!</definedName>
    <definedName name="_10_a_14_1">#REF!</definedName>
    <definedName name="_100___123Graph_ECHART_21" localSheetId="4" hidden="1">#REF!</definedName>
    <definedName name="_100___123Graph_ECHART_21" localSheetId="7" hidden="1">#REF!</definedName>
    <definedName name="_100___123Graph_ECHART_21" hidden="1">#REF!</definedName>
    <definedName name="_100__123Graph_FCHART_17" localSheetId="4" hidden="1">#REF!</definedName>
    <definedName name="_100__123Graph_FCHART_17" localSheetId="7" hidden="1">#REF!</definedName>
    <definedName name="_100__123Graph_FCHART_17" hidden="1">#REF!</definedName>
    <definedName name="_100Excel_BuiltIn_Print_Area_7_1_1_1">#N/A</definedName>
    <definedName name="_101___123Graph_ECHART_22" localSheetId="4" hidden="1">#REF!</definedName>
    <definedName name="_101___123Graph_ECHART_22" localSheetId="7" hidden="1">#REF!</definedName>
    <definedName name="_101___123Graph_ECHART_22" hidden="1">#REF!</definedName>
    <definedName name="_101__123Graph_FCHART_18" localSheetId="4" hidden="1">#REF!</definedName>
    <definedName name="_101__123Graph_FCHART_18" localSheetId="7" hidden="1">#REF!</definedName>
    <definedName name="_101__123Graph_FCHART_18" hidden="1">#REF!</definedName>
    <definedName name="_101Excel_BuiltIn_Print_Area_7_1_1_2">#N/A</definedName>
    <definedName name="_102___123Graph_ECHART_23" localSheetId="4" hidden="1">#REF!</definedName>
    <definedName name="_102___123Graph_ECHART_23" localSheetId="7" hidden="1">#REF!</definedName>
    <definedName name="_102___123Graph_ECHART_23" hidden="1">#REF!</definedName>
    <definedName name="_102__123Graph_FCHART_19" localSheetId="4" hidden="1">#REF!</definedName>
    <definedName name="_102__123Graph_FCHART_19" localSheetId="7" hidden="1">#REF!</definedName>
    <definedName name="_102__123Graph_FCHART_19" hidden="1">#REF!</definedName>
    <definedName name="_103___123Graph_ECHART_9" localSheetId="4" hidden="1">#REF!</definedName>
    <definedName name="_103___123Graph_ECHART_9" localSheetId="7" hidden="1">#REF!</definedName>
    <definedName name="_103___123Graph_ECHART_9" hidden="1">#REF!</definedName>
    <definedName name="_103__123Graph_FCHART_20" localSheetId="4" hidden="1">#REF!</definedName>
    <definedName name="_103__123Graph_FCHART_20" localSheetId="7" hidden="1">#REF!</definedName>
    <definedName name="_103__123Graph_FCHART_20" hidden="1">#REF!</definedName>
    <definedName name="_104___123Graph_FCHART_10" localSheetId="4" hidden="1">#REF!</definedName>
    <definedName name="_104___123Graph_FCHART_10" localSheetId="7" hidden="1">#REF!</definedName>
    <definedName name="_104___123Graph_FCHART_10" hidden="1">#REF!</definedName>
    <definedName name="_104__123Graph_FCHART_21" localSheetId="4" hidden="1">#REF!</definedName>
    <definedName name="_104__123Graph_FCHART_21" localSheetId="7" hidden="1">#REF!</definedName>
    <definedName name="_104__123Graph_FCHART_21" hidden="1">#REF!</definedName>
    <definedName name="_104Excel_BuiltIn_Print_Area_8_1" localSheetId="4">#REF!</definedName>
    <definedName name="_104Excel_BuiltIn_Print_Area_8_1" localSheetId="7">#REF!</definedName>
    <definedName name="_104Excel_BuiltIn_Print_Area_8_1" localSheetId="26">#REF!</definedName>
    <definedName name="_104Excel_BuiltIn_Print_Area_8_1">#REF!</definedName>
    <definedName name="_105___123Graph_FCHART_13" localSheetId="4" hidden="1">#REF!</definedName>
    <definedName name="_105___123Graph_FCHART_13" localSheetId="7" hidden="1">#REF!</definedName>
    <definedName name="_105___123Graph_FCHART_13" hidden="1">#REF!</definedName>
    <definedName name="_105__123Graph_FCHART_22" localSheetId="4" hidden="1">#REF!</definedName>
    <definedName name="_105__123Graph_FCHART_22" localSheetId="7" hidden="1">#REF!</definedName>
    <definedName name="_105__123Graph_FCHART_22" hidden="1">#REF!</definedName>
    <definedName name="_106___123Graph_FCHART_14" localSheetId="4" hidden="1">#REF!</definedName>
    <definedName name="_106___123Graph_FCHART_14" localSheetId="7" hidden="1">#REF!</definedName>
    <definedName name="_106___123Graph_FCHART_14" hidden="1">#REF!</definedName>
    <definedName name="_106__123Graph_FCHART_23" localSheetId="4" hidden="1">#REF!</definedName>
    <definedName name="_106__123Graph_FCHART_23" localSheetId="7" hidden="1">#REF!</definedName>
    <definedName name="_106__123Graph_FCHART_23" hidden="1">#REF!</definedName>
    <definedName name="_106Excel_BuiltIn_Print_Area_8_1_1">#N/A</definedName>
    <definedName name="_107___123Graph_FCHART_15" localSheetId="4" hidden="1">#REF!</definedName>
    <definedName name="_107___123Graph_FCHART_15" localSheetId="7" hidden="1">#REF!</definedName>
    <definedName name="_107___123Graph_FCHART_15" hidden="1">#REF!</definedName>
    <definedName name="_107__123Graph_FCHART_9" localSheetId="4" hidden="1">#REF!</definedName>
    <definedName name="_107__123Graph_FCHART_9" localSheetId="7" hidden="1">#REF!</definedName>
    <definedName name="_107__123Graph_FCHART_9" hidden="1">#REF!</definedName>
    <definedName name="_107Excel_BuiltIn_Print_Area_8_1_1_1">#N/A</definedName>
    <definedName name="_108___123Graph_FCHART_16" localSheetId="4" hidden="1">#REF!</definedName>
    <definedName name="_108___123Graph_FCHART_16" localSheetId="7" hidden="1">#REF!</definedName>
    <definedName name="_108___123Graph_FCHART_16" hidden="1">#REF!</definedName>
    <definedName name="_108__123Graph_LBL_ACHART_2" localSheetId="4" hidden="1">#REF!</definedName>
    <definedName name="_108__123Graph_LBL_ACHART_2" localSheetId="7" hidden="1">#REF!</definedName>
    <definedName name="_108__123Graph_LBL_ACHART_2" hidden="1">#REF!</definedName>
    <definedName name="_109___123Graph_FCHART_17" localSheetId="4" hidden="1">#REF!</definedName>
    <definedName name="_109___123Graph_FCHART_17" localSheetId="7" hidden="1">#REF!</definedName>
    <definedName name="_109___123Graph_FCHART_17" hidden="1">#REF!</definedName>
    <definedName name="_109__123Graph_LBL_ACHART_3" localSheetId="4" hidden="1">#REF!</definedName>
    <definedName name="_109__123Graph_LBL_ACHART_3" localSheetId="7" hidden="1">#REF!</definedName>
    <definedName name="_109__123Graph_LBL_ACHART_3" hidden="1">#REF!</definedName>
    <definedName name="_10Aut_resumo_4_1" localSheetId="4">#REF!</definedName>
    <definedName name="_10Aut_resumo_4_1" localSheetId="7">#REF!</definedName>
    <definedName name="_10Aut_resumo_4_1">#REF!</definedName>
    <definedName name="_10Excel_BuiltIn_Print_Titles_5_1" localSheetId="4">(#REF!,#REF!)</definedName>
    <definedName name="_10Excel_BuiltIn_Print_Titles_5_1" localSheetId="7">(#REF!,#REF!)</definedName>
    <definedName name="_10Excel_BuiltIn_Print_Titles_5_1">(#REF!,#REF!)</definedName>
    <definedName name="_10PassaExtenso_7_1">"#NAME!PassaExtenso"</definedName>
    <definedName name="_11" localSheetId="7">#REF!</definedName>
    <definedName name="_11">#N/A</definedName>
    <definedName name="_11___123Graph_ACHART_10" localSheetId="4" hidden="1">#REF!</definedName>
    <definedName name="_11___123Graph_ACHART_10" localSheetId="7" hidden="1">#REF!</definedName>
    <definedName name="_11___123Graph_ACHART_10" hidden="1">#REF!</definedName>
    <definedName name="_11__123Graph_ACHART_19" localSheetId="4" hidden="1">#REF!</definedName>
    <definedName name="_11__123Graph_ACHART_19" localSheetId="7" hidden="1">#REF!</definedName>
    <definedName name="_11__123Graph_ACHART_19" hidden="1">#REF!</definedName>
    <definedName name="_11__123Graph_LBL_ACHART_2" localSheetId="4" hidden="1">#REF!</definedName>
    <definedName name="_11__123Graph_LBL_ACHART_2" localSheetId="7" hidden="1">#REF!</definedName>
    <definedName name="_11__123Graph_LBL_ACHART_2" hidden="1">#REF!</definedName>
    <definedName name="_11_a_7_1">#N/A</definedName>
    <definedName name="_110___123Graph_FCHART_18" localSheetId="4" hidden="1">#REF!</definedName>
    <definedName name="_110___123Graph_FCHART_18" localSheetId="7" hidden="1">#REF!</definedName>
    <definedName name="_110___123Graph_FCHART_18" hidden="1">#REF!</definedName>
    <definedName name="_110__123Graph_LBL_ACHART_7" localSheetId="4" hidden="1">#REF!</definedName>
    <definedName name="_110__123Graph_LBL_ACHART_7" localSheetId="7" hidden="1">#REF!</definedName>
    <definedName name="_110__123Graph_LBL_ACHART_7" hidden="1">#REF!</definedName>
    <definedName name="_110Excel_BuiltIn_Print_Titles_1_1" localSheetId="4">#REF!</definedName>
    <definedName name="_110Excel_BuiltIn_Print_Titles_1_1" localSheetId="7">#REF!</definedName>
    <definedName name="_110Excel_BuiltIn_Print_Titles_1_1" localSheetId="26">#REF!</definedName>
    <definedName name="_110Excel_BuiltIn_Print_Titles_1_1">#REF!</definedName>
    <definedName name="_111___123Graph_FCHART_19" localSheetId="4" hidden="1">#REF!</definedName>
    <definedName name="_111___123Graph_FCHART_19" localSheetId="7" hidden="1">#REF!</definedName>
    <definedName name="_111___123Graph_FCHART_19" hidden="1">#REF!</definedName>
    <definedName name="_111__123Graph_LBL_ACHART_8" localSheetId="4" hidden="1">#REF!</definedName>
    <definedName name="_111__123Graph_LBL_ACHART_8" localSheetId="7" hidden="1">#REF!</definedName>
    <definedName name="_111__123Graph_LBL_ACHART_8" hidden="1">#REF!</definedName>
    <definedName name="_112___123Graph_FCHART_20" localSheetId="4" hidden="1">#REF!</definedName>
    <definedName name="_112___123Graph_FCHART_20" localSheetId="7" hidden="1">#REF!</definedName>
    <definedName name="_112___123Graph_FCHART_20" hidden="1">#REF!</definedName>
    <definedName name="_112__123Graph_LBL_ACHART_9" localSheetId="4" hidden="1">#REF!</definedName>
    <definedName name="_112__123Graph_LBL_ACHART_9" localSheetId="7" hidden="1">#REF!</definedName>
    <definedName name="_112__123Graph_LBL_ACHART_9" hidden="1">#REF!</definedName>
    <definedName name="_112Excel_BuiltIn_Print_Titles_1_1_1">#N/A</definedName>
    <definedName name="_113___123Graph_FCHART_21" localSheetId="4" hidden="1">#REF!</definedName>
    <definedName name="_113___123Graph_FCHART_21" localSheetId="7" hidden="1">#REF!</definedName>
    <definedName name="_113___123Graph_FCHART_21" hidden="1">#REF!</definedName>
    <definedName name="_113__123Graph_LBL_BCHART_10" localSheetId="4" hidden="1">#REF!</definedName>
    <definedName name="_113__123Graph_LBL_BCHART_10" localSheetId="7" hidden="1">#REF!</definedName>
    <definedName name="_113__123Graph_LBL_BCHART_10" hidden="1">#REF!</definedName>
    <definedName name="_113Excel_BuiltIn_Print_Titles_1_1_1_1">#N/A</definedName>
    <definedName name="_114___123Graph_FCHART_22" localSheetId="4" hidden="1">#REF!</definedName>
    <definedName name="_114___123Graph_FCHART_22" localSheetId="7" hidden="1">#REF!</definedName>
    <definedName name="_114___123Graph_FCHART_22" hidden="1">#REF!</definedName>
    <definedName name="_114__123Graph_LBL_BCHART_13" localSheetId="4" hidden="1">#REF!</definedName>
    <definedName name="_114__123Graph_LBL_BCHART_13" localSheetId="7" hidden="1">#REF!</definedName>
    <definedName name="_114__123Graph_LBL_BCHART_13" hidden="1">#REF!</definedName>
    <definedName name="_114Excel_BuiltIn_Print_Titles_1_1_1_2">#N/A</definedName>
    <definedName name="_115___123Graph_FCHART_23" localSheetId="4" hidden="1">#REF!</definedName>
    <definedName name="_115___123Graph_FCHART_23" localSheetId="7" hidden="1">#REF!</definedName>
    <definedName name="_115___123Graph_FCHART_23" hidden="1">#REF!</definedName>
    <definedName name="_115__123Graph_LBL_BCHART_14" localSheetId="4" hidden="1">#REF!</definedName>
    <definedName name="_115__123Graph_LBL_BCHART_14" localSheetId="7" hidden="1">#REF!</definedName>
    <definedName name="_115__123Graph_LBL_BCHART_14" hidden="1">#REF!</definedName>
    <definedName name="_115Print_Area_MI_1_1" localSheetId="4">#REF!</definedName>
    <definedName name="_115Print_Area_MI_1_1" localSheetId="7">#REF!</definedName>
    <definedName name="_115Print_Area_MI_1_1" localSheetId="26">#REF!</definedName>
    <definedName name="_115Print_Area_MI_1_1">#REF!</definedName>
    <definedName name="_116___123Graph_FCHART_9" localSheetId="4" hidden="1">#REF!</definedName>
    <definedName name="_116___123Graph_FCHART_9" localSheetId="7" hidden="1">#REF!</definedName>
    <definedName name="_116___123Graph_FCHART_9" hidden="1">#REF!</definedName>
    <definedName name="_116__123Graph_LBL_BCHART_15" localSheetId="4" hidden="1">#REF!</definedName>
    <definedName name="_116__123Graph_LBL_BCHART_15" localSheetId="7" hidden="1">#REF!</definedName>
    <definedName name="_116__123Graph_LBL_BCHART_15" hidden="1">#REF!</definedName>
    <definedName name="_117___123Graph_LBL_ACHART_2" localSheetId="4" hidden="1">#REF!</definedName>
    <definedName name="_117___123Graph_LBL_ACHART_2" localSheetId="7" hidden="1">#REF!</definedName>
    <definedName name="_117___123Graph_LBL_ACHART_2" hidden="1">#REF!</definedName>
    <definedName name="_117__123Graph_LBL_BCHART_16" localSheetId="4" hidden="1">#REF!</definedName>
    <definedName name="_117__123Graph_LBL_BCHART_16" localSheetId="7" hidden="1">#REF!</definedName>
    <definedName name="_117__123Graph_LBL_BCHART_16" hidden="1">#REF!</definedName>
    <definedName name="_118___123Graph_LBL_ACHART_3" localSheetId="4" hidden="1">#REF!</definedName>
    <definedName name="_118___123Graph_LBL_ACHART_3" localSheetId="7" hidden="1">#REF!</definedName>
    <definedName name="_118___123Graph_LBL_ACHART_3" hidden="1">#REF!</definedName>
    <definedName name="_118__123Graph_LBL_BCHART_17" localSheetId="4" hidden="1">#REF!</definedName>
    <definedName name="_118__123Graph_LBL_BCHART_17" localSheetId="7" hidden="1">#REF!</definedName>
    <definedName name="_118__123Graph_LBL_BCHART_17" hidden="1">#REF!</definedName>
    <definedName name="_119___123Graph_LBL_ACHART_7" localSheetId="4" hidden="1">#REF!</definedName>
    <definedName name="_119___123Graph_LBL_ACHART_7" localSheetId="7" hidden="1">#REF!</definedName>
    <definedName name="_119___123Graph_LBL_ACHART_7" hidden="1">#REF!</definedName>
    <definedName name="_119__123Graph_LBL_BCHART_18" localSheetId="4" hidden="1">#REF!</definedName>
    <definedName name="_119__123Graph_LBL_BCHART_18" localSheetId="7" hidden="1">#REF!</definedName>
    <definedName name="_119__123Graph_LBL_BCHART_18" hidden="1">#REF!</definedName>
    <definedName name="_11Excel_BuiltIn_Print_Titles_7_1" localSheetId="4">(#REF!,#REF!)</definedName>
    <definedName name="_11Excel_BuiltIn_Print_Titles_7_1" localSheetId="7">(#REF!,#REF!)</definedName>
    <definedName name="_11Excel_BuiltIn_Print_Titles_7_1">(#REF!,#REF!)</definedName>
    <definedName name="_11Print_4_1" localSheetId="4">#REF!</definedName>
    <definedName name="_11Print_4_1" localSheetId="7">#REF!</definedName>
    <definedName name="_11Print_4_1">#REF!</definedName>
    <definedName name="_12" localSheetId="7">#REF!</definedName>
    <definedName name="_12">#N/A</definedName>
    <definedName name="_12___123Graph_ACHART_11" localSheetId="4" hidden="1">#REF!</definedName>
    <definedName name="_12___123Graph_ACHART_11" localSheetId="7" hidden="1">#REF!</definedName>
    <definedName name="_12___123Graph_ACHART_11" hidden="1">#REF!</definedName>
    <definedName name="_12__123Graph_ACHART_2" localSheetId="4" hidden="1">#REF!</definedName>
    <definedName name="_12__123Graph_ACHART_2" localSheetId="7" hidden="1">#REF!</definedName>
    <definedName name="_12__123Graph_ACHART_2" hidden="1">#REF!</definedName>
    <definedName name="_12__123Graph_FCHART_1" localSheetId="4" hidden="1">#REF!</definedName>
    <definedName name="_12__123Graph_FCHART_1" localSheetId="7" hidden="1">#REF!</definedName>
    <definedName name="_12__123Graph_FCHART_1" localSheetId="26" hidden="1">#REF!</definedName>
    <definedName name="_12__123Graph_FCHART_1" hidden="1">#REF!</definedName>
    <definedName name="_12__123Graph_LBL_ACHART_3" localSheetId="4" hidden="1">#REF!</definedName>
    <definedName name="_12__123Graph_LBL_ACHART_3" localSheetId="7" hidden="1">#REF!</definedName>
    <definedName name="_12__123Graph_LBL_ACHART_3" hidden="1">#REF!</definedName>
    <definedName name="_12_c_1" localSheetId="4">#REF!</definedName>
    <definedName name="_12_c_1" localSheetId="7">#REF!</definedName>
    <definedName name="_12_c_1" localSheetId="26">#REF!</definedName>
    <definedName name="_12_c_1">#REF!</definedName>
    <definedName name="_120___123Graph_LBL_ACHART_8" localSheetId="4" hidden="1">#REF!</definedName>
    <definedName name="_120___123Graph_LBL_ACHART_8" localSheetId="7" hidden="1">#REF!</definedName>
    <definedName name="_120___123Graph_LBL_ACHART_8" hidden="1">#REF!</definedName>
    <definedName name="_120__123Graph_LBL_BCHART_19" localSheetId="4" hidden="1">#REF!</definedName>
    <definedName name="_120__123Graph_LBL_BCHART_19" localSheetId="7" hidden="1">#REF!</definedName>
    <definedName name="_120__123Graph_LBL_BCHART_19" hidden="1">#REF!</definedName>
    <definedName name="_121___123Graph_LBL_ACHART_9" localSheetId="4" hidden="1">#REF!</definedName>
    <definedName name="_121___123Graph_LBL_ACHART_9" localSheetId="7" hidden="1">#REF!</definedName>
    <definedName name="_121___123Graph_LBL_ACHART_9" hidden="1">#REF!</definedName>
    <definedName name="_121__123Graph_LBL_BCHART_2" localSheetId="4" hidden="1">#REF!</definedName>
    <definedName name="_121__123Graph_LBL_BCHART_2" localSheetId="7" hidden="1">#REF!</definedName>
    <definedName name="_121__123Graph_LBL_BCHART_2" hidden="1">#REF!</definedName>
    <definedName name="_122___123Graph_LBL_BCHART_10" localSheetId="4" hidden="1">#REF!</definedName>
    <definedName name="_122___123Graph_LBL_BCHART_10" localSheetId="7" hidden="1">#REF!</definedName>
    <definedName name="_122___123Graph_LBL_BCHART_10" hidden="1">#REF!</definedName>
    <definedName name="_122__123Graph_LBL_BCHART_20" localSheetId="4" hidden="1">#REF!</definedName>
    <definedName name="_122__123Graph_LBL_BCHART_20" localSheetId="7" hidden="1">#REF!</definedName>
    <definedName name="_122__123Graph_LBL_BCHART_20" hidden="1">#REF!</definedName>
    <definedName name="_123" localSheetId="4" hidden="1">{#N/A,#N/A,TRUE,"Serviços"}</definedName>
    <definedName name="_123" localSheetId="7" hidden="1">{#N/A,#N/A,TRUE,"Serviços"}</definedName>
    <definedName name="_123" hidden="1">{#N/A,#N/A,TRUE,"Serviços"}</definedName>
    <definedName name="_123___123Graph_LBL_BCHART_13" localSheetId="4" hidden="1">#REF!</definedName>
    <definedName name="_123___123Graph_LBL_BCHART_13" localSheetId="7" hidden="1">#REF!</definedName>
    <definedName name="_123___123Graph_LBL_BCHART_13" hidden="1">#REF!</definedName>
    <definedName name="_123__123Graph_LBL_BCHART_21" localSheetId="4" hidden="1">#REF!</definedName>
    <definedName name="_123__123Graph_LBL_BCHART_21" localSheetId="7" hidden="1">#REF!</definedName>
    <definedName name="_123__123Graph_LBL_BCHART_21" hidden="1">#REF!</definedName>
    <definedName name="_124___123Graph_LBL_BCHART_14" localSheetId="4" hidden="1">#REF!</definedName>
    <definedName name="_124___123Graph_LBL_BCHART_14" localSheetId="7" hidden="1">#REF!</definedName>
    <definedName name="_124___123Graph_LBL_BCHART_14" hidden="1">#REF!</definedName>
    <definedName name="_124__123Graph_LBL_BCHART_22" localSheetId="4" hidden="1">#REF!</definedName>
    <definedName name="_124__123Graph_LBL_BCHART_22" localSheetId="7" hidden="1">#REF!</definedName>
    <definedName name="_124__123Graph_LBL_BCHART_22" hidden="1">#REF!</definedName>
    <definedName name="_125___123Graph_LBL_BCHART_15" localSheetId="4" hidden="1">#REF!</definedName>
    <definedName name="_125___123Graph_LBL_BCHART_15" localSheetId="7" hidden="1">#REF!</definedName>
    <definedName name="_125___123Graph_LBL_BCHART_15" hidden="1">#REF!</definedName>
    <definedName name="_125__123Graph_LBL_BCHART_23" localSheetId="4" hidden="1">#REF!</definedName>
    <definedName name="_125__123Graph_LBL_BCHART_23" localSheetId="7" hidden="1">#REF!</definedName>
    <definedName name="_125__123Graph_LBL_BCHART_23" hidden="1">#REF!</definedName>
    <definedName name="_126___123Graph_LBL_BCHART_16" localSheetId="4" hidden="1">#REF!</definedName>
    <definedName name="_126___123Graph_LBL_BCHART_16" localSheetId="7" hidden="1">#REF!</definedName>
    <definedName name="_126___123Graph_LBL_BCHART_16" hidden="1">#REF!</definedName>
    <definedName name="_126__123Graph_LBL_BCHART_3" localSheetId="4" hidden="1">#REF!</definedName>
    <definedName name="_126__123Graph_LBL_BCHART_3" localSheetId="7" hidden="1">#REF!</definedName>
    <definedName name="_126__123Graph_LBL_BCHART_3" hidden="1">#REF!</definedName>
    <definedName name="_127___123Graph_LBL_BCHART_17" localSheetId="4" hidden="1">#REF!</definedName>
    <definedName name="_127___123Graph_LBL_BCHART_17" localSheetId="7" hidden="1">#REF!</definedName>
    <definedName name="_127___123Graph_LBL_BCHART_17" hidden="1">#REF!</definedName>
    <definedName name="_127__123Graph_LBL_DCHART_10" localSheetId="4" hidden="1">#REF!</definedName>
    <definedName name="_127__123Graph_LBL_DCHART_10" localSheetId="7" hidden="1">#REF!</definedName>
    <definedName name="_127__123Graph_LBL_DCHART_10" hidden="1">#REF!</definedName>
    <definedName name="_128___123Graph_LBL_BCHART_18" localSheetId="4" hidden="1">#REF!</definedName>
    <definedName name="_128___123Graph_LBL_BCHART_18" localSheetId="7" hidden="1">#REF!</definedName>
    <definedName name="_128___123Graph_LBL_BCHART_18" hidden="1">#REF!</definedName>
    <definedName name="_128__123Graph_LBL_DCHART_13" localSheetId="4" hidden="1">#REF!</definedName>
    <definedName name="_128__123Graph_LBL_DCHART_13" localSheetId="7" hidden="1">#REF!</definedName>
    <definedName name="_128__123Graph_LBL_DCHART_13" hidden="1">#REF!</definedName>
    <definedName name="_129___123Graph_LBL_BCHART_19" localSheetId="4" hidden="1">#REF!</definedName>
    <definedName name="_129___123Graph_LBL_BCHART_19" localSheetId="7" hidden="1">#REF!</definedName>
    <definedName name="_129___123Graph_LBL_BCHART_19" hidden="1">#REF!</definedName>
    <definedName name="_129__123Graph_LBL_DCHART_14" localSheetId="4" hidden="1">#REF!</definedName>
    <definedName name="_129__123Graph_LBL_DCHART_14" localSheetId="7" hidden="1">#REF!</definedName>
    <definedName name="_129__123Graph_LBL_DCHART_14" hidden="1">#REF!</definedName>
    <definedName name="_12Excel_BuiltIn_Criteria_1" localSheetId="4">#REF!</definedName>
    <definedName name="_12Excel_BuiltIn_Criteria_1" localSheetId="7">#REF!</definedName>
    <definedName name="_12Excel_BuiltIn_Criteria_1">#REF!</definedName>
    <definedName name="_12Excel_BuiltIn_Print_Titles_9_1" localSheetId="4">(#REF!,#REF!)</definedName>
    <definedName name="_12Excel_BuiltIn_Print_Titles_9_1" localSheetId="7">(#REF!,#REF!)</definedName>
    <definedName name="_12Excel_BuiltIn_Print_Titles_9_1">(#REF!,#REF!)</definedName>
    <definedName name="_12Print_Area_MI_4_1" localSheetId="4">#REF!</definedName>
    <definedName name="_12Print_Area_MI_4_1" localSheetId="7">#REF!</definedName>
    <definedName name="_12Print_Area_MI_4_1">#REF!</definedName>
    <definedName name="_13" localSheetId="7">#REF!</definedName>
    <definedName name="_13">#N/A</definedName>
    <definedName name="_13___123Graph_ACHART_12" localSheetId="4" hidden="1">#REF!</definedName>
    <definedName name="_13___123Graph_ACHART_12" localSheetId="7" hidden="1">#REF!</definedName>
    <definedName name="_13___123Graph_ACHART_12" hidden="1">#REF!</definedName>
    <definedName name="_13__123Graph_ACHART_20" localSheetId="4" hidden="1">#REF!</definedName>
    <definedName name="_13__123Graph_ACHART_20" localSheetId="7" hidden="1">#REF!</definedName>
    <definedName name="_13__123Graph_ACHART_20" hidden="1">#REF!</definedName>
    <definedName name="_13__123Graph_LBL_ACHART_7" localSheetId="4" hidden="1">#REF!</definedName>
    <definedName name="_13__123Graph_LBL_ACHART_7" localSheetId="7" hidden="1">#REF!</definedName>
    <definedName name="_13__123Graph_LBL_ACHART_7" hidden="1">#REF!</definedName>
    <definedName name="_13_c_11_1" localSheetId="4">#REF!</definedName>
    <definedName name="_13_c_11_1" localSheetId="7">#REF!</definedName>
    <definedName name="_13_c_11_1" localSheetId="26">#REF!</definedName>
    <definedName name="_13_c_11_1">#REF!</definedName>
    <definedName name="_130___123Graph_LBL_BCHART_2" localSheetId="4" hidden="1">#REF!</definedName>
    <definedName name="_130___123Graph_LBL_BCHART_2" localSheetId="7" hidden="1">#REF!</definedName>
    <definedName name="_130___123Graph_LBL_BCHART_2" hidden="1">#REF!</definedName>
    <definedName name="_130__123Graph_LBL_DCHART_15" localSheetId="4" hidden="1">#REF!</definedName>
    <definedName name="_130__123Graph_LBL_DCHART_15" localSheetId="7" hidden="1">#REF!</definedName>
    <definedName name="_130__123Graph_LBL_DCHART_15" hidden="1">#REF!</definedName>
    <definedName name="_131___123Graph_LBL_BCHART_20" localSheetId="4" hidden="1">#REF!</definedName>
    <definedName name="_131___123Graph_LBL_BCHART_20" localSheetId="7" hidden="1">#REF!</definedName>
    <definedName name="_131___123Graph_LBL_BCHART_20" hidden="1">#REF!</definedName>
    <definedName name="_131__123Graph_LBL_DCHART_16" localSheetId="4" hidden="1">#REF!</definedName>
    <definedName name="_131__123Graph_LBL_DCHART_16" localSheetId="7" hidden="1">#REF!</definedName>
    <definedName name="_131__123Graph_LBL_DCHART_16" hidden="1">#REF!</definedName>
    <definedName name="_132___123Graph_LBL_BCHART_21" localSheetId="4" hidden="1">#REF!</definedName>
    <definedName name="_132___123Graph_LBL_BCHART_21" localSheetId="7" hidden="1">#REF!</definedName>
    <definedName name="_132___123Graph_LBL_BCHART_21" hidden="1">#REF!</definedName>
    <definedName name="_132__123Graph_LBL_DCHART_17" localSheetId="4" hidden="1">#REF!</definedName>
    <definedName name="_132__123Graph_LBL_DCHART_17" localSheetId="7" hidden="1">#REF!</definedName>
    <definedName name="_132__123Graph_LBL_DCHART_17" hidden="1">#REF!</definedName>
    <definedName name="_133___123Graph_LBL_BCHART_22" localSheetId="4" hidden="1">#REF!</definedName>
    <definedName name="_133___123Graph_LBL_BCHART_22" localSheetId="7" hidden="1">#REF!</definedName>
    <definedName name="_133___123Graph_LBL_BCHART_22" hidden="1">#REF!</definedName>
    <definedName name="_133__123Graph_LBL_DCHART_18" localSheetId="4" hidden="1">#REF!</definedName>
    <definedName name="_133__123Graph_LBL_DCHART_18" localSheetId="7" hidden="1">#REF!</definedName>
    <definedName name="_133__123Graph_LBL_DCHART_18" hidden="1">#REF!</definedName>
    <definedName name="_134___123Graph_LBL_BCHART_23" localSheetId="4" hidden="1">#REF!</definedName>
    <definedName name="_134___123Graph_LBL_BCHART_23" localSheetId="7" hidden="1">#REF!</definedName>
    <definedName name="_134___123Graph_LBL_BCHART_23" hidden="1">#REF!</definedName>
    <definedName name="_134__123Graph_LBL_DCHART_19" localSheetId="4" hidden="1">#REF!</definedName>
    <definedName name="_134__123Graph_LBL_DCHART_19" localSheetId="7" hidden="1">#REF!</definedName>
    <definedName name="_134__123Graph_LBL_DCHART_19" hidden="1">#REF!</definedName>
    <definedName name="_135___123Graph_LBL_BCHART_3" localSheetId="4" hidden="1">#REF!</definedName>
    <definedName name="_135___123Graph_LBL_BCHART_3" localSheetId="7" hidden="1">#REF!</definedName>
    <definedName name="_135___123Graph_LBL_BCHART_3" hidden="1">#REF!</definedName>
    <definedName name="_135__123Graph_LBL_DCHART_20" localSheetId="4" hidden="1">#REF!</definedName>
    <definedName name="_135__123Graph_LBL_DCHART_20" localSheetId="7" hidden="1">#REF!</definedName>
    <definedName name="_135__123Graph_LBL_DCHART_20" hidden="1">#REF!</definedName>
    <definedName name="_136___123Graph_LBL_DCHART_10" localSheetId="4" hidden="1">#REF!</definedName>
    <definedName name="_136___123Graph_LBL_DCHART_10" localSheetId="7" hidden="1">#REF!</definedName>
    <definedName name="_136___123Graph_LBL_DCHART_10" hidden="1">#REF!</definedName>
    <definedName name="_136__123Graph_LBL_DCHART_21" localSheetId="4" hidden="1">#REF!</definedName>
    <definedName name="_136__123Graph_LBL_DCHART_21" localSheetId="7" hidden="1">#REF!</definedName>
    <definedName name="_136__123Graph_LBL_DCHART_21" hidden="1">#REF!</definedName>
    <definedName name="_137___123Graph_LBL_DCHART_13" localSheetId="4" hidden="1">#REF!</definedName>
    <definedName name="_137___123Graph_LBL_DCHART_13" localSheetId="7" hidden="1">#REF!</definedName>
    <definedName name="_137___123Graph_LBL_DCHART_13" hidden="1">#REF!</definedName>
    <definedName name="_137__123Graph_LBL_DCHART_22" localSheetId="4" hidden="1">#REF!</definedName>
    <definedName name="_137__123Graph_LBL_DCHART_22" localSheetId="7" hidden="1">#REF!</definedName>
    <definedName name="_137__123Graph_LBL_DCHART_22" hidden="1">#REF!</definedName>
    <definedName name="_138___123Graph_LBL_DCHART_14" localSheetId="4" hidden="1">#REF!</definedName>
    <definedName name="_138___123Graph_LBL_DCHART_14" localSheetId="7" hidden="1">#REF!</definedName>
    <definedName name="_138___123Graph_LBL_DCHART_14" hidden="1">#REF!</definedName>
    <definedName name="_138__123Graph_LBL_DCHART_23" localSheetId="4" hidden="1">#REF!</definedName>
    <definedName name="_138__123Graph_LBL_DCHART_23" localSheetId="7" hidden="1">#REF!</definedName>
    <definedName name="_138__123Graph_LBL_DCHART_23" hidden="1">#REF!</definedName>
    <definedName name="_139___123Graph_LBL_DCHART_15" localSheetId="4" hidden="1">#REF!</definedName>
    <definedName name="_139___123Graph_LBL_DCHART_15" localSheetId="7" hidden="1">#REF!</definedName>
    <definedName name="_139___123Graph_LBL_DCHART_15" hidden="1">#REF!</definedName>
    <definedName name="_139__123Graph_XCHART_1" localSheetId="4" hidden="1">#REF!</definedName>
    <definedName name="_139__123Graph_XCHART_1" localSheetId="7" hidden="1">#REF!</definedName>
    <definedName name="_139__123Graph_XCHART_1" hidden="1">#REF!</definedName>
    <definedName name="_13Excel_BuiltIn_Database_1" localSheetId="4">#REF!</definedName>
    <definedName name="_13Excel_BuiltIn_Database_1" localSheetId="7">#REF!</definedName>
    <definedName name="_13Excel_BuiltIn_Database_1">#REF!</definedName>
    <definedName name="_14" localSheetId="7">#REF!</definedName>
    <definedName name="_14">#N/A</definedName>
    <definedName name="_14___123Graph_ACHART_13" localSheetId="4" hidden="1">#REF!</definedName>
    <definedName name="_14___123Graph_ACHART_13" localSheetId="7" hidden="1">#REF!</definedName>
    <definedName name="_14___123Graph_ACHART_13" hidden="1">#REF!</definedName>
    <definedName name="_14__123Graph_ACHART_21" localSheetId="4" hidden="1">#REF!</definedName>
    <definedName name="_14__123Graph_ACHART_21" localSheetId="7" hidden="1">#REF!</definedName>
    <definedName name="_14__123Graph_ACHART_21" hidden="1">#REF!</definedName>
    <definedName name="_14__123Graph_LBL_ACHART_8" localSheetId="4" hidden="1">#REF!</definedName>
    <definedName name="_14__123Graph_LBL_ACHART_8" localSheetId="7" hidden="1">#REF!</definedName>
    <definedName name="_14__123Graph_LBL_ACHART_8" hidden="1">#REF!</definedName>
    <definedName name="_14__123Graph_XCHART_3" localSheetId="4" hidden="1">#REF!</definedName>
    <definedName name="_14__123Graph_XCHART_3" localSheetId="7" hidden="1">#REF!</definedName>
    <definedName name="_14__123Graph_XCHART_3" localSheetId="26" hidden="1">#REF!</definedName>
    <definedName name="_14__123Graph_XCHART_3" hidden="1">#REF!</definedName>
    <definedName name="_14_c_12_1" localSheetId="4">#REF!</definedName>
    <definedName name="_14_c_12_1" localSheetId="7">#REF!</definedName>
    <definedName name="_14_c_12_1" localSheetId="26">#REF!</definedName>
    <definedName name="_14_c_12_1">#REF!</definedName>
    <definedName name="_140___123Graph_LBL_DCHART_16" localSheetId="4" hidden="1">#REF!</definedName>
    <definedName name="_140___123Graph_LBL_DCHART_16" localSheetId="7" hidden="1">#REF!</definedName>
    <definedName name="_140___123Graph_LBL_DCHART_16" hidden="1">#REF!</definedName>
    <definedName name="_140__123Graph_XCHART_3" localSheetId="4" hidden="1">#REF!</definedName>
    <definedName name="_140__123Graph_XCHART_3" localSheetId="7" hidden="1">#REF!</definedName>
    <definedName name="_140__123Graph_XCHART_3" hidden="1">#REF!</definedName>
    <definedName name="_141___123Graph_LBL_DCHART_17" localSheetId="4" hidden="1">#REF!</definedName>
    <definedName name="_141___123Graph_LBL_DCHART_17" localSheetId="7" hidden="1">#REF!</definedName>
    <definedName name="_141___123Graph_LBL_DCHART_17" hidden="1">#REF!</definedName>
    <definedName name="_141__123Graph_XCHART_6" localSheetId="4" hidden="1">#REF!</definedName>
    <definedName name="_141__123Graph_XCHART_6" localSheetId="7" hidden="1">#REF!</definedName>
    <definedName name="_141__123Graph_XCHART_6" hidden="1">#REF!</definedName>
    <definedName name="_142___123Graph_LBL_DCHART_18" localSheetId="4" hidden="1">#REF!</definedName>
    <definedName name="_142___123Graph_LBL_DCHART_18" localSheetId="7" hidden="1">#REF!</definedName>
    <definedName name="_142___123Graph_LBL_DCHART_18" hidden="1">#REF!</definedName>
    <definedName name="_142__123Graph_XCHART_8" localSheetId="4" hidden="1">#REF!</definedName>
    <definedName name="_142__123Graph_XCHART_8" localSheetId="7" hidden="1">#REF!</definedName>
    <definedName name="_142__123Graph_XCHART_8" hidden="1">#REF!</definedName>
    <definedName name="_143___123Graph_LBL_DCHART_19" localSheetId="4" hidden="1">#REF!</definedName>
    <definedName name="_143___123Graph_LBL_DCHART_19" localSheetId="7" hidden="1">#REF!</definedName>
    <definedName name="_143___123Graph_LBL_DCHART_19" hidden="1">#REF!</definedName>
    <definedName name="_143__123Graph_XCHART_9" localSheetId="4" hidden="1">#REF!</definedName>
    <definedName name="_143__123Graph_XCHART_9" localSheetId="7" hidden="1">#REF!</definedName>
    <definedName name="_143__123Graph_XCHART_9" hidden="1">#REF!</definedName>
    <definedName name="_144___123Graph_LBL_DCHART_20" localSheetId="4" hidden="1">#REF!</definedName>
    <definedName name="_144___123Graph_LBL_DCHART_20" localSheetId="7" hidden="1">#REF!</definedName>
    <definedName name="_144___123Graph_LBL_DCHART_20" hidden="1">#REF!</definedName>
    <definedName name="_145___123Graph_LBL_DCHART_21" localSheetId="4" hidden="1">#REF!</definedName>
    <definedName name="_145___123Graph_LBL_DCHART_21" localSheetId="7" hidden="1">#REF!</definedName>
    <definedName name="_145___123Graph_LBL_DCHART_21" hidden="1">#REF!</definedName>
    <definedName name="_146___123Graph_LBL_DCHART_22" localSheetId="4" hidden="1">#REF!</definedName>
    <definedName name="_146___123Graph_LBL_DCHART_22" localSheetId="7" hidden="1">#REF!</definedName>
    <definedName name="_146___123Graph_LBL_DCHART_22" hidden="1">#REF!</definedName>
    <definedName name="_147___123Graph_LBL_DCHART_23" localSheetId="4" hidden="1">#REF!</definedName>
    <definedName name="_147___123Graph_LBL_DCHART_23" localSheetId="7" hidden="1">#REF!</definedName>
    <definedName name="_147___123Graph_LBL_DCHART_23" hidden="1">#REF!</definedName>
    <definedName name="_148___123Graph_XCHART_1" localSheetId="4" hidden="1">#REF!</definedName>
    <definedName name="_148___123Graph_XCHART_1" localSheetId="7" hidden="1">#REF!</definedName>
    <definedName name="_148___123Graph_XCHART_1" hidden="1">#REF!</definedName>
    <definedName name="_149___123Graph_XCHART_3" localSheetId="4" hidden="1">#REF!</definedName>
    <definedName name="_149___123Graph_XCHART_3" localSheetId="7" hidden="1">#REF!</definedName>
    <definedName name="_149___123Graph_XCHART_3" hidden="1">#REF!</definedName>
    <definedName name="_14Excel_BuiltIn_Print_Area_12_1">"$#REF!.$A$1:$C$24"</definedName>
    <definedName name="_14totmsa_4_1" localSheetId="4">#REF!</definedName>
    <definedName name="_14totmsa_4_1" localSheetId="7">#REF!</definedName>
    <definedName name="_14totmsa_4_1">#REF!</definedName>
    <definedName name="_15" localSheetId="7">#REF!</definedName>
    <definedName name="_15">#N/A</definedName>
    <definedName name="_15___123Graph_ACHART_14" localSheetId="4" hidden="1">#REF!</definedName>
    <definedName name="_15___123Graph_ACHART_14" localSheetId="7" hidden="1">#REF!</definedName>
    <definedName name="_15___123Graph_ACHART_14" hidden="1">#REF!</definedName>
    <definedName name="_15__123Graph_ACHART_22" localSheetId="4" hidden="1">#REF!</definedName>
    <definedName name="_15__123Graph_ACHART_22" localSheetId="7" hidden="1">#REF!</definedName>
    <definedName name="_15__123Graph_ACHART_22" hidden="1">#REF!</definedName>
    <definedName name="_15__123Graph_LBL_BCHART_2" localSheetId="4" hidden="1">#REF!</definedName>
    <definedName name="_15__123Graph_LBL_BCHART_2" localSheetId="7" hidden="1">#REF!</definedName>
    <definedName name="_15__123Graph_LBL_BCHART_2" hidden="1">#REF!</definedName>
    <definedName name="_15_c_13_1" localSheetId="4">#REF!</definedName>
    <definedName name="_15_c_13_1" localSheetId="7">#REF!</definedName>
    <definedName name="_15_c_13_1" localSheetId="26">#REF!</definedName>
    <definedName name="_15_c_13_1">#REF!</definedName>
    <definedName name="_150___123Graph_XCHART_6" localSheetId="4" hidden="1">#REF!</definedName>
    <definedName name="_150___123Graph_XCHART_6" localSheetId="7" hidden="1">#REF!</definedName>
    <definedName name="_150___123Graph_XCHART_6" hidden="1">#REF!</definedName>
    <definedName name="_151___123Graph_XCHART_8" localSheetId="4" hidden="1">#REF!</definedName>
    <definedName name="_151___123Graph_XCHART_8" localSheetId="7" hidden="1">#REF!</definedName>
    <definedName name="_151___123Graph_XCHART_8" hidden="1">#REF!</definedName>
    <definedName name="_15Excel_BuiltIn_Print_Area_5_1">"$#REF!.$A$1:$I$70"</definedName>
    <definedName name="_15Excel_BuiltIn_Print_Titles_2_1" localSheetId="4">#REF!</definedName>
    <definedName name="_15Excel_BuiltIn_Print_Titles_2_1" localSheetId="7">#REF!</definedName>
    <definedName name="_15Excel_BuiltIn_Print_Titles_2_1" localSheetId="26">#REF!</definedName>
    <definedName name="_15Excel_BuiltIn_Print_Titles_2_1">#REF!</definedName>
    <definedName name="_15totmsa2_4_1" localSheetId="4">#REF!</definedName>
    <definedName name="_15totmsa2_4_1" localSheetId="7">#REF!</definedName>
    <definedName name="_15totmsa2_4_1">#REF!</definedName>
    <definedName name="_16" localSheetId="7">#REF!</definedName>
    <definedName name="_16">#N/A</definedName>
    <definedName name="_16.3___VEÍCULOS" localSheetId="4">#REF!</definedName>
    <definedName name="_16.3___VEÍCULOS" localSheetId="7">#REF!</definedName>
    <definedName name="_16.3___VEÍCULOS">#REF!</definedName>
    <definedName name="_16.4___COMBÚSTIVEL" localSheetId="4">#REF!</definedName>
    <definedName name="_16.4___COMBÚSTIVEL" localSheetId="7">#REF!</definedName>
    <definedName name="_16.4___COMBÚSTIVEL">#REF!</definedName>
    <definedName name="_16.5___EQUIPAMENTOS_DE_ESCRITÓRIO" localSheetId="4">#REF!</definedName>
    <definedName name="_16.5___EQUIPAMENTOS_DE_ESCRITÓRIO" localSheetId="7">#REF!</definedName>
    <definedName name="_16.5___EQUIPAMENTOS_DE_ESCRITÓRIO">#REF!</definedName>
    <definedName name="_16___123Graph_ACHART_15" localSheetId="4" hidden="1">#REF!</definedName>
    <definedName name="_16___123Graph_ACHART_15" localSheetId="7" hidden="1">#REF!</definedName>
    <definedName name="_16___123Graph_ACHART_15" hidden="1">#REF!</definedName>
    <definedName name="_16__123Graph_ACHART_23" localSheetId="4" hidden="1">#REF!</definedName>
    <definedName name="_16__123Graph_ACHART_23" localSheetId="7" hidden="1">#REF!</definedName>
    <definedName name="_16__123Graph_ACHART_23" hidden="1">#REF!</definedName>
    <definedName name="_16__123Graph_LBL_BCHART_3" localSheetId="4" hidden="1">#REF!</definedName>
    <definedName name="_16__123Graph_LBL_BCHART_3" localSheetId="7" hidden="1">#REF!</definedName>
    <definedName name="_16__123Graph_LBL_BCHART_3" hidden="1">#REF!</definedName>
    <definedName name="_16_c_15_1" localSheetId="4">#REF!</definedName>
    <definedName name="_16_c_15_1" localSheetId="7">#REF!</definedName>
    <definedName name="_16_c_15_1" localSheetId="26">#REF!</definedName>
    <definedName name="_16_c_15_1">#REF!</definedName>
    <definedName name="_16Excel_BuiltIn_Print_Area_8_1">"$#REF!.$A$1:$I$17"</definedName>
    <definedName name="_16totsma_4_1" localSheetId="4">#REF!</definedName>
    <definedName name="_16totsma_4_1" localSheetId="7">#REF!</definedName>
    <definedName name="_16totsma_4_1">#REF!</definedName>
    <definedName name="_17" localSheetId="7">#REF!</definedName>
    <definedName name="_17">#N/A</definedName>
    <definedName name="_17.1_MENSALISTA" localSheetId="4">#REF!</definedName>
    <definedName name="_17.1_MENSALISTA" localSheetId="7">#REF!</definedName>
    <definedName name="_17.1_MENSALISTA">#REF!</definedName>
    <definedName name="_17.2___HORISTA" localSheetId="4">#REF!</definedName>
    <definedName name="_17.2___HORISTA" localSheetId="7">#REF!</definedName>
    <definedName name="_17.2___HORISTA">#REF!</definedName>
    <definedName name="_17___123Graph_ACHART_16" localSheetId="4" hidden="1">#REF!</definedName>
    <definedName name="_17___123Graph_ACHART_16" localSheetId="7" hidden="1">#REF!</definedName>
    <definedName name="_17___123Graph_ACHART_16" hidden="1">#REF!</definedName>
    <definedName name="_17__123Graph_ACHART_25" localSheetId="4" hidden="1">#REF!</definedName>
    <definedName name="_17__123Graph_ACHART_25" localSheetId="7" hidden="1">#REF!</definedName>
    <definedName name="_17__123Graph_ACHART_25" hidden="1">#REF!</definedName>
    <definedName name="_17__123Graph_XCHART_3" localSheetId="4" hidden="1">#REF!</definedName>
    <definedName name="_17__123Graph_XCHART_3" localSheetId="7" hidden="1">#REF!</definedName>
    <definedName name="_17__123Graph_XCHART_3" hidden="1">#REF!</definedName>
    <definedName name="_17_c_16_1" localSheetId="4">#REF!</definedName>
    <definedName name="_17_c_16_1" localSheetId="7">#REF!</definedName>
    <definedName name="_17_c_16_1" localSheetId="26">#REF!</definedName>
    <definedName name="_17_c_16_1">#REF!</definedName>
    <definedName name="_17Excel_BuiltIn_Print_Titles_11_1">"$'Cubação aterros'.$#REF!$#REF!:$#REF!$#REF!"</definedName>
    <definedName name="_18" localSheetId="7">#REF!</definedName>
    <definedName name="_18">#N/A</definedName>
    <definedName name="_18___123Graph_ACHART_17" localSheetId="4" hidden="1">#REF!</definedName>
    <definedName name="_18___123Graph_ACHART_17" localSheetId="7" hidden="1">#REF!</definedName>
    <definedName name="_18___123Graph_ACHART_17" hidden="1">#REF!</definedName>
    <definedName name="_18___CANTEIRO___INSTALAÇÃO___MANUTENÇÃO" localSheetId="4">#REF!</definedName>
    <definedName name="_18___CANTEIRO___INSTALAÇÃO___MANUTENÇÃO" localSheetId="7">#REF!</definedName>
    <definedName name="_18___CANTEIRO___INSTALAÇÃO___MANUTENÇÃO">#REF!</definedName>
    <definedName name="_18__123Graph_ACHART_27" localSheetId="4" hidden="1">#REF!</definedName>
    <definedName name="_18__123Graph_ACHART_27" localSheetId="7" hidden="1">#REF!</definedName>
    <definedName name="_18__123Graph_ACHART_27" hidden="1">#REF!</definedName>
    <definedName name="_18__123Graph_XCHART_8" localSheetId="4" hidden="1">#REF!</definedName>
    <definedName name="_18__123Graph_XCHART_8" localSheetId="7" hidden="1">#REF!</definedName>
    <definedName name="_18__123Graph_XCHART_8" hidden="1">#REF!</definedName>
    <definedName name="_18_c_17_1" localSheetId="4">#REF!</definedName>
    <definedName name="_18_c_17_1" localSheetId="7">#REF!</definedName>
    <definedName name="_18_c_17_1" localSheetId="26">#REF!</definedName>
    <definedName name="_18_c_17_1">#REF!</definedName>
    <definedName name="_1830201" localSheetId="7">NA()</definedName>
    <definedName name="_1830201">#N/A</definedName>
    <definedName name="_1830201_26">NA()</definedName>
    <definedName name="_1830201_27">NA()</definedName>
    <definedName name="_18Excel_BuiltIn_Print_Area_1_1" localSheetId="4">#REF!</definedName>
    <definedName name="_18Excel_BuiltIn_Print_Area_1_1" localSheetId="7">#REF!</definedName>
    <definedName name="_18Excel_BuiltIn_Print_Area_1_1" localSheetId="26">#REF!</definedName>
    <definedName name="_18Excel_BuiltIn_Print_Area_1_1">#REF!</definedName>
    <definedName name="_18PassaExtenso_1_1_1">#N/A</definedName>
    <definedName name="_19" localSheetId="7">#REF!</definedName>
    <definedName name="_19">#N/A</definedName>
    <definedName name="_19___123Graph_ACHART_18" localSheetId="4" hidden="1">#REF!</definedName>
    <definedName name="_19___123Graph_ACHART_18" localSheetId="7" hidden="1">#REF!</definedName>
    <definedName name="_19___123Graph_ACHART_18" hidden="1">#REF!</definedName>
    <definedName name="_19__123Graph_ACHART_29" localSheetId="4" hidden="1">#REF!</definedName>
    <definedName name="_19__123Graph_ACHART_29" localSheetId="7" hidden="1">#REF!</definedName>
    <definedName name="_19__123Graph_ACHART_29" hidden="1">#REF!</definedName>
    <definedName name="_19__123Graph_XCHART_9" localSheetId="4" hidden="1">#REF!</definedName>
    <definedName name="_19__123Graph_XCHART_9" localSheetId="7" hidden="1">#REF!</definedName>
    <definedName name="_19__123Graph_XCHART_9" hidden="1">#REF!</definedName>
    <definedName name="_19_c_19_1" localSheetId="4">#REF!</definedName>
    <definedName name="_19_c_19_1" localSheetId="7">#REF!</definedName>
    <definedName name="_19_c_19_1" localSheetId="26">#REF!</definedName>
    <definedName name="_19_c_19_1">#REF!</definedName>
    <definedName name="_19PassaExtenso_1_1_33_1">#N/A</definedName>
    <definedName name="_1Cons_1_1">NA()</definedName>
    <definedName name="_1Excel_BuiltIn_Print_Area_1_1" localSheetId="4">#REF!</definedName>
    <definedName name="_1Excel_BuiltIn_Print_Area_1_1" localSheetId="7">#REF!</definedName>
    <definedName name="_1Excel_BuiltIn_Print_Area_1_1" localSheetId="26">#REF!</definedName>
    <definedName name="_1Excel_BuiltIn_Print_Area_1_1">#REF!</definedName>
    <definedName name="_1Excel_BuiltIn_Print_Area_12_1">"$#REF!.$A$1:$C$24"</definedName>
    <definedName name="_1Excel_BuiltIn_Print_Area_15_1_1" localSheetId="4">#REF!</definedName>
    <definedName name="_1Excel_BuiltIn_Print_Area_15_1_1" localSheetId="7">#REF!</definedName>
    <definedName name="_1Excel_BuiltIn_Print_Area_15_1_1">#REF!</definedName>
    <definedName name="_1Excel_BuiltIn_Print_Area_17_1" localSheetId="4">#REF!</definedName>
    <definedName name="_1Excel_BuiltIn_Print_Area_17_1" localSheetId="7">#REF!</definedName>
    <definedName name="_1Excel_BuiltIn_Print_Area_17_1">#REF!</definedName>
    <definedName name="_1Excel_BuiltIn_Print_Area_2_1" localSheetId="4">#REF!</definedName>
    <definedName name="_1Excel_BuiltIn_Print_Area_2_1" localSheetId="7">#REF!</definedName>
    <definedName name="_1Excel_BuiltIn_Print_Area_2_1" localSheetId="26">#REF!</definedName>
    <definedName name="_1Excel_BuiltIn_Print_Area_2_1">"$Quad_Quant_.$#REF!$#REF!:$#REF!$#REF!"</definedName>
    <definedName name="_1Excel_BuiltIn_Print_Area_5_1" localSheetId="4">#REF!</definedName>
    <definedName name="_1Excel_BuiltIn_Print_Area_5_1" localSheetId="7">#REF!</definedName>
    <definedName name="_1Excel_BuiltIn_Print_Area_5_1" localSheetId="26">#REF!</definedName>
    <definedName name="_1Excel_BuiltIn_Print_Area_5_1">#REF!</definedName>
    <definedName name="_1Excel_BuiltIn_Print_Area_7_1" localSheetId="4">#REF!</definedName>
    <definedName name="_1Excel_BuiltIn_Print_Area_7_1" localSheetId="7">#REF!</definedName>
    <definedName name="_1Excel_BuiltIn_Print_Area_7_1" localSheetId="26">#REF!</definedName>
    <definedName name="_1Excel_BuiltIn_Print_Area_7_1">#REF!</definedName>
    <definedName name="_1Excel_BuiltIn_Print_Area_7_1_1" localSheetId="4">#REF!</definedName>
    <definedName name="_1Excel_BuiltIn_Print_Area_7_1_1" localSheetId="7">#REF!</definedName>
    <definedName name="_1Excel_BuiltIn_Print_Area_7_1_1">#REF!</definedName>
    <definedName name="_1Excel_BuiltIn_Print_Area_9_1">"$#REF!.$A$1:$P$515"</definedName>
    <definedName name="_1Excel_BuiltIn_Print_Titles_6_1" localSheetId="4">#REF!,#REF!</definedName>
    <definedName name="_1Excel_BuiltIn_Print_Titles_6_1" localSheetId="7">#REF!,#REF!</definedName>
    <definedName name="_1Excel_BuiltIn_Print_Titles_6_1">#REF!,#REF!</definedName>
    <definedName name="_1RC_" localSheetId="4">#REF!</definedName>
    <definedName name="_1RC_" localSheetId="7">#REF!</definedName>
    <definedName name="_1RC_">#REF!</definedName>
    <definedName name="_1VB3" localSheetId="4">#REF!</definedName>
    <definedName name="_1VB3" localSheetId="7">#REF!</definedName>
    <definedName name="_1VB3" localSheetId="26">#REF!</definedName>
    <definedName name="_1VB3">#REF!</definedName>
    <definedName name="_2" localSheetId="4">#REF!</definedName>
    <definedName name="_2" localSheetId="7">#REF!</definedName>
    <definedName name="_2" localSheetId="26">#REF!</definedName>
    <definedName name="_2">#REF!</definedName>
    <definedName name="_2____123Graph_ACHART_2" localSheetId="4" hidden="1">#REF!</definedName>
    <definedName name="_2____123Graph_ACHART_2" localSheetId="7" hidden="1">#REF!</definedName>
    <definedName name="_2____123Graph_ACHART_2" hidden="1">#REF!</definedName>
    <definedName name="_2__123Graph_ACHART_10" localSheetId="4" hidden="1">#REF!</definedName>
    <definedName name="_2__123Graph_ACHART_10" localSheetId="7" hidden="1">#REF!</definedName>
    <definedName name="_2__123Graph_ACHART_10" hidden="1">#REF!</definedName>
    <definedName name="_2__123Graph_ACHART_2" localSheetId="4" hidden="1">#REF!</definedName>
    <definedName name="_2__123Graph_ACHART_2" localSheetId="7" hidden="1">#REF!</definedName>
    <definedName name="_2__123Graph_ACHART_2" hidden="1">#REF!</definedName>
    <definedName name="_2__123Graph_ACHART_3" localSheetId="4" hidden="1">#REF!</definedName>
    <definedName name="_2__123Graph_ACHART_3" localSheetId="7" hidden="1">#REF!</definedName>
    <definedName name="_2__123Graph_ACHART_3" localSheetId="26" hidden="1">#REF!</definedName>
    <definedName name="_2__123Graph_ACHART_3" hidden="1">#REF!</definedName>
    <definedName name="_2_0_1">#N/A</definedName>
    <definedName name="_2_11" localSheetId="4">#REF!</definedName>
    <definedName name="_2_11" localSheetId="7">#REF!</definedName>
    <definedName name="_2_11" localSheetId="26">#REF!</definedName>
    <definedName name="_2_11">#REF!</definedName>
    <definedName name="_2_12" localSheetId="4">#REF!</definedName>
    <definedName name="_2_12" localSheetId="7">#REF!</definedName>
    <definedName name="_2_12" localSheetId="26">#REF!</definedName>
    <definedName name="_2_12">#REF!</definedName>
    <definedName name="_2_13" localSheetId="4">#REF!</definedName>
    <definedName name="_2_13" localSheetId="7">#REF!</definedName>
    <definedName name="_2_13" localSheetId="26">#REF!</definedName>
    <definedName name="_2_13">#REF!</definedName>
    <definedName name="_2_14">#N/A</definedName>
    <definedName name="_2_15" localSheetId="4">#REF!</definedName>
    <definedName name="_2_15" localSheetId="7">#REF!</definedName>
    <definedName name="_2_15" localSheetId="26">#REF!</definedName>
    <definedName name="_2_15">#REF!</definedName>
    <definedName name="_2_16" localSheetId="4">#REF!</definedName>
    <definedName name="_2_16" localSheetId="7">#REF!</definedName>
    <definedName name="_2_16" localSheetId="26">#REF!</definedName>
    <definedName name="_2_16">#REF!</definedName>
    <definedName name="_2_17" localSheetId="4">#REF!</definedName>
    <definedName name="_2_17" localSheetId="7">#REF!</definedName>
    <definedName name="_2_17" localSheetId="26">#REF!</definedName>
    <definedName name="_2_17">#REF!</definedName>
    <definedName name="_2_19" localSheetId="4">#REF!</definedName>
    <definedName name="_2_19" localSheetId="7">#REF!</definedName>
    <definedName name="_2_19" localSheetId="26">#REF!</definedName>
    <definedName name="_2_19">#REF!</definedName>
    <definedName name="_2_2" localSheetId="4">#REF!</definedName>
    <definedName name="_2_2" localSheetId="7">#REF!</definedName>
    <definedName name="_2_2" localSheetId="26">#REF!</definedName>
    <definedName name="_2_2">#REF!</definedName>
    <definedName name="_2_28" localSheetId="4">#REF!</definedName>
    <definedName name="_2_28" localSheetId="7">#REF!</definedName>
    <definedName name="_2_28" localSheetId="26">#REF!</definedName>
    <definedName name="_2_28">#REF!</definedName>
    <definedName name="_2_3" localSheetId="4">#REF!</definedName>
    <definedName name="_2_3" localSheetId="7">#REF!</definedName>
    <definedName name="_2_3" localSheetId="26">#REF!</definedName>
    <definedName name="_2_3">#REF!</definedName>
    <definedName name="_2_4" localSheetId="4">#REF!</definedName>
    <definedName name="_2_4" localSheetId="7">#REF!</definedName>
    <definedName name="_2_4" localSheetId="26">#REF!</definedName>
    <definedName name="_2_4">#REF!</definedName>
    <definedName name="_2_7" localSheetId="4">#REF!</definedName>
    <definedName name="_2_7" localSheetId="7">#REF!</definedName>
    <definedName name="_2_7" localSheetId="26">#REF!</definedName>
    <definedName name="_2_7">#REF!</definedName>
    <definedName name="_2_9" localSheetId="4">#REF!</definedName>
    <definedName name="_2_9" localSheetId="7">#REF!</definedName>
    <definedName name="_2_9" localSheetId="26">#REF!</definedName>
    <definedName name="_2_9">#REF!</definedName>
    <definedName name="_2_c_1" localSheetId="4">#REF!</definedName>
    <definedName name="_2_c_1" localSheetId="7">#REF!</definedName>
    <definedName name="_2_c_1">#REF!</definedName>
    <definedName name="_2_S_1" localSheetId="4">#REF!</definedName>
    <definedName name="_2_S_1" localSheetId="7">#REF!</definedName>
    <definedName name="_2_S_1">#REF!</definedName>
    <definedName name="_2_x_1" localSheetId="4">#REF!</definedName>
    <definedName name="_2_x_1" localSheetId="7">#REF!</definedName>
    <definedName name="_2_x_1">#REF!</definedName>
    <definedName name="_20" localSheetId="7">#REF!</definedName>
    <definedName name="_20">#N/A</definedName>
    <definedName name="_20___123Graph_ACHART_19" localSheetId="4" hidden="1">#REF!</definedName>
    <definedName name="_20___123Graph_ACHART_19" localSheetId="7" hidden="1">#REF!</definedName>
    <definedName name="_20___123Graph_ACHART_19" hidden="1">#REF!</definedName>
    <definedName name="_20__123Graph_ACHART_3" localSheetId="4" hidden="1">#REF!</definedName>
    <definedName name="_20__123Graph_ACHART_3" localSheetId="7" hidden="1">#REF!</definedName>
    <definedName name="_20__123Graph_ACHART_3" hidden="1">#REF!</definedName>
    <definedName name="_20_c_2_1" localSheetId="4">#REF!</definedName>
    <definedName name="_20_c_2_1" localSheetId="7">#REF!</definedName>
    <definedName name="_20_c_2_1" localSheetId="26">#REF!</definedName>
    <definedName name="_20_c_2_1">#REF!</definedName>
    <definedName name="_20PassaExtenso_1_1_35_1">#N/A</definedName>
    <definedName name="_21" localSheetId="7">#REF!</definedName>
    <definedName name="_21">#N/A</definedName>
    <definedName name="_21__123Graph_ACHART_31" localSheetId="4" hidden="1">#REF!</definedName>
    <definedName name="_21__123Graph_ACHART_31" localSheetId="7" hidden="1">#REF!</definedName>
    <definedName name="_21__123Graph_ACHART_31" hidden="1">#REF!</definedName>
    <definedName name="_21_c_28_1" localSheetId="4">#REF!</definedName>
    <definedName name="_21_c_28_1" localSheetId="7">#REF!</definedName>
    <definedName name="_21_c_28_1" localSheetId="26">#REF!</definedName>
    <definedName name="_21_c_28_1">#REF!</definedName>
    <definedName name="_21PassaExtenso_4_1">NA()</definedName>
    <definedName name="_22" localSheetId="7">#REF!</definedName>
    <definedName name="_22">#N/A</definedName>
    <definedName name="_22___123Graph_ACHART_20" localSheetId="4" hidden="1">#REF!</definedName>
    <definedName name="_22___123Graph_ACHART_20" localSheetId="7" hidden="1">#REF!</definedName>
    <definedName name="_22___123Graph_ACHART_20" hidden="1">#REF!</definedName>
    <definedName name="_22__123Graph_ACHART_33" localSheetId="4" hidden="1">#REF!</definedName>
    <definedName name="_22__123Graph_ACHART_33" localSheetId="7" hidden="1">#REF!</definedName>
    <definedName name="_22__123Graph_ACHART_33" hidden="1">#REF!</definedName>
    <definedName name="_22_c_3_1" localSheetId="4">#REF!</definedName>
    <definedName name="_22_c_3_1" localSheetId="7">#REF!</definedName>
    <definedName name="_22_c_3_1" localSheetId="26">#REF!</definedName>
    <definedName name="_22_c_3_1">#REF!</definedName>
    <definedName name="_22PassaExtenso_6_1">"#NAME!PassaExtenso"</definedName>
    <definedName name="_23" localSheetId="7">#REF!</definedName>
    <definedName name="_23">#N/A</definedName>
    <definedName name="_23___123Graph_ACHART_21" localSheetId="4" hidden="1">#REF!</definedName>
    <definedName name="_23___123Graph_ACHART_21" localSheetId="7" hidden="1">#REF!</definedName>
    <definedName name="_23___123Graph_ACHART_21" hidden="1">#REF!</definedName>
    <definedName name="_23__123Graph_ACHART_35" localSheetId="4" hidden="1">#REF!</definedName>
    <definedName name="_23__123Graph_ACHART_35" localSheetId="7" hidden="1">#REF!</definedName>
    <definedName name="_23__123Graph_ACHART_35" hidden="1">#REF!</definedName>
    <definedName name="_23_c_4_1" localSheetId="4">#REF!</definedName>
    <definedName name="_23_c_4_1" localSheetId="7">#REF!</definedName>
    <definedName name="_23_c_4_1" localSheetId="26">#REF!</definedName>
    <definedName name="_23_c_4_1">#REF!</definedName>
    <definedName name="_23PassaExtenso_7_1">"#NAME!PassaExtenso"</definedName>
    <definedName name="_24" localSheetId="7">#REF!</definedName>
    <definedName name="_24">#N/A</definedName>
    <definedName name="_24___123Graph_ACHART_22" localSheetId="4" hidden="1">#REF!</definedName>
    <definedName name="_24___123Graph_ACHART_22" localSheetId="7" hidden="1">#REF!</definedName>
    <definedName name="_24___123Graph_ACHART_22" hidden="1">#REF!</definedName>
    <definedName name="_24__123Graph_ACHART_37" localSheetId="4" hidden="1">#REF!</definedName>
    <definedName name="_24__123Graph_ACHART_37" localSheetId="7" hidden="1">#REF!</definedName>
    <definedName name="_24__123Graph_ACHART_37" hidden="1">#REF!</definedName>
    <definedName name="_24_c_7_1" localSheetId="4">#REF!</definedName>
    <definedName name="_24_c_7_1" localSheetId="7">#REF!</definedName>
    <definedName name="_24_c_7_1" localSheetId="26">#REF!</definedName>
    <definedName name="_24_c_7_1">#REF!</definedName>
    <definedName name="_25" localSheetId="7">#REF!</definedName>
    <definedName name="_25">#N/A</definedName>
    <definedName name="_25___123Graph_ACHART_23" localSheetId="4" hidden="1">#REF!</definedName>
    <definedName name="_25___123Graph_ACHART_23" localSheetId="7" hidden="1">#REF!</definedName>
    <definedName name="_25___123Graph_ACHART_23" hidden="1">#REF!</definedName>
    <definedName name="_25__123Graph_ACHART_39" localSheetId="4" hidden="1">#REF!</definedName>
    <definedName name="_25__123Graph_ACHART_39" localSheetId="7" hidden="1">#REF!</definedName>
    <definedName name="_25__123Graph_ACHART_39" hidden="1">#REF!</definedName>
    <definedName name="_25_c_9_1" localSheetId="4">#REF!</definedName>
    <definedName name="_25_c_9_1" localSheetId="7">#REF!</definedName>
    <definedName name="_25_c_9_1" localSheetId="26">#REF!</definedName>
    <definedName name="_25_c_9_1">#REF!</definedName>
    <definedName name="_25Print_4_1" localSheetId="4">#REF!</definedName>
    <definedName name="_25Print_4_1" localSheetId="7">#REF!</definedName>
    <definedName name="_25Print_4_1">#REF!</definedName>
    <definedName name="_26" localSheetId="7">#REF!</definedName>
    <definedName name="_26">#N/A</definedName>
    <definedName name="_26___123Graph_ACHART_25" localSheetId="4" hidden="1">#REF!</definedName>
    <definedName name="_26___123Graph_ACHART_25" localSheetId="7" hidden="1">#REF!</definedName>
    <definedName name="_26___123Graph_ACHART_25" hidden="1">#REF!</definedName>
    <definedName name="_26__123Graph_ACHART_4" localSheetId="4" hidden="1">#REF!</definedName>
    <definedName name="_26__123Graph_ACHART_4" localSheetId="7" hidden="1">#REF!</definedName>
    <definedName name="_26__123Graph_ACHART_4" hidden="1">#REF!</definedName>
    <definedName name="_27" localSheetId="7">#REF!</definedName>
    <definedName name="_27">#N/A</definedName>
    <definedName name="_27___123Graph_ACHART_27" localSheetId="4" hidden="1">#REF!</definedName>
    <definedName name="_27___123Graph_ACHART_27" localSheetId="7" hidden="1">#REF!</definedName>
    <definedName name="_27___123Graph_ACHART_27" hidden="1">#REF!</definedName>
    <definedName name="_27__123Graph_ACHART_41" localSheetId="4" hidden="1">#REF!</definedName>
    <definedName name="_27__123Graph_ACHART_41" localSheetId="7" hidden="1">#REF!</definedName>
    <definedName name="_27__123Graph_ACHART_41" hidden="1">#REF!</definedName>
    <definedName name="_27_I_1">#N/A</definedName>
    <definedName name="_27Print_Area_MI_4_1" localSheetId="4">#REF!</definedName>
    <definedName name="_27Print_Area_MI_4_1" localSheetId="7">#REF!</definedName>
    <definedName name="_27Print_Area_MI_4_1">#REF!</definedName>
    <definedName name="_28" localSheetId="7">#REF!</definedName>
    <definedName name="_28">#N/A</definedName>
    <definedName name="_28___123Graph_ACHART_29" localSheetId="4" hidden="1">#REF!</definedName>
    <definedName name="_28___123Graph_ACHART_29" localSheetId="7" hidden="1">#REF!</definedName>
    <definedName name="_28___123Graph_ACHART_29" hidden="1">#REF!</definedName>
    <definedName name="_28__123Graph_ACHART_43" localSheetId="4" hidden="1">#REF!</definedName>
    <definedName name="_28__123Graph_ACHART_43" localSheetId="7" hidden="1">#REF!</definedName>
    <definedName name="_28__123Graph_ACHART_43" hidden="1">#REF!</definedName>
    <definedName name="_28_I_1_1">#N/A</definedName>
    <definedName name="_29" localSheetId="7">#REF!</definedName>
    <definedName name="_29">#N/A</definedName>
    <definedName name="_29__123Graph_ACHART_45" localSheetId="4" hidden="1">#REF!</definedName>
    <definedName name="_29__123Graph_ACHART_45" localSheetId="7" hidden="1">#REF!</definedName>
    <definedName name="_29__123Graph_ACHART_45" hidden="1">#REF!</definedName>
    <definedName name="_29_I_1_2">#N/A</definedName>
    <definedName name="_29TES_4_1" localSheetId="4">#REF!</definedName>
    <definedName name="_29TES_4_1" localSheetId="7">#REF!</definedName>
    <definedName name="_29TES_4_1">#REF!</definedName>
    <definedName name="_2consumo_1_1">NA()</definedName>
    <definedName name="_2Excel_BuiltIn_Print_Area_1_1">#REF!</definedName>
    <definedName name="_2Excel_BuiltIn_Print_Area_1_1_1_1" localSheetId="4">#REF!</definedName>
    <definedName name="_2Excel_BuiltIn_Print_Area_1_1_1_1" localSheetId="7">#REF!</definedName>
    <definedName name="_2Excel_BuiltIn_Print_Area_1_1_1_1">#REF!</definedName>
    <definedName name="_2Excel_BuiltIn_Print_Area_5_1" localSheetId="4">#REF!</definedName>
    <definedName name="_2Excel_BuiltIn_Print_Area_5_1" localSheetId="7">#REF!</definedName>
    <definedName name="_2Excel_BuiltIn_Print_Area_5_1" localSheetId="26">#REF!</definedName>
    <definedName name="_2Excel_BuiltIn_Print_Area_5_1">"$#REF!.$A$1:$I$70"</definedName>
    <definedName name="_2Excel_BuiltIn_Print_Area_51_1_1" localSheetId="4">#REF!</definedName>
    <definedName name="_2Excel_BuiltIn_Print_Area_51_1_1" localSheetId="7">#REF!</definedName>
    <definedName name="_2Excel_BuiltIn_Print_Area_51_1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4">#REF!</definedName>
    <definedName name="_2Excel_BuiltIn_Print_Area_8_1" localSheetId="7">#REF!</definedName>
    <definedName name="_2Excel_BuiltIn_Print_Area_8_1" localSheetId="26">#REF!</definedName>
    <definedName name="_2Excel_BuiltIn_Print_Area_8_1">#REF!</definedName>
    <definedName name="_2Excel_BuiltIn_Print_Titles_13_1" localSheetId="4">(#REF!,#REF!)</definedName>
    <definedName name="_2Excel_BuiltIn_Print_Titles_13_1" localSheetId="7">(#REF!,#REF!)</definedName>
    <definedName name="_2Excel_BuiltIn_Print_Titles_13_1">(#REF!,#REF!)</definedName>
    <definedName name="_3____123Graph_ACHART_3" localSheetId="4" hidden="1">#REF!</definedName>
    <definedName name="_3____123Graph_ACHART_3" localSheetId="7" hidden="1">#REF!</definedName>
    <definedName name="_3____123Graph_ACHART_3" hidden="1">#REF!</definedName>
    <definedName name="_3__123Graph_ACHART_11" localSheetId="4" hidden="1">#REF!</definedName>
    <definedName name="_3__123Graph_ACHART_11" localSheetId="7" hidden="1">#REF!</definedName>
    <definedName name="_3__123Graph_ACHART_11" hidden="1">#REF!</definedName>
    <definedName name="_3__123Graph_ACHART_3" localSheetId="4" hidden="1">#REF!</definedName>
    <definedName name="_3__123Graph_ACHART_3" localSheetId="7" hidden="1">#REF!</definedName>
    <definedName name="_3__123Graph_ACHART_3" hidden="1">#REF!</definedName>
    <definedName name="_3_0_1_1">#N/A</definedName>
    <definedName name="_3_z_1" localSheetId="4">#REF!</definedName>
    <definedName name="_3_z_1" localSheetId="7">#REF!</definedName>
    <definedName name="_3_z_1">#REF!</definedName>
    <definedName name="_30" localSheetId="7">#REF!</definedName>
    <definedName name="_30">#N/A</definedName>
    <definedName name="_30___123Graph_ACHART_31" localSheetId="4" hidden="1">#REF!</definedName>
    <definedName name="_30___123Graph_ACHART_31" localSheetId="7" hidden="1">#REF!</definedName>
    <definedName name="_30___123Graph_ACHART_31" hidden="1">#REF!</definedName>
    <definedName name="_30__123Graph_ACHART_5" localSheetId="4" hidden="1">#REF!</definedName>
    <definedName name="_30__123Graph_ACHART_5" localSheetId="7" hidden="1">#REF!</definedName>
    <definedName name="_30__123Graph_ACHART_5" hidden="1">#REF!</definedName>
    <definedName name="_31" localSheetId="7">#REF!</definedName>
    <definedName name="_31">#N/A</definedName>
    <definedName name="_31___123Graph_ACHART_33" localSheetId="4" hidden="1">#REF!</definedName>
    <definedName name="_31___123Graph_ACHART_33" localSheetId="7" hidden="1">#REF!</definedName>
    <definedName name="_31___123Graph_ACHART_33" hidden="1">#REF!</definedName>
    <definedName name="_31__123Graph_ACHART_6" localSheetId="4" hidden="1">#REF!</definedName>
    <definedName name="_31__123Graph_ACHART_6" localSheetId="7" hidden="1">#REF!</definedName>
    <definedName name="_31__123Graph_ACHART_6" hidden="1">#REF!</definedName>
    <definedName name="_31_S_1">#N/A</definedName>
    <definedName name="_31totmsa_4_1" localSheetId="4">#REF!</definedName>
    <definedName name="_31totmsa_4_1" localSheetId="7">#REF!</definedName>
    <definedName name="_31totmsa_4_1">#REF!</definedName>
    <definedName name="_32" localSheetId="7">#REF!</definedName>
    <definedName name="_32">#N/A</definedName>
    <definedName name="_32___123Graph_ACHART_35" localSheetId="4" hidden="1">#REF!</definedName>
    <definedName name="_32___123Graph_ACHART_35" localSheetId="7" hidden="1">#REF!</definedName>
    <definedName name="_32___123Graph_ACHART_35" hidden="1">#REF!</definedName>
    <definedName name="_32__123Graph_ACHART_7" localSheetId="4" hidden="1">#REF!</definedName>
    <definedName name="_32__123Graph_ACHART_7" localSheetId="7" hidden="1">#REF!</definedName>
    <definedName name="_32__123Graph_ACHART_7" hidden="1">#REF!</definedName>
    <definedName name="_32_S_1_1">#N/A</definedName>
    <definedName name="_33" localSheetId="7">#REF!</definedName>
    <definedName name="_33">#N/A</definedName>
    <definedName name="_33___123Graph_ACHART_37" localSheetId="4" hidden="1">#REF!</definedName>
    <definedName name="_33___123Graph_ACHART_37" localSheetId="7" hidden="1">#REF!</definedName>
    <definedName name="_33___123Graph_ACHART_37" hidden="1">#REF!</definedName>
    <definedName name="_33__123Graph_ACHART_8" localSheetId="4" hidden="1">#REF!</definedName>
    <definedName name="_33__123Graph_ACHART_8" localSheetId="7" hidden="1">#REF!</definedName>
    <definedName name="_33__123Graph_ACHART_8" hidden="1">#REF!</definedName>
    <definedName name="_33_S_1_2">#N/A</definedName>
    <definedName name="_33totmsa2_4_1" localSheetId="4">#REF!</definedName>
    <definedName name="_33totmsa2_4_1" localSheetId="7">#REF!</definedName>
    <definedName name="_33totmsa2_4_1">#REF!</definedName>
    <definedName name="_34" localSheetId="7">#REF!</definedName>
    <definedName name="_34">#N/A</definedName>
    <definedName name="_34___123Graph_ACHART_39" localSheetId="4" hidden="1">#REF!</definedName>
    <definedName name="_34___123Graph_ACHART_39" localSheetId="7" hidden="1">#REF!</definedName>
    <definedName name="_34___123Graph_ACHART_39" hidden="1">#REF!</definedName>
    <definedName name="_34__123Graph_ACHART_9" localSheetId="4" hidden="1">#REF!</definedName>
    <definedName name="_34__123Graph_ACHART_9" localSheetId="7" hidden="1">#REF!</definedName>
    <definedName name="_34__123Graph_ACHART_9" hidden="1">#REF!</definedName>
    <definedName name="_34_S_14_1" localSheetId="4">#REF!</definedName>
    <definedName name="_34_S_14_1" localSheetId="7">#REF!</definedName>
    <definedName name="_34_S_14_1" localSheetId="26">#REF!</definedName>
    <definedName name="_34_S_14_1">#REF!</definedName>
    <definedName name="_35" localSheetId="7">#REF!</definedName>
    <definedName name="_35">#N/A</definedName>
    <definedName name="_35___123Graph_ACHART_4" localSheetId="4" hidden="1">#REF!</definedName>
    <definedName name="_35___123Graph_ACHART_4" localSheetId="7" hidden="1">#REF!</definedName>
    <definedName name="_35___123Graph_ACHART_4" hidden="1">#REF!</definedName>
    <definedName name="_35__123Graph_BCHART_1" localSheetId="4" hidden="1">#REF!</definedName>
    <definedName name="_35__123Graph_BCHART_1" localSheetId="7" hidden="1">#REF!</definedName>
    <definedName name="_35__123Graph_BCHART_1" hidden="1">#REF!</definedName>
    <definedName name="_35_x_1" localSheetId="4">#REF!</definedName>
    <definedName name="_35_x_1" localSheetId="7">#REF!</definedName>
    <definedName name="_35_x_1" localSheetId="26">#REF!</definedName>
    <definedName name="_35_x_1">#REF!</definedName>
    <definedName name="_35totsma_4_1" localSheetId="4">#REF!</definedName>
    <definedName name="_35totsma_4_1" localSheetId="7">#REF!</definedName>
    <definedName name="_35totsma_4_1">#REF!</definedName>
    <definedName name="_36" localSheetId="7">#REF!</definedName>
    <definedName name="_36">#N/A</definedName>
    <definedName name="_36___123Graph_ACHART_41" localSheetId="4" hidden="1">#REF!</definedName>
    <definedName name="_36___123Graph_ACHART_41" localSheetId="7" hidden="1">#REF!</definedName>
    <definedName name="_36___123Graph_ACHART_41" hidden="1">#REF!</definedName>
    <definedName name="_36__123Graph_BCHART_10" localSheetId="4" hidden="1">#REF!</definedName>
    <definedName name="_36__123Graph_BCHART_10" localSheetId="7" hidden="1">#REF!</definedName>
    <definedName name="_36__123Graph_BCHART_10" hidden="1">#REF!</definedName>
    <definedName name="_36_x_11_1" localSheetId="4">#REF!</definedName>
    <definedName name="_36_x_11_1" localSheetId="7">#REF!</definedName>
    <definedName name="_36_x_11_1" localSheetId="26">#REF!</definedName>
    <definedName name="_36_x_11_1">#REF!</definedName>
    <definedName name="_37" localSheetId="7">#REF!</definedName>
    <definedName name="_37">#N/A</definedName>
    <definedName name="_37___123Graph_ACHART_43" localSheetId="4" hidden="1">#REF!</definedName>
    <definedName name="_37___123Graph_ACHART_43" localSheetId="7" hidden="1">#REF!</definedName>
    <definedName name="_37___123Graph_ACHART_43" hidden="1">#REF!</definedName>
    <definedName name="_37__123Graph_BCHART_13" localSheetId="4" hidden="1">#REF!</definedName>
    <definedName name="_37__123Graph_BCHART_13" localSheetId="7" hidden="1">#REF!</definedName>
    <definedName name="_37__123Graph_BCHART_13" hidden="1">#REF!</definedName>
    <definedName name="_37_x_12_1" localSheetId="4">#REF!</definedName>
    <definedName name="_37_x_12_1" localSheetId="7">#REF!</definedName>
    <definedName name="_37_x_12_1" localSheetId="26">#REF!</definedName>
    <definedName name="_37_x_12_1">#REF!</definedName>
    <definedName name="_38" localSheetId="7">#REF!</definedName>
    <definedName name="_38">#N/A</definedName>
    <definedName name="_38___123Graph_ACHART_45" localSheetId="4" hidden="1">#REF!</definedName>
    <definedName name="_38___123Graph_ACHART_45" localSheetId="7" hidden="1">#REF!</definedName>
    <definedName name="_38___123Graph_ACHART_45" hidden="1">#REF!</definedName>
    <definedName name="_38__123Graph_BCHART_14" localSheetId="4" hidden="1">#REF!</definedName>
    <definedName name="_38__123Graph_BCHART_14" localSheetId="7" hidden="1">#REF!</definedName>
    <definedName name="_38__123Graph_BCHART_14" hidden="1">#REF!</definedName>
    <definedName name="_38_x_13_1" localSheetId="4">#REF!</definedName>
    <definedName name="_38_x_13_1" localSheetId="7">#REF!</definedName>
    <definedName name="_38_x_13_1" localSheetId="26">#REF!</definedName>
    <definedName name="_38_x_13_1">#REF!</definedName>
    <definedName name="_39" localSheetId="7">#REF!</definedName>
    <definedName name="_39">#N/A</definedName>
    <definedName name="_39___123Graph_ACHART_5" localSheetId="4" hidden="1">#REF!</definedName>
    <definedName name="_39___123Graph_ACHART_5" localSheetId="7" hidden="1">#REF!</definedName>
    <definedName name="_39___123Graph_ACHART_5" hidden="1">#REF!</definedName>
    <definedName name="_39__123Graph_BCHART_15" localSheetId="4" hidden="1">#REF!</definedName>
    <definedName name="_39__123Graph_BCHART_15" localSheetId="7" hidden="1">#REF!</definedName>
    <definedName name="_39__123Graph_BCHART_15" hidden="1">#REF!</definedName>
    <definedName name="_39_x_15_1" localSheetId="4">#REF!</definedName>
    <definedName name="_39_x_15_1" localSheetId="7">#REF!</definedName>
    <definedName name="_39_x_15_1" localSheetId="26">#REF!</definedName>
    <definedName name="_39_x_15_1">#REF!</definedName>
    <definedName name="_3Consumodemateriais_1_1">NA()</definedName>
    <definedName name="_3Excel_BuiltIn_Print_Area_1_1_1">"#REF!"</definedName>
    <definedName name="_3Excel_BuiltIn_Print_Area_11_1_1">"$#REF!.$A$1:$AL$33"</definedName>
    <definedName name="_3Excel_BuiltIn_Print_Area_8_1">"$#REF!.$A$1:$I$17"</definedName>
    <definedName name="_3Excel_BuiltIn_Print_Titles_1_1" localSheetId="4">#REF!</definedName>
    <definedName name="_3Excel_BuiltIn_Print_Titles_1_1" localSheetId="7">#REF!</definedName>
    <definedName name="_3Excel_BuiltIn_Print_Titles_1_1" localSheetId="26">#REF!</definedName>
    <definedName name="_3Excel_BuiltIn_Print_Titles_1_1">#REF!</definedName>
    <definedName name="_3Excel_BuiltIn_Print_Titles_21_1" localSheetId="4">(#REF!,#REF!)</definedName>
    <definedName name="_3Excel_BuiltIn_Print_Titles_21_1" localSheetId="7">(#REF!,#REF!)</definedName>
    <definedName name="_3Excel_BuiltIn_Print_Titles_21_1">(#REF!,#REF!)</definedName>
    <definedName name="_3S0120000">#N/A</definedName>
    <definedName name="_3S0120000_1" localSheetId="4">#REF!</definedName>
    <definedName name="_3S0120000_1" localSheetId="7">#REF!</definedName>
    <definedName name="_3S0120000_1" localSheetId="26">#REF!</definedName>
    <definedName name="_3S0120000_1">#REF!</definedName>
    <definedName name="_3S0193000">#N/A</definedName>
    <definedName name="_3S0193000_1" localSheetId="4">#REF!</definedName>
    <definedName name="_3S0193000_1" localSheetId="7">#REF!</definedName>
    <definedName name="_3S0193000_1" localSheetId="26">#REF!</definedName>
    <definedName name="_3S0193000_1">#REF!</definedName>
    <definedName name="_3S0220001">#N/A</definedName>
    <definedName name="_3S0220001_1" localSheetId="4">#REF!</definedName>
    <definedName name="_3S0220001_1" localSheetId="7">#REF!</definedName>
    <definedName name="_3S0220001_1" localSheetId="26">#REF!</definedName>
    <definedName name="_3S0220001_1">#REF!</definedName>
    <definedName name="_3S0223000">#N/A</definedName>
    <definedName name="_3S0223000_1" localSheetId="4">#REF!</definedName>
    <definedName name="_3S0223000_1" localSheetId="7">#REF!</definedName>
    <definedName name="_3S0223000_1" localSheetId="26">#REF!</definedName>
    <definedName name="_3S0223000_1">#REF!</definedName>
    <definedName name="_3S0240000">#N/A</definedName>
    <definedName name="_3S0240000_1" localSheetId="4">#REF!</definedName>
    <definedName name="_3S0240000_1" localSheetId="7">#REF!</definedName>
    <definedName name="_3S0240000_1" localSheetId="26">#REF!</definedName>
    <definedName name="_3S0240000_1">#REF!</definedName>
    <definedName name="_3S0251000">#N/A</definedName>
    <definedName name="_3S0251000_1" localSheetId="4">#REF!</definedName>
    <definedName name="_3S0251000_1" localSheetId="7">#REF!</definedName>
    <definedName name="_3S0251000_1" localSheetId="26">#REF!</definedName>
    <definedName name="_3S0251000_1">#REF!</definedName>
    <definedName name="_3S0253001">#N/A</definedName>
    <definedName name="_3S0253001_1" localSheetId="4">#REF!</definedName>
    <definedName name="_3S0253001_1" localSheetId="7">#REF!</definedName>
    <definedName name="_3S0253001_1" localSheetId="26">#REF!</definedName>
    <definedName name="_3S0253001_1">#REF!</definedName>
    <definedName name="_3S0254000">#N/A</definedName>
    <definedName name="_3S0254000_1" localSheetId="4">#REF!</definedName>
    <definedName name="_3S0254000_1" localSheetId="7">#REF!</definedName>
    <definedName name="_3S0254000_1" localSheetId="26">#REF!</definedName>
    <definedName name="_3S0254000_1">#REF!</definedName>
    <definedName name="_3S0260100">#N/A</definedName>
    <definedName name="_3S0260100_1" localSheetId="4">#REF!</definedName>
    <definedName name="_3S0260100_1" localSheetId="7">#REF!</definedName>
    <definedName name="_3S0260100_1" localSheetId="26">#REF!</definedName>
    <definedName name="_3S0260100_1">#REF!</definedName>
    <definedName name="_3S0290000">#N/A</definedName>
    <definedName name="_3S0290000_1" localSheetId="4">#REF!</definedName>
    <definedName name="_3S0290000_1" localSheetId="7">#REF!</definedName>
    <definedName name="_3S0290000_1" localSheetId="26">#REF!</definedName>
    <definedName name="_3S0290000_1">#REF!</definedName>
    <definedName name="_3S0331000">#N/A</definedName>
    <definedName name="_3S0331000_1" localSheetId="4">#REF!</definedName>
    <definedName name="_3S0331000_1" localSheetId="7">#REF!</definedName>
    <definedName name="_3S0331000_1" localSheetId="26">#REF!</definedName>
    <definedName name="_3S0331000_1">#REF!</definedName>
    <definedName name="_3S0332901">#N/A</definedName>
    <definedName name="_3S0332901_1" localSheetId="4">#REF!</definedName>
    <definedName name="_3S0332901_1" localSheetId="7">#REF!</definedName>
    <definedName name="_3S0332901_1" localSheetId="26">#REF!</definedName>
    <definedName name="_3S0332901_1">#REF!</definedName>
    <definedName name="_3S0334002">#N/A</definedName>
    <definedName name="_3S0334002_1" localSheetId="4">#REF!</definedName>
    <definedName name="_3S0334002_1" localSheetId="7">#REF!</definedName>
    <definedName name="_3S0334002_1" localSheetId="26">#REF!</definedName>
    <definedName name="_3S0334002_1">#REF!</definedName>
    <definedName name="_3S0335300">#N/A</definedName>
    <definedName name="_3S0335300_1" localSheetId="4">#REF!</definedName>
    <definedName name="_3S0335300_1" localSheetId="7">#REF!</definedName>
    <definedName name="_3S0335300_1" localSheetId="26">#REF!</definedName>
    <definedName name="_3S0335300_1">#REF!</definedName>
    <definedName name="_3S0337000">#N/A</definedName>
    <definedName name="_3S0337000_1" localSheetId="4">#REF!</definedName>
    <definedName name="_3S0337000_1" localSheetId="7">#REF!</definedName>
    <definedName name="_3S0337000_1" localSheetId="26">#REF!</definedName>
    <definedName name="_3S0337000_1">#REF!</definedName>
    <definedName name="_3S0394001">#N/A</definedName>
    <definedName name="_3S0394001_1" localSheetId="4">#REF!</definedName>
    <definedName name="_3S0394001_1" localSheetId="7">#REF!</definedName>
    <definedName name="_3S0394001_1" localSheetId="26">#REF!</definedName>
    <definedName name="_3S0394001_1">#REF!</definedName>
    <definedName name="_3S0394002">#N/A</definedName>
    <definedName name="_3S0394002_1" localSheetId="4">#REF!</definedName>
    <definedName name="_3S0394002_1" localSheetId="7">#REF!</definedName>
    <definedName name="_3S0394002_1" localSheetId="26">#REF!</definedName>
    <definedName name="_3S0394002_1">#REF!</definedName>
    <definedName name="_3S0395000">#N/A</definedName>
    <definedName name="_3S0395000_1" localSheetId="4">#REF!</definedName>
    <definedName name="_3S0395000_1" localSheetId="7">#REF!</definedName>
    <definedName name="_3S0395000_1" localSheetId="26">#REF!</definedName>
    <definedName name="_3S0395000_1">#REF!</definedName>
    <definedName name="_3S0400000">#N/A</definedName>
    <definedName name="_3S0400000_1" localSheetId="4">#REF!</definedName>
    <definedName name="_3S0400000_1" localSheetId="7">#REF!</definedName>
    <definedName name="_3S0400000_1" localSheetId="26">#REF!</definedName>
    <definedName name="_3S0400000_1">#REF!</definedName>
    <definedName name="_3S0400001">#N/A</definedName>
    <definedName name="_3S0400001_1" localSheetId="4">#REF!</definedName>
    <definedName name="_3S0400001_1" localSheetId="7">#REF!</definedName>
    <definedName name="_3S0400001_1" localSheetId="26">#REF!</definedName>
    <definedName name="_3S0400001_1">#REF!</definedName>
    <definedName name="_3S0459000">#N/A</definedName>
    <definedName name="_3S0459000_1" localSheetId="4">#REF!</definedName>
    <definedName name="_3S0459000_1" localSheetId="7">#REF!</definedName>
    <definedName name="_3S0459000_1" localSheetId="26">#REF!</definedName>
    <definedName name="_3S0459000_1">#REF!</definedName>
    <definedName name="_3S0499908">#N/A</definedName>
    <definedName name="_3S0499908_1" localSheetId="4">#REF!</definedName>
    <definedName name="_3S0499908_1" localSheetId="7">#REF!</definedName>
    <definedName name="_3S0499908_1" localSheetId="26">#REF!</definedName>
    <definedName name="_3S0499908_1">#REF!</definedName>
    <definedName name="_3S0500000">#N/A</definedName>
    <definedName name="_3S0500000_1" localSheetId="4">#REF!</definedName>
    <definedName name="_3S0500000_1" localSheetId="7">#REF!</definedName>
    <definedName name="_3S0500000_1" localSheetId="26">#REF!</definedName>
    <definedName name="_3S0500000_1">#REF!</definedName>
    <definedName name="_3S0500100">#N/A</definedName>
    <definedName name="_3S0500100_1" localSheetId="4">#REF!</definedName>
    <definedName name="_3S0500100_1" localSheetId="7">#REF!</definedName>
    <definedName name="_3S0500100_1" localSheetId="26">#REF!</definedName>
    <definedName name="_3S0500100_1">#REF!</definedName>
    <definedName name="_3S0510102">#N/A</definedName>
    <definedName name="_3S0510102_1" localSheetId="4">#REF!</definedName>
    <definedName name="_3S0510102_1" localSheetId="7">#REF!</definedName>
    <definedName name="_3S0510102_1" localSheetId="26">#REF!</definedName>
    <definedName name="_3S0510102_1">#REF!</definedName>
    <definedName name="_3S0810000">#N/A</definedName>
    <definedName name="_3S0810000_1" localSheetId="4">#REF!</definedName>
    <definedName name="_3S0810000_1" localSheetId="7">#REF!</definedName>
    <definedName name="_3S0810000_1" localSheetId="26">#REF!</definedName>
    <definedName name="_3S0810000_1">#REF!</definedName>
    <definedName name="_3S0810101">#N/A</definedName>
    <definedName name="_3S0810101_1" localSheetId="4">#REF!</definedName>
    <definedName name="_3S0810101_1" localSheetId="7">#REF!</definedName>
    <definedName name="_3S0810101_1" localSheetId="26">#REF!</definedName>
    <definedName name="_3S0810101_1">#REF!</definedName>
    <definedName name="_3S0810102">#N/A</definedName>
    <definedName name="_3S0810102_1" localSheetId="4">#REF!</definedName>
    <definedName name="_3S0810102_1" localSheetId="7">#REF!</definedName>
    <definedName name="_3S0810102_1" localSheetId="26">#REF!</definedName>
    <definedName name="_3S0810102_1">#REF!</definedName>
    <definedName name="_3S0810201">#N/A</definedName>
    <definedName name="_3S0810201_1" localSheetId="4">#REF!</definedName>
    <definedName name="_3S0810201_1" localSheetId="7">#REF!</definedName>
    <definedName name="_3S0810201_1" localSheetId="26">#REF!</definedName>
    <definedName name="_3S0810201_1">#REF!</definedName>
    <definedName name="_3S0810900">#N/A</definedName>
    <definedName name="_3S0810900_1" localSheetId="4">#REF!</definedName>
    <definedName name="_3S0810900_1" localSheetId="7">#REF!</definedName>
    <definedName name="_3S0810900_1" localSheetId="26">#REF!</definedName>
    <definedName name="_3S0810900_1">#REF!</definedName>
    <definedName name="_3S0820000">#N/A</definedName>
    <definedName name="_3S0820000_1" localSheetId="4">#REF!</definedName>
    <definedName name="_3S0820000_1" localSheetId="7">#REF!</definedName>
    <definedName name="_3S0820000_1" localSheetId="26">#REF!</definedName>
    <definedName name="_3S0820000_1">#REF!</definedName>
    <definedName name="_3S0830001">#N/A</definedName>
    <definedName name="_3S0830001_1" localSheetId="4">#REF!</definedName>
    <definedName name="_3S0830001_1" localSheetId="7">#REF!</definedName>
    <definedName name="_3S0830001_1" localSheetId="26">#REF!</definedName>
    <definedName name="_3S0830001_1">#REF!</definedName>
    <definedName name="_3S0830101">#N/A</definedName>
    <definedName name="_3S0830101_1" localSheetId="4">#REF!</definedName>
    <definedName name="_3S0830101_1" localSheetId="7">#REF!</definedName>
    <definedName name="_3S0830101_1" localSheetId="26">#REF!</definedName>
    <definedName name="_3S0830101_1">#REF!</definedName>
    <definedName name="_3S0830102">#N/A</definedName>
    <definedName name="_3S0830102_1" localSheetId="4">#REF!</definedName>
    <definedName name="_3S0830102_1" localSheetId="7">#REF!</definedName>
    <definedName name="_3S0830102_1" localSheetId="26">#REF!</definedName>
    <definedName name="_3S0830102_1">#REF!</definedName>
    <definedName name="_3S0830103">#N/A</definedName>
    <definedName name="_3S0830103_1" localSheetId="4">#REF!</definedName>
    <definedName name="_3S0830103_1" localSheetId="7">#REF!</definedName>
    <definedName name="_3S0830103_1" localSheetId="26">#REF!</definedName>
    <definedName name="_3S0830103_1">#REF!</definedName>
    <definedName name="_3S0830201">#N/A</definedName>
    <definedName name="_3S0830201_1" localSheetId="4">#REF!</definedName>
    <definedName name="_3S0830201_1" localSheetId="7">#REF!</definedName>
    <definedName name="_3S0830201_1" localSheetId="26">#REF!</definedName>
    <definedName name="_3S0830201_1">#REF!</definedName>
    <definedName name="_3S0830202">#N/A</definedName>
    <definedName name="_3S0830202_1" localSheetId="4">#REF!</definedName>
    <definedName name="_3S0830202_1" localSheetId="7">#REF!</definedName>
    <definedName name="_3S0830202_1" localSheetId="26">#REF!</definedName>
    <definedName name="_3S0830202_1">#REF!</definedName>
    <definedName name="_3S0830203">#N/A</definedName>
    <definedName name="_3S0830203_1" localSheetId="4">#REF!</definedName>
    <definedName name="_3S0830203_1" localSheetId="7">#REF!</definedName>
    <definedName name="_3S0830203_1" localSheetId="26">#REF!</definedName>
    <definedName name="_3S0830203_1">#REF!</definedName>
    <definedName name="_3S0830204">#N/A</definedName>
    <definedName name="_3S0830204_1" localSheetId="4">#REF!</definedName>
    <definedName name="_3S0830204_1" localSheetId="7">#REF!</definedName>
    <definedName name="_3S0830204_1" localSheetId="26">#REF!</definedName>
    <definedName name="_3S0830204_1">#REF!</definedName>
    <definedName name="_3S0830205">#N/A</definedName>
    <definedName name="_3S0830205_1" localSheetId="4">#REF!</definedName>
    <definedName name="_3S0830205_1" localSheetId="7">#REF!</definedName>
    <definedName name="_3S0830205_1" localSheetId="26">#REF!</definedName>
    <definedName name="_3S0830205_1">#REF!</definedName>
    <definedName name="_3S0840000">#N/A</definedName>
    <definedName name="_3S0840000_1" localSheetId="4">#REF!</definedName>
    <definedName name="_3S0840000_1" localSheetId="7">#REF!</definedName>
    <definedName name="_3S0840000_1" localSheetId="26">#REF!</definedName>
    <definedName name="_3S0840000_1">#REF!</definedName>
    <definedName name="_3S0840001">#N/A</definedName>
    <definedName name="_3S0840001_1" localSheetId="4">#REF!</definedName>
    <definedName name="_3S0840001_1" localSheetId="7">#REF!</definedName>
    <definedName name="_3S0840001_1" localSheetId="26">#REF!</definedName>
    <definedName name="_3S0840001_1">#REF!</definedName>
    <definedName name="_3S0840002">#N/A</definedName>
    <definedName name="_3S0840002_1" localSheetId="4">#REF!</definedName>
    <definedName name="_3S0840002_1" localSheetId="7">#REF!</definedName>
    <definedName name="_3S0840002_1" localSheetId="26">#REF!</definedName>
    <definedName name="_3S0840002_1">#REF!</definedName>
    <definedName name="_3S0840100">#N/A</definedName>
    <definedName name="_3S0840100_1" localSheetId="4">#REF!</definedName>
    <definedName name="_3S0840100_1" localSheetId="7">#REF!</definedName>
    <definedName name="_3S0840100_1" localSheetId="26">#REF!</definedName>
    <definedName name="_3S0840100_1">#REF!</definedName>
    <definedName name="_3S0840200">#N/A</definedName>
    <definedName name="_3S0840200_1" localSheetId="4">#REF!</definedName>
    <definedName name="_3S0840200_1" localSheetId="7">#REF!</definedName>
    <definedName name="_3S0840200_1" localSheetId="26">#REF!</definedName>
    <definedName name="_3S0840200_1">#REF!</definedName>
    <definedName name="_3S0840300">#N/A</definedName>
    <definedName name="_3S0840300_1" localSheetId="4">#REF!</definedName>
    <definedName name="_3S0840300_1" localSheetId="7">#REF!</definedName>
    <definedName name="_3S0840300_1" localSheetId="26">#REF!</definedName>
    <definedName name="_3S0840300_1">#REF!</definedName>
    <definedName name="_3S0840400">#N/A</definedName>
    <definedName name="_3S0840400_1" localSheetId="4">#REF!</definedName>
    <definedName name="_3S0840400_1" localSheetId="7">#REF!</definedName>
    <definedName name="_3S0840400_1" localSheetId="26">#REF!</definedName>
    <definedName name="_3S0840400_1">#REF!</definedName>
    <definedName name="_3S0850000">#N/A</definedName>
    <definedName name="_3S0850000_1" localSheetId="4">#REF!</definedName>
    <definedName name="_3S0850000_1" localSheetId="7">#REF!</definedName>
    <definedName name="_3S0850000_1" localSheetId="26">#REF!</definedName>
    <definedName name="_3S0850000_1">#REF!</definedName>
    <definedName name="_3S0850100">#N/A</definedName>
    <definedName name="_3S0850100_1" localSheetId="4">#REF!</definedName>
    <definedName name="_3S0850100_1" localSheetId="7">#REF!</definedName>
    <definedName name="_3S0850100_1" localSheetId="26">#REF!</definedName>
    <definedName name="_3S0850100_1">#REF!</definedName>
    <definedName name="_3S0851000">#N/A</definedName>
    <definedName name="_3S0851000_1" localSheetId="4">#REF!</definedName>
    <definedName name="_3S0851000_1" localSheetId="7">#REF!</definedName>
    <definedName name="_3S0851000_1" localSheetId="26">#REF!</definedName>
    <definedName name="_3S0851000_1">#REF!</definedName>
    <definedName name="_3S0851100">#N/A</definedName>
    <definedName name="_3S0851100_1" localSheetId="4">#REF!</definedName>
    <definedName name="_3S0851100_1" localSheetId="7">#REF!</definedName>
    <definedName name="_3S0851100_1" localSheetId="26">#REF!</definedName>
    <definedName name="_3S0851100_1">#REF!</definedName>
    <definedName name="_3S0890000">#N/A</definedName>
    <definedName name="_3S0890000_1" localSheetId="4">#REF!</definedName>
    <definedName name="_3S0890000_1" localSheetId="7">#REF!</definedName>
    <definedName name="_3S0890000_1" localSheetId="26">#REF!</definedName>
    <definedName name="_3S0890000_1">#REF!</definedName>
    <definedName name="_3S0890001">#N/A</definedName>
    <definedName name="_3S0890001_1" localSheetId="4">#REF!</definedName>
    <definedName name="_3S0890001_1" localSheetId="7">#REF!</definedName>
    <definedName name="_3S0890001_1" localSheetId="26">#REF!</definedName>
    <definedName name="_3S0890001_1">#REF!</definedName>
    <definedName name="_3S0890100">#N/A</definedName>
    <definedName name="_3S0890100_1" localSheetId="4">#REF!</definedName>
    <definedName name="_3S0890100_1" localSheetId="7">#REF!</definedName>
    <definedName name="_3S0890100_1" localSheetId="26">#REF!</definedName>
    <definedName name="_3S0890100_1">#REF!</definedName>
    <definedName name="_3S0890101">#N/A</definedName>
    <definedName name="_3S0890101_1" localSheetId="4">#REF!</definedName>
    <definedName name="_3S0890101_1" localSheetId="7">#REF!</definedName>
    <definedName name="_3S0890101_1" localSheetId="26">#REF!</definedName>
    <definedName name="_3S0890101_1">#REF!</definedName>
    <definedName name="_3S0891000">#N/A</definedName>
    <definedName name="_3S0891000_1" localSheetId="4">#REF!</definedName>
    <definedName name="_3S0891000_1" localSheetId="7">#REF!</definedName>
    <definedName name="_3S0891000_1" localSheetId="26">#REF!</definedName>
    <definedName name="_3S0891000_1">#REF!</definedName>
    <definedName name="_3S0900200">#N/A</definedName>
    <definedName name="_3S0900200_1" localSheetId="4">#REF!</definedName>
    <definedName name="_3S0900200_1" localSheetId="7">#REF!</definedName>
    <definedName name="_3S0900200_1" localSheetId="26">#REF!</definedName>
    <definedName name="_3S0900200_1">#REF!</definedName>
    <definedName name="_3S0900203">#N/A</definedName>
    <definedName name="_3S0900203_1" localSheetId="4">#REF!</definedName>
    <definedName name="_3S0900203_1" localSheetId="7">#REF!</definedName>
    <definedName name="_3S0900203_1" localSheetId="26">#REF!</definedName>
    <definedName name="_3S0900203_1">#REF!</definedName>
    <definedName name="_3S0900241">#N/A</definedName>
    <definedName name="_3S0900241_1" localSheetId="4">#REF!</definedName>
    <definedName name="_3S0900241_1" localSheetId="7">#REF!</definedName>
    <definedName name="_3S0900241_1" localSheetId="26">#REF!</definedName>
    <definedName name="_3S0900241_1">#REF!</definedName>
    <definedName name="_3S0920270">#N/A</definedName>
    <definedName name="_3S0920270_1" localSheetId="4">#REF!</definedName>
    <definedName name="_3S0920270_1" localSheetId="7">#REF!</definedName>
    <definedName name="_3S0920270_1" localSheetId="26">#REF!</definedName>
    <definedName name="_3S0920270_1">#REF!</definedName>
    <definedName name="_4____123Graph_ACHART_7" localSheetId="4" hidden="1">#REF!</definedName>
    <definedName name="_4____123Graph_ACHART_7" localSheetId="7" hidden="1">#REF!</definedName>
    <definedName name="_4____123Graph_ACHART_7" hidden="1">#REF!</definedName>
    <definedName name="_4__123Graph_ACHART_12" localSheetId="4" hidden="1">#REF!</definedName>
    <definedName name="_4__123Graph_ACHART_12" localSheetId="7" hidden="1">#REF!</definedName>
    <definedName name="_4__123Graph_ACHART_12" hidden="1">#REF!</definedName>
    <definedName name="_4__123Graph_ACHART_7" localSheetId="4" hidden="1">#REF!</definedName>
    <definedName name="_4__123Graph_ACHART_7" localSheetId="7" hidden="1">#REF!</definedName>
    <definedName name="_4__123Graph_ACHART_7" hidden="1">#REF!</definedName>
    <definedName name="_4__123Graph_BCHART_1" localSheetId="4" hidden="1">#REF!</definedName>
    <definedName name="_4__123Graph_BCHART_1" localSheetId="7" hidden="1">#REF!</definedName>
    <definedName name="_4__123Graph_BCHART_1" localSheetId="26" hidden="1">#REF!</definedName>
    <definedName name="_4__123Graph_BCHART_1" hidden="1">#REF!</definedName>
    <definedName name="_4_0_14_1" localSheetId="4">#REF!</definedName>
    <definedName name="_4_0_14_1" localSheetId="7">#REF!</definedName>
    <definedName name="_4_0_14_1" localSheetId="26">#REF!</definedName>
    <definedName name="_4_0_14_1">#REF!</definedName>
    <definedName name="_4_S_1" localSheetId="4">#REF!</definedName>
    <definedName name="_4_S_1" localSheetId="7">#REF!</definedName>
    <definedName name="_4_S_1">#REF!</definedName>
    <definedName name="_4_x_1" localSheetId="4">#REF!</definedName>
    <definedName name="_4_x_1" localSheetId="7">#REF!</definedName>
    <definedName name="_4_x_1">#REF!</definedName>
    <definedName name="_40" localSheetId="7">#REF!</definedName>
    <definedName name="_40">#N/A</definedName>
    <definedName name="_40___123Graph_ACHART_6" localSheetId="4" hidden="1">#REF!</definedName>
    <definedName name="_40___123Graph_ACHART_6" localSheetId="7" hidden="1">#REF!</definedName>
    <definedName name="_40___123Graph_ACHART_6" hidden="1">#REF!</definedName>
    <definedName name="_40__123Graph_BCHART_16" localSheetId="4" hidden="1">#REF!</definedName>
    <definedName name="_40__123Graph_BCHART_16" localSheetId="7" hidden="1">#REF!</definedName>
    <definedName name="_40__123Graph_BCHART_16" hidden="1">#REF!</definedName>
    <definedName name="_40_x_16_1" localSheetId="4">#REF!</definedName>
    <definedName name="_40_x_16_1" localSheetId="7">#REF!</definedName>
    <definedName name="_40_x_16_1" localSheetId="26">#REF!</definedName>
    <definedName name="_40_x_16_1">#REF!</definedName>
    <definedName name="_41" localSheetId="7">#REF!</definedName>
    <definedName name="_41">#N/A</definedName>
    <definedName name="_41__123Graph_BCHART_17" localSheetId="4" hidden="1">#REF!</definedName>
    <definedName name="_41__123Graph_BCHART_17" localSheetId="7" hidden="1">#REF!</definedName>
    <definedName name="_41__123Graph_BCHART_17" hidden="1">#REF!</definedName>
    <definedName name="_41_x_17_1" localSheetId="4">#REF!</definedName>
    <definedName name="_41_x_17_1" localSheetId="7">#REF!</definedName>
    <definedName name="_41_x_17_1" localSheetId="26">#REF!</definedName>
    <definedName name="_41_x_17_1">#REF!</definedName>
    <definedName name="_42" localSheetId="7">#REF!</definedName>
    <definedName name="_42">#N/A</definedName>
    <definedName name="_42__123Graph_BCHART_18" localSheetId="4" hidden="1">#REF!</definedName>
    <definedName name="_42__123Graph_BCHART_18" localSheetId="7" hidden="1">#REF!</definedName>
    <definedName name="_42__123Graph_BCHART_18" hidden="1">#REF!</definedName>
    <definedName name="_42_x_19_1" localSheetId="4">#REF!</definedName>
    <definedName name="_42_x_19_1" localSheetId="7">#REF!</definedName>
    <definedName name="_42_x_19_1" localSheetId="26">#REF!</definedName>
    <definedName name="_42_x_19_1">#REF!</definedName>
    <definedName name="_43" localSheetId="7">#REF!</definedName>
    <definedName name="_43">#N/A</definedName>
    <definedName name="_43__123Graph_BCHART_19" localSheetId="4" hidden="1">#REF!</definedName>
    <definedName name="_43__123Graph_BCHART_19" localSheetId="7" hidden="1">#REF!</definedName>
    <definedName name="_43__123Graph_BCHART_19" hidden="1">#REF!</definedName>
    <definedName name="_43_x_2_1" localSheetId="4">#REF!</definedName>
    <definedName name="_43_x_2_1" localSheetId="7">#REF!</definedName>
    <definedName name="_43_x_2_1" localSheetId="26">#REF!</definedName>
    <definedName name="_43_x_2_1">#REF!</definedName>
    <definedName name="_44" localSheetId="7">#REF!</definedName>
    <definedName name="_44">#N/A</definedName>
    <definedName name="_44__123Graph_BCHART_2" localSheetId="4" hidden="1">#REF!</definedName>
    <definedName name="_44__123Graph_BCHART_2" localSheetId="7" hidden="1">#REF!</definedName>
    <definedName name="_44__123Graph_BCHART_2" hidden="1">#REF!</definedName>
    <definedName name="_44_x_28_1" localSheetId="4">#REF!</definedName>
    <definedName name="_44_x_28_1" localSheetId="7">#REF!</definedName>
    <definedName name="_44_x_28_1" localSheetId="26">#REF!</definedName>
    <definedName name="_44_x_28_1">#REF!</definedName>
    <definedName name="_45" localSheetId="7">#REF!</definedName>
    <definedName name="_45">#N/A</definedName>
    <definedName name="_45___123Graph_BCHART_10" localSheetId="4" hidden="1">#REF!</definedName>
    <definedName name="_45___123Graph_BCHART_10" localSheetId="7" hidden="1">#REF!</definedName>
    <definedName name="_45___123Graph_BCHART_10" hidden="1">#REF!</definedName>
    <definedName name="_45__123Graph_BCHART_20" localSheetId="4" hidden="1">#REF!</definedName>
    <definedName name="_45__123Graph_BCHART_20" localSheetId="7" hidden="1">#REF!</definedName>
    <definedName name="_45__123Graph_BCHART_20" hidden="1">#REF!</definedName>
    <definedName name="_45_x_3_1" localSheetId="4">#REF!</definedName>
    <definedName name="_45_x_3_1" localSheetId="7">#REF!</definedName>
    <definedName name="_45_x_3_1" localSheetId="26">#REF!</definedName>
    <definedName name="_45_x_3_1">#REF!</definedName>
    <definedName name="_46" localSheetId="7">#REF!</definedName>
    <definedName name="_46">#N/A</definedName>
    <definedName name="_46___123Graph_BCHART_13" localSheetId="4" hidden="1">#REF!</definedName>
    <definedName name="_46___123Graph_BCHART_13" localSheetId="7" hidden="1">#REF!</definedName>
    <definedName name="_46___123Graph_BCHART_13" hidden="1">#REF!</definedName>
    <definedName name="_46__123Graph_BCHART_21" localSheetId="4" hidden="1">#REF!</definedName>
    <definedName name="_46__123Graph_BCHART_21" localSheetId="7" hidden="1">#REF!</definedName>
    <definedName name="_46__123Graph_BCHART_21" hidden="1">#REF!</definedName>
    <definedName name="_46_x_4_1" localSheetId="4">#REF!</definedName>
    <definedName name="_46_x_4_1" localSheetId="7">#REF!</definedName>
    <definedName name="_46_x_4_1" localSheetId="26">#REF!</definedName>
    <definedName name="_46_x_4_1">#REF!</definedName>
    <definedName name="_47" localSheetId="7">#REF!</definedName>
    <definedName name="_47">#N/A</definedName>
    <definedName name="_47___123Graph_BCHART_14" localSheetId="4" hidden="1">#REF!</definedName>
    <definedName name="_47___123Graph_BCHART_14" localSheetId="7" hidden="1">#REF!</definedName>
    <definedName name="_47___123Graph_BCHART_14" hidden="1">#REF!</definedName>
    <definedName name="_47__123Graph_BCHART_22" localSheetId="4" hidden="1">#REF!</definedName>
    <definedName name="_47__123Graph_BCHART_22" localSheetId="7" hidden="1">#REF!</definedName>
    <definedName name="_47__123Graph_BCHART_22" hidden="1">#REF!</definedName>
    <definedName name="_47_x_7_1" localSheetId="4">#REF!</definedName>
    <definedName name="_47_x_7_1" localSheetId="7">#REF!</definedName>
    <definedName name="_47_x_7_1" localSheetId="26">#REF!</definedName>
    <definedName name="_47_x_7_1">#REF!</definedName>
    <definedName name="_48" localSheetId="7">#REF!</definedName>
    <definedName name="_48">#N/A</definedName>
    <definedName name="_48___123Graph_BCHART_15" localSheetId="4" hidden="1">#REF!</definedName>
    <definedName name="_48___123Graph_BCHART_15" localSheetId="7" hidden="1">#REF!</definedName>
    <definedName name="_48___123Graph_BCHART_15" hidden="1">#REF!</definedName>
    <definedName name="_48__123Graph_BCHART_23" localSheetId="4" hidden="1">#REF!</definedName>
    <definedName name="_48__123Graph_BCHART_23" localSheetId="7" hidden="1">#REF!</definedName>
    <definedName name="_48__123Graph_BCHART_23" hidden="1">#REF!</definedName>
    <definedName name="_48_x_9_1" localSheetId="4">#REF!</definedName>
    <definedName name="_48_x_9_1" localSheetId="7">#REF!</definedName>
    <definedName name="_48_x_9_1" localSheetId="26">#REF!</definedName>
    <definedName name="_48_x_9_1">#REF!</definedName>
    <definedName name="_49" localSheetId="7">#REF!</definedName>
    <definedName name="_49">#N/A</definedName>
    <definedName name="_49___123Graph_BCHART_16" localSheetId="4" hidden="1">#REF!</definedName>
    <definedName name="_49___123Graph_BCHART_16" localSheetId="7" hidden="1">#REF!</definedName>
    <definedName name="_49___123Graph_BCHART_16" hidden="1">#REF!</definedName>
    <definedName name="_49__123Graph_BCHART_3" localSheetId="4" hidden="1">#REF!</definedName>
    <definedName name="_49__123Graph_BCHART_3" localSheetId="7" hidden="1">#REF!</definedName>
    <definedName name="_49__123Graph_BCHART_3" hidden="1">#REF!</definedName>
    <definedName name="_4Aut_original_4_1" localSheetId="4">#REF!</definedName>
    <definedName name="_4Aut_original_4_1" localSheetId="7">#REF!</definedName>
    <definedName name="_4Aut_original_4_1">#REF!</definedName>
    <definedName name="_4Consumodemateriais_6_1">NA()</definedName>
    <definedName name="_4Excel_BuiltIn_Print_Area_53_1_1_1_1" localSheetId="4">#REF!</definedName>
    <definedName name="_4Excel_BuiltIn_Print_Area_53_1_1_1_1" localSheetId="7">#REF!</definedName>
    <definedName name="_4Excel_BuiltIn_Print_Area_53_1_1_1_1">#REF!</definedName>
    <definedName name="_4Excel_BuiltIn_Print_Titles_11_1">"$'Cubação aterros'.$#REF!$#REF!:$#REF!$#REF!"</definedName>
    <definedName name="_4Excel_BuiltIn_Print_Titles_29_1" localSheetId="4">(#REF!,#REF!)</definedName>
    <definedName name="_4Excel_BuiltIn_Print_Titles_29_1" localSheetId="7">(#REF!,#REF!)</definedName>
    <definedName name="_4Excel_BuiltIn_Print_Titles_29_1">(#REF!,#REF!)</definedName>
    <definedName name="_4S0612001">#N/A</definedName>
    <definedName name="_4S0612001_1" localSheetId="4">#REF!</definedName>
    <definedName name="_4S0612001_1" localSheetId="7">#REF!</definedName>
    <definedName name="_4S0612001_1" localSheetId="26">#REF!</definedName>
    <definedName name="_4S0612001_1">#REF!</definedName>
    <definedName name="_4S0612101">#N/A</definedName>
    <definedName name="_4S0612101_1" localSheetId="4">#REF!</definedName>
    <definedName name="_4S0612101_1" localSheetId="7">#REF!</definedName>
    <definedName name="_4S0612101_1" localSheetId="26">#REF!</definedName>
    <definedName name="_4S0612101_1">#REF!</definedName>
    <definedName name="_4S0612111">#N/A</definedName>
    <definedName name="_4S0612111_1" localSheetId="4">#REF!</definedName>
    <definedName name="_4S0612111_1" localSheetId="7">#REF!</definedName>
    <definedName name="_4S0612111_1" localSheetId="26">#REF!</definedName>
    <definedName name="_4S0612111_1">#REF!</definedName>
    <definedName name="_4S0620002">#N/A</definedName>
    <definedName name="_4S0620002_1" localSheetId="4">#REF!</definedName>
    <definedName name="_4S0620002_1" localSheetId="7">#REF!</definedName>
    <definedName name="_4S0620002_1" localSheetId="26">#REF!</definedName>
    <definedName name="_4S0620002_1">#REF!</definedName>
    <definedName name="_5____123Graph_ACHART_8" localSheetId="4" hidden="1">#REF!</definedName>
    <definedName name="_5____123Graph_ACHART_8" localSheetId="7" hidden="1">#REF!</definedName>
    <definedName name="_5____123Graph_ACHART_8" hidden="1">#REF!</definedName>
    <definedName name="_5__123Graph_ACHART_13" localSheetId="4" hidden="1">#REF!</definedName>
    <definedName name="_5__123Graph_ACHART_13" localSheetId="7" hidden="1">#REF!</definedName>
    <definedName name="_5__123Graph_ACHART_13" hidden="1">#REF!</definedName>
    <definedName name="_5__123Graph_ACHART_8" localSheetId="4" hidden="1">#REF!</definedName>
    <definedName name="_5__123Graph_ACHART_8" localSheetId="7" hidden="1">#REF!</definedName>
    <definedName name="_5__123Graph_ACHART_8" hidden="1">#REF!</definedName>
    <definedName name="_5_0_7_1">#N/A</definedName>
    <definedName name="_50" localSheetId="7">#REF!</definedName>
    <definedName name="_50">#N/A</definedName>
    <definedName name="_50___123Graph_BCHART_17" localSheetId="4" hidden="1">#REF!</definedName>
    <definedName name="_50___123Graph_BCHART_17" localSheetId="7" hidden="1">#REF!</definedName>
    <definedName name="_50___123Graph_BCHART_17" hidden="1">#REF!</definedName>
    <definedName name="_50__123Graph_BCHART_6" localSheetId="4" hidden="1">#REF!</definedName>
    <definedName name="_50__123Graph_BCHART_6" localSheetId="7" hidden="1">#REF!</definedName>
    <definedName name="_50__123Graph_BCHART_6" hidden="1">#REF!</definedName>
    <definedName name="_50_z_1">#N/A</definedName>
    <definedName name="_51" localSheetId="7">#REF!</definedName>
    <definedName name="_51">#N/A</definedName>
    <definedName name="_51___123Graph_BCHART_18" localSheetId="4" hidden="1">#REF!</definedName>
    <definedName name="_51___123Graph_BCHART_18" localSheetId="7" hidden="1">#REF!</definedName>
    <definedName name="_51___123Graph_BCHART_18" hidden="1">#REF!</definedName>
    <definedName name="_51__123Graph_BCHART_9" localSheetId="4" hidden="1">#REF!</definedName>
    <definedName name="_51__123Graph_BCHART_9" localSheetId="7" hidden="1">#REF!</definedName>
    <definedName name="_51__123Graph_BCHART_9" hidden="1">#REF!</definedName>
    <definedName name="_51_z_1_1">#N/A</definedName>
    <definedName name="_52" localSheetId="7">#REF!</definedName>
    <definedName name="_52">#N/A</definedName>
    <definedName name="_52___123Graph_BCHART_19" localSheetId="4" hidden="1">#REF!</definedName>
    <definedName name="_52___123Graph_BCHART_19" localSheetId="7" hidden="1">#REF!</definedName>
    <definedName name="_52___123Graph_BCHART_19" hidden="1">#REF!</definedName>
    <definedName name="_52__123Graph_CCHART_1" localSheetId="4" hidden="1">#REF!</definedName>
    <definedName name="_52__123Graph_CCHART_1" localSheetId="7" hidden="1">#REF!</definedName>
    <definedName name="_52__123Graph_CCHART_1" hidden="1">#REF!</definedName>
    <definedName name="_52Excel_BuiltIn_Criteria_1" localSheetId="4">#REF!</definedName>
    <definedName name="_52Excel_BuiltIn_Criteria_1" localSheetId="7">#REF!</definedName>
    <definedName name="_52Excel_BuiltIn_Criteria_1" localSheetId="26">#REF!</definedName>
    <definedName name="_52Excel_BuiltIn_Criteria_1">#REF!</definedName>
    <definedName name="_53" localSheetId="7">#REF!</definedName>
    <definedName name="_53">#N/A</definedName>
    <definedName name="_53___123Graph_BCHART_2" localSheetId="4" hidden="1">#REF!</definedName>
    <definedName name="_53___123Graph_BCHART_2" localSheetId="7" hidden="1">#REF!</definedName>
    <definedName name="_53___123Graph_BCHART_2" hidden="1">#REF!</definedName>
    <definedName name="_53__123Graph_CCHART_10" localSheetId="4" hidden="1">#REF!</definedName>
    <definedName name="_53__123Graph_CCHART_10" localSheetId="7" hidden="1">#REF!</definedName>
    <definedName name="_53__123Graph_CCHART_10" hidden="1">#REF!</definedName>
    <definedName name="_53Excel_BuiltIn_Criteria_11_1" localSheetId="4">#REF!</definedName>
    <definedName name="_53Excel_BuiltIn_Criteria_11_1" localSheetId="7">#REF!</definedName>
    <definedName name="_53Excel_BuiltIn_Criteria_11_1" localSheetId="26">#REF!</definedName>
    <definedName name="_53Excel_BuiltIn_Criteria_11_1">#REF!</definedName>
    <definedName name="_54___123Graph_BCHART_20" localSheetId="4" hidden="1">#REF!</definedName>
    <definedName name="_54___123Graph_BCHART_20" localSheetId="7" hidden="1">#REF!</definedName>
    <definedName name="_54___123Graph_BCHART_20" hidden="1">#REF!</definedName>
    <definedName name="_54__123Graph_CCHART_13" localSheetId="4" hidden="1">#REF!</definedName>
    <definedName name="_54__123Graph_CCHART_13" localSheetId="7" hidden="1">#REF!</definedName>
    <definedName name="_54__123Graph_CCHART_13" hidden="1">#REF!</definedName>
    <definedName name="_54Excel_BuiltIn_Criteria_12_1" localSheetId="4">#REF!</definedName>
    <definedName name="_54Excel_BuiltIn_Criteria_12_1" localSheetId="7">#REF!</definedName>
    <definedName name="_54Excel_BuiltIn_Criteria_12_1" localSheetId="26">#REF!</definedName>
    <definedName name="_54Excel_BuiltIn_Criteria_12_1">#REF!</definedName>
    <definedName name="_55___123Graph_BCHART_21" localSheetId="4" hidden="1">#REF!</definedName>
    <definedName name="_55___123Graph_BCHART_21" localSheetId="7" hidden="1">#REF!</definedName>
    <definedName name="_55___123Graph_BCHART_21" hidden="1">#REF!</definedName>
    <definedName name="_55__123Graph_CCHART_14" localSheetId="4" hidden="1">#REF!</definedName>
    <definedName name="_55__123Graph_CCHART_14" localSheetId="7" hidden="1">#REF!</definedName>
    <definedName name="_55__123Graph_CCHART_14" hidden="1">#REF!</definedName>
    <definedName name="_55Excel_BuiltIn_Criteria_13_1" localSheetId="4">#REF!</definedName>
    <definedName name="_55Excel_BuiltIn_Criteria_13_1" localSheetId="7">#REF!</definedName>
    <definedName name="_55Excel_BuiltIn_Criteria_13_1" localSheetId="26">#REF!</definedName>
    <definedName name="_55Excel_BuiltIn_Criteria_13_1">#REF!</definedName>
    <definedName name="_56___123Graph_BCHART_22" localSheetId="4" hidden="1">#REF!</definedName>
    <definedName name="_56___123Graph_BCHART_22" localSheetId="7" hidden="1">#REF!</definedName>
    <definedName name="_56___123Graph_BCHART_22" hidden="1">#REF!</definedName>
    <definedName name="_56__123Graph_CCHART_15" localSheetId="4" hidden="1">#REF!</definedName>
    <definedName name="_56__123Graph_CCHART_15" localSheetId="7" hidden="1">#REF!</definedName>
    <definedName name="_56__123Graph_CCHART_15" hidden="1">#REF!</definedName>
    <definedName name="_56Excel_BuiltIn_Criteria_15_1" localSheetId="4">#REF!</definedName>
    <definedName name="_56Excel_BuiltIn_Criteria_15_1" localSheetId="7">#REF!</definedName>
    <definedName name="_56Excel_BuiltIn_Criteria_15_1" localSheetId="26">#REF!</definedName>
    <definedName name="_56Excel_BuiltIn_Criteria_15_1">#REF!</definedName>
    <definedName name="_57___123Graph_BCHART_23" localSheetId="4" hidden="1">#REF!</definedName>
    <definedName name="_57___123Graph_BCHART_23" localSheetId="7" hidden="1">#REF!</definedName>
    <definedName name="_57___123Graph_BCHART_23" hidden="1">#REF!</definedName>
    <definedName name="_57__123Graph_CCHART_16" localSheetId="4" hidden="1">#REF!</definedName>
    <definedName name="_57__123Graph_CCHART_16" localSheetId="7" hidden="1">#REF!</definedName>
    <definedName name="_57__123Graph_CCHART_16" hidden="1">#REF!</definedName>
    <definedName name="_57Excel_BuiltIn_Criteria_16_1" localSheetId="4">#REF!</definedName>
    <definedName name="_57Excel_BuiltIn_Criteria_16_1" localSheetId="7">#REF!</definedName>
    <definedName name="_57Excel_BuiltIn_Criteria_16_1" localSheetId="26">#REF!</definedName>
    <definedName name="_57Excel_BuiltIn_Criteria_16_1">#REF!</definedName>
    <definedName name="_58___123Graph_BCHART_3" localSheetId="4" hidden="1">#REF!</definedName>
    <definedName name="_58___123Graph_BCHART_3" localSheetId="7" hidden="1">#REF!</definedName>
    <definedName name="_58___123Graph_BCHART_3" hidden="1">#REF!</definedName>
    <definedName name="_58__123Graph_CCHART_17" localSheetId="4" hidden="1">#REF!</definedName>
    <definedName name="_58__123Graph_CCHART_17" localSheetId="7" hidden="1">#REF!</definedName>
    <definedName name="_58__123Graph_CCHART_17" hidden="1">#REF!</definedName>
    <definedName name="_58Excel_BuiltIn_Criteria_17_1" localSheetId="4">#REF!</definedName>
    <definedName name="_58Excel_BuiltIn_Criteria_17_1" localSheetId="7">#REF!</definedName>
    <definedName name="_58Excel_BuiltIn_Criteria_17_1" localSheetId="26">#REF!</definedName>
    <definedName name="_58Excel_BuiltIn_Criteria_17_1">#REF!</definedName>
    <definedName name="_59___123Graph_BCHART_6" localSheetId="4" hidden="1">#REF!</definedName>
    <definedName name="_59___123Graph_BCHART_6" localSheetId="7" hidden="1">#REF!</definedName>
    <definedName name="_59___123Graph_BCHART_6" hidden="1">#REF!</definedName>
    <definedName name="_59__123Graph_CCHART_18" localSheetId="4" hidden="1">#REF!</definedName>
    <definedName name="_59__123Graph_CCHART_18" localSheetId="7" hidden="1">#REF!</definedName>
    <definedName name="_59__123Graph_CCHART_18" hidden="1">#REF!</definedName>
    <definedName name="_59Excel_BuiltIn_Criteria_19_1" localSheetId="4">#REF!</definedName>
    <definedName name="_59Excel_BuiltIn_Criteria_19_1" localSheetId="7">#REF!</definedName>
    <definedName name="_59Excel_BuiltIn_Criteria_19_1" localSheetId="26">#REF!</definedName>
    <definedName name="_59Excel_BuiltIn_Criteria_19_1">#REF!</definedName>
    <definedName name="_5Aut_resumo_4_1" localSheetId="4">#REF!</definedName>
    <definedName name="_5Aut_resumo_4_1" localSheetId="7">#REF!</definedName>
    <definedName name="_5Aut_resumo_4_1">#REF!</definedName>
    <definedName name="_5Excel_BuiltIn_Print_Titles_3_1" localSheetId="4">(#REF!,#REF!)</definedName>
    <definedName name="_5Excel_BuiltIn_Print_Titles_3_1" localSheetId="7">(#REF!,#REF!)</definedName>
    <definedName name="_5Excel_BuiltIn_Print_Titles_3_1">(#REF!,#REF!)</definedName>
    <definedName name="_5PassaExtenso_1_1_1">#N/A</definedName>
    <definedName name="_6____123Graph_ACHART_9" localSheetId="4" hidden="1">#REF!</definedName>
    <definedName name="_6____123Graph_ACHART_9" localSheetId="7" hidden="1">#REF!</definedName>
    <definedName name="_6____123Graph_ACHART_9" hidden="1">#REF!</definedName>
    <definedName name="_6__123Graph_ACHART_14" localSheetId="4" hidden="1">#REF!</definedName>
    <definedName name="_6__123Graph_ACHART_14" localSheetId="7" hidden="1">#REF!</definedName>
    <definedName name="_6__123Graph_ACHART_14" hidden="1">#REF!</definedName>
    <definedName name="_6__123Graph_ACHART_9" localSheetId="4" hidden="1">#REF!</definedName>
    <definedName name="_6__123Graph_ACHART_9" localSheetId="7" hidden="1">#REF!</definedName>
    <definedName name="_6__123Graph_ACHART_9" hidden="1">#REF!</definedName>
    <definedName name="_6__123Graph_CCHART_1" localSheetId="4" hidden="1">#REF!</definedName>
    <definedName name="_6__123Graph_CCHART_1" localSheetId="7" hidden="1">#REF!</definedName>
    <definedName name="_6__123Graph_CCHART_1" localSheetId="26" hidden="1">#REF!</definedName>
    <definedName name="_6__123Graph_CCHART_1" hidden="1">#REF!</definedName>
    <definedName name="_6_2_1">#N/A</definedName>
    <definedName name="_6_z_1" localSheetId="4">#REF!</definedName>
    <definedName name="_6_z_1" localSheetId="7">#REF!</definedName>
    <definedName name="_6_z_1">#REF!</definedName>
    <definedName name="_60__123Graph_CCHART_19" localSheetId="4" hidden="1">#REF!</definedName>
    <definedName name="_60__123Graph_CCHART_19" localSheetId="7" hidden="1">#REF!</definedName>
    <definedName name="_60__123Graph_CCHART_19" hidden="1">#REF!</definedName>
    <definedName name="_60Excel_BuiltIn_Criteria_2_1" localSheetId="4">#REF!</definedName>
    <definedName name="_60Excel_BuiltIn_Criteria_2_1" localSheetId="7">#REF!</definedName>
    <definedName name="_60Excel_BuiltIn_Criteria_2_1" localSheetId="26">#REF!</definedName>
    <definedName name="_60Excel_BuiltIn_Criteria_2_1">#REF!</definedName>
    <definedName name="_61___123Graph_CCHART_1" localSheetId="4" hidden="1">#REF!</definedName>
    <definedName name="_61___123Graph_CCHART_1" localSheetId="7" hidden="1">#REF!</definedName>
    <definedName name="_61___123Graph_CCHART_1" hidden="1">#REF!</definedName>
    <definedName name="_61__123Graph_CCHART_20" localSheetId="4" hidden="1">#REF!</definedName>
    <definedName name="_61__123Graph_CCHART_20" localSheetId="7" hidden="1">#REF!</definedName>
    <definedName name="_61__123Graph_CCHART_20" hidden="1">#REF!</definedName>
    <definedName name="_61Excel_BuiltIn_Criteria_28_1" localSheetId="4">#REF!</definedName>
    <definedName name="_61Excel_BuiltIn_Criteria_28_1" localSheetId="7">#REF!</definedName>
    <definedName name="_61Excel_BuiltIn_Criteria_28_1" localSheetId="26">#REF!</definedName>
    <definedName name="_61Excel_BuiltIn_Criteria_28_1">#REF!</definedName>
    <definedName name="_62___123Graph_CCHART_10" localSheetId="4" hidden="1">#REF!</definedName>
    <definedName name="_62___123Graph_CCHART_10" localSheetId="7" hidden="1">#REF!</definedName>
    <definedName name="_62___123Graph_CCHART_10" hidden="1">#REF!</definedName>
    <definedName name="_62__123Graph_CCHART_21" localSheetId="4" hidden="1">#REF!</definedName>
    <definedName name="_62__123Graph_CCHART_21" localSheetId="7" hidden="1">#REF!</definedName>
    <definedName name="_62__123Graph_CCHART_21" hidden="1">#REF!</definedName>
    <definedName name="_62Excel_BuiltIn_Criteria_3_1" localSheetId="4">#REF!</definedName>
    <definedName name="_62Excel_BuiltIn_Criteria_3_1" localSheetId="7">#REF!</definedName>
    <definedName name="_62Excel_BuiltIn_Criteria_3_1" localSheetId="26">#REF!</definedName>
    <definedName name="_62Excel_BuiltIn_Criteria_3_1">#REF!</definedName>
    <definedName name="_63___123Graph_CCHART_13" localSheetId="4" hidden="1">#REF!</definedName>
    <definedName name="_63___123Graph_CCHART_13" localSheetId="7" hidden="1">#REF!</definedName>
    <definedName name="_63___123Graph_CCHART_13" hidden="1">#REF!</definedName>
    <definedName name="_63__123Graph_CCHART_22" localSheetId="4" hidden="1">#REF!</definedName>
    <definedName name="_63__123Graph_CCHART_22" localSheetId="7" hidden="1">#REF!</definedName>
    <definedName name="_63__123Graph_CCHART_22" hidden="1">#REF!</definedName>
    <definedName name="_63Excel_BuiltIn_Criteria_4_1" localSheetId="4">#REF!</definedName>
    <definedName name="_63Excel_BuiltIn_Criteria_4_1" localSheetId="7">#REF!</definedName>
    <definedName name="_63Excel_BuiltIn_Criteria_4_1" localSheetId="26">#REF!</definedName>
    <definedName name="_63Excel_BuiltIn_Criteria_4_1">#REF!</definedName>
    <definedName name="_64___123Graph_CCHART_14" localSheetId="4" hidden="1">#REF!</definedName>
    <definedName name="_64___123Graph_CCHART_14" localSheetId="7" hidden="1">#REF!</definedName>
    <definedName name="_64___123Graph_CCHART_14" hidden="1">#REF!</definedName>
    <definedName name="_64__123Graph_CCHART_23" localSheetId="4" hidden="1">#REF!</definedName>
    <definedName name="_64__123Graph_CCHART_23" localSheetId="7" hidden="1">#REF!</definedName>
    <definedName name="_64__123Graph_CCHART_23" hidden="1">#REF!</definedName>
    <definedName name="_64Excel_BuiltIn_Criteria_7_1" localSheetId="4">#REF!</definedName>
    <definedName name="_64Excel_BuiltIn_Criteria_7_1" localSheetId="7">#REF!</definedName>
    <definedName name="_64Excel_BuiltIn_Criteria_7_1" localSheetId="26">#REF!</definedName>
    <definedName name="_64Excel_BuiltIn_Criteria_7_1">#REF!</definedName>
    <definedName name="_65___123Graph_CCHART_15" localSheetId="4" hidden="1">#REF!</definedName>
    <definedName name="_65___123Graph_CCHART_15" localSheetId="7" hidden="1">#REF!</definedName>
    <definedName name="_65___123Graph_CCHART_15" hidden="1">#REF!</definedName>
    <definedName name="_65__123Graph_CCHART_6" localSheetId="4" hidden="1">#REF!</definedName>
    <definedName name="_65__123Graph_CCHART_6" localSheetId="7" hidden="1">#REF!</definedName>
    <definedName name="_65__123Graph_CCHART_6" hidden="1">#REF!</definedName>
    <definedName name="_65Excel_BuiltIn_Criteria_9_1" localSheetId="4">#REF!</definedName>
    <definedName name="_65Excel_BuiltIn_Criteria_9_1" localSheetId="7">#REF!</definedName>
    <definedName name="_65Excel_BuiltIn_Criteria_9_1" localSheetId="26">#REF!</definedName>
    <definedName name="_65Excel_BuiltIn_Criteria_9_1">#REF!</definedName>
    <definedName name="_66___123Graph_CCHART_16" localSheetId="4" hidden="1">#REF!</definedName>
    <definedName name="_66___123Graph_CCHART_16" localSheetId="7" hidden="1">#REF!</definedName>
    <definedName name="_66___123Graph_CCHART_16" hidden="1">#REF!</definedName>
    <definedName name="_66__123Graph_CCHART_9" localSheetId="4" hidden="1">#REF!</definedName>
    <definedName name="_66__123Graph_CCHART_9" localSheetId="7" hidden="1">#REF!</definedName>
    <definedName name="_66__123Graph_CCHART_9" hidden="1">#REF!</definedName>
    <definedName name="_67___123Graph_CCHART_17" localSheetId="4" hidden="1">#REF!</definedName>
    <definedName name="_67___123Graph_CCHART_17" localSheetId="7" hidden="1">#REF!</definedName>
    <definedName name="_67___123Graph_CCHART_17" hidden="1">#REF!</definedName>
    <definedName name="_67__123Graph_DCHART_1" localSheetId="4" hidden="1">#REF!</definedName>
    <definedName name="_67__123Graph_DCHART_1" localSheetId="7" hidden="1">#REF!</definedName>
    <definedName name="_67__123Graph_DCHART_1" hidden="1">#REF!</definedName>
    <definedName name="_67Excel_BuiltIn_Database_1">#N/A</definedName>
    <definedName name="_68___123Graph_CCHART_18" localSheetId="4" hidden="1">#REF!</definedName>
    <definedName name="_68___123Graph_CCHART_18" localSheetId="7" hidden="1">#REF!</definedName>
    <definedName name="_68___123Graph_CCHART_18" hidden="1">#REF!</definedName>
    <definedName name="_68__123Graph_DCHART_10" localSheetId="4" hidden="1">#REF!</definedName>
    <definedName name="_68__123Graph_DCHART_10" localSheetId="7" hidden="1">#REF!</definedName>
    <definedName name="_68__123Graph_DCHART_10" hidden="1">#REF!</definedName>
    <definedName name="_68Excel_BuiltIn_Database_1_1">#N/A</definedName>
    <definedName name="_69___123Graph_CCHART_19" localSheetId="4" hidden="1">#REF!</definedName>
    <definedName name="_69___123Graph_CCHART_19" localSheetId="7" hidden="1">#REF!</definedName>
    <definedName name="_69___123Graph_CCHART_19" hidden="1">#REF!</definedName>
    <definedName name="_69__123Graph_DCHART_13" localSheetId="4" hidden="1">#REF!</definedName>
    <definedName name="_69__123Graph_DCHART_13" localSheetId="7" hidden="1">#REF!</definedName>
    <definedName name="_69__123Graph_DCHART_13" hidden="1">#REF!</definedName>
    <definedName name="_6Excel_BuiltIn_Criteria_1" localSheetId="4">#REF!</definedName>
    <definedName name="_6Excel_BuiltIn_Criteria_1" localSheetId="7">#REF!</definedName>
    <definedName name="_6Excel_BuiltIn_Criteria_1">#REF!</definedName>
    <definedName name="_6Excel_BuiltIn_Print_Titles_30_1" localSheetId="4">(#REF!,#REF!)</definedName>
    <definedName name="_6Excel_BuiltIn_Print_Titles_30_1" localSheetId="7">(#REF!,#REF!)</definedName>
    <definedName name="_6Excel_BuiltIn_Print_Titles_30_1">(#REF!,#REF!)</definedName>
    <definedName name="_6Mat_1_1">NA()</definedName>
    <definedName name="_6PassaExtenso_1_1_33_1">#N/A</definedName>
    <definedName name="_7____123Graph_BCHART_1" localSheetId="4" hidden="1">#REF!</definedName>
    <definedName name="_7____123Graph_BCHART_1" localSheetId="7" hidden="1">#REF!</definedName>
    <definedName name="_7____123Graph_BCHART_1" hidden="1">#REF!</definedName>
    <definedName name="_7__123Graph_ACHART_15" localSheetId="4" hidden="1">#REF!</definedName>
    <definedName name="_7__123Graph_ACHART_15" localSheetId="7" hidden="1">#REF!</definedName>
    <definedName name="_7__123Graph_ACHART_15" hidden="1">#REF!</definedName>
    <definedName name="_7__123Graph_BCHART_1" localSheetId="4" hidden="1">#REF!</definedName>
    <definedName name="_7__123Graph_BCHART_1" localSheetId="7" hidden="1">#REF!</definedName>
    <definedName name="_7__123Graph_BCHART_1" hidden="1">#REF!</definedName>
    <definedName name="_70___123Graph_CCHART_20" localSheetId="4" hidden="1">#REF!</definedName>
    <definedName name="_70___123Graph_CCHART_20" localSheetId="7" hidden="1">#REF!</definedName>
    <definedName name="_70___123Graph_CCHART_20" hidden="1">#REF!</definedName>
    <definedName name="_70__123Graph_DCHART_14" localSheetId="4" hidden="1">#REF!</definedName>
    <definedName name="_70__123Graph_DCHART_14" localSheetId="7" hidden="1">#REF!</definedName>
    <definedName name="_70__123Graph_DCHART_14" hidden="1">#REF!</definedName>
    <definedName name="_70Excel_BuiltIn_Print_Area_1_1" localSheetId="4">#REF!</definedName>
    <definedName name="_70Excel_BuiltIn_Print_Area_1_1" localSheetId="7">#REF!</definedName>
    <definedName name="_70Excel_BuiltIn_Print_Area_1_1" localSheetId="26">#REF!</definedName>
    <definedName name="_70Excel_BuiltIn_Print_Area_1_1">#REF!</definedName>
    <definedName name="_71___123Graph_CCHART_21" localSheetId="4" hidden="1">#REF!</definedName>
    <definedName name="_71___123Graph_CCHART_21" localSheetId="7" hidden="1">#REF!</definedName>
    <definedName name="_71___123Graph_CCHART_21" hidden="1">#REF!</definedName>
    <definedName name="_71__123Graph_DCHART_15" localSheetId="4" hidden="1">#REF!</definedName>
    <definedName name="_71__123Graph_DCHART_15" localSheetId="7" hidden="1">#REF!</definedName>
    <definedName name="_71__123Graph_DCHART_15" hidden="1">#REF!</definedName>
    <definedName name="_72___123Graph_CCHART_22" localSheetId="4" hidden="1">#REF!</definedName>
    <definedName name="_72___123Graph_CCHART_22" localSheetId="7" hidden="1">#REF!</definedName>
    <definedName name="_72___123Graph_CCHART_22" hidden="1">#REF!</definedName>
    <definedName name="_72__123Graph_DCHART_16" localSheetId="4" hidden="1">#REF!</definedName>
    <definedName name="_72__123Graph_DCHART_16" localSheetId="7" hidden="1">#REF!</definedName>
    <definedName name="_72__123Graph_DCHART_16" hidden="1">#REF!</definedName>
    <definedName name="_72Excel_BuiltIn_Print_Area_1_1_1">#N/A</definedName>
    <definedName name="_73___123Graph_CCHART_23" localSheetId="4" hidden="1">#REF!</definedName>
    <definedName name="_73___123Graph_CCHART_23" localSheetId="7" hidden="1">#REF!</definedName>
    <definedName name="_73___123Graph_CCHART_23" hidden="1">#REF!</definedName>
    <definedName name="_73__123Graph_DCHART_17" localSheetId="4" hidden="1">#REF!</definedName>
    <definedName name="_73__123Graph_DCHART_17" localSheetId="7" hidden="1">#REF!</definedName>
    <definedName name="_73__123Graph_DCHART_17" hidden="1">#REF!</definedName>
    <definedName name="_74___123Graph_CCHART_6" localSheetId="4" hidden="1">#REF!</definedName>
    <definedName name="_74___123Graph_CCHART_6" localSheetId="7" hidden="1">#REF!</definedName>
    <definedName name="_74___123Graph_CCHART_6" hidden="1">#REF!</definedName>
    <definedName name="_74__123Graph_DCHART_18" localSheetId="4" hidden="1">#REF!</definedName>
    <definedName name="_74__123Graph_DCHART_18" localSheetId="7" hidden="1">#REF!</definedName>
    <definedName name="_74__123Graph_DCHART_18" hidden="1">#REF!</definedName>
    <definedName name="_74Excel_BuiltIn_Print_Area_1_1_1_1" localSheetId="4">#REF!</definedName>
    <definedName name="_74Excel_BuiltIn_Print_Area_1_1_1_1" localSheetId="7">#REF!</definedName>
    <definedName name="_74Excel_BuiltIn_Print_Area_1_1_1_1" localSheetId="26">#REF!</definedName>
    <definedName name="_74Excel_BuiltIn_Print_Area_1_1_1_1">#REF!</definedName>
    <definedName name="_75___123Graph_CCHART_9" localSheetId="4" hidden="1">#REF!</definedName>
    <definedName name="_75___123Graph_CCHART_9" localSheetId="7" hidden="1">#REF!</definedName>
    <definedName name="_75___123Graph_CCHART_9" hidden="1">#REF!</definedName>
    <definedName name="_75__123Graph_DCHART_19" localSheetId="4" hidden="1">#REF!</definedName>
    <definedName name="_75__123Graph_DCHART_19" localSheetId="7" hidden="1">#REF!</definedName>
    <definedName name="_75__123Graph_DCHART_19" hidden="1">#REF!</definedName>
    <definedName name="_76___123Graph_DCHART_1" localSheetId="4" hidden="1">#REF!</definedName>
    <definedName name="_76___123Graph_DCHART_1" localSheetId="7" hidden="1">#REF!</definedName>
    <definedName name="_76___123Graph_DCHART_1" hidden="1">#REF!</definedName>
    <definedName name="_76__123Graph_DCHART_20" localSheetId="4" hidden="1">#REF!</definedName>
    <definedName name="_76__123Graph_DCHART_20" localSheetId="7" hidden="1">#REF!</definedName>
    <definedName name="_76__123Graph_DCHART_20" hidden="1">#REF!</definedName>
    <definedName name="_76Excel_BuiltIn_Print_Area_1_1_1_1_1">#N/A</definedName>
    <definedName name="_77___123Graph_DCHART_10" localSheetId="4" hidden="1">#REF!</definedName>
    <definedName name="_77___123Graph_DCHART_10" localSheetId="7" hidden="1">#REF!</definedName>
    <definedName name="_77___123Graph_DCHART_10" hidden="1">#REF!</definedName>
    <definedName name="_77__123Graph_DCHART_21" localSheetId="4" hidden="1">#REF!</definedName>
    <definedName name="_77__123Graph_DCHART_21" localSheetId="7" hidden="1">#REF!</definedName>
    <definedName name="_77__123Graph_DCHART_21" hidden="1">#REF!</definedName>
    <definedName name="_77Excel_BuiltIn_Print_Area_1_1_1_1_1_1">#N/A</definedName>
    <definedName name="_78___123Graph_DCHART_13" localSheetId="4" hidden="1">#REF!</definedName>
    <definedName name="_78___123Graph_DCHART_13" localSheetId="7" hidden="1">#REF!</definedName>
    <definedName name="_78___123Graph_DCHART_13" hidden="1">#REF!</definedName>
    <definedName name="_78__123Graph_DCHART_22" localSheetId="4" hidden="1">#REF!</definedName>
    <definedName name="_78__123Graph_DCHART_22" localSheetId="7" hidden="1">#REF!</definedName>
    <definedName name="_78__123Graph_DCHART_22" hidden="1">#REF!</definedName>
    <definedName name="_78Excel_BuiltIn_Print_Area_1_1_1_1_1_1_1">#N/A</definedName>
    <definedName name="_79___123Graph_DCHART_14" localSheetId="4" hidden="1">#REF!</definedName>
    <definedName name="_79___123Graph_DCHART_14" localSheetId="7" hidden="1">#REF!</definedName>
    <definedName name="_79___123Graph_DCHART_14" hidden="1">#REF!</definedName>
    <definedName name="_79__123Graph_DCHART_23" localSheetId="4" hidden="1">#REF!</definedName>
    <definedName name="_79__123Graph_DCHART_23" localSheetId="7" hidden="1">#REF!</definedName>
    <definedName name="_79__123Graph_DCHART_23" hidden="1">#REF!</definedName>
    <definedName name="_79Excel_BuiltIn_Print_Area_1_1_1_1_1_1_1_1">#N/A</definedName>
    <definedName name="_7Excel_BuiltIn_Database_1" localSheetId="4">#REF!</definedName>
    <definedName name="_7Excel_BuiltIn_Database_1" localSheetId="7">#REF!</definedName>
    <definedName name="_7Excel_BuiltIn_Database_1">#REF!</definedName>
    <definedName name="_7Excel_BuiltIn_Print_Titles_32_1" localSheetId="4">(#REF!,#REF!)</definedName>
    <definedName name="_7Excel_BuiltIn_Print_Titles_32_1" localSheetId="7">(#REF!,#REF!)</definedName>
    <definedName name="_7Excel_BuiltIn_Print_Titles_32_1">(#REF!,#REF!)</definedName>
    <definedName name="_7Materiais_1_1">NA()</definedName>
    <definedName name="_7PassaExtenso_1_1_35_1">#N/A</definedName>
    <definedName name="_8____123Graph_BCHART_9" localSheetId="4" hidden="1">#REF!</definedName>
    <definedName name="_8____123Graph_BCHART_9" localSheetId="7" hidden="1">#REF!</definedName>
    <definedName name="_8____123Graph_BCHART_9" hidden="1">#REF!</definedName>
    <definedName name="_8__123Graph_ACHART_16" localSheetId="4" hidden="1">#REF!</definedName>
    <definedName name="_8__123Graph_ACHART_16" localSheetId="7" hidden="1">#REF!</definedName>
    <definedName name="_8__123Graph_ACHART_16" hidden="1">#REF!</definedName>
    <definedName name="_8__123Graph_BCHART_2" localSheetId="4" hidden="1">#REF!</definedName>
    <definedName name="_8__123Graph_BCHART_2" localSheetId="7" hidden="1">#REF!</definedName>
    <definedName name="_8__123Graph_BCHART_2" hidden="1">#REF!</definedName>
    <definedName name="_8__123Graph_DCHART_1" localSheetId="4" hidden="1">#REF!</definedName>
    <definedName name="_8__123Graph_DCHART_1" localSheetId="7" hidden="1">#REF!</definedName>
    <definedName name="_8__123Graph_DCHART_1" localSheetId="26" hidden="1">#REF!</definedName>
    <definedName name="_8__123Graph_DCHART_1" hidden="1">#REF!</definedName>
    <definedName name="_8_a_1">#N/A</definedName>
    <definedName name="_80___123Graph_DCHART_15" localSheetId="4" hidden="1">#REF!</definedName>
    <definedName name="_80___123Graph_DCHART_15" localSheetId="7" hidden="1">#REF!</definedName>
    <definedName name="_80___123Graph_DCHART_15" hidden="1">#REF!</definedName>
    <definedName name="_80__123Graph_DCHART_6" localSheetId="4" hidden="1">#REF!</definedName>
    <definedName name="_80__123Graph_DCHART_6" localSheetId="7" hidden="1">#REF!</definedName>
    <definedName name="_80__123Graph_DCHART_6" hidden="1">#REF!</definedName>
    <definedName name="_80Excel_BuiltIn_Print_Area_1_1_1_1_1_1_1_1_1">#N/A</definedName>
    <definedName name="_81___123Graph_DCHART_16" localSheetId="4" hidden="1">#REF!</definedName>
    <definedName name="_81___123Graph_DCHART_16" localSheetId="7" hidden="1">#REF!</definedName>
    <definedName name="_81___123Graph_DCHART_16" hidden="1">#REF!</definedName>
    <definedName name="_81__123Graph_DCHART_9" localSheetId="4" hidden="1">#REF!</definedName>
    <definedName name="_81__123Graph_DCHART_9" localSheetId="7" hidden="1">#REF!</definedName>
    <definedName name="_81__123Graph_DCHART_9" hidden="1">#REF!</definedName>
    <definedName name="_81Excel_BuiltIn_Print_Area_1_1_1_1_1_1_1_1_1_1">#N/A</definedName>
    <definedName name="_82___123Graph_DCHART_17" localSheetId="4" hidden="1">#REF!</definedName>
    <definedName name="_82___123Graph_DCHART_17" localSheetId="7" hidden="1">#REF!</definedName>
    <definedName name="_82___123Graph_DCHART_17" hidden="1">#REF!</definedName>
    <definedName name="_82__123Graph_ECHART_10" localSheetId="4" hidden="1">#REF!</definedName>
    <definedName name="_82__123Graph_ECHART_10" localSheetId="7" hidden="1">#REF!</definedName>
    <definedName name="_82__123Graph_ECHART_10" hidden="1">#REF!</definedName>
    <definedName name="_82Excel_BuiltIn_Print_Area_2_1" localSheetId="4">#REF!</definedName>
    <definedName name="_82Excel_BuiltIn_Print_Area_2_1" localSheetId="7">#REF!</definedName>
    <definedName name="_82Excel_BuiltIn_Print_Area_2_1" localSheetId="26">#REF!</definedName>
    <definedName name="_82Excel_BuiltIn_Print_Area_2_1">#REF!</definedName>
    <definedName name="_83___123Graph_DCHART_18" localSheetId="4" hidden="1">#REF!</definedName>
    <definedName name="_83___123Graph_DCHART_18" localSheetId="7" hidden="1">#REF!</definedName>
    <definedName name="_83___123Graph_DCHART_18" hidden="1">#REF!</definedName>
    <definedName name="_83__123Graph_ECHART_13" localSheetId="4" hidden="1">#REF!</definedName>
    <definedName name="_83__123Graph_ECHART_13" localSheetId="7" hidden="1">#REF!</definedName>
    <definedName name="_83__123Graph_ECHART_13" hidden="1">#REF!</definedName>
    <definedName name="_84___123Graph_DCHART_19" localSheetId="4" hidden="1">#REF!</definedName>
    <definedName name="_84___123Graph_DCHART_19" localSheetId="7" hidden="1">#REF!</definedName>
    <definedName name="_84___123Graph_DCHART_19" hidden="1">#REF!</definedName>
    <definedName name="_84__123Graph_ECHART_14" localSheetId="4" hidden="1">#REF!</definedName>
    <definedName name="_84__123Graph_ECHART_14" localSheetId="7" hidden="1">#REF!</definedName>
    <definedName name="_84__123Graph_ECHART_14" hidden="1">#REF!</definedName>
    <definedName name="_84Excel_BuiltIn_Print_Area_2_1_1" localSheetId="4">#REF!</definedName>
    <definedName name="_84Excel_BuiltIn_Print_Area_2_1_1" localSheetId="7">#REF!</definedName>
    <definedName name="_84Excel_BuiltIn_Print_Area_2_1_1">#REF!</definedName>
    <definedName name="_85___123Graph_DCHART_20" localSheetId="4" hidden="1">#REF!</definedName>
    <definedName name="_85___123Graph_DCHART_20" localSheetId="7" hidden="1">#REF!</definedName>
    <definedName name="_85___123Graph_DCHART_20" hidden="1">#REF!</definedName>
    <definedName name="_85__123Graph_ECHART_15" localSheetId="4" hidden="1">#REF!</definedName>
    <definedName name="_85__123Graph_ECHART_15" localSheetId="7" hidden="1">#REF!</definedName>
    <definedName name="_85__123Graph_ECHART_15" hidden="1">#REF!</definedName>
    <definedName name="_85Excel_BuiltIn_Print_Area_2_1_1_1_1_1_1">#N/A</definedName>
    <definedName name="_86___123Graph_DCHART_21" localSheetId="4" hidden="1">#REF!</definedName>
    <definedName name="_86___123Graph_DCHART_21" localSheetId="7" hidden="1">#REF!</definedName>
    <definedName name="_86___123Graph_DCHART_21" hidden="1">#REF!</definedName>
    <definedName name="_86__123Graph_ECHART_16" localSheetId="4" hidden="1">#REF!</definedName>
    <definedName name="_86__123Graph_ECHART_16" localSheetId="7" hidden="1">#REF!</definedName>
    <definedName name="_86__123Graph_ECHART_16" hidden="1">#REF!</definedName>
    <definedName name="_86Excel_BuiltIn_Print_Area_2_1_1_1_1_1_1_1">#N/A</definedName>
    <definedName name="_87___123Graph_DCHART_22" localSheetId="4" hidden="1">#REF!</definedName>
    <definedName name="_87___123Graph_DCHART_22" localSheetId="7" hidden="1">#REF!</definedName>
    <definedName name="_87___123Graph_DCHART_22" hidden="1">#REF!</definedName>
    <definedName name="_87__123Graph_ECHART_17" localSheetId="4" hidden="1">#REF!</definedName>
    <definedName name="_87__123Graph_ECHART_17" localSheetId="7" hidden="1">#REF!</definedName>
    <definedName name="_87__123Graph_ECHART_17" hidden="1">#REF!</definedName>
    <definedName name="_87Excel_BuiltIn_Print_Area_2_1_1_1_1_1_1_1_1">#N/A</definedName>
    <definedName name="_88___123Graph_DCHART_23" localSheetId="4" hidden="1">#REF!</definedName>
    <definedName name="_88___123Graph_DCHART_23" localSheetId="7" hidden="1">#REF!</definedName>
    <definedName name="_88___123Graph_DCHART_23" hidden="1">#REF!</definedName>
    <definedName name="_88__123Graph_ECHART_18" localSheetId="4" hidden="1">#REF!</definedName>
    <definedName name="_88__123Graph_ECHART_18" localSheetId="7" hidden="1">#REF!</definedName>
    <definedName name="_88__123Graph_ECHART_18" hidden="1">#REF!</definedName>
    <definedName name="_88Excel_BuiltIn_Print_Area_20_1" localSheetId="4">#REF!</definedName>
    <definedName name="_88Excel_BuiltIn_Print_Area_20_1" localSheetId="7">#REF!</definedName>
    <definedName name="_88Excel_BuiltIn_Print_Area_20_1" localSheetId="26">#REF!</definedName>
    <definedName name="_88Excel_BuiltIn_Print_Area_20_1">#REF!</definedName>
    <definedName name="_89___123Graph_DCHART_6" localSheetId="4" hidden="1">#REF!</definedName>
    <definedName name="_89___123Graph_DCHART_6" localSheetId="7" hidden="1">#REF!</definedName>
    <definedName name="_89___123Graph_DCHART_6" hidden="1">#REF!</definedName>
    <definedName name="_89__123Graph_ECHART_19" localSheetId="4" hidden="1">#REF!</definedName>
    <definedName name="_89__123Graph_ECHART_19" localSheetId="7" hidden="1">#REF!</definedName>
    <definedName name="_89__123Graph_ECHART_19" hidden="1">#REF!</definedName>
    <definedName name="_89Excel_BuiltIn_Print_Area_3_1" localSheetId="4">#REF!</definedName>
    <definedName name="_89Excel_BuiltIn_Print_Area_3_1" localSheetId="7">#REF!</definedName>
    <definedName name="_89Excel_BuiltIn_Print_Area_3_1" localSheetId="26">#REF!</definedName>
    <definedName name="_89Excel_BuiltIn_Print_Area_3_1">#REF!</definedName>
    <definedName name="_8Aut_original_4_1" localSheetId="4">#REF!</definedName>
    <definedName name="_8Aut_original_4_1" localSheetId="7">#REF!</definedName>
    <definedName name="_8Aut_original_4_1">#REF!</definedName>
    <definedName name="_8Excel_BuiltIn_Print_Titles_33_1" localSheetId="4">(#REF!,#REF!)</definedName>
    <definedName name="_8Excel_BuiltIn_Print_Titles_33_1" localSheetId="7">(#REF!,#REF!)</definedName>
    <definedName name="_8Excel_BuiltIn_Print_Titles_33_1">(#REF!,#REF!)</definedName>
    <definedName name="_8Materiais2_1_1">NA()</definedName>
    <definedName name="_8PassaExtenso_4_1">NA()</definedName>
    <definedName name="_9____123Graph_XCHART_9" localSheetId="4" hidden="1">#REF!</definedName>
    <definedName name="_9____123Graph_XCHART_9" localSheetId="7" hidden="1">#REF!</definedName>
    <definedName name="_9____123Graph_XCHART_9" hidden="1">#REF!</definedName>
    <definedName name="_9__123Graph_ACHART_17" localSheetId="4" hidden="1">#REF!</definedName>
    <definedName name="_9__123Graph_ACHART_17" localSheetId="7" hidden="1">#REF!</definedName>
    <definedName name="_9__123Graph_ACHART_17" hidden="1">#REF!</definedName>
    <definedName name="_9__123Graph_BCHART_3" localSheetId="4" hidden="1">#REF!</definedName>
    <definedName name="_9__123Graph_BCHART_3" localSheetId="7" hidden="1">#REF!</definedName>
    <definedName name="_9__123Graph_BCHART_3" hidden="1">#REF!</definedName>
    <definedName name="_9_a_1_1">#N/A</definedName>
    <definedName name="_90___123Graph_DCHART_9" localSheetId="4" hidden="1">#REF!</definedName>
    <definedName name="_90___123Graph_DCHART_9" localSheetId="7" hidden="1">#REF!</definedName>
    <definedName name="_90___123Graph_DCHART_9" hidden="1">#REF!</definedName>
    <definedName name="_90__123Graph_ECHART_20" localSheetId="4" hidden="1">#REF!</definedName>
    <definedName name="_90__123Graph_ECHART_20" localSheetId="7" hidden="1">#REF!</definedName>
    <definedName name="_90__123Graph_ECHART_20" hidden="1">#REF!</definedName>
    <definedName name="_90Excel_BuiltIn_Print_Area_3_1_1">#N/A</definedName>
    <definedName name="_91___123Graph_ECHART_10" localSheetId="4" hidden="1">#REF!</definedName>
    <definedName name="_91___123Graph_ECHART_10" localSheetId="7" hidden="1">#REF!</definedName>
    <definedName name="_91___123Graph_ECHART_10" hidden="1">#REF!</definedName>
    <definedName name="_91__123Graph_ECHART_21" localSheetId="4" hidden="1">#REF!</definedName>
    <definedName name="_91__123Graph_ECHART_21" localSheetId="7" hidden="1">#REF!</definedName>
    <definedName name="_91__123Graph_ECHART_21" hidden="1">#REF!</definedName>
    <definedName name="_91Excel_BuiltIn_Print_Area_3_1_1_1">#N/A</definedName>
    <definedName name="_92___123Graph_ECHART_13" localSheetId="4" hidden="1">#REF!</definedName>
    <definedName name="_92___123Graph_ECHART_13" localSheetId="7" hidden="1">#REF!</definedName>
    <definedName name="_92___123Graph_ECHART_13" hidden="1">#REF!</definedName>
    <definedName name="_92__123Graph_ECHART_22" localSheetId="4" hidden="1">#REF!</definedName>
    <definedName name="_92__123Graph_ECHART_22" localSheetId="7" hidden="1">#REF!</definedName>
    <definedName name="_92__123Graph_ECHART_22" hidden="1">#REF!</definedName>
    <definedName name="_92Excel_BuiltIn_Print_Area_3_1_1_1_1">#N/A</definedName>
    <definedName name="_93___123Graph_ECHART_14" localSheetId="4" hidden="1">#REF!</definedName>
    <definedName name="_93___123Graph_ECHART_14" localSheetId="7" hidden="1">#REF!</definedName>
    <definedName name="_93___123Graph_ECHART_14" hidden="1">#REF!</definedName>
    <definedName name="_93__123Graph_ECHART_23" localSheetId="4" hidden="1">#REF!</definedName>
    <definedName name="_93__123Graph_ECHART_23" localSheetId="7" hidden="1">#REF!</definedName>
    <definedName name="_93__123Graph_ECHART_23" hidden="1">#REF!</definedName>
    <definedName name="_93Excel_BuiltIn_Print_Area_3_1_1_1_1_1">#N/A</definedName>
    <definedName name="_94___123Graph_ECHART_15" localSheetId="4" hidden="1">#REF!</definedName>
    <definedName name="_94___123Graph_ECHART_15" localSheetId="7" hidden="1">#REF!</definedName>
    <definedName name="_94___123Graph_ECHART_15" hidden="1">#REF!</definedName>
    <definedName name="_94__123Graph_ECHART_9" localSheetId="4" hidden="1">#REF!</definedName>
    <definedName name="_94__123Graph_ECHART_9" localSheetId="7" hidden="1">#REF!</definedName>
    <definedName name="_94__123Graph_ECHART_9" hidden="1">#REF!</definedName>
    <definedName name="_94Excel_BuiltIn_Print_Area_6_1" localSheetId="4">#REF!</definedName>
    <definedName name="_94Excel_BuiltIn_Print_Area_6_1" localSheetId="7">#REF!</definedName>
    <definedName name="_94Excel_BuiltIn_Print_Area_6_1" localSheetId="26">#REF!</definedName>
    <definedName name="_94Excel_BuiltIn_Print_Area_6_1">#REF!</definedName>
    <definedName name="_95___123Graph_ECHART_16" localSheetId="4" hidden="1">#REF!</definedName>
    <definedName name="_95___123Graph_ECHART_16" localSheetId="7" hidden="1">#REF!</definedName>
    <definedName name="_95___123Graph_ECHART_16" hidden="1">#REF!</definedName>
    <definedName name="_95__123Graph_FCHART_10" localSheetId="4" hidden="1">#REF!</definedName>
    <definedName name="_95__123Graph_FCHART_10" localSheetId="7" hidden="1">#REF!</definedName>
    <definedName name="_95__123Graph_FCHART_10" hidden="1">#REF!</definedName>
    <definedName name="_96___123Graph_ECHART_17" localSheetId="4" hidden="1">#REF!</definedName>
    <definedName name="_96___123Graph_ECHART_17" localSheetId="7" hidden="1">#REF!</definedName>
    <definedName name="_96___123Graph_ECHART_17" hidden="1">#REF!</definedName>
    <definedName name="_96__123Graph_FCHART_13" localSheetId="4" hidden="1">#REF!</definedName>
    <definedName name="_96__123Graph_FCHART_13" localSheetId="7" hidden="1">#REF!</definedName>
    <definedName name="_96__123Graph_FCHART_13" hidden="1">#REF!</definedName>
    <definedName name="_97___123Graph_ECHART_18" localSheetId="4" hidden="1">#REF!</definedName>
    <definedName name="_97___123Graph_ECHART_18" localSheetId="7" hidden="1">#REF!</definedName>
    <definedName name="_97___123Graph_ECHART_18" hidden="1">#REF!</definedName>
    <definedName name="_97__123Graph_FCHART_14" localSheetId="4" hidden="1">#REF!</definedName>
    <definedName name="_97__123Graph_FCHART_14" localSheetId="7" hidden="1">#REF!</definedName>
    <definedName name="_97__123Graph_FCHART_14" hidden="1">#REF!</definedName>
    <definedName name="_97Excel_BuiltIn_Print_Area_7_1" localSheetId="4">#REF!</definedName>
    <definedName name="_97Excel_BuiltIn_Print_Area_7_1" localSheetId="7">#REF!</definedName>
    <definedName name="_97Excel_BuiltIn_Print_Area_7_1" localSheetId="26">#REF!</definedName>
    <definedName name="_97Excel_BuiltIn_Print_Area_7_1">#REF!</definedName>
    <definedName name="_98___123Graph_ECHART_19" localSheetId="4" hidden="1">#REF!</definedName>
    <definedName name="_98___123Graph_ECHART_19" localSheetId="7" hidden="1">#REF!</definedName>
    <definedName name="_98___123Graph_ECHART_19" hidden="1">#REF!</definedName>
    <definedName name="_98__123Graph_FCHART_15" localSheetId="4" hidden="1">#REF!</definedName>
    <definedName name="_98__123Graph_FCHART_15" localSheetId="7" hidden="1">#REF!</definedName>
    <definedName name="_98__123Graph_FCHART_15" hidden="1">#REF!</definedName>
    <definedName name="_99___123Graph_ECHART_20" localSheetId="4" hidden="1">#REF!</definedName>
    <definedName name="_99___123Graph_ECHART_20" localSheetId="7" hidden="1">#REF!</definedName>
    <definedName name="_99___123Graph_ECHART_20" hidden="1">#REF!</definedName>
    <definedName name="_99__123Graph_FCHART_16" localSheetId="4" hidden="1">#REF!</definedName>
    <definedName name="_99__123Graph_FCHART_16" localSheetId="7" hidden="1">#REF!</definedName>
    <definedName name="_99__123Graph_FCHART_16" hidden="1">#REF!</definedName>
    <definedName name="_99Excel_BuiltIn_Print_Area_7_1_1">#N/A</definedName>
    <definedName name="_9Excel_BuiltIn_Print_Titles_34_1" localSheetId="4">(#REF!,#REF!)</definedName>
    <definedName name="_9Excel_BuiltIn_Print_Titles_34_1" localSheetId="7">(#REF!,#REF!)</definedName>
    <definedName name="_9Excel_BuiltIn_Print_Titles_34_1">(#REF!,#REF!)</definedName>
    <definedName name="_9Materiais3_1_1">NA()</definedName>
    <definedName name="_9PassaExtenso_6_1">"#NAME!PassaExtenso"</definedName>
    <definedName name="_a" localSheetId="4">#REF!</definedName>
    <definedName name="_a" localSheetId="7">#REF!</definedName>
    <definedName name="_a" localSheetId="26">#REF!</definedName>
    <definedName name="_a">#REF!</definedName>
    <definedName name="_a_1" localSheetId="4">#REF!</definedName>
    <definedName name="_a_1" localSheetId="7">#REF!</definedName>
    <definedName name="_a_1" localSheetId="26">#REF!</definedName>
    <definedName name="_a_1">#REF!</definedName>
    <definedName name="_a_11" localSheetId="4">#REF!</definedName>
    <definedName name="_a_11" localSheetId="7">#REF!</definedName>
    <definedName name="_a_11" localSheetId="26">#REF!</definedName>
    <definedName name="_a_11">#REF!</definedName>
    <definedName name="_a_12" localSheetId="4">#REF!</definedName>
    <definedName name="_a_12" localSheetId="7">#REF!</definedName>
    <definedName name="_a_12" localSheetId="26">#REF!</definedName>
    <definedName name="_a_12">#REF!</definedName>
    <definedName name="_a_13" localSheetId="4">#REF!</definedName>
    <definedName name="_a_13" localSheetId="7">#REF!</definedName>
    <definedName name="_a_13" localSheetId="26">#REF!</definedName>
    <definedName name="_a_13">#REF!</definedName>
    <definedName name="_a_14">#N/A</definedName>
    <definedName name="_a_14_1">#N/A</definedName>
    <definedName name="_a_15" localSheetId="4">#REF!</definedName>
    <definedName name="_a_15" localSheetId="7">#REF!</definedName>
    <definedName name="_a_15" localSheetId="26">#REF!</definedName>
    <definedName name="_a_15">#REF!</definedName>
    <definedName name="_a_16" localSheetId="4">#REF!</definedName>
    <definedName name="_a_16" localSheetId="7">#REF!</definedName>
    <definedName name="_a_16" localSheetId="26">#REF!</definedName>
    <definedName name="_a_16">#REF!</definedName>
    <definedName name="_a_17" localSheetId="4">#REF!</definedName>
    <definedName name="_a_17" localSheetId="7">#REF!</definedName>
    <definedName name="_a_17" localSheetId="26">#REF!</definedName>
    <definedName name="_a_17">#REF!</definedName>
    <definedName name="_a_19" localSheetId="4">#REF!</definedName>
    <definedName name="_a_19" localSheetId="7">#REF!</definedName>
    <definedName name="_a_19" localSheetId="26">#REF!</definedName>
    <definedName name="_a_19">#REF!</definedName>
    <definedName name="_a_2" localSheetId="4">#REF!</definedName>
    <definedName name="_a_2" localSheetId="7">#REF!</definedName>
    <definedName name="_a_2" localSheetId="26">#REF!</definedName>
    <definedName name="_a_2">#REF!</definedName>
    <definedName name="_a_28" localSheetId="4">#REF!</definedName>
    <definedName name="_a_28" localSheetId="7">#REF!</definedName>
    <definedName name="_a_28" localSheetId="26">#REF!</definedName>
    <definedName name="_a_28">#REF!</definedName>
    <definedName name="_a_3" localSheetId="4">#REF!</definedName>
    <definedName name="_a_3" localSheetId="7">#REF!</definedName>
    <definedName name="_a_3" localSheetId="26">#REF!</definedName>
    <definedName name="_a_3">#REF!</definedName>
    <definedName name="_a_4" localSheetId="4">#REF!</definedName>
    <definedName name="_a_4" localSheetId="7">#REF!</definedName>
    <definedName name="_a_4" localSheetId="26">#REF!</definedName>
    <definedName name="_a_4">#REF!</definedName>
    <definedName name="_a_7" localSheetId="4">#REF!</definedName>
    <definedName name="_a_7" localSheetId="7">#REF!</definedName>
    <definedName name="_a_7" localSheetId="26">#REF!</definedName>
    <definedName name="_a_7">#REF!</definedName>
    <definedName name="_a_7_1" localSheetId="4">#REF!</definedName>
    <definedName name="_a_7_1" localSheetId="7">#REF!</definedName>
    <definedName name="_a_7_1" localSheetId="26">#REF!</definedName>
    <definedName name="_a_7_1">#REF!</definedName>
    <definedName name="_a_7_14">#N/A</definedName>
    <definedName name="_a_9" localSheetId="4">#REF!</definedName>
    <definedName name="_a_9" localSheetId="7">#REF!</definedName>
    <definedName name="_a_9" localSheetId="26">#REF!</definedName>
    <definedName name="_a_9">#REF!</definedName>
    <definedName name="_A1">#N/A</definedName>
    <definedName name="_A10">#N/A</definedName>
    <definedName name="_A11">#N/A</definedName>
    <definedName name="_A12">#N/A</definedName>
    <definedName name="_A13">#N/A</definedName>
    <definedName name="_A14" localSheetId="7">#REF!</definedName>
    <definedName name="_A14">#N/A</definedName>
    <definedName name="_A15">#N/A</definedName>
    <definedName name="_A16">#N/A</definedName>
    <definedName name="_A17">#N/A</definedName>
    <definedName name="_A19">#N/A</definedName>
    <definedName name="_A2">#N/A</definedName>
    <definedName name="_A20">#N/A</definedName>
    <definedName name="_A21">#N/A</definedName>
    <definedName name="_A22">#N/A</definedName>
    <definedName name="_A23">#N/A</definedName>
    <definedName name="_A24">#N/A</definedName>
    <definedName name="_A25">#N/A</definedName>
    <definedName name="_A251001" localSheetId="4">#REF!</definedName>
    <definedName name="_A251001" localSheetId="7">#REF!</definedName>
    <definedName name="_A251001">#REF!</definedName>
    <definedName name="_A254001" localSheetId="4">#REF!</definedName>
    <definedName name="_A254001" localSheetId="7">#REF!</definedName>
    <definedName name="_A254001">#REF!</definedName>
    <definedName name="_A3">#N/A</definedName>
    <definedName name="_A4">#N/A</definedName>
    <definedName name="_A5">#N/A</definedName>
    <definedName name="_A510101" localSheetId="4">#REF!</definedName>
    <definedName name="_A510101" localSheetId="7">#REF!</definedName>
    <definedName name="_A510101">#REF!</definedName>
    <definedName name="_A510102" localSheetId="4">#REF!</definedName>
    <definedName name="_A510102" localSheetId="7">#REF!</definedName>
    <definedName name="_A510102">#REF!</definedName>
    <definedName name="_A6">#N/A</definedName>
    <definedName name="_A7">#N/A</definedName>
    <definedName name="_A810101" localSheetId="4">#REF!</definedName>
    <definedName name="_A810101" localSheetId="7">#REF!</definedName>
    <definedName name="_A810101">#REF!</definedName>
    <definedName name="_A810102" localSheetId="4">#REF!</definedName>
    <definedName name="_A810102" localSheetId="7">#REF!</definedName>
    <definedName name="_A810102">#REF!</definedName>
    <definedName name="_A810112" localSheetId="4">#REF!</definedName>
    <definedName name="_A810112" localSheetId="7">#REF!</definedName>
    <definedName name="_A810112">#REF!</definedName>
    <definedName name="_A840300" localSheetId="4">#REF!</definedName>
    <definedName name="_A840300" localSheetId="7">#REF!</definedName>
    <definedName name="_A840300">#REF!</definedName>
    <definedName name="_A9">#N/A</definedName>
    <definedName name="_AA2">#N/A</definedName>
    <definedName name="_Abr1" localSheetId="7">#REF!</definedName>
    <definedName name="_Abr1">#N/A</definedName>
    <definedName name="_ABR95" localSheetId="4">#REF!</definedName>
    <definedName name="_ABR95" localSheetId="7">#REF!</definedName>
    <definedName name="_ABR95">#REF!</definedName>
    <definedName name="_ABR96" localSheetId="4">#REF!</definedName>
    <definedName name="_ABR96" localSheetId="7">#REF!</definedName>
    <definedName name="_ABR96">#REF!</definedName>
    <definedName name="_ABR97" localSheetId="4">#REF!</definedName>
    <definedName name="_ABR97" localSheetId="7">#REF!</definedName>
    <definedName name="_ABR97">#REF!</definedName>
    <definedName name="_ABR98" localSheetId="4">#REF!</definedName>
    <definedName name="_ABR98" localSheetId="7">#REF!</definedName>
    <definedName name="_ABR98">#REF!</definedName>
    <definedName name="_ABR99" localSheetId="4">#REF!</definedName>
    <definedName name="_ABR99" localSheetId="7">#REF!</definedName>
    <definedName name="_ABR99">#REF!</definedName>
    <definedName name="_ACA25" localSheetId="4">#REF!</definedName>
    <definedName name="_ACA25" localSheetId="7">#REF!</definedName>
    <definedName name="_ACA25">#REF!</definedName>
    <definedName name="_ACA50" localSheetId="4">#REF!</definedName>
    <definedName name="_ACA50" localSheetId="7">#REF!</definedName>
    <definedName name="_ACA50">#REF!</definedName>
    <definedName name="_ACM30" localSheetId="4">#REF!</definedName>
    <definedName name="_ACM30" localSheetId="7">#REF!</definedName>
    <definedName name="_ACM30">#REF!</definedName>
    <definedName name="_act2" localSheetId="4">#REF!</definedName>
    <definedName name="_act2" localSheetId="7">#REF!</definedName>
    <definedName name="_act2">#REF!</definedName>
    <definedName name="_adm1" localSheetId="7" hidden="1">{"'Índice'!$A$1:$K$49"}</definedName>
    <definedName name="_adm1" hidden="1">{"'Índice'!$A$1:$K$49"}</definedName>
    <definedName name="_adm2" localSheetId="7" hidden="1">{"VENTAS1",#N/A,FALSE,"VENTAS";"VENTAS2",#N/A,FALSE,"VENTAS";"VENTAS3",#N/A,FALSE,"VENTAS";"VENTAS4",#N/A,FALSE,"VENTAS";"VENTAS5",#N/A,FALSE,"VENTAS";"VENTAS6",#N/A,FALSE,"VENTAS";"VENTAS7",#N/A,FALSE,"VENTAS";"VENTAS8",#N/A,FALSE,"VENTAS"}</definedName>
    <definedName name="_adm2" hidden="1">{"VENTAS1",#N/A,FALSE,"VENTAS";"VENTAS2",#N/A,FALSE,"VENTAS";"VENTAS3",#N/A,FALSE,"VENTAS";"VENTAS4",#N/A,FALSE,"VENTAS";"VENTAS5",#N/A,FALSE,"VENTAS";"VENTAS6",#N/A,FALSE,"VENTAS";"VENTAS7",#N/A,FALSE,"VENTAS";"VENTAS8",#N/A,FALSE,"VENTAS"}</definedName>
    <definedName name="_aga16" localSheetId="4">#REF!</definedName>
    <definedName name="_aga16" localSheetId="7">#REF!</definedName>
    <definedName name="_aga16">#REF!</definedName>
    <definedName name="_Ago1" localSheetId="4">#REF!</definedName>
    <definedName name="_Ago1" localSheetId="7">#REF!</definedName>
    <definedName name="_Ago1">#REF!</definedName>
    <definedName name="_AGO95" localSheetId="4">#REF!</definedName>
    <definedName name="_AGO95" localSheetId="7">#REF!</definedName>
    <definedName name="_AGO95">#REF!</definedName>
    <definedName name="_AGO96" localSheetId="4">#REF!</definedName>
    <definedName name="_AGO96" localSheetId="7">#REF!</definedName>
    <definedName name="_AGO96">#REF!</definedName>
    <definedName name="_AGO97" localSheetId="4">#REF!</definedName>
    <definedName name="_AGO97" localSheetId="7">#REF!</definedName>
    <definedName name="_AGO97">#REF!</definedName>
    <definedName name="_AGO98" localSheetId="4">#REF!</definedName>
    <definedName name="_AGO98" localSheetId="7">#REF!</definedName>
    <definedName name="_AGO98">#REF!</definedName>
    <definedName name="_AGO99" localSheetId="4">#REF!</definedName>
    <definedName name="_AGO99" localSheetId="7">#REF!</definedName>
    <definedName name="_AGO99">#REF!</definedName>
    <definedName name="_arg13" localSheetId="4">#REF!</definedName>
    <definedName name="_arg13" localSheetId="7">#REF!</definedName>
    <definedName name="_arg13" localSheetId="26">#REF!</definedName>
    <definedName name="_arg13">#REF!</definedName>
    <definedName name="_arg16" localSheetId="4">#REF!</definedName>
    <definedName name="_arg16" localSheetId="7">#REF!</definedName>
    <definedName name="_arg16" localSheetId="26">#REF!</definedName>
    <definedName name="_arg16">#REF!</definedName>
    <definedName name="_asc321" localSheetId="4">#REF!</definedName>
    <definedName name="_asc321" localSheetId="7">#REF!</definedName>
    <definedName name="_asc321">#REF!</definedName>
    <definedName name="_ATD08" localSheetId="4">#REF!</definedName>
    <definedName name="_ATD08" localSheetId="7">#REF!</definedName>
    <definedName name="_ATD08">#REF!</definedName>
    <definedName name="_ATD1" localSheetId="4">#REF!</definedName>
    <definedName name="_ATD1" localSheetId="7">#REF!</definedName>
    <definedName name="_ATD1">#REF!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Aut2" localSheetId="4">#REF!</definedName>
    <definedName name="_Aut2" localSheetId="7">#REF!</definedName>
    <definedName name="_Aut2">#REF!</definedName>
    <definedName name="_BDI1" localSheetId="4">#REF!</definedName>
    <definedName name="_BDI1" localSheetId="7">#REF!</definedName>
    <definedName name="_BDI1">#REF!</definedName>
    <definedName name="_bra2" localSheetId="4">#REF!</definedName>
    <definedName name="_bra2" localSheetId="7">#REF!</definedName>
    <definedName name="_bra2">#REF!</definedName>
    <definedName name="_bre5040" localSheetId="4">#REF!</definedName>
    <definedName name="_bre5040" localSheetId="7">#REF!</definedName>
    <definedName name="_bre5040">#REF!</definedName>
    <definedName name="_brv2" localSheetId="4">#REF!</definedName>
    <definedName name="_brv2" localSheetId="7">#REF!</definedName>
    <definedName name="_brv2">#REF!</definedName>
    <definedName name="_Brz1" localSheetId="4">#REF!</definedName>
    <definedName name="_Brz1" localSheetId="7">#REF!</definedName>
    <definedName name="_Brz1">#REF!</definedName>
    <definedName name="_Brz2" localSheetId="4">#REF!</definedName>
    <definedName name="_Brz2" localSheetId="7">#REF!</definedName>
    <definedName name="_Brz2">#REF!</definedName>
    <definedName name="_c" localSheetId="4">#REF!</definedName>
    <definedName name="_c" localSheetId="7">#REF!</definedName>
    <definedName name="_c">#REF!</definedName>
    <definedName name="_c_1" localSheetId="4">#REF!</definedName>
    <definedName name="_c_1" localSheetId="7">#REF!</definedName>
    <definedName name="_c_1">#REF!</definedName>
    <definedName name="_c_10" localSheetId="4">#REF!</definedName>
    <definedName name="_c_10" localSheetId="7">#REF!</definedName>
    <definedName name="_c_10">#REF!</definedName>
    <definedName name="_c_10_1" localSheetId="4">#REF!</definedName>
    <definedName name="_c_10_1" localSheetId="7">#REF!</definedName>
    <definedName name="_c_10_1">#REF!</definedName>
    <definedName name="_c_11" localSheetId="4">#REF!</definedName>
    <definedName name="_c_11" localSheetId="7">#REF!</definedName>
    <definedName name="_c_11" localSheetId="26">#REF!</definedName>
    <definedName name="_c_11">#REF!</definedName>
    <definedName name="_c_12" localSheetId="4">#REF!</definedName>
    <definedName name="_c_12" localSheetId="7">#REF!</definedName>
    <definedName name="_c_12" localSheetId="26">#REF!</definedName>
    <definedName name="_c_12">#REF!</definedName>
    <definedName name="_c_12_1" localSheetId="4">#REF!</definedName>
    <definedName name="_c_12_1" localSheetId="7">#REF!</definedName>
    <definedName name="_c_12_1">#REF!</definedName>
    <definedName name="_c_13" localSheetId="4">#REF!</definedName>
    <definedName name="_c_13" localSheetId="7">#REF!</definedName>
    <definedName name="_c_13" localSheetId="26">#REF!</definedName>
    <definedName name="_c_13">#REF!</definedName>
    <definedName name="_c_15" localSheetId="4">#REF!</definedName>
    <definedName name="_c_15" localSheetId="7">#REF!</definedName>
    <definedName name="_c_15" localSheetId="26">#REF!</definedName>
    <definedName name="_c_15">#REF!</definedName>
    <definedName name="_c_16" localSheetId="4">#REF!</definedName>
    <definedName name="_c_16" localSheetId="7">#REF!</definedName>
    <definedName name="_c_16" localSheetId="26">#REF!</definedName>
    <definedName name="_c_16">#REF!</definedName>
    <definedName name="_c_17" localSheetId="4">#REF!</definedName>
    <definedName name="_c_17" localSheetId="7">#REF!</definedName>
    <definedName name="_c_17" localSheetId="26">#REF!</definedName>
    <definedName name="_c_17">#REF!</definedName>
    <definedName name="_c_19" localSheetId="4">#REF!</definedName>
    <definedName name="_c_19" localSheetId="7">#REF!</definedName>
    <definedName name="_c_19" localSheetId="26">#REF!</definedName>
    <definedName name="_c_19">#REF!</definedName>
    <definedName name="_c_2" localSheetId="4">#REF!</definedName>
    <definedName name="_c_2" localSheetId="7">#REF!</definedName>
    <definedName name="_c_2" localSheetId="26">#REF!</definedName>
    <definedName name="_c_2">#REF!</definedName>
    <definedName name="_c_28" localSheetId="4">#REF!</definedName>
    <definedName name="_c_28" localSheetId="7">#REF!</definedName>
    <definedName name="_c_28" localSheetId="26">#REF!</definedName>
    <definedName name="_c_28">#REF!</definedName>
    <definedName name="_c_3" localSheetId="4">#REF!</definedName>
    <definedName name="_c_3" localSheetId="7">#REF!</definedName>
    <definedName name="_c_3" localSheetId="26">#REF!</definedName>
    <definedName name="_c_3">#REF!</definedName>
    <definedName name="_c_3_1" localSheetId="4">#REF!</definedName>
    <definedName name="_c_3_1" localSheetId="7">#REF!</definedName>
    <definedName name="_c_3_1">#REF!</definedName>
    <definedName name="_c_4" localSheetId="4">#REF!</definedName>
    <definedName name="_c_4" localSheetId="7">#REF!</definedName>
    <definedName name="_c_4" localSheetId="26">#REF!</definedName>
    <definedName name="_c_4">#REF!</definedName>
    <definedName name="_c_7" localSheetId="4">#REF!</definedName>
    <definedName name="_c_7" localSheetId="7">#REF!</definedName>
    <definedName name="_c_7" localSheetId="26">#REF!</definedName>
    <definedName name="_c_7">#REF!</definedName>
    <definedName name="_c_9" localSheetId="4">#REF!</definedName>
    <definedName name="_c_9" localSheetId="7">#REF!</definedName>
    <definedName name="_c_9" localSheetId="26">#REF!</definedName>
    <definedName name="_c_9">#REF!</definedName>
    <definedName name="_c_9_1" localSheetId="4">#REF!</definedName>
    <definedName name="_c_9_1" localSheetId="7">#REF!</definedName>
    <definedName name="_c_9_1">#REF!</definedName>
    <definedName name="_cab1" localSheetId="4">#REF!</definedName>
    <definedName name="_cab1" localSheetId="7">#REF!</definedName>
    <definedName name="_cab1" localSheetId="26">#REF!</definedName>
    <definedName name="_cab1">#REF!</definedName>
    <definedName name="_cab2" localSheetId="4">#REF!</definedName>
    <definedName name="_cab2" localSheetId="7">#REF!</definedName>
    <definedName name="_cab2">#REF!</definedName>
    <definedName name="_CAP20" localSheetId="4">#REF!</definedName>
    <definedName name="_CAP20" localSheetId="7">#REF!</definedName>
    <definedName name="_CAP20" localSheetId="26">#REF!</definedName>
    <definedName name="_CAP20">#REF!</definedName>
    <definedName name="_cap50" localSheetId="4">#REF!</definedName>
    <definedName name="_cap50" localSheetId="7">#REF!</definedName>
    <definedName name="_cap50">#REF!</definedName>
    <definedName name="_CC709" localSheetId="7">#REF!</definedName>
    <definedName name="_CC709">#N/A</definedName>
    <definedName name="_CC709_10">#N/A</definedName>
    <definedName name="_CC709_11">#N/A</definedName>
    <definedName name="_CC709_12">#N/A</definedName>
    <definedName name="_CC709_13">#N/A</definedName>
    <definedName name="_CC709_14">#N/A</definedName>
    <definedName name="_CC709_15">#N/A</definedName>
    <definedName name="_CC709_16">#N/A</definedName>
    <definedName name="_CC709_17">#N/A</definedName>
    <definedName name="_CC709_18">#N/A</definedName>
    <definedName name="_CC709_5">#N/A</definedName>
    <definedName name="_CC709_6">#N/A</definedName>
    <definedName name="_CC709_7">#N/A</definedName>
    <definedName name="_CC709_8">#N/A</definedName>
    <definedName name="_CC709_9">#N/A</definedName>
    <definedName name="_CC947" localSheetId="7">#REF!</definedName>
    <definedName name="_CC947">#N/A</definedName>
    <definedName name="_CCM30" localSheetId="4">#REF!</definedName>
    <definedName name="_CCM30" localSheetId="7">#REF!</definedName>
    <definedName name="_CCM30">#REF!</definedName>
    <definedName name="_CIE011" localSheetId="4">#REF!</definedName>
    <definedName name="_CIE011" localSheetId="7">#REF!</definedName>
    <definedName name="_CIE011">#REF!</definedName>
    <definedName name="_CIE400" localSheetId="4">#REF!</definedName>
    <definedName name="_CIE400" localSheetId="7">#REF!</definedName>
    <definedName name="_CIE400">#REF!</definedName>
    <definedName name="_CIE411" localSheetId="4">#REF!</definedName>
    <definedName name="_CIE411" localSheetId="7">#REF!</definedName>
    <definedName name="_CIE411">#REF!</definedName>
    <definedName name="_CIE412" localSheetId="4">#REF!</definedName>
    <definedName name="_CIE412" localSheetId="7">#REF!</definedName>
    <definedName name="_CIE412">#REF!</definedName>
    <definedName name="_CIE916" localSheetId="4">#REF!</definedName>
    <definedName name="_CIE916" localSheetId="7">#REF!</definedName>
    <definedName name="_CIE916">#REF!</definedName>
    <definedName name="_CMM30" localSheetId="4">#REF!</definedName>
    <definedName name="_CMM30" localSheetId="7">#REF!</definedName>
    <definedName name="_CMM30">#REF!</definedName>
    <definedName name="_COE011" localSheetId="4">#REF!</definedName>
    <definedName name="_COE011" localSheetId="7">#REF!</definedName>
    <definedName name="_COE011">#REF!</definedName>
    <definedName name="_COE400" localSheetId="4">#REF!</definedName>
    <definedName name="_COE400" localSheetId="7">#REF!</definedName>
    <definedName name="_COE400">#REF!</definedName>
    <definedName name="_COE411" localSheetId="4">#REF!</definedName>
    <definedName name="_COE411" localSheetId="7">#REF!</definedName>
    <definedName name="_COE411">#REF!</definedName>
    <definedName name="_COE412" localSheetId="4">#REF!</definedName>
    <definedName name="_COE412" localSheetId="7">#REF!</definedName>
    <definedName name="_COE412">#REF!</definedName>
    <definedName name="_COE916" localSheetId="4">#REF!</definedName>
    <definedName name="_COE916" localSheetId="7">#REF!</definedName>
    <definedName name="_COE916">#REF!</definedName>
    <definedName name="_cronoZero" localSheetId="4">#REF!</definedName>
    <definedName name="_cronoZero" localSheetId="7">#REF!</definedName>
    <definedName name="_cronoZero">#REF!</definedName>
    <definedName name="_cva32" localSheetId="4">#REF!</definedName>
    <definedName name="_cva32" localSheetId="7">#REF!</definedName>
    <definedName name="_cva32">#REF!</definedName>
    <definedName name="_cva50" localSheetId="4">#REF!</definedName>
    <definedName name="_cva50" localSheetId="7">#REF!</definedName>
    <definedName name="_cva50">#REF!</definedName>
    <definedName name="_cva60" localSheetId="4">#REF!</definedName>
    <definedName name="_cva60" localSheetId="7">#REF!</definedName>
    <definedName name="_cva60">#REF!</definedName>
    <definedName name="_cve90100" localSheetId="4">#REF!</definedName>
    <definedName name="_cve90100" localSheetId="7">#REF!</definedName>
    <definedName name="_cve90100">#REF!</definedName>
    <definedName name="_cve9040" localSheetId="4">#REF!</definedName>
    <definedName name="_cve9040" localSheetId="7">#REF!</definedName>
    <definedName name="_cve9040">#REF!</definedName>
    <definedName name="_cve9050" localSheetId="4">#REF!</definedName>
    <definedName name="_cve9050" localSheetId="7">#REF!</definedName>
    <definedName name="_cve9050">#REF!</definedName>
    <definedName name="_d2" localSheetId="7" hidden="1">{#N/A,#N/A,FALSE,"Aging Summary";#N/A,#N/A,FALSE,"Ratio Analysis";#N/A,#N/A,FALSE,"Test 120 Day Accts";#N/A,#N/A,FALSE,"Tickmarks"}</definedName>
    <definedName name="_d2" hidden="1">{#N/A,#N/A,FALSE,"Aging Summary";#N/A,#N/A,FALSE,"Ratio Analysis";#N/A,#N/A,FALSE,"Test 120 Day Accts";#N/A,#N/A,FALSE,"Tickmarks"}</definedName>
    <definedName name="_DAR02" localSheetId="4">#REF!</definedName>
    <definedName name="_DAR02" localSheetId="7">#REF!</definedName>
    <definedName name="_DAR02">#REF!</definedName>
    <definedName name="_Database" localSheetId="4">#REF!</definedName>
    <definedName name="_Database" localSheetId="7">#REF!</definedName>
    <definedName name="_Database" localSheetId="26">#REF!</definedName>
    <definedName name="_Database">#REF!</definedName>
    <definedName name="_Dez1" localSheetId="4">#REF!</definedName>
    <definedName name="_Dez1" localSheetId="7">#REF!</definedName>
    <definedName name="_Dez1">#REF!</definedName>
    <definedName name="_DEZ94" localSheetId="4">#REF!</definedName>
    <definedName name="_DEZ94" localSheetId="7">#REF!</definedName>
    <definedName name="_DEZ94">#REF!</definedName>
    <definedName name="_DEZ95" localSheetId="4">#REF!</definedName>
    <definedName name="_DEZ95" localSheetId="7">#REF!</definedName>
    <definedName name="_DEZ95">#REF!</definedName>
    <definedName name="_DEZ96" localSheetId="4">#REF!</definedName>
    <definedName name="_DEZ96" localSheetId="7">#REF!</definedName>
    <definedName name="_DEZ96">#REF!</definedName>
    <definedName name="_DEZ97" localSheetId="4">#REF!</definedName>
    <definedName name="_DEZ97" localSheetId="7">#REF!</definedName>
    <definedName name="_DEZ97">#REF!</definedName>
    <definedName name="_DEZ98" localSheetId="4">#REF!</definedName>
    <definedName name="_DEZ98" localSheetId="7">#REF!</definedName>
    <definedName name="_DEZ98">#REF!</definedName>
    <definedName name="_DEZ99" localSheetId="4">#REF!</definedName>
    <definedName name="_DEZ99" localSheetId="7">#REF!</definedName>
    <definedName name="_DEZ99">#REF!</definedName>
    <definedName name="_dia10">#REF!</definedName>
    <definedName name="_dia3">#REF!</definedName>
    <definedName name="_DIV1004" localSheetId="4">#REF!</definedName>
    <definedName name="_DIV1004" localSheetId="7">#REF!</definedName>
    <definedName name="_DIV1004">#REF!</definedName>
    <definedName name="_DIV1015" localSheetId="4">#REF!</definedName>
    <definedName name="_DIV1015" localSheetId="7">#REF!</definedName>
    <definedName name="_DIV1015">#REF!</definedName>
    <definedName name="_DIV1039" localSheetId="4">#REF!</definedName>
    <definedName name="_DIV1039" localSheetId="7">#REF!</definedName>
    <definedName name="_DIV1039">#REF!</definedName>
    <definedName name="_DIV1050" localSheetId="4">#REF!</definedName>
    <definedName name="_DIV1050" localSheetId="7">#REF!</definedName>
    <definedName name="_DIV1050">#REF!</definedName>
    <definedName name="_DIV278" localSheetId="4">#REF!</definedName>
    <definedName name="_DIV278" localSheetId="7">#REF!</definedName>
    <definedName name="_DIV278">#REF!</definedName>
    <definedName name="_DIV279" localSheetId="4">#REF!</definedName>
    <definedName name="_DIV279" localSheetId="7">#REF!</definedName>
    <definedName name="_DIV279">#REF!</definedName>
    <definedName name="_DIV45" localSheetId="4">#REF!</definedName>
    <definedName name="_DIV45" localSheetId="7">#REF!</definedName>
    <definedName name="_DIV45">#REF!</definedName>
    <definedName name="_DIV450" localSheetId="4">#REF!</definedName>
    <definedName name="_DIV450" localSheetId="7">#REF!</definedName>
    <definedName name="_DIV450">#REF!</definedName>
    <definedName name="_DIV709" localSheetId="4">#REF!</definedName>
    <definedName name="_DIV709" localSheetId="7">#REF!</definedName>
    <definedName name="_DIV709">#REF!</definedName>
    <definedName name="_DIV710" localSheetId="4">#REF!</definedName>
    <definedName name="_DIV710" localSheetId="7">#REF!</definedName>
    <definedName name="_DIV710">#REF!</definedName>
    <definedName name="_DIV711" localSheetId="4">#REF!</definedName>
    <definedName name="_DIV711" localSheetId="7">#REF!</definedName>
    <definedName name="_DIV711">#REF!</definedName>
    <definedName name="_DIV718" localSheetId="4">#REF!</definedName>
    <definedName name="_DIV718" localSheetId="7">#REF!</definedName>
    <definedName name="_DIV718">#REF!</definedName>
    <definedName name="_DIV719" localSheetId="4">#REF!</definedName>
    <definedName name="_DIV719" localSheetId="7">#REF!</definedName>
    <definedName name="_DIV719">#REF!</definedName>
    <definedName name="_DIV720" localSheetId="4">#REF!</definedName>
    <definedName name="_DIV720" localSheetId="7">#REF!</definedName>
    <definedName name="_DIV720">#REF!</definedName>
    <definedName name="_DIV819" localSheetId="4">#REF!</definedName>
    <definedName name="_DIV819" localSheetId="7">#REF!</definedName>
    <definedName name="_DIV819">#REF!</definedName>
    <definedName name="_DIV947" localSheetId="4">#REF!</definedName>
    <definedName name="_DIV947" localSheetId="7">#REF!</definedName>
    <definedName name="_DIV947">#REF!</definedName>
    <definedName name="_djm10" localSheetId="4">#REF!</definedName>
    <definedName name="_djm10" localSheetId="7">#REF!</definedName>
    <definedName name="_djm10">#REF!</definedName>
    <definedName name="_djm15" localSheetId="4">#REF!</definedName>
    <definedName name="_djm15" localSheetId="7">#REF!</definedName>
    <definedName name="_djm15">#REF!</definedName>
    <definedName name="_dmt1000">#REF!</definedName>
    <definedName name="_dmt1200">#REF!</definedName>
    <definedName name="_dmt200">#REF!</definedName>
    <definedName name="_dmt400">#REF!</definedName>
    <definedName name="_dmt50">#REF!</definedName>
    <definedName name="_dmt600">#REF!</definedName>
    <definedName name="_dmt800">#REF!</definedName>
    <definedName name="_DND2" localSheetId="7">#REF!</definedName>
    <definedName name="_DND2">#N/A</definedName>
    <definedName name="_DND2_10">#N/A</definedName>
    <definedName name="_DND2_11">#N/A</definedName>
    <definedName name="_DND2_12">#N/A</definedName>
    <definedName name="_DND2_13">#N/A</definedName>
    <definedName name="_DND2_14">#N/A</definedName>
    <definedName name="_DND2_15">#N/A</definedName>
    <definedName name="_DND2_16">#N/A</definedName>
    <definedName name="_DND2_17">#N/A</definedName>
    <definedName name="_DND2_18">#N/A</definedName>
    <definedName name="_DND2_5">#N/A</definedName>
    <definedName name="_DND2_6">#N/A</definedName>
    <definedName name="_DND2_7">#N/A</definedName>
    <definedName name="_DND2_8">#N/A</definedName>
    <definedName name="_DND2_9">#N/A</definedName>
    <definedName name="_DPS5" localSheetId="4">#REF!</definedName>
    <definedName name="_DPS5" localSheetId="7">#REF!</definedName>
    <definedName name="_DPS5">#REF!</definedName>
    <definedName name="_DPS8" localSheetId="4">#REF!</definedName>
    <definedName name="_DPS8" localSheetId="7">#REF!</definedName>
    <definedName name="_DPS8">#REF!</definedName>
    <definedName name="_DRE0700" localSheetId="7" hidden="1">{"'PXR_6500'!$A$1:$I$124"}</definedName>
    <definedName name="_DRE0700" hidden="1">{"'PXR_6500'!$A$1:$I$124"}</definedName>
    <definedName name="_dre2">#REF!</definedName>
    <definedName name="_ECT12" localSheetId="4">#REF!</definedName>
    <definedName name="_ECT12" localSheetId="7">#REF!</definedName>
    <definedName name="_ECT12">#REF!</definedName>
    <definedName name="_ECT3" localSheetId="4">#REF!</definedName>
    <definedName name="_ECT3" localSheetId="7">#REF!</definedName>
    <definedName name="_ECT3">#REF!</definedName>
    <definedName name="_EDA01" localSheetId="4">#REF!</definedName>
    <definedName name="_EDA01" localSheetId="7">#REF!</definedName>
    <definedName name="_EDA01">#REF!</definedName>
    <definedName name="_emp2">#REF!</definedName>
    <definedName name="_eng2" localSheetId="4">#REF!</definedName>
    <definedName name="_eng2" localSheetId="7">#REF!</definedName>
    <definedName name="_eng2">#REF!</definedName>
    <definedName name="_epl5" localSheetId="4">#REF!</definedName>
    <definedName name="_epl5" localSheetId="7">#REF!</definedName>
    <definedName name="_epl5">#REF!</definedName>
    <definedName name="_ESC3" localSheetId="4">#REF!</definedName>
    <definedName name="_ESC3" localSheetId="7">#REF!</definedName>
    <definedName name="_ESC3">#REF!</definedName>
    <definedName name="_est1" localSheetId="4">#REF!</definedName>
    <definedName name="_est1" localSheetId="7">#REF!</definedName>
    <definedName name="_est1">#REF!</definedName>
    <definedName name="_Ext2" localSheetId="4">#REF!</definedName>
    <definedName name="_Ext2" localSheetId="7">#REF!</definedName>
    <definedName name="_Ext2" localSheetId="26">#REF!</definedName>
    <definedName name="_Ext2">#REF!</definedName>
    <definedName name="_Ext2_3" localSheetId="4">#REF!</definedName>
    <definedName name="_Ext2_3" localSheetId="7">#REF!</definedName>
    <definedName name="_Ext2_3">#REF!</definedName>
    <definedName name="_Ext2_4" localSheetId="4">#REF!</definedName>
    <definedName name="_Ext2_4" localSheetId="7">#REF!</definedName>
    <definedName name="_Ext2_4">#REF!</definedName>
    <definedName name="_Ext2_5" localSheetId="4">#REF!</definedName>
    <definedName name="_Ext2_5" localSheetId="7">#REF!</definedName>
    <definedName name="_Ext2_5">#REF!</definedName>
    <definedName name="_Ext22" localSheetId="4">#REF!</definedName>
    <definedName name="_Ext22" localSheetId="7">#REF!</definedName>
    <definedName name="_Ext22">#REF!</definedName>
    <definedName name="_fall" localSheetId="4" hidden="1">#REF!</definedName>
    <definedName name="_fall" localSheetId="7" hidden="1">#REF!</definedName>
    <definedName name="_fall" hidden="1">#REF!</definedName>
    <definedName name="_FAT1" localSheetId="4">#REF!</definedName>
    <definedName name="_FAT1" localSheetId="7">#REF!</definedName>
    <definedName name="_FAT1">#REF!</definedName>
    <definedName name="_FAT2" localSheetId="4">#REF!</definedName>
    <definedName name="_FAT2" localSheetId="7">#REF!</definedName>
    <definedName name="_FAT2">#REF!</definedName>
    <definedName name="_Fev1" localSheetId="7">#REF!</definedName>
    <definedName name="_Fev1">#N/A</definedName>
    <definedName name="_FEV95" localSheetId="4">#REF!</definedName>
    <definedName name="_FEV95" localSheetId="7">#REF!</definedName>
    <definedName name="_FEV95">#REF!</definedName>
    <definedName name="_FEV96" localSheetId="4">#REF!</definedName>
    <definedName name="_FEV96" localSheetId="7">#REF!</definedName>
    <definedName name="_FEV96">#REF!</definedName>
    <definedName name="_FEV97" localSheetId="4">#REF!</definedName>
    <definedName name="_FEV97" localSheetId="7">#REF!</definedName>
    <definedName name="_FEV97">#REF!</definedName>
    <definedName name="_FEV98" localSheetId="4">#REF!</definedName>
    <definedName name="_FEV98" localSheetId="7">#REF!</definedName>
    <definedName name="_FEV98">#REF!</definedName>
    <definedName name="_FEV99" localSheetId="4">#REF!</definedName>
    <definedName name="_FEV99" localSheetId="7">#REF!</definedName>
    <definedName name="_FEV99">#REF!</definedName>
    <definedName name="_fil2" localSheetId="4">#REF!</definedName>
    <definedName name="_fil2" localSheetId="7">#REF!</definedName>
    <definedName name="_fil2">#REF!</definedName>
    <definedName name="_Fill" localSheetId="25" hidden="1">#REF!</definedName>
    <definedName name="_Fill" localSheetId="4" hidden="1">#REF!</definedName>
    <definedName name="_Fill" localSheetId="27" hidden="1">#REF!</definedName>
    <definedName name="_Fill" localSheetId="26" hidden="1">#REF!</definedName>
    <definedName name="_Fill" localSheetId="24" hidden="1">#REF!</definedName>
    <definedName name="_Fill" localSheetId="1" hidden="1">#REF!</definedName>
    <definedName name="_Fill" localSheetId="0" hidden="1">#REF!</definedName>
    <definedName name="_Fill" hidden="1">#REF!</definedName>
    <definedName name="_fill1" localSheetId="4" hidden="1">#REF!</definedName>
    <definedName name="_fill1" localSheetId="7" hidden="1">#REF!</definedName>
    <definedName name="_fill1" hidden="1">#REF!</definedName>
    <definedName name="_Filll" localSheetId="4" hidden="1">#REF!</definedName>
    <definedName name="_Filll" localSheetId="7" hidden="1">#REF!</definedName>
    <definedName name="_Filll" hidden="1">#REF!</definedName>
    <definedName name="_FilterDatabase" localSheetId="4" hidden="1">#REF!</definedName>
    <definedName name="_FilterDatabase" localSheetId="7" hidden="1">#REF!</definedName>
    <definedName name="_FilterDatabase" hidden="1">#REF!</definedName>
    <definedName name="_xlnm._FilterDatabase" localSheetId="10" hidden="1">AD.FX!$A$6:$O$51</definedName>
    <definedName name="_xlnm._FilterDatabase" localSheetId="9" hidden="1">AD.LOCAL!$A$5:$N$35</definedName>
    <definedName name="_xlnm._FilterDatabase" localSheetId="13" hidden="1">AD.MC!$A$6:$N$18</definedName>
    <definedName name="_xlnm._FilterDatabase" localSheetId="11" hidden="1">AD.VIN!$A$6:$O$44</definedName>
    <definedName name="_xlnm._FilterDatabase" localSheetId="12" hidden="1">AD.VR!$A$6:$O$33</definedName>
    <definedName name="_xlnm._FilterDatabase" localSheetId="4" hidden="1">#REF!</definedName>
    <definedName name="_xlnm._FilterDatabase" localSheetId="2" hidden="1">'CURVA ABC'!$A$9:$H$196</definedName>
    <definedName name="_xlnm._FilterDatabase" localSheetId="27" hidden="1">#REF!</definedName>
    <definedName name="_xlnm._FilterDatabase" localSheetId="15" hidden="1">EFS!$A$3:$Q$92</definedName>
    <definedName name="_xlnm._FilterDatabase" localSheetId="22" hidden="1">'Equip Mínimo'!$A$13:$H$107</definedName>
    <definedName name="_xlnm._FilterDatabase" localSheetId="7" hidden="1">#REF!</definedName>
    <definedName name="_xlnm._FilterDatabase" localSheetId="6" hidden="1">HISTOGRAMA!$A$10:$AD$60</definedName>
    <definedName name="_xlnm._FilterDatabase" localSheetId="26" hidden="1">#REF!</definedName>
    <definedName name="_xlnm._FilterDatabase" localSheetId="21" hidden="1">'Mob. e Desmob'!$C$40:$S$74</definedName>
    <definedName name="_xlnm._FilterDatabase" localSheetId="1" hidden="1">PLANILHA!$A$1:$J$410</definedName>
    <definedName name="_xlnm._FilterDatabase" localSheetId="14" hidden="1">'RESUMO MO'!$A$5:$J$64</definedName>
    <definedName name="_xlnm._FilterDatabase" hidden="1">#REF!</definedName>
    <definedName name="_fio12" localSheetId="4">#REF!</definedName>
    <definedName name="_fio12" localSheetId="7">#REF!</definedName>
    <definedName name="_fio12">#REF!</definedName>
    <definedName name="_fis5" localSheetId="4">#REF!</definedName>
    <definedName name="_fis5" localSheetId="7">#REF!</definedName>
    <definedName name="_fis5">#REF!</definedName>
    <definedName name="_FOG50" localSheetId="4">#REF!</definedName>
    <definedName name="_FOG50" localSheetId="7">#REF!</definedName>
    <definedName name="_FOG50">#REF!</definedName>
    <definedName name="_fpd12" localSheetId="4">#REF!</definedName>
    <definedName name="_fpd12" localSheetId="7">#REF!</definedName>
    <definedName name="_fpd12">#REF!</definedName>
    <definedName name="_FR2" localSheetId="7" hidden="1">{#N/A,#N/A,FALSE,"GERAL";#N/A,#N/A,FALSE,"012-96";#N/A,#N/A,FALSE,"018-96";#N/A,#N/A,FALSE,"027-96";#N/A,#N/A,FALSE,"059-96";#N/A,#N/A,FALSE,"076-96";#N/A,#N/A,FALSE,"019-97";#N/A,#N/A,FALSE,"021-97";#N/A,#N/A,FALSE,"022-97";#N/A,#N/A,FALSE,"028-97"}</definedName>
    <definedName name="_FR2" hidden="1">{#N/A,#N/A,FALSE,"GERAL";#N/A,#N/A,FALSE,"012-96";#N/A,#N/A,FALSE,"018-96";#N/A,#N/A,FALSE,"027-96";#N/A,#N/A,FALSE,"059-96";#N/A,#N/A,FALSE,"076-96";#N/A,#N/A,FALSE,"019-97";#N/A,#N/A,FALSE,"021-97";#N/A,#N/A,FALSE,"022-97";#N/A,#N/A,FALSE,"028-97"}</definedName>
    <definedName name="_fvr10" localSheetId="4">#REF!</definedName>
    <definedName name="_fvr10" localSheetId="7">#REF!</definedName>
    <definedName name="_fvr10">#REF!</definedName>
    <definedName name="_H111118" localSheetId="4">#REF!</definedName>
    <definedName name="_H111118" localSheetId="7">#REF!</definedName>
    <definedName name="_H111118">#REF!</definedName>
    <definedName name="_H121118" localSheetId="4">#REF!</definedName>
    <definedName name="_H121118" localSheetId="7">#REF!</definedName>
    <definedName name="_H121118">#REF!</definedName>
    <definedName name="_HCB5" localSheetId="4">#REF!</definedName>
    <definedName name="_HCB5" localSheetId="7">#REF!</definedName>
    <definedName name="_HCB5">#REF!</definedName>
    <definedName name="_I" localSheetId="4">#REF!</definedName>
    <definedName name="_I" localSheetId="7">#REF!</definedName>
    <definedName name="_I" localSheetId="26">#REF!</definedName>
    <definedName name="_I">#REF!</definedName>
    <definedName name="_I_1" localSheetId="4">#REF!</definedName>
    <definedName name="_I_1" localSheetId="7">#REF!</definedName>
    <definedName name="_I_1" localSheetId="26">#REF!</definedName>
    <definedName name="_I_1">#REF!</definedName>
    <definedName name="_I_1_1" localSheetId="4">#REF!</definedName>
    <definedName name="_I_1_1" localSheetId="7">#REF!</definedName>
    <definedName name="_I_1_1" localSheetId="26">#REF!</definedName>
    <definedName name="_I_1_1">#REF!</definedName>
    <definedName name="_I_1_1_1" localSheetId="4">#REF!</definedName>
    <definedName name="_I_1_1_1" localSheetId="7">#REF!</definedName>
    <definedName name="_I_1_1_1" localSheetId="26">#REF!</definedName>
    <definedName name="_I_1_1_1">#REF!</definedName>
    <definedName name="_I_1_1_1_1" localSheetId="4">#REF!</definedName>
    <definedName name="_I_1_1_1_1" localSheetId="7">#REF!</definedName>
    <definedName name="_I_1_1_1_1">#REF!</definedName>
    <definedName name="_I_1_1_1_1_1" localSheetId="4">#REF!</definedName>
    <definedName name="_I_1_1_1_1_1" localSheetId="7">#REF!</definedName>
    <definedName name="_I_1_1_1_1_1">#REF!</definedName>
    <definedName name="_I_1_1_1_16" localSheetId="4">#REF!</definedName>
    <definedName name="_I_1_1_1_16" localSheetId="7">#REF!</definedName>
    <definedName name="_I_1_1_1_16">#REF!</definedName>
    <definedName name="_I_1_1_16" localSheetId="4">#REF!</definedName>
    <definedName name="_I_1_1_16" localSheetId="7">#REF!</definedName>
    <definedName name="_I_1_1_16">#REF!</definedName>
    <definedName name="_I_1_1_19" localSheetId="4">#REF!</definedName>
    <definedName name="_I_1_1_19" localSheetId="7">#REF!</definedName>
    <definedName name="_I_1_1_19" localSheetId="26">#REF!</definedName>
    <definedName name="_I_1_1_19">#REF!</definedName>
    <definedName name="_I_1_1_19_16" localSheetId="4">#REF!</definedName>
    <definedName name="_I_1_1_19_16" localSheetId="7">#REF!</definedName>
    <definedName name="_I_1_1_19_16">#REF!</definedName>
    <definedName name="_I_1_16" localSheetId="4">#REF!</definedName>
    <definedName name="_I_1_16" localSheetId="7">#REF!</definedName>
    <definedName name="_I_1_16">#REF!</definedName>
    <definedName name="_I_1_16_1" localSheetId="4">#REF!</definedName>
    <definedName name="_I_1_16_1" localSheetId="7">#REF!</definedName>
    <definedName name="_I_1_16_1">#REF!</definedName>
    <definedName name="_I_1_19" localSheetId="4">#REF!</definedName>
    <definedName name="_I_1_19" localSheetId="7">#REF!</definedName>
    <definedName name="_I_1_19" localSheetId="26">#REF!</definedName>
    <definedName name="_I_1_19">#REF!</definedName>
    <definedName name="_I_1_19_16" localSheetId="4">#REF!</definedName>
    <definedName name="_I_1_19_16" localSheetId="7">#REF!</definedName>
    <definedName name="_I_1_19_16">#REF!</definedName>
    <definedName name="_I_16" localSheetId="4">#REF!</definedName>
    <definedName name="_I_16" localSheetId="7">#REF!</definedName>
    <definedName name="_I_16">#REF!</definedName>
    <definedName name="_I_16_1" localSheetId="4">#REF!</definedName>
    <definedName name="_I_16_1" localSheetId="7">#REF!</definedName>
    <definedName name="_I_16_1">#REF!</definedName>
    <definedName name="_I_19" localSheetId="4">#REF!</definedName>
    <definedName name="_I_19" localSheetId="7">#REF!</definedName>
    <definedName name="_I_19" localSheetId="26">#REF!</definedName>
    <definedName name="_I_19">#REF!</definedName>
    <definedName name="_I_19_16" localSheetId="4">#REF!</definedName>
    <definedName name="_I_19_16" localSheetId="7">#REF!</definedName>
    <definedName name="_I_19_16">#REF!</definedName>
    <definedName name="_I_25" localSheetId="4">#REF!</definedName>
    <definedName name="_I_25" localSheetId="7">#REF!</definedName>
    <definedName name="_I_25" localSheetId="26">#REF!</definedName>
    <definedName name="_I_25">#REF!</definedName>
    <definedName name="_I_3" localSheetId="4">#REF!</definedName>
    <definedName name="_I_3" localSheetId="7">#REF!</definedName>
    <definedName name="_I_3">#REF!</definedName>
    <definedName name="_I_4" localSheetId="4">#REF!</definedName>
    <definedName name="_I_4" localSheetId="7">#REF!</definedName>
    <definedName name="_I_4">#REF!</definedName>
    <definedName name="_I_5" localSheetId="4">#REF!</definedName>
    <definedName name="_I_5" localSheetId="7">#REF!</definedName>
    <definedName name="_I_5">#REF!</definedName>
    <definedName name="_I_6" localSheetId="4">#REF!</definedName>
    <definedName name="_I_6" localSheetId="7">#REF!</definedName>
    <definedName name="_I_6">#REF!</definedName>
    <definedName name="_ind100">#REF!</definedName>
    <definedName name="_insta1" localSheetId="4">(#REF!,#REF!)</definedName>
    <definedName name="_insta1" localSheetId="7">(#REF!,#REF!)</definedName>
    <definedName name="_insta1">(#REF!,#REF!)</definedName>
    <definedName name="_ISM1">#REF!</definedName>
    <definedName name="_itu1" localSheetId="4">#REF!</definedName>
    <definedName name="_itu1" localSheetId="7">#REF!</definedName>
    <definedName name="_itu1">#REF!</definedName>
    <definedName name="_Jan1" localSheetId="7">#REF!</definedName>
    <definedName name="_Jan1">#N/A</definedName>
    <definedName name="_JAN2003" localSheetId="4">#REF!</definedName>
    <definedName name="_JAN2003" localSheetId="7">#REF!</definedName>
    <definedName name="_JAN2003">#REF!</definedName>
    <definedName name="_JAN95" localSheetId="4">#REF!</definedName>
    <definedName name="_JAN95" localSheetId="7">#REF!</definedName>
    <definedName name="_JAN95">#REF!</definedName>
    <definedName name="_JAN96" localSheetId="4">#REF!</definedName>
    <definedName name="_JAN96" localSheetId="7">#REF!</definedName>
    <definedName name="_JAN96">#REF!</definedName>
    <definedName name="_JAN97" localSheetId="4">#REF!</definedName>
    <definedName name="_JAN97" localSheetId="7">#REF!</definedName>
    <definedName name="_JAN97">#REF!</definedName>
    <definedName name="_JAN98" localSheetId="4">#REF!</definedName>
    <definedName name="_JAN98" localSheetId="7">#REF!</definedName>
    <definedName name="_JAN98">#REF!</definedName>
    <definedName name="_JAN99" localSheetId="4">#REF!</definedName>
    <definedName name="_JAN99" localSheetId="7">#REF!</definedName>
    <definedName name="_JAN99">#REF!</definedName>
    <definedName name="_JAZ1" localSheetId="4">#REF!</definedName>
    <definedName name="_JAZ1" localSheetId="7">#REF!</definedName>
    <definedName name="_JAZ1" localSheetId="26">#REF!</definedName>
    <definedName name="_JAZ1">#REF!</definedName>
    <definedName name="_JAZ11" localSheetId="4">#REF!</definedName>
    <definedName name="_JAZ11" localSheetId="7">#REF!</definedName>
    <definedName name="_JAZ11" localSheetId="26">#REF!</definedName>
    <definedName name="_JAZ11">#REF!</definedName>
    <definedName name="_JAZ2" localSheetId="4">#REF!</definedName>
    <definedName name="_JAZ2" localSheetId="7">#REF!</definedName>
    <definedName name="_JAZ2" localSheetId="26">#REF!</definedName>
    <definedName name="_JAZ2">#REF!</definedName>
    <definedName name="_JAZ22" localSheetId="4">#REF!</definedName>
    <definedName name="_JAZ22" localSheetId="7">#REF!</definedName>
    <definedName name="_JAZ22" localSheetId="26">#REF!</definedName>
    <definedName name="_JAZ22">#REF!</definedName>
    <definedName name="_JAZ3" localSheetId="4">#REF!</definedName>
    <definedName name="_JAZ3" localSheetId="7">#REF!</definedName>
    <definedName name="_JAZ3" localSheetId="26">#REF!</definedName>
    <definedName name="_JAZ3">#REF!</definedName>
    <definedName name="_JAZ33" localSheetId="4">#REF!</definedName>
    <definedName name="_JAZ33" localSheetId="7">#REF!</definedName>
    <definedName name="_JAZ33" localSheetId="26">#REF!</definedName>
    <definedName name="_JAZ33">#REF!</definedName>
    <definedName name="_jla20" localSheetId="4">#REF!</definedName>
    <definedName name="_jla20" localSheetId="7">#REF!</definedName>
    <definedName name="_jla20">#REF!</definedName>
    <definedName name="_jla32" localSheetId="4">#REF!</definedName>
    <definedName name="_jla32" localSheetId="7">#REF!</definedName>
    <definedName name="_jla32">#REF!</definedName>
    <definedName name="_Jul1" localSheetId="4">#REF!</definedName>
    <definedName name="_Jul1" localSheetId="7">#REF!</definedName>
    <definedName name="_Jul1">#REF!</definedName>
    <definedName name="_JUL95" localSheetId="4">#REF!</definedName>
    <definedName name="_JUL95" localSheetId="7">#REF!</definedName>
    <definedName name="_JUL95">#REF!</definedName>
    <definedName name="_JUL96" localSheetId="4">#REF!</definedName>
    <definedName name="_JUL96" localSheetId="7">#REF!</definedName>
    <definedName name="_JUL96">#REF!</definedName>
    <definedName name="_JUL97" localSheetId="4">#REF!</definedName>
    <definedName name="_JUL97" localSheetId="7">#REF!</definedName>
    <definedName name="_JUL97">#REF!</definedName>
    <definedName name="_JUL98" localSheetId="4">#REF!</definedName>
    <definedName name="_JUL98" localSheetId="7">#REF!</definedName>
    <definedName name="_JUL98">#REF!</definedName>
    <definedName name="_JUL99" localSheetId="4">#REF!</definedName>
    <definedName name="_JUL99" localSheetId="7">#REF!</definedName>
    <definedName name="_JUL99">#REF!</definedName>
    <definedName name="_Jun1" localSheetId="4">#REF!</definedName>
    <definedName name="_Jun1" localSheetId="7">#REF!</definedName>
    <definedName name="_Jun1">#REF!</definedName>
    <definedName name="_JUN95" localSheetId="4">#REF!</definedName>
    <definedName name="_JUN95" localSheetId="7">#REF!</definedName>
    <definedName name="_JUN95">#REF!</definedName>
    <definedName name="_JUN96" localSheetId="4">#REF!</definedName>
    <definedName name="_JUN96" localSheetId="7">#REF!</definedName>
    <definedName name="_JUN96">#REF!</definedName>
    <definedName name="_JUN97" localSheetId="4">#REF!</definedName>
    <definedName name="_JUN97" localSheetId="7">#REF!</definedName>
    <definedName name="_JUN97">#REF!</definedName>
    <definedName name="_JUN98" localSheetId="4">#REF!</definedName>
    <definedName name="_JUN98" localSheetId="7">#REF!</definedName>
    <definedName name="_JUN98">#REF!</definedName>
    <definedName name="_JUN99" localSheetId="4">#REF!</definedName>
    <definedName name="_JUN99" localSheetId="7">#REF!</definedName>
    <definedName name="_JUN99">#REF!</definedName>
    <definedName name="_Key1" localSheetId="4" hidden="1">#REF!</definedName>
    <definedName name="_Key1" localSheetId="27" hidden="1">'[4]1.6'!$A$11</definedName>
    <definedName name="_Key1" localSheetId="1" hidden="1">#REF!</definedName>
    <definedName name="_Key1" localSheetId="0" hidden="1">#REF!</definedName>
    <definedName name="_Key1" hidden="1">#REF!</definedName>
    <definedName name="_Key2" localSheetId="4" hidden="1">#REF!</definedName>
    <definedName name="_Key2" localSheetId="26" hidden="1">#REF!</definedName>
    <definedName name="_Key2" localSheetId="1" hidden="1">#REF!</definedName>
    <definedName name="_Key2" localSheetId="0" hidden="1">#REF!</definedName>
    <definedName name="_Key2" hidden="1">#REF!</definedName>
    <definedName name="_key20" localSheetId="4" hidden="1">#REF!</definedName>
    <definedName name="_key20" localSheetId="7" hidden="1">#REF!</definedName>
    <definedName name="_key20" hidden="1">#REF!</definedName>
    <definedName name="_ki5" localSheetId="4">#REF!</definedName>
    <definedName name="_ki5" localSheetId="7">#REF!</definedName>
    <definedName name="_ki5">#REF!</definedName>
    <definedName name="_ki5_1" localSheetId="4">#REF!</definedName>
    <definedName name="_ki5_1" localSheetId="7">#REF!</definedName>
    <definedName name="_ki5_1">#REF!</definedName>
    <definedName name="_ki5_3" localSheetId="4">#REF!</definedName>
    <definedName name="_ki5_3" localSheetId="7">#REF!</definedName>
    <definedName name="_ki5_3">#REF!</definedName>
    <definedName name="_ki5_4" localSheetId="4">#REF!</definedName>
    <definedName name="_ki5_4" localSheetId="7">#REF!</definedName>
    <definedName name="_ki5_4">#REF!</definedName>
    <definedName name="_ki5_5" localSheetId="4">#REF!</definedName>
    <definedName name="_ki5_5" localSheetId="7">#REF!</definedName>
    <definedName name="_ki5_5">#REF!</definedName>
    <definedName name="_kit55" localSheetId="4">#REF!</definedName>
    <definedName name="_kit55" localSheetId="7">#REF!</definedName>
    <definedName name="_kit55">#REF!</definedName>
    <definedName name="_KM406407" localSheetId="4">#REF!</definedName>
    <definedName name="_KM406407" localSheetId="7">#REF!</definedName>
    <definedName name="_KM406407" localSheetId="26">#REF!</definedName>
    <definedName name="_KM406407">#REF!</definedName>
    <definedName name="_KM406407_10">#N/A</definedName>
    <definedName name="_KM406407_11">#N/A</definedName>
    <definedName name="_KM406407_12">#N/A</definedName>
    <definedName name="_KM406407_13">#N/A</definedName>
    <definedName name="_KM406407_14">#N/A</definedName>
    <definedName name="_KM406407_15">#N/A</definedName>
    <definedName name="_KM406407_16">#N/A</definedName>
    <definedName name="_KM406407_17">#N/A</definedName>
    <definedName name="_KM406407_18">#N/A</definedName>
    <definedName name="_KM406407_5">#N/A</definedName>
    <definedName name="_KM406407_6">#N/A</definedName>
    <definedName name="_KM406407_7">#N/A</definedName>
    <definedName name="_KM406407_8">#N/A</definedName>
    <definedName name="_KM406407_9">#N/A</definedName>
    <definedName name="_km736" localSheetId="4">#REF!</definedName>
    <definedName name="_km736" localSheetId="7">#REF!</definedName>
    <definedName name="_km736" localSheetId="26">#REF!</definedName>
    <definedName name="_km736">#REF!</definedName>
    <definedName name="_la2" localSheetId="4">#REF!</definedName>
    <definedName name="_la2" localSheetId="7">#REF!</definedName>
    <definedName name="_la2">#REF!</definedName>
    <definedName name="_LAG2" localSheetId="4">#REF!</definedName>
    <definedName name="_LAG2" localSheetId="7">#REF!</definedName>
    <definedName name="_LAG2">#REF!</definedName>
    <definedName name="_LO1004" localSheetId="4">#REF!</definedName>
    <definedName name="_LO1004" localSheetId="7">#REF!</definedName>
    <definedName name="_LO1004">#REF!</definedName>
    <definedName name="_LO1015" localSheetId="4">#REF!</definedName>
    <definedName name="_LO1015" localSheetId="7">#REF!</definedName>
    <definedName name="_LO1015">#REF!</definedName>
    <definedName name="_LO1039" localSheetId="4">#REF!</definedName>
    <definedName name="_LO1039" localSheetId="7">#REF!</definedName>
    <definedName name="_LO1039">#REF!</definedName>
    <definedName name="_LO1050" localSheetId="4">#REF!</definedName>
    <definedName name="_LO1050" localSheetId="7">#REF!</definedName>
    <definedName name="_LO1050">#REF!</definedName>
    <definedName name="_LO278" localSheetId="4">#REF!</definedName>
    <definedName name="_LO278" localSheetId="7">#REF!</definedName>
    <definedName name="_LO278">#REF!</definedName>
    <definedName name="_LO279" localSheetId="4">#REF!</definedName>
    <definedName name="_LO279" localSheetId="7">#REF!</definedName>
    <definedName name="_LO279">#REF!</definedName>
    <definedName name="_LO450" localSheetId="4">#REF!</definedName>
    <definedName name="_LO450" localSheetId="7">#REF!</definedName>
    <definedName name="_LO450">#REF!</definedName>
    <definedName name="_LO709" localSheetId="4">#REF!</definedName>
    <definedName name="_LO709" localSheetId="7">#REF!</definedName>
    <definedName name="_LO709">#REF!</definedName>
    <definedName name="_LO710" localSheetId="4">#REF!</definedName>
    <definedName name="_LO710" localSheetId="7">#REF!</definedName>
    <definedName name="_LO710">#REF!</definedName>
    <definedName name="_LO711" localSheetId="4">#REF!</definedName>
    <definedName name="_LO711" localSheetId="7">#REF!</definedName>
    <definedName name="_LO711">#REF!</definedName>
    <definedName name="_LO719" localSheetId="4">#REF!</definedName>
    <definedName name="_LO719" localSheetId="7">#REF!</definedName>
    <definedName name="_LO719">#REF!</definedName>
    <definedName name="_LO720" localSheetId="4">#REF!</definedName>
    <definedName name="_LO720" localSheetId="7">#REF!</definedName>
    <definedName name="_LO720">#REF!</definedName>
    <definedName name="_LO819" localSheetId="4">#REF!</definedName>
    <definedName name="_LO819" localSheetId="7">#REF!</definedName>
    <definedName name="_LO819">#REF!</definedName>
    <definedName name="_LO947" localSheetId="4">#REF!</definedName>
    <definedName name="_LO947" localSheetId="7">#REF!</definedName>
    <definedName name="_LO947">#REF!</definedName>
    <definedName name="_lpi100" localSheetId="4">#REF!</definedName>
    <definedName name="_lpi100" localSheetId="7">#REF!</definedName>
    <definedName name="_lpi100">#REF!</definedName>
    <definedName name="_lvg12050" localSheetId="4">#REF!</definedName>
    <definedName name="_lvg12050" localSheetId="7">#REF!</definedName>
    <definedName name="_lvg12050">#REF!</definedName>
    <definedName name="_lvp32" localSheetId="4">#REF!</definedName>
    <definedName name="_lvp32" localSheetId="7">#REF!</definedName>
    <definedName name="_lvp32">#REF!</definedName>
    <definedName name="_lxa1" localSheetId="4">#REF!</definedName>
    <definedName name="_lxa1" localSheetId="7">#REF!</definedName>
    <definedName name="_lxa1">#REF!</definedName>
    <definedName name="_Mai1" localSheetId="4">#REF!</definedName>
    <definedName name="_Mai1" localSheetId="7">#REF!</definedName>
    <definedName name="_Mai1">#REF!</definedName>
    <definedName name="_MAI95" localSheetId="4">#REF!</definedName>
    <definedName name="_MAI95" localSheetId="7">#REF!</definedName>
    <definedName name="_MAI95">#REF!</definedName>
    <definedName name="_MAI96" localSheetId="4">#REF!</definedName>
    <definedName name="_MAI96" localSheetId="7">#REF!</definedName>
    <definedName name="_MAI96">#REF!</definedName>
    <definedName name="_MAI97" localSheetId="4">#REF!</definedName>
    <definedName name="_MAI97" localSheetId="7">#REF!</definedName>
    <definedName name="_MAI97">#REF!</definedName>
    <definedName name="_MAI98" localSheetId="4">#REF!</definedName>
    <definedName name="_MAI98" localSheetId="7">#REF!</definedName>
    <definedName name="_MAI98">#REF!</definedName>
    <definedName name="_MAI99" localSheetId="4">#REF!</definedName>
    <definedName name="_MAI99" localSheetId="7">#REF!</definedName>
    <definedName name="_MAI99">#REF!</definedName>
    <definedName name="_Mar1" localSheetId="7">#REF!</definedName>
    <definedName name="_Mar1">#N/A</definedName>
    <definedName name="_MAR95" localSheetId="4">#REF!</definedName>
    <definedName name="_MAR95" localSheetId="7">#REF!</definedName>
    <definedName name="_MAR95">#REF!</definedName>
    <definedName name="_MAR96" localSheetId="4">#REF!</definedName>
    <definedName name="_MAR96" localSheetId="7">#REF!</definedName>
    <definedName name="_MAR96">#REF!</definedName>
    <definedName name="_MAR97" localSheetId="4">#REF!</definedName>
    <definedName name="_MAR97" localSheetId="7">#REF!</definedName>
    <definedName name="_MAR97">#REF!</definedName>
    <definedName name="_MAR98" localSheetId="4">#REF!</definedName>
    <definedName name="_MAR98" localSheetId="7">#REF!</definedName>
    <definedName name="_MAR98">#REF!</definedName>
    <definedName name="_MAR99" localSheetId="4">#REF!</definedName>
    <definedName name="_MAR99" localSheetId="7">#REF!</definedName>
    <definedName name="_MAR99">#REF!</definedName>
    <definedName name="_MatMult_A" localSheetId="4" hidden="1">#REF!</definedName>
    <definedName name="_MatMult_A" localSheetId="7" hidden="1">#REF!</definedName>
    <definedName name="_MatMult_A" hidden="1">#REF!</definedName>
    <definedName name="_ME10005" localSheetId="4">#REF!</definedName>
    <definedName name="_ME10005" localSheetId="7">#REF!</definedName>
    <definedName name="_ME10005">#REF!</definedName>
    <definedName name="_ME1004" localSheetId="4">#REF!</definedName>
    <definedName name="_ME1004" localSheetId="7">#REF!</definedName>
    <definedName name="_ME1004">#REF!</definedName>
    <definedName name="_ME1015" localSheetId="4">#REF!</definedName>
    <definedName name="_ME1015" localSheetId="7">#REF!</definedName>
    <definedName name="_ME1015">#REF!</definedName>
    <definedName name="_ME1039" localSheetId="4">#REF!</definedName>
    <definedName name="_ME1039" localSheetId="7">#REF!</definedName>
    <definedName name="_ME1039">#REF!</definedName>
    <definedName name="_ME1050" localSheetId="4">#REF!</definedName>
    <definedName name="_ME1050" localSheetId="7">#REF!</definedName>
    <definedName name="_ME1050">#REF!</definedName>
    <definedName name="_ME278" localSheetId="4">#REF!</definedName>
    <definedName name="_ME278" localSheetId="7">#REF!</definedName>
    <definedName name="_ME278">#REF!</definedName>
    <definedName name="_ME279" localSheetId="4">#REF!</definedName>
    <definedName name="_ME279" localSheetId="7">#REF!</definedName>
    <definedName name="_ME279">#REF!</definedName>
    <definedName name="_ME450" localSheetId="4">#REF!</definedName>
    <definedName name="_ME450" localSheetId="7">#REF!</definedName>
    <definedName name="_ME450">#REF!</definedName>
    <definedName name="_ME709" localSheetId="4">#REF!</definedName>
    <definedName name="_ME709" localSheetId="7">#REF!</definedName>
    <definedName name="_ME709">#REF!</definedName>
    <definedName name="_ME710" localSheetId="4">#REF!</definedName>
    <definedName name="_ME710" localSheetId="7">#REF!</definedName>
    <definedName name="_ME710">#REF!</definedName>
    <definedName name="_ME711" localSheetId="4">#REF!</definedName>
    <definedName name="_ME711" localSheetId="7">#REF!</definedName>
    <definedName name="_ME711">#REF!</definedName>
    <definedName name="_ME719" localSheetId="4">#REF!</definedName>
    <definedName name="_ME719" localSheetId="7">#REF!</definedName>
    <definedName name="_ME719">#REF!</definedName>
    <definedName name="_ME720" localSheetId="4">#REF!</definedName>
    <definedName name="_ME720" localSheetId="7">#REF!</definedName>
    <definedName name="_ME720">#REF!</definedName>
    <definedName name="_ME819" localSheetId="4">#REF!</definedName>
    <definedName name="_ME819" localSheetId="7">#REF!</definedName>
    <definedName name="_ME819">#REF!</definedName>
    <definedName name="_ME947" localSheetId="4">#REF!</definedName>
    <definedName name="_ME947" localSheetId="7">#REF!</definedName>
    <definedName name="_ME947">#REF!</definedName>
    <definedName name="_MED1" localSheetId="4">#REF!</definedName>
    <definedName name="_MED1" localSheetId="7">#REF!</definedName>
    <definedName name="_MED1" localSheetId="26">#REF!</definedName>
    <definedName name="_MED1">#REF!</definedName>
    <definedName name="_mem2">#REF!</definedName>
    <definedName name="_MFC01" localSheetId="4">#REF!</definedName>
    <definedName name="_MFC01" localSheetId="7">#REF!</definedName>
    <definedName name="_MFC01">#REF!</definedName>
    <definedName name="_MNS8418" localSheetId="7">#REF!</definedName>
    <definedName name="_MNS8418">#N/A</definedName>
    <definedName name="_MO2">#REF!</definedName>
    <definedName name="_MOD01">#N/A</definedName>
    <definedName name="_Nov1" localSheetId="4">#REF!</definedName>
    <definedName name="_Nov1" localSheetId="7">#REF!</definedName>
    <definedName name="_Nov1">#REF!</definedName>
    <definedName name="_NOV94" localSheetId="4">#REF!</definedName>
    <definedName name="_NOV94" localSheetId="7">#REF!</definedName>
    <definedName name="_NOV94">#REF!</definedName>
    <definedName name="_NOV95" localSheetId="4">#REF!</definedName>
    <definedName name="_NOV95" localSheetId="7">#REF!</definedName>
    <definedName name="_NOV95">#REF!</definedName>
    <definedName name="_NOV96" localSheetId="4">#REF!</definedName>
    <definedName name="_NOV96" localSheetId="7">#REF!</definedName>
    <definedName name="_NOV96">#REF!</definedName>
    <definedName name="_NOV97" localSheetId="4">#REF!</definedName>
    <definedName name="_NOV97" localSheetId="7">#REF!</definedName>
    <definedName name="_NOV97">#REF!</definedName>
    <definedName name="_NOV98" localSheetId="4">#REF!</definedName>
    <definedName name="_NOV98" localSheetId="7">#REF!</definedName>
    <definedName name="_NOV98">#REF!</definedName>
    <definedName name="_NOV99" localSheetId="4">#REF!</definedName>
    <definedName name="_NOV99" localSheetId="7">#REF!</definedName>
    <definedName name="_NOV99">#REF!</definedName>
    <definedName name="_oac2">#REF!</definedName>
    <definedName name="_oae2">#REF!</definedName>
    <definedName name="_Obs1" localSheetId="4">#REF!</definedName>
    <definedName name="_Obs1" localSheetId="7">#REF!</definedName>
    <definedName name="_Obs1">#REF!</definedName>
    <definedName name="_Obs2" localSheetId="4">#REF!</definedName>
    <definedName name="_Obs2" localSheetId="7">#REF!</definedName>
    <definedName name="_Obs2">#REF!</definedName>
    <definedName name="_oco2">#REF!</definedName>
    <definedName name="_ok2" localSheetId="7" hidden="1">{#N/A,#N/A,FALSE,"QD_F1 Invest Detalhado";#N/A,#N/A,FALSE,"QD_F3 Invest_Comparado";#N/A,#N/A,FALSE,"QD_B Trafego";#N/A,#N/A,FALSE,"QD_D0 Custos Operacionais";#N/A,#N/A,FALSE,"QD_C Receita";#N/A,#N/A,FALSE,"QD_D Custos";#N/A,#N/A,FALSE,"QD_E Resultado";#N/A,#N/A,FALSE,"QD_G Fluxo Caixa"}</definedName>
    <definedName name="_ok2" hidden="1">{#N/A,#N/A,FALSE,"QD_F1 Invest Detalhado";#N/A,#N/A,FALSE,"QD_F3 Invest_Comparado";#N/A,#N/A,FALSE,"QD_B Trafego";#N/A,#N/A,FALSE,"QD_D0 Custos Operacionais";#N/A,#N/A,FALSE,"QD_C Receita";#N/A,#N/A,FALSE,"QD_D Custos";#N/A,#N/A,FALSE,"QD_E Resultado";#N/A,#N/A,FALSE,"QD_G Fluxo Caixa"}</definedName>
    <definedName name="_ope1" localSheetId="4">#REF!</definedName>
    <definedName name="_ope1" localSheetId="7">#REF!</definedName>
    <definedName name="_ope1">#REF!</definedName>
    <definedName name="_ope3" localSheetId="4">#REF!</definedName>
    <definedName name="_ope3" localSheetId="7">#REF!</definedName>
    <definedName name="_ope3">#REF!</definedName>
    <definedName name="_OR1" localSheetId="4">#REF!</definedName>
    <definedName name="_OR1" localSheetId="7">#REF!</definedName>
    <definedName name="_OR1">#REF!</definedName>
    <definedName name="_OR12" localSheetId="4">#REF!</definedName>
    <definedName name="_OR12" localSheetId="7">#REF!</definedName>
    <definedName name="_OR12">#REF!</definedName>
    <definedName name="_OR13" localSheetId="4">#REF!</definedName>
    <definedName name="_OR13" localSheetId="7">#REF!</definedName>
    <definedName name="_OR13">#REF!</definedName>
    <definedName name="_OR14" localSheetId="4">#REF!</definedName>
    <definedName name="_OR14" localSheetId="7">#REF!</definedName>
    <definedName name="_OR14">#REF!</definedName>
    <definedName name="_OR15" localSheetId="4">#REF!</definedName>
    <definedName name="_OR15" localSheetId="7">#REF!</definedName>
    <definedName name="_OR15">#REF!</definedName>
    <definedName name="_OR16" localSheetId="4">#REF!</definedName>
    <definedName name="_OR16" localSheetId="7">#REF!</definedName>
    <definedName name="_OR16">#REF!</definedName>
    <definedName name="_OR17" localSheetId="4">#REF!</definedName>
    <definedName name="_OR17" localSheetId="7">#REF!</definedName>
    <definedName name="_OR17">#REF!</definedName>
    <definedName name="_OR18" localSheetId="4">#REF!</definedName>
    <definedName name="_OR18" localSheetId="7">#REF!</definedName>
    <definedName name="_OR18">#REF!</definedName>
    <definedName name="_OR19" localSheetId="4">#REF!</definedName>
    <definedName name="_OR19" localSheetId="7">#REF!</definedName>
    <definedName name="_OR19">#REF!</definedName>
    <definedName name="_OR2" localSheetId="4">#REF!</definedName>
    <definedName name="_OR2" localSheetId="7">#REF!</definedName>
    <definedName name="_OR2">#REF!</definedName>
    <definedName name="_OR3" localSheetId="4">#REF!</definedName>
    <definedName name="_OR3" localSheetId="7">#REF!</definedName>
    <definedName name="_OR3">#REF!</definedName>
    <definedName name="_OR4" localSheetId="4">#REF!</definedName>
    <definedName name="_OR4" localSheetId="7">#REF!</definedName>
    <definedName name="_OR4">#REF!</definedName>
    <definedName name="_OR5" localSheetId="4">#REF!</definedName>
    <definedName name="_OR5" localSheetId="7">#REF!</definedName>
    <definedName name="_OR5">#REF!</definedName>
    <definedName name="_OR6" localSheetId="4">#REF!</definedName>
    <definedName name="_OR6" localSheetId="7">#REF!</definedName>
    <definedName name="_OR6">#REF!</definedName>
    <definedName name="_OR7" localSheetId="4">#REF!</definedName>
    <definedName name="_OR7" localSheetId="7">#REF!</definedName>
    <definedName name="_OR7">#REF!</definedName>
    <definedName name="_OR8" localSheetId="4">#REF!</definedName>
    <definedName name="_OR8" localSheetId="7">#REF!</definedName>
    <definedName name="_OR8">#REF!</definedName>
    <definedName name="_OR9" localSheetId="4">#REF!</definedName>
    <definedName name="_OR9" localSheetId="7">#REF!</definedName>
    <definedName name="_OR9">#REF!</definedName>
    <definedName name="_Order1" hidden="1">255</definedName>
    <definedName name="_Order2" localSheetId="4" hidden="1">0</definedName>
    <definedName name="_Order2" localSheetId="27" hidden="1">255</definedName>
    <definedName name="_Order2" hidden="1">255</definedName>
    <definedName name="_Out1" localSheetId="4">#REF!</definedName>
    <definedName name="_Out1" localSheetId="7">#REF!</definedName>
    <definedName name="_Out1">#REF!</definedName>
    <definedName name="_OUT94" localSheetId="4">#REF!</definedName>
    <definedName name="_OUT94" localSheetId="7">#REF!</definedName>
    <definedName name="_OUT94">#REF!</definedName>
    <definedName name="_OUT95" localSheetId="4">#REF!</definedName>
    <definedName name="_OUT95" localSheetId="7">#REF!</definedName>
    <definedName name="_OUT95">#REF!</definedName>
    <definedName name="_OUT96" localSheetId="4">#REF!</definedName>
    <definedName name="_OUT96" localSheetId="7">#REF!</definedName>
    <definedName name="_OUT96">#REF!</definedName>
    <definedName name="_OUT97" localSheetId="4">#REF!</definedName>
    <definedName name="_OUT97" localSheetId="7">#REF!</definedName>
    <definedName name="_OUT97">#REF!</definedName>
    <definedName name="_OUT98" localSheetId="25" hidden="1">{#N/A,#N/A,TRUE,"Serviços"}</definedName>
    <definedName name="_OUT98" localSheetId="4" hidden="1">{#N/A,#N/A,TRUE,"Serviços"}</definedName>
    <definedName name="_OUT98" localSheetId="27" hidden="1">{#N/A,#N/A,TRUE,"Serviços"}</definedName>
    <definedName name="_OUT98" localSheetId="7" hidden="1">{#N/A,#N/A,TRUE,"Serviços"}</definedName>
    <definedName name="_OUT98" localSheetId="24" hidden="1">{#N/A,#N/A,TRUE,"Serviços"}</definedName>
    <definedName name="_OUT98" hidden="1">{#N/A,#N/A,TRUE,"Serviços"}</definedName>
    <definedName name="_OUT98_" localSheetId="4" hidden="1">{#N/A,#N/A,TRUE,"Serviços"}</definedName>
    <definedName name="_OUT98_" localSheetId="7" hidden="1">{#N/A,#N/A,TRUE,"Serviços"}</definedName>
    <definedName name="_OUT98_" hidden="1">{#N/A,#N/A,TRUE,"Serviços"}</definedName>
    <definedName name="_OUT99" localSheetId="4">#REF!</definedName>
    <definedName name="_OUT99" localSheetId="7">#REF!</definedName>
    <definedName name="_OUT99">#REF!</definedName>
    <definedName name="_OUTTTT9888" localSheetId="25" hidden="1">{#N/A,#N/A,TRUE,"Serviços"}</definedName>
    <definedName name="_OUTTTT9888" localSheetId="4" hidden="1">{#N/A,#N/A,TRUE,"Serviços"}</definedName>
    <definedName name="_OUTTTT9888" localSheetId="27" hidden="1">{#N/A,#N/A,TRUE,"Serviços"}</definedName>
    <definedName name="_OUTTTT9888" localSheetId="7" hidden="1">{#N/A,#N/A,TRUE,"Serviços"}</definedName>
    <definedName name="_OUTTTT9888" localSheetId="24" hidden="1">{#N/A,#N/A,TRUE,"Serviços"}</definedName>
    <definedName name="_OUTTTT9888" hidden="1">{#N/A,#N/A,TRUE,"Serviços"}</definedName>
    <definedName name="_PA01" localSheetId="4" hidden="1">{"'teste'!$B$2:$R$49"}</definedName>
    <definedName name="_PA01" localSheetId="7" hidden="1">{"'teste'!$B$2:$R$49"}</definedName>
    <definedName name="_PA01" hidden="1">{"'teste'!$B$2:$R$49"}</definedName>
    <definedName name="_PAG1" localSheetId="4">"$#REF!.$C$16"</definedName>
    <definedName name="_PAG1" localSheetId="7">#REF!</definedName>
    <definedName name="_PAG1">#REF!</definedName>
    <definedName name="_PAG10" localSheetId="4">"$#REF!.$C$26"</definedName>
    <definedName name="_PAG10" localSheetId="7">#REF!</definedName>
    <definedName name="_PAG10">#REF!</definedName>
    <definedName name="_PAG11" localSheetId="4">"$#REF!.$C$27"</definedName>
    <definedName name="_PAG11" localSheetId="7">#REF!</definedName>
    <definedName name="_PAG11">#REF!</definedName>
    <definedName name="_PAG12" localSheetId="4">"$#REF!.$C$28"</definedName>
    <definedName name="_PAG12" localSheetId="7">#REF!</definedName>
    <definedName name="_PAG12">#REF!</definedName>
    <definedName name="_PAG13" localSheetId="4">"$#REF!.$C$21"</definedName>
    <definedName name="_PAG13" localSheetId="7">#REF!</definedName>
    <definedName name="_PAG13">#REF!</definedName>
    <definedName name="_PAG16" localSheetId="4">#REF!</definedName>
    <definedName name="_PAG16" localSheetId="7">#REF!</definedName>
    <definedName name="_PAG16">#REF!</definedName>
    <definedName name="_PAG2" localSheetId="4">"$#REF!.$C$17"</definedName>
    <definedName name="_PAG2" localSheetId="7">#REF!</definedName>
    <definedName name="_PAG2">#REF!</definedName>
    <definedName name="_PAG3" localSheetId="4">"$#REF!.$C$18"</definedName>
    <definedName name="_PAG3" localSheetId="7">#REF!</definedName>
    <definedName name="_PAG3">#REF!</definedName>
    <definedName name="_PAG4" localSheetId="4">"$#REF!.$C$19"</definedName>
    <definedName name="_PAG4" localSheetId="7">#REF!</definedName>
    <definedName name="_PAG4">#REF!</definedName>
    <definedName name="_PAG5" localSheetId="4">"$#REF!.$C$20"</definedName>
    <definedName name="_PAG5" localSheetId="7">#REF!</definedName>
    <definedName name="_PAG5">#REF!</definedName>
    <definedName name="_PAG6" localSheetId="4">"$#REF!.$C$22"</definedName>
    <definedName name="_PAG6" localSheetId="7">#REF!</definedName>
    <definedName name="_PAG6">#REF!</definedName>
    <definedName name="_PAG7" localSheetId="4">"$#REF!.$C$23"</definedName>
    <definedName name="_PAG7" localSheetId="7">#REF!</definedName>
    <definedName name="_PAG7">#REF!</definedName>
    <definedName name="_PAG8" localSheetId="4">"$#REF!.$C$24"</definedName>
    <definedName name="_PAG8" localSheetId="7">#REF!</definedName>
    <definedName name="_PAG8">#REF!</definedName>
    <definedName name="_PAG9" localSheetId="4">"$#REF!.$C$25"</definedName>
    <definedName name="_PAG9" localSheetId="7">#REF!</definedName>
    <definedName name="_PAG9">#REF!</definedName>
    <definedName name="_Parse_On" localSheetId="4" hidden="1">#REF!</definedName>
    <definedName name="_Parse_On" localSheetId="27" hidden="1">#REF!</definedName>
    <definedName name="_Parse_On" localSheetId="7" hidden="1">#REF!</definedName>
    <definedName name="_Parse_On" localSheetId="26" hidden="1">#REF!</definedName>
    <definedName name="_Parse_On" hidden="1">#REF!</definedName>
    <definedName name="_Parse_Out" localSheetId="4" hidden="1">#REF!</definedName>
    <definedName name="_Parse_Out" localSheetId="27" hidden="1">#REF!</definedName>
    <definedName name="_Parse_Out" localSheetId="7" hidden="1">#REF!</definedName>
    <definedName name="_Parse_Out" localSheetId="26" hidden="1">#REF!</definedName>
    <definedName name="_Parse_Out" hidden="1">#REF!</definedName>
    <definedName name="_pav2">#REF!</definedName>
    <definedName name="_PCB5" localSheetId="4">#REF!</definedName>
    <definedName name="_PCB5" localSheetId="7">#REF!</definedName>
    <definedName name="_PCB5">#REF!</definedName>
    <definedName name="_PCM30" localSheetId="4">#REF!</definedName>
    <definedName name="_PCM30" localSheetId="7">#REF!</definedName>
    <definedName name="_PCM30">#REF!</definedName>
    <definedName name="_PE006" localSheetId="4">#REF!</definedName>
    <definedName name="_PE006" localSheetId="7">#REF!</definedName>
    <definedName name="_PE006">#REF!</definedName>
    <definedName name="_PE007" localSheetId="4">#REF!</definedName>
    <definedName name="_PE007" localSheetId="7">#REF!</definedName>
    <definedName name="_PE007">#REF!</definedName>
    <definedName name="_PE016" localSheetId="4">#REF!</definedName>
    <definedName name="_PE016" localSheetId="7">#REF!</definedName>
    <definedName name="_PE016">#REF!</definedName>
    <definedName name="_PE107" localSheetId="4">#REF!</definedName>
    <definedName name="_PE107" localSheetId="7">#REF!</definedName>
    <definedName name="_PE107">#REF!</definedName>
    <definedName name="_PE108" localSheetId="4">#REF!</definedName>
    <definedName name="_PE108" localSheetId="7">#REF!</definedName>
    <definedName name="_PE108">#REF!</definedName>
    <definedName name="_PE110" localSheetId="4">#REF!</definedName>
    <definedName name="_PE110" localSheetId="7">#REF!</definedName>
    <definedName name="_PE110">#REF!</definedName>
    <definedName name="_PE111" localSheetId="4">#REF!</definedName>
    <definedName name="_PE111" localSheetId="7">#REF!</definedName>
    <definedName name="_PE111">#REF!</definedName>
    <definedName name="_PE113" localSheetId="4">#REF!</definedName>
    <definedName name="_PE113" localSheetId="7">#REF!</definedName>
    <definedName name="_PE113">#REF!</definedName>
    <definedName name="_PE114" localSheetId="4">#REF!</definedName>
    <definedName name="_PE114" localSheetId="7">#REF!</definedName>
    <definedName name="_PE114">#REF!</definedName>
    <definedName name="_PE116" localSheetId="4">#REF!</definedName>
    <definedName name="_PE116" localSheetId="7">#REF!</definedName>
    <definedName name="_PE116">#REF!</definedName>
    <definedName name="_PE117" localSheetId="4">#REF!</definedName>
    <definedName name="_PE117" localSheetId="7">#REF!</definedName>
    <definedName name="_PE117">#REF!</definedName>
    <definedName name="_PE119" localSheetId="4">#REF!</definedName>
    <definedName name="_PE119" localSheetId="7">#REF!</definedName>
    <definedName name="_PE119">#REF!</definedName>
    <definedName name="_PE123" localSheetId="4">#REF!</definedName>
    <definedName name="_PE123" localSheetId="7">#REF!</definedName>
    <definedName name="_PE123">#REF!</definedName>
    <definedName name="_PE315" localSheetId="4">#REF!</definedName>
    <definedName name="_PE315" localSheetId="7">#REF!</definedName>
    <definedName name="_PE315">#REF!</definedName>
    <definedName name="_PE400" localSheetId="4">#REF!</definedName>
    <definedName name="_PE400" localSheetId="7">#REF!</definedName>
    <definedName name="_PE400">#REF!</definedName>
    <definedName name="_PE404" localSheetId="4">#REF!</definedName>
    <definedName name="_PE404" localSheetId="7">#REF!</definedName>
    <definedName name="_PE404">#REF!</definedName>
    <definedName name="_PE408" localSheetId="4">#REF!</definedName>
    <definedName name="_PE408" localSheetId="7">#REF!</definedName>
    <definedName name="_PE408">#REF!</definedName>
    <definedName name="_PE412">#N/A</definedName>
    <definedName name="_PE507" localSheetId="4">#REF!</definedName>
    <definedName name="_PE507" localSheetId="7">#REF!</definedName>
    <definedName name="_PE507">#REF!</definedName>
    <definedName name="_PL1" localSheetId="4">#REF!</definedName>
    <definedName name="_PL1" localSheetId="19">#REF!</definedName>
    <definedName name="_PL1" localSheetId="7">#REF!</definedName>
    <definedName name="_PL1" localSheetId="26">#REF!</definedName>
    <definedName name="_PL1">#REF!</definedName>
    <definedName name="_PL1_10">#N/A</definedName>
    <definedName name="_PL1_11">#N/A</definedName>
    <definedName name="_PL1_12">#N/A</definedName>
    <definedName name="_PL1_13">#N/A</definedName>
    <definedName name="_PL1_14">#N/A</definedName>
    <definedName name="_PL1_15">#N/A</definedName>
    <definedName name="_PL1_16">#N/A</definedName>
    <definedName name="_PL1_17">#N/A</definedName>
    <definedName name="_PL1_18">#N/A</definedName>
    <definedName name="_PL1_4" localSheetId="4">#REF!</definedName>
    <definedName name="_PL1_4" localSheetId="7">#REF!</definedName>
    <definedName name="_PL1_4">#REF!</definedName>
    <definedName name="_PL1_5">#N/A</definedName>
    <definedName name="_PL1_6">#N/A</definedName>
    <definedName name="_PL1_7">#N/A</definedName>
    <definedName name="_PL1_8">#N/A</definedName>
    <definedName name="_PL1_9">#N/A</definedName>
    <definedName name="_PL11" localSheetId="4">#REF!</definedName>
    <definedName name="_PL11" localSheetId="7">#REF!</definedName>
    <definedName name="_PL11">#REF!</definedName>
    <definedName name="_PL201" localSheetId="4">#REF!</definedName>
    <definedName name="_PL201" localSheetId="7">#REF!</definedName>
    <definedName name="_PL201">#REF!</definedName>
    <definedName name="_PL203" localSheetId="4">#REF!</definedName>
    <definedName name="_PL203" localSheetId="7">#REF!</definedName>
    <definedName name="_PL203">#REF!</definedName>
    <definedName name="_PL204" localSheetId="4">#REF!</definedName>
    <definedName name="_PL204" localSheetId="7">#REF!</definedName>
    <definedName name="_PL204">#REF!</definedName>
    <definedName name="_PL206" localSheetId="4">#REF!</definedName>
    <definedName name="_PL206" localSheetId="7">#REF!</definedName>
    <definedName name="_PL206">#REF!</definedName>
    <definedName name="_PL702" localSheetId="4">#REF!</definedName>
    <definedName name="_PL702" localSheetId="7">#REF!</definedName>
    <definedName name="_PL702">#REF!</definedName>
    <definedName name="_PL705" localSheetId="4">#REF!</definedName>
    <definedName name="_PL705" localSheetId="7">#REF!</definedName>
    <definedName name="_PL705">#REF!</definedName>
    <definedName name="_PL706" localSheetId="4">#REF!</definedName>
    <definedName name="_PL706" localSheetId="7">#REF!</definedName>
    <definedName name="_PL706">#REF!</definedName>
    <definedName name="_PL707" localSheetId="4">#REF!</definedName>
    <definedName name="_PL707" localSheetId="7">#REF!</definedName>
    <definedName name="_PL707">#REF!</definedName>
    <definedName name="_PL708" localSheetId="4">#REF!</definedName>
    <definedName name="_PL708" localSheetId="7">#REF!</definedName>
    <definedName name="_PL708">#REF!</definedName>
    <definedName name="_PLA2" localSheetId="4">#REF!</definedName>
    <definedName name="_PLA2" localSheetId="7">#REF!</definedName>
    <definedName name="_PLA2">#REF!</definedName>
    <definedName name="_pm101" localSheetId="4">#REF!</definedName>
    <definedName name="_pm101" localSheetId="7">#REF!</definedName>
    <definedName name="_pm101">#REF!</definedName>
    <definedName name="_PM103" localSheetId="4">#REF!</definedName>
    <definedName name="_PM103" localSheetId="7">#REF!</definedName>
    <definedName name="_PM103">#REF!</definedName>
    <definedName name="_PM104" localSheetId="4">#REF!</definedName>
    <definedName name="_PM104" localSheetId="7">#REF!</definedName>
    <definedName name="_PM104">#REF!</definedName>
    <definedName name="_PM107" localSheetId="4">#REF!</definedName>
    <definedName name="_PM107" localSheetId="7">#REF!</definedName>
    <definedName name="_PM107">#REF!</definedName>
    <definedName name="_PM109" localSheetId="4">#REF!</definedName>
    <definedName name="_PM109" localSheetId="7">#REF!</definedName>
    <definedName name="_PM109">#REF!</definedName>
    <definedName name="_PM326" localSheetId="4">#REF!</definedName>
    <definedName name="_PM326" localSheetId="7">#REF!</definedName>
    <definedName name="_PM326">#REF!</definedName>
    <definedName name="_PM332" localSheetId="4">#REF!</definedName>
    <definedName name="_PM332" localSheetId="7">#REF!</definedName>
    <definedName name="_PM332">#REF!</definedName>
    <definedName name="_PM333" localSheetId="4">#REF!</definedName>
    <definedName name="_PM333" localSheetId="7">#REF!</definedName>
    <definedName name="_PM333">#REF!</definedName>
    <definedName name="_PM334" localSheetId="4">#REF!</definedName>
    <definedName name="_PM334" localSheetId="7">#REF!</definedName>
    <definedName name="_PM334">#REF!</definedName>
    <definedName name="_PM335" localSheetId="4">#REF!</definedName>
    <definedName name="_PM335" localSheetId="7">#REF!</definedName>
    <definedName name="_PM335">#REF!</definedName>
    <definedName name="_PM346" localSheetId="4">#REF!</definedName>
    <definedName name="_PM346" localSheetId="7">#REF!</definedName>
    <definedName name="_PM346">#REF!</definedName>
    <definedName name="_PM405">#N/A</definedName>
    <definedName name="_PM406" localSheetId="4">#REF!</definedName>
    <definedName name="_PM406" localSheetId="7">#REF!</definedName>
    <definedName name="_PM406">#REF!</definedName>
    <definedName name="_PM412" localSheetId="4">#REF!</definedName>
    <definedName name="_PM412" localSheetId="7">#REF!</definedName>
    <definedName name="_PM412">#REF!</definedName>
    <definedName name="_PM609" localSheetId="4">#REF!</definedName>
    <definedName name="_PM609" localSheetId="7">#REF!</definedName>
    <definedName name="_PM609">#REF!</definedName>
    <definedName name="_PM700" localSheetId="4">#REF!</definedName>
    <definedName name="_PM700" localSheetId="7">#REF!</definedName>
    <definedName name="_PM700">#REF!</definedName>
    <definedName name="_PM905" localSheetId="4">#REF!</definedName>
    <definedName name="_PM905" localSheetId="7">#REF!</definedName>
    <definedName name="_PM905">#REF!</definedName>
    <definedName name="_PM970" localSheetId="4">#REF!</definedName>
    <definedName name="_PM970" localSheetId="7">#REF!</definedName>
    <definedName name="_PM970">#REF!</definedName>
    <definedName name="_PM990" localSheetId="4">#REF!</definedName>
    <definedName name="_PM990" localSheetId="7">#REF!</definedName>
    <definedName name="_PM990">#REF!</definedName>
    <definedName name="_pne2" localSheetId="4">#REF!</definedName>
    <definedName name="_pne2" localSheetId="7">#REF!</definedName>
    <definedName name="_pne2">#REF!</definedName>
    <definedName name="_PNV2002" localSheetId="4">#REF!</definedName>
    <definedName name="_PNV2002" localSheetId="7">#REF!</definedName>
    <definedName name="_PNV2002">#REF!</definedName>
    <definedName name="_PNV2003" localSheetId="4">#REF!</definedName>
    <definedName name="_PNV2003" localSheetId="7">#REF!</definedName>
    <definedName name="_PNV2003">#REF!</definedName>
    <definedName name="_PNV2009" localSheetId="4">#REF!</definedName>
    <definedName name="_PNV2009" localSheetId="7">#REF!</definedName>
    <definedName name="_PNV2009">#REF!</definedName>
    <definedName name="_PP501" localSheetId="4">#REF!</definedName>
    <definedName name="_PP501" localSheetId="7">#REF!</definedName>
    <definedName name="_PP501">#REF!</definedName>
    <definedName name="_PP502" localSheetId="4">#REF!</definedName>
    <definedName name="_PP502" localSheetId="7">#REF!</definedName>
    <definedName name="_PP502">#REF!</definedName>
    <definedName name="_PP701" localSheetId="4">#REF!</definedName>
    <definedName name="_PP701" localSheetId="7">#REF!</definedName>
    <definedName name="_PP701">#REF!</definedName>
    <definedName name="_PP801" localSheetId="4">#REF!</definedName>
    <definedName name="_PP801" localSheetId="7">#REF!</definedName>
    <definedName name="_PP801">#REF!</definedName>
    <definedName name="_PR1004" localSheetId="4">#REF!</definedName>
    <definedName name="_PR1004" localSheetId="7">#REF!</definedName>
    <definedName name="_PR1004">#REF!</definedName>
    <definedName name="_PR1015" localSheetId="4">#REF!</definedName>
    <definedName name="_PR1015" localSheetId="7">#REF!</definedName>
    <definedName name="_PR1015">#REF!</definedName>
    <definedName name="_PR1039" localSheetId="4">#REF!</definedName>
    <definedName name="_PR1039" localSheetId="7">#REF!</definedName>
    <definedName name="_PR1039">#REF!</definedName>
    <definedName name="_PR1050" localSheetId="4">#REF!</definedName>
    <definedName name="_PR1050" localSheetId="7">#REF!</definedName>
    <definedName name="_PR1050">#REF!</definedName>
    <definedName name="_PR278" localSheetId="4">#REF!</definedName>
    <definedName name="_PR278" localSheetId="7">#REF!</definedName>
    <definedName name="_PR278">#REF!</definedName>
    <definedName name="_PR279" localSheetId="4">#REF!</definedName>
    <definedName name="_PR279" localSheetId="7">#REF!</definedName>
    <definedName name="_PR279">#REF!</definedName>
    <definedName name="_PR450" localSheetId="4">#REF!</definedName>
    <definedName name="_PR450" localSheetId="7">#REF!</definedName>
    <definedName name="_PR450">#REF!</definedName>
    <definedName name="_PR709" localSheetId="4">#REF!</definedName>
    <definedName name="_PR709" localSheetId="7">#REF!</definedName>
    <definedName name="_PR709">#REF!</definedName>
    <definedName name="_PR710" localSheetId="4">#REF!</definedName>
    <definedName name="_PR710" localSheetId="7">#REF!</definedName>
    <definedName name="_PR710">#REF!</definedName>
    <definedName name="_PR711" localSheetId="4">#REF!</definedName>
    <definedName name="_PR711" localSheetId="7">#REF!</definedName>
    <definedName name="_PR711">#REF!</definedName>
    <definedName name="_PR719" localSheetId="4">#REF!</definedName>
    <definedName name="_PR719" localSheetId="7">#REF!</definedName>
    <definedName name="_PR719">#REF!</definedName>
    <definedName name="_PR720" localSheetId="4">#REF!</definedName>
    <definedName name="_PR720" localSheetId="7">#REF!</definedName>
    <definedName name="_PR720">#REF!</definedName>
    <definedName name="_PR819" localSheetId="4">#REF!</definedName>
    <definedName name="_PR819" localSheetId="7">#REF!</definedName>
    <definedName name="_PR819">#REF!</definedName>
    <definedName name="_PR947" localSheetId="4">#REF!</definedName>
    <definedName name="_PR947" localSheetId="7">#REF!</definedName>
    <definedName name="_PR947">#REF!</definedName>
    <definedName name="_prg1827" localSheetId="4">#REF!</definedName>
    <definedName name="_prg1827" localSheetId="7">#REF!</definedName>
    <definedName name="_prg1827">#REF!</definedName>
    <definedName name="_pt101" localSheetId="4">#REF!</definedName>
    <definedName name="_pt101" localSheetId="7">#REF!</definedName>
    <definedName name="_pt101">#REF!</definedName>
    <definedName name="_PT103" localSheetId="4">#REF!</definedName>
    <definedName name="_PT103" localSheetId="7">#REF!</definedName>
    <definedName name="_PT103">#REF!</definedName>
    <definedName name="_PT104" localSheetId="4">#REF!</definedName>
    <definedName name="_PT104" localSheetId="7">#REF!</definedName>
    <definedName name="_PT104">#REF!</definedName>
    <definedName name="_PT107" localSheetId="4">#REF!</definedName>
    <definedName name="_PT107" localSheetId="7">#REF!</definedName>
    <definedName name="_PT107">#REF!</definedName>
    <definedName name="_PT109" localSheetId="4">#REF!</definedName>
    <definedName name="_PT109" localSheetId="7">#REF!</definedName>
    <definedName name="_PT109">#REF!</definedName>
    <definedName name="_PTB10" localSheetId="4">#REF!</definedName>
    <definedName name="_PTB10" localSheetId="7">#REF!</definedName>
    <definedName name="_PTB10">#REF!</definedName>
    <definedName name="_ptc7" localSheetId="4">#REF!</definedName>
    <definedName name="_ptc7" localSheetId="7">#REF!</definedName>
    <definedName name="_ptc7">#REF!</definedName>
    <definedName name="_ptm6" localSheetId="4">#REF!</definedName>
    <definedName name="_ptm6" localSheetId="7">#REF!</definedName>
    <definedName name="_ptm6">#REF!</definedName>
    <definedName name="_pu334">#N/A</definedName>
    <definedName name="_pu335">#N/A</definedName>
    <definedName name="_PUE412">#N/A</definedName>
    <definedName name="_PUM334" localSheetId="4">#REF!</definedName>
    <definedName name="_PUM334" localSheetId="7">#REF!</definedName>
    <definedName name="_PUM334">#REF!</definedName>
    <definedName name="_PUM335" localSheetId="4">#REF!</definedName>
    <definedName name="_PUM335" localSheetId="7">#REF!</definedName>
    <definedName name="_PUM335">#REF!</definedName>
    <definedName name="_PUM346" localSheetId="4">#REF!</definedName>
    <definedName name="_PUM346" localSheetId="7">#REF!</definedName>
    <definedName name="_PUM346">#REF!</definedName>
    <definedName name="_pum405">#N/A</definedName>
    <definedName name="_PUM406" localSheetId="4">#REF!</definedName>
    <definedName name="_PUM406" localSheetId="7">#REF!</definedName>
    <definedName name="_PUM406">#REF!</definedName>
    <definedName name="_PUM412" localSheetId="4">#REF!</definedName>
    <definedName name="_PUM412" localSheetId="7">#REF!</definedName>
    <definedName name="_PUM412">#REF!</definedName>
    <definedName name="_PUM609" localSheetId="4">#REF!</definedName>
    <definedName name="_PUM609" localSheetId="7">#REF!</definedName>
    <definedName name="_PUM609">#REF!</definedName>
    <definedName name="_pum969">#N/A</definedName>
    <definedName name="_PUM970" localSheetId="4">#REF!</definedName>
    <definedName name="_PUM970" localSheetId="7">#REF!</definedName>
    <definedName name="_PUM970">#REF!</definedName>
    <definedName name="_PUT501" localSheetId="4">#REF!</definedName>
    <definedName name="_PUT501" localSheetId="7">#REF!</definedName>
    <definedName name="_PUT501">#REF!</definedName>
    <definedName name="_PUT701" localSheetId="4">#REF!</definedName>
    <definedName name="_PUT701" localSheetId="7">#REF!</definedName>
    <definedName name="_PUT701">#REF!</definedName>
    <definedName name="_PVC100" localSheetId="4">#REF!</definedName>
    <definedName name="_PVC100" localSheetId="7">#REF!</definedName>
    <definedName name="_PVC100">#REF!</definedName>
    <definedName name="_PVC150" localSheetId="4">#REF!</definedName>
    <definedName name="_PVC150" localSheetId="7">#REF!</definedName>
    <definedName name="_PVC150">#REF!</definedName>
    <definedName name="_PVC50" localSheetId="4">#REF!</definedName>
    <definedName name="_PVC50" localSheetId="7">#REF!</definedName>
    <definedName name="_PVC50">#REF!</definedName>
    <definedName name="_PVC75" localSheetId="4">#REF!</definedName>
    <definedName name="_PVC75" localSheetId="7">#REF!</definedName>
    <definedName name="_PVC75">#REF!</definedName>
    <definedName name="_qdm3" localSheetId="4">#REF!</definedName>
    <definedName name="_qdm3" localSheetId="7">#REF!</definedName>
    <definedName name="_qdm3">#REF!</definedName>
    <definedName name="_QQ2">#N/A</definedName>
    <definedName name="_QUA1" localSheetId="4">#REF!</definedName>
    <definedName name="_QUA1" localSheetId="7">#REF!</definedName>
    <definedName name="_QUA1">#REF!</definedName>
    <definedName name="_r" localSheetId="4">#REF!</definedName>
    <definedName name="_r" localSheetId="7">#REF!</definedName>
    <definedName name="_r" localSheetId="26">#REF!</definedName>
    <definedName name="_r">#REF!</definedName>
    <definedName name="_r_15" localSheetId="4">#REF!</definedName>
    <definedName name="_r_15" localSheetId="7">#REF!</definedName>
    <definedName name="_r_15" localSheetId="26">#REF!</definedName>
    <definedName name="_r_15">#REF!</definedName>
    <definedName name="_r_4" localSheetId="4">#REF!</definedName>
    <definedName name="_r_4" localSheetId="7">#REF!</definedName>
    <definedName name="_r_4" localSheetId="26">#REF!</definedName>
    <definedName name="_r_4">#REF!</definedName>
    <definedName name="_Rbv1" localSheetId="4">#REF!</definedName>
    <definedName name="_Rbv1" localSheetId="7">#REF!</definedName>
    <definedName name="_Rbv1" localSheetId="26">#REF!</definedName>
    <definedName name="_Rbv1">#REF!</definedName>
    <definedName name="_RC152K04" localSheetId="7" hidden="1">{#N/A,#N/A,FALSE,"GERAL";#N/A,#N/A,FALSE,"012-96";#N/A,#N/A,FALSE,"018-96";#N/A,#N/A,FALSE,"027-96";#N/A,#N/A,FALSE,"059-96";#N/A,#N/A,FALSE,"076-96";#N/A,#N/A,FALSE,"019-97";#N/A,#N/A,FALSE,"021-97";#N/A,#N/A,FALSE,"022-97";#N/A,#N/A,FALSE,"028-97"}</definedName>
    <definedName name="_RC152K04" hidden="1">{#N/A,#N/A,FALSE,"GERAL";#N/A,#N/A,FALSE,"012-96";#N/A,#N/A,FALSE,"018-96";#N/A,#N/A,FALSE,"027-96";#N/A,#N/A,FALSE,"059-96";#N/A,#N/A,FALSE,"076-96";#N/A,#N/A,FALSE,"019-97";#N/A,#N/A,FALSE,"021-97";#N/A,#N/A,FALSE,"022-97";#N/A,#N/A,FALSE,"028-97"}</definedName>
    <definedName name="_RECONF." localSheetId="4">#REF!</definedName>
    <definedName name="_RECONF." localSheetId="7">#REF!</definedName>
    <definedName name="_RECONF." localSheetId="26">#REF!</definedName>
    <definedName name="_RECONF.">#REF!</definedName>
    <definedName name="_reg1" localSheetId="4">#REF!</definedName>
    <definedName name="_reg1" localSheetId="7">#REF!</definedName>
    <definedName name="_reg1">#REF!</definedName>
    <definedName name="_reg3" localSheetId="4">#REF!</definedName>
    <definedName name="_reg3" localSheetId="7">#REF!</definedName>
    <definedName name="_reg3">#REF!</definedName>
    <definedName name="_reg5" localSheetId="4">#REF!</definedName>
    <definedName name="_reg5" localSheetId="7">#REF!</definedName>
    <definedName name="_reg5">#REF!</definedName>
    <definedName name="_reg7" localSheetId="4">#REF!</definedName>
    <definedName name="_reg7" localSheetId="7">#REF!</definedName>
    <definedName name="_reg7">#REF!</definedName>
    <definedName name="_Regression_Int" hidden="1">1</definedName>
    <definedName name="_RET1" localSheetId="4">#REF!</definedName>
    <definedName name="_RET1" localSheetId="7">#REF!</definedName>
    <definedName name="_RET1" localSheetId="26">#REF!</definedName>
    <definedName name="_RET1">#REF!</definedName>
    <definedName name="_rge32" localSheetId="4">#REF!</definedName>
    <definedName name="_rge32" localSheetId="7">#REF!</definedName>
    <definedName name="_rge32">#REF!</definedName>
    <definedName name="_rgp1" localSheetId="4">#REF!</definedName>
    <definedName name="_rgp1" localSheetId="7">#REF!</definedName>
    <definedName name="_rgp1">#REF!</definedName>
    <definedName name="_rls100100" localSheetId="4">#REF!</definedName>
    <definedName name="_rls100100" localSheetId="7">#REF!</definedName>
    <definedName name="_rls100100">#REF!</definedName>
    <definedName name="_RP1">#N/A</definedName>
    <definedName name="_S" localSheetId="4">#REF!</definedName>
    <definedName name="_S" localSheetId="7">#REF!</definedName>
    <definedName name="_S" localSheetId="26">#REF!</definedName>
    <definedName name="_S">#REF!</definedName>
    <definedName name="_S_1" localSheetId="4">#REF!</definedName>
    <definedName name="_S_1" localSheetId="7">#REF!</definedName>
    <definedName name="_S_1" localSheetId="26">#REF!</definedName>
    <definedName name="_S_1">#REF!</definedName>
    <definedName name="_S_1_1" localSheetId="4">#REF!</definedName>
    <definedName name="_S_1_1" localSheetId="7">#REF!</definedName>
    <definedName name="_S_1_1" localSheetId="26">#REF!</definedName>
    <definedName name="_S_1_1">#REF!</definedName>
    <definedName name="_S_1_1_1" localSheetId="4">#REF!</definedName>
    <definedName name="_S_1_1_1" localSheetId="7">#REF!</definedName>
    <definedName name="_S_1_1_1">#REF!</definedName>
    <definedName name="_S_1_1_1_1" localSheetId="4">#REF!</definedName>
    <definedName name="_S_1_1_1_1" localSheetId="7">#REF!</definedName>
    <definedName name="_S_1_1_1_1">#REF!</definedName>
    <definedName name="_S_1_1_1_1_1" localSheetId="4">#REF!</definedName>
    <definedName name="_S_1_1_1_1_1" localSheetId="7">#REF!</definedName>
    <definedName name="_S_1_1_1_1_1">#REF!</definedName>
    <definedName name="_S_1_1_1_16" localSheetId="4">#REF!</definedName>
    <definedName name="_S_1_1_1_16" localSheetId="7">#REF!</definedName>
    <definedName name="_S_1_1_1_16">#REF!</definedName>
    <definedName name="_S_1_1_16" localSheetId="4">#REF!</definedName>
    <definedName name="_S_1_1_16" localSheetId="7">#REF!</definedName>
    <definedName name="_S_1_1_16">#REF!</definedName>
    <definedName name="_S_1_14">#N/A</definedName>
    <definedName name="_S_1_16" localSheetId="4">#REF!</definedName>
    <definedName name="_S_1_16" localSheetId="7">#REF!</definedName>
    <definedName name="_S_1_16">#REF!</definedName>
    <definedName name="_S_1_16_1" localSheetId="4">#REF!</definedName>
    <definedName name="_S_1_16_1" localSheetId="7">#REF!</definedName>
    <definedName name="_S_1_16_1">#REF!</definedName>
    <definedName name="_S_10" localSheetId="4">#REF!</definedName>
    <definedName name="_S_10" localSheetId="7">#REF!</definedName>
    <definedName name="_S_10" localSheetId="26">#REF!</definedName>
    <definedName name="_S_10">#REF!</definedName>
    <definedName name="_S_11" localSheetId="4">#REF!</definedName>
    <definedName name="_S_11" localSheetId="7">#REF!</definedName>
    <definedName name="_S_11" localSheetId="26">#REF!</definedName>
    <definedName name="_S_11">#REF!</definedName>
    <definedName name="_S_12" localSheetId="4">#REF!</definedName>
    <definedName name="_S_12" localSheetId="7">#REF!</definedName>
    <definedName name="_S_12" localSheetId="26">#REF!</definedName>
    <definedName name="_S_12">#REF!</definedName>
    <definedName name="_S_13" localSheetId="4">#REF!</definedName>
    <definedName name="_S_13" localSheetId="7">#REF!</definedName>
    <definedName name="_S_13" localSheetId="26">#REF!</definedName>
    <definedName name="_S_13">#REF!</definedName>
    <definedName name="_S_14">#N/A</definedName>
    <definedName name="_S_14_1">#N/A</definedName>
    <definedName name="_S_15" localSheetId="4">#REF!</definedName>
    <definedName name="_S_15" localSheetId="7">#REF!</definedName>
    <definedName name="_S_15" localSheetId="26">#REF!</definedName>
    <definedName name="_S_15">#REF!</definedName>
    <definedName name="_S_16" localSheetId="4">#REF!</definedName>
    <definedName name="_S_16" localSheetId="7">#REF!</definedName>
    <definedName name="_S_16" localSheetId="26">#REF!</definedName>
    <definedName name="_S_16">#REF!</definedName>
    <definedName name="_S_16_1" localSheetId="4">#REF!</definedName>
    <definedName name="_S_16_1" localSheetId="7">#REF!</definedName>
    <definedName name="_S_16_1">#REF!</definedName>
    <definedName name="_S_17" localSheetId="4">#REF!</definedName>
    <definedName name="_S_17" localSheetId="7">#REF!</definedName>
    <definedName name="_S_17" localSheetId="26">#REF!</definedName>
    <definedName name="_S_17">#REF!</definedName>
    <definedName name="_S_19" localSheetId="4">#REF!</definedName>
    <definedName name="_S_19" localSheetId="7">#REF!</definedName>
    <definedName name="_S_19" localSheetId="26">#REF!</definedName>
    <definedName name="_S_19">#REF!</definedName>
    <definedName name="_S_2" localSheetId="4">#REF!</definedName>
    <definedName name="_S_2" localSheetId="7">#REF!</definedName>
    <definedName name="_S_2" localSheetId="26">#REF!</definedName>
    <definedName name="_S_2">#REF!</definedName>
    <definedName name="_S_24" localSheetId="4">#REF!</definedName>
    <definedName name="_S_24" localSheetId="7">#REF!</definedName>
    <definedName name="_S_24">#REF!</definedName>
    <definedName name="_S_25" localSheetId="4">#REF!</definedName>
    <definedName name="_S_25" localSheetId="7">#REF!</definedName>
    <definedName name="_S_25" localSheetId="26">#REF!</definedName>
    <definedName name="_S_25">#REF!</definedName>
    <definedName name="_S_26" localSheetId="4">#REF!</definedName>
    <definedName name="_S_26" localSheetId="7">#REF!</definedName>
    <definedName name="_S_26">#REF!</definedName>
    <definedName name="_S_27" localSheetId="4">#REF!</definedName>
    <definedName name="_S_27" localSheetId="7">#REF!</definedName>
    <definedName name="_S_27" localSheetId="26">#REF!</definedName>
    <definedName name="_S_27">#REF!</definedName>
    <definedName name="_S_28" localSheetId="4">#REF!</definedName>
    <definedName name="_S_28" localSheetId="7">#REF!</definedName>
    <definedName name="_S_28" localSheetId="26">#REF!</definedName>
    <definedName name="_S_28">#REF!</definedName>
    <definedName name="_S_29" localSheetId="4">#REF!</definedName>
    <definedName name="_S_29" localSheetId="7">#REF!</definedName>
    <definedName name="_S_29" localSheetId="26">#REF!</definedName>
    <definedName name="_S_29">#REF!</definedName>
    <definedName name="_S_3" localSheetId="4">#REF!</definedName>
    <definedName name="_S_3" localSheetId="7">#REF!</definedName>
    <definedName name="_S_3" localSheetId="26">#REF!</definedName>
    <definedName name="_S_3">#REF!</definedName>
    <definedName name="_S_31" localSheetId="4">#REF!</definedName>
    <definedName name="_S_31" localSheetId="7">#REF!</definedName>
    <definedName name="_S_31" localSheetId="26">#REF!</definedName>
    <definedName name="_S_31">#REF!</definedName>
    <definedName name="_S_4" localSheetId="4">#REF!</definedName>
    <definedName name="_S_4" localSheetId="7">#REF!</definedName>
    <definedName name="_S_4" localSheetId="26">#REF!</definedName>
    <definedName name="_S_4">#REF!</definedName>
    <definedName name="_S_5" localSheetId="4">#REF!</definedName>
    <definedName name="_S_5" localSheetId="7">#REF!</definedName>
    <definedName name="_S_5">#REF!</definedName>
    <definedName name="_S_6" localSheetId="4">#REF!</definedName>
    <definedName name="_S_6" localSheetId="7">#REF!</definedName>
    <definedName name="_S_6">#REF!</definedName>
    <definedName name="_S_7" localSheetId="4">#REF!</definedName>
    <definedName name="_S_7" localSheetId="7">#REF!</definedName>
    <definedName name="_S_7" localSheetId="26">#REF!</definedName>
    <definedName name="_S_7">#REF!</definedName>
    <definedName name="_S_9" localSheetId="4">#REF!</definedName>
    <definedName name="_S_9" localSheetId="7">#REF!</definedName>
    <definedName name="_S_9" localSheetId="26">#REF!</definedName>
    <definedName name="_S_9">#REF!</definedName>
    <definedName name="_SAL5">#REF!</definedName>
    <definedName name="_SAL6">#REF!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2" localSheetId="4">#REF!</definedName>
    <definedName name="_SE2" localSheetId="7">#REF!</definedName>
    <definedName name="_SE2">#REF!</definedName>
    <definedName name="_SEG1" localSheetId="4">#REF!</definedName>
    <definedName name="_SEG1" localSheetId="7">#REF!</definedName>
    <definedName name="_SEG1" localSheetId="26">#REF!</definedName>
    <definedName name="_SEG1">#REF!</definedName>
    <definedName name="_seg2" localSheetId="4">#REF!</definedName>
    <definedName name="_seg2" localSheetId="7">#REF!</definedName>
    <definedName name="_seg2">#REF!</definedName>
    <definedName name="_Set1" localSheetId="4">#REF!</definedName>
    <definedName name="_Set1" localSheetId="7">#REF!</definedName>
    <definedName name="_Set1">#REF!</definedName>
    <definedName name="_SET94" localSheetId="4">#REF!</definedName>
    <definedName name="_SET94" localSheetId="7">#REF!</definedName>
    <definedName name="_SET94">#REF!</definedName>
    <definedName name="_SET95" localSheetId="4">#REF!</definedName>
    <definedName name="_SET95" localSheetId="7">#REF!</definedName>
    <definedName name="_SET95">#REF!</definedName>
    <definedName name="_SET96" localSheetId="4">#REF!</definedName>
    <definedName name="_SET96" localSheetId="7">#REF!</definedName>
    <definedName name="_SET96">#REF!</definedName>
    <definedName name="_SET97" localSheetId="4">#REF!</definedName>
    <definedName name="_SET97" localSheetId="7">#REF!</definedName>
    <definedName name="_SET97">#REF!</definedName>
    <definedName name="_SET98" localSheetId="4">#REF!</definedName>
    <definedName name="_SET98" localSheetId="7">#REF!</definedName>
    <definedName name="_SET98">#REF!</definedName>
    <definedName name="_SET99" localSheetId="4">#REF!</definedName>
    <definedName name="_SET99" localSheetId="7">#REF!</definedName>
    <definedName name="_SET99">#REF!</definedName>
    <definedName name="_sip1" localSheetId="4">#REF!</definedName>
    <definedName name="_sip1" localSheetId="7">#REF!</definedName>
    <definedName name="_sip1">#REF!</definedName>
    <definedName name="_Sng">{"um","mil","um milhão","um bilhão","um trilhão"}</definedName>
    <definedName name="_sng1">{"um","mil","um milhão","um bilhão","um trilhão"}</definedName>
    <definedName name="_Sort" localSheetId="4" hidden="1">#REF!</definedName>
    <definedName name="_Sort" localSheetId="26" hidden="1">#REF!</definedName>
    <definedName name="_Sort" localSheetId="1" hidden="1">#REF!</definedName>
    <definedName name="_Sort" localSheetId="0" hidden="1">#REF!</definedName>
    <definedName name="_Sort" hidden="1">#REF!</definedName>
    <definedName name="_STC04" localSheetId="4">#REF!</definedName>
    <definedName name="_STC04" localSheetId="7">#REF!</definedName>
    <definedName name="_STC04" localSheetId="26">#REF!</definedName>
    <definedName name="_STC04">#REF!</definedName>
    <definedName name="_STC04_10" localSheetId="4">#REF!</definedName>
    <definedName name="_STC04_10" localSheetId="7">#REF!</definedName>
    <definedName name="_STC04_10">#REF!</definedName>
    <definedName name="_STC04_12" localSheetId="4">#REF!</definedName>
    <definedName name="_STC04_12" localSheetId="7">#REF!</definedName>
    <definedName name="_STC04_12">#REF!</definedName>
    <definedName name="_STC04_9" localSheetId="4">#REF!</definedName>
    <definedName name="_STC04_9" localSheetId="7">#REF!</definedName>
    <definedName name="_STC04_9">#REF!</definedName>
    <definedName name="_tab0198" localSheetId="4">#REF!</definedName>
    <definedName name="_tab0198" localSheetId="7">#REF!</definedName>
    <definedName name="_tab0198">#REF!</definedName>
    <definedName name="_tab1" localSheetId="4">#REF!</definedName>
    <definedName name="_tab1" localSheetId="7">#REF!</definedName>
    <definedName name="_tab1" localSheetId="26">#REF!</definedName>
    <definedName name="_tab1">#REF!</definedName>
    <definedName name="_Table1_In1" localSheetId="4" hidden="1">#REF!</definedName>
    <definedName name="_Table1_In1" localSheetId="7" hidden="1">#REF!</definedName>
    <definedName name="_Table1_In1" hidden="1">#REF!</definedName>
    <definedName name="_Table1_Out" localSheetId="4" hidden="1">#REF!</definedName>
    <definedName name="_Table1_Out" localSheetId="7" hidden="1">#REF!</definedName>
    <definedName name="_Table1_Out" hidden="1">#REF!</definedName>
    <definedName name="_Table2_In1" localSheetId="4" hidden="1">#REF!</definedName>
    <definedName name="_Table2_In1" localSheetId="7" hidden="1">#REF!</definedName>
    <definedName name="_Table2_In1" hidden="1">#REF!</definedName>
    <definedName name="_Table2_In2" localSheetId="4" hidden="1">#REF!</definedName>
    <definedName name="_Table2_In2" localSheetId="7" hidden="1">#REF!</definedName>
    <definedName name="_Table2_In2" hidden="1">#REF!</definedName>
    <definedName name="_Table2_Out" localSheetId="4" hidden="1">#REF!</definedName>
    <definedName name="_Table2_Out" localSheetId="7" hidden="1">#REF!</definedName>
    <definedName name="_Table2_Out" hidden="1">#REF!</definedName>
    <definedName name="_TB1" localSheetId="4">#REF!</definedName>
    <definedName name="_TB1" localSheetId="7">#REF!</definedName>
    <definedName name="_TB1">#REF!</definedName>
    <definedName name="_TB10" localSheetId="4">#REF!</definedName>
    <definedName name="_TB10" localSheetId="7">#REF!</definedName>
    <definedName name="_TB10" localSheetId="26">#REF!</definedName>
    <definedName name="_TB10">#REF!</definedName>
    <definedName name="_tb16" localSheetId="4">#REF!</definedName>
    <definedName name="_tb16" localSheetId="7">#REF!</definedName>
    <definedName name="_tb16">#REF!</definedName>
    <definedName name="_TB163" localSheetId="4">#REF!</definedName>
    <definedName name="_TB163" localSheetId="7">#REF!</definedName>
    <definedName name="_TB163">#REF!</definedName>
    <definedName name="_tb19" localSheetId="4">#REF!</definedName>
    <definedName name="_tb19" localSheetId="7">#REF!</definedName>
    <definedName name="_tb19">#REF!</definedName>
    <definedName name="_TB2" localSheetId="4">#REF!</definedName>
    <definedName name="_TB2" localSheetId="7">#REF!</definedName>
    <definedName name="_TB2">#REF!</definedName>
    <definedName name="_TB262" localSheetId="4">#REF!</definedName>
    <definedName name="_TB262" localSheetId="7">#REF!</definedName>
    <definedName name="_TB262">#REF!</definedName>
    <definedName name="_TB3" localSheetId="4">#REF!</definedName>
    <definedName name="_TB3" localSheetId="7">#REF!</definedName>
    <definedName name="_TB3">#REF!</definedName>
    <definedName name="_TB4" localSheetId="4">#REF!</definedName>
    <definedName name="_TB4" localSheetId="7">#REF!</definedName>
    <definedName name="_TB4">#REF!</definedName>
    <definedName name="_TB5" localSheetId="4">#REF!</definedName>
    <definedName name="_TB5" localSheetId="7">#REF!</definedName>
    <definedName name="_TB5">#REF!</definedName>
    <definedName name="_TB6" localSheetId="4">#REF!</definedName>
    <definedName name="_TB6" localSheetId="7">#REF!</definedName>
    <definedName name="_TB6">#REF!</definedName>
    <definedName name="_tb97" localSheetId="4">"$#REF!.$E$71"</definedName>
    <definedName name="_tb97" localSheetId="7">#REF!</definedName>
    <definedName name="_tb97">#REF!</definedName>
    <definedName name="_tba20" localSheetId="4">#REF!</definedName>
    <definedName name="_tba20" localSheetId="7">#REF!</definedName>
    <definedName name="_tba20">#REF!</definedName>
    <definedName name="_tbe100" localSheetId="4">#REF!</definedName>
    <definedName name="_tbe100" localSheetId="7">#REF!</definedName>
    <definedName name="_tbe100">#REF!</definedName>
    <definedName name="_tbe40" localSheetId="4">#REF!</definedName>
    <definedName name="_tbe40" localSheetId="7">#REF!</definedName>
    <definedName name="_tbe40">#REF!</definedName>
    <definedName name="_tbe50" localSheetId="4">#REF!</definedName>
    <definedName name="_tbe50" localSheetId="7">#REF!</definedName>
    <definedName name="_tbe50">#REF!</definedName>
    <definedName name="_tbw97" localSheetId="4">"$#REF!.$E$73"</definedName>
    <definedName name="_tbw97" localSheetId="7">#REF!</definedName>
    <definedName name="_tbw97">#REF!</definedName>
    <definedName name="_tca80" localSheetId="4">#REF!</definedName>
    <definedName name="_tca80" localSheetId="7">#REF!</definedName>
    <definedName name="_tca80">#REF!</definedName>
    <definedName name="_TCB10" localSheetId="4">#REF!</definedName>
    <definedName name="_TCB10" localSheetId="7">#REF!</definedName>
    <definedName name="_TCB10">#REF!</definedName>
    <definedName name="_TCB4" localSheetId="4">#REF!</definedName>
    <definedName name="_TCB4" localSheetId="7">#REF!</definedName>
    <definedName name="_TCB4">#REF!</definedName>
    <definedName name="_TCB5" localSheetId="4">#REF!</definedName>
    <definedName name="_TCB5" localSheetId="7">#REF!</definedName>
    <definedName name="_TCB5" localSheetId="26">#REF!</definedName>
    <definedName name="_TCB5">#REF!</definedName>
    <definedName name="_tcc4" localSheetId="4">#REF!</definedName>
    <definedName name="_TCC4" localSheetId="7">#REF!</definedName>
    <definedName name="_tcc4" localSheetId="26">#REF!</definedName>
    <definedName name="_TCC4">#REF!</definedName>
    <definedName name="_TCM30" localSheetId="4">#REF!</definedName>
    <definedName name="_TCM30" localSheetId="7">#REF!</definedName>
    <definedName name="_TCM30">#REF!</definedName>
    <definedName name="_tea20" localSheetId="4">#REF!</definedName>
    <definedName name="_tea20" localSheetId="7">#REF!</definedName>
    <definedName name="_tea20">#REF!</definedName>
    <definedName name="_tea32" localSheetId="4">#REF!</definedName>
    <definedName name="_tea32" localSheetId="7">#REF!</definedName>
    <definedName name="_tea32">#REF!</definedName>
    <definedName name="_TEB4" localSheetId="4">#REF!</definedName>
    <definedName name="_TEB4" localSheetId="7">#REF!</definedName>
    <definedName name="_TEB4">#REF!</definedName>
    <definedName name="_tee100" localSheetId="4">#REF!</definedName>
    <definedName name="_tee100" localSheetId="7">#REF!</definedName>
    <definedName name="_tee100">#REF!</definedName>
    <definedName name="_ter10050" localSheetId="4">#REF!</definedName>
    <definedName name="_ter10050" localSheetId="7">#REF!</definedName>
    <definedName name="_ter10050">#REF!</definedName>
    <definedName name="_ter2">#REF!</definedName>
    <definedName name="_TLB10" localSheetId="4">#REF!</definedName>
    <definedName name="_TLB10" localSheetId="7">#REF!</definedName>
    <definedName name="_TLB10">#REF!</definedName>
    <definedName name="_TLB5" localSheetId="4">#REF!</definedName>
    <definedName name="_TLB5" localSheetId="7">#REF!</definedName>
    <definedName name="_TLB5">#REF!</definedName>
    <definedName name="_TLC4" localSheetId="4">#REF!</definedName>
    <definedName name="_TLC4" localSheetId="7">#REF!</definedName>
    <definedName name="_TLC4">#REF!</definedName>
    <definedName name="_tlf6" localSheetId="4">#REF!</definedName>
    <definedName name="_tlf6" localSheetId="7">#REF!</definedName>
    <definedName name="_tlf6">#REF!</definedName>
    <definedName name="_TOT1" localSheetId="4">#REF!</definedName>
    <definedName name="_TOT1" localSheetId="7">#REF!</definedName>
    <definedName name="_TOT1">#REF!</definedName>
    <definedName name="_tot10">#REF!</definedName>
    <definedName name="_tot11">#REF!</definedName>
    <definedName name="_tot12">#REF!</definedName>
    <definedName name="_tot13">#REF!</definedName>
    <definedName name="_tot14">#REF!</definedName>
    <definedName name="_tot15">#REF!</definedName>
    <definedName name="_tot16">#REF!</definedName>
    <definedName name="_tot17">#REF!</definedName>
    <definedName name="_tot18">#REF!</definedName>
    <definedName name="_tot19">#REF!</definedName>
    <definedName name="_TOT2" localSheetId="4">#REF!</definedName>
    <definedName name="_TOT2" localSheetId="7">#REF!</definedName>
    <definedName name="_TOT2">#REF!</definedName>
    <definedName name="_tot20">#REF!</definedName>
    <definedName name="_tot21">#REF!</definedName>
    <definedName name="_tot22">#REF!</definedName>
    <definedName name="_tot23">#REF!</definedName>
    <definedName name="_tot24">#REF!</definedName>
    <definedName name="_tot25">#REF!</definedName>
    <definedName name="_tot26">#REF!</definedName>
    <definedName name="_tot27">#REF!</definedName>
    <definedName name="_tot28">#REF!</definedName>
    <definedName name="_tot29">#REF!</definedName>
    <definedName name="_TOT3" localSheetId="4">#REF!</definedName>
    <definedName name="_TOT3" localSheetId="7">#REF!</definedName>
    <definedName name="_TOT3">#REF!</definedName>
    <definedName name="_tot30">#REF!</definedName>
    <definedName name="_TOT4" localSheetId="4">#REF!</definedName>
    <definedName name="_TOT4" localSheetId="7">#REF!</definedName>
    <definedName name="_TOT4">#REF!</definedName>
    <definedName name="_TOT5" localSheetId="4">#REF!</definedName>
    <definedName name="_TOT5" localSheetId="7">#REF!</definedName>
    <definedName name="_TOT5">#REF!</definedName>
    <definedName name="_TOT6" localSheetId="4">#REF!</definedName>
    <definedName name="_TOT6" localSheetId="7">#REF!</definedName>
    <definedName name="_TOT6">#REF!</definedName>
    <definedName name="_TOT7" localSheetId="4">#REF!</definedName>
    <definedName name="_TOT7" localSheetId="7">#REF!</definedName>
    <definedName name="_TOT7">#REF!</definedName>
    <definedName name="_tot8">#REF!</definedName>
    <definedName name="_tot9">#REF!</definedName>
    <definedName name="_TP10" localSheetId="4">#REF!</definedName>
    <definedName name="_TP10" localSheetId="7">#REF!</definedName>
    <definedName name="_TP10" localSheetId="26">#REF!</definedName>
    <definedName name="_TP10">#REF!</definedName>
    <definedName name="_TP5" localSheetId="4">#REF!</definedName>
    <definedName name="_TP5" localSheetId="7">#REF!</definedName>
    <definedName name="_TP5" localSheetId="26">#REF!</definedName>
    <definedName name="_TP5">#REF!</definedName>
    <definedName name="_TSD2" localSheetId="4">#REF!</definedName>
    <definedName name="_TSD2" localSheetId="7">#REF!</definedName>
    <definedName name="_TSD2">#REF!</definedName>
    <definedName name="_tt1" localSheetId="4">BDI!_tt1</definedName>
    <definedName name="_tt1" localSheetId="7">FIT!_tt1</definedName>
    <definedName name="_tt1">#N/A</definedName>
    <definedName name="_TT10" localSheetId="4">#REF!</definedName>
    <definedName name="_TT10" localSheetId="7">#REF!</definedName>
    <definedName name="_TT10">#REF!</definedName>
    <definedName name="_TT100" localSheetId="4">#REF!</definedName>
    <definedName name="_TT100" localSheetId="7">#REF!</definedName>
    <definedName name="_TT100">#REF!</definedName>
    <definedName name="_TT101" localSheetId="4">#REF!</definedName>
    <definedName name="_TT101" localSheetId="7">#REF!</definedName>
    <definedName name="_TT101">#REF!</definedName>
    <definedName name="_TT102" localSheetId="4">#REF!</definedName>
    <definedName name="_TT102" localSheetId="7">#REF!</definedName>
    <definedName name="_TT102">#REF!</definedName>
    <definedName name="_TT103" localSheetId="4">#REF!</definedName>
    <definedName name="_TT103" localSheetId="7">#REF!</definedName>
    <definedName name="_TT103">#REF!</definedName>
    <definedName name="_TT104" localSheetId="4">#REF!</definedName>
    <definedName name="_TT104" localSheetId="7">#REF!</definedName>
    <definedName name="_TT104">#REF!</definedName>
    <definedName name="_TT105" localSheetId="4">#REF!</definedName>
    <definedName name="_TT105" localSheetId="7">#REF!</definedName>
    <definedName name="_TT105">#REF!</definedName>
    <definedName name="_TT106" localSheetId="4">#REF!</definedName>
    <definedName name="_TT106" localSheetId="7">#REF!</definedName>
    <definedName name="_TT106">#REF!</definedName>
    <definedName name="_TT107" localSheetId="4">#REF!</definedName>
    <definedName name="_TT107" localSheetId="7">#REF!</definedName>
    <definedName name="_TT107">#REF!</definedName>
    <definedName name="_TT108" localSheetId="4">#REF!</definedName>
    <definedName name="_TT108" localSheetId="7">#REF!</definedName>
    <definedName name="_TT108">#REF!</definedName>
    <definedName name="_TT109" localSheetId="4">#REF!</definedName>
    <definedName name="_TT109" localSheetId="7">#REF!</definedName>
    <definedName name="_TT109">#REF!</definedName>
    <definedName name="_TT11" localSheetId="4">#REF!</definedName>
    <definedName name="_TT11" localSheetId="7">#REF!</definedName>
    <definedName name="_TT11">#REF!</definedName>
    <definedName name="_TT110" localSheetId="4">#REF!</definedName>
    <definedName name="_TT110" localSheetId="7">#REF!</definedName>
    <definedName name="_TT110">#REF!</definedName>
    <definedName name="_TT111" localSheetId="4">#REF!</definedName>
    <definedName name="_TT111" localSheetId="7">#REF!</definedName>
    <definedName name="_TT111">#REF!</definedName>
    <definedName name="_TT112" localSheetId="4">#REF!</definedName>
    <definedName name="_TT112" localSheetId="7">#REF!</definedName>
    <definedName name="_TT112">#REF!</definedName>
    <definedName name="_TT113" localSheetId="4">#REF!</definedName>
    <definedName name="_TT113" localSheetId="7">#REF!</definedName>
    <definedName name="_TT113">#REF!</definedName>
    <definedName name="_TT114" localSheetId="4">#REF!</definedName>
    <definedName name="_TT114" localSheetId="7">#REF!</definedName>
    <definedName name="_TT114">#REF!</definedName>
    <definedName name="_TT115" localSheetId="4">#REF!</definedName>
    <definedName name="_TT115" localSheetId="7">#REF!</definedName>
    <definedName name="_TT115">#REF!</definedName>
    <definedName name="_TT116" localSheetId="4">#REF!</definedName>
    <definedName name="_TT116" localSheetId="7">#REF!</definedName>
    <definedName name="_TT116">#REF!</definedName>
    <definedName name="_TT117" localSheetId="4">#REF!</definedName>
    <definedName name="_TT117" localSheetId="7">#REF!</definedName>
    <definedName name="_TT117">#REF!</definedName>
    <definedName name="_TT118" localSheetId="4">#REF!</definedName>
    <definedName name="_TT118" localSheetId="7">#REF!</definedName>
    <definedName name="_TT118">#REF!</definedName>
    <definedName name="_TT119" localSheetId="4">#REF!</definedName>
    <definedName name="_TT119" localSheetId="7">#REF!</definedName>
    <definedName name="_TT119">#REF!</definedName>
    <definedName name="_TT12" localSheetId="4">#REF!</definedName>
    <definedName name="_TT12" localSheetId="7">#REF!</definedName>
    <definedName name="_TT12">#REF!</definedName>
    <definedName name="_TT120" localSheetId="4">#REF!</definedName>
    <definedName name="_TT120" localSheetId="7">#REF!</definedName>
    <definedName name="_TT120">#REF!</definedName>
    <definedName name="_TT121" localSheetId="4">#REF!</definedName>
    <definedName name="_TT121" localSheetId="7">#REF!</definedName>
    <definedName name="_TT121">#REF!</definedName>
    <definedName name="_TT122" localSheetId="4">#REF!</definedName>
    <definedName name="_TT122" localSheetId="7">#REF!</definedName>
    <definedName name="_TT122">#REF!</definedName>
    <definedName name="_TT123" localSheetId="4">#REF!</definedName>
    <definedName name="_TT123" localSheetId="7">#REF!</definedName>
    <definedName name="_TT123">#REF!</definedName>
    <definedName name="_TT124" localSheetId="4">#REF!</definedName>
    <definedName name="_TT124" localSheetId="7">#REF!</definedName>
    <definedName name="_TT124">#REF!</definedName>
    <definedName name="_TT125" localSheetId="4">#REF!</definedName>
    <definedName name="_TT125" localSheetId="7">#REF!</definedName>
    <definedName name="_TT125">#REF!</definedName>
    <definedName name="_TT126" localSheetId="4">#REF!</definedName>
    <definedName name="_TT126" localSheetId="7">#REF!</definedName>
    <definedName name="_TT126">#REF!</definedName>
    <definedName name="_TT127" localSheetId="4">#REF!</definedName>
    <definedName name="_TT127" localSheetId="7">#REF!</definedName>
    <definedName name="_TT127">#REF!</definedName>
    <definedName name="_TT128" localSheetId="4">#REF!</definedName>
    <definedName name="_TT128" localSheetId="7">#REF!</definedName>
    <definedName name="_TT128">#REF!</definedName>
    <definedName name="_TT129" localSheetId="4">#REF!</definedName>
    <definedName name="_TT129" localSheetId="7">#REF!</definedName>
    <definedName name="_TT129">#REF!</definedName>
    <definedName name="_TT13" localSheetId="4">#REF!</definedName>
    <definedName name="_TT13" localSheetId="7">#REF!</definedName>
    <definedName name="_TT13">#REF!</definedName>
    <definedName name="_TT130" localSheetId="4">#REF!</definedName>
    <definedName name="_TT130" localSheetId="7">#REF!</definedName>
    <definedName name="_TT130">#REF!</definedName>
    <definedName name="_TT131" localSheetId="4">#REF!</definedName>
    <definedName name="_TT131" localSheetId="7">#REF!</definedName>
    <definedName name="_TT131">#REF!</definedName>
    <definedName name="_TT132" localSheetId="4">#REF!</definedName>
    <definedName name="_TT132" localSheetId="7">#REF!</definedName>
    <definedName name="_TT132">#REF!</definedName>
    <definedName name="_TT133" localSheetId="4">#REF!</definedName>
    <definedName name="_TT133" localSheetId="7">#REF!</definedName>
    <definedName name="_TT133">#REF!</definedName>
    <definedName name="_TT134" localSheetId="4">#REF!</definedName>
    <definedName name="_TT134" localSheetId="7">#REF!</definedName>
    <definedName name="_TT134">#REF!</definedName>
    <definedName name="_TT135" localSheetId="4">#REF!</definedName>
    <definedName name="_TT135" localSheetId="7">#REF!</definedName>
    <definedName name="_TT135">#REF!</definedName>
    <definedName name="_TT136" localSheetId="4">#REF!</definedName>
    <definedName name="_TT136" localSheetId="7">#REF!</definedName>
    <definedName name="_TT136">#REF!</definedName>
    <definedName name="_TT137" localSheetId="4">#REF!</definedName>
    <definedName name="_TT137" localSheetId="7">#REF!</definedName>
    <definedName name="_TT137">#REF!</definedName>
    <definedName name="_TT138" localSheetId="4">#REF!</definedName>
    <definedName name="_TT138" localSheetId="7">#REF!</definedName>
    <definedName name="_TT138">#REF!</definedName>
    <definedName name="_TT139" localSheetId="4">#REF!</definedName>
    <definedName name="_TT139" localSheetId="7">#REF!</definedName>
    <definedName name="_TT139">#REF!</definedName>
    <definedName name="_TT14" localSheetId="4">#REF!</definedName>
    <definedName name="_TT14" localSheetId="7">#REF!</definedName>
    <definedName name="_TT14">#REF!</definedName>
    <definedName name="_TT140" localSheetId="4">#REF!</definedName>
    <definedName name="_TT140" localSheetId="7">#REF!</definedName>
    <definedName name="_TT140">#REF!</definedName>
    <definedName name="_TT141" localSheetId="4">#REF!</definedName>
    <definedName name="_TT141" localSheetId="7">#REF!</definedName>
    <definedName name="_TT141">#REF!</definedName>
    <definedName name="_TT142" localSheetId="4">#REF!</definedName>
    <definedName name="_TT142" localSheetId="7">#REF!</definedName>
    <definedName name="_TT142">#REF!</definedName>
    <definedName name="_TT15" localSheetId="4">#REF!</definedName>
    <definedName name="_TT15" localSheetId="7">#REF!</definedName>
    <definedName name="_TT15">#REF!</definedName>
    <definedName name="_TT16" localSheetId="4">#REF!</definedName>
    <definedName name="_TT16" localSheetId="7">#REF!</definedName>
    <definedName name="_TT16">#REF!</definedName>
    <definedName name="_TT17" localSheetId="4">#REF!</definedName>
    <definedName name="_TT17" localSheetId="7">#REF!</definedName>
    <definedName name="_TT17">#REF!</definedName>
    <definedName name="_TT18" localSheetId="4">#REF!</definedName>
    <definedName name="_TT18" localSheetId="7">#REF!</definedName>
    <definedName name="_TT18">#REF!</definedName>
    <definedName name="_TT19" localSheetId="4">#REF!</definedName>
    <definedName name="_TT19" localSheetId="7">#REF!</definedName>
    <definedName name="_TT19">#REF!</definedName>
    <definedName name="_TT2" localSheetId="4">#REF!</definedName>
    <definedName name="_TT2" localSheetId="7">#REF!</definedName>
    <definedName name="_TT2">#REF!</definedName>
    <definedName name="_TT20" localSheetId="4">#REF!</definedName>
    <definedName name="_TT20" localSheetId="7">#REF!</definedName>
    <definedName name="_TT20">#REF!</definedName>
    <definedName name="_TT21" localSheetId="4">#REF!</definedName>
    <definedName name="_TT21" localSheetId="7">#REF!</definedName>
    <definedName name="_TT21">#REF!</definedName>
    <definedName name="_TT22" localSheetId="4">#REF!</definedName>
    <definedName name="_TT22" localSheetId="7">#REF!</definedName>
    <definedName name="_TT22">#REF!</definedName>
    <definedName name="_tt23" localSheetId="4">#REF!</definedName>
    <definedName name="_tt23" localSheetId="7">#REF!</definedName>
    <definedName name="_tt23">#REF!</definedName>
    <definedName name="_TT24" localSheetId="4">#REF!</definedName>
    <definedName name="_TT24" localSheetId="7">#REF!</definedName>
    <definedName name="_TT24">#REF!</definedName>
    <definedName name="_TT25" localSheetId="4">#REF!</definedName>
    <definedName name="_TT25" localSheetId="7">#REF!</definedName>
    <definedName name="_TT25">#REF!</definedName>
    <definedName name="_TT26" localSheetId="4">#REF!</definedName>
    <definedName name="_TT26" localSheetId="7">#REF!</definedName>
    <definedName name="_TT26">#REF!</definedName>
    <definedName name="_TT27" localSheetId="4">#REF!</definedName>
    <definedName name="_TT27" localSheetId="7">#REF!</definedName>
    <definedName name="_TT27">#REF!</definedName>
    <definedName name="_TT28" localSheetId="4">#REF!</definedName>
    <definedName name="_TT28" localSheetId="7">#REF!</definedName>
    <definedName name="_TT28">#REF!</definedName>
    <definedName name="_tt288" localSheetId="4">#REF!</definedName>
    <definedName name="_tt288" localSheetId="7">#REF!</definedName>
    <definedName name="_tt288">#REF!</definedName>
    <definedName name="_TT29" localSheetId="4">#REF!</definedName>
    <definedName name="_TT29" localSheetId="7">#REF!</definedName>
    <definedName name="_TT29">#REF!</definedName>
    <definedName name="_TT3" localSheetId="4">#REF!</definedName>
    <definedName name="_TT3" localSheetId="7">#REF!</definedName>
    <definedName name="_TT3">#REF!</definedName>
    <definedName name="_TT30" localSheetId="4">#REF!</definedName>
    <definedName name="_TT30" localSheetId="7">#REF!</definedName>
    <definedName name="_TT30">#REF!</definedName>
    <definedName name="_tt300" localSheetId="4">#REF!</definedName>
    <definedName name="_tt300" localSheetId="7">#REF!</definedName>
    <definedName name="_tt300">#REF!</definedName>
    <definedName name="_TT31" localSheetId="4">#REF!</definedName>
    <definedName name="_TT31" localSheetId="7">#REF!</definedName>
    <definedName name="_TT31">#REF!</definedName>
    <definedName name="_TT32" localSheetId="4">#REF!</definedName>
    <definedName name="_TT32" localSheetId="7">#REF!</definedName>
    <definedName name="_TT32">#REF!</definedName>
    <definedName name="_tt322" localSheetId="4">#REF!</definedName>
    <definedName name="_tt322" localSheetId="7">#REF!</definedName>
    <definedName name="_tt322">#REF!</definedName>
    <definedName name="_TT33" localSheetId="4">#REF!</definedName>
    <definedName name="_TT33" localSheetId="7">#REF!</definedName>
    <definedName name="_TT33">#REF!</definedName>
    <definedName name="_TT34" localSheetId="4">#REF!</definedName>
    <definedName name="_TT34" localSheetId="7">#REF!</definedName>
    <definedName name="_TT34">#REF!</definedName>
    <definedName name="_TT35" localSheetId="4">#REF!</definedName>
    <definedName name="_TT35" localSheetId="7">#REF!</definedName>
    <definedName name="_TT35">#REF!</definedName>
    <definedName name="_TT36" localSheetId="4">#REF!</definedName>
    <definedName name="_TT36" localSheetId="7">#REF!</definedName>
    <definedName name="_TT36">#REF!</definedName>
    <definedName name="_TT37" localSheetId="4">#REF!</definedName>
    <definedName name="_TT37" localSheetId="7">#REF!</definedName>
    <definedName name="_TT37">#REF!</definedName>
    <definedName name="_TT38" localSheetId="4">#REF!</definedName>
    <definedName name="_TT38" localSheetId="7">#REF!</definedName>
    <definedName name="_TT38">#REF!</definedName>
    <definedName name="_TT39" localSheetId="4">#REF!</definedName>
    <definedName name="_TT39" localSheetId="7">#REF!</definedName>
    <definedName name="_TT39">#REF!</definedName>
    <definedName name="_TT4" localSheetId="4">#REF!</definedName>
    <definedName name="_TT4" localSheetId="7">#REF!</definedName>
    <definedName name="_TT4">#REF!</definedName>
    <definedName name="_TT40" localSheetId="4">#REF!</definedName>
    <definedName name="_TT40" localSheetId="7">#REF!</definedName>
    <definedName name="_TT40">#REF!</definedName>
    <definedName name="_TT41" localSheetId="4">#REF!</definedName>
    <definedName name="_TT41" localSheetId="7">#REF!</definedName>
    <definedName name="_TT41">#REF!</definedName>
    <definedName name="_TT42" localSheetId="4">#REF!</definedName>
    <definedName name="_TT42" localSheetId="7">#REF!</definedName>
    <definedName name="_TT42">#REF!</definedName>
    <definedName name="_TT43" localSheetId="4">#REF!</definedName>
    <definedName name="_TT43" localSheetId="7">#REF!</definedName>
    <definedName name="_TT43">#REF!</definedName>
    <definedName name="_TT44" localSheetId="4">#REF!</definedName>
    <definedName name="_TT44" localSheetId="7">#REF!</definedName>
    <definedName name="_TT44">#REF!</definedName>
    <definedName name="_TT45" localSheetId="4">#REF!</definedName>
    <definedName name="_TT45" localSheetId="7">#REF!</definedName>
    <definedName name="_TT45">#REF!</definedName>
    <definedName name="_TT46" localSheetId="4">#REF!</definedName>
    <definedName name="_TT46" localSheetId="7">#REF!</definedName>
    <definedName name="_TT46">#REF!</definedName>
    <definedName name="_TT47" localSheetId="4">#REF!</definedName>
    <definedName name="_TT47" localSheetId="7">#REF!</definedName>
    <definedName name="_TT47">#REF!</definedName>
    <definedName name="_TT48" localSheetId="4">#REF!</definedName>
    <definedName name="_TT48" localSheetId="7">#REF!</definedName>
    <definedName name="_TT48">#REF!</definedName>
    <definedName name="_TT49" localSheetId="4">#REF!</definedName>
    <definedName name="_TT49" localSheetId="7">#REF!</definedName>
    <definedName name="_TT49">#REF!</definedName>
    <definedName name="_TT5" localSheetId="4">#REF!</definedName>
    <definedName name="_TT5" localSheetId="7">#REF!</definedName>
    <definedName name="_TT5">#REF!</definedName>
    <definedName name="_TT50" localSheetId="4">#REF!</definedName>
    <definedName name="_TT50" localSheetId="7">#REF!</definedName>
    <definedName name="_TT50">#REF!</definedName>
    <definedName name="_TT51" localSheetId="4">#REF!</definedName>
    <definedName name="_TT51" localSheetId="7">#REF!</definedName>
    <definedName name="_TT51">#REF!</definedName>
    <definedName name="_TT52" localSheetId="4">#REF!</definedName>
    <definedName name="_TT52" localSheetId="7">#REF!</definedName>
    <definedName name="_TT52">#REF!</definedName>
    <definedName name="_TT53" localSheetId="4">#REF!</definedName>
    <definedName name="_TT53" localSheetId="7">#REF!</definedName>
    <definedName name="_TT53">#REF!</definedName>
    <definedName name="_TT54" localSheetId="4">#REF!</definedName>
    <definedName name="_TT54" localSheetId="7">#REF!</definedName>
    <definedName name="_TT54">#REF!</definedName>
    <definedName name="_TT55" localSheetId="4">#REF!</definedName>
    <definedName name="_TT55" localSheetId="7">#REF!</definedName>
    <definedName name="_TT55">#REF!</definedName>
    <definedName name="_TT56" localSheetId="4">#REF!</definedName>
    <definedName name="_TT56" localSheetId="7">#REF!</definedName>
    <definedName name="_TT56">#REF!</definedName>
    <definedName name="_TT57" localSheetId="4">#REF!</definedName>
    <definedName name="_TT57" localSheetId="7">#REF!</definedName>
    <definedName name="_TT57">#REF!</definedName>
    <definedName name="_TT58" localSheetId="4">#REF!</definedName>
    <definedName name="_TT58" localSheetId="7">#REF!</definedName>
    <definedName name="_TT58">#REF!</definedName>
    <definedName name="_TT59" localSheetId="4">#REF!</definedName>
    <definedName name="_TT59" localSheetId="7">#REF!</definedName>
    <definedName name="_TT59">#REF!</definedName>
    <definedName name="_TT6" localSheetId="4">#REF!</definedName>
    <definedName name="_TT6" localSheetId="7">#REF!</definedName>
    <definedName name="_TT6">#REF!</definedName>
    <definedName name="_TT60" localSheetId="4">#REF!</definedName>
    <definedName name="_TT60" localSheetId="7">#REF!</definedName>
    <definedName name="_TT60">#REF!</definedName>
    <definedName name="_TT61" localSheetId="4">#REF!</definedName>
    <definedName name="_TT61" localSheetId="7">#REF!</definedName>
    <definedName name="_TT61">#REF!</definedName>
    <definedName name="_TT62" localSheetId="4">#REF!</definedName>
    <definedName name="_TT62" localSheetId="7">#REF!</definedName>
    <definedName name="_TT62">#REF!</definedName>
    <definedName name="_TT63" localSheetId="4">#REF!</definedName>
    <definedName name="_TT63" localSheetId="7">#REF!</definedName>
    <definedName name="_TT63">#REF!</definedName>
    <definedName name="_TT64" localSheetId="4">#REF!</definedName>
    <definedName name="_TT64" localSheetId="7">#REF!</definedName>
    <definedName name="_TT64">#REF!</definedName>
    <definedName name="_TT65" localSheetId="4">#REF!</definedName>
    <definedName name="_TT65" localSheetId="7">#REF!</definedName>
    <definedName name="_TT65">#REF!</definedName>
    <definedName name="_TT66" localSheetId="4">#REF!</definedName>
    <definedName name="_TT66" localSheetId="7">#REF!</definedName>
    <definedName name="_TT66">#REF!</definedName>
    <definedName name="_TT67" localSheetId="4">#REF!</definedName>
    <definedName name="_TT67" localSheetId="7">#REF!</definedName>
    <definedName name="_TT67">#REF!</definedName>
    <definedName name="_TT68" localSheetId="4">#REF!</definedName>
    <definedName name="_TT68" localSheetId="7">#REF!</definedName>
    <definedName name="_TT68">#REF!</definedName>
    <definedName name="_TT69" localSheetId="4">#REF!</definedName>
    <definedName name="_TT69" localSheetId="7">#REF!</definedName>
    <definedName name="_TT69">#REF!</definedName>
    <definedName name="_TT7" localSheetId="4">#REF!</definedName>
    <definedName name="_TT7" localSheetId="7">#REF!</definedName>
    <definedName name="_TT7">#REF!</definedName>
    <definedName name="_TT70" localSheetId="4">#REF!</definedName>
    <definedName name="_TT70" localSheetId="7">#REF!</definedName>
    <definedName name="_TT70">#REF!</definedName>
    <definedName name="_TT71" localSheetId="4">#REF!</definedName>
    <definedName name="_TT71" localSheetId="7">#REF!</definedName>
    <definedName name="_TT71">#REF!</definedName>
    <definedName name="_TT72" localSheetId="4">#REF!</definedName>
    <definedName name="_TT72" localSheetId="7">#REF!</definedName>
    <definedName name="_TT72">#REF!</definedName>
    <definedName name="_TT73" localSheetId="4">#REF!</definedName>
    <definedName name="_TT73" localSheetId="7">#REF!</definedName>
    <definedName name="_TT73">#REF!</definedName>
    <definedName name="_TT74" localSheetId="4">#REF!</definedName>
    <definedName name="_TT74" localSheetId="7">#REF!</definedName>
    <definedName name="_TT74">#REF!</definedName>
    <definedName name="_TT75" localSheetId="4">#REF!</definedName>
    <definedName name="_TT75" localSheetId="7">#REF!</definedName>
    <definedName name="_TT75">#REF!</definedName>
    <definedName name="_TT76" localSheetId="4">#REF!</definedName>
    <definedName name="_TT76" localSheetId="7">#REF!</definedName>
    <definedName name="_TT76">#REF!</definedName>
    <definedName name="_TT77" localSheetId="4">#REF!</definedName>
    <definedName name="_TT77" localSheetId="7">#REF!</definedName>
    <definedName name="_TT77">#REF!</definedName>
    <definedName name="_TT78" localSheetId="4">#REF!</definedName>
    <definedName name="_TT78" localSheetId="7">#REF!</definedName>
    <definedName name="_TT78">#REF!</definedName>
    <definedName name="_TT79" localSheetId="4">#REF!</definedName>
    <definedName name="_TT79" localSheetId="7">#REF!</definedName>
    <definedName name="_TT79">#REF!</definedName>
    <definedName name="_TT8" localSheetId="4">#REF!</definedName>
    <definedName name="_TT8" localSheetId="7">#REF!</definedName>
    <definedName name="_TT8">#REF!</definedName>
    <definedName name="_TT80" localSheetId="4">#REF!</definedName>
    <definedName name="_TT80" localSheetId="7">#REF!</definedName>
    <definedName name="_TT80">#REF!</definedName>
    <definedName name="_TT81" localSheetId="4">#REF!</definedName>
    <definedName name="_TT81" localSheetId="7">#REF!</definedName>
    <definedName name="_TT81">#REF!</definedName>
    <definedName name="_TT82" localSheetId="4">#REF!</definedName>
    <definedName name="_TT82" localSheetId="7">#REF!</definedName>
    <definedName name="_TT82">#REF!</definedName>
    <definedName name="_TT83" localSheetId="4">#REF!</definedName>
    <definedName name="_TT83" localSheetId="7">#REF!</definedName>
    <definedName name="_TT83">#REF!</definedName>
    <definedName name="_TT84" localSheetId="4">#REF!</definedName>
    <definedName name="_TT84" localSheetId="7">#REF!</definedName>
    <definedName name="_TT84">#REF!</definedName>
    <definedName name="_TT85" localSheetId="4">#REF!</definedName>
    <definedName name="_TT85" localSheetId="7">#REF!</definedName>
    <definedName name="_TT85">#REF!</definedName>
    <definedName name="_TT86" localSheetId="4">#REF!</definedName>
    <definedName name="_TT86" localSheetId="7">#REF!</definedName>
    <definedName name="_TT86">#REF!</definedName>
    <definedName name="_TT87" localSheetId="4">#REF!</definedName>
    <definedName name="_TT87" localSheetId="7">#REF!</definedName>
    <definedName name="_TT87">#REF!</definedName>
    <definedName name="_TT88" localSheetId="4">#REF!</definedName>
    <definedName name="_TT88" localSheetId="7">#REF!</definedName>
    <definedName name="_TT88">#REF!</definedName>
    <definedName name="_TT89" localSheetId="4">#REF!</definedName>
    <definedName name="_TT89" localSheetId="7">#REF!</definedName>
    <definedName name="_TT89">#REF!</definedName>
    <definedName name="_TT9" localSheetId="4">#REF!</definedName>
    <definedName name="_TT9" localSheetId="7">#REF!</definedName>
    <definedName name="_TT9">#REF!</definedName>
    <definedName name="_TT90" localSheetId="4">#REF!</definedName>
    <definedName name="_TT90" localSheetId="7">#REF!</definedName>
    <definedName name="_TT90">#REF!</definedName>
    <definedName name="_TT91" localSheetId="4">#REF!</definedName>
    <definedName name="_TT91" localSheetId="7">#REF!</definedName>
    <definedName name="_TT91">#REF!</definedName>
    <definedName name="_TT92" localSheetId="4">#REF!</definedName>
    <definedName name="_TT92" localSheetId="7">#REF!</definedName>
    <definedName name="_TT92">#REF!</definedName>
    <definedName name="_TT93" localSheetId="4">#REF!</definedName>
    <definedName name="_TT93" localSheetId="7">#REF!</definedName>
    <definedName name="_TT93">#REF!</definedName>
    <definedName name="_TT94" localSheetId="4">#REF!</definedName>
    <definedName name="_TT94" localSheetId="7">#REF!</definedName>
    <definedName name="_TT94">#REF!</definedName>
    <definedName name="_TT95" localSheetId="4">#REF!</definedName>
    <definedName name="_TT95" localSheetId="7">#REF!</definedName>
    <definedName name="_TT95">#REF!</definedName>
    <definedName name="_TT96" localSheetId="4">#REF!</definedName>
    <definedName name="_TT96" localSheetId="7">#REF!</definedName>
    <definedName name="_TT96">#REF!</definedName>
    <definedName name="_TT97" localSheetId="4">#REF!</definedName>
    <definedName name="_TT97" localSheetId="7">#REF!</definedName>
    <definedName name="_TT97">#REF!</definedName>
    <definedName name="_TT98" localSheetId="4">#REF!</definedName>
    <definedName name="_TT98" localSheetId="7">#REF!</definedName>
    <definedName name="_TT98">#REF!</definedName>
    <definedName name="_TT99" localSheetId="4">#REF!</definedName>
    <definedName name="_TT99" localSheetId="7">#REF!</definedName>
    <definedName name="_TT99">#REF!</definedName>
    <definedName name="_tub10012" localSheetId="4">#REF!</definedName>
    <definedName name="_tub10012" localSheetId="7">#REF!</definedName>
    <definedName name="_tub10012">#REF!</definedName>
    <definedName name="_tub10015" localSheetId="4">#REF!</definedName>
    <definedName name="_tub10015" localSheetId="7">#REF!</definedName>
    <definedName name="_tub10015">#REF!</definedName>
    <definedName name="_tub10020" localSheetId="4">#REF!</definedName>
    <definedName name="_tub10020" localSheetId="7">#REF!</definedName>
    <definedName name="_tub10020">#REF!</definedName>
    <definedName name="_tub4012" localSheetId="4">#REF!</definedName>
    <definedName name="_tub4012" localSheetId="7">#REF!</definedName>
    <definedName name="_tub4012">#REF!</definedName>
    <definedName name="_tub5012" localSheetId="4">#REF!</definedName>
    <definedName name="_tub5012" localSheetId="7">#REF!</definedName>
    <definedName name="_tub5012">#REF!</definedName>
    <definedName name="_tub5015" localSheetId="4">#REF!</definedName>
    <definedName name="_tub5015" localSheetId="7">#REF!</definedName>
    <definedName name="_tub5015">#REF!</definedName>
    <definedName name="_tub5020" localSheetId="4">#REF!</definedName>
    <definedName name="_tub5020" localSheetId="7">#REF!</definedName>
    <definedName name="_tub5020">#REF!</definedName>
    <definedName name="_tub7512" localSheetId="4">#REF!</definedName>
    <definedName name="_tub7512" localSheetId="7">#REF!</definedName>
    <definedName name="_tub7512">#REF!</definedName>
    <definedName name="_tub7515" localSheetId="4">#REF!</definedName>
    <definedName name="_tub7515" localSheetId="7">#REF!</definedName>
    <definedName name="_tub7515">#REF!</definedName>
    <definedName name="_tub7520" localSheetId="4">#REF!</definedName>
    <definedName name="_tub7520" localSheetId="7">#REF!</definedName>
    <definedName name="_tub7520">#REF!</definedName>
    <definedName name="_VBF1" localSheetId="4">#REF!</definedName>
    <definedName name="_VBF1" localSheetId="7">#REF!</definedName>
    <definedName name="_VBF1">#REF!</definedName>
    <definedName name="_VE1" localSheetId="4">#REF!</definedName>
    <definedName name="_VE1" localSheetId="7">#REF!</definedName>
    <definedName name="_VE1">#REF!</definedName>
    <definedName name="_VO1" localSheetId="4">#REF!</definedName>
    <definedName name="_VO1" localSheetId="7">#REF!</definedName>
    <definedName name="_VO1">#REF!</definedName>
    <definedName name="_VR1" localSheetId="4">#REF!</definedName>
    <definedName name="_VR1" localSheetId="7">#REF!</definedName>
    <definedName name="_VR1">#REF!</definedName>
    <definedName name="_VV9" localSheetId="4">#REF!</definedName>
    <definedName name="_VV9" localSheetId="7">#REF!</definedName>
    <definedName name="_VV9" localSheetId="26">#REF!</definedName>
    <definedName name="_VV9">#REF!</definedName>
    <definedName name="_wrn.pendencias" localSheetId="7" hidden="1">{#N/A,#N/A,FALSE,"GERAL";#N/A,#N/A,FALSE,"012-96";#N/A,#N/A,FALSE,"018-96";#N/A,#N/A,FALSE,"027-96";#N/A,#N/A,FALSE,"059-96";#N/A,#N/A,FALSE,"076-96";#N/A,#N/A,FALSE,"019-97";#N/A,#N/A,FALSE,"021-97";#N/A,#N/A,FALSE,"022-97";#N/A,#N/A,FALSE,"028-97"}</definedName>
    <definedName name="_wrn.pendencias" hidden="1">{#N/A,#N/A,FALSE,"GERAL";#N/A,#N/A,FALSE,"012-96";#N/A,#N/A,FALSE,"018-96";#N/A,#N/A,FALSE,"027-96";#N/A,#N/A,FALSE,"059-96";#N/A,#N/A,FALSE,"076-96";#N/A,#N/A,FALSE,"019-97";#N/A,#N/A,FALSE,"021-97";#N/A,#N/A,FALSE,"022-97";#N/A,#N/A,FALSE,"028-97"}</definedName>
    <definedName name="_WWW1" localSheetId="7" hidden="1">{#N/A,#N/A,FALSE,"QD_F1 Invest Detalhado";#N/A,#N/A,FALSE,"QD_F3 Invest_Comparado";#N/A,#N/A,FALSE,"QD_B Trafego";#N/A,#N/A,FALSE,"QD_D0 Custos Operacionais";#N/A,#N/A,FALSE,"QD_C Receita";#N/A,#N/A,FALSE,"QD_D Custos";#N/A,#N/A,FALSE,"QD_E Resultado";#N/A,#N/A,FALSE,"QD_G Fluxo Caixa"}</definedName>
    <definedName name="_WWW1" hidden="1">{#N/A,#N/A,FALSE,"QD_F1 Invest Detalhado";#N/A,#N/A,FALSE,"QD_F3 Invest_Comparado";#N/A,#N/A,FALSE,"QD_B Trafego";#N/A,#N/A,FALSE,"QD_D0 Custos Operacionais";#N/A,#N/A,FALSE,"QD_C Receita";#N/A,#N/A,FALSE,"QD_D Custos";#N/A,#N/A,FALSE,"QD_E Resultado";#N/A,#N/A,FALSE,"QD_G Fluxo Caixa"}</definedName>
    <definedName name="_x" localSheetId="4">#REF!</definedName>
    <definedName name="_x" localSheetId="7">#REF!</definedName>
    <definedName name="_x">#REF!</definedName>
    <definedName name="_x_1" localSheetId="4">#REF!</definedName>
    <definedName name="_x_1" localSheetId="7">#REF!</definedName>
    <definedName name="_x_1">#REF!</definedName>
    <definedName name="_x_10" localSheetId="4">#REF!</definedName>
    <definedName name="_x_10" localSheetId="7">#REF!</definedName>
    <definedName name="_x_10">#REF!</definedName>
    <definedName name="_x_10_1" localSheetId="4">#REF!</definedName>
    <definedName name="_x_10_1" localSheetId="7">#REF!</definedName>
    <definedName name="_x_10_1">#REF!</definedName>
    <definedName name="_x_11" localSheetId="4">#REF!</definedName>
    <definedName name="_x_11" localSheetId="7">#REF!</definedName>
    <definedName name="_x_11" localSheetId="26">#REF!</definedName>
    <definedName name="_x_11">#REF!</definedName>
    <definedName name="_x_12" localSheetId="4">#REF!</definedName>
    <definedName name="_x_12" localSheetId="7">#REF!</definedName>
    <definedName name="_x_12" localSheetId="26">#REF!</definedName>
    <definedName name="_x_12">#REF!</definedName>
    <definedName name="_x_12_1" localSheetId="4">#REF!</definedName>
    <definedName name="_x_12_1" localSheetId="7">#REF!</definedName>
    <definedName name="_x_12_1">#REF!</definedName>
    <definedName name="_x_13" localSheetId="4">#REF!</definedName>
    <definedName name="_x_13" localSheetId="7">#REF!</definedName>
    <definedName name="_x_13" localSheetId="26">#REF!</definedName>
    <definedName name="_x_13">#REF!</definedName>
    <definedName name="_x_15" localSheetId="4">#REF!</definedName>
    <definedName name="_x_15" localSheetId="7">#REF!</definedName>
    <definedName name="_x_15" localSheetId="26">#REF!</definedName>
    <definedName name="_x_15">#REF!</definedName>
    <definedName name="_x_16" localSheetId="4">#REF!</definedName>
    <definedName name="_x_16" localSheetId="7">#REF!</definedName>
    <definedName name="_x_16" localSheetId="26">#REF!</definedName>
    <definedName name="_x_16">#REF!</definedName>
    <definedName name="_x_17" localSheetId="4">#REF!</definedName>
    <definedName name="_x_17" localSheetId="7">#REF!</definedName>
    <definedName name="_x_17" localSheetId="26">#REF!</definedName>
    <definedName name="_x_17">#REF!</definedName>
    <definedName name="_x_19" localSheetId="4">#REF!</definedName>
    <definedName name="_x_19" localSheetId="7">#REF!</definedName>
    <definedName name="_x_19" localSheetId="26">#REF!</definedName>
    <definedName name="_x_19">#REF!</definedName>
    <definedName name="_x_2" localSheetId="4">#REF!</definedName>
    <definedName name="_x_2" localSheetId="7">#REF!</definedName>
    <definedName name="_x_2" localSheetId="26">#REF!</definedName>
    <definedName name="_x_2">#REF!</definedName>
    <definedName name="_x_28" localSheetId="4">#REF!</definedName>
    <definedName name="_x_28" localSheetId="7">#REF!</definedName>
    <definedName name="_x_28" localSheetId="26">#REF!</definedName>
    <definedName name="_x_28">#REF!</definedName>
    <definedName name="_x_3" localSheetId="4">#REF!</definedName>
    <definedName name="_x_3" localSheetId="7">#REF!</definedName>
    <definedName name="_x_3" localSheetId="26">#REF!</definedName>
    <definedName name="_x_3">#REF!</definedName>
    <definedName name="_x_3_1" localSheetId="4">#REF!</definedName>
    <definedName name="_x_3_1" localSheetId="7">#REF!</definedName>
    <definedName name="_x_3_1">#REF!</definedName>
    <definedName name="_x_4" localSheetId="4">#REF!</definedName>
    <definedName name="_x_4" localSheetId="7">#REF!</definedName>
    <definedName name="_x_4" localSheetId="26">#REF!</definedName>
    <definedName name="_x_4">#REF!</definedName>
    <definedName name="_x_7" localSheetId="4">#REF!</definedName>
    <definedName name="_x_7" localSheetId="7">#REF!</definedName>
    <definedName name="_x_7" localSheetId="26">#REF!</definedName>
    <definedName name="_x_7">#REF!</definedName>
    <definedName name="_x_9" localSheetId="4">#REF!</definedName>
    <definedName name="_x_9" localSheetId="7">#REF!</definedName>
    <definedName name="_x_9" localSheetId="26">#REF!</definedName>
    <definedName name="_x_9">#REF!</definedName>
    <definedName name="_x_9_1" localSheetId="4">#REF!</definedName>
    <definedName name="_x_9_1" localSheetId="7">#REF!</definedName>
    <definedName name="_x_9_1">#REF!</definedName>
    <definedName name="_xleta.VLOOKUP">#NAME?</definedName>
    <definedName name="_YE006" localSheetId="4">#REF!</definedName>
    <definedName name="_YE006" localSheetId="7">#REF!</definedName>
    <definedName name="_YE006">#REF!</definedName>
    <definedName name="_YE007" localSheetId="4">#REF!</definedName>
    <definedName name="_YE007" localSheetId="7">#REF!</definedName>
    <definedName name="_YE007">#REF!</definedName>
    <definedName name="_YE016" localSheetId="4">#REF!</definedName>
    <definedName name="_YE016" localSheetId="7">#REF!</definedName>
    <definedName name="_YE016">#REF!</definedName>
    <definedName name="_YE107" localSheetId="4">#REF!</definedName>
    <definedName name="_YE107" localSheetId="7">#REF!</definedName>
    <definedName name="_YE107">#REF!</definedName>
    <definedName name="_YE108" localSheetId="4">#REF!</definedName>
    <definedName name="_YE108" localSheetId="7">#REF!</definedName>
    <definedName name="_YE108">#REF!</definedName>
    <definedName name="_YE110" localSheetId="4">#REF!</definedName>
    <definedName name="_YE110" localSheetId="7">#REF!</definedName>
    <definedName name="_YE110">#REF!</definedName>
    <definedName name="_YE111" localSheetId="4">#REF!</definedName>
    <definedName name="_YE111" localSheetId="7">#REF!</definedName>
    <definedName name="_YE111">#REF!</definedName>
    <definedName name="_YE113" localSheetId="4">#REF!</definedName>
    <definedName name="_YE113" localSheetId="7">#REF!</definedName>
    <definedName name="_YE113">#REF!</definedName>
    <definedName name="_YE114" localSheetId="4">#REF!</definedName>
    <definedName name="_YE114" localSheetId="7">#REF!</definedName>
    <definedName name="_YE114">#REF!</definedName>
    <definedName name="_YE116" localSheetId="4">#REF!</definedName>
    <definedName name="_YE116" localSheetId="7">#REF!</definedName>
    <definedName name="_YE116">#REF!</definedName>
    <definedName name="_YE117" localSheetId="4">#REF!</definedName>
    <definedName name="_YE117" localSheetId="7">#REF!</definedName>
    <definedName name="_YE117">#REF!</definedName>
    <definedName name="_YE119" localSheetId="4">#REF!</definedName>
    <definedName name="_YE119" localSheetId="7">#REF!</definedName>
    <definedName name="_YE119">#REF!</definedName>
    <definedName name="_YE123" localSheetId="4">#REF!</definedName>
    <definedName name="_YE123" localSheetId="7">#REF!</definedName>
    <definedName name="_YE123">#REF!</definedName>
    <definedName name="_YE315" localSheetId="4">#REF!</definedName>
    <definedName name="_YE315" localSheetId="7">#REF!</definedName>
    <definedName name="_YE315">#REF!</definedName>
    <definedName name="_YE400" localSheetId="4">#REF!</definedName>
    <definedName name="_YE400" localSheetId="7">#REF!</definedName>
    <definedName name="_YE400">#REF!</definedName>
    <definedName name="_YE404" localSheetId="4">#REF!</definedName>
    <definedName name="_YE404" localSheetId="7">#REF!</definedName>
    <definedName name="_YE404">#REF!</definedName>
    <definedName name="_YE408" localSheetId="4">#REF!</definedName>
    <definedName name="_YE408" localSheetId="7">#REF!</definedName>
    <definedName name="_YE408">#REF!</definedName>
    <definedName name="_YE507" localSheetId="4">#REF!</definedName>
    <definedName name="_YE507" localSheetId="7">#REF!</definedName>
    <definedName name="_YE507">#REF!</definedName>
    <definedName name="_z" localSheetId="4">#REF!</definedName>
    <definedName name="_z" localSheetId="7">#REF!</definedName>
    <definedName name="_z">#REF!</definedName>
    <definedName name="_z_1" localSheetId="4">#REF!</definedName>
    <definedName name="_z_1" localSheetId="7">#REF!</definedName>
    <definedName name="_z_1" localSheetId="26">#REF!</definedName>
    <definedName name="_z_1">#REF!</definedName>
    <definedName name="_z_10" localSheetId="4">#REF!</definedName>
    <definedName name="_z_10" localSheetId="7">#REF!</definedName>
    <definedName name="_z_10">#REF!</definedName>
    <definedName name="_z_10_1" localSheetId="4">#REF!</definedName>
    <definedName name="_z_10_1" localSheetId="7">#REF!</definedName>
    <definedName name="_z_10_1">#REF!</definedName>
    <definedName name="_z_11" localSheetId="4">#REF!</definedName>
    <definedName name="_z_11" localSheetId="7">#REF!</definedName>
    <definedName name="_z_11" localSheetId="26">#REF!</definedName>
    <definedName name="_z_11">#REF!</definedName>
    <definedName name="_z_12" localSheetId="4">#REF!</definedName>
    <definedName name="_z_12" localSheetId="7">#REF!</definedName>
    <definedName name="_z_12" localSheetId="26">#REF!</definedName>
    <definedName name="_z_12">#REF!</definedName>
    <definedName name="_z_12_1" localSheetId="4">#REF!</definedName>
    <definedName name="_z_12_1" localSheetId="7">#REF!</definedName>
    <definedName name="_z_12_1">#REF!</definedName>
    <definedName name="_z_13" localSheetId="4">#REF!</definedName>
    <definedName name="_z_13" localSheetId="7">#REF!</definedName>
    <definedName name="_z_13" localSheetId="26">#REF!</definedName>
    <definedName name="_z_13">#REF!</definedName>
    <definedName name="_z_15" localSheetId="4">#REF!</definedName>
    <definedName name="_z_15" localSheetId="7">#REF!</definedName>
    <definedName name="_z_15" localSheetId="26">#REF!</definedName>
    <definedName name="_z_15">#REF!</definedName>
    <definedName name="_z_16" localSheetId="4">#REF!</definedName>
    <definedName name="_z_16" localSheetId="7">#REF!</definedName>
    <definedName name="_z_16" localSheetId="26">#REF!</definedName>
    <definedName name="_z_16">#REF!</definedName>
    <definedName name="_z_17" localSheetId="4">#REF!</definedName>
    <definedName name="_z_17" localSheetId="7">#REF!</definedName>
    <definedName name="_z_17" localSheetId="26">#REF!</definedName>
    <definedName name="_z_17">#REF!</definedName>
    <definedName name="_z_19" localSheetId="4">#REF!</definedName>
    <definedName name="_z_19" localSheetId="7">#REF!</definedName>
    <definedName name="_z_19" localSheetId="26">#REF!</definedName>
    <definedName name="_z_19">#REF!</definedName>
    <definedName name="_z_2" localSheetId="4">#REF!</definedName>
    <definedName name="_z_2" localSheetId="7">#REF!</definedName>
    <definedName name="_z_2" localSheetId="26">#REF!</definedName>
    <definedName name="_z_2">#REF!</definedName>
    <definedName name="_z_28" localSheetId="4">#REF!</definedName>
    <definedName name="_z_28" localSheetId="7">#REF!</definedName>
    <definedName name="_z_28" localSheetId="26">#REF!</definedName>
    <definedName name="_z_28">#REF!</definedName>
    <definedName name="_z_3" localSheetId="4">#REF!</definedName>
    <definedName name="_z_3" localSheetId="7">#REF!</definedName>
    <definedName name="_z_3" localSheetId="26">#REF!</definedName>
    <definedName name="_z_3">#REF!</definedName>
    <definedName name="_z_3_1" localSheetId="4">#REF!</definedName>
    <definedName name="_z_3_1" localSheetId="7">#REF!</definedName>
    <definedName name="_z_3_1">#REF!</definedName>
    <definedName name="_z_4" localSheetId="4">#REF!</definedName>
    <definedName name="_z_4" localSheetId="7">#REF!</definedName>
    <definedName name="_z_4" localSheetId="26">#REF!</definedName>
    <definedName name="_z_4">#REF!</definedName>
    <definedName name="_z_7" localSheetId="4">#REF!</definedName>
    <definedName name="_z_7" localSheetId="7">#REF!</definedName>
    <definedName name="_z_7" localSheetId="26">#REF!</definedName>
    <definedName name="_z_7">#REF!</definedName>
    <definedName name="_z_9" localSheetId="4">#REF!</definedName>
    <definedName name="_z_9" localSheetId="7">#REF!</definedName>
    <definedName name="_z_9" localSheetId="26">#REF!</definedName>
    <definedName name="_z_9">#REF!</definedName>
    <definedName name="_z_9_1" localSheetId="4">#REF!</definedName>
    <definedName name="_z_9_1" localSheetId="7">#REF!</definedName>
    <definedName name="_z_9_1">#REF!</definedName>
    <definedName name="A" localSheetId="4" hidden="1">#REF!</definedName>
    <definedName name="a" localSheetId="19">#REF!</definedName>
    <definedName name="A" localSheetId="7" hidden="1">#REF!</definedName>
    <definedName name="a" localSheetId="26">#REF!</definedName>
    <definedName name="A" hidden="1">#REF!</definedName>
    <definedName name="A.8.301.03" localSheetId="4">#REF!</definedName>
    <definedName name="A.8.301.03" localSheetId="7">#REF!</definedName>
    <definedName name="A.8.301.03">#REF!</definedName>
    <definedName name="A\SFGDGD">#N/A</definedName>
    <definedName name="a_">#REF!</definedName>
    <definedName name="A__1" localSheetId="4">#REF!</definedName>
    <definedName name="A__1" localSheetId="7">#REF!</definedName>
    <definedName name="A__1">#REF!</definedName>
    <definedName name="A__1_1" localSheetId="4">#REF!</definedName>
    <definedName name="A__1_1" localSheetId="7">#REF!</definedName>
    <definedName name="A__1_1">#REF!</definedName>
    <definedName name="A__2" localSheetId="4">#REF!</definedName>
    <definedName name="A__2" localSheetId="7">#REF!</definedName>
    <definedName name="A__2">#REF!</definedName>
    <definedName name="A__2_1" localSheetId="4">#REF!</definedName>
    <definedName name="A__2_1" localSheetId="7">#REF!</definedName>
    <definedName name="A__2_1">#REF!</definedName>
    <definedName name="A__3" localSheetId="4">#REF!</definedName>
    <definedName name="A__3" localSheetId="7">#REF!</definedName>
    <definedName name="A__3">#REF!</definedName>
    <definedName name="A__3_1" localSheetId="4">#REF!</definedName>
    <definedName name="A__3_1" localSheetId="7">#REF!</definedName>
    <definedName name="A__3_1">#REF!</definedName>
    <definedName name="A__4" localSheetId="4">#REF!</definedName>
    <definedName name="A__4" localSheetId="7">#REF!</definedName>
    <definedName name="A__4">#REF!</definedName>
    <definedName name="A__4_1" localSheetId="4">#REF!</definedName>
    <definedName name="A__4_1" localSheetId="7">#REF!</definedName>
    <definedName name="A__4_1">#REF!</definedName>
    <definedName name="A__5" localSheetId="4">#REF!</definedName>
    <definedName name="A__5" localSheetId="7">#REF!</definedName>
    <definedName name="A__5">#REF!</definedName>
    <definedName name="A__5_1" localSheetId="4">#REF!</definedName>
    <definedName name="A__5_1" localSheetId="7">#REF!</definedName>
    <definedName name="A__5_1">#REF!</definedName>
    <definedName name="A__6" localSheetId="4">#REF!</definedName>
    <definedName name="A__6" localSheetId="7">#REF!</definedName>
    <definedName name="A__6">#REF!</definedName>
    <definedName name="A__6_1" localSheetId="4">#REF!</definedName>
    <definedName name="A__6_1" localSheetId="7">#REF!</definedName>
    <definedName name="A__6_1">#REF!</definedName>
    <definedName name="A_1" localSheetId="4">#REF!</definedName>
    <definedName name="A_1" localSheetId="19">#REF!</definedName>
    <definedName name="A_1" localSheetId="7">#REF!</definedName>
    <definedName name="A_1" localSheetId="26">#REF!</definedName>
    <definedName name="A_1">#REF!</definedName>
    <definedName name="A_1_1" localSheetId="4">#REF!</definedName>
    <definedName name="A_1_1" localSheetId="7">#REF!</definedName>
    <definedName name="A_1_1">#REF!</definedName>
    <definedName name="A_10">#N/A</definedName>
    <definedName name="A_11">#N/A</definedName>
    <definedName name="A_12">#N/A</definedName>
    <definedName name="A_13">#N/A</definedName>
    <definedName name="A_14">#N/A</definedName>
    <definedName name="A_15">#N/A</definedName>
    <definedName name="A_16">#N/A</definedName>
    <definedName name="A_17">#N/A</definedName>
    <definedName name="A_18">#N/A</definedName>
    <definedName name="A_2">#N/A</definedName>
    <definedName name="A_2_1" localSheetId="4">#REF!</definedName>
    <definedName name="A_2_1" localSheetId="7">#REF!</definedName>
    <definedName name="A_2_1">#REF!</definedName>
    <definedName name="a_25" localSheetId="4">#REF!</definedName>
    <definedName name="a_25" localSheetId="7">#REF!</definedName>
    <definedName name="a_25" localSheetId="26">#REF!</definedName>
    <definedName name="a_25">#REF!</definedName>
    <definedName name="A_3" localSheetId="4">#REF!</definedName>
    <definedName name="A_3" localSheetId="7">#REF!</definedName>
    <definedName name="A_3">#REF!</definedName>
    <definedName name="A_3_1" localSheetId="4">#REF!</definedName>
    <definedName name="A_3_1" localSheetId="7">#REF!</definedName>
    <definedName name="A_3_1">#REF!</definedName>
    <definedName name="A_4">NA()</definedName>
    <definedName name="A_5">#N/A</definedName>
    <definedName name="A_6" localSheetId="7">NA()</definedName>
    <definedName name="A_6">#N/A</definedName>
    <definedName name="A_7">#N/A</definedName>
    <definedName name="A_8">#N/A</definedName>
    <definedName name="A_9">#N/A</definedName>
    <definedName name="a_a">#REF!</definedName>
    <definedName name="A_km" localSheetId="4">#REF!</definedName>
    <definedName name="A_km" localSheetId="7">#REF!</definedName>
    <definedName name="A_km">#REF!</definedName>
    <definedName name="A0.333.17" localSheetId="4">#REF!</definedName>
    <definedName name="A0.333.17" localSheetId="7">#REF!</definedName>
    <definedName name="A0.333.17">#REF!</definedName>
    <definedName name="A0.333.18" localSheetId="4">#REF!</definedName>
    <definedName name="A0.333.18" localSheetId="7">#REF!</definedName>
    <definedName name="A0.333.18">#REF!</definedName>
    <definedName name="a000100a" localSheetId="4">#REF!</definedName>
    <definedName name="a000100a" localSheetId="7">#REF!</definedName>
    <definedName name="a000100a">#REF!</definedName>
    <definedName name="a000105a" localSheetId="4">#REF!</definedName>
    <definedName name="a000105a" localSheetId="7">#REF!</definedName>
    <definedName name="a000105a">#REF!</definedName>
    <definedName name="a000106a" localSheetId="4">#REF!</definedName>
    <definedName name="a000106a" localSheetId="7">#REF!</definedName>
    <definedName name="a000106a">#REF!</definedName>
    <definedName name="a000107a" localSheetId="4">#REF!</definedName>
    <definedName name="a000107a" localSheetId="7">#REF!</definedName>
    <definedName name="a000107a">#REF!</definedName>
    <definedName name="a000108a" localSheetId="4">#REF!</definedName>
    <definedName name="a000108a" localSheetId="7">#REF!</definedName>
    <definedName name="a000108a">#REF!</definedName>
    <definedName name="a000140a" localSheetId="4">#REF!</definedName>
    <definedName name="a000140a" localSheetId="7">#REF!</definedName>
    <definedName name="a000140a">#REF!</definedName>
    <definedName name="a000141a" localSheetId="4">#REF!</definedName>
    <definedName name="a000141a" localSheetId="7">#REF!</definedName>
    <definedName name="a000141a">#REF!</definedName>
    <definedName name="a000150a" localSheetId="4">#REF!</definedName>
    <definedName name="a000150a" localSheetId="7">#REF!</definedName>
    <definedName name="a000150a">#REF!</definedName>
    <definedName name="a000160a" localSheetId="4">#REF!</definedName>
    <definedName name="a000160a" localSheetId="7">#REF!</definedName>
    <definedName name="a000160a">#REF!</definedName>
    <definedName name="a000190a" localSheetId="4">#REF!</definedName>
    <definedName name="a000190a" localSheetId="7">#REF!</definedName>
    <definedName name="a000190a">#REF!</definedName>
    <definedName name="a000191a" localSheetId="4">#REF!</definedName>
    <definedName name="a000191a" localSheetId="7">#REF!</definedName>
    <definedName name="a000191a">#REF!</definedName>
    <definedName name="a000200a" localSheetId="4">#REF!</definedName>
    <definedName name="a000200a" localSheetId="7">#REF!</definedName>
    <definedName name="a000200a">#REF!</definedName>
    <definedName name="a000203a" localSheetId="4">#REF!</definedName>
    <definedName name="a000203a" localSheetId="7">#REF!</definedName>
    <definedName name="a000203a">#REF!</definedName>
    <definedName name="a000205a" localSheetId="4">#REF!</definedName>
    <definedName name="a000205a" localSheetId="7">#REF!</definedName>
    <definedName name="a000205a">#REF!</definedName>
    <definedName name="a000206a" localSheetId="4">#REF!</definedName>
    <definedName name="a000206a" localSheetId="7">#REF!</definedName>
    <definedName name="a000206a">#REF!</definedName>
    <definedName name="a000207a" localSheetId="4">#REF!</definedName>
    <definedName name="a000207a" localSheetId="7">#REF!</definedName>
    <definedName name="a000207a">#REF!</definedName>
    <definedName name="a000208a" localSheetId="4">#REF!</definedName>
    <definedName name="a000208a" localSheetId="7">#REF!</definedName>
    <definedName name="a000208a">#REF!</definedName>
    <definedName name="a000240a" localSheetId="4">#REF!</definedName>
    <definedName name="a000240a" localSheetId="7">#REF!</definedName>
    <definedName name="a000240a">#REF!</definedName>
    <definedName name="a000241a" localSheetId="4">#REF!</definedName>
    <definedName name="a000241a" localSheetId="7">#REF!</definedName>
    <definedName name="a000241a">#REF!</definedName>
    <definedName name="a000250a" localSheetId="4">#REF!</definedName>
    <definedName name="a000250a" localSheetId="7">#REF!</definedName>
    <definedName name="a000250a">#REF!</definedName>
    <definedName name="a000260a" localSheetId="4">#REF!</definedName>
    <definedName name="a000260a" localSheetId="7">#REF!</definedName>
    <definedName name="a000260a">#REF!</definedName>
    <definedName name="a000290a" localSheetId="4">#REF!</definedName>
    <definedName name="a000290a" localSheetId="7">#REF!</definedName>
    <definedName name="a000290a">#REF!</definedName>
    <definedName name="a000291a" localSheetId="4">#REF!</definedName>
    <definedName name="a000291a" localSheetId="7">#REF!</definedName>
    <definedName name="a000291a">#REF!</definedName>
    <definedName name="a001e" localSheetId="4">#REF!</definedName>
    <definedName name="a001e" localSheetId="7">#REF!</definedName>
    <definedName name="a001e">#REF!</definedName>
    <definedName name="a001i" localSheetId="4">#REF!</definedName>
    <definedName name="a001i" localSheetId="7">#REF!</definedName>
    <definedName name="a001i">#REF!</definedName>
    <definedName name="a001p" localSheetId="4">#REF!</definedName>
    <definedName name="a001p" localSheetId="7">#REF!</definedName>
    <definedName name="a001p">#REF!</definedName>
    <definedName name="a002e" localSheetId="4">#REF!</definedName>
    <definedName name="a002e" localSheetId="7">#REF!</definedName>
    <definedName name="a002e">#REF!</definedName>
    <definedName name="a002i" localSheetId="4">#REF!</definedName>
    <definedName name="a002i" localSheetId="7">#REF!</definedName>
    <definedName name="a002i">#REF!</definedName>
    <definedName name="a002p" localSheetId="4">#REF!</definedName>
    <definedName name="a002p" localSheetId="7">#REF!</definedName>
    <definedName name="a002p">#REF!</definedName>
    <definedName name="a003e" localSheetId="4">#REF!</definedName>
    <definedName name="a003e" localSheetId="7">#REF!</definedName>
    <definedName name="a003e">#REF!</definedName>
    <definedName name="a003i" localSheetId="4">#REF!</definedName>
    <definedName name="a003i" localSheetId="7">#REF!</definedName>
    <definedName name="a003i">#REF!</definedName>
    <definedName name="a003p" localSheetId="4">#REF!</definedName>
    <definedName name="a003p" localSheetId="7">#REF!</definedName>
    <definedName name="a003p">#REF!</definedName>
    <definedName name="a004e" localSheetId="4">#REF!</definedName>
    <definedName name="a004e" localSheetId="7">#REF!</definedName>
    <definedName name="a004e">#REF!</definedName>
    <definedName name="a004i" localSheetId="4">#REF!</definedName>
    <definedName name="a004i" localSheetId="7">#REF!</definedName>
    <definedName name="a004i">#REF!</definedName>
    <definedName name="a004p" localSheetId="4">#REF!</definedName>
    <definedName name="a004p" localSheetId="7">#REF!</definedName>
    <definedName name="a004p">#REF!</definedName>
    <definedName name="a005e" localSheetId="4">#REF!</definedName>
    <definedName name="a005e" localSheetId="7">#REF!</definedName>
    <definedName name="a005e">#REF!</definedName>
    <definedName name="a005i" localSheetId="4">#REF!</definedName>
    <definedName name="a005i" localSheetId="7">#REF!</definedName>
    <definedName name="a005i">#REF!</definedName>
    <definedName name="a005p" localSheetId="4">#REF!</definedName>
    <definedName name="a005p" localSheetId="7">#REF!</definedName>
    <definedName name="a005p">#REF!</definedName>
    <definedName name="a007e" localSheetId="4">#REF!</definedName>
    <definedName name="a007e" localSheetId="7">#REF!</definedName>
    <definedName name="a007e">#REF!</definedName>
    <definedName name="a007i" localSheetId="4">#REF!</definedName>
    <definedName name="a007i" localSheetId="7">#REF!</definedName>
    <definedName name="a007i">#REF!</definedName>
    <definedName name="a007p" localSheetId="4">#REF!</definedName>
    <definedName name="a007p" localSheetId="7">#REF!</definedName>
    <definedName name="a007p">#REF!</definedName>
    <definedName name="a009e" localSheetId="4">#REF!</definedName>
    <definedName name="a009e" localSheetId="7">#REF!</definedName>
    <definedName name="a009e">#REF!</definedName>
    <definedName name="a009i" localSheetId="4">#REF!</definedName>
    <definedName name="a009i" localSheetId="7">#REF!</definedName>
    <definedName name="a009i">#REF!</definedName>
    <definedName name="a009p" localSheetId="4">#REF!</definedName>
    <definedName name="a009p" localSheetId="7">#REF!</definedName>
    <definedName name="a009p">#REF!</definedName>
    <definedName name="a010200a" localSheetId="4">#REF!</definedName>
    <definedName name="a010200a" localSheetId="7">#REF!</definedName>
    <definedName name="a010200a">#REF!</definedName>
    <definedName name="a010e" localSheetId="4">#REF!</definedName>
    <definedName name="a010e" localSheetId="7">#REF!</definedName>
    <definedName name="a010e">#REF!</definedName>
    <definedName name="a010i" localSheetId="4">#REF!</definedName>
    <definedName name="a010i" localSheetId="7">#REF!</definedName>
    <definedName name="a010i">#REF!</definedName>
    <definedName name="a010p" localSheetId="4">#REF!</definedName>
    <definedName name="a010p" localSheetId="7">#REF!</definedName>
    <definedName name="a010p">#REF!</definedName>
    <definedName name="a011290a" localSheetId="4">#REF!</definedName>
    <definedName name="a011290a" localSheetId="7">#REF!</definedName>
    <definedName name="a011290a">#REF!</definedName>
    <definedName name="a011291a" localSheetId="4">#REF!</definedName>
    <definedName name="a011291a" localSheetId="7">#REF!</definedName>
    <definedName name="a011291a">#REF!</definedName>
    <definedName name="a011e" localSheetId="4">#REF!</definedName>
    <definedName name="a011e" localSheetId="7">#REF!</definedName>
    <definedName name="a011e">#REF!</definedName>
    <definedName name="a011i" localSheetId="4">#REF!</definedName>
    <definedName name="a011i" localSheetId="7">#REF!</definedName>
    <definedName name="a011i">#REF!</definedName>
    <definedName name="a011p" localSheetId="4">#REF!</definedName>
    <definedName name="a011p" localSheetId="7">#REF!</definedName>
    <definedName name="a011p">#REF!</definedName>
    <definedName name="a012e" localSheetId="4">#REF!</definedName>
    <definedName name="a012e" localSheetId="7">#REF!</definedName>
    <definedName name="a012e">#REF!</definedName>
    <definedName name="a012i" localSheetId="4">#REF!</definedName>
    <definedName name="a012i" localSheetId="7">#REF!</definedName>
    <definedName name="a012i">#REF!</definedName>
    <definedName name="a012p" localSheetId="4">#REF!</definedName>
    <definedName name="a012p" localSheetId="7">#REF!</definedName>
    <definedName name="a012p">#REF!</definedName>
    <definedName name="a013e" localSheetId="4">#REF!</definedName>
    <definedName name="a013e" localSheetId="7">#REF!</definedName>
    <definedName name="a013e">#REF!</definedName>
    <definedName name="a013i" localSheetId="4">#REF!</definedName>
    <definedName name="a013i" localSheetId="7">#REF!</definedName>
    <definedName name="a013i">#REF!</definedName>
    <definedName name="a013p" localSheetId="4">#REF!</definedName>
    <definedName name="a013p" localSheetId="7">#REF!</definedName>
    <definedName name="a013p">#REF!</definedName>
    <definedName name="a014e" localSheetId="4">#REF!</definedName>
    <definedName name="a014e" localSheetId="7">#REF!</definedName>
    <definedName name="a014e">#REF!</definedName>
    <definedName name="a014p" localSheetId="4">#REF!</definedName>
    <definedName name="a014p" localSheetId="7">#REF!</definedName>
    <definedName name="a014p">#REF!</definedName>
    <definedName name="a016e" localSheetId="4">#REF!</definedName>
    <definedName name="a016e" localSheetId="7">#REF!</definedName>
    <definedName name="a016e">#REF!</definedName>
    <definedName name="a016p" localSheetId="4">#REF!</definedName>
    <definedName name="a016p" localSheetId="7">#REF!</definedName>
    <definedName name="a016p">#REF!</definedName>
    <definedName name="a017e" localSheetId="4">#REF!</definedName>
    <definedName name="a017e" localSheetId="7">#REF!</definedName>
    <definedName name="a017e">#REF!</definedName>
    <definedName name="a017p" localSheetId="4">#REF!</definedName>
    <definedName name="a017p" localSheetId="7">#REF!</definedName>
    <definedName name="a017p">#REF!</definedName>
    <definedName name="a018e" localSheetId="4">#REF!</definedName>
    <definedName name="a018e" localSheetId="7">#REF!</definedName>
    <definedName name="a018e">#REF!</definedName>
    <definedName name="a018p" localSheetId="4">#REF!</definedName>
    <definedName name="a018p" localSheetId="7">#REF!</definedName>
    <definedName name="a018p">#REF!</definedName>
    <definedName name="a019e" localSheetId="4">#REF!</definedName>
    <definedName name="a019e" localSheetId="7">#REF!</definedName>
    <definedName name="a019e">#REF!</definedName>
    <definedName name="a019p" localSheetId="4">#REF!</definedName>
    <definedName name="a019p" localSheetId="7">#REF!</definedName>
    <definedName name="a019p">#REF!</definedName>
    <definedName name="a020170a" localSheetId="4">#REF!</definedName>
    <definedName name="a020170a" localSheetId="7">#REF!</definedName>
    <definedName name="a020170a">#REF!</definedName>
    <definedName name="a020270a" localSheetId="4">#REF!</definedName>
    <definedName name="a020270a" localSheetId="7">#REF!</definedName>
    <definedName name="a020270a">#REF!</definedName>
    <definedName name="a020e" localSheetId="4">#REF!</definedName>
    <definedName name="a020e" localSheetId="7">#REF!</definedName>
    <definedName name="a020e">#REF!</definedName>
    <definedName name="a020p" localSheetId="4">#REF!</definedName>
    <definedName name="a020p" localSheetId="7">#REF!</definedName>
    <definedName name="a020p">#REF!</definedName>
    <definedName name="a021e" localSheetId="4">#REF!</definedName>
    <definedName name="a021e" localSheetId="7">#REF!</definedName>
    <definedName name="a021e">#REF!</definedName>
    <definedName name="a021p" localSheetId="4">#REF!</definedName>
    <definedName name="a021p" localSheetId="7">#REF!</definedName>
    <definedName name="a021p">#REF!</definedName>
    <definedName name="a022e" localSheetId="4">#REF!</definedName>
    <definedName name="a022e" localSheetId="7">#REF!</definedName>
    <definedName name="a022e">#REF!</definedName>
    <definedName name="a022i" localSheetId="4">#REF!</definedName>
    <definedName name="a022i" localSheetId="7">#REF!</definedName>
    <definedName name="a022i">#REF!</definedName>
    <definedName name="a022p" localSheetId="4">#REF!</definedName>
    <definedName name="a022p" localSheetId="7">#REF!</definedName>
    <definedName name="a022p">#REF!</definedName>
    <definedName name="a023e" localSheetId="4">#REF!</definedName>
    <definedName name="a023e" localSheetId="7">#REF!</definedName>
    <definedName name="a023e">#REF!</definedName>
    <definedName name="a023p" localSheetId="4">#REF!</definedName>
    <definedName name="a023p" localSheetId="7">#REF!</definedName>
    <definedName name="a023p">#REF!</definedName>
    <definedName name="a024e" localSheetId="4">#REF!</definedName>
    <definedName name="a024e" localSheetId="7">#REF!</definedName>
    <definedName name="a024e">#REF!</definedName>
    <definedName name="a024i" localSheetId="4">#REF!</definedName>
    <definedName name="a024i" localSheetId="7">#REF!</definedName>
    <definedName name="a024i">#REF!</definedName>
    <definedName name="a024p" localSheetId="4">#REF!</definedName>
    <definedName name="a024p" localSheetId="7">#REF!</definedName>
    <definedName name="a024p">#REF!</definedName>
    <definedName name="a025e" localSheetId="4">#REF!</definedName>
    <definedName name="a025e" localSheetId="7">#REF!</definedName>
    <definedName name="a025e">#REF!</definedName>
    <definedName name="a025p" localSheetId="4">#REF!</definedName>
    <definedName name="a025p" localSheetId="7">#REF!</definedName>
    <definedName name="a025p">#REF!</definedName>
    <definedName name="a026e" localSheetId="4">#REF!</definedName>
    <definedName name="a026e" localSheetId="7">#REF!</definedName>
    <definedName name="a026e">#REF!</definedName>
    <definedName name="a026p" localSheetId="4">#REF!</definedName>
    <definedName name="a026p" localSheetId="7">#REF!</definedName>
    <definedName name="a026p">#REF!</definedName>
    <definedName name="a027e" localSheetId="4">#REF!</definedName>
    <definedName name="a027e" localSheetId="7">#REF!</definedName>
    <definedName name="a027e">#REF!</definedName>
    <definedName name="a027p" localSheetId="4">#REF!</definedName>
    <definedName name="a027p" localSheetId="7">#REF!</definedName>
    <definedName name="a027p">#REF!</definedName>
    <definedName name="a028e" localSheetId="4">#REF!</definedName>
    <definedName name="a028e" localSheetId="7">#REF!</definedName>
    <definedName name="a028e">#REF!</definedName>
    <definedName name="a028p" localSheetId="4">#REF!</definedName>
    <definedName name="a028p" localSheetId="7">#REF!</definedName>
    <definedName name="a028p">#REF!</definedName>
    <definedName name="a029e" localSheetId="4">#REF!</definedName>
    <definedName name="a029e" localSheetId="7">#REF!</definedName>
    <definedName name="a029e">#REF!</definedName>
    <definedName name="a029p" localSheetId="4">#REF!</definedName>
    <definedName name="a029p" localSheetId="7">#REF!</definedName>
    <definedName name="a029p">#REF!</definedName>
    <definedName name="a030100a" localSheetId="4">#REF!</definedName>
    <definedName name="a030100a" localSheetId="7">#REF!</definedName>
    <definedName name="a030100a">#REF!</definedName>
    <definedName name="a030200a" localSheetId="4">#REF!</definedName>
    <definedName name="a030200a" localSheetId="7">#REF!</definedName>
    <definedName name="a030200a">#REF!</definedName>
    <definedName name="a030300a" localSheetId="4">#REF!</definedName>
    <definedName name="a030300a" localSheetId="7">#REF!</definedName>
    <definedName name="a030300a">#REF!</definedName>
    <definedName name="a030e" localSheetId="4">#REF!</definedName>
    <definedName name="a030e" localSheetId="7">#REF!</definedName>
    <definedName name="a030e">#REF!</definedName>
    <definedName name="a030p" localSheetId="4">#REF!</definedName>
    <definedName name="a030p" localSheetId="7">#REF!</definedName>
    <definedName name="a030p">#REF!</definedName>
    <definedName name="a031e" localSheetId="4">#REF!</definedName>
    <definedName name="a031e" localSheetId="7">#REF!</definedName>
    <definedName name="a031e">#REF!</definedName>
    <definedName name="a031p" localSheetId="4">#REF!</definedName>
    <definedName name="a031p" localSheetId="7">#REF!</definedName>
    <definedName name="a031p">#REF!</definedName>
    <definedName name="a032e" localSheetId="4">#REF!</definedName>
    <definedName name="a032e" localSheetId="7">#REF!</definedName>
    <definedName name="a032e">#REF!</definedName>
    <definedName name="a032i" localSheetId="4">#REF!</definedName>
    <definedName name="a032i" localSheetId="7">#REF!</definedName>
    <definedName name="a032i">#REF!</definedName>
    <definedName name="a032p" localSheetId="4">#REF!</definedName>
    <definedName name="a032p" localSheetId="7">#REF!</definedName>
    <definedName name="a032p">#REF!</definedName>
    <definedName name="a033e" localSheetId="4">#REF!</definedName>
    <definedName name="a033e" localSheetId="7">#REF!</definedName>
    <definedName name="a033e">#REF!</definedName>
    <definedName name="a033i" localSheetId="4">#REF!</definedName>
    <definedName name="a033i" localSheetId="7">#REF!</definedName>
    <definedName name="a033i">#REF!</definedName>
    <definedName name="a033p" localSheetId="4">#REF!</definedName>
    <definedName name="a033p" localSheetId="7">#REF!</definedName>
    <definedName name="a033p">#REF!</definedName>
    <definedName name="a036e" localSheetId="4">#REF!</definedName>
    <definedName name="a036e" localSheetId="7">#REF!</definedName>
    <definedName name="a036e">#REF!</definedName>
    <definedName name="a036p" localSheetId="4">#REF!</definedName>
    <definedName name="a036p" localSheetId="7">#REF!</definedName>
    <definedName name="a036p">#REF!</definedName>
    <definedName name="a037e" localSheetId="4">#REF!</definedName>
    <definedName name="a037e" localSheetId="7">#REF!</definedName>
    <definedName name="a037e">#REF!</definedName>
    <definedName name="a037p" localSheetId="4">#REF!</definedName>
    <definedName name="a037p" localSheetId="7">#REF!</definedName>
    <definedName name="a037p">#REF!</definedName>
    <definedName name="a038e" localSheetId="4">#REF!</definedName>
    <definedName name="a038e" localSheetId="7">#REF!</definedName>
    <definedName name="a038e">#REF!</definedName>
    <definedName name="a038p" localSheetId="4">#REF!</definedName>
    <definedName name="a038p" localSheetId="7">#REF!</definedName>
    <definedName name="a038p">#REF!</definedName>
    <definedName name="a041e" localSheetId="4">#REF!</definedName>
    <definedName name="a041e" localSheetId="7">#REF!</definedName>
    <definedName name="a041e">#REF!</definedName>
    <definedName name="a041p" localSheetId="4">#REF!</definedName>
    <definedName name="a041p" localSheetId="7">#REF!</definedName>
    <definedName name="a041p">#REF!</definedName>
    <definedName name="a057e" localSheetId="4">#REF!</definedName>
    <definedName name="a057e" localSheetId="7">#REF!</definedName>
    <definedName name="a057e">#REF!</definedName>
    <definedName name="a057p" localSheetId="4">#REF!</definedName>
    <definedName name="a057p" localSheetId="7">#REF!</definedName>
    <definedName name="a057p">#REF!</definedName>
    <definedName name="a059e" localSheetId="4">#REF!</definedName>
    <definedName name="a059e" localSheetId="7">#REF!</definedName>
    <definedName name="a059e">#REF!</definedName>
    <definedName name="a059p" localSheetId="4">#REF!</definedName>
    <definedName name="a059p" localSheetId="7">#REF!</definedName>
    <definedName name="a059p">#REF!</definedName>
    <definedName name="a063e" localSheetId="4">#REF!</definedName>
    <definedName name="a063e" localSheetId="7">#REF!</definedName>
    <definedName name="a063e">#REF!</definedName>
    <definedName name="a063p" localSheetId="4">#REF!</definedName>
    <definedName name="a063p" localSheetId="7">#REF!</definedName>
    <definedName name="a063p">#REF!</definedName>
    <definedName name="a065e" localSheetId="4">#REF!</definedName>
    <definedName name="a065e" localSheetId="7">#REF!</definedName>
    <definedName name="a065e">#REF!</definedName>
    <definedName name="a065p" localSheetId="4">#REF!</definedName>
    <definedName name="a065p" localSheetId="7">#REF!</definedName>
    <definedName name="a065p">#REF!</definedName>
    <definedName name="a067e" localSheetId="4">#REF!</definedName>
    <definedName name="a067e" localSheetId="7">#REF!</definedName>
    <definedName name="a067e">#REF!</definedName>
    <definedName name="a067p" localSheetId="4">#REF!</definedName>
    <definedName name="a067p" localSheetId="7">#REF!</definedName>
    <definedName name="a067p">#REF!</definedName>
    <definedName name="a070e" localSheetId="4">#REF!</definedName>
    <definedName name="a070e" localSheetId="7">#REF!</definedName>
    <definedName name="a070e">#REF!</definedName>
    <definedName name="a070p" localSheetId="4">#REF!</definedName>
    <definedName name="a070p" localSheetId="7">#REF!</definedName>
    <definedName name="a070p">#REF!</definedName>
    <definedName name="a071600a" localSheetId="4">#REF!</definedName>
    <definedName name="a071600a" localSheetId="7">#REF!</definedName>
    <definedName name="a071600a">#REF!</definedName>
    <definedName name="a071700a" localSheetId="4">#REF!</definedName>
    <definedName name="a071700a" localSheetId="7">#REF!</definedName>
    <definedName name="a071700a">#REF!</definedName>
    <definedName name="a073e" localSheetId="4">#REF!</definedName>
    <definedName name="a073e" localSheetId="7">#REF!</definedName>
    <definedName name="a073e">#REF!</definedName>
    <definedName name="a073p" localSheetId="4">#REF!</definedName>
    <definedName name="a073p" localSheetId="7">#REF!</definedName>
    <definedName name="a073p">#REF!</definedName>
    <definedName name="a075e" localSheetId="4">#REF!</definedName>
    <definedName name="a075e" localSheetId="7">#REF!</definedName>
    <definedName name="a075e">#REF!</definedName>
    <definedName name="a075p" localSheetId="4">#REF!</definedName>
    <definedName name="a075p" localSheetId="7">#REF!</definedName>
    <definedName name="a075p">#REF!</definedName>
    <definedName name="a083e" localSheetId="4">#REF!</definedName>
    <definedName name="a083e" localSheetId="7">#REF!</definedName>
    <definedName name="a083e">#REF!</definedName>
    <definedName name="a083p" localSheetId="4">#REF!</definedName>
    <definedName name="a083p" localSheetId="7">#REF!</definedName>
    <definedName name="a083p">#REF!</definedName>
    <definedName name="a084e" localSheetId="4">#REF!</definedName>
    <definedName name="a084e" localSheetId="7">#REF!</definedName>
    <definedName name="a084e">#REF!</definedName>
    <definedName name="a084p" localSheetId="4">#REF!</definedName>
    <definedName name="a084p" localSheetId="7">#REF!</definedName>
    <definedName name="a084p">#REF!</definedName>
    <definedName name="a086e" localSheetId="4">#REF!</definedName>
    <definedName name="a086e" localSheetId="7">#REF!</definedName>
    <definedName name="a086e">#REF!</definedName>
    <definedName name="a086i" localSheetId="4">#REF!</definedName>
    <definedName name="a086i" localSheetId="7">#REF!</definedName>
    <definedName name="a086i">#REF!</definedName>
    <definedName name="a086p" localSheetId="4">#REF!</definedName>
    <definedName name="a086p" localSheetId="7">#REF!</definedName>
    <definedName name="a086p">#REF!</definedName>
    <definedName name="a087e" localSheetId="4">#REF!</definedName>
    <definedName name="a087e" localSheetId="7">#REF!</definedName>
    <definedName name="a087e">#REF!</definedName>
    <definedName name="a087p" localSheetId="4">#REF!</definedName>
    <definedName name="a087p" localSheetId="7">#REF!</definedName>
    <definedName name="a087p">#REF!</definedName>
    <definedName name="a088e" localSheetId="4">#REF!</definedName>
    <definedName name="a088e" localSheetId="7">#REF!</definedName>
    <definedName name="a088e">#REF!</definedName>
    <definedName name="a088p" localSheetId="4">#REF!</definedName>
    <definedName name="a088p" localSheetId="7">#REF!</definedName>
    <definedName name="a088p">#REF!</definedName>
    <definedName name="a089e" localSheetId="4">#REF!</definedName>
    <definedName name="a089e" localSheetId="7">#REF!</definedName>
    <definedName name="a089e">#REF!</definedName>
    <definedName name="a089p" localSheetId="4">#REF!</definedName>
    <definedName name="a089p" localSheetId="7">#REF!</definedName>
    <definedName name="a089p">#REF!</definedName>
    <definedName name="a090101a" localSheetId="4">#REF!</definedName>
    <definedName name="a090101a" localSheetId="7">#REF!</definedName>
    <definedName name="a090101a">#REF!</definedName>
    <definedName name="a090151a" localSheetId="4">#REF!</definedName>
    <definedName name="a090151a" localSheetId="7">#REF!</definedName>
    <definedName name="a090151a">#REF!</definedName>
    <definedName name="a090201a" localSheetId="4">#REF!</definedName>
    <definedName name="a090201a" localSheetId="7">#REF!</definedName>
    <definedName name="a090201a">#REF!</definedName>
    <definedName name="a090251a" localSheetId="4">#REF!</definedName>
    <definedName name="a090251a" localSheetId="7">#REF!</definedName>
    <definedName name="a090251a">#REF!</definedName>
    <definedName name="a090301a" localSheetId="4">#REF!</definedName>
    <definedName name="a090301a" localSheetId="7">#REF!</definedName>
    <definedName name="a090301a">#REF!</definedName>
    <definedName name="a090351a" localSheetId="4">#REF!</definedName>
    <definedName name="a090351a" localSheetId="7">#REF!</definedName>
    <definedName name="a090351a">#REF!</definedName>
    <definedName name="a090401a" localSheetId="4">#REF!</definedName>
    <definedName name="a090401a" localSheetId="7">#REF!</definedName>
    <definedName name="a090401a">#REF!</definedName>
    <definedName name="a090451a" localSheetId="4">#REF!</definedName>
    <definedName name="a090451a" localSheetId="7">#REF!</definedName>
    <definedName name="a090451a">#REF!</definedName>
    <definedName name="a090501a" localSheetId="4">#REF!</definedName>
    <definedName name="a090501a" localSheetId="7">#REF!</definedName>
    <definedName name="a090501a">#REF!</definedName>
    <definedName name="a090551a" localSheetId="4">#REF!</definedName>
    <definedName name="a090551a" localSheetId="7">#REF!</definedName>
    <definedName name="a090551a">#REF!</definedName>
    <definedName name="a090601a" localSheetId="4">#REF!</definedName>
    <definedName name="a090601a" localSheetId="7">#REF!</definedName>
    <definedName name="a090601a">#REF!</definedName>
    <definedName name="a090651a" localSheetId="4">#REF!</definedName>
    <definedName name="a090651a" localSheetId="7">#REF!</definedName>
    <definedName name="a090651a">#REF!</definedName>
    <definedName name="a090701a" localSheetId="4">#REF!</definedName>
    <definedName name="a090701a" localSheetId="7">#REF!</definedName>
    <definedName name="a090701a">#REF!</definedName>
    <definedName name="a090751a" localSheetId="4">#REF!</definedName>
    <definedName name="a090751a" localSheetId="7">#REF!</definedName>
    <definedName name="a090751a">#REF!</definedName>
    <definedName name="a090801a" localSheetId="4">#REF!</definedName>
    <definedName name="a090801a" localSheetId="7">#REF!</definedName>
    <definedName name="a090801a">#REF!</definedName>
    <definedName name="a090851a" localSheetId="4">#REF!</definedName>
    <definedName name="a090851a" localSheetId="7">#REF!</definedName>
    <definedName name="a090851a">#REF!</definedName>
    <definedName name="a090901a" localSheetId="4">#REF!</definedName>
    <definedName name="a090901a" localSheetId="7">#REF!</definedName>
    <definedName name="a090901a">#REF!</definedName>
    <definedName name="a090951a" localSheetId="4">#REF!</definedName>
    <definedName name="a090951a" localSheetId="7">#REF!</definedName>
    <definedName name="a090951a">#REF!</definedName>
    <definedName name="a090e" localSheetId="4">#REF!</definedName>
    <definedName name="a090e" localSheetId="7">#REF!</definedName>
    <definedName name="a090e">#REF!</definedName>
    <definedName name="a090p" localSheetId="4">#REF!</definedName>
    <definedName name="a090p" localSheetId="7">#REF!</definedName>
    <definedName name="a090p">#REF!</definedName>
    <definedName name="a091001a" localSheetId="4">#REF!</definedName>
    <definedName name="a091001a" localSheetId="7">#REF!</definedName>
    <definedName name="a091001a">#REF!</definedName>
    <definedName name="a091051a" localSheetId="4">#REF!</definedName>
    <definedName name="a091051a" localSheetId="7">#REF!</definedName>
    <definedName name="a091051a">#REF!</definedName>
    <definedName name="a091101a" localSheetId="4">#REF!</definedName>
    <definedName name="a091101a" localSheetId="7">#REF!</definedName>
    <definedName name="a091101a">#REF!</definedName>
    <definedName name="a091151a" localSheetId="4">#REF!</definedName>
    <definedName name="a091151a" localSheetId="7">#REF!</definedName>
    <definedName name="a091151a">#REF!</definedName>
    <definedName name="a091201a" localSheetId="4">#REF!</definedName>
    <definedName name="a091201a" localSheetId="7">#REF!</definedName>
    <definedName name="a091201a">#REF!</definedName>
    <definedName name="a091251a" localSheetId="4">#REF!</definedName>
    <definedName name="a091251a" localSheetId="7">#REF!</definedName>
    <definedName name="a091251a">#REF!</definedName>
    <definedName name="a091301a" localSheetId="4">#REF!</definedName>
    <definedName name="a091301a" localSheetId="7">#REF!</definedName>
    <definedName name="a091301a">#REF!</definedName>
    <definedName name="a091351a" localSheetId="4">#REF!</definedName>
    <definedName name="a091351a" localSheetId="7">#REF!</definedName>
    <definedName name="a091351a">#REF!</definedName>
    <definedName name="a091e" localSheetId="4">#REF!</definedName>
    <definedName name="a091e" localSheetId="7">#REF!</definedName>
    <definedName name="a091e">#REF!</definedName>
    <definedName name="a091p" localSheetId="4">#REF!</definedName>
    <definedName name="a091p" localSheetId="7">#REF!</definedName>
    <definedName name="a091p">#REF!</definedName>
    <definedName name="a092e" localSheetId="4">#REF!</definedName>
    <definedName name="a092e" localSheetId="7">#REF!</definedName>
    <definedName name="a092e">#REF!</definedName>
    <definedName name="a092p" localSheetId="4">#REF!</definedName>
    <definedName name="a092p" localSheetId="7">#REF!</definedName>
    <definedName name="a092p">#REF!</definedName>
    <definedName name="a093e" localSheetId="4">#REF!</definedName>
    <definedName name="a093e" localSheetId="7">#REF!</definedName>
    <definedName name="a093e">#REF!</definedName>
    <definedName name="a093p" localSheetId="4">#REF!</definedName>
    <definedName name="a093p" localSheetId="7">#REF!</definedName>
    <definedName name="a093p">#REF!</definedName>
    <definedName name="a094e" localSheetId="4">#REF!</definedName>
    <definedName name="a094e" localSheetId="7">#REF!</definedName>
    <definedName name="a094e">#REF!</definedName>
    <definedName name="a094p" localSheetId="4">#REF!</definedName>
    <definedName name="a094p" localSheetId="7">#REF!</definedName>
    <definedName name="a094p">#REF!</definedName>
    <definedName name="a095e" localSheetId="4">#REF!</definedName>
    <definedName name="a095e" localSheetId="7">#REF!</definedName>
    <definedName name="a095e">#REF!</definedName>
    <definedName name="a095p" localSheetId="4">#REF!</definedName>
    <definedName name="a095p" localSheetId="7">#REF!</definedName>
    <definedName name="a095p">#REF!</definedName>
    <definedName name="a096100a" localSheetId="4">#REF!</definedName>
    <definedName name="a096100a" localSheetId="7">#REF!</definedName>
    <definedName name="a096100a">#REF!</definedName>
    <definedName name="a096200a" localSheetId="4">#REF!</definedName>
    <definedName name="a096200a" localSheetId="7">#REF!</definedName>
    <definedName name="a096200a">#REF!</definedName>
    <definedName name="a096300a" localSheetId="4">#REF!</definedName>
    <definedName name="a096300a" localSheetId="7">#REF!</definedName>
    <definedName name="a096300a">#REF!</definedName>
    <definedName name="a096400a" localSheetId="4">#REF!</definedName>
    <definedName name="a096400a" localSheetId="7">#REF!</definedName>
    <definedName name="a096400a">#REF!</definedName>
    <definedName name="a096e" localSheetId="4">#REF!</definedName>
    <definedName name="a096e" localSheetId="7">#REF!</definedName>
    <definedName name="a096e">#REF!</definedName>
    <definedName name="a096p" localSheetId="4">#REF!</definedName>
    <definedName name="a096p" localSheetId="7">#REF!</definedName>
    <definedName name="a096p">#REF!</definedName>
    <definedName name="a097e" localSheetId="4">#REF!</definedName>
    <definedName name="a097e" localSheetId="7">#REF!</definedName>
    <definedName name="a097e">#REF!</definedName>
    <definedName name="a097p" localSheetId="4">#REF!</definedName>
    <definedName name="a097p" localSheetId="7">#REF!</definedName>
    <definedName name="a097p">#REF!</definedName>
    <definedName name="a098e" localSheetId="4">#REF!</definedName>
    <definedName name="a098e" localSheetId="7">#REF!</definedName>
    <definedName name="a098e">#REF!</definedName>
    <definedName name="a098i" localSheetId="4">#REF!</definedName>
    <definedName name="a098i" localSheetId="7">#REF!</definedName>
    <definedName name="a098i">#REF!</definedName>
    <definedName name="a098p" localSheetId="4">#REF!</definedName>
    <definedName name="a098p" localSheetId="7">#REF!</definedName>
    <definedName name="a098p">#REF!</definedName>
    <definedName name="a099906a" localSheetId="4">#REF!</definedName>
    <definedName name="a099906a" localSheetId="7">#REF!</definedName>
    <definedName name="a099906a">#REF!</definedName>
    <definedName name="a099e" localSheetId="4">#REF!</definedName>
    <definedName name="a099e" localSheetId="7">#REF!</definedName>
    <definedName name="a099e">#REF!</definedName>
    <definedName name="a099p" localSheetId="4">#REF!</definedName>
    <definedName name="a099p" localSheetId="7">#REF!</definedName>
    <definedName name="a099p">#REF!</definedName>
    <definedName name="A1.401.00" localSheetId="4">#REF!</definedName>
    <definedName name="A1.401.00" localSheetId="7">#REF!</definedName>
    <definedName name="A1.401.00">#REF!</definedName>
    <definedName name="A1.930.00" localSheetId="4">#REF!</definedName>
    <definedName name="A1.930.00" localSheetId="7">#REF!</definedName>
    <definedName name="A1.930.00">#REF!</definedName>
    <definedName name="a100e" localSheetId="4">#REF!</definedName>
    <definedName name="a100e" localSheetId="7">#REF!</definedName>
    <definedName name="a100e">#REF!</definedName>
    <definedName name="a100i" localSheetId="4">#REF!</definedName>
    <definedName name="a100i" localSheetId="7">#REF!</definedName>
    <definedName name="a100i">#REF!</definedName>
    <definedName name="a100p" localSheetId="4">#REF!</definedName>
    <definedName name="a100p" localSheetId="7">#REF!</definedName>
    <definedName name="a100p">#REF!</definedName>
    <definedName name="a101e" localSheetId="4">#REF!</definedName>
    <definedName name="a101e" localSheetId="7">#REF!</definedName>
    <definedName name="a101e">#REF!</definedName>
    <definedName name="a101p" localSheetId="4">#REF!</definedName>
    <definedName name="a101p" localSheetId="7">#REF!</definedName>
    <definedName name="a101p">#REF!</definedName>
    <definedName name="a102e" localSheetId="4">#REF!</definedName>
    <definedName name="a102e" localSheetId="7">#REF!</definedName>
    <definedName name="a102e">#REF!</definedName>
    <definedName name="a102p" localSheetId="4">#REF!</definedName>
    <definedName name="a102p" localSheetId="7">#REF!</definedName>
    <definedName name="a102p">#REF!</definedName>
    <definedName name="a103e" localSheetId="4">#REF!</definedName>
    <definedName name="a103e" localSheetId="7">#REF!</definedName>
    <definedName name="a103e">#REF!</definedName>
    <definedName name="a103p" localSheetId="4">#REF!</definedName>
    <definedName name="a103p" localSheetId="7">#REF!</definedName>
    <definedName name="a103p">#REF!</definedName>
    <definedName name="a105e" localSheetId="4">#REF!</definedName>
    <definedName name="a105e" localSheetId="7">#REF!</definedName>
    <definedName name="a105e">#REF!</definedName>
    <definedName name="a105p" localSheetId="4">#REF!</definedName>
    <definedName name="a105p" localSheetId="7">#REF!</definedName>
    <definedName name="a105p">#REF!</definedName>
    <definedName name="a108e" localSheetId="4">#REF!</definedName>
    <definedName name="a108e" localSheetId="7">#REF!</definedName>
    <definedName name="a108e">#REF!</definedName>
    <definedName name="a108p" localSheetId="4">#REF!</definedName>
    <definedName name="a108p" localSheetId="7">#REF!</definedName>
    <definedName name="a108p">#REF!</definedName>
    <definedName name="a109e" localSheetId="4">#REF!</definedName>
    <definedName name="a109e" localSheetId="7">#REF!</definedName>
    <definedName name="a109e">#REF!</definedName>
    <definedName name="a109p" localSheetId="4">#REF!</definedName>
    <definedName name="a109p" localSheetId="7">#REF!</definedName>
    <definedName name="a109p">#REF!</definedName>
    <definedName name="a110001a" localSheetId="4">#REF!</definedName>
    <definedName name="a110001a" localSheetId="7">#REF!</definedName>
    <definedName name="a110001a">#REF!</definedName>
    <definedName name="a110002a" localSheetId="4">#REF!</definedName>
    <definedName name="a110002a" localSheetId="7">#REF!</definedName>
    <definedName name="a110002a">#REF!</definedName>
    <definedName name="a110501a" localSheetId="4">#REF!</definedName>
    <definedName name="a110501a" localSheetId="7">#REF!</definedName>
    <definedName name="a110501a">#REF!</definedName>
    <definedName name="a110502a" localSheetId="4">#REF!</definedName>
    <definedName name="a110502a" localSheetId="7">#REF!</definedName>
    <definedName name="a110502a">#REF!</definedName>
    <definedName name="a110e" localSheetId="4">#REF!</definedName>
    <definedName name="a110e" localSheetId="7">#REF!</definedName>
    <definedName name="a110e">#REF!</definedName>
    <definedName name="a110p" localSheetId="4">#REF!</definedName>
    <definedName name="a110p" localSheetId="7">#REF!</definedName>
    <definedName name="a110p">#REF!</definedName>
    <definedName name="a111100a" localSheetId="4">#REF!</definedName>
    <definedName name="a111100a" localSheetId="7">#REF!</definedName>
    <definedName name="a111100a">#REF!</definedName>
    <definedName name="a111101a" localSheetId="4">#REF!</definedName>
    <definedName name="a111101a" localSheetId="7">#REF!</definedName>
    <definedName name="a111101a">#REF!</definedName>
    <definedName name="a112001a" localSheetId="4">#REF!</definedName>
    <definedName name="a112001a" localSheetId="7">#REF!</definedName>
    <definedName name="a112001a">#REF!</definedName>
    <definedName name="a115001a" localSheetId="4">#REF!</definedName>
    <definedName name="a115001a" localSheetId="7">#REF!</definedName>
    <definedName name="a115001a">#REF!</definedName>
    <definedName name="a115002a" localSheetId="4">#REF!</definedName>
    <definedName name="a115002a" localSheetId="7">#REF!</definedName>
    <definedName name="a115002a">#REF!</definedName>
    <definedName name="a115501a" localSheetId="4">#REF!</definedName>
    <definedName name="a115501a" localSheetId="7">#REF!</definedName>
    <definedName name="a115501a">#REF!</definedName>
    <definedName name="a115551a" localSheetId="4">#REF!</definedName>
    <definedName name="a115551a" localSheetId="7">#REF!</definedName>
    <definedName name="a115551a">#REF!</definedName>
    <definedName name="a117001a" localSheetId="4">#REF!</definedName>
    <definedName name="a117001a" localSheetId="7">#REF!</definedName>
    <definedName name="a117001a">#REF!</definedName>
    <definedName name="a117002a" localSheetId="4">#REF!</definedName>
    <definedName name="a117002a" localSheetId="7">#REF!</definedName>
    <definedName name="a117002a">#REF!</definedName>
    <definedName name="a117003a" localSheetId="4">#REF!</definedName>
    <definedName name="a117003a" localSheetId="7">#REF!</definedName>
    <definedName name="a117003a">#REF!</definedName>
    <definedName name="a120001a" localSheetId="4">#REF!</definedName>
    <definedName name="a120001a" localSheetId="7">#REF!</definedName>
    <definedName name="a120001a">#REF!</definedName>
    <definedName name="a120002a" localSheetId="4">#REF!</definedName>
    <definedName name="a120002a" localSheetId="7">#REF!</definedName>
    <definedName name="a120002a">#REF!</definedName>
    <definedName name="a120004a" localSheetId="4">#REF!</definedName>
    <definedName name="a120004a" localSheetId="7">#REF!</definedName>
    <definedName name="a120004a">#REF!</definedName>
    <definedName name="a139002a" localSheetId="4">#REF!</definedName>
    <definedName name="a139002a" localSheetId="7">#REF!</definedName>
    <definedName name="a139002a">#REF!</definedName>
    <definedName name="a139003a" localSheetId="4">#REF!</definedName>
    <definedName name="a139003a" localSheetId="7">#REF!</definedName>
    <definedName name="a139003a">#REF!</definedName>
    <definedName name="a139052a" localSheetId="4">#REF!</definedName>
    <definedName name="a139052a" localSheetId="7">#REF!</definedName>
    <definedName name="a139052a">#REF!</definedName>
    <definedName name="a139053a" localSheetId="4">#REF!</definedName>
    <definedName name="a139053a" localSheetId="7">#REF!</definedName>
    <definedName name="a139053a">#REF!</definedName>
    <definedName name="a139102a" localSheetId="4">#REF!</definedName>
    <definedName name="a139102a" localSheetId="7">#REF!</definedName>
    <definedName name="a139102a">#REF!</definedName>
    <definedName name="a139152a" localSheetId="4">#REF!</definedName>
    <definedName name="a139152a" localSheetId="7">#REF!</definedName>
    <definedName name="a139152a">#REF!</definedName>
    <definedName name="a139501a" localSheetId="4">#REF!</definedName>
    <definedName name="a139501a" localSheetId="7">#REF!</definedName>
    <definedName name="a139501a">#REF!</definedName>
    <definedName name="a139502a" localSheetId="4">#REF!</definedName>
    <definedName name="a139502a" localSheetId="7">#REF!</definedName>
    <definedName name="a139502a">#REF!</definedName>
    <definedName name="a139551a" localSheetId="4">#REF!</definedName>
    <definedName name="a139551a" localSheetId="7">#REF!</definedName>
    <definedName name="a139551a">#REF!</definedName>
    <definedName name="a139552a" localSheetId="4">#REF!</definedName>
    <definedName name="a139552a" localSheetId="7">#REF!</definedName>
    <definedName name="a139552a">#REF!</definedName>
    <definedName name="a139601a" localSheetId="4">#REF!</definedName>
    <definedName name="a139601a" localSheetId="7">#REF!</definedName>
    <definedName name="a139601a">#REF!</definedName>
    <definedName name="a139602a" localSheetId="4">#REF!</definedName>
    <definedName name="a139602a" localSheetId="7">#REF!</definedName>
    <definedName name="a139602a">#REF!</definedName>
    <definedName name="a139702a" localSheetId="4">#REF!</definedName>
    <definedName name="a139702a" localSheetId="7">#REF!</definedName>
    <definedName name="a139702a">#REF!</definedName>
    <definedName name="a139752a" localSheetId="4">#REF!</definedName>
    <definedName name="a139752a" localSheetId="7">#REF!</definedName>
    <definedName name="a139752a">#REF!</definedName>
    <definedName name="a139802a" localSheetId="4">#REF!</definedName>
    <definedName name="a139802a" localSheetId="7">#REF!</definedName>
    <definedName name="a139802a">#REF!</definedName>
    <definedName name="a139852a" localSheetId="4">#REF!</definedName>
    <definedName name="a139852a" localSheetId="7">#REF!</definedName>
    <definedName name="a139852a">#REF!</definedName>
    <definedName name="a14.1.18" localSheetId="4">#REF!</definedName>
    <definedName name="a14.1.18" localSheetId="7">#REF!</definedName>
    <definedName name="a14.1.18" localSheetId="26">#REF!</definedName>
    <definedName name="a14.1.18">#REF!</definedName>
    <definedName name="a140101a" localSheetId="4">#REF!</definedName>
    <definedName name="a140101a" localSheetId="7">#REF!</definedName>
    <definedName name="a140101a">#REF!</definedName>
    <definedName name="a140201a" localSheetId="4">#REF!</definedName>
    <definedName name="a140201a" localSheetId="7">#REF!</definedName>
    <definedName name="a140201a">#REF!</definedName>
    <definedName name="a140301a" localSheetId="4">#REF!</definedName>
    <definedName name="a140301a" localSheetId="7">#REF!</definedName>
    <definedName name="a140301a">#REF!</definedName>
    <definedName name="a140401a" localSheetId="4">#REF!</definedName>
    <definedName name="a140401a" localSheetId="7">#REF!</definedName>
    <definedName name="a140401a">#REF!</definedName>
    <definedName name="a140701a" localSheetId="4">#REF!</definedName>
    <definedName name="a140701a" localSheetId="7">#REF!</definedName>
    <definedName name="a140701a">#REF!</definedName>
    <definedName name="a140751a" localSheetId="4">#REF!</definedName>
    <definedName name="a140751a" localSheetId="7">#REF!</definedName>
    <definedName name="a140751a">#REF!</definedName>
    <definedName name="a140801a" localSheetId="4">#REF!</definedName>
    <definedName name="a140801a" localSheetId="7">#REF!</definedName>
    <definedName name="a140801a">#REF!</definedName>
    <definedName name="a140851a" localSheetId="4">#REF!</definedName>
    <definedName name="a140851a" localSheetId="7">#REF!</definedName>
    <definedName name="a140851a">#REF!</definedName>
    <definedName name="a141001a" localSheetId="4">#REF!</definedName>
    <definedName name="a141001a" localSheetId="7">#REF!</definedName>
    <definedName name="a141001a">#REF!</definedName>
    <definedName name="a141051a" localSheetId="4">#REF!</definedName>
    <definedName name="a141051a" localSheetId="7">#REF!</definedName>
    <definedName name="a141051a">#REF!</definedName>
    <definedName name="a141201a" localSheetId="4">#REF!</definedName>
    <definedName name="a141201a" localSheetId="7">#REF!</definedName>
    <definedName name="a141201a">#REF!</definedName>
    <definedName name="a141251a" localSheetId="4">#REF!</definedName>
    <definedName name="a141251a" localSheetId="7">#REF!</definedName>
    <definedName name="a141251a">#REF!</definedName>
    <definedName name="a141501a" localSheetId="4">#REF!</definedName>
    <definedName name="a141501a" localSheetId="7">#REF!</definedName>
    <definedName name="a141501a">#REF!</definedName>
    <definedName name="a141551a" localSheetId="4">#REF!</definedName>
    <definedName name="a141551a" localSheetId="7">#REF!</definedName>
    <definedName name="a141551a">#REF!</definedName>
    <definedName name="a141801a" localSheetId="4">#REF!</definedName>
    <definedName name="a141801a" localSheetId="7">#REF!</definedName>
    <definedName name="a141801a">#REF!</definedName>
    <definedName name="a141851a" localSheetId="4">#REF!</definedName>
    <definedName name="a141851a" localSheetId="7">#REF!</definedName>
    <definedName name="a141851a">#REF!</definedName>
    <definedName name="a142201a" localSheetId="4">#REF!</definedName>
    <definedName name="a142201a" localSheetId="7">#REF!</definedName>
    <definedName name="a142201a">#REF!</definedName>
    <definedName name="a142251a" localSheetId="4">#REF!</definedName>
    <definedName name="a142251a" localSheetId="7">#REF!</definedName>
    <definedName name="a142251a">#REF!</definedName>
    <definedName name="a142300a" localSheetId="4">#REF!</definedName>
    <definedName name="a142300a" localSheetId="7">#REF!</definedName>
    <definedName name="a142300a">#REF!</definedName>
    <definedName name="a142350a" localSheetId="4">#REF!</definedName>
    <definedName name="a142350a" localSheetId="7">#REF!</definedName>
    <definedName name="a142350a">#REF!</definedName>
    <definedName name="a142400a" localSheetId="4">#REF!</definedName>
    <definedName name="a142400a" localSheetId="7">#REF!</definedName>
    <definedName name="a142400a">#REF!</definedName>
    <definedName name="a142450a" localSheetId="4">#REF!</definedName>
    <definedName name="a142450a" localSheetId="7">#REF!</definedName>
    <definedName name="a142450a">#REF!</definedName>
    <definedName name="a145001a" localSheetId="4">#REF!</definedName>
    <definedName name="a145001a" localSheetId="7">#REF!</definedName>
    <definedName name="a145001a">#REF!</definedName>
    <definedName name="a151210a" localSheetId="4">#REF!</definedName>
    <definedName name="a151210a" localSheetId="7">#REF!</definedName>
    <definedName name="a151210a">#REF!</definedName>
    <definedName name="a151260a" localSheetId="4">#REF!</definedName>
    <definedName name="a151260a" localSheetId="7">#REF!</definedName>
    <definedName name="a151260a">#REF!</definedName>
    <definedName name="a151510a" localSheetId="4">#REF!</definedName>
    <definedName name="a151510a" localSheetId="7">#REF!</definedName>
    <definedName name="a151510a">#REF!</definedName>
    <definedName name="a151560a" localSheetId="4">#REF!</definedName>
    <definedName name="a151560a" localSheetId="7">#REF!</definedName>
    <definedName name="a151560a">#REF!</definedName>
    <definedName name="a158001a" localSheetId="4">#REF!</definedName>
    <definedName name="a158001a" localSheetId="7">#REF!</definedName>
    <definedName name="a158001a">#REF!</definedName>
    <definedName name="a158002a" localSheetId="4">#REF!</definedName>
    <definedName name="a158002a" localSheetId="7">#REF!</definedName>
    <definedName name="a158002a">#REF!</definedName>
    <definedName name="a158003a" localSheetId="4">#REF!</definedName>
    <definedName name="a158003a" localSheetId="7">#REF!</definedName>
    <definedName name="a158003a">#REF!</definedName>
    <definedName name="a160301a" localSheetId="4">#REF!</definedName>
    <definedName name="a160301a" localSheetId="7">#REF!</definedName>
    <definedName name="a160301a">#REF!</definedName>
    <definedName name="a160351a" localSheetId="4">#REF!</definedName>
    <definedName name="a160351a" localSheetId="7">#REF!</definedName>
    <definedName name="a160351a">#REF!</definedName>
    <definedName name="a160401a" localSheetId="4">#REF!</definedName>
    <definedName name="a160401a" localSheetId="7">#REF!</definedName>
    <definedName name="a160401a">#REF!</definedName>
    <definedName name="a160451a" localSheetId="4">#REF!</definedName>
    <definedName name="a160451a" localSheetId="7">#REF!</definedName>
    <definedName name="a160451a">#REF!</definedName>
    <definedName name="a160601a" localSheetId="4">#REF!</definedName>
    <definedName name="a160601a" localSheetId="7">#REF!</definedName>
    <definedName name="a160601a">#REF!</definedName>
    <definedName name="a160651a" localSheetId="4">#REF!</definedName>
    <definedName name="a160651a" localSheetId="7">#REF!</definedName>
    <definedName name="a160651a">#REF!</definedName>
    <definedName name="a162001a" localSheetId="4">#REF!</definedName>
    <definedName name="a162001a" localSheetId="7">#REF!</definedName>
    <definedName name="a162001a">#REF!</definedName>
    <definedName name="a165300a" localSheetId="4">#REF!</definedName>
    <definedName name="a165300a" localSheetId="7">#REF!</definedName>
    <definedName name="a165300a">#REF!</definedName>
    <definedName name="a165350a" localSheetId="4">#REF!</definedName>
    <definedName name="a165350a" localSheetId="7">#REF!</definedName>
    <definedName name="a165350a">#REF!</definedName>
    <definedName name="a165400a" localSheetId="4">#REF!</definedName>
    <definedName name="a165400a" localSheetId="7">#REF!</definedName>
    <definedName name="a165400a">#REF!</definedName>
    <definedName name="a165450a" localSheetId="4">#REF!</definedName>
    <definedName name="a165450a" localSheetId="7">#REF!</definedName>
    <definedName name="a165450a">#REF!</definedName>
    <definedName name="a165600a" localSheetId="4">#REF!</definedName>
    <definedName name="a165600a" localSheetId="7">#REF!</definedName>
    <definedName name="a165600a">#REF!</definedName>
    <definedName name="a165650a" localSheetId="4">#REF!</definedName>
    <definedName name="a165650a" localSheetId="7">#REF!</definedName>
    <definedName name="a165650a">#REF!</definedName>
    <definedName name="a165700a" localSheetId="4">#REF!</definedName>
    <definedName name="a165700a" localSheetId="7">#REF!</definedName>
    <definedName name="a165700a">#REF!</definedName>
    <definedName name="a165750a" localSheetId="4">#REF!</definedName>
    <definedName name="a165750a" localSheetId="7">#REF!</definedName>
    <definedName name="a165750a">#REF!</definedName>
    <definedName name="a170000a" localSheetId="4">#REF!</definedName>
    <definedName name="a170000a" localSheetId="7">#REF!</definedName>
    <definedName name="a170000a">#REF!</definedName>
    <definedName name="a170050a" localSheetId="4">#REF!</definedName>
    <definedName name="a170050a" localSheetId="7">#REF!</definedName>
    <definedName name="a170050a">#REF!</definedName>
    <definedName name="a172000a" localSheetId="4">#REF!</definedName>
    <definedName name="a172000a" localSheetId="7">#REF!</definedName>
    <definedName name="a172000a">#REF!</definedName>
    <definedName name="a172001a" localSheetId="4">#REF!</definedName>
    <definedName name="a172001a" localSheetId="7">#REF!</definedName>
    <definedName name="a172001a">#REF!</definedName>
    <definedName name="a172002a" localSheetId="4">#REF!</definedName>
    <definedName name="a172002a" localSheetId="7">#REF!</definedName>
    <definedName name="a172002a">#REF!</definedName>
    <definedName name="a172050a" localSheetId="4">#REF!</definedName>
    <definedName name="a172050a" localSheetId="7">#REF!</definedName>
    <definedName name="a172050a">#REF!</definedName>
    <definedName name="a172051a" localSheetId="4">#REF!</definedName>
    <definedName name="a172051a" localSheetId="7">#REF!</definedName>
    <definedName name="a172051a">#REF!</definedName>
    <definedName name="a172052a" localSheetId="4">#REF!</definedName>
    <definedName name="a172052a" localSheetId="7">#REF!</definedName>
    <definedName name="a172052a">#REF!</definedName>
    <definedName name="a172501a" localSheetId="4">#REF!</definedName>
    <definedName name="a172501a" localSheetId="7">#REF!</definedName>
    <definedName name="a172501a">#REF!</definedName>
    <definedName name="a172551a" localSheetId="4">#REF!</definedName>
    <definedName name="a172551a" localSheetId="7">#REF!</definedName>
    <definedName name="a172551a">#REF!</definedName>
    <definedName name="a173000a" localSheetId="4">#REF!</definedName>
    <definedName name="a173000a" localSheetId="7">#REF!</definedName>
    <definedName name="a173000a">#REF!</definedName>
    <definedName name="a173001a" localSheetId="4">#REF!</definedName>
    <definedName name="a173001a" localSheetId="7">#REF!</definedName>
    <definedName name="a173001a">#REF!</definedName>
    <definedName name="a173002a" localSheetId="4">#REF!</definedName>
    <definedName name="a173002a" localSheetId="7">#REF!</definedName>
    <definedName name="a173002a">#REF!</definedName>
    <definedName name="a173050a" localSheetId="4">#REF!</definedName>
    <definedName name="a173050a" localSheetId="7">#REF!</definedName>
    <definedName name="a173050a">#REF!</definedName>
    <definedName name="a173051a" localSheetId="4">#REF!</definedName>
    <definedName name="a173051a" localSheetId="7">#REF!</definedName>
    <definedName name="a173051a">#REF!</definedName>
    <definedName name="a173052a" localSheetId="4">#REF!</definedName>
    <definedName name="a173052a" localSheetId="7">#REF!</definedName>
    <definedName name="a173052a">#REF!</definedName>
    <definedName name="a173501a" localSheetId="4">#REF!</definedName>
    <definedName name="a173501a" localSheetId="7">#REF!</definedName>
    <definedName name="a173501a">#REF!</definedName>
    <definedName name="a173502a" localSheetId="4">#REF!</definedName>
    <definedName name="a173502a" localSheetId="7">#REF!</definedName>
    <definedName name="a173502a">#REF!</definedName>
    <definedName name="a173551a" localSheetId="4">#REF!</definedName>
    <definedName name="a173551a" localSheetId="7">#REF!</definedName>
    <definedName name="a173551a">#REF!</definedName>
    <definedName name="a173552a" localSheetId="4">#REF!</definedName>
    <definedName name="a173552a" localSheetId="7">#REF!</definedName>
    <definedName name="a173552a">#REF!</definedName>
    <definedName name="a173901a" localSheetId="4">#REF!</definedName>
    <definedName name="a173901a" localSheetId="7">#REF!</definedName>
    <definedName name="a173901a">#REF!</definedName>
    <definedName name="a173951a" localSheetId="4">#REF!</definedName>
    <definedName name="a173951a" localSheetId="7">#REF!</definedName>
    <definedName name="a173951a">#REF!</definedName>
    <definedName name="a174001a" localSheetId="4">#REF!</definedName>
    <definedName name="a174001a" localSheetId="7">#REF!</definedName>
    <definedName name="a174001a">#REF!</definedName>
    <definedName name="a174051a" localSheetId="4">#REF!</definedName>
    <definedName name="a174051a" localSheetId="7">#REF!</definedName>
    <definedName name="a174051a">#REF!</definedName>
    <definedName name="a174101a" localSheetId="4">#REF!</definedName>
    <definedName name="a174101a" localSheetId="7">#REF!</definedName>
    <definedName name="a174101a">#REF!</definedName>
    <definedName name="a174151a" localSheetId="4">#REF!</definedName>
    <definedName name="a174151a" localSheetId="7">#REF!</definedName>
    <definedName name="a174151a">#REF!</definedName>
    <definedName name="a174501a" localSheetId="4">#REF!</definedName>
    <definedName name="a174501a" localSheetId="7">#REF!</definedName>
    <definedName name="a174501a">#REF!</definedName>
    <definedName name="a174551a" localSheetId="4">#REF!</definedName>
    <definedName name="a174551a" localSheetId="7">#REF!</definedName>
    <definedName name="a174551a">#REF!</definedName>
    <definedName name="a174601a" localSheetId="4">#REF!</definedName>
    <definedName name="a174601a" localSheetId="7">#REF!</definedName>
    <definedName name="a174601a">#REF!</definedName>
    <definedName name="a174651a" localSheetId="4">#REF!</definedName>
    <definedName name="a174651a" localSheetId="7">#REF!</definedName>
    <definedName name="a174651a">#REF!</definedName>
    <definedName name="a174701a" localSheetId="4">#REF!</definedName>
    <definedName name="a174701a" localSheetId="7">#REF!</definedName>
    <definedName name="a174701a">#REF!</definedName>
    <definedName name="a174751a" localSheetId="4">#REF!</definedName>
    <definedName name="a174751a" localSheetId="7">#REF!</definedName>
    <definedName name="a174751a">#REF!</definedName>
    <definedName name="a175101a" localSheetId="4">#REF!</definedName>
    <definedName name="a175101a" localSheetId="7">#REF!</definedName>
    <definedName name="a175101a">#REF!</definedName>
    <definedName name="a175151a" localSheetId="4">#REF!</definedName>
    <definedName name="a175151a" localSheetId="7">#REF!</definedName>
    <definedName name="a175151a">#REF!</definedName>
    <definedName name="a175201a" localSheetId="4">#REF!</definedName>
    <definedName name="a175201a" localSheetId="7">#REF!</definedName>
    <definedName name="a175201a">#REF!</definedName>
    <definedName name="a175251a" localSheetId="4">#REF!</definedName>
    <definedName name="a175251a" localSheetId="7">#REF!</definedName>
    <definedName name="a175251a">#REF!</definedName>
    <definedName name="a175301a" localSheetId="4">#REF!</definedName>
    <definedName name="a175301a" localSheetId="7">#REF!</definedName>
    <definedName name="a175301a">#REF!</definedName>
    <definedName name="a175351a" localSheetId="4">#REF!</definedName>
    <definedName name="a175351a" localSheetId="7">#REF!</definedName>
    <definedName name="a175351a">#REF!</definedName>
    <definedName name="a175501a" localSheetId="4">#REF!</definedName>
    <definedName name="a175501a" localSheetId="7">#REF!</definedName>
    <definedName name="a175501a">#REF!</definedName>
    <definedName name="a175551a" localSheetId="4">#REF!</definedName>
    <definedName name="a175551a" localSheetId="7">#REF!</definedName>
    <definedName name="a175551a">#REF!</definedName>
    <definedName name="a176001a" localSheetId="4">#REF!</definedName>
    <definedName name="a176001a" localSheetId="7">#REF!</definedName>
    <definedName name="a176001a">#REF!</definedName>
    <definedName name="a176051a" localSheetId="4">#REF!</definedName>
    <definedName name="a176051a" localSheetId="7">#REF!</definedName>
    <definedName name="a176051a">#REF!</definedName>
    <definedName name="a176501a" localSheetId="4">#REF!</definedName>
    <definedName name="a176501a" localSheetId="7">#REF!</definedName>
    <definedName name="a176501a">#REF!</definedName>
    <definedName name="a176551a" localSheetId="4">#REF!</definedName>
    <definedName name="a176551a" localSheetId="7">#REF!</definedName>
    <definedName name="a176551a">#REF!</definedName>
    <definedName name="a177001a" localSheetId="4">#REF!</definedName>
    <definedName name="a177001a" localSheetId="7">#REF!</definedName>
    <definedName name="a177001a">#REF!</definedName>
    <definedName name="a177051a" localSheetId="4">#REF!</definedName>
    <definedName name="a177051a" localSheetId="7">#REF!</definedName>
    <definedName name="a177051a">#REF!</definedName>
    <definedName name="a177501a" localSheetId="4">#REF!</definedName>
    <definedName name="a177501a" localSheetId="7">#REF!</definedName>
    <definedName name="a177501a">#REF!</definedName>
    <definedName name="a177551a" localSheetId="4">#REF!</definedName>
    <definedName name="a177551a" localSheetId="7">#REF!</definedName>
    <definedName name="a177551a">#REF!</definedName>
    <definedName name="a178001a" localSheetId="4">#REF!</definedName>
    <definedName name="a178001a" localSheetId="7">#REF!</definedName>
    <definedName name="a178001a">#REF!</definedName>
    <definedName name="a179001a" localSheetId="4">#REF!</definedName>
    <definedName name="a179001a" localSheetId="7">#REF!</definedName>
    <definedName name="a179001a">#REF!</definedName>
    <definedName name="a179002a" localSheetId="4">#REF!</definedName>
    <definedName name="a179002a" localSheetId="7">#REF!</definedName>
    <definedName name="a179002a">#REF!</definedName>
    <definedName name="a180001a" localSheetId="4">#REF!</definedName>
    <definedName name="a180001a" localSheetId="7">#REF!</definedName>
    <definedName name="a180001a">#REF!</definedName>
    <definedName name="a181001a" localSheetId="4">#REF!</definedName>
    <definedName name="a181001a" localSheetId="7">#REF!</definedName>
    <definedName name="a181001a">#REF!</definedName>
    <definedName name="a185001a" localSheetId="4">#REF!</definedName>
    <definedName name="a185001a" localSheetId="7">#REF!</definedName>
    <definedName name="a185001a">#REF!</definedName>
    <definedName name="a186001a" localSheetId="4">#REF!</definedName>
    <definedName name="a186001a" localSheetId="7">#REF!</definedName>
    <definedName name="a186001a">#REF!</definedName>
    <definedName name="a187001a" localSheetId="4">#REF!</definedName>
    <definedName name="a187001a" localSheetId="7">#REF!</definedName>
    <definedName name="a187001a">#REF!</definedName>
    <definedName name="a189001a" localSheetId="4">#REF!</definedName>
    <definedName name="a189001a" localSheetId="7">#REF!</definedName>
    <definedName name="a189001a">#REF!</definedName>
    <definedName name="a189101a" localSheetId="4">#REF!</definedName>
    <definedName name="a189101a" localSheetId="7">#REF!</definedName>
    <definedName name="a189101a">#REF!</definedName>
    <definedName name="a189201a" localSheetId="4">#REF!</definedName>
    <definedName name="a189201a" localSheetId="7">#REF!</definedName>
    <definedName name="a189201a">#REF!</definedName>
    <definedName name="a189301a" localSheetId="4">#REF!</definedName>
    <definedName name="a189301a" localSheetId="7">#REF!</definedName>
    <definedName name="a189301a">#REF!</definedName>
    <definedName name="a189401a" localSheetId="4">#REF!</definedName>
    <definedName name="a189401a" localSheetId="7">#REF!</definedName>
    <definedName name="a189401a">#REF!</definedName>
    <definedName name="a189451a" localSheetId="4">#REF!</definedName>
    <definedName name="a189451a" localSheetId="7">#REF!</definedName>
    <definedName name="a189451a">#REF!</definedName>
    <definedName name="A2.0.353.17" localSheetId="4">#REF!</definedName>
    <definedName name="A2.0.353.17" localSheetId="7">#REF!</definedName>
    <definedName name="A2.0.353.17">#REF!</definedName>
    <definedName name="A2.0.353.18" localSheetId="4">#REF!</definedName>
    <definedName name="A2.0.353.18" localSheetId="7">#REF!</definedName>
    <definedName name="A2.0.353.18">#REF!</definedName>
    <definedName name="A2.530.03" localSheetId="4">#REF!</definedName>
    <definedName name="A2.530.03" localSheetId="7">#REF!</definedName>
    <definedName name="A2.530.03">#REF!</definedName>
    <definedName name="A2.530.04" localSheetId="4">#REF!</definedName>
    <definedName name="A2.530.04" localSheetId="7">#REF!</definedName>
    <definedName name="A2.530.04">#REF!</definedName>
    <definedName name="A2.530.06" localSheetId="4">#REF!</definedName>
    <definedName name="A2.530.06" localSheetId="7">#REF!</definedName>
    <definedName name="A2.530.06">#REF!</definedName>
    <definedName name="A2.540.00" localSheetId="4">#REF!</definedName>
    <definedName name="A2.540.00" localSheetId="7">#REF!</definedName>
    <definedName name="A2.540.00">#REF!</definedName>
    <definedName name="A2.540.01" localSheetId="4">#REF!</definedName>
    <definedName name="A2.540.01" localSheetId="7">#REF!</definedName>
    <definedName name="A2.540.01">#REF!</definedName>
    <definedName name="a270200a" localSheetId="4">#REF!</definedName>
    <definedName name="a270200a" localSheetId="7">#REF!</definedName>
    <definedName name="a270200a">#REF!</definedName>
    <definedName name="A3.329.00" localSheetId="4">#REF!</definedName>
    <definedName name="A3.329.00" localSheetId="7">#REF!</definedName>
    <definedName name="A3.329.00">#REF!</definedName>
    <definedName name="A3.370.00" localSheetId="4">#REF!</definedName>
    <definedName name="A3.370.00" localSheetId="7">#REF!</definedName>
    <definedName name="A3.370.00">#REF!</definedName>
    <definedName name="A5.001.00" localSheetId="4">#REF!</definedName>
    <definedName name="A5.001.00" localSheetId="7">#REF!</definedName>
    <definedName name="A5.001.00">#REF!</definedName>
    <definedName name="A8.001.00" localSheetId="4">#REF!</definedName>
    <definedName name="A8.001.00" localSheetId="7">#REF!</definedName>
    <definedName name="A8.001.00">#REF!</definedName>
    <definedName name="A8.100.00" localSheetId="4">#REF!</definedName>
    <definedName name="A8.100.00" localSheetId="7">#REF!</definedName>
    <definedName name="A8.100.00">#REF!</definedName>
    <definedName name="A8.100.01" localSheetId="4">#REF!</definedName>
    <definedName name="A8.100.01" localSheetId="7">#REF!</definedName>
    <definedName name="A8.100.01">#REF!</definedName>
    <definedName name="A8.101.01" localSheetId="4">#REF!</definedName>
    <definedName name="A8.101.01" localSheetId="7">#REF!</definedName>
    <definedName name="A8.101.01">#REF!</definedName>
    <definedName name="A8.101.02" localSheetId="4">#REF!</definedName>
    <definedName name="A8.101.02" localSheetId="7">#REF!</definedName>
    <definedName name="A8.101.02">#REF!</definedName>
    <definedName name="A8.103.00" localSheetId="4">#REF!</definedName>
    <definedName name="A8.103.00" localSheetId="7">#REF!</definedName>
    <definedName name="A8.103.00">#REF!</definedName>
    <definedName name="A8.301.01" localSheetId="4">#REF!</definedName>
    <definedName name="A8.301.01" localSheetId="7">#REF!</definedName>
    <definedName name="A8.301.01">#REF!</definedName>
    <definedName name="A8.301.02" localSheetId="4">#REF!</definedName>
    <definedName name="A8.301.02" localSheetId="7">#REF!</definedName>
    <definedName name="A8.301.02">#REF!</definedName>
    <definedName name="A8.302.01" localSheetId="4">#REF!</definedName>
    <definedName name="A8.302.01" localSheetId="7">#REF!</definedName>
    <definedName name="A8.302.01">#REF!</definedName>
    <definedName name="A8.302.02" localSheetId="4">#REF!</definedName>
    <definedName name="A8.302.02" localSheetId="7">#REF!</definedName>
    <definedName name="A8.302.02">#REF!</definedName>
    <definedName name="A8.302.05" localSheetId="4">#REF!</definedName>
    <definedName name="A8.302.05" localSheetId="7">#REF!</definedName>
    <definedName name="A8.302.05">#REF!</definedName>
    <definedName name="A8.401.00" localSheetId="4">#REF!</definedName>
    <definedName name="A8.401.00" localSheetId="7">#REF!</definedName>
    <definedName name="A8.401.00">#REF!</definedName>
    <definedName name="A8.402.02" localSheetId="4">#REF!</definedName>
    <definedName name="A8.402.02" localSheetId="7">#REF!</definedName>
    <definedName name="A8.402.02">#REF!</definedName>
    <definedName name="a900100a" localSheetId="4">#REF!</definedName>
    <definedName name="a900100a" localSheetId="7">#REF!</definedName>
    <definedName name="a900100a">#REF!</definedName>
    <definedName name="a900200a" localSheetId="4">#REF!</definedName>
    <definedName name="a900200a" localSheetId="7">#REF!</definedName>
    <definedName name="a900200a">#REF!</definedName>
    <definedName name="a900300a" localSheetId="4">#REF!</definedName>
    <definedName name="a900300a" localSheetId="7">#REF!</definedName>
    <definedName name="a900300a">#REF!</definedName>
    <definedName name="a900400a" localSheetId="4">#REF!</definedName>
    <definedName name="a900400a" localSheetId="7">#REF!</definedName>
    <definedName name="a900400a">#REF!</definedName>
    <definedName name="a900500a" localSheetId="4">#REF!</definedName>
    <definedName name="a900500a" localSheetId="7">#REF!</definedName>
    <definedName name="a900500a">#REF!</definedName>
    <definedName name="aa" localSheetId="25" hidden="1">{"'EI 060 02'!$A$1:$K$59"}</definedName>
    <definedName name="aa" localSheetId="4" hidden="1">{"'EI 060 02'!$A$1:$K$59"}</definedName>
    <definedName name="AA" localSheetId="7">#N/A</definedName>
    <definedName name="aa" localSheetId="24" hidden="1">{"'EI 060 02'!$A$1:$K$59"}</definedName>
    <definedName name="AA">#N/A</definedName>
    <definedName name="AA_1" localSheetId="4">BDI!AA_1</definedName>
    <definedName name="AA_1">#N/A</definedName>
    <definedName name="AA_10" localSheetId="4">BDI!AA_10</definedName>
    <definedName name="AA_10">#N/A</definedName>
    <definedName name="AA_12" localSheetId="4">BDI!AA_12</definedName>
    <definedName name="AA_12">#N/A</definedName>
    <definedName name="AA_13" localSheetId="4">BDI!AA_13</definedName>
    <definedName name="AA_13">#N/A</definedName>
    <definedName name="AA_14" localSheetId="4">BDI!AA_14</definedName>
    <definedName name="AA_14" localSheetId="7">FIT!AA_14</definedName>
    <definedName name="AA_14">#N/A</definedName>
    <definedName name="AA_19" localSheetId="4">#N/A</definedName>
    <definedName name="AA_19">#N/A</definedName>
    <definedName name="AA_2" localSheetId="4">BDI!AA_2</definedName>
    <definedName name="AA_2">NA()</definedName>
    <definedName name="AA_20">#N/A</definedName>
    <definedName name="AA_21" localSheetId="4">#N/A</definedName>
    <definedName name="AA_21">#N/A</definedName>
    <definedName name="AA_22" localSheetId="4">BDI!AA_22</definedName>
    <definedName name="AA_22" localSheetId="7">FIT!AA_22</definedName>
    <definedName name="AA_22">#N/A</definedName>
    <definedName name="AA_23" localSheetId="4">#N/A</definedName>
    <definedName name="AA_23">#N/A</definedName>
    <definedName name="AA_24" localSheetId="4">#N/A</definedName>
    <definedName name="AA_24">#N/A</definedName>
    <definedName name="AA_25" localSheetId="4">BDI!AA_25</definedName>
    <definedName name="AA_25" localSheetId="7">FIT!AA_25</definedName>
    <definedName name="AA_25">#N/A</definedName>
    <definedName name="AA_26" localSheetId="4">BDI!AA_26</definedName>
    <definedName name="AA_26">#N/A</definedName>
    <definedName name="AA_27" localSheetId="4">BDI!AA_27</definedName>
    <definedName name="AA_27">#N/A</definedName>
    <definedName name="AA_28" localSheetId="4">BDI!AA_28</definedName>
    <definedName name="AA_28" localSheetId="7">FIT!AA_28</definedName>
    <definedName name="AA_28">#N/A</definedName>
    <definedName name="AA_29" localSheetId="4">BDI!AA_29</definedName>
    <definedName name="AA_29">#N/A</definedName>
    <definedName name="AA_3" localSheetId="4">BDI!AA_3</definedName>
    <definedName name="AA_3" localSheetId="7">FIT!AA_3</definedName>
    <definedName name="AA_3">#N/A</definedName>
    <definedName name="AA_30" localSheetId="4">BDI!AA_30</definedName>
    <definedName name="AA_30">#N/A</definedName>
    <definedName name="AA_31" localSheetId="4">BDI!AA_31</definedName>
    <definedName name="AA_31">#N/A</definedName>
    <definedName name="AA_32" localSheetId="4">BDI!AA_32</definedName>
    <definedName name="AA_32" localSheetId="7">FIT!AA_32</definedName>
    <definedName name="AA_32">#N/A</definedName>
    <definedName name="AA_33" localSheetId="4">BDI!AA_33</definedName>
    <definedName name="AA_33">#N/A</definedName>
    <definedName name="AA_34" localSheetId="4">BDI!AA_34</definedName>
    <definedName name="AA_34">#N/A</definedName>
    <definedName name="AA_35" localSheetId="4">BDI!AA_35</definedName>
    <definedName name="AA_35">#N/A</definedName>
    <definedName name="AA_36" localSheetId="4">BDI!AA_36</definedName>
    <definedName name="AA_36">#N/A</definedName>
    <definedName name="AA_37" localSheetId="4">BDI!AA_37</definedName>
    <definedName name="AA_37">#N/A</definedName>
    <definedName name="AA_38" localSheetId="4">BDI!AA_38</definedName>
    <definedName name="AA_38">#N/A</definedName>
    <definedName name="AA_39" localSheetId="4">#N/A</definedName>
    <definedName name="AA_39">#N/A</definedName>
    <definedName name="AA_4" localSheetId="4">BDI!AA_4</definedName>
    <definedName name="AA_4">#N/A</definedName>
    <definedName name="AA_40" localSheetId="4">#N/A</definedName>
    <definedName name="AA_40">#N/A</definedName>
    <definedName name="AA_41" localSheetId="4">#N/A</definedName>
    <definedName name="AA_41">#N/A</definedName>
    <definedName name="AA_42" localSheetId="4">#N/A</definedName>
    <definedName name="AA_42">#N/A</definedName>
    <definedName name="AA_43" localSheetId="4">#N/A</definedName>
    <definedName name="AA_43">#N/A</definedName>
    <definedName name="AA_44" localSheetId="4">#N/A</definedName>
    <definedName name="AA_44">#N/A</definedName>
    <definedName name="AA_45" localSheetId="4">#N/A</definedName>
    <definedName name="AA_45">#N/A</definedName>
    <definedName name="AA_46" localSheetId="4">#N/A</definedName>
    <definedName name="AA_46">#N/A</definedName>
    <definedName name="AA_47" localSheetId="4">#N/A</definedName>
    <definedName name="AA_47">#N/A</definedName>
    <definedName name="AA_48" localSheetId="4">#N/A</definedName>
    <definedName name="AA_48">#N/A</definedName>
    <definedName name="AA_5" localSheetId="4">BDI!AA_5</definedName>
    <definedName name="AA_5" localSheetId="7">FIT!AA_5</definedName>
    <definedName name="AA_5">#N/A</definedName>
    <definedName name="AA_51" localSheetId="4">#N/A</definedName>
    <definedName name="AA_51">#N/A</definedName>
    <definedName name="AA_52" localSheetId="4">#N/A</definedName>
    <definedName name="AA_52">#N/A</definedName>
    <definedName name="AA_53" localSheetId="4">#N/A</definedName>
    <definedName name="AA_53">#N/A</definedName>
    <definedName name="AA_54" localSheetId="4">#N/A</definedName>
    <definedName name="AA_54">#N/A</definedName>
    <definedName name="AA_55" localSheetId="4">#N/A</definedName>
    <definedName name="AA_55">#N/A</definedName>
    <definedName name="AA_56" localSheetId="4">#N/A</definedName>
    <definedName name="AA_56">#N/A</definedName>
    <definedName name="AA_57" localSheetId="4">#N/A</definedName>
    <definedName name="AA_57">#N/A</definedName>
    <definedName name="AA_58" localSheetId="4">#N/A</definedName>
    <definedName name="AA_58">#N/A</definedName>
    <definedName name="AA_59" localSheetId="4">#N/A</definedName>
    <definedName name="AA_59">#N/A</definedName>
    <definedName name="AA_6" localSheetId="4">BDI!AA_6</definedName>
    <definedName name="AA_6" localSheetId="7">FIT!AA_6</definedName>
    <definedName name="AA_6">#N/A</definedName>
    <definedName name="AA_60" localSheetId="4">#N/A</definedName>
    <definedName name="AA_60">#N/A</definedName>
    <definedName name="AA_61" localSheetId="4">#N/A</definedName>
    <definedName name="AA_61">#N/A</definedName>
    <definedName name="AA_62" localSheetId="4">#N/A</definedName>
    <definedName name="AA_62">#N/A</definedName>
    <definedName name="AA_63" localSheetId="4">#N/A</definedName>
    <definedName name="AA_63">#N/A</definedName>
    <definedName name="AA_64" localSheetId="4">#N/A</definedName>
    <definedName name="AA_64">#N/A</definedName>
    <definedName name="AA_65" localSheetId="4">#N/A</definedName>
    <definedName name="AA_65">#N/A</definedName>
    <definedName name="AA_66" localSheetId="4">#N/A</definedName>
    <definedName name="AA_66">#N/A</definedName>
    <definedName name="AA_67" localSheetId="4">#N/A</definedName>
    <definedName name="AA_67">#N/A</definedName>
    <definedName name="AA_68" localSheetId="4">#N/A</definedName>
    <definedName name="AA_68">#N/A</definedName>
    <definedName name="AA_69" localSheetId="4">#N/A</definedName>
    <definedName name="AA_69">#N/A</definedName>
    <definedName name="AA_7" localSheetId="4">BDI!AA_7</definedName>
    <definedName name="AA_7">#N/A</definedName>
    <definedName name="AA_70" localSheetId="4">#N/A</definedName>
    <definedName name="AA_70">#N/A</definedName>
    <definedName name="AA_71" localSheetId="4">#N/A</definedName>
    <definedName name="AA_71">#N/A</definedName>
    <definedName name="AA_72" localSheetId="4">#N/A</definedName>
    <definedName name="AA_72">#N/A</definedName>
    <definedName name="AA_8" localSheetId="4">BDI!AA_8</definedName>
    <definedName name="AA_8">#N/A</definedName>
    <definedName name="AA_9" localSheetId="4">BDI!AA_9</definedName>
    <definedName name="AA_9" localSheetId="7">FIT!AA_9</definedName>
    <definedName name="AA_9">#N/A</definedName>
    <definedName name="aaa" localSheetId="4">#REF!</definedName>
    <definedName name="aaa" localSheetId="7">#REF!</definedName>
    <definedName name="aaa" localSheetId="26">#REF!</definedName>
    <definedName name="AAA">#REF!</definedName>
    <definedName name="AAA_24">NA()</definedName>
    <definedName name="AAA_25">NA()</definedName>
    <definedName name="AAA_26">NA()</definedName>
    <definedName name="AAA_27">NA()</definedName>
    <definedName name="AAA_28">NA()</definedName>
    <definedName name="AAA_3">NA()</definedName>
    <definedName name="AAA_5">NA()</definedName>
    <definedName name="AAA_6">NA()</definedName>
    <definedName name="AAA_7">NA()</definedName>
    <definedName name="AAA_DOCTOPS" hidden="1">"AAA_SET"</definedName>
    <definedName name="AAA_duser" hidden="1">"OFF"</definedName>
    <definedName name="aaaa" localSheetId="4" hidden="1">#REF!</definedName>
    <definedName name="aaaa" localSheetId="7">#REF!</definedName>
    <definedName name="aaaa" localSheetId="26" hidden="1">#REF!</definedName>
    <definedName name="aaaa" hidden="1">#REF!</definedName>
    <definedName name="aaaa_10" localSheetId="4">#REF!</definedName>
    <definedName name="aaaa_10" localSheetId="7">#REF!</definedName>
    <definedName name="aaaa_10">#REF!</definedName>
    <definedName name="aaaa_12" localSheetId="4">#REF!</definedName>
    <definedName name="aaaa_12" localSheetId="7">#REF!</definedName>
    <definedName name="aaaa_12">#REF!</definedName>
    <definedName name="aaaa_15" localSheetId="4">#REF!</definedName>
    <definedName name="aaaa_15" localSheetId="7">#REF!</definedName>
    <definedName name="aaaa_15">#REF!</definedName>
    <definedName name="aaaa_3" localSheetId="4">#REF!</definedName>
    <definedName name="aaaa_3" localSheetId="7">#REF!</definedName>
    <definedName name="aaaa_3">#REF!</definedName>
    <definedName name="aaaa_9" localSheetId="4">#REF!</definedName>
    <definedName name="aaaa_9" localSheetId="7">#REF!</definedName>
    <definedName name="aaaa_9">#REF!</definedName>
    <definedName name="aaaa1" localSheetId="7" hidden="1">{#N/A,#N/A,TRUE,"Serviços"}</definedName>
    <definedName name="aaaa1" hidden="1">{#N/A,#N/A,TRUE,"Serviços"}</definedName>
    <definedName name="aaaaa" localSheetId="4" hidden="1">{#N/A,#N/A,FALSE,"MO (2)"}</definedName>
    <definedName name="AAAAA">#N/A</definedName>
    <definedName name="AAAAAA" localSheetId="7">#REF!</definedName>
    <definedName name="aaaaaa" hidden="1">{#N/A,#N/A,FALSE,"Graficos";#N/A,#N/A,FALSE,"P.Ingresos";#N/A,#N/A,FALSE,"P.Gastos";#N/A,#N/A,FALSE,"I.Trafico";#N/A,#N/A,FALSE,"I.Peajes";#N/A,#N/A,FALSE,"G.Operativos";#N/A,#N/A,FALSE,"Cf Proyecto";#N/A,#N/A,FALSE,"C.PYG";#N/A,#N/A,FALSE,"Balance";#N/A,#N/A,FALSE,"TIR AC";#N/A,#N/A,FALSE,"TIR E"}</definedName>
    <definedName name="AAAAAAA">#N/A</definedName>
    <definedName name="aaaaaaaa">#N/A</definedName>
    <definedName name="AAAAAAAAA" localSheetId="4">BDI!AAAAAAAAA</definedName>
    <definedName name="AAAAAAAAA" localSheetId="7">FIT!AAAAAAAAA</definedName>
    <definedName name="aaaaaaaaa">#REF!</definedName>
    <definedName name="AAAAAAAAA_25" localSheetId="4">BDI!AAAAAAAAA_25</definedName>
    <definedName name="AAAAAAAAA_25" localSheetId="7">FIT!AAAAAAAAA_25</definedName>
    <definedName name="AAAAAAAAA_25">#N/A</definedName>
    <definedName name="aaaaaaaaaa" localSheetId="4" hidden="1">#REF!</definedName>
    <definedName name="aaaaaaaaaa" localSheetId="7" hidden="1">#REF!</definedName>
    <definedName name="aaaaaaaaaa" hidden="1">#REF!</definedName>
    <definedName name="aaaaaaaaaaaa">#N/A</definedName>
    <definedName name="AAAAAAAAAAAAA">#N/A</definedName>
    <definedName name="aaaaaaaaaaaaaa" localSheetId="4">#REF!</definedName>
    <definedName name="aaaaaaaaaaaaaa" localSheetId="7">#REF!</definedName>
    <definedName name="aaaaaaaaaaaaaa">#REF!</definedName>
    <definedName name="AAAAAAAAAAAAAAAAAAA" localSheetId="4">#REF!</definedName>
    <definedName name="AAAAAAAAAAAAAAAAAAA" localSheetId="7">#REF!</definedName>
    <definedName name="AAAAAAAAAAAAAAAAAAA">#REF!</definedName>
    <definedName name="AAAAAAAAAAAAAAAAAAAAAA" localSheetId="7" hidden="1">{#N/A,#N/A,TRUE,"Serviços"}</definedName>
    <definedName name="AAAAAAAAAAAAAAAAAAAAAA" hidden="1">{#N/A,#N/A,TRUE,"Serviços"}</definedName>
    <definedName name="aaaaaaaaaaaaaaaaaaaaaaaaaa">"$#REF!.$U$2"</definedName>
    <definedName name="AAAAADD" localSheetId="4">#REF!</definedName>
    <definedName name="AAAAADD" localSheetId="7">#REF!</definedName>
    <definedName name="AAAAADD">#REF!</definedName>
    <definedName name="aaaaddd" localSheetId="7">#REF!</definedName>
    <definedName name="aaaaddd">#N/A</definedName>
    <definedName name="AAB_Addin5" hidden="1">"AAB_Description for addin 5,Description for addin 5,Description for addin 5,Description for addin 5,Description for addin 5,Description for addin 5"</definedName>
    <definedName name="AADDAAAAAAAA" localSheetId="4">#REF!</definedName>
    <definedName name="AADDAAAAAAAA" localSheetId="7">#REF!</definedName>
    <definedName name="AADDAAAAAAAA">#REF!</definedName>
    <definedName name="aasas" localSheetId="4">#REF!</definedName>
    <definedName name="aasas" localSheetId="7">#REF!</definedName>
    <definedName name="aasas">#REF!</definedName>
    <definedName name="AASSA">#REF!</definedName>
    <definedName name="aauf" localSheetId="4">#REF!</definedName>
    <definedName name="aauf" localSheetId="7">#REF!</definedName>
    <definedName name="aauf" localSheetId="26">#REF!</definedName>
    <definedName name="aauf">#REF!</definedName>
    <definedName name="aauf_1">#N/A</definedName>
    <definedName name="aauf_2">#N/A</definedName>
    <definedName name="aauq" localSheetId="4">#REF!</definedName>
    <definedName name="aauq" localSheetId="7">#REF!</definedName>
    <definedName name="aauq" localSheetId="26">#REF!</definedName>
    <definedName name="aauq">#REF!</definedName>
    <definedName name="aauq_1">#N/A</definedName>
    <definedName name="aauq_2">#N/A</definedName>
    <definedName name="aauqs" localSheetId="4">BDI!PassaExtenso</definedName>
    <definedName name="aauqs" localSheetId="7">#REF!</definedName>
    <definedName name="aauqs">#REF!</definedName>
    <definedName name="AB" localSheetId="4">#N/A</definedName>
    <definedName name="AB" localSheetId="7">#N/A</definedName>
    <definedName name="ab" hidden="1">{#N/A,#N/A,FALSE,"ET-CAPA";#N/A,#N/A,FALSE,"ET-PAG1";#N/A,#N/A,FALSE,"ET-PAG2";#N/A,#N/A,FALSE,"ET-PAG3";#N/A,#N/A,FALSE,"ET-PAG4";#N/A,#N/A,FALSE,"ET-PAG5"}</definedName>
    <definedName name="abc" localSheetId="4">#N/A</definedName>
    <definedName name="abc">#N/A</definedName>
    <definedName name="ABC_ATUAL">#REF!</definedName>
    <definedName name="abcdef" localSheetId="7" hidden="1">{"'PXR_6500'!$A$1:$I$124"}</definedName>
    <definedName name="abcdef" hidden="1">{"'PXR_6500'!$A$1:$I$124"}</definedName>
    <definedName name="ABD" localSheetId="7">#REF!</definedName>
    <definedName name="ABD">#REF!</definedName>
    <definedName name="ABN" localSheetId="7" hidden="1">{"'PXR_6500'!$A$1:$I$124"}</definedName>
    <definedName name="ABN" hidden="1">{"'PXR_6500'!$A$1:$I$124"}</definedName>
    <definedName name="abno" localSheetId="7" hidden="1">{"'PXR_6500'!$A$1:$I$124"}</definedName>
    <definedName name="abno" hidden="1">{"'PXR_6500'!$A$1:$I$124"}</definedName>
    <definedName name="ABR00" localSheetId="4">#REF!</definedName>
    <definedName name="ABR00" localSheetId="7">#REF!</definedName>
    <definedName name="ABR00" localSheetId="26">#REF!</definedName>
    <definedName name="ABR00">#REF!</definedName>
    <definedName name="ABR00_3">#REF!</definedName>
    <definedName name="ABR95_3">#REF!</definedName>
    <definedName name="ABR96_3">#REF!</definedName>
    <definedName name="ABR97_3">#REF!</definedName>
    <definedName name="ABR98_3">#REF!</definedName>
    <definedName name="ABR99_3">#REF!</definedName>
    <definedName name="ABRA" localSheetId="4">#REF!</definedName>
    <definedName name="ABRA" localSheetId="7">#REF!</definedName>
    <definedName name="ABRA">#REF!</definedName>
    <definedName name="ac" localSheetId="4">BDI!aauqs</definedName>
    <definedName name="ac" localSheetId="7">#N/A</definedName>
    <definedName name="ac">#N/A</definedName>
    <definedName name="acabamentos" localSheetId="4">#REF!</definedName>
    <definedName name="acabamentos" localSheetId="7">#REF!</definedName>
    <definedName name="acabamentos" localSheetId="26">#REF!</definedName>
    <definedName name="acabamentos">#REF!</definedName>
    <definedName name="acabamentos_1" localSheetId="4">#REF!</definedName>
    <definedName name="acabamentos_1" localSheetId="7">#REF!</definedName>
    <definedName name="acabamentos_1" localSheetId="26">#REF!</definedName>
    <definedName name="acabamentos_1">#REF!</definedName>
    <definedName name="acabamentos_10" localSheetId="4">#REF!</definedName>
    <definedName name="acabamentos_10" localSheetId="7">#REF!</definedName>
    <definedName name="acabamentos_10">#REF!</definedName>
    <definedName name="acabamentos_12" localSheetId="4">#REF!</definedName>
    <definedName name="acabamentos_12" localSheetId="7">#REF!</definedName>
    <definedName name="acabamentos_12">#REF!</definedName>
    <definedName name="acabamentos_2" localSheetId="4">#REF!</definedName>
    <definedName name="acabamentos_2" localSheetId="7">#REF!</definedName>
    <definedName name="acabamentos_2" localSheetId="26">#REF!</definedName>
    <definedName name="acabamentos_2">#REF!</definedName>
    <definedName name="acabamentos_3" localSheetId="4">#REF!</definedName>
    <definedName name="acabamentos_3" localSheetId="7">#REF!</definedName>
    <definedName name="acabamentos_3" localSheetId="26">#REF!</definedName>
    <definedName name="acabamentos_3">#REF!</definedName>
    <definedName name="acabamentos_4" localSheetId="4">#REF!</definedName>
    <definedName name="acabamentos_4" localSheetId="7">#REF!</definedName>
    <definedName name="acabamentos_4" localSheetId="26">#REF!</definedName>
    <definedName name="acabamentos_4">#REF!</definedName>
    <definedName name="acabamentos_9" localSheetId="4">#REF!</definedName>
    <definedName name="acabamentos_9" localSheetId="7">#REF!</definedName>
    <definedName name="acabamentos_9">#REF!</definedName>
    <definedName name="ACANT" localSheetId="4">#REF!</definedName>
    <definedName name="ACANT" localSheetId="7">#REF!</definedName>
    <definedName name="ACANT">#REF!</definedName>
    <definedName name="ACAP" localSheetId="4">#REF!</definedName>
    <definedName name="ACAP" localSheetId="7">#REF!</definedName>
    <definedName name="ACAP">#REF!</definedName>
    <definedName name="ACAP20" localSheetId="4">#REF!</definedName>
    <definedName name="ACAP20" localSheetId="7">#REF!</definedName>
    <definedName name="ACAP20">#REF!</definedName>
    <definedName name="ACAP50" localSheetId="4">#REF!</definedName>
    <definedName name="ACAP50" localSheetId="7">#REF!</definedName>
    <definedName name="ACAP50">#REF!</definedName>
    <definedName name="AccessDatabase" hidden="1">"C:\Documents and Settings\JPMELLO\Meus documentos\ARQUIVOS 2004\MONITORAMENTO OAC\Monitoramento de OAC.mdb"</definedName>
    <definedName name="ACIDO" localSheetId="4">#REF!</definedName>
    <definedName name="ACIDO" localSheetId="7">#REF!</definedName>
    <definedName name="ACIDO">#REF!</definedName>
    <definedName name="acl" localSheetId="4">#REF!</definedName>
    <definedName name="acl" localSheetId="7">#REF!</definedName>
    <definedName name="acl">#REF!</definedName>
    <definedName name="ACM30DMEC" localSheetId="4">#REF!</definedName>
    <definedName name="ACM30DMEC" localSheetId="7">#REF!</definedName>
    <definedName name="ACM30DMEC">#REF!</definedName>
    <definedName name="ACM30RP" localSheetId="4">#REF!</definedName>
    <definedName name="ACM30RP" localSheetId="7">#REF!</definedName>
    <definedName name="ACM30RP">#REF!</definedName>
    <definedName name="ACM30TB" localSheetId="4">#REF!</definedName>
    <definedName name="ACM30TB" localSheetId="7">#REF!</definedName>
    <definedName name="ACM30TB">#REF!</definedName>
    <definedName name="ACO" localSheetId="4">#REF!</definedName>
    <definedName name="ACO" localSheetId="7">#REF!</definedName>
    <definedName name="ACO">#REF!</definedName>
    <definedName name="AÇO" localSheetId="4">#REF!</definedName>
    <definedName name="AÇO" localSheetId="7">#REF!</definedName>
    <definedName name="AÇO">#REF!</definedName>
    <definedName name="AÇO_CA_50_3_16" localSheetId="4">#REF!</definedName>
    <definedName name="AÇO_CA_50_3_16" localSheetId="7">#REF!</definedName>
    <definedName name="AÇO_CA_50_3_16">#REF!</definedName>
    <definedName name="AÇOCA25" localSheetId="4">#REF!</definedName>
    <definedName name="AÇOCA25" localSheetId="7">#REF!</definedName>
    <definedName name="AÇOCA25">#REF!</definedName>
    <definedName name="AÇOCA50" localSheetId="4">#REF!</definedName>
    <definedName name="AÇOCA50" localSheetId="7">#REF!</definedName>
    <definedName name="AÇOCA50">#REF!</definedName>
    <definedName name="AÇOCA60" localSheetId="4">#REF!</definedName>
    <definedName name="AÇOCA60" localSheetId="7">#REF!</definedName>
    <definedName name="AÇOCA60">#REF!</definedName>
    <definedName name="acost" localSheetId="4" hidden="1">{#N/A,#N/A,TRUE,"Serviços"}</definedName>
    <definedName name="acost" localSheetId="7" hidden="1">{#N/A,#N/A,TRUE,"Serviços"}</definedName>
    <definedName name="acost" hidden="1">{#N/A,#N/A,TRUE,"Serviços"}</definedName>
    <definedName name="ACOSTD" localSheetId="4">#REF!</definedName>
    <definedName name="ACOSTD" localSheetId="7">#REF!</definedName>
    <definedName name="ACOSTD" localSheetId="26">#REF!</definedName>
    <definedName name="ACOSTD">#REF!</definedName>
    <definedName name="ACOSTLE" localSheetId="4">#REF!</definedName>
    <definedName name="ACOSTLE" localSheetId="7">#REF!</definedName>
    <definedName name="ACOSTLE" localSheetId="26">#REF!</definedName>
    <definedName name="ACOSTLE">#REF!</definedName>
    <definedName name="ACRE" localSheetId="1" hidden="1">#REF!</definedName>
    <definedName name="ACRE" localSheetId="0" hidden="1">#REF!</definedName>
    <definedName name="ACRE" hidden="1">#REF!</definedName>
    <definedName name="acrescimo" localSheetId="4">#REF!</definedName>
    <definedName name="acrescimo" localSheetId="7">#REF!</definedName>
    <definedName name="acrescimo" localSheetId="26">#REF!</definedName>
    <definedName name="acrescimo">#REF!</definedName>
    <definedName name="Acréscimo" localSheetId="4">#REF!</definedName>
    <definedName name="Acréscimo" localSheetId="7">#REF!</definedName>
    <definedName name="Acréscimo" localSheetId="26">#REF!</definedName>
    <definedName name="Acréscimo">#REF!</definedName>
    <definedName name="acrescimo_11" localSheetId="4">#REF!</definedName>
    <definedName name="acrescimo_11" localSheetId="7">#REF!</definedName>
    <definedName name="acrescimo_11" localSheetId="26">#REF!</definedName>
    <definedName name="acrescimo_11">#REF!</definedName>
    <definedName name="acrescimo_12" localSheetId="4">#REF!</definedName>
    <definedName name="acrescimo_12" localSheetId="7">#REF!</definedName>
    <definedName name="acrescimo_12" localSheetId="26">#REF!</definedName>
    <definedName name="acrescimo_12">#REF!</definedName>
    <definedName name="acrescimo_13" localSheetId="4">#REF!</definedName>
    <definedName name="acrescimo_13" localSheetId="7">#REF!</definedName>
    <definedName name="acrescimo_13" localSheetId="26">#REF!</definedName>
    <definedName name="acrescimo_13">#REF!</definedName>
    <definedName name="acrescimo_15" localSheetId="4">#REF!</definedName>
    <definedName name="acrescimo_15" localSheetId="7">#REF!</definedName>
    <definedName name="acrescimo_15" localSheetId="26">#REF!</definedName>
    <definedName name="acrescimo_15">#REF!</definedName>
    <definedName name="acrescimo_16" localSheetId="4">#REF!</definedName>
    <definedName name="acrescimo_16" localSheetId="7">#REF!</definedName>
    <definedName name="acrescimo_16" localSheetId="26">#REF!</definedName>
    <definedName name="acrescimo_16">#REF!</definedName>
    <definedName name="acrescimo_17" localSheetId="4">#REF!</definedName>
    <definedName name="acrescimo_17" localSheetId="7">#REF!</definedName>
    <definedName name="acrescimo_17" localSheetId="26">#REF!</definedName>
    <definedName name="acrescimo_17">#REF!</definedName>
    <definedName name="acrescimo_19" localSheetId="4">#REF!</definedName>
    <definedName name="acrescimo_19" localSheetId="7">#REF!</definedName>
    <definedName name="acrescimo_19" localSheetId="26">#REF!</definedName>
    <definedName name="acrescimo_19">#REF!</definedName>
    <definedName name="acrescimo_2" localSheetId="4">#REF!</definedName>
    <definedName name="acrescimo_2" localSheetId="7">#REF!</definedName>
    <definedName name="acrescimo_2" localSheetId="26">#REF!</definedName>
    <definedName name="acrescimo_2">#REF!</definedName>
    <definedName name="acrescimo_28" localSheetId="4">#REF!</definedName>
    <definedName name="acrescimo_28" localSheetId="7">#REF!</definedName>
    <definedName name="acrescimo_28" localSheetId="26">#REF!</definedName>
    <definedName name="acrescimo_28">#REF!</definedName>
    <definedName name="acrescimo_3" localSheetId="4">#REF!</definedName>
    <definedName name="acrescimo_3" localSheetId="7">#REF!</definedName>
    <definedName name="acrescimo_3" localSheetId="26">#REF!</definedName>
    <definedName name="acrescimo_3">#REF!</definedName>
    <definedName name="acrescimo_4" localSheetId="4">#REF!</definedName>
    <definedName name="acrescimo_4" localSheetId="7">#REF!</definedName>
    <definedName name="acrescimo_4" localSheetId="26">#REF!</definedName>
    <definedName name="acrescimo_4">#REF!</definedName>
    <definedName name="acrescimo_7" localSheetId="4">#REF!</definedName>
    <definedName name="acrescimo_7" localSheetId="7">#REF!</definedName>
    <definedName name="acrescimo_7" localSheetId="26">#REF!</definedName>
    <definedName name="acrescimo_7">#REF!</definedName>
    <definedName name="acrescimo_9" localSheetId="4">#REF!</definedName>
    <definedName name="acrescimo_9" localSheetId="7">#REF!</definedName>
    <definedName name="acrescimo_9" localSheetId="26">#REF!</definedName>
    <definedName name="acrescimo_9">#REF!</definedName>
    <definedName name="act" localSheetId="4">#REF!</definedName>
    <definedName name="act" localSheetId="7">#REF!</definedName>
    <definedName name="act">#REF!</definedName>
    <definedName name="acumulado" localSheetId="4">#REF!</definedName>
    <definedName name="acumulado" localSheetId="7">#REF!</definedName>
    <definedName name="acumulado" localSheetId="26">#REF!</definedName>
    <definedName name="acumulado">#REF!</definedName>
    <definedName name="acumulado_1" localSheetId="4">#REF!</definedName>
    <definedName name="acumulado_1" localSheetId="7">#REF!</definedName>
    <definedName name="acumulado_1" localSheetId="26">#REF!</definedName>
    <definedName name="acumulado_1">"#REF!"</definedName>
    <definedName name="acumulado_2">#N/A</definedName>
    <definedName name="acumulado_4" localSheetId="4">#REF!</definedName>
    <definedName name="acumulado_4" localSheetId="7">#REF!</definedName>
    <definedName name="acumulado_4" localSheetId="26">#REF!</definedName>
    <definedName name="acumulado_4">#REF!</definedName>
    <definedName name="acumulado_4_2">#N/A</definedName>
    <definedName name="acumulado_6">"$#REF!.$A$5:$E$13"</definedName>
    <definedName name="ACVRVBR">#N/A</definedName>
    <definedName name="ACwvu.ACC." localSheetId="4" hidden="1">#REF!</definedName>
    <definedName name="ACwvu.ACC." localSheetId="7" hidden="1">#REF!</definedName>
    <definedName name="ACwvu.ACC." hidden="1">#REF!</definedName>
    <definedName name="ACwvu.AFAC." localSheetId="4" hidden="1">#REF!</definedName>
    <definedName name="ACwvu.AFAC." localSheetId="7" hidden="1">#REF!</definedName>
    <definedName name="ACwvu.AFAC." hidden="1">#REF!</definedName>
    <definedName name="ACwvu.ELIMLUCRO." localSheetId="4" hidden="1">#REF!</definedName>
    <definedName name="ACwvu.ELIMLUCRO." localSheetId="7" hidden="1">#REF!</definedName>
    <definedName name="ACwvu.ELIMLUCRO." hidden="1">#REF!</definedName>
    <definedName name="ACwvu.ESTOQUES." localSheetId="4" hidden="1">#REF!</definedName>
    <definedName name="ACwvu.ESTOQUES." localSheetId="7" hidden="1">#REF!</definedName>
    <definedName name="ACwvu.ESTOQUES." hidden="1">#REF!</definedName>
    <definedName name="ACwvu.Fabio." localSheetId="4" hidden="1">#REF!</definedName>
    <definedName name="ACwvu.Fabio." localSheetId="7" hidden="1">#REF!</definedName>
    <definedName name="ACwvu.Fabio." hidden="1">#REF!</definedName>
    <definedName name="ACwvu.LPERDAS." localSheetId="4" hidden="1">#REF!</definedName>
    <definedName name="ACwvu.LPERDAS." localSheetId="7" hidden="1">#REF!</definedName>
    <definedName name="ACwvu.LPERDAS." hidden="1">#REF!</definedName>
    <definedName name="ACwvu.RES432." localSheetId="4" hidden="1">#REF!</definedName>
    <definedName name="ACwvu.RES432." localSheetId="7" hidden="1">#REF!</definedName>
    <definedName name="ACwvu.RES432." hidden="1">#REF!</definedName>
    <definedName name="ACwvu.VERLUCRO." localSheetId="4" hidden="1">#REF!</definedName>
    <definedName name="ACwvu.VERLUCRO." localSheetId="7" hidden="1">#REF!</definedName>
    <definedName name="ACwvu.VERLUCRO." hidden="1">#REF!</definedName>
    <definedName name="ad" localSheetId="4" hidden="1">{#N/A,#N/A,FALSE,"MO (2)"}</definedName>
    <definedName name="ad" localSheetId="7" hidden="1">{#N/A,#N/A,FALSE,"MO (2)"}</definedName>
    <definedName name="ad" hidden="1">{#N/A,#N/A,FALSE,"MO (2)"}</definedName>
    <definedName name="ADASF">#N/A</definedName>
    <definedName name="ADASFDS">#N/A</definedName>
    <definedName name="ADDa" localSheetId="4">#REF!</definedName>
    <definedName name="ADDa" localSheetId="7">#REF!</definedName>
    <definedName name="ADDa">#REF!</definedName>
    <definedName name="ade" localSheetId="4">#REF!</definedName>
    <definedName name="ade" localSheetId="7">#REF!</definedName>
    <definedName name="ade">#REF!</definedName>
    <definedName name="ademir" localSheetId="7" hidden="1">{#N/A,#N/A,FALSE,"Cronograma";#N/A,#N/A,FALSE,"Cronogr. 2"}</definedName>
    <definedName name="ademir" hidden="1">{#N/A,#N/A,FALSE,"Cronograma";#N/A,#N/A,FALSE,"Cronogr. 2"}</definedName>
    <definedName name="ADESIVO_PVC" localSheetId="4">#REF!</definedName>
    <definedName name="ADESIVO_PVC" localSheetId="7">#REF!</definedName>
    <definedName name="ADESIVO_PVC">#REF!</definedName>
    <definedName name="ADF">#REF!</definedName>
    <definedName name="adfedfds" localSheetId="4">BDI!ac</definedName>
    <definedName name="adfedfds" localSheetId="7">#N/A</definedName>
    <definedName name="adfedfds">#N/A</definedName>
    <definedName name="adfklasdfsçl" localSheetId="7" hidden="1">{#N/A,#N/A,FALSE,"Flx_caixa";#N/A,#N/A,FALSE,"Invest";#N/A,#N/A,FALSE,"Resultado";#N/A,#N/A,FALSE,"Custos";#N/A,#N/A,FALSE,"Receita";#N/A,#N/A,FALSE,"Comentários"}</definedName>
    <definedName name="adfklasdfsçl" hidden="1">{#N/A,#N/A,FALSE,"Flx_caixa";#N/A,#N/A,FALSE,"Invest";#N/A,#N/A,FALSE,"Resultado";#N/A,#N/A,FALSE,"Custos";#N/A,#N/A,FALSE,"Receita";#N/A,#N/A,FALSE,"Comentários"}</definedName>
    <definedName name="ADFSDA">#N/A</definedName>
    <definedName name="ADFSFSD">#N/A</definedName>
    <definedName name="adicional_eixo" localSheetId="4">#REF!</definedName>
    <definedName name="adicional_eixo" localSheetId="7">#REF!</definedName>
    <definedName name="adicional_eixo" localSheetId="26">#REF!</definedName>
    <definedName name="adicional_eixo">#REF!</definedName>
    <definedName name="ADMINISTRATIVO">#REF!</definedName>
    <definedName name="ADMO" localSheetId="4">#REF!</definedName>
    <definedName name="ADMO" localSheetId="7">#REF!</definedName>
    <definedName name="ADMO">#REF!</definedName>
    <definedName name="adtimp" localSheetId="4">#REF!</definedName>
    <definedName name="adtimp" localSheetId="7">#REF!</definedName>
    <definedName name="adtimp">#REF!</definedName>
    <definedName name="aeeoijo" localSheetId="7" hidden="1">{#N/A,#N/A,TRUE,"Serviços"}</definedName>
    <definedName name="aeeoijo" hidden="1">{#N/A,#N/A,TRUE,"Serviços"}</definedName>
    <definedName name="aegav" localSheetId="7" hidden="1">{#N/A,#N/A,TRUE,"Serviços"}</definedName>
    <definedName name="aegav" hidden="1">{#N/A,#N/A,TRUE,"Serviços"}</definedName>
    <definedName name="aegev" localSheetId="7" hidden="1">{#N/A,#N/A,TRUE,"Serviços"}</definedName>
    <definedName name="aegev" hidden="1">{#N/A,#N/A,TRUE,"Serviços"}</definedName>
    <definedName name="AEMUL" localSheetId="4">#REF!</definedName>
    <definedName name="AEMUL" localSheetId="7">#REF!</definedName>
    <definedName name="AEMUL" localSheetId="26">#REF!</definedName>
    <definedName name="AEMUL">#REF!</definedName>
    <definedName name="AEMULFLEX" localSheetId="4">#REF!</definedName>
    <definedName name="AEMULFLEX" localSheetId="7">#REF!</definedName>
    <definedName name="AEMULFLEX" localSheetId="26">#REF!</definedName>
    <definedName name="AEMULFLEX">#REF!</definedName>
    <definedName name="AEREA">#REF!</definedName>
    <definedName name="AESR" localSheetId="4">#REF!</definedName>
    <definedName name="AESR" localSheetId="7">#REF!</definedName>
    <definedName name="AESR">#REF!</definedName>
    <definedName name="aevaeva" localSheetId="7" hidden="1">{#N/A,#N/A,TRUE,"Serviços"}</definedName>
    <definedName name="aevaeva" hidden="1">{#N/A,#N/A,TRUE,"Serviços"}</definedName>
    <definedName name="aewgeag" localSheetId="7" hidden="1">{#N/A,#N/A,TRUE,"Serviços"}</definedName>
    <definedName name="aewgeag" hidden="1">{#N/A,#N/A,TRUE,"Serviços"}</definedName>
    <definedName name="AF" localSheetId="4">#REF!</definedName>
    <definedName name="AF" localSheetId="7">#REF!</definedName>
    <definedName name="AF">#REF!</definedName>
    <definedName name="AFDD" localSheetId="4">#N/A</definedName>
    <definedName name="AFDD">#N/A</definedName>
    <definedName name="afev" localSheetId="7" hidden="1">{#N/A,#N/A,TRUE,"Serviços"}</definedName>
    <definedName name="afev" hidden="1">{#N/A,#N/A,TRUE,"Serviços"}</definedName>
    <definedName name="afi" localSheetId="4">#REF!</definedName>
    <definedName name="afi" localSheetId="7">#REF!</definedName>
    <definedName name="afi">#REF!</definedName>
    <definedName name="AFP" localSheetId="4">#REF!</definedName>
    <definedName name="AFP" localSheetId="7">#REF!</definedName>
    <definedName name="AFP">#REF!</definedName>
    <definedName name="AFSFS">#N/A</definedName>
    <definedName name="agff" localSheetId="4">#REF!</definedName>
    <definedName name="agff" localSheetId="7">#REF!</definedName>
    <definedName name="agff" localSheetId="26">#REF!</definedName>
    <definedName name="agff">#REF!</definedName>
    <definedName name="ago" localSheetId="7">#REF!</definedName>
    <definedName name="ago">#N/A</definedName>
    <definedName name="AGO95_3">#REF!</definedName>
    <definedName name="AGO96_3">#REF!</definedName>
    <definedName name="AGO97_3">#REF!</definedName>
    <definedName name="AGO98_3">#REF!</definedName>
    <definedName name="AGO99_3">#REF!</definedName>
    <definedName name="AGOA" localSheetId="4">#REF!</definedName>
    <definedName name="AGOA" localSheetId="7">#REF!</definedName>
    <definedName name="AGOA">#REF!</definedName>
    <definedName name="AGORA" localSheetId="4" hidden="1">{#N/A,#N/A,FALSE,"SS";#N/A,#N/A,FALSE,"TER1";#N/A,#N/A,FALSE,"TER2";#N/A,#N/A,FALSE,"TER3";#N/A,#N/A,FALSE,"TP1";#N/A,#N/A,FALSE,"TP2";#N/A,#N/A,FALSE,"TP3";#N/A,#N/A,FALSE,"DI1";#N/A,#N/A,FALSE,"DI2";#N/A,#N/A,FALSE,"DI3";#N/A,#N/A,FALSE,"DS1";#N/A,#N/A,FALSE,"DS2";#N/A,#N/A,FALSE,"CM"}</definedName>
    <definedName name="AGORA" localSheetId="27" hidden="1">{#N/A,#N/A,FALSE,"SS";#N/A,#N/A,FALSE,"TER1";#N/A,#N/A,FALSE,"TER2";#N/A,#N/A,FALSE,"TER3";#N/A,#N/A,FALSE,"TP1";#N/A,#N/A,FALSE,"TP2";#N/A,#N/A,FALSE,"TP3";#N/A,#N/A,FALSE,"DI1";#N/A,#N/A,FALSE,"DI2";#N/A,#N/A,FALSE,"DI3";#N/A,#N/A,FALSE,"DS1";#N/A,#N/A,FALSE,"DS2";#N/A,#N/A,FALSE,"CM"}</definedName>
    <definedName name="AGORA" localSheetId="7" hidden="1">{#N/A,#N/A,FALSE,"SS";#N/A,#N/A,FALSE,"TER1";#N/A,#N/A,FALSE,"TER2";#N/A,#N/A,FALSE,"TER3";#N/A,#N/A,FALSE,"TP1";#N/A,#N/A,FALSE,"TP2";#N/A,#N/A,FALSE,"TP3";#N/A,#N/A,FALSE,"DI1";#N/A,#N/A,FALSE,"DI2";#N/A,#N/A,FALSE,"DI3";#N/A,#N/A,FALSE,"DS1";#N/A,#N/A,FALSE,"DS2";#N/A,#N/A,FALSE,"CM"}</definedName>
    <definedName name="AGORA" hidden="1">{#N/A,#N/A,FALSE,"SS";#N/A,#N/A,FALSE,"TER1";#N/A,#N/A,FALSE,"TER2";#N/A,#N/A,FALSE,"TER3";#N/A,#N/A,FALSE,"TP1";#N/A,#N/A,FALSE,"TP2";#N/A,#N/A,FALSE,"TP3";#N/A,#N/A,FALSE,"DI1";#N/A,#N/A,FALSE,"DI2";#N/A,#N/A,FALSE,"DI3";#N/A,#N/A,FALSE,"DS1";#N/A,#N/A,FALSE,"DS2";#N/A,#N/A,FALSE,"CM"}</definedName>
    <definedName name="AGORA2" localSheetId="4" hidden="1">{#N/A,#N/A,FALSE,"SS";#N/A,#N/A,FALSE,"TER1";#N/A,#N/A,FALSE,"TER2";#N/A,#N/A,FALSE,"TER3";#N/A,#N/A,FALSE,"TP1";#N/A,#N/A,FALSE,"TP2";#N/A,#N/A,FALSE,"TP3";#N/A,#N/A,FALSE,"DI1";#N/A,#N/A,FALSE,"DI2";#N/A,#N/A,FALSE,"DI3";#N/A,#N/A,FALSE,"DS1";#N/A,#N/A,FALSE,"DS2";#N/A,#N/A,FALSE,"CM"}</definedName>
    <definedName name="AGORA2" localSheetId="27" hidden="1">{#N/A,#N/A,FALSE,"SS";#N/A,#N/A,FALSE,"TER1";#N/A,#N/A,FALSE,"TER2";#N/A,#N/A,FALSE,"TER3";#N/A,#N/A,FALSE,"TP1";#N/A,#N/A,FALSE,"TP2";#N/A,#N/A,FALSE,"TP3";#N/A,#N/A,FALSE,"DI1";#N/A,#N/A,FALSE,"DI2";#N/A,#N/A,FALSE,"DI3";#N/A,#N/A,FALSE,"DS1";#N/A,#N/A,FALSE,"DS2";#N/A,#N/A,FALSE,"CM"}</definedName>
    <definedName name="AGORA2" localSheetId="7"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 localSheetId="4">#REF!</definedName>
    <definedName name="agr" localSheetId="7">#REF!</definedName>
    <definedName name="agr">#REF!</definedName>
    <definedName name="AGREGADO" localSheetId="4">#REF!</definedName>
    <definedName name="AGREGADO" localSheetId="7">#REF!</definedName>
    <definedName name="AGREGADO" localSheetId="26">#REF!</definedName>
    <definedName name="AGREGADO">#REF!</definedName>
    <definedName name="AGREGADO_10" localSheetId="4">#REF!</definedName>
    <definedName name="AGREGADO_10" localSheetId="7">#REF!</definedName>
    <definedName name="AGREGADO_10" localSheetId="26">#REF!</definedName>
    <definedName name="AGREGADO_10">#REF!</definedName>
    <definedName name="AGREGADO_10_16" localSheetId="4">#REF!</definedName>
    <definedName name="AGREGADO_10_16" localSheetId="7">#REF!</definedName>
    <definedName name="AGREGADO_10_16">#REF!</definedName>
    <definedName name="AGREGADO_10_19" localSheetId="4">#REF!</definedName>
    <definedName name="AGREGADO_10_19" localSheetId="7">#REF!</definedName>
    <definedName name="AGREGADO_10_19" localSheetId="26">#REF!</definedName>
    <definedName name="AGREGADO_10_19">#REF!</definedName>
    <definedName name="AGREGADO_10_19_16" localSheetId="4">#REF!</definedName>
    <definedName name="AGREGADO_10_19_16" localSheetId="7">#REF!</definedName>
    <definedName name="AGREGADO_10_19_16">#REF!</definedName>
    <definedName name="AGREGADO_16" localSheetId="4">#REF!</definedName>
    <definedName name="AGREGADO_16" localSheetId="7">#REF!</definedName>
    <definedName name="AGREGADO_16">#REF!</definedName>
    <definedName name="AGREGADO_17" localSheetId="4">#REF!</definedName>
    <definedName name="AGREGADO_17" localSheetId="7">#REF!</definedName>
    <definedName name="AGREGADO_17" localSheetId="26">#REF!</definedName>
    <definedName name="AGREGADO_17">#REF!</definedName>
    <definedName name="AGREGADO_17_16" localSheetId="4">#REF!</definedName>
    <definedName name="AGREGADO_17_16" localSheetId="7">#REF!</definedName>
    <definedName name="AGREGADO_17_16">#REF!</definedName>
    <definedName name="AGREGADO_17_19" localSheetId="4">#REF!</definedName>
    <definedName name="AGREGADO_17_19" localSheetId="7">#REF!</definedName>
    <definedName name="AGREGADO_17_19" localSheetId="26">#REF!</definedName>
    <definedName name="AGREGADO_17_19">#REF!</definedName>
    <definedName name="AGREGADO_17_19_16" localSheetId="4">#REF!</definedName>
    <definedName name="AGREGADO_17_19_16" localSheetId="7">#REF!</definedName>
    <definedName name="AGREGADO_17_19_16">#REF!</definedName>
    <definedName name="AGREGADO_19" localSheetId="4">#REF!</definedName>
    <definedName name="AGREGADO_19" localSheetId="7">#REF!</definedName>
    <definedName name="AGREGADO_19" localSheetId="26">#REF!</definedName>
    <definedName name="AGREGADO_19">#REF!</definedName>
    <definedName name="AGREGADO_19_16" localSheetId="4">#REF!</definedName>
    <definedName name="AGREGADO_19_16" localSheetId="7">#REF!</definedName>
    <definedName name="AGREGADO_19_16">#REF!</definedName>
    <definedName name="AGREGADO_6" localSheetId="4">#REF!</definedName>
    <definedName name="AGREGADO_6" localSheetId="7">#REF!</definedName>
    <definedName name="AGREGADO_6" localSheetId="26">#REF!</definedName>
    <definedName name="AGREGADO_6">#REF!</definedName>
    <definedName name="AGREGADO_6_16" localSheetId="4">#REF!</definedName>
    <definedName name="AGREGADO_6_16" localSheetId="7">#REF!</definedName>
    <definedName name="AGREGADO_6_16">#REF!</definedName>
    <definedName name="AGREGADO_6_19" localSheetId="4">#REF!</definedName>
    <definedName name="AGREGADO_6_19" localSheetId="7">#REF!</definedName>
    <definedName name="AGREGADO_6_19" localSheetId="26">#REF!</definedName>
    <definedName name="AGREGADO_6_19">#REF!</definedName>
    <definedName name="AGREGADO_6_19_16" localSheetId="4">#REF!</definedName>
    <definedName name="AGREGADO_6_19_16" localSheetId="7">#REF!</definedName>
    <definedName name="AGREGADO_6_19_16">#REF!</definedName>
    <definedName name="AGREGADO_7" localSheetId="4">#REF!</definedName>
    <definedName name="AGREGADO_7" localSheetId="7">#REF!</definedName>
    <definedName name="AGREGADO_7" localSheetId="26">#REF!</definedName>
    <definedName name="AGREGADO_7">#REF!</definedName>
    <definedName name="AGREGADO_7_16" localSheetId="4">#REF!</definedName>
    <definedName name="AGREGADO_7_16" localSheetId="7">#REF!</definedName>
    <definedName name="AGREGADO_7_16">#REF!</definedName>
    <definedName name="AGREGADO_7_19" localSheetId="4">#REF!</definedName>
    <definedName name="AGREGADO_7_19" localSheetId="7">#REF!</definedName>
    <definedName name="AGREGADO_7_19" localSheetId="26">#REF!</definedName>
    <definedName name="AGREGADO_7_19">#REF!</definedName>
    <definedName name="AGREGADO_7_19_16" localSheetId="4">#REF!</definedName>
    <definedName name="AGREGADO_7_19_16" localSheetId="7">#REF!</definedName>
    <definedName name="AGREGADO_7_19_16">#REF!</definedName>
    <definedName name="AGREGADO_8" localSheetId="4">#REF!</definedName>
    <definedName name="AGREGADO_8" localSheetId="7">#REF!</definedName>
    <definedName name="AGREGADO_8" localSheetId="26">#REF!</definedName>
    <definedName name="AGREGADO_8">#REF!</definedName>
    <definedName name="AGREGADO_8_16" localSheetId="4">#REF!</definedName>
    <definedName name="AGREGADO_8_16" localSheetId="7">#REF!</definedName>
    <definedName name="AGREGADO_8_16">#REF!</definedName>
    <definedName name="AGREGADO_8_19" localSheetId="4">#REF!</definedName>
    <definedName name="AGREGADO_8_19" localSheetId="7">#REF!</definedName>
    <definedName name="AGREGADO_8_19" localSheetId="26">#REF!</definedName>
    <definedName name="AGREGADO_8_19">#REF!</definedName>
    <definedName name="AGREGADO_8_19_16" localSheetId="4">#REF!</definedName>
    <definedName name="AGREGADO_8_19_16" localSheetId="7">#REF!</definedName>
    <definedName name="AGREGADO_8_19_16">#REF!</definedName>
    <definedName name="AGREGADO_9" localSheetId="4">#REF!</definedName>
    <definedName name="AGREGADO_9" localSheetId="7">#REF!</definedName>
    <definedName name="AGREGADO_9" localSheetId="26">#REF!</definedName>
    <definedName name="AGREGADO_9">#REF!</definedName>
    <definedName name="AGREGADO_9_16" localSheetId="4">#REF!</definedName>
    <definedName name="AGREGADO_9_16" localSheetId="7">#REF!</definedName>
    <definedName name="AGREGADO_9_16">#REF!</definedName>
    <definedName name="AGREGADO_9_19" localSheetId="4">#REF!</definedName>
    <definedName name="AGREGADO_9_19" localSheetId="7">#REF!</definedName>
    <definedName name="AGREGADO_9_19" localSheetId="26">#REF!</definedName>
    <definedName name="AGREGADO_9_19">#REF!</definedName>
    <definedName name="AGREGADO_9_19_16" localSheetId="4">#REF!</definedName>
    <definedName name="AGREGADO_9_19_16" localSheetId="7">#REF!</definedName>
    <definedName name="AGREGADO_9_19_16">#REF!</definedName>
    <definedName name="agua" localSheetId="7" hidden="1">{#N/A,#N/A,FALSE,"GERAL";#N/A,#N/A,FALSE,"012-96";#N/A,#N/A,FALSE,"018-96";#N/A,#N/A,FALSE,"027-96";#N/A,#N/A,FALSE,"059-96";#N/A,#N/A,FALSE,"076-96";#N/A,#N/A,FALSE,"019-97";#N/A,#N/A,FALSE,"021-97";#N/A,#N/A,FALSE,"022-97";#N/A,#N/A,FALSE,"028-97"}</definedName>
    <definedName name="agua" hidden="1">{#N/A,#N/A,FALSE,"GERAL";#N/A,#N/A,FALSE,"012-96";#N/A,#N/A,FALSE,"018-96";#N/A,#N/A,FALSE,"027-96";#N/A,#N/A,FALSE,"059-96";#N/A,#N/A,FALSE,"076-96";#N/A,#N/A,FALSE,"019-97";#N/A,#N/A,FALSE,"021-97";#N/A,#N/A,FALSE,"022-97";#N/A,#N/A,FALSE,"028-97"}</definedName>
    <definedName name="AGUA_10LT" localSheetId="4">#REF!</definedName>
    <definedName name="AGUA_10LT" localSheetId="7">#REF!</definedName>
    <definedName name="AGUA_10LT">#REF!</definedName>
    <definedName name="AGUARRAZ" localSheetId="4">#REF!</definedName>
    <definedName name="AGUARRAZ" localSheetId="7">#REF!</definedName>
    <definedName name="AGUARRAZ">#REF!</definedName>
    <definedName name="aiai" localSheetId="4">#REF!</definedName>
    <definedName name="aiai" localSheetId="7">#REF!</definedName>
    <definedName name="aiai">#REF!</definedName>
    <definedName name="AIL" localSheetId="7">#REF!</definedName>
    <definedName name="AIL">#N/A</definedName>
    <definedName name="AILTON" localSheetId="4">#N/A</definedName>
    <definedName name="AILTON" localSheetId="7">#REF!</definedName>
    <definedName name="AILTON">#N/A</definedName>
    <definedName name="ajud" localSheetId="4">#REF!</definedName>
    <definedName name="ajud" localSheetId="7">#REF!</definedName>
    <definedName name="ajud">#REF!</definedName>
    <definedName name="AJUDA" localSheetId="4">#REF!</definedName>
    <definedName name="AJUDA" localSheetId="7">#REF!</definedName>
    <definedName name="AJUDA">#REF!</definedName>
    <definedName name="AJUDANTE" localSheetId="4">#REF!</definedName>
    <definedName name="AJUDANTE" localSheetId="7">#REF!</definedName>
    <definedName name="AJUDANTE">#REF!</definedName>
    <definedName name="AL" localSheetId="7">#REF!</definedName>
    <definedName name="AL">#REF!</definedName>
    <definedName name="alcool" localSheetId="4">#REF!</definedName>
    <definedName name="alcool" localSheetId="7">#REF!</definedName>
    <definedName name="alcool" localSheetId="26">#REF!</definedName>
    <definedName name="alcool">#REF!</definedName>
    <definedName name="alcool_1" localSheetId="4">#REF!</definedName>
    <definedName name="alcool_1" localSheetId="7">#REF!</definedName>
    <definedName name="alcool_1" localSheetId="26">#REF!</definedName>
    <definedName name="alcool_1">#REF!</definedName>
    <definedName name="alex" localSheetId="25" hidden="1">{#N/A,#N/A,FALSE,"MO (2)"}</definedName>
    <definedName name="alex" localSheetId="4" hidden="1">{#N/A,#N/A,FALSE,"MO (2)"}</definedName>
    <definedName name="alex" localSheetId="27" hidden="1">{#N/A,#N/A,FALSE,"MO (2)"}</definedName>
    <definedName name="alex" localSheetId="7" hidden="1">{#N/A,#N/A,FALSE,"MO (2)"}</definedName>
    <definedName name="alex" localSheetId="24" hidden="1">{#N/A,#N/A,FALSE,"MO (2)"}</definedName>
    <definedName name="alex" hidden="1">{#N/A,#N/A,FALSE,"MO (2)"}</definedName>
    <definedName name="alex_1" localSheetId="4" hidden="1">{#N/A,#N/A,FALSE,"MO (2)"}</definedName>
    <definedName name="alex_1" localSheetId="7" hidden="1">{#N/A,#N/A,FALSE,"MO (2)"}</definedName>
    <definedName name="alex_1" hidden="1">{#N/A,#N/A,FALSE,"MO (2)"}</definedName>
    <definedName name="ALFABETO" localSheetId="7">#REF!</definedName>
    <definedName name="ALFABETO">#REF!</definedName>
    <definedName name="ALIMENTAÇÃO." localSheetId="7">#REF!</definedName>
    <definedName name="ALIMENTAÇÃO.">#N/A</definedName>
    <definedName name="ALIZAR_MAD_LEI" localSheetId="4">#REF!</definedName>
    <definedName name="ALIZAR_MAD_LEI" localSheetId="7">#REF!</definedName>
    <definedName name="ALIZAR_MAD_LEI">#REF!</definedName>
    <definedName name="ALMOÇO101" localSheetId="4">#REF!</definedName>
    <definedName name="ALMOÇO101" localSheetId="7">#REF!</definedName>
    <definedName name="ALMOÇO101">#REF!</definedName>
    <definedName name="ALMOÇO110" localSheetId="4">#REF!</definedName>
    <definedName name="ALMOÇO110" localSheetId="7">#REF!</definedName>
    <definedName name="ALMOÇO110">#REF!</definedName>
    <definedName name="ALMOX" localSheetId="4">#REF!</definedName>
    <definedName name="ALMOX" localSheetId="7">#REF!</definedName>
    <definedName name="ALMOX">#REF!</definedName>
    <definedName name="ALTA" localSheetId="4">#REF!</definedName>
    <definedName name="ALTA" localSheetId="19">'[5]PRO-08'!#REF!</definedName>
    <definedName name="ALTA" localSheetId="7">#REF!</definedName>
    <definedName name="ALTA" localSheetId="26">#REF!</definedName>
    <definedName name="ALTA">#REF!</definedName>
    <definedName name="ALTA_10" localSheetId="4">#REF!</definedName>
    <definedName name="ALTA_10" localSheetId="26">#REF!</definedName>
    <definedName name="ALTA_10">#N/A</definedName>
    <definedName name="ALTA_11">#N/A</definedName>
    <definedName name="ALTA_12">#N/A</definedName>
    <definedName name="ALTA_13">#N/A</definedName>
    <definedName name="ALTA_14">#N/A</definedName>
    <definedName name="ALTA_15">#N/A</definedName>
    <definedName name="ALTA_16">#N/A</definedName>
    <definedName name="ALTA_17">#N/A</definedName>
    <definedName name="ALTA_18">#N/A</definedName>
    <definedName name="ALTA_24" localSheetId="4">#REF!</definedName>
    <definedName name="ALTA_24" localSheetId="7">#REF!</definedName>
    <definedName name="ALTA_24">#REF!</definedName>
    <definedName name="ALTA_25" localSheetId="4">#REF!</definedName>
    <definedName name="ALTA_25" localSheetId="7">#REF!</definedName>
    <definedName name="ALTA_25" localSheetId="26">#REF!</definedName>
    <definedName name="ALTA_25">#REF!</definedName>
    <definedName name="ALTA_26" localSheetId="4">#REF!</definedName>
    <definedName name="ALTA_26" localSheetId="7">#REF!</definedName>
    <definedName name="ALTA_26">#REF!</definedName>
    <definedName name="ALTA_27" localSheetId="4">#REF!</definedName>
    <definedName name="ALTA_27" localSheetId="7">#REF!</definedName>
    <definedName name="ALTA_27" localSheetId="26">#REF!</definedName>
    <definedName name="ALTA_27">#REF!</definedName>
    <definedName name="ALTA_29" localSheetId="4">#REF!</definedName>
    <definedName name="ALTA_29" localSheetId="7">#REF!</definedName>
    <definedName name="ALTA_29" localSheetId="26">#REF!</definedName>
    <definedName name="ALTA_29">#REF!</definedName>
    <definedName name="ALTA_5">#N/A</definedName>
    <definedName name="ALTA_6">#N/A</definedName>
    <definedName name="ALTA_7">#N/A</definedName>
    <definedName name="ALTA_8">#N/A</definedName>
    <definedName name="ALTA_9" localSheetId="4">#REF!</definedName>
    <definedName name="ALTA_9" localSheetId="26">#REF!</definedName>
    <definedName name="ALTA_9">#N/A</definedName>
    <definedName name="alteração" localSheetId="4">#REF!</definedName>
    <definedName name="alteração" localSheetId="7">#REF!</definedName>
    <definedName name="alteração" localSheetId="26">#REF!</definedName>
    <definedName name="alteração">#REF!</definedName>
    <definedName name="alteração_1" localSheetId="4">#REF!</definedName>
    <definedName name="alteração_1" localSheetId="7">#REF!</definedName>
    <definedName name="alteração_1" localSheetId="26">#REF!</definedName>
    <definedName name="alteração_1">#REF!</definedName>
    <definedName name="alteração_10" localSheetId="4">#REF!</definedName>
    <definedName name="alteração_10" localSheetId="7">#REF!</definedName>
    <definedName name="alteração_10">#REF!</definedName>
    <definedName name="alteração_12" localSheetId="4">#REF!</definedName>
    <definedName name="alteração_12" localSheetId="7">#REF!</definedName>
    <definedName name="alteração_12">#REF!</definedName>
    <definedName name="alteração_13" localSheetId="4">#REF!</definedName>
    <definedName name="alteração_13" localSheetId="7">#REF!</definedName>
    <definedName name="alteração_13">#REF!</definedName>
    <definedName name="alteração_2" localSheetId="7">#REF!</definedName>
    <definedName name="alteração_2">#N/A</definedName>
    <definedName name="alteração_3" localSheetId="4">#REF!</definedName>
    <definedName name="alteração_3" localSheetId="7">#REF!</definedName>
    <definedName name="alteração_3">#REF!</definedName>
    <definedName name="alteração_5" localSheetId="4">#REF!</definedName>
    <definedName name="alteração_5" localSheetId="7">#REF!</definedName>
    <definedName name="alteração_5">#REF!</definedName>
    <definedName name="alteração_6" localSheetId="4">#REF!</definedName>
    <definedName name="alteração_6" localSheetId="7">#REF!</definedName>
    <definedName name="alteração_6">#REF!</definedName>
    <definedName name="alteração2" localSheetId="4">#REF!</definedName>
    <definedName name="alteração2" localSheetId="7">#REF!</definedName>
    <definedName name="alteração2">#REF!</definedName>
    <definedName name="AlturaC" localSheetId="7">#REF!</definedName>
    <definedName name="AlturaC">#REF!</definedName>
    <definedName name="AlturaS" localSheetId="7">#REF!</definedName>
    <definedName name="AlturaS">#REF!</definedName>
    <definedName name="am" localSheetId="4" hidden="1">{#N/A,#N/A,FALSE,"MO (2)"}</definedName>
    <definedName name="am" localSheetId="7" hidden="1">{#N/A,#N/A,FALSE,"MO (2)"}</definedName>
    <definedName name="am" hidden="1">{#N/A,#N/A,FALSE,"MO (2)"}</definedName>
    <definedName name="AM_01">#N/A</definedName>
    <definedName name="AM_01_1" localSheetId="4">#REF!</definedName>
    <definedName name="AM_01_1" localSheetId="7">#REF!</definedName>
    <definedName name="AM_01_1" localSheetId="26">#REF!</definedName>
    <definedName name="AM_01_1">#REF!</definedName>
    <definedName name="AM_04">#N/A</definedName>
    <definedName name="AM_04_1" localSheetId="4">#REF!</definedName>
    <definedName name="AM_04_1" localSheetId="7">#REF!</definedName>
    <definedName name="AM_04_1" localSheetId="26">#REF!</definedName>
    <definedName name="AM_04_1">#REF!</definedName>
    <definedName name="AM_35">#N/A</definedName>
    <definedName name="AM_35_1" localSheetId="4">#REF!</definedName>
    <definedName name="AM_35_1" localSheetId="7">#REF!</definedName>
    <definedName name="AM_35_1" localSheetId="26">#REF!</definedName>
    <definedName name="AM_35_1">#REF!</definedName>
    <definedName name="AM_40">#N/A</definedName>
    <definedName name="AM_40_1" localSheetId="4">#REF!</definedName>
    <definedName name="AM_40_1" localSheetId="7">#REF!</definedName>
    <definedName name="AM_40_1" localSheetId="26">#REF!</definedName>
    <definedName name="AM_40_1">#REF!</definedName>
    <definedName name="AM_41">#N/A</definedName>
    <definedName name="AM_41_1" localSheetId="4">#REF!</definedName>
    <definedName name="AM_41_1" localSheetId="7">#REF!</definedName>
    <definedName name="AM_41_1" localSheetId="26">#REF!</definedName>
    <definedName name="AM_41_1">#REF!</definedName>
    <definedName name="AM_42">#N/A</definedName>
    <definedName name="AM_42_1" localSheetId="4">#REF!</definedName>
    <definedName name="AM_42_1" localSheetId="7">#REF!</definedName>
    <definedName name="AM_42_1" localSheetId="26">#REF!</definedName>
    <definedName name="AM_42_1">#REF!</definedName>
    <definedName name="AM_43">#N/A</definedName>
    <definedName name="AM_43_1" localSheetId="4">#REF!</definedName>
    <definedName name="AM_43_1" localSheetId="7">#REF!</definedName>
    <definedName name="AM_43_1" localSheetId="26">#REF!</definedName>
    <definedName name="AM_43_1">#REF!</definedName>
    <definedName name="am01m" localSheetId="4">#REF!</definedName>
    <definedName name="am01m" localSheetId="7">#REF!</definedName>
    <definedName name="am01m">#REF!</definedName>
    <definedName name="am01p" localSheetId="4">#REF!</definedName>
    <definedName name="am01p" localSheetId="7">#REF!</definedName>
    <definedName name="am01p">#REF!</definedName>
    <definedName name="am02m" localSheetId="4">#REF!</definedName>
    <definedName name="am02m" localSheetId="7">#REF!</definedName>
    <definedName name="am02m">#REF!</definedName>
    <definedName name="am02p" localSheetId="4">#REF!</definedName>
    <definedName name="am02p" localSheetId="7">#REF!</definedName>
    <definedName name="am02p">#REF!</definedName>
    <definedName name="am03m" localSheetId="4">#REF!</definedName>
    <definedName name="am03m" localSheetId="7">#REF!</definedName>
    <definedName name="am03m">#REF!</definedName>
    <definedName name="am03p" localSheetId="4">#REF!</definedName>
    <definedName name="am03p" localSheetId="7">#REF!</definedName>
    <definedName name="am03p">#REF!</definedName>
    <definedName name="am04m" localSheetId="4">#REF!</definedName>
    <definedName name="am04m" localSheetId="7">#REF!</definedName>
    <definedName name="am04m">#REF!</definedName>
    <definedName name="am04p" localSheetId="4">#REF!</definedName>
    <definedName name="am04p" localSheetId="7">#REF!</definedName>
    <definedName name="am04p">#REF!</definedName>
    <definedName name="am05m" localSheetId="4">#REF!</definedName>
    <definedName name="am05m" localSheetId="7">#REF!</definedName>
    <definedName name="am05m">#REF!</definedName>
    <definedName name="am05p" localSheetId="4">#REF!</definedName>
    <definedName name="am05p" localSheetId="7">#REF!</definedName>
    <definedName name="am05p">#REF!</definedName>
    <definedName name="am06m" localSheetId="4">#REF!</definedName>
    <definedName name="am06m" localSheetId="7">#REF!</definedName>
    <definedName name="am06m">#REF!</definedName>
    <definedName name="am06p" localSheetId="4">#REF!</definedName>
    <definedName name="am06p" localSheetId="7">#REF!</definedName>
    <definedName name="am06p">#REF!</definedName>
    <definedName name="am07m" localSheetId="4">#REF!</definedName>
    <definedName name="am07m" localSheetId="7">#REF!</definedName>
    <definedName name="am07m">#REF!</definedName>
    <definedName name="am07p" localSheetId="4">#REF!</definedName>
    <definedName name="am07p" localSheetId="7">#REF!</definedName>
    <definedName name="am07p">#REF!</definedName>
    <definedName name="am08m" localSheetId="4">#REF!</definedName>
    <definedName name="am08m" localSheetId="7">#REF!</definedName>
    <definedName name="am08m">#REF!</definedName>
    <definedName name="am08p" localSheetId="4">#REF!</definedName>
    <definedName name="am08p" localSheetId="7">#REF!</definedName>
    <definedName name="am08p">#REF!</definedName>
    <definedName name="am09m" localSheetId="4">#REF!</definedName>
    <definedName name="am09m" localSheetId="7">#REF!</definedName>
    <definedName name="am09m">#REF!</definedName>
    <definedName name="am09p" localSheetId="4">#REF!</definedName>
    <definedName name="am09p" localSheetId="7">#REF!</definedName>
    <definedName name="am09p">#REF!</definedName>
    <definedName name="am10m" localSheetId="4">#REF!</definedName>
    <definedName name="am10m" localSheetId="7">#REF!</definedName>
    <definedName name="am10m">#REF!</definedName>
    <definedName name="am10p" localSheetId="4">#REF!</definedName>
    <definedName name="am10p" localSheetId="7">#REF!</definedName>
    <definedName name="am10p">#REF!</definedName>
    <definedName name="am11m" localSheetId="4">#REF!</definedName>
    <definedName name="am11m" localSheetId="7">#REF!</definedName>
    <definedName name="am11m">#REF!</definedName>
    <definedName name="am11p" localSheetId="4">#REF!</definedName>
    <definedName name="am11p" localSheetId="7">#REF!</definedName>
    <definedName name="am11p">#REF!</definedName>
    <definedName name="am12m" localSheetId="4">#REF!</definedName>
    <definedName name="am12m" localSheetId="7">#REF!</definedName>
    <definedName name="am12m">#REF!</definedName>
    <definedName name="am12p" localSheetId="4">#REF!</definedName>
    <definedName name="am12p" localSheetId="7">#REF!</definedName>
    <definedName name="am12p">#REF!</definedName>
    <definedName name="am19m" localSheetId="4">#REF!</definedName>
    <definedName name="am19m" localSheetId="7">#REF!</definedName>
    <definedName name="am19m">#REF!</definedName>
    <definedName name="am19p" localSheetId="4">#REF!</definedName>
    <definedName name="am19p" localSheetId="7">#REF!</definedName>
    <definedName name="am19p">#REF!</definedName>
    <definedName name="am20m" localSheetId="4">#REF!</definedName>
    <definedName name="am20m" localSheetId="7">#REF!</definedName>
    <definedName name="am20m">#REF!</definedName>
    <definedName name="am20p" localSheetId="4">#REF!</definedName>
    <definedName name="am20p" localSheetId="7">#REF!</definedName>
    <definedName name="am20p">#REF!</definedName>
    <definedName name="am25m" localSheetId="4">#REF!</definedName>
    <definedName name="am25m" localSheetId="7">#REF!</definedName>
    <definedName name="am25m">#REF!</definedName>
    <definedName name="am25p" localSheetId="4">#REF!</definedName>
    <definedName name="am25p" localSheetId="7">#REF!</definedName>
    <definedName name="am25p">#REF!</definedName>
    <definedName name="am26m" localSheetId="4">#REF!</definedName>
    <definedName name="am26m" localSheetId="7">#REF!</definedName>
    <definedName name="am26m">#REF!</definedName>
    <definedName name="am26p" localSheetId="4">#REF!</definedName>
    <definedName name="am26p" localSheetId="7">#REF!</definedName>
    <definedName name="am26p">#REF!</definedName>
    <definedName name="am27m" localSheetId="4">#REF!</definedName>
    <definedName name="am27m" localSheetId="7">#REF!</definedName>
    <definedName name="am27m">#REF!</definedName>
    <definedName name="am27p" localSheetId="4">#REF!</definedName>
    <definedName name="am27p" localSheetId="7">#REF!</definedName>
    <definedName name="am27p">#REF!</definedName>
    <definedName name="am28m" localSheetId="4">#REF!</definedName>
    <definedName name="am28m" localSheetId="7">#REF!</definedName>
    <definedName name="am28m">#REF!</definedName>
    <definedName name="am28p" localSheetId="4">#REF!</definedName>
    <definedName name="am28p" localSheetId="7">#REF!</definedName>
    <definedName name="am28p">#REF!</definedName>
    <definedName name="am29m" localSheetId="4">#REF!</definedName>
    <definedName name="am29m" localSheetId="7">#REF!</definedName>
    <definedName name="am29m">#REF!</definedName>
    <definedName name="am29p" localSheetId="4">#REF!</definedName>
    <definedName name="am29p" localSheetId="7">#REF!</definedName>
    <definedName name="am29p">#REF!</definedName>
    <definedName name="am30m" localSheetId="4">#REF!</definedName>
    <definedName name="am30m" localSheetId="7">#REF!</definedName>
    <definedName name="am30m">#REF!</definedName>
    <definedName name="am30p" localSheetId="4">#REF!</definedName>
    <definedName name="am30p" localSheetId="7">#REF!</definedName>
    <definedName name="am30p">#REF!</definedName>
    <definedName name="am35m" localSheetId="4">#REF!</definedName>
    <definedName name="am35m" localSheetId="7">#REF!</definedName>
    <definedName name="am35m">#REF!</definedName>
    <definedName name="am35p" localSheetId="4">#REF!</definedName>
    <definedName name="am35p" localSheetId="7">#REF!</definedName>
    <definedName name="am35p">#REF!</definedName>
    <definedName name="am36m" localSheetId="4">#REF!</definedName>
    <definedName name="am36m" localSheetId="7">#REF!</definedName>
    <definedName name="am36m">#REF!</definedName>
    <definedName name="am36p" localSheetId="4">#REF!</definedName>
    <definedName name="am36p" localSheetId="7">#REF!</definedName>
    <definedName name="am36p">#REF!</definedName>
    <definedName name="am37m" localSheetId="4">#REF!</definedName>
    <definedName name="am37m" localSheetId="7">#REF!</definedName>
    <definedName name="am37m">#REF!</definedName>
    <definedName name="am37p" localSheetId="4">#REF!</definedName>
    <definedName name="am37p" localSheetId="7">#REF!</definedName>
    <definedName name="am37p">#REF!</definedName>
    <definedName name="amarela" localSheetId="4">#REF!</definedName>
    <definedName name="amarela" localSheetId="19">#REF!</definedName>
    <definedName name="amarela" localSheetId="7">#REF!</definedName>
    <definedName name="amarela" localSheetId="26">#REF!</definedName>
    <definedName name="amarela">#REF!</definedName>
    <definedName name="amarela_2">#N/A</definedName>
    <definedName name="amarela_25" localSheetId="4">#REF!</definedName>
    <definedName name="amarela_25" localSheetId="7">#REF!</definedName>
    <definedName name="amarela_25" localSheetId="26">#REF!</definedName>
    <definedName name="amarela_25">#REF!</definedName>
    <definedName name="amarela_4" localSheetId="4">#REF!</definedName>
    <definedName name="amarela_4" localSheetId="7">#REF!</definedName>
    <definedName name="amarela_4">#REF!</definedName>
    <definedName name="amarelaa" localSheetId="4">#REF!</definedName>
    <definedName name="amarelaa" localSheetId="7">#REF!</definedName>
    <definedName name="amarelaa">#REF!</definedName>
    <definedName name="AMATJAZ" localSheetId="4">#REF!</definedName>
    <definedName name="AMATJAZ" localSheetId="7">#REF!</definedName>
    <definedName name="AMATJAZ">#REF!</definedName>
    <definedName name="AMBIENTE" localSheetId="4">#REF!</definedName>
    <definedName name="AMBIENTE" localSheetId="7">#REF!</definedName>
    <definedName name="AMBIENTE">#REF!</definedName>
    <definedName name="ame" localSheetId="4">#REF!</definedName>
    <definedName name="ame" localSheetId="7">#REF!</definedName>
    <definedName name="ame">#REF!</definedName>
    <definedName name="AMES" localSheetId="4">#REF!</definedName>
    <definedName name="AMES" localSheetId="7">#REF!</definedName>
    <definedName name="AMES">#REF!</definedName>
    <definedName name="amm" localSheetId="4">#REF!</definedName>
    <definedName name="amm" localSheetId="7">#REF!</definedName>
    <definedName name="amm">#REF!</definedName>
    <definedName name="AMO" localSheetId="4">#REF!</definedName>
    <definedName name="AMO" localSheetId="7">#REF!</definedName>
    <definedName name="AMO">#REF!</definedName>
    <definedName name="AMONIA" localSheetId="4">#REF!</definedName>
    <definedName name="AMONIA" localSheetId="7">#REF!</definedName>
    <definedName name="AMONIA">#REF!</definedName>
    <definedName name="amortizaciones"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mortizacion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nalisarAterro" localSheetId="4">#REF!</definedName>
    <definedName name="AnalisarAterro" localSheetId="7">#REF!</definedName>
    <definedName name="AnalisarAterro">#REF!</definedName>
    <definedName name="AnalisarCorte" localSheetId="4">#REF!</definedName>
    <definedName name="AnalisarCorte" localSheetId="7">#REF!</definedName>
    <definedName name="AnalisarCorte">#REF!</definedName>
    <definedName name="anb" localSheetId="4">#REF!</definedName>
    <definedName name="anb" localSheetId="7">#REF!</definedName>
    <definedName name="anb">#REF!</definedName>
    <definedName name="AND" localSheetId="4">#REF!</definedName>
    <definedName name="AND" localSheetId="7">#REF!</definedName>
    <definedName name="AND" localSheetId="26">#REF!</definedName>
    <definedName name="AND">#REF!</definedName>
    <definedName name="andre" localSheetId="4">#REF!</definedName>
    <definedName name="andre" localSheetId="7">#REF!</definedName>
    <definedName name="andre">#REF!</definedName>
    <definedName name="anel">#REF!</definedName>
    <definedName name="ANEXO">#N/A</definedName>
    <definedName name="ANEXO_10_MATRIZ_DE_RESPONSABILIDADE" localSheetId="4">#REF!</definedName>
    <definedName name="ANEXO_10_MATRIZ_DE_RESPONSABILIDADE" localSheetId="7">#REF!</definedName>
    <definedName name="ANEXO_10_MATRIZ_DE_RESPONSABILIDADE">#REF!</definedName>
    <definedName name="Ano" localSheetId="4">#REF!</definedName>
    <definedName name="Ano" localSheetId="7">#REF!</definedName>
    <definedName name="Ano">#REF!</definedName>
    <definedName name="ANO_2016" localSheetId="7">#REF!</definedName>
    <definedName name="ANO_2016">#REF!</definedName>
    <definedName name="anos" localSheetId="4">#REF!</definedName>
    <definedName name="anos" localSheetId="7">#REF!</definedName>
    <definedName name="anos">#REF!</definedName>
    <definedName name="anscount" hidden="1">3</definedName>
    <definedName name="ant" localSheetId="25" hidden="1">{#N/A,#N/A,FALSE,"MO (2)"}</definedName>
    <definedName name="ant" localSheetId="4" hidden="1">{#N/A,#N/A,FALSE,"MO (2)"}</definedName>
    <definedName name="ant" localSheetId="27" hidden="1">{#N/A,#N/A,FALSE,"MO (2)"}</definedName>
    <definedName name="ant" localSheetId="7" hidden="1">{#N/A,#N/A,FALSE,"MO (2)"}</definedName>
    <definedName name="ant" localSheetId="24" hidden="1">{#N/A,#N/A,FALSE,"MO (2)"}</definedName>
    <definedName name="ant" hidden="1">{#N/A,#N/A,FALSE,"MO (2)"}</definedName>
    <definedName name="ant_1" localSheetId="4" hidden="1">{#N/A,#N/A,FALSE,"MO (2)"}</definedName>
    <definedName name="ant_1" localSheetId="7" hidden="1">{#N/A,#N/A,FALSE,"MO (2)"}</definedName>
    <definedName name="ant_1" hidden="1">{#N/A,#N/A,FALSE,"MO (2)"}</definedName>
    <definedName name="ANTT" localSheetId="7" hidden="1">{#N/A,#N/A,FALSE,"QD_F1 Invest Detalhado";#N/A,#N/A,FALSE,"QD_F3 Invest_Comparado";#N/A,#N/A,FALSE,"QD_B Trafego";#N/A,#N/A,FALSE,"QD_D0 Custos Operacionais";#N/A,#N/A,FALSE,"QD_C Receita";#N/A,#N/A,FALSE,"QD_D Custos";#N/A,#N/A,FALSE,"QD_E Resultado";#N/A,#N/A,FALSE,"QD_G Fluxo Caixa"}</definedName>
    <definedName name="ANTT" hidden="1">{#N/A,#N/A,FALSE,"QD_F1 Invest Detalhado";#N/A,#N/A,FALSE,"QD_F3 Invest_Comparado";#N/A,#N/A,FALSE,"QD_B Trafego";#N/A,#N/A,FALSE,"QD_D0 Custos Operacionais";#N/A,#N/A,FALSE,"QD_C Receita";#N/A,#N/A,FALSE,"QD_D Custos";#N/A,#N/A,FALSE,"QD_E Resultado";#N/A,#N/A,FALSE,"QD_G Fluxo Caixa"}</definedName>
    <definedName name="aoppp" localSheetId="4">#REF!</definedName>
    <definedName name="aoppp" localSheetId="7">#REF!</definedName>
    <definedName name="aoppp" localSheetId="26">#REF!</definedName>
    <definedName name="aoppp">#REF!</definedName>
    <definedName name="AP" localSheetId="7">#REF!</definedName>
    <definedName name="AP">#REF!</definedName>
    <definedName name="APARENTE" localSheetId="4">#REF!</definedName>
    <definedName name="APARENTE" localSheetId="7">#REF!</definedName>
    <definedName name="APARENTE">#REF!</definedName>
    <definedName name="apc" localSheetId="4">#REF!</definedName>
    <definedName name="apc" localSheetId="7">#REF!</definedName>
    <definedName name="apc">#REF!</definedName>
    <definedName name="apmfs" localSheetId="4">#REF!</definedName>
    <definedName name="apmfs" localSheetId="7">#REF!</definedName>
    <definedName name="apmfs">#REF!</definedName>
    <definedName name="APRENDIZ" localSheetId="7">{"total","SUM(total)","YNNNN",FALSE}</definedName>
    <definedName name="APRENDIZ">{"total","SUM(total)","YNNNN",FALSE}</definedName>
    <definedName name="aq" localSheetId="4">#REF!</definedName>
    <definedName name="aq" localSheetId="7">#REF!</definedName>
    <definedName name="aq">#REF!</definedName>
    <definedName name="AqCAP1" localSheetId="4">#REF!</definedName>
    <definedName name="AqCAP1" localSheetId="7">#REF!</definedName>
    <definedName name="AqCAP1">#REF!</definedName>
    <definedName name="AqCap2" localSheetId="4">#REF!</definedName>
    <definedName name="AqCap2" localSheetId="7">#REF!</definedName>
    <definedName name="AqCap2">#REF!</definedName>
    <definedName name="AQCAP20" localSheetId="4">"$#REF!.$I$15"</definedName>
    <definedName name="AQCAP20" localSheetId="7">#REF!</definedName>
    <definedName name="AQCAP20">#REF!</definedName>
    <definedName name="AqCAPCBUQ" localSheetId="4">#REF!</definedName>
    <definedName name="AqCAPCBUQ" localSheetId="7">#REF!</definedName>
    <definedName name="AqCAPCBUQ">#REF!</definedName>
    <definedName name="AqCAPPMQ" localSheetId="4">#REF!</definedName>
    <definedName name="AqCAPPMQ" localSheetId="7">#REF!</definedName>
    <definedName name="AqCAPPMQ">#REF!</definedName>
    <definedName name="AQCM30" localSheetId="4">"$#REF!.$I$16"</definedName>
    <definedName name="AQCM30" localSheetId="7">#REF!</definedName>
    <definedName name="AQCM30">#REF!</definedName>
    <definedName name="aqqq" localSheetId="7" hidden="1">{"'PXR_6500'!$A$1:$I$124"}</definedName>
    <definedName name="aqqq" hidden="1">{"'PXR_6500'!$A$1:$I$124"}</definedName>
    <definedName name="AQRM1C" localSheetId="4">"$#REF!.$I$18"</definedName>
    <definedName name="AQRM1C" localSheetId="7">#REF!</definedName>
    <definedName name="AQRM1C">#REF!</definedName>
    <definedName name="AQRR1C" localSheetId="4">"$#REF!.$I$17"</definedName>
    <definedName name="AQRR1C" localSheetId="7">#REF!</definedName>
    <definedName name="AQRR1C">#REF!</definedName>
    <definedName name="AquiMatBetum" localSheetId="4">#REF!</definedName>
    <definedName name="AquiMatBetum" localSheetId="7">#REF!</definedName>
    <definedName name="AquiMatBetum">#REF!</definedName>
    <definedName name="AquisCAPMB" localSheetId="4">#REF!</definedName>
    <definedName name="AquisCAPMB" localSheetId="7">#REF!</definedName>
    <definedName name="AquisCAPMB">#REF!</definedName>
    <definedName name="AquisCM30" localSheetId="4">#REF!</definedName>
    <definedName name="AquisCM30" localSheetId="7">#REF!</definedName>
    <definedName name="AquisCM30">#REF!</definedName>
    <definedName name="AquisMatBet" localSheetId="4">#REF!</definedName>
    <definedName name="AquisMatBet" localSheetId="7">#REF!</definedName>
    <definedName name="AquisMatBet">#REF!</definedName>
    <definedName name="AquisRC1CE" localSheetId="4">#REF!</definedName>
    <definedName name="AquisRC1CE" localSheetId="7">#REF!</definedName>
    <definedName name="AquisRC1CE">#REF!</definedName>
    <definedName name="AquisRR1CCD" localSheetId="4">#REF!</definedName>
    <definedName name="AquisRR1CCD" localSheetId="7">#REF!</definedName>
    <definedName name="AquisRR1CCD">#REF!</definedName>
    <definedName name="AquisRR1CTB" localSheetId="4">#REF!</definedName>
    <definedName name="AquisRR1CTB" localSheetId="7">#REF!</definedName>
    <definedName name="AquisRR1CTB">#REF!</definedName>
    <definedName name="ar" localSheetId="4">#REF!</definedName>
    <definedName name="ar" localSheetId="7">#REF!</definedName>
    <definedName name="ar">#REF!</definedName>
    <definedName name="ARAME_RECOZIDO" localSheetId="4">#REF!</definedName>
    <definedName name="ARAME_RECOZIDO" localSheetId="7">#REF!</definedName>
    <definedName name="ARAME_RECOZIDO">#REF!</definedName>
    <definedName name="ARC1CE" localSheetId="4">#REF!</definedName>
    <definedName name="ARC1CE" localSheetId="7">#REF!</definedName>
    <definedName name="ARC1CE">#REF!</definedName>
    <definedName name="are" localSheetId="4">#REF!</definedName>
    <definedName name="are" localSheetId="7">#REF!</definedName>
    <definedName name="are">#REF!</definedName>
    <definedName name="AREA" localSheetId="4">#REF!</definedName>
    <definedName name="AREA" localSheetId="7">#REF!</definedName>
    <definedName name="AREA">#REF!</definedName>
    <definedName name="ÀREA" localSheetId="4">#REF!</definedName>
    <definedName name="ÀREA" localSheetId="7">#REF!</definedName>
    <definedName name="ÀREA">#REF!</definedName>
    <definedName name="AREA.ROÇADA" localSheetId="4">#REF!</definedName>
    <definedName name="AREA.ROÇADA" localSheetId="7">#REF!</definedName>
    <definedName name="AREA.ROÇADA">#REF!</definedName>
    <definedName name="ÀREA_ACUM" localSheetId="4">#REF!</definedName>
    <definedName name="ÀREA_ACUM" localSheetId="7">#REF!</definedName>
    <definedName name="ÀREA_ACUM">#REF!</definedName>
    <definedName name="area_base" localSheetId="4">#REF!</definedName>
    <definedName name="area_base" localSheetId="7">#REF!</definedName>
    <definedName name="area_base">#REF!</definedName>
    <definedName name="_xlnm.Extract" localSheetId="4">#REF!</definedName>
    <definedName name="_xlnm.Extract" localSheetId="7">#REF!</definedName>
    <definedName name="_xlnm.Extract" localSheetId="26">#REF!</definedName>
    <definedName name="_xlnm.Extract">#REF!</definedName>
    <definedName name="Area_de_immpressao" localSheetId="4">#REF!</definedName>
    <definedName name="Area_de_immpressao" localSheetId="7">#REF!</definedName>
    <definedName name="Area_de_immpressao">#REF!</definedName>
    <definedName name="Area_de_Impreessao" localSheetId="4">#REF!</definedName>
    <definedName name="Area_de_Impreessao" localSheetId="7">#REF!</definedName>
    <definedName name="Area_de_Impreessao">#REF!</definedName>
    <definedName name="_xlnm.Print_Area" localSheetId="10">AD.FX!$C$1:$N$51</definedName>
    <definedName name="_xlnm.Print_Area" localSheetId="9">AD.LOCAL!$C$1:$L$35</definedName>
    <definedName name="_xlnm.Print_Area" localSheetId="13">AD.MC!$B$1:$M$17</definedName>
    <definedName name="_xlnm.Print_Area" localSheetId="11">AD.VIN!$C$1:$M$43</definedName>
    <definedName name="_xlnm.Print_Area" localSheetId="12">AD.VR!$C$1:$N$32</definedName>
    <definedName name="_xlnm.Print_Area" localSheetId="25">'Aquis. Betuminoso'!$A$1:$O$202</definedName>
    <definedName name="_xlnm.Print_Area" localSheetId="4">BDI!$B$2:$I$98</definedName>
    <definedName name="_xlnm.Print_Area" localSheetId="17">CANT_Coef!$A$1:$D$115</definedName>
    <definedName name="_xlnm.Print_Area" localSheetId="19">'CANT_Compl OAE'!$A$1:$D$45</definedName>
    <definedName name="_xlnm.Print_Area" localSheetId="16">CANT_Efetivo!$A$1:$D$26</definedName>
    <definedName name="_xlnm.Print_Area" localSheetId="20">CANT_Ind!$A$1:$F$18</definedName>
    <definedName name="_xlnm.Print_Area" localSheetId="18">CANT_Princ!$A$1:$D$63</definedName>
    <definedName name="_xlnm.Print_Area" localSheetId="8">'CPU Iluminação'!$A$3:$J$792</definedName>
    <definedName name="_xlnm.Print_Area" localSheetId="3">CRON!$A$1:$ER$81</definedName>
    <definedName name="_xlnm.Print_Area" localSheetId="2">'CURVA ABC'!$A$1:$H$196</definedName>
    <definedName name="_xlnm.Print_Area" localSheetId="27">Diagrama!$A$1:$Q$61</definedName>
    <definedName name="_xlnm.Print_Area" localSheetId="15">EFS!$A$1:$Q$92</definedName>
    <definedName name="_xlnm.Print_Area" localSheetId="22">'Equip Mínimo'!$A$1:$H$107</definedName>
    <definedName name="_xlnm.Print_Area" localSheetId="7">FIT!$A$1:$J$38</definedName>
    <definedName name="_xlnm.Print_Area" localSheetId="6">HISTOGRAMA!$B$1:$AD$61</definedName>
    <definedName name="_xlnm.Print_Area" localSheetId="26">'Mapa+Binômio'!$B$2:$AB$86</definedName>
    <definedName name="_xlnm.Print_Area" localSheetId="24">'Mat. Betuminoso'!$A$1:$K$108</definedName>
    <definedName name="_xlnm.Print_Area" localSheetId="21">'Mob. e Desmob'!$B$2:$T$149</definedName>
    <definedName name="_xlnm.Print_Area" localSheetId="5">MUNICÍPIOS!$A$1:$P$109</definedName>
    <definedName name="_xlnm.Print_Area" localSheetId="1">PLANILHA!$A$1:$J$398</definedName>
    <definedName name="_xlnm.Print_Area" localSheetId="0">RESUMO!$A$1:$E$59</definedName>
    <definedName name="_xlnm.Print_Area" localSheetId="14">'RESUMO MO'!$B$1:$F$65</definedName>
    <definedName name="_xlnm.Print_Area">#REF!</definedName>
    <definedName name="Area_de_impressaoo" localSheetId="4">#REF!</definedName>
    <definedName name="Area_de_impressaoo" localSheetId="7">#REF!</definedName>
    <definedName name="Area_de_impressaoo">#REF!</definedName>
    <definedName name="Area_de_impressaooo" localSheetId="4">#REF!</definedName>
    <definedName name="Area_de_impressaooo" localSheetId="7">#REF!</definedName>
    <definedName name="Area_de_impressaooo">#REF!</definedName>
    <definedName name="Area_de_impressaoooo" localSheetId="4">#REF!</definedName>
    <definedName name="Area_de_impressaoooo" localSheetId="7">#REF!</definedName>
    <definedName name="Area_de_impressaoooo">#REF!</definedName>
    <definedName name="Area_de_impressaooooo" localSheetId="4">#REF!</definedName>
    <definedName name="Area_de_impressaooooo" localSheetId="7">#REF!</definedName>
    <definedName name="Area_de_impressaooooo">#REF!</definedName>
    <definedName name="Area_de_impresssao" localSheetId="4">#REF!</definedName>
    <definedName name="Area_de_impresssao" localSheetId="7">#REF!</definedName>
    <definedName name="Area_de_impresssao">#REF!</definedName>
    <definedName name="Area_de_IMPRESSSAOO" localSheetId="4">#REF!</definedName>
    <definedName name="Area_de_IMPRESSSAOO" localSheetId="7">#REF!</definedName>
    <definedName name="Area_de_IMPRESSSAOO">#REF!</definedName>
    <definedName name="Area_de_Impressssao" localSheetId="4">#REF!</definedName>
    <definedName name="Area_de_Impressssao" localSheetId="7">#REF!</definedName>
    <definedName name="Area_de_Impressssao">#REF!</definedName>
    <definedName name="Area_de_impresssssao" localSheetId="4">#REF!</definedName>
    <definedName name="Area_de_impresssssao" localSheetId="7">#REF!</definedName>
    <definedName name="Area_de_impresssssao">#REF!</definedName>
    <definedName name="Área_impressão_IM" localSheetId="4">#REF!</definedName>
    <definedName name="Área_impressão_IM" localSheetId="19">#REF!</definedName>
    <definedName name="Área_impressão_IM" localSheetId="7">#N/A</definedName>
    <definedName name="Área_impressão_IM" localSheetId="26">#REF!</definedName>
    <definedName name="Área_impressão_IM">#REF!</definedName>
    <definedName name="Área_impressão_IM_1">"$#REF!.$A$1:$G$8"</definedName>
    <definedName name="Área_impressão_IM_10">"$#REF!.$A$1:$G$8"</definedName>
    <definedName name="Área_impressão_IM_10_17" localSheetId="4">#REF!</definedName>
    <definedName name="Área_impressão_IM_10_17" localSheetId="7">#REF!</definedName>
    <definedName name="Área_impressão_IM_10_17">#REF!</definedName>
    <definedName name="Área_impressão_IM_10_21" localSheetId="4">#REF!</definedName>
    <definedName name="Área_impressão_IM_10_21" localSheetId="7">#REF!</definedName>
    <definedName name="Área_impressão_IM_10_21">#REF!</definedName>
    <definedName name="Área_impressão_IM_11">"$#REF!.$A$1:$G$8"</definedName>
    <definedName name="Área_impressão_IM_11_17" localSheetId="4">#REF!</definedName>
    <definedName name="Área_impressão_IM_11_17" localSheetId="7">#REF!</definedName>
    <definedName name="Área_impressão_IM_11_17">#REF!</definedName>
    <definedName name="Área_impressão_IM_11_21" localSheetId="4">#REF!</definedName>
    <definedName name="Área_impressão_IM_11_21" localSheetId="7">#REF!</definedName>
    <definedName name="Área_impressão_IM_11_21">#REF!</definedName>
    <definedName name="Área_impressão_IM_12">"$#REF!.$A$1:$G$8"</definedName>
    <definedName name="Área_impressão_IM_12_1">"$#REF!.$A$1:$G$8"</definedName>
    <definedName name="Área_impressão_IM_12_17" localSheetId="4">#REF!</definedName>
    <definedName name="Área_impressão_IM_12_17" localSheetId="7">#REF!</definedName>
    <definedName name="Área_impressão_IM_12_17">#REF!</definedName>
    <definedName name="Área_impressão_IM_12_21" localSheetId="4">#REF!</definedName>
    <definedName name="Área_impressão_IM_12_21" localSheetId="7">#REF!</definedName>
    <definedName name="Área_impressão_IM_12_21">#REF!</definedName>
    <definedName name="Área_impressão_IM_13">"$#REF!.$A$1:$G$8"</definedName>
    <definedName name="Área_impressão_IM_13_1">"$#REF!.$A$1:$G$8"</definedName>
    <definedName name="Área_impressão_IM_13_17" localSheetId="4">#REF!</definedName>
    <definedName name="Área_impressão_IM_13_17" localSheetId="7">#REF!</definedName>
    <definedName name="Área_impressão_IM_13_17">#REF!</definedName>
    <definedName name="Área_impressão_IM_13_2">"$#REF!.$A$1:$G$8"</definedName>
    <definedName name="Área_impressão_IM_13_21" localSheetId="4">#REF!</definedName>
    <definedName name="Área_impressão_IM_13_21" localSheetId="7">#REF!</definedName>
    <definedName name="Área_impressão_IM_13_21">#REF!</definedName>
    <definedName name="Área_impressão_IM_13_3">"$#REF!.$A$1:$G$8"</definedName>
    <definedName name="Área_impressão_IM_14" localSheetId="4">#REF!</definedName>
    <definedName name="Área_impressão_IM_14" localSheetId="7">#REF!</definedName>
    <definedName name="Área_impressão_IM_14">#REF!</definedName>
    <definedName name="Área_impressão_IM_14_1">"$#REF!.$A$1:$G$8"</definedName>
    <definedName name="Área_impressão_IM_14_17" localSheetId="4">#REF!</definedName>
    <definedName name="Área_impressão_IM_14_17" localSheetId="7">#REF!</definedName>
    <definedName name="Área_impressão_IM_14_17">#REF!</definedName>
    <definedName name="Área_impressão_IM_14_2">"$#REF!.$A$1:$G$8"</definedName>
    <definedName name="Área_impressão_IM_14_21" localSheetId="4">#REF!</definedName>
    <definedName name="Área_impressão_IM_14_21" localSheetId="7">#REF!</definedName>
    <definedName name="Área_impressão_IM_14_21">#REF!</definedName>
    <definedName name="Área_impressão_IM_14_3">"$#REF!.$A$1:$G$8"</definedName>
    <definedName name="Área_impressão_IM_14_4">"$#REF!.$A$1:$G$8"</definedName>
    <definedName name="Área_impressão_IM_15">"$#REF!.$A$1:$G$8"</definedName>
    <definedName name="Área_impressão_IM_15_1">"$#REF!.$A$1:$G$8"</definedName>
    <definedName name="Área_impressão_IM_15_17" localSheetId="4">#REF!</definedName>
    <definedName name="Área_impressão_IM_15_17" localSheetId="7">#REF!</definedName>
    <definedName name="Área_impressão_IM_15_17">#REF!</definedName>
    <definedName name="Área_impressão_IM_15_2">"$#REF!.$A$1:$G$8"</definedName>
    <definedName name="Área_impressão_IM_15_21" localSheetId="4">#REF!</definedName>
    <definedName name="Área_impressão_IM_15_21" localSheetId="7">#REF!</definedName>
    <definedName name="Área_impressão_IM_15_21">#REF!</definedName>
    <definedName name="Área_impressão_IM_15_3">"$#REF!.$A$1:$G$8"</definedName>
    <definedName name="Área_impressão_IM_15_4">"$#REF!.$A$1:$G$8"</definedName>
    <definedName name="Área_impressão_IM_16">"$#REF!.$A$1:$G$8"</definedName>
    <definedName name="Área_impressão_IM_16_1">"$#REF!.$A$1:$G$8"</definedName>
    <definedName name="Área_impressão_IM_16_17" localSheetId="4">#REF!</definedName>
    <definedName name="Área_impressão_IM_16_17" localSheetId="7">#REF!</definedName>
    <definedName name="Área_impressão_IM_16_17">#REF!</definedName>
    <definedName name="Área_impressão_IM_16_21" localSheetId="4">#REF!</definedName>
    <definedName name="Área_impressão_IM_16_21" localSheetId="7">#REF!</definedName>
    <definedName name="Área_impressão_IM_16_21">#REF!</definedName>
    <definedName name="Área_impressão_IM_17">"$#REF!.$A$1:$G$8"</definedName>
    <definedName name="Área_impressão_IM_17_1">"$#REF!.$A$1:$G$8"</definedName>
    <definedName name="Área_impressão_IM_17_17" localSheetId="4">#REF!</definedName>
    <definedName name="Área_impressão_IM_17_17" localSheetId="7">#REF!</definedName>
    <definedName name="Área_impressão_IM_17_17">#REF!</definedName>
    <definedName name="Área_impressão_IM_17_2">"$#REF!.$A$1:$G$8"</definedName>
    <definedName name="Área_impressão_IM_17_21" localSheetId="4">#REF!</definedName>
    <definedName name="Área_impressão_IM_17_21" localSheetId="7">#REF!</definedName>
    <definedName name="Área_impressão_IM_17_21">#REF!</definedName>
    <definedName name="Área_impressão_IM_18">"$#REF!.$A$1:$G$8"</definedName>
    <definedName name="Área_impressão_IM_18_1">"$#REF!.$A$1:$G$8"</definedName>
    <definedName name="Área_impressão_IM_18_17" localSheetId="4">#REF!</definedName>
    <definedName name="Área_impressão_IM_18_17" localSheetId="7">#REF!</definedName>
    <definedName name="Área_impressão_IM_18_17">#REF!</definedName>
    <definedName name="Área_impressão_IM_18_2">"$#REF!.$A$1:$G$8"</definedName>
    <definedName name="Área_impressão_IM_18_21" localSheetId="4">#REF!</definedName>
    <definedName name="Área_impressão_IM_18_21" localSheetId="7">#REF!</definedName>
    <definedName name="Área_impressão_IM_18_21">#REF!</definedName>
    <definedName name="Área_impressão_IM_18_3">"$#REF!.$A$1:$G$8"</definedName>
    <definedName name="Área_impressão_IM_18_4">"$#REF!.$A$1:$G$8"</definedName>
    <definedName name="Área_impressão_IM_19">"$#REF!.$A$1:$G$8"</definedName>
    <definedName name="Área_impressão_IM_19_1">"$#REF!.$A$1:$G$8"</definedName>
    <definedName name="Área_impressão_IM_19_2">"$#REF!.$A$1:$G$8"</definedName>
    <definedName name="Área_impressão_IM_19_3">"$#REF!.$A$1:$G$8"</definedName>
    <definedName name="Área_impressão_IM_19_4">"$#REF!.$A$1:$G$8"</definedName>
    <definedName name="Área_impressão_IM_19_5">"$#REF!.$A$1:$G$8"</definedName>
    <definedName name="Área_impressão_IM_2" localSheetId="4">#REF!</definedName>
    <definedName name="Área_impressão_IM_2" localSheetId="7">#REF!</definedName>
    <definedName name="Área_impressão_IM_2">#REF!</definedName>
    <definedName name="Área_impressão_IM_2_17" localSheetId="4">#REF!</definedName>
    <definedName name="Área_impressão_IM_2_17" localSheetId="7">#REF!</definedName>
    <definedName name="Área_impressão_IM_2_17">#REF!</definedName>
    <definedName name="Área_impressão_IM_2_21" localSheetId="4">#REF!</definedName>
    <definedName name="Área_impressão_IM_2_21" localSheetId="7">#REF!</definedName>
    <definedName name="Área_impressão_IM_2_21">#REF!</definedName>
    <definedName name="Área_impressão_IM_20">"$#REF!.$A$1:$G$8"</definedName>
    <definedName name="Área_impressão_IM_20_1">"$#REF!.$A$1:$G$8"</definedName>
    <definedName name="Área_impressão_IM_20_17" localSheetId="4">#REF!</definedName>
    <definedName name="Área_impressão_IM_20_17" localSheetId="7">#REF!</definedName>
    <definedName name="Área_impressão_IM_20_17">#REF!</definedName>
    <definedName name="Área_impressão_IM_20_2">"$#REF!.$A$1:$G$8"</definedName>
    <definedName name="Área_impressão_IM_20_21" localSheetId="4">#REF!</definedName>
    <definedName name="Área_impressão_IM_20_21" localSheetId="7">#REF!</definedName>
    <definedName name="Área_impressão_IM_20_21">#REF!</definedName>
    <definedName name="Área_impressão_IM_20_3">"$#REF!.$A$1:$G$8"</definedName>
    <definedName name="Área_impressão_IM_20_4">"$#REF!.$A$1:$G$8"</definedName>
    <definedName name="Área_impressão_IM_20_5">"$#REF!.$A$1:$G$8"</definedName>
    <definedName name="Área_impressão_IM_20_6">"$#REF!.$A$1:$G$8"</definedName>
    <definedName name="Área_impressão_IM_21">"$#REF!.$A$1:$G$8"</definedName>
    <definedName name="Área_impressão_IM_21_1">"$#REF!.$A$1:$G$8"</definedName>
    <definedName name="Área_impressão_IM_21_17" localSheetId="4">#REF!</definedName>
    <definedName name="Área_impressão_IM_21_17" localSheetId="7">#REF!</definedName>
    <definedName name="Área_impressão_IM_21_17">#REF!</definedName>
    <definedName name="Área_impressão_IM_21_2">"$#REF!.$A$1:$G$8"</definedName>
    <definedName name="Área_impressão_IM_21_21" localSheetId="4">#REF!</definedName>
    <definedName name="Área_impressão_IM_21_21" localSheetId="7">#REF!</definedName>
    <definedName name="Área_impressão_IM_21_21">#REF!</definedName>
    <definedName name="Área_impressão_IM_21_3">"$#REF!.$A$1:$G$8"</definedName>
    <definedName name="Área_impressão_IM_21_4">"$#REF!.$A$1:$G$8"</definedName>
    <definedName name="Área_impressão_IM_21_5">"$#REF!.$A$1:$G$8"</definedName>
    <definedName name="Área_impressão_IM_21_6">"$#REF!.$A$1:$G$8"</definedName>
    <definedName name="Área_impressão_IM_21_7">"$#REF!.$A$1:$G$8"</definedName>
    <definedName name="Área_impressão_IM_22">"$#REF!.$A$1:$G$8"</definedName>
    <definedName name="Área_impressão_IM_22_1">"$#REF!.$A$1:$G$8"</definedName>
    <definedName name="Área_impressão_IM_22_17" localSheetId="4">#REF!</definedName>
    <definedName name="Área_impressão_IM_22_17" localSheetId="7">#REF!</definedName>
    <definedName name="Área_impressão_IM_22_17">#REF!</definedName>
    <definedName name="Área_impressão_IM_22_2">"$#REF!.$A$1:$G$8"</definedName>
    <definedName name="Área_impressão_IM_22_21" localSheetId="4">#REF!</definedName>
    <definedName name="Área_impressão_IM_22_21" localSheetId="7">#REF!</definedName>
    <definedName name="Área_impressão_IM_22_21">#REF!</definedName>
    <definedName name="Área_impressão_IM_22_3">"$#REF!.$A$1:$G$8"</definedName>
    <definedName name="Área_impressão_IM_22_4">"$#REF!.$A$1:$G$8"</definedName>
    <definedName name="Área_impressão_IM_22_5">"$#REF!.$A$1:$G$8"</definedName>
    <definedName name="Área_impressão_IM_23">"$#REF!.$A$1:$G$8"</definedName>
    <definedName name="Área_impressão_IM_23_1">"$#REF!.$A$1:$G$8"</definedName>
    <definedName name="Área_impressão_IM_23_17" localSheetId="4">#REF!</definedName>
    <definedName name="Área_impressão_IM_23_17" localSheetId="7">#REF!</definedName>
    <definedName name="Área_impressão_IM_23_17">#REF!</definedName>
    <definedName name="Área_impressão_IM_23_2">"$#REF!.$A$1:$G$8"</definedName>
    <definedName name="Área_impressão_IM_23_21" localSheetId="4">#REF!</definedName>
    <definedName name="Área_impressão_IM_23_21" localSheetId="7">#REF!</definedName>
    <definedName name="Área_impressão_IM_23_21">#REF!</definedName>
    <definedName name="Área_impressão_IM_23_3">"$#REF!.$A$1:$G$8"</definedName>
    <definedName name="Área_impressão_IM_23_4">"$#REF!.$A$1:$G$8"</definedName>
    <definedName name="Área_impressão_IM_23_5">"$#REF!.$A$1:$G$8"</definedName>
    <definedName name="Área_impressão_IM_23_6">"$#REF!.$A$1:$G$8"</definedName>
    <definedName name="Área_impressão_IM_23_7">"$#REF!.$A$1:$G$8"</definedName>
    <definedName name="Área_impressão_IM_23_8">"$#REF!.$A$1:$G$8"</definedName>
    <definedName name="Área_impressão_IM_24">"$#REF!.$A$1:$G$8"</definedName>
    <definedName name="Área_impressão_IM_24_1">"$#REF!.$A$1:$G$8"</definedName>
    <definedName name="Área_impressão_IM_24_2">"$#REF!.$A$1:$G$8"</definedName>
    <definedName name="Área_impressão_IM_24_3">"$#REF!.$A$1:$G$8"</definedName>
    <definedName name="Área_impressão_IM_24_4">"$#REF!.$A$1:$G$8"</definedName>
    <definedName name="Área_impressão_IM_24_5">"$#REF!.$A$1:$G$8"</definedName>
    <definedName name="Área_impressão_IM_24_6">"$#REF!.$A$1:$G$8"</definedName>
    <definedName name="Área_impressão_IM_25">"$#REF!.$A$1:$G$8"</definedName>
    <definedName name="Área_impressão_IM_25_1">"$#REF!.$A$1:$G$8"</definedName>
    <definedName name="Área_impressão_IM_25_2">"$#REF!.$A$1:$G$8"</definedName>
    <definedName name="Área_impressão_IM_25_3">"$#REF!.$A$1:$G$8"</definedName>
    <definedName name="Área_impressão_IM_25_4">"$#REF!.$A$1:$G$8"</definedName>
    <definedName name="Área_impressão_IM_26">"$#REF!.$A$1:$G$8"</definedName>
    <definedName name="Área_impressão_IM_26_1">"$#REF!.$A$1:$G$8"</definedName>
    <definedName name="Área_impressão_IM_26_2">"$#REF!.$A$1:$G$8"</definedName>
    <definedName name="Área_impressão_IM_26_3">"$#REF!.$A$1:$G$8"</definedName>
    <definedName name="Área_impressão_IM_26_4">"$#REF!.$A$1:$G$8"</definedName>
    <definedName name="Área_impressão_IM_26_5">"$#REF!.$A$1:$G$8"</definedName>
    <definedName name="Área_impressão_IM_27">"$#REF!.$A$1:$G$8"</definedName>
    <definedName name="Área_impressão_IM_27_1">"$#REF!.$A$1:$G$8"</definedName>
    <definedName name="Área_impressão_IM_27_2">"$#REF!.$A$1:$G$8"</definedName>
    <definedName name="Área_impressão_IM_27_3">"$#REF!.$A$1:$G$8"</definedName>
    <definedName name="Área_impressão_IM_28">"$#REF!.$A$1:$G$8"</definedName>
    <definedName name="Área_impressão_IM_28_1">"$#REF!.$A$1:$G$8"</definedName>
    <definedName name="Área_impressão_IM_28_2">"$#REF!.$A$1:$G$8"</definedName>
    <definedName name="Área_impressão_IM_28_3">"$#REF!.$A$1:$G$8"</definedName>
    <definedName name="Área_impressão_IM_28_4">"$#REF!.$A$1:$G$8"</definedName>
    <definedName name="Área_impressão_IM_28_5">"$#REF!.$A$1:$G$8"</definedName>
    <definedName name="Área_impressão_IM_28_6">"$#REF!.$A$1:$G$8"</definedName>
    <definedName name="Área_impressão_IM_29">"$#REF!.$A$1:$G$8"</definedName>
    <definedName name="Área_impressão_IM_29_1">"$#REF!.$A$1:$G$8"</definedName>
    <definedName name="Área_impressão_IM_29_10">"$#REF!.$A$1:$G$8"</definedName>
    <definedName name="Área_impressão_IM_29_11">"$#REF!.$A$1:$G$8"</definedName>
    <definedName name="Área_impressão_IM_29_12">"$#REF!.$A$1:$G$8"</definedName>
    <definedName name="Área_impressão_IM_29_2">"$#REF!.$A$1:$G$8"</definedName>
    <definedName name="Área_impressão_IM_29_3">"$#REF!.$A$1:$G$8"</definedName>
    <definedName name="Área_impressão_IM_29_4">"$#REF!.$A$1:$G$8"</definedName>
    <definedName name="Área_impressão_IM_29_5">"$#REF!.$A$1:$G$8"</definedName>
    <definedName name="Área_impressão_IM_29_6">"$#REF!.$A$1:$G$8"</definedName>
    <definedName name="Área_impressão_IM_29_7">"$#REF!.$A$1:$G$8"</definedName>
    <definedName name="Área_impressão_IM_29_8">"$#REF!.$A$1:$G$8"</definedName>
    <definedName name="Área_impressão_IM_29_9">"$#REF!.$A$1:$G$8"</definedName>
    <definedName name="Área_impressão_IM_3" localSheetId="4">#REF!</definedName>
    <definedName name="Área_impressão_IM_3" localSheetId="7">#REF!</definedName>
    <definedName name="Área_impressão_IM_3">#REF!</definedName>
    <definedName name="Área_impressão_IM_3_1">"$#REF!.$A$1:$G$8"</definedName>
    <definedName name="Área_impressão_IM_3_17" localSheetId="4">#REF!</definedName>
    <definedName name="Área_impressão_IM_3_17" localSheetId="7">#REF!</definedName>
    <definedName name="Área_impressão_IM_3_17">#REF!</definedName>
    <definedName name="Área_impressão_IM_3_21" localSheetId="4">#REF!</definedName>
    <definedName name="Área_impressão_IM_3_21" localSheetId="7">#REF!</definedName>
    <definedName name="Área_impressão_IM_3_21">#REF!</definedName>
    <definedName name="Área_impressão_IM_30">"$#REF!.$A$1:$G$8"</definedName>
    <definedName name="Área_impressão_IM_30_1">"$#REF!.$A$1:$G$8"</definedName>
    <definedName name="Área_impressão_IM_30_10">"$#REF!.$A$1:$G$8"</definedName>
    <definedName name="Área_impressão_IM_30_11">"$#REF!.$A$1:$G$8"</definedName>
    <definedName name="Área_impressão_IM_30_12">"$#REF!.$A$1:$G$8"</definedName>
    <definedName name="Área_impressão_IM_30_2">"$#REF!.$A$1:$G$8"</definedName>
    <definedName name="Área_impressão_IM_30_3">"$#REF!.$A$1:$G$8"</definedName>
    <definedName name="Área_impressão_IM_30_4">"$#REF!.$A$1:$G$8"</definedName>
    <definedName name="Área_impressão_IM_30_5">"$#REF!.$A$1:$G$8"</definedName>
    <definedName name="Área_impressão_IM_30_6">"$#REF!.$A$1:$G$8"</definedName>
    <definedName name="Área_impressão_IM_30_7">"$#REF!.$A$1:$G$8"</definedName>
    <definedName name="Área_impressão_IM_30_8">"$#REF!.$A$1:$G$8"</definedName>
    <definedName name="Área_impressão_IM_30_9">"$#REF!.$A$1:$G$8"</definedName>
    <definedName name="Área_impressão_IM_31">"$#REF!.$A$1:$G$8"</definedName>
    <definedName name="Área_impressão_IM_31_1">"$#REF!.$A$1:$G$8"</definedName>
    <definedName name="Área_impressão_IM_31_10">"$#REF!.$A$1:$G$8"</definedName>
    <definedName name="Área_impressão_IM_31_11">"$#REF!.$A$1:$G$8"</definedName>
    <definedName name="Área_impressão_IM_31_12">"$#REF!.$A$1:$G$8"</definedName>
    <definedName name="Área_impressão_IM_31_13">"$#REF!.$A$1:$G$8"</definedName>
    <definedName name="Área_impressão_IM_31_2">"$#REF!.$A$1:$G$8"</definedName>
    <definedName name="Área_impressão_IM_31_3">"$#REF!.$A$1:$G$8"</definedName>
    <definedName name="Área_impressão_IM_31_4">"$#REF!.$A$1:$G$8"</definedName>
    <definedName name="Área_impressão_IM_31_5">"$#REF!.$A$1:$G$8"</definedName>
    <definedName name="Área_impressão_IM_31_6">"$#REF!.$A$1:$G$8"</definedName>
    <definedName name="Área_impressão_IM_31_7">"$#REF!.$A$1:$G$8"</definedName>
    <definedName name="Área_impressão_IM_31_8">"$#REF!.$A$1:$G$8"</definedName>
    <definedName name="Área_impressão_IM_31_9">"$#REF!.$A$1:$G$8"</definedName>
    <definedName name="Área_impressão_IM_33">"$#REF!.$A$1:$G$8"</definedName>
    <definedName name="Área_impressão_IM_33_1">"$#REF!.$A$1:$G$8"</definedName>
    <definedName name="Área_impressão_IM_34" localSheetId="4">#REF!</definedName>
    <definedName name="Área_impressão_IM_34" localSheetId="7">#REF!</definedName>
    <definedName name="Área_impressão_IM_34">#REF!</definedName>
    <definedName name="Área_impressão_IM_34_1">"$#REF!.$A$1:$G$8"</definedName>
    <definedName name="Área_impressão_IM_35">"$#REF!.$A$1:$G$8"</definedName>
    <definedName name="Área_impressão_IM_35_1">"$#REF!.$A$1:$G$8"</definedName>
    <definedName name="Área_impressão_IM_35_2">"$#REF!.$A$1:$G$8"</definedName>
    <definedName name="Área_impressão_IM_35_3">"$#REF!.$A$1:$G$8"</definedName>
    <definedName name="Área_impressão_IM_35_4">"$#REF!.$A$1:$G$8"</definedName>
    <definedName name="Área_impressão_IM_35_5">"$#REF!.$A$1:$G$8"</definedName>
    <definedName name="Área_impressão_IM_35_6">"$#REF!.$A$1:$G$8"</definedName>
    <definedName name="Área_impressão_IM_4" localSheetId="4">#REF!</definedName>
    <definedName name="Área_impressão_IM_4" localSheetId="7">#REF!</definedName>
    <definedName name="Área_impressão_IM_4">#REF!</definedName>
    <definedName name="Área_impressão_IM_4_17" localSheetId="4">#REF!</definedName>
    <definedName name="Área_impressão_IM_4_17" localSheetId="7">#REF!</definedName>
    <definedName name="Área_impressão_IM_4_17">#REF!</definedName>
    <definedName name="Área_impressão_IM_4_21" localSheetId="4">#REF!</definedName>
    <definedName name="Área_impressão_IM_4_21" localSheetId="7">#REF!</definedName>
    <definedName name="Área_impressão_IM_4_21">#REF!</definedName>
    <definedName name="Área_impressão_IM_5" localSheetId="4">#REF!</definedName>
    <definedName name="Área_impressão_IM_5" localSheetId="7">#REF!</definedName>
    <definedName name="Área_impressão_IM_5">#REF!</definedName>
    <definedName name="Área_impressão_IM_5_17" localSheetId="4">#REF!</definedName>
    <definedName name="Área_impressão_IM_5_17" localSheetId="7">#REF!</definedName>
    <definedName name="Área_impressão_IM_5_17">#REF!</definedName>
    <definedName name="Área_impressão_IM_5_21" localSheetId="4">#REF!</definedName>
    <definedName name="Área_impressão_IM_5_21" localSheetId="7">#REF!</definedName>
    <definedName name="Área_impressão_IM_5_21">#REF!</definedName>
    <definedName name="Área_impressão_IM_6" localSheetId="4">#REF!</definedName>
    <definedName name="Área_impressão_IM_6" localSheetId="7">#REF!</definedName>
    <definedName name="Área_impressão_IM_6">#REF!</definedName>
    <definedName name="Área_impressão_IM_6_17" localSheetId="4">#REF!</definedName>
    <definedName name="Área_impressão_IM_6_17" localSheetId="7">#REF!</definedName>
    <definedName name="Área_impressão_IM_6_17">#REF!</definedName>
    <definedName name="Área_impressão_IM_6_21" localSheetId="4">#REF!</definedName>
    <definedName name="Área_impressão_IM_6_21" localSheetId="7">#REF!</definedName>
    <definedName name="Área_impressão_IM_6_21">#REF!</definedName>
    <definedName name="Área_impressão_IM_7">"$#REF!.$A$1:$G$8"</definedName>
    <definedName name="Área_impressão_IM_7_1">"$#REF!.$A$1:$G$8"</definedName>
    <definedName name="Área_impressão_IM_7_17" localSheetId="4">#REF!</definedName>
    <definedName name="Área_impressão_IM_7_17" localSheetId="7">#REF!</definedName>
    <definedName name="Área_impressão_IM_7_17">#REF!</definedName>
    <definedName name="Área_impressão_IM_7_21" localSheetId="4">#REF!</definedName>
    <definedName name="Área_impressão_IM_7_21" localSheetId="7">#REF!</definedName>
    <definedName name="Área_impressão_IM_7_21">#REF!</definedName>
    <definedName name="Área_impressão_IM_8">"$#REF!.$A$1:$G$8"</definedName>
    <definedName name="Área_impressão_IM_8_1">"$#REF!.$A$1:$G$8"</definedName>
    <definedName name="Área_impressão_IM_8_10">"$#REF!.$A$1:$G$8"</definedName>
    <definedName name="Área_impressão_IM_8_11">"$#REF!.$A$1:$G$8"</definedName>
    <definedName name="Área_impressão_IM_8_12">"$#REF!.$A$1:$G$8"</definedName>
    <definedName name="Área_impressão_IM_8_13">"$#REF!.$A$1:$G$8"</definedName>
    <definedName name="Área_impressão_IM_8_14">"$#REF!.$A$1:$G$8"</definedName>
    <definedName name="Área_impressão_IM_8_17" localSheetId="4">#REF!</definedName>
    <definedName name="Área_impressão_IM_8_17" localSheetId="7">#REF!</definedName>
    <definedName name="Área_impressão_IM_8_17">#REF!</definedName>
    <definedName name="Área_impressão_IM_8_2">"$#REF!.$A$1:$G$8"</definedName>
    <definedName name="Área_impressão_IM_8_21" localSheetId="4">#REF!</definedName>
    <definedName name="Área_impressão_IM_8_21" localSheetId="7">#REF!</definedName>
    <definedName name="Área_impressão_IM_8_21">#REF!</definedName>
    <definedName name="Área_impressão_IM_8_3">"$#REF!.$A$1:$G$8"</definedName>
    <definedName name="Área_impressão_IM_8_4">"$#REF!.$A$1:$G$8"</definedName>
    <definedName name="Área_impressão_IM_8_5">"$#REF!.$A$1:$G$8"</definedName>
    <definedName name="Área_impressão_IM_8_6">"$#REF!.$A$1:$G$8"</definedName>
    <definedName name="Área_impressão_IM_8_7">"$#REF!.$A$1:$G$8"</definedName>
    <definedName name="Área_impressão_IM_8_8">"$#REF!.$A$1:$G$8"</definedName>
    <definedName name="Área_impressão_IM_8_9">"$#REF!.$A$1:$G$8"</definedName>
    <definedName name="Área_impressão_IM_9" localSheetId="4">#REF!</definedName>
    <definedName name="Área_impressão_IM_9" localSheetId="7">#REF!</definedName>
    <definedName name="Área_impressão_IM_9">#REF!</definedName>
    <definedName name="Área_impressão_IM_9_17" localSheetId="4">#REF!</definedName>
    <definedName name="Área_impressão_IM_9_17" localSheetId="7">#REF!</definedName>
    <definedName name="Área_impressão_IM_9_17">#REF!</definedName>
    <definedName name="Área_impressão_IM_9_21" localSheetId="4">#REF!</definedName>
    <definedName name="Área_impressão_IM_9_21" localSheetId="7">#REF!</definedName>
    <definedName name="Área_impressão_IM_9_21">#REF!</definedName>
    <definedName name="AREA_IMPRI" localSheetId="4">#REF!</definedName>
    <definedName name="AREA_IMPRI" localSheetId="7">#REF!</definedName>
    <definedName name="AREA_IMPRI">#REF!</definedName>
    <definedName name="area_sub_base">#REF!</definedName>
    <definedName name="AREACANTEIRO" localSheetId="4">#REF!</definedName>
    <definedName name="AREACANTEIRO" localSheetId="7">#REF!</definedName>
    <definedName name="AREACANTEIRO">#REF!</definedName>
    <definedName name="AREAL" localSheetId="4">#REF!</definedName>
    <definedName name="AREAL" localSheetId="7">#REF!</definedName>
    <definedName name="AREAL" localSheetId="26">#REF!</definedName>
    <definedName name="AREAL">#REF!</definedName>
    <definedName name="areal.pista" localSheetId="4">#REF!</definedName>
    <definedName name="areal.pista" localSheetId="7">#REF!</definedName>
    <definedName name="areal.pista" localSheetId="26">#REF!</definedName>
    <definedName name="areal.pista">#REF!</definedName>
    <definedName name="AREAL_48" localSheetId="4">#REF!</definedName>
    <definedName name="AREAL_48" localSheetId="7">#REF!</definedName>
    <definedName name="AREAL_48">#REF!</definedName>
    <definedName name="AREAMICRO0.8" localSheetId="4">#REF!</definedName>
    <definedName name="AREAMICRO0.8" localSheetId="7">#REF!</definedName>
    <definedName name="AREAMICRO0.8" localSheetId="26">#REF!</definedName>
    <definedName name="AREAMICRO0.8">#REF!</definedName>
    <definedName name="AREAMICRO1.5" localSheetId="4">#REF!</definedName>
    <definedName name="AREAMICRO1.5" localSheetId="7">#REF!</definedName>
    <definedName name="AREAMICRO1.5">#REF!</definedName>
    <definedName name="AREARECREV" localSheetId="4">#REF!</definedName>
    <definedName name="AREARECREV" localSheetId="7">#REF!</definedName>
    <definedName name="AREARECREV">#REF!</definedName>
    <definedName name="ÁreaTotal" localSheetId="4">#REF!</definedName>
    <definedName name="ÁreaTotal" localSheetId="7">#REF!</definedName>
    <definedName name="ÁreaTotal">#REF!</definedName>
    <definedName name="AREC" localSheetId="4">#REF!</definedName>
    <definedName name="AREC" localSheetId="7">#REF!</definedName>
    <definedName name="AREC">#REF!</definedName>
    <definedName name="AREIA" localSheetId="4">#REF!</definedName>
    <definedName name="AREIA" localSheetId="7">#REF!</definedName>
    <definedName name="AREIA">#REF!</definedName>
    <definedName name="AREIAC" localSheetId="4">#REF!</definedName>
    <definedName name="AREIAC" localSheetId="7">#REF!</definedName>
    <definedName name="AREIAC">#REF!</definedName>
    <definedName name="AREIACONCRETO" localSheetId="4">#REF!</definedName>
    <definedName name="AREIACONCRETO" localSheetId="7">#REF!</definedName>
    <definedName name="AREIACONCRETO">#REF!</definedName>
    <definedName name="AREIACS" localSheetId="4">#REF!</definedName>
    <definedName name="AREIACS" localSheetId="7">#REF!</definedName>
    <definedName name="AREIACS">#REF!</definedName>
    <definedName name="AREIANP" localSheetId="4">#REF!</definedName>
    <definedName name="AREIANP" localSheetId="7">#REF!</definedName>
    <definedName name="AREIANP" localSheetId="26">#REF!</definedName>
    <definedName name="AREIANP">#REF!</definedName>
    <definedName name="areianpav">#REF!</definedName>
    <definedName name="AREIAPAV" localSheetId="4">#REF!</definedName>
    <definedName name="AREIAPAV" localSheetId="7">#REF!</definedName>
    <definedName name="AREIAPAV" localSheetId="26">#REF!</definedName>
    <definedName name="AREIAPAV">#REF!</definedName>
    <definedName name="AREIAPAVUSINA" localSheetId="4">#REF!</definedName>
    <definedName name="AREIAPAVUSINA" localSheetId="7">#REF!</definedName>
    <definedName name="AREIAPAVUSINA" localSheetId="26">#REF!</definedName>
    <definedName name="AREIAPAVUSINA">#REF!</definedName>
    <definedName name="ARG" localSheetId="4">#REF!</definedName>
    <definedName name="ARG" localSheetId="7">#REF!</definedName>
    <definedName name="ARG">#REF!</definedName>
    <definedName name="ARGA.1P4.ACBC" localSheetId="4">#REF!</definedName>
    <definedName name="ARGA.1P4.ACBC" localSheetId="7">#REF!</definedName>
    <definedName name="ARGA.1P4.ACBC">#REF!</definedName>
    <definedName name="ARGAMASSAMANALT" localSheetId="4">#REF!</definedName>
    <definedName name="ARGAMASSAMANALT" localSheetId="7">#REF!</definedName>
    <definedName name="ARGAMASSAMANALT">#REF!</definedName>
    <definedName name="ARI" localSheetId="7">#REF!</definedName>
    <definedName name="ARI">#N/A</definedName>
    <definedName name="ARL1C" localSheetId="4">#REF!</definedName>
    <definedName name="ARL1C" localSheetId="7">#REF!</definedName>
    <definedName name="ARL1C">#REF!</definedName>
    <definedName name="ARL1CF" localSheetId="4">#REF!</definedName>
    <definedName name="ARL1CF" localSheetId="7">#REF!</definedName>
    <definedName name="ARL1CF">#REF!</definedName>
    <definedName name="ARLIIIIIIIII" localSheetId="7">#REF!</definedName>
    <definedName name="ARLIIIIIIIII">#N/A</definedName>
    <definedName name="arm" localSheetId="4">#REF!</definedName>
    <definedName name="arm" localSheetId="7">#REF!</definedName>
    <definedName name="arm">#REF!</definedName>
    <definedName name="ARM1C" localSheetId="4">#REF!</definedName>
    <definedName name="ARM1C" localSheetId="7">#REF!</definedName>
    <definedName name="ARM1C" localSheetId="26">#REF!</definedName>
    <definedName name="ARM1C">#REF!</definedName>
    <definedName name="ARMAÇÃO_CONCRETO" localSheetId="4">#REF!</definedName>
    <definedName name="ARMAÇÃO_CONCRETO" localSheetId="7">#REF!</definedName>
    <definedName name="ARMAÇÃO_CONCRETO">#REF!</definedName>
    <definedName name="ARMADOR" localSheetId="4">#REF!</definedName>
    <definedName name="ARMADOR" localSheetId="7">#REF!</definedName>
    <definedName name="ARMADOR">#REF!</definedName>
    <definedName name="ARMADURA" localSheetId="4">#REF!</definedName>
    <definedName name="ARMADURA" localSheetId="7">#REF!</definedName>
    <definedName name="ARMADURA">#REF!</definedName>
    <definedName name="ARMARIO_90X60X17_CM" localSheetId="4">#REF!</definedName>
    <definedName name="ARMARIO_90X60X17_CM" localSheetId="7">#REF!</definedName>
    <definedName name="ARMARIO_90X60X17_CM">#REF!</definedName>
    <definedName name="arquivo" localSheetId="4">#REF!</definedName>
    <definedName name="arquivo" localSheetId="7">#REF!</definedName>
    <definedName name="arquivo" localSheetId="26">#REF!</definedName>
    <definedName name="arquivo">#REF!</definedName>
    <definedName name="arquivo_1" localSheetId="4">#REF!</definedName>
    <definedName name="arquivo_1" localSheetId="7">#REF!</definedName>
    <definedName name="arquivo_1" localSheetId="26">#REF!</definedName>
    <definedName name="arquivo_1">#REF!</definedName>
    <definedName name="arquivo_2" localSheetId="4">#REF!</definedName>
    <definedName name="arquivo_2" localSheetId="7">#REF!</definedName>
    <definedName name="arquivo_2" localSheetId="26">#REF!</definedName>
    <definedName name="arquivo_2">#REF!</definedName>
    <definedName name="arquivo_3" localSheetId="4">#REF!</definedName>
    <definedName name="arquivo_3" localSheetId="7">#REF!</definedName>
    <definedName name="arquivo_3" localSheetId="26">#REF!</definedName>
    <definedName name="arquivo_3">#REF!</definedName>
    <definedName name="ARR1C" localSheetId="4">#REF!</definedName>
    <definedName name="ARR1C" localSheetId="7">#REF!</definedName>
    <definedName name="ARR1C">#REF!</definedName>
    <definedName name="ARR1CF" localSheetId="4">#REF!</definedName>
    <definedName name="ARR1CF" localSheetId="7">#REF!</definedName>
    <definedName name="ARR1CF">#REF!</definedName>
    <definedName name="ARR1CTB" localSheetId="4">#REF!</definedName>
    <definedName name="ARR1CTB" localSheetId="7">#REF!</definedName>
    <definedName name="ARR1CTB">#REF!</definedName>
    <definedName name="ARR2C" localSheetId="4">#REF!</definedName>
    <definedName name="ARR2C" localSheetId="7">#REF!</definedName>
    <definedName name="ARR2C">#REF!</definedName>
    <definedName name="ARR2CE" localSheetId="4">#REF!</definedName>
    <definedName name="ARR2CE" localSheetId="7">#REF!</definedName>
    <definedName name="ARR2CE">#REF!</definedName>
    <definedName name="ARR2CF" localSheetId="4">#REF!</definedName>
    <definedName name="ARR2CF" localSheetId="7">#REF!</definedName>
    <definedName name="ARR2CF">#REF!</definedName>
    <definedName name="ARRUMADA" localSheetId="4">#REF!</definedName>
    <definedName name="ARRUMADA" localSheetId="7">#REF!</definedName>
    <definedName name="ARRUMADA">#REF!</definedName>
    <definedName name="as" localSheetId="4">#REF!</definedName>
    <definedName name="as" localSheetId="7">#REF!</definedName>
    <definedName name="as" localSheetId="26">#REF!</definedName>
    <definedName name="AS" hidden="1">{"'TG'!$A$1:$L$37"}</definedName>
    <definedName name="as_10">#N/A</definedName>
    <definedName name="as_11">#N/A</definedName>
    <definedName name="as_12">#N/A</definedName>
    <definedName name="as_13">#N/A</definedName>
    <definedName name="as_14">#N/A</definedName>
    <definedName name="as_15">#N/A</definedName>
    <definedName name="as_16">#N/A</definedName>
    <definedName name="as_17">#N/A</definedName>
    <definedName name="as_18">#N/A</definedName>
    <definedName name="as_2">#N/A</definedName>
    <definedName name="as_5">#N/A</definedName>
    <definedName name="as_6">#N/A</definedName>
    <definedName name="as_7">#N/A</definedName>
    <definedName name="as_8">#N/A</definedName>
    <definedName name="as_9">#N/A</definedName>
    <definedName name="AS2DocOpenMode" hidden="1">"AS2DocumentEdit"</definedName>
    <definedName name="AS2HasNoAutoHeaderFooter" hidden="1">" "</definedName>
    <definedName name="AS2NamedRange" hidden="1">15</definedName>
    <definedName name="AS2ReportLS" hidden="1">1</definedName>
    <definedName name="AS2SyncStepLS" hidden="1">0</definedName>
    <definedName name="AS2TickmarkLS" localSheetId="4" hidden="1">#REF!</definedName>
    <definedName name="AS2TickmarkLS" localSheetId="7" hidden="1">#REF!</definedName>
    <definedName name="AS2TickmarkLS" hidden="1">#REF!</definedName>
    <definedName name="AS2VersionLS" hidden="1">300</definedName>
    <definedName name="ASA" localSheetId="4">#REF!</definedName>
    <definedName name="ASA" localSheetId="7">#REF!</definedName>
    <definedName name="ASA">#REF!</definedName>
    <definedName name="asas" localSheetId="4">#REF!</definedName>
    <definedName name="asas" localSheetId="7">#REF!</definedName>
    <definedName name="asas">#REF!</definedName>
    <definedName name="asas_10">#N/A</definedName>
    <definedName name="asas_11">#N/A</definedName>
    <definedName name="asas_12">#N/A</definedName>
    <definedName name="asas_13">#N/A</definedName>
    <definedName name="asas_14">#N/A</definedName>
    <definedName name="asas_15">#N/A</definedName>
    <definedName name="asas_16">#N/A</definedName>
    <definedName name="asas_17">#N/A</definedName>
    <definedName name="asas_18">#N/A</definedName>
    <definedName name="asas_5">#N/A</definedName>
    <definedName name="asas_6">#N/A</definedName>
    <definedName name="asas_7">#N/A</definedName>
    <definedName name="asas_8">#N/A</definedName>
    <definedName name="asas_9">#N/A</definedName>
    <definedName name="asasa" localSheetId="4" hidden="1">{#N/A,#N/A,FALSE,"MO (2)"}</definedName>
    <definedName name="ASASA" localSheetId="7">#REF!</definedName>
    <definedName name="ASASA">#REF!</definedName>
    <definedName name="ASASASASASASSAASA" localSheetId="4">#REF!</definedName>
    <definedName name="ASASASASASASSAASA" localSheetId="7">#REF!</definedName>
    <definedName name="ASASASASASASSAASA">#REF!</definedName>
    <definedName name="asasdadad" localSheetId="4">#REF!</definedName>
    <definedName name="asasdadad" localSheetId="7">#REF!</definedName>
    <definedName name="asasdadad">#REF!</definedName>
    <definedName name="ASAXAS" localSheetId="4">#REF!</definedName>
    <definedName name="ASAXAS" localSheetId="7">#REF!</definedName>
    <definedName name="ASAXAS">#REF!</definedName>
    <definedName name="ASCAP20" localSheetId="4">#REF!</definedName>
    <definedName name="ASCAP20" localSheetId="7">#REF!</definedName>
    <definedName name="ASCAP20" localSheetId="26">#REF!</definedName>
    <definedName name="ASCAP20">#REF!</definedName>
    <definedName name="ASCM30" localSheetId="4">#REF!</definedName>
    <definedName name="ASCM30" localSheetId="7">#REF!</definedName>
    <definedName name="ASCM30" localSheetId="26">#REF!</definedName>
    <definedName name="ASCM30">#REF!</definedName>
    <definedName name="asd" localSheetId="4">#REF!</definedName>
    <definedName name="asd" localSheetId="7">#REF!</definedName>
    <definedName name="asd" localSheetId="26">#REF!</definedName>
    <definedName name="asd" hidden="1">{#N/A,#N/A,TRUE,"Serviços"}</definedName>
    <definedName name="asde" localSheetId="4">#REF!</definedName>
    <definedName name="asde" localSheetId="7">#REF!</definedName>
    <definedName name="asde" localSheetId="26">#REF!</definedName>
    <definedName name="asde">#REF!</definedName>
    <definedName name="asde_11" localSheetId="4">#REF!</definedName>
    <definedName name="asde_11" localSheetId="7">#REF!</definedName>
    <definedName name="asde_11" localSheetId="26">#REF!</definedName>
    <definedName name="asde_11">#REF!</definedName>
    <definedName name="asde_12" localSheetId="4">#REF!</definedName>
    <definedName name="asde_12" localSheetId="7">#REF!</definedName>
    <definedName name="asde_12" localSheetId="26">#REF!</definedName>
    <definedName name="asde_12">#REF!</definedName>
    <definedName name="asde_13" localSheetId="4">#REF!</definedName>
    <definedName name="asde_13" localSheetId="7">#REF!</definedName>
    <definedName name="asde_13" localSheetId="26">#REF!</definedName>
    <definedName name="asde_13">#REF!</definedName>
    <definedName name="asde_15" localSheetId="4">#REF!</definedName>
    <definedName name="asde_15" localSheetId="7">#REF!</definedName>
    <definedName name="asde_15" localSheetId="26">#REF!</definedName>
    <definedName name="asde_15">#REF!</definedName>
    <definedName name="asde_16" localSheetId="4">#REF!</definedName>
    <definedName name="asde_16" localSheetId="7">#REF!</definedName>
    <definedName name="asde_16" localSheetId="26">#REF!</definedName>
    <definedName name="asde_16">#REF!</definedName>
    <definedName name="asde_17" localSheetId="4">#REF!</definedName>
    <definedName name="asde_17" localSheetId="7">#REF!</definedName>
    <definedName name="asde_17" localSheetId="26">#REF!</definedName>
    <definedName name="asde_17">#REF!</definedName>
    <definedName name="asde_19" localSheetId="4">#REF!</definedName>
    <definedName name="asde_19" localSheetId="7">#REF!</definedName>
    <definedName name="asde_19" localSheetId="26">#REF!</definedName>
    <definedName name="asde_19">#REF!</definedName>
    <definedName name="asde_2" localSheetId="4">#REF!</definedName>
    <definedName name="asde_2" localSheetId="7">#REF!</definedName>
    <definedName name="asde_2" localSheetId="26">#REF!</definedName>
    <definedName name="asde_2">#REF!</definedName>
    <definedName name="asde_28" localSheetId="4">#REF!</definedName>
    <definedName name="asde_28" localSheetId="7">#REF!</definedName>
    <definedName name="asde_28" localSheetId="26">#REF!</definedName>
    <definedName name="asde_28">#REF!</definedName>
    <definedName name="asde_3" localSheetId="4">#REF!</definedName>
    <definedName name="asde_3" localSheetId="7">#REF!</definedName>
    <definedName name="asde_3" localSheetId="26">#REF!</definedName>
    <definedName name="asde_3">#REF!</definedName>
    <definedName name="asde_4" localSheetId="4">#REF!</definedName>
    <definedName name="asde_4" localSheetId="7">#REF!</definedName>
    <definedName name="asde_4" localSheetId="26">#REF!</definedName>
    <definedName name="asde_4">#REF!</definedName>
    <definedName name="asde_7" localSheetId="4">#REF!</definedName>
    <definedName name="asde_7" localSheetId="7">#REF!</definedName>
    <definedName name="asde_7" localSheetId="26">#REF!</definedName>
    <definedName name="asde_7">#REF!</definedName>
    <definedName name="asde_9" localSheetId="4">#REF!</definedName>
    <definedName name="asde_9" localSheetId="7">#REF!</definedName>
    <definedName name="asde_9" localSheetId="26">#REF!</definedName>
    <definedName name="asde_9">#REF!</definedName>
    <definedName name="ASDF" localSheetId="4" hidden="1">{#N/A,#N/A,TRUE,"Serviços"}</definedName>
    <definedName name="ASDF" localSheetId="7" hidden="1">{#N/A,#N/A,TRUE,"Serviços"}</definedName>
    <definedName name="ASDF" hidden="1">{#N/A,#N/A,TRUE,"Serviços"}</definedName>
    <definedName name="asdf_11" localSheetId="4">#REF!</definedName>
    <definedName name="asdf_11" localSheetId="7">#REF!</definedName>
    <definedName name="asdf_11" localSheetId="26">#REF!</definedName>
    <definedName name="asdf_11">#REF!</definedName>
    <definedName name="asdf_12" localSheetId="4">#REF!</definedName>
    <definedName name="asdf_12" localSheetId="7">#REF!</definedName>
    <definedName name="asdf_12" localSheetId="26">#REF!</definedName>
    <definedName name="asdf_12">#REF!</definedName>
    <definedName name="asdf_13" localSheetId="4">#REF!</definedName>
    <definedName name="asdf_13" localSheetId="7">#REF!</definedName>
    <definedName name="asdf_13" localSheetId="26">#REF!</definedName>
    <definedName name="asdf_13">#REF!</definedName>
    <definedName name="asdf_15" localSheetId="4">#REF!</definedName>
    <definedName name="asdf_15" localSheetId="7">#REF!</definedName>
    <definedName name="asdf_15" localSheetId="26">#REF!</definedName>
    <definedName name="asdf_15">#REF!</definedName>
    <definedName name="asdf_16" localSheetId="4">#REF!</definedName>
    <definedName name="asdf_16" localSheetId="7">#REF!</definedName>
    <definedName name="asdf_16" localSheetId="26">#REF!</definedName>
    <definedName name="asdf_16">#REF!</definedName>
    <definedName name="asdf_17" localSheetId="4">#REF!</definedName>
    <definedName name="asdf_17" localSheetId="7">#REF!</definedName>
    <definedName name="asdf_17" localSheetId="26">#REF!</definedName>
    <definedName name="asdf_17">#REF!</definedName>
    <definedName name="asdf_19" localSheetId="4">#REF!</definedName>
    <definedName name="asdf_19" localSheetId="7">#REF!</definedName>
    <definedName name="asdf_19" localSheetId="26">#REF!</definedName>
    <definedName name="asdf_19">#REF!</definedName>
    <definedName name="asdf_2" localSheetId="4">#REF!</definedName>
    <definedName name="asdf_2" localSheetId="7">#REF!</definedName>
    <definedName name="asdf_2" localSheetId="26">#REF!</definedName>
    <definedName name="asdf_2">#REF!</definedName>
    <definedName name="asdf_28" localSheetId="4">#REF!</definedName>
    <definedName name="asdf_28" localSheetId="7">#REF!</definedName>
    <definedName name="asdf_28" localSheetId="26">#REF!</definedName>
    <definedName name="asdf_28">#REF!</definedName>
    <definedName name="asdf_3" localSheetId="4">#REF!</definedName>
    <definedName name="asdf_3" localSheetId="7">#REF!</definedName>
    <definedName name="asdf_3" localSheetId="26">#REF!</definedName>
    <definedName name="asdf_3">#REF!</definedName>
    <definedName name="asdf_4" localSheetId="4">#REF!</definedName>
    <definedName name="asdf_4" localSheetId="7">#REF!</definedName>
    <definedName name="asdf_4" localSheetId="26">#REF!</definedName>
    <definedName name="asdf_4">#REF!</definedName>
    <definedName name="asdf_7" localSheetId="4">#REF!</definedName>
    <definedName name="asdf_7" localSheetId="7">#REF!</definedName>
    <definedName name="asdf_7" localSheetId="26">#REF!</definedName>
    <definedName name="asdf_7">#REF!</definedName>
    <definedName name="asdf_9" localSheetId="4">#REF!</definedName>
    <definedName name="asdf_9" localSheetId="7">#REF!</definedName>
    <definedName name="asdf_9" localSheetId="26">#REF!</definedName>
    <definedName name="asdf_9">#REF!</definedName>
    <definedName name="ASDFAS" localSheetId="4">#REF!</definedName>
    <definedName name="ASDFAS" localSheetId="7">#REF!</definedName>
    <definedName name="ASDFAS" localSheetId="26">#REF!</definedName>
    <definedName name="ASDFAS">#REF!</definedName>
    <definedName name="asdfasdf" localSheetId="4">#REF!</definedName>
    <definedName name="asdfasdf" localSheetId="7">#REF!</definedName>
    <definedName name="asdfasdf" localSheetId="26">#REF!</definedName>
    <definedName name="asdfasdf">#REF!</definedName>
    <definedName name="asdff" localSheetId="7" hidden="1">{#N/A,#N/A,TRUE,"Serviços"}</definedName>
    <definedName name="asdff" hidden="1">{#N/A,#N/A,TRUE,"Serviços"}</definedName>
    <definedName name="asdffgg">#REF!</definedName>
    <definedName name="ASDFG" localSheetId="4" hidden="1">{#N/A,#N/A,TRUE,"Serviços"}</definedName>
    <definedName name="ASDFG" localSheetId="7" hidden="1">{#N/A,#N/A,TRUE,"Serviços"}</definedName>
    <definedName name="ASDFG" hidden="1">{#N/A,#N/A,TRUE,"Serviços"}</definedName>
    <definedName name="asdfgg">#REF!</definedName>
    <definedName name="asdfghj" localSheetId="7">#REF!</definedName>
    <definedName name="asdfghj">#N/A</definedName>
    <definedName name="asdfghj_24">NA()</definedName>
    <definedName name="asdfghj_25">NA()</definedName>
    <definedName name="asdfghj_26">NA()</definedName>
    <definedName name="asdfghj_27">NA()</definedName>
    <definedName name="asdfghj_28">NA()</definedName>
    <definedName name="asdfghj_3">NA()</definedName>
    <definedName name="asdfghj_5">NA()</definedName>
    <definedName name="asdfghj_6">NA()</definedName>
    <definedName name="asdfghj_7">NA()</definedName>
    <definedName name="asdfghj2">NA()</definedName>
    <definedName name="asdfghqefha" localSheetId="4" hidden="1">{#N/A,#N/A,FALSE,"MO (2)"}</definedName>
    <definedName name="asdfghqefha" localSheetId="7" hidden="1">{#N/A,#N/A,FALSE,"MO (2)"}</definedName>
    <definedName name="asdfghqefha" hidden="1">{#N/A,#N/A,FALSE,"MO (2)"}</definedName>
    <definedName name="ASDFSFDS">#N/A</definedName>
    <definedName name="asdgg">#REF!</definedName>
    <definedName name="asdq" localSheetId="7" hidden="1">{#N/A,#N/A,TRUE,"Serviços"}</definedName>
    <definedName name="asdq" hidden="1">{#N/A,#N/A,TRUE,"Serviços"}</definedName>
    <definedName name="asdsac" localSheetId="7" hidden="1">{#N/A,#N/A,TRUE,"Serviços"}</definedName>
    <definedName name="asdsac" hidden="1">{#N/A,#N/A,TRUE,"Serviços"}</definedName>
    <definedName name="ASDSAD" localSheetId="7">#REF!</definedName>
    <definedName name="ASDSAD">#N/A</definedName>
    <definedName name="ASDSAD_10">#N/A</definedName>
    <definedName name="ASDSAD_11">#N/A</definedName>
    <definedName name="ASDSAD_12">#N/A</definedName>
    <definedName name="ASDSAD_13">#N/A</definedName>
    <definedName name="ASDSAD_14">#N/A</definedName>
    <definedName name="ASDSAD_15">#N/A</definedName>
    <definedName name="ASDSAD_16">#N/A</definedName>
    <definedName name="ASDSAD_17">#N/A</definedName>
    <definedName name="ASDSAD_18">#N/A</definedName>
    <definedName name="ASDSAD_2">#N/A</definedName>
    <definedName name="ASDSAD_5">#N/A</definedName>
    <definedName name="ASDSAD_6">#N/A</definedName>
    <definedName name="ASDSAD_7">#N/A</definedName>
    <definedName name="ASDSAD_8">#N/A</definedName>
    <definedName name="ASDSAD_9">#N/A</definedName>
    <definedName name="asdxc" localSheetId="7" hidden="1">{#N/A,#N/A,TRUE,"Serviços"}</definedName>
    <definedName name="asdxc" hidden="1">{#N/A,#N/A,TRUE,"Serviços"}</definedName>
    <definedName name="ASEMUL" localSheetId="4">#REF!</definedName>
    <definedName name="ASEMUL" localSheetId="7">#REF!</definedName>
    <definedName name="ASEMUL" localSheetId="26">#REF!</definedName>
    <definedName name="ASEMUL">#REF!</definedName>
    <definedName name="ASFALTO" localSheetId="4">#REF!</definedName>
    <definedName name="ASFALTO" localSheetId="7">#REF!</definedName>
    <definedName name="ASFALTO" localSheetId="26">#REF!</definedName>
    <definedName name="ASFALTO">#REF!</definedName>
    <definedName name="ASFALTO_1" localSheetId="4">#REF!</definedName>
    <definedName name="ASFALTO_1" localSheetId="7">#REF!</definedName>
    <definedName name="ASFALTO_1">#REF!</definedName>
    <definedName name="ASFALTO_12" localSheetId="4">#REF!</definedName>
    <definedName name="ASFALTO_12" localSheetId="7">#REF!</definedName>
    <definedName name="ASFALTO_12">#REF!</definedName>
    <definedName name="asfcasdf" localSheetId="4">#REF!</definedName>
    <definedName name="asfcasdf" localSheetId="7">#REF!</definedName>
    <definedName name="asfcasdf">#REF!</definedName>
    <definedName name="asfdgg">#REF!</definedName>
    <definedName name="ASFDIL" localSheetId="4">#REF!</definedName>
    <definedName name="ASFDIL" localSheetId="7">#REF!</definedName>
    <definedName name="ASFDIL">#REF!</definedName>
    <definedName name="ASFDSFD">#N/A</definedName>
    <definedName name="ASFDSFS">#N/A</definedName>
    <definedName name="ASFGG" localSheetId="4" hidden="1">{#N/A,#N/A,TRUE,"Serviços"}</definedName>
    <definedName name="ASFGG" localSheetId="7" hidden="1">{#N/A,#N/A,TRUE,"Serviços"}</definedName>
    <definedName name="ASFGG" hidden="1">{#N/A,#N/A,TRUE,"Serviços"}</definedName>
    <definedName name="ASFS">#N/A</definedName>
    <definedName name="ASFSFA">#N/A</definedName>
    <definedName name="ASFSFDS">#N/A</definedName>
    <definedName name="ASGREQHÑY3" localSheetId="4" hidden="1">#REF!</definedName>
    <definedName name="ASGREQHÑY3" localSheetId="7" hidden="1">#REF!</definedName>
    <definedName name="ASGREQHÑY3" hidden="1">#REF!</definedName>
    <definedName name="ASMC" localSheetId="7">#REF!</definedName>
    <definedName name="ASMC">#REF!</definedName>
    <definedName name="ASPEP" localSheetId="4">#REF!</definedName>
    <definedName name="ASPEP" localSheetId="7">#REF!</definedName>
    <definedName name="ASPEP" localSheetId="26">#REF!</definedName>
    <definedName name="ASPEP">#REF!</definedName>
    <definedName name="ASRL1C" localSheetId="4">#REF!</definedName>
    <definedName name="ASRL1C" localSheetId="7">#REF!</definedName>
    <definedName name="ASRL1C" localSheetId="26">#REF!</definedName>
    <definedName name="ASRL1C">#REF!</definedName>
    <definedName name="ASRM1C" localSheetId="4">#REF!</definedName>
    <definedName name="ASRM1C" localSheetId="7">#REF!</definedName>
    <definedName name="ASRM1C" localSheetId="26">#REF!</definedName>
    <definedName name="ASRM1C">#REF!</definedName>
    <definedName name="ASRR1C" localSheetId="4">#REF!</definedName>
    <definedName name="ASRR1C" localSheetId="7">#REF!</definedName>
    <definedName name="ASRR1C" localSheetId="26">#REF!</definedName>
    <definedName name="ASRR1C">#REF!</definedName>
    <definedName name="ASRR1CF" localSheetId="4">#REF!</definedName>
    <definedName name="ASRR1CF" localSheetId="7">#REF!</definedName>
    <definedName name="ASRR1CF" localSheetId="26">#REF!</definedName>
    <definedName name="ASRR1CF">#REF!</definedName>
    <definedName name="ASRR2C" localSheetId="4">#REF!</definedName>
    <definedName name="ASRR2C" localSheetId="7">#REF!</definedName>
    <definedName name="ASRR2C" localSheetId="26">#REF!</definedName>
    <definedName name="ASRR2C">#REF!</definedName>
    <definedName name="ASRR2CF" localSheetId="4">#REF!</definedName>
    <definedName name="ASRR2CF" localSheetId="7">#REF!</definedName>
    <definedName name="ASRR2CF" localSheetId="26">#REF!</definedName>
    <definedName name="ASRR2CF">#REF!</definedName>
    <definedName name="ASRRYJHEYRMT" localSheetId="4" hidden="1">#REF!</definedName>
    <definedName name="ASRRYJHEYRMT" localSheetId="7" hidden="1">#REF!</definedName>
    <definedName name="ASRRYJHEYRMT" hidden="1">#REF!</definedName>
    <definedName name="ASS">#N/A</definedName>
    <definedName name="asscontrato" localSheetId="4">#REF!</definedName>
    <definedName name="asscontrato" localSheetId="7">#REF!</definedName>
    <definedName name="asscontrato" localSheetId="26">#REF!</definedName>
    <definedName name="asscontrato">#REF!</definedName>
    <definedName name="assdasdadsaasd">#REF!</definedName>
    <definedName name="Assent." localSheetId="4">#REF!</definedName>
    <definedName name="Assent." localSheetId="7">#REF!</definedName>
    <definedName name="Assent.">#REF!</definedName>
    <definedName name="Assent._10" localSheetId="4">#REF!</definedName>
    <definedName name="Assent._10" localSheetId="7">#REF!</definedName>
    <definedName name="Assent._10">#REF!</definedName>
    <definedName name="Assent._12" localSheetId="4">#REF!</definedName>
    <definedName name="Assent._12" localSheetId="7">#REF!</definedName>
    <definedName name="Assent._12">#REF!</definedName>
    <definedName name="Assent._3" localSheetId="4">#REF!</definedName>
    <definedName name="Assent._3" localSheetId="7">#REF!</definedName>
    <definedName name="Assent._3">#REF!</definedName>
    <definedName name="Assent._9" localSheetId="4">#REF!</definedName>
    <definedName name="Assent._9" localSheetId="7">#REF!</definedName>
    <definedName name="Assent._9">#REF!</definedName>
    <definedName name="ASSENTAMENTO" localSheetId="4">#REF!</definedName>
    <definedName name="ASSENTAMENTO" localSheetId="7">#REF!</definedName>
    <definedName name="ASSENTAMENTO" localSheetId="26">#REF!</definedName>
    <definedName name="ASSENTAMENTO">#REF!</definedName>
    <definedName name="ASSENTO_PLASTICO" localSheetId="4">#REF!</definedName>
    <definedName name="ASSENTO_PLASTICO" localSheetId="7">#REF!</definedName>
    <definedName name="ASSENTO_PLASTICO">#REF!</definedName>
    <definedName name="ASSENTTUBOMANALT" localSheetId="4">#REF!</definedName>
    <definedName name="ASSENTTUBOMANALT" localSheetId="7">#REF!</definedName>
    <definedName name="ASSENTTUBOMANALT">#REF!</definedName>
    <definedName name="Assina" localSheetId="4">#REF!</definedName>
    <definedName name="Assina" localSheetId="7">#REF!</definedName>
    <definedName name="Assina">#REF!</definedName>
    <definedName name="assinatura" localSheetId="4">#REF!</definedName>
    <definedName name="assinatura" localSheetId="7">#REF!</definedName>
    <definedName name="assinatura">#REF!</definedName>
    <definedName name="asss" localSheetId="4" hidden="1">{#N/A,#N/A,TRUE,"Serviços"}</definedName>
    <definedName name="asss" localSheetId="7" hidden="1">{#N/A,#N/A,TRUE,"Serviços"}</definedName>
    <definedName name="asss" hidden="1">{#N/A,#N/A,TRUE,"Serviços"}</definedName>
    <definedName name="Assumptios2" localSheetId="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Assumptios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ASSVRM" localSheetId="7">#REF!</definedName>
    <definedName name="ASSVRM">#REF!</definedName>
    <definedName name="ATA_DE_REUNIÃO" localSheetId="4">#REF!</definedName>
    <definedName name="ATA_DE_REUNIÃO" localSheetId="7">#REF!</definedName>
    <definedName name="ATA_DE_REUNIÃO">#REF!</definedName>
    <definedName name="aterro" localSheetId="4">#REF!</definedName>
    <definedName name="aterro" localSheetId="7">#REF!</definedName>
    <definedName name="aterro" localSheetId="26">#REF!</definedName>
    <definedName name="aterro">#REF!</definedName>
    <definedName name="ATERRO_ARENOSO" localSheetId="4">#REF!</definedName>
    <definedName name="ATERRO_ARENOSO" localSheetId="7">#REF!</definedName>
    <definedName name="ATERRO_ARENOSO">#REF!</definedName>
    <definedName name="Aterros" localSheetId="4">#REF!</definedName>
    <definedName name="Aterros" localSheetId="7">#REF!</definedName>
    <definedName name="Aterros" localSheetId="26">#REF!</definedName>
    <definedName name="Aterros">#REF!</definedName>
    <definedName name="ATM" localSheetId="4">#REF!</definedName>
    <definedName name="ATM" localSheetId="7">#REF!</definedName>
    <definedName name="ATM">#REF!</definedName>
    <definedName name="ATP" localSheetId="4">#REF!</definedName>
    <definedName name="ATP" localSheetId="7">#REF!</definedName>
    <definedName name="ATP">#REF!</definedName>
    <definedName name="ATRA" localSheetId="4">#REF!</definedName>
    <definedName name="ATRA" localSheetId="7">#REF!</definedName>
    <definedName name="ATRA" localSheetId="26">#REF!</definedName>
    <definedName name="ATRA">#REF!</definedName>
    <definedName name="ATSS" localSheetId="4">#REF!</definedName>
    <definedName name="ATSS" localSheetId="7">#REF!</definedName>
    <definedName name="ATSS" localSheetId="26">#REF!</definedName>
    <definedName name="ATSS">#REF!</definedName>
    <definedName name="ATT" localSheetId="4">#REF!</definedName>
    <definedName name="ATT" localSheetId="7">#REF!</definedName>
    <definedName name="ATT">#REF!</definedName>
    <definedName name="ATUAL" localSheetId="4">"$#REF!.$F$29"</definedName>
    <definedName name="ATUAL" localSheetId="7">#REF!</definedName>
    <definedName name="ATUAL">#REF!</definedName>
    <definedName name="AUGUSTO" localSheetId="7">{"total","SUM(total)","YNNNN",FALSE}</definedName>
    <definedName name="AUGUSTO">{"total","SUM(total)","YNNNN",FALSE}</definedName>
    <definedName name="AUREA" localSheetId="7">#REF!</definedName>
    <definedName name="AUREA">#N/A</definedName>
    <definedName name="auspicio" localSheetId="4">#REF!</definedName>
    <definedName name="auspicio" localSheetId="7">#REF!</definedName>
    <definedName name="auspicio">#REF!</definedName>
    <definedName name="Aut_original" localSheetId="4">#REF!</definedName>
    <definedName name="Aut_original" localSheetId="7">#REF!</definedName>
    <definedName name="Aut_original" localSheetId="26">#REF!</definedName>
    <definedName name="Aut_original">#REF!</definedName>
    <definedName name="Aut_original_1" localSheetId="4">#REF!</definedName>
    <definedName name="Aut_original_1" localSheetId="7">#REF!</definedName>
    <definedName name="Aut_original_1">#REF!</definedName>
    <definedName name="Aut_original_10" localSheetId="4">#REF!</definedName>
    <definedName name="Aut_original_10" localSheetId="7">#REF!</definedName>
    <definedName name="Aut_original_10">#REF!</definedName>
    <definedName name="Aut_original_12" localSheetId="4">#REF!</definedName>
    <definedName name="Aut_original_12" localSheetId="7">#REF!</definedName>
    <definedName name="Aut_original_12">#REF!</definedName>
    <definedName name="Aut_original_15" localSheetId="4">#REF!</definedName>
    <definedName name="Aut_original_15" localSheetId="7">#REF!</definedName>
    <definedName name="Aut_original_15">#REF!</definedName>
    <definedName name="Aut_original_2" localSheetId="4">#REF!</definedName>
    <definedName name="Aut_original_2" localSheetId="7">#REF!</definedName>
    <definedName name="Aut_original_2">#REF!</definedName>
    <definedName name="Aut_original_25" localSheetId="4">#REF!</definedName>
    <definedName name="Aut_original_25" localSheetId="7">#REF!</definedName>
    <definedName name="Aut_original_25" localSheetId="26">#REF!</definedName>
    <definedName name="Aut_original_25">#REF!</definedName>
    <definedName name="Aut_original_3" localSheetId="4">#REF!</definedName>
    <definedName name="Aut_original_3" localSheetId="7">#REF!</definedName>
    <definedName name="Aut_original_3">#REF!</definedName>
    <definedName name="Aut_original_4" localSheetId="4">#REF!</definedName>
    <definedName name="Aut_original_4" localSheetId="7">#REF!</definedName>
    <definedName name="Aut_original_4">#REF!</definedName>
    <definedName name="Aut_original_5" localSheetId="4">#REF!</definedName>
    <definedName name="Aut_original_5" localSheetId="7">#REF!</definedName>
    <definedName name="Aut_original_5">#REF!</definedName>
    <definedName name="Aut_original_6" localSheetId="4">#REF!</definedName>
    <definedName name="Aut_original_6" localSheetId="7">#REF!</definedName>
    <definedName name="Aut_original_6">#REF!</definedName>
    <definedName name="Aut_original_7" localSheetId="4">#REF!</definedName>
    <definedName name="Aut_original_7" localSheetId="7">#REF!</definedName>
    <definedName name="Aut_original_7">#REF!</definedName>
    <definedName name="Aut_original_9" localSheetId="4">#REF!</definedName>
    <definedName name="Aut_original_9" localSheetId="7">#REF!</definedName>
    <definedName name="Aut_original_9">#REF!</definedName>
    <definedName name="Aut_original1" localSheetId="4">#REF!</definedName>
    <definedName name="Aut_original1" localSheetId="7">#REF!</definedName>
    <definedName name="Aut_original1">#REF!</definedName>
    <definedName name="Aut_original2" localSheetId="4">#REF!</definedName>
    <definedName name="Aut_original2" localSheetId="7">#REF!</definedName>
    <definedName name="Aut_original2">#REF!</definedName>
    <definedName name="Aut_r2" localSheetId="4">#REF!</definedName>
    <definedName name="Aut_r2" localSheetId="7">#REF!</definedName>
    <definedName name="Aut_r2">#REF!</definedName>
    <definedName name="Aut_resumo" localSheetId="4">#REF!</definedName>
    <definedName name="Aut_resumo" localSheetId="7">#REF!</definedName>
    <definedName name="Aut_resumo" localSheetId="26">#REF!</definedName>
    <definedName name="Aut_resumo">#REF!</definedName>
    <definedName name="Aut_resumo_1" localSheetId="4">#REF!</definedName>
    <definedName name="Aut_resumo_1" localSheetId="7">#REF!</definedName>
    <definedName name="Aut_resumo_1">#REF!</definedName>
    <definedName name="Aut_resumo_10" localSheetId="4">#REF!</definedName>
    <definedName name="Aut_resumo_10" localSheetId="7">#REF!</definedName>
    <definedName name="Aut_resumo_10">#REF!</definedName>
    <definedName name="Aut_resumo_12" localSheetId="4">#REF!</definedName>
    <definedName name="Aut_resumo_12" localSheetId="7">#REF!</definedName>
    <definedName name="Aut_resumo_12">#REF!</definedName>
    <definedName name="Aut_resumo_15" localSheetId="4">#REF!</definedName>
    <definedName name="Aut_resumo_15" localSheetId="7">#REF!</definedName>
    <definedName name="Aut_resumo_15">#REF!</definedName>
    <definedName name="Aut_resumo_2" localSheetId="4">#REF!</definedName>
    <definedName name="Aut_resumo_2" localSheetId="7">#REF!</definedName>
    <definedName name="Aut_resumo_2">#REF!</definedName>
    <definedName name="Aut_resumo_25" localSheetId="4">#REF!</definedName>
    <definedName name="Aut_resumo_25" localSheetId="7">#REF!</definedName>
    <definedName name="Aut_resumo_25" localSheetId="26">#REF!</definedName>
    <definedName name="Aut_resumo_25">#REF!</definedName>
    <definedName name="Aut_resumo_3" localSheetId="4">#REF!</definedName>
    <definedName name="Aut_resumo_3" localSheetId="7">#REF!</definedName>
    <definedName name="Aut_resumo_3">#REF!</definedName>
    <definedName name="Aut_resumo_4" localSheetId="4">#REF!</definedName>
    <definedName name="Aut_resumo_4" localSheetId="7">#REF!</definedName>
    <definedName name="Aut_resumo_4">#REF!</definedName>
    <definedName name="Aut_resumo_5" localSheetId="4">#REF!</definedName>
    <definedName name="Aut_resumo_5" localSheetId="7">#REF!</definedName>
    <definedName name="Aut_resumo_5">#REF!</definedName>
    <definedName name="Aut_resumo_6" localSheetId="4">#REF!</definedName>
    <definedName name="Aut_resumo_6" localSheetId="7">#REF!</definedName>
    <definedName name="Aut_resumo_6">#REF!</definedName>
    <definedName name="Aut_resumo_7" localSheetId="4">#REF!</definedName>
    <definedName name="Aut_resumo_7" localSheetId="7">#REF!</definedName>
    <definedName name="Aut_resumo_7">#REF!</definedName>
    <definedName name="Aut_resumo_9" localSheetId="4">#REF!</definedName>
    <definedName name="Aut_resumo_9" localSheetId="7">#REF!</definedName>
    <definedName name="Aut_resumo_9">#REF!</definedName>
    <definedName name="Aut_resumo1" localSheetId="4">#REF!</definedName>
    <definedName name="Aut_resumo1" localSheetId="7">#REF!</definedName>
    <definedName name="Aut_resumo1">#REF!</definedName>
    <definedName name="Aut_resumo2" localSheetId="4">#REF!</definedName>
    <definedName name="Aut_resumo2" localSheetId="7">#REF!</definedName>
    <definedName name="Aut_resumo2">#REF!</definedName>
    <definedName name="AUTO" localSheetId="4">#REF!</definedName>
    <definedName name="AUTO" localSheetId="7">#REF!</definedName>
    <definedName name="AUTO">#REF!</definedName>
    <definedName name="AUTOMA" localSheetId="4">#REF!</definedName>
    <definedName name="AUTOMA" localSheetId="7">#REF!</definedName>
    <definedName name="AUTOMA">#REF!</definedName>
    <definedName name="AUTOMOVEL" localSheetId="4">#REF!</definedName>
    <definedName name="AUTOMOVEL" localSheetId="7">#REF!</definedName>
    <definedName name="AUTOMOVEL">#REF!</definedName>
    <definedName name="AUTOTA" localSheetId="4">#REF!</definedName>
    <definedName name="AUTOTA" localSheetId="7">#REF!</definedName>
    <definedName name="AUTOTA">#REF!</definedName>
    <definedName name="aux" localSheetId="4">#REF!</definedName>
    <definedName name="aux" localSheetId="7">#REF!</definedName>
    <definedName name="aux" localSheetId="26">#REF!</definedName>
    <definedName name="aux">#REF!</definedName>
    <definedName name="AUX." localSheetId="4">#REF!</definedName>
    <definedName name="AUX." localSheetId="7">#REF!</definedName>
    <definedName name="AUX.">#REF!</definedName>
    <definedName name="AUXC18CLACBC" localSheetId="4">#REF!</definedName>
    <definedName name="AUXC18CLACBC" localSheetId="7">#REF!</definedName>
    <definedName name="AUXC18CLACBC">#REF!</definedName>
    <definedName name="AUXC18GCACBC" localSheetId="4">#REF!</definedName>
    <definedName name="AUXC18GCACBC" localSheetId="7">#REF!</definedName>
    <definedName name="AUXC18GCACBC">#REF!</definedName>
    <definedName name="AUXC18TUBOACBC" localSheetId="4">#REF!</definedName>
    <definedName name="AUXC18TUBOACBC" localSheetId="7">#REF!</definedName>
    <definedName name="AUXC18TUBOACBC">#REF!</definedName>
    <definedName name="AUXFABRICGCACBC" localSheetId="4">#REF!</definedName>
    <definedName name="AUXFABRICGCACBC" localSheetId="7">#REF!</definedName>
    <definedName name="AUXFABRICGCACBC">#REF!</definedName>
    <definedName name="AUXFPCCA50" localSheetId="4">#REF!</definedName>
    <definedName name="AUXFPCCA50" localSheetId="7">#REF!</definedName>
    <definedName name="AUXFPCCA50">#REF!</definedName>
    <definedName name="AUXFPCCA60" localSheetId="4">#REF!</definedName>
    <definedName name="AUXFPCCA60" localSheetId="7">#REF!</definedName>
    <definedName name="AUXFPCCA60">#REF!</definedName>
    <definedName name="auxiliar" localSheetId="4">#REF!</definedName>
    <definedName name="auxiliar" localSheetId="7">#REF!</definedName>
    <definedName name="auxiliar" localSheetId="26">#REF!</definedName>
    <definedName name="auxiliar">#REF!</definedName>
    <definedName name="AUXILIARES" localSheetId="4">#REF!</definedName>
    <definedName name="AUXILIARES" localSheetId="7">#REF!</definedName>
    <definedName name="AUXILIARES">#REF!</definedName>
    <definedName name="AUXILIO" localSheetId="4">#REF!</definedName>
    <definedName name="AUXILIO" localSheetId="7">#REF!</definedName>
    <definedName name="AUXILIO">#REF!</definedName>
    <definedName name="AUXTUBO100ACBC" localSheetId="4">#REF!</definedName>
    <definedName name="AUXTUBO100ACBC" localSheetId="7">#REF!</definedName>
    <definedName name="AUXTUBO100ACBC">#REF!</definedName>
    <definedName name="AUXTUBO100ACBC2" localSheetId="4">#REF!</definedName>
    <definedName name="AUXTUBO100ACBC2" localSheetId="7">#REF!</definedName>
    <definedName name="AUXTUBO100ACBC2">#REF!</definedName>
    <definedName name="AUXTUBO60ACBC" localSheetId="4">#REF!</definedName>
    <definedName name="AUXTUBO60ACBC" localSheetId="7">#REF!</definedName>
    <definedName name="AUXTUBO60ACBC">#REF!</definedName>
    <definedName name="AUXTUBO80ACBC" localSheetId="4">#REF!</definedName>
    <definedName name="AUXTUBO80ACBC" localSheetId="7">#REF!</definedName>
    <definedName name="AUXTUBO80ACBC">#REF!</definedName>
    <definedName name="Av.Fis." localSheetId="7">#N/A</definedName>
    <definedName name="Av.Fis.">[0]!Av.Fis.</definedName>
    <definedName name="Avanco" localSheetId="4">#REF!</definedName>
    <definedName name="Avanco" localSheetId="7">#REF!</definedName>
    <definedName name="Avanco">#REF!</definedName>
    <definedName name="avanço" localSheetId="7">#N/A</definedName>
    <definedName name="avanço">[0]!avanço</definedName>
    <definedName name="AVANCOFINANCEIRO" localSheetId="4">#REF!</definedName>
    <definedName name="AVANCOFINANCEIRO" localSheetId="7">#REF!</definedName>
    <definedName name="AVANCOFINANCEIRO">#REF!</definedName>
    <definedName name="AVC" localSheetId="4">#N/A</definedName>
    <definedName name="AVC">#N/A</definedName>
    <definedName name="aveave" localSheetId="7" hidden="1">{#N/A,#N/A,TRUE,"Serviços"}</definedName>
    <definedName name="aveave" hidden="1">{#N/A,#N/A,TRUE,"Serviços"}</definedName>
    <definedName name="AvFisZero">#N/A</definedName>
    <definedName name="AVV" localSheetId="4">#REF!</definedName>
    <definedName name="AVV" localSheetId="7">#REF!</definedName>
    <definedName name="AVV" localSheetId="26">#REF!</definedName>
    <definedName name="AVV">#REF!</definedName>
    <definedName name="AVV_10" localSheetId="4">#REF!</definedName>
    <definedName name="AVV_10" localSheetId="7">#REF!</definedName>
    <definedName name="AVV_10">#REF!</definedName>
    <definedName name="AVV_12" localSheetId="4">#REF!</definedName>
    <definedName name="AVV_12" localSheetId="7">#REF!</definedName>
    <definedName name="AVV_12">#REF!</definedName>
    <definedName name="AVV_4" localSheetId="4">#REF!</definedName>
    <definedName name="AVV_4" localSheetId="7">#REF!</definedName>
    <definedName name="AVV_4">#REF!</definedName>
    <definedName name="AVV_9" localSheetId="4">#REF!</definedName>
    <definedName name="AVV_9" localSheetId="7">#REF!</definedName>
    <definedName name="AVV_9">#REF!</definedName>
    <definedName name="awea" localSheetId="7" hidden="1">{#N/A,#N/A,TRUE,"Serviços"}</definedName>
    <definedName name="awea" hidden="1">{#N/A,#N/A,TRUE,"Serviços"}</definedName>
    <definedName name="awfwc" localSheetId="7" hidden="1">{#N/A,#N/A,TRUE,"Serviços"}</definedName>
    <definedName name="awfwc" hidden="1">{#N/A,#N/A,TRUE,"Serviços"}</definedName>
    <definedName name="awwf" localSheetId="7" hidden="1">{#N/A,#N/A,TRUE,"Serviços"}</definedName>
    <definedName name="awwf" hidden="1">{#N/A,#N/A,TRUE,"Serviços"}</definedName>
    <definedName name="az" localSheetId="4" hidden="1">#REF!</definedName>
    <definedName name="az" localSheetId="7" hidden="1">#REF!</definedName>
    <definedName name="az" hidden="1">#REF!</definedName>
    <definedName name="azul" localSheetId="4">#REF!</definedName>
    <definedName name="azul" localSheetId="19">#REF!</definedName>
    <definedName name="azul" localSheetId="7">#REF!</definedName>
    <definedName name="azul" localSheetId="26">#REF!</definedName>
    <definedName name="azul">#REF!</definedName>
    <definedName name="azul_2">#N/A</definedName>
    <definedName name="azul_25" localSheetId="4">#REF!</definedName>
    <definedName name="azul_25" localSheetId="7">#REF!</definedName>
    <definedName name="azul_25" localSheetId="26">#REF!</definedName>
    <definedName name="azul_25">#REF!</definedName>
    <definedName name="azul_4" localSheetId="4">#REF!</definedName>
    <definedName name="azul_4" localSheetId="7">#REF!</definedName>
    <definedName name="azul_4">#REF!</definedName>
    <definedName name="AZULEGISTA" localSheetId="4">#REF!</definedName>
    <definedName name="AZULEGISTA" localSheetId="7">#REF!</definedName>
    <definedName name="AZULEGISTA">#REF!</definedName>
    <definedName name="AZULEJO_15X15" localSheetId="4">#REF!</definedName>
    <definedName name="AZULEJO_15X15" localSheetId="7">#REF!</definedName>
    <definedName name="AZULEJO_15X15">#REF!</definedName>
    <definedName name="azull" localSheetId="4">#REF!</definedName>
    <definedName name="azull" localSheetId="7">#REF!</definedName>
    <definedName name="azull">#REF!</definedName>
    <definedName name="AZULLSINAL" localSheetId="4">#REF!</definedName>
    <definedName name="AZULLSINAL" localSheetId="7">#REF!</definedName>
    <definedName name="AZULLSINAL">#REF!</definedName>
    <definedName name="AZULSINAL" localSheetId="4">#REF!</definedName>
    <definedName name="AZULSINAL" localSheetId="19">#REF!</definedName>
    <definedName name="AZULSINAL" localSheetId="7">#REF!</definedName>
    <definedName name="AZULSINAL" localSheetId="26">#REF!</definedName>
    <definedName name="AZULSINAL">#REF!</definedName>
    <definedName name="AZULSINAL_2">#N/A</definedName>
    <definedName name="AZULSINAL_25" localSheetId="4">#REF!</definedName>
    <definedName name="AZULSINAL_25" localSheetId="7">#REF!</definedName>
    <definedName name="AZULSINAL_25" localSheetId="26">#REF!</definedName>
    <definedName name="AZULSINAL_25">#REF!</definedName>
    <definedName name="AZULSINAL_4" localSheetId="4">#REF!</definedName>
    <definedName name="AZULSINAL_4" localSheetId="7">#REF!</definedName>
    <definedName name="AZULSINAL_4">#REF!</definedName>
    <definedName name="azulsinall" localSheetId="4">#REF!</definedName>
    <definedName name="azulsinall" localSheetId="7">#REF!</definedName>
    <definedName name="azulsinall">#REF!</definedName>
    <definedName name="b" localSheetId="4">BDI!placas</definedName>
    <definedName name="b" localSheetId="7">FIT!b</definedName>
    <definedName name="b" localSheetId="26">'Mapa+Binômio'!placas</definedName>
    <definedName name="B">#REF!</definedName>
    <definedName name="B_1" localSheetId="19">#REF!</definedName>
    <definedName name="B_1">#REF!</definedName>
    <definedName name="b_10">#N/A</definedName>
    <definedName name="b_11">#N/A</definedName>
    <definedName name="b_12">#N/A</definedName>
    <definedName name="b_13">#N/A</definedName>
    <definedName name="b_14">#N/A</definedName>
    <definedName name="b_15">#N/A</definedName>
    <definedName name="b_16">#N/A</definedName>
    <definedName name="b_17">#N/A</definedName>
    <definedName name="b_18">#N/A</definedName>
    <definedName name="B_2" localSheetId="19">#REF!</definedName>
    <definedName name="b_2">#N/A</definedName>
    <definedName name="B_24">NA()</definedName>
    <definedName name="B_25">NA()</definedName>
    <definedName name="B_26">NA()</definedName>
    <definedName name="B_27">NA()</definedName>
    <definedName name="B_28">NA()</definedName>
    <definedName name="B_3" localSheetId="4">#REF!</definedName>
    <definedName name="B_3" localSheetId="19">#REF!</definedName>
    <definedName name="B_3" localSheetId="7">NA()</definedName>
    <definedName name="B_3">#REF!</definedName>
    <definedName name="B_4" localSheetId="4">#REF!</definedName>
    <definedName name="B_4" localSheetId="19">#REF!</definedName>
    <definedName name="B_4" localSheetId="7">#REF!</definedName>
    <definedName name="B_4">#REF!</definedName>
    <definedName name="B_5" localSheetId="19">#REF!</definedName>
    <definedName name="B_5" localSheetId="7">NA()</definedName>
    <definedName name="b_5">#N/A</definedName>
    <definedName name="B_6" localSheetId="19">#REF!</definedName>
    <definedName name="B_6" localSheetId="7">NA()</definedName>
    <definedName name="b_6">#N/A</definedName>
    <definedName name="B_7" localSheetId="7">NA()</definedName>
    <definedName name="b_7">#N/A</definedName>
    <definedName name="b_8">#N/A</definedName>
    <definedName name="b_9">#N/A</definedName>
    <definedName name="B_MEC" localSheetId="4">#REF!</definedName>
    <definedName name="B_MEC" localSheetId="7">#REF!</definedName>
    <definedName name="B_MEC">#REF!</definedName>
    <definedName name="bacia16">#REF!</definedName>
    <definedName name="bacural" localSheetId="4">#REF!</definedName>
    <definedName name="bacural" localSheetId="7">#REF!</definedName>
    <definedName name="bacural" localSheetId="26">#REF!</definedName>
    <definedName name="bacural">#REF!</definedName>
    <definedName name="BAE" localSheetId="7">#REF!</definedName>
    <definedName name="BAE">#N/A</definedName>
    <definedName name="balance"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ance"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I" localSheetId="4">#REF!</definedName>
    <definedName name="BALI" localSheetId="7">#REF!</definedName>
    <definedName name="BALI">#REF!</definedName>
    <definedName name="BalType" hidden="1">TRUE</definedName>
    <definedName name="banco" localSheetId="4">#REF!</definedName>
    <definedName name="banco" localSheetId="7">#REF!</definedName>
    <definedName name="banco" localSheetId="26">#REF!</definedName>
    <definedName name="BANCO">#REF!</definedName>
    <definedName name="banco_1" localSheetId="4">#REF!</definedName>
    <definedName name="banco_1" localSheetId="7">#REF!</definedName>
    <definedName name="banco_1" localSheetId="26">#REF!</definedName>
    <definedName name="banco_1">#REF!</definedName>
    <definedName name="_xlnm.Database" localSheetId="4">#REF!</definedName>
    <definedName name="_xlnm.Database" localSheetId="19">#REF!</definedName>
    <definedName name="_xlnm.Database" localSheetId="7">#REF!</definedName>
    <definedName name="_xlnm.Database" localSheetId="26">#REF!</definedName>
    <definedName name="_xlnm.Database">#REF!</definedName>
    <definedName name="Banco_de_dadoss" localSheetId="4">#REF!</definedName>
    <definedName name="Banco_de_dadoss" localSheetId="7">#REF!</definedName>
    <definedName name="Banco_de_dadoss">#REF!</definedName>
    <definedName name="banco0" localSheetId="4">#REF!</definedName>
    <definedName name="banco0" localSheetId="7">#REF!</definedName>
    <definedName name="banco0">#REF!</definedName>
    <definedName name="banco2" localSheetId="4">#REF!</definedName>
    <definedName name="banco2" localSheetId="7">#REF!</definedName>
    <definedName name="banco2" localSheetId="26">#REF!</definedName>
    <definedName name="banco2">#REF!</definedName>
    <definedName name="banco2_16" localSheetId="4">#REF!</definedName>
    <definedName name="banco2_16" localSheetId="7">#REF!</definedName>
    <definedName name="banco2_16">#REF!</definedName>
    <definedName name="banco2_19" localSheetId="4">#REF!</definedName>
    <definedName name="banco2_19" localSheetId="7">#REF!</definedName>
    <definedName name="banco2_19" localSheetId="26">#REF!</definedName>
    <definedName name="banco2_19">#REF!</definedName>
    <definedName name="banco2_19_16" localSheetId="4">#REF!</definedName>
    <definedName name="banco2_19_16" localSheetId="7">#REF!</definedName>
    <definedName name="banco2_19_16">#REF!</definedName>
    <definedName name="BANCODADOS1" localSheetId="4">#REF!</definedName>
    <definedName name="BANCODADOS1" localSheetId="7">#REF!</definedName>
    <definedName name="BANCODADOS1">#REF!</definedName>
    <definedName name="bar" localSheetId="7">#REF!</definedName>
    <definedName name="bar">#N/A</definedName>
    <definedName name="bar_10">#N/A</definedName>
    <definedName name="bar_11">#N/A</definedName>
    <definedName name="bar_12">#N/A</definedName>
    <definedName name="bar_13">#N/A</definedName>
    <definedName name="bar_14">#N/A</definedName>
    <definedName name="bar_15">#N/A</definedName>
    <definedName name="bar_16">#N/A</definedName>
    <definedName name="bar_17">#N/A</definedName>
    <definedName name="bar_18">#N/A</definedName>
    <definedName name="bar_2">#N/A</definedName>
    <definedName name="bar_5">#N/A</definedName>
    <definedName name="bar_6">#N/A</definedName>
    <definedName name="bar_7">#N/A</definedName>
    <definedName name="bar_8">#N/A</definedName>
    <definedName name="bar_9">#N/A</definedName>
    <definedName name="BARRO" localSheetId="4">#REF!</definedName>
    <definedName name="BARRO" localSheetId="7">#REF!</definedName>
    <definedName name="BARRO">#REF!</definedName>
    <definedName name="BASCARROCERIA" localSheetId="4">#REF!</definedName>
    <definedName name="BASCARROCERIA" localSheetId="7">#REF!</definedName>
    <definedName name="BASCARROCERIA">#REF!</definedName>
    <definedName name="base" localSheetId="4">#REF!</definedName>
    <definedName name="BASE" localSheetId="7">#N/A</definedName>
    <definedName name="base" localSheetId="26">#REF!</definedName>
    <definedName name="BASE">#N/A</definedName>
    <definedName name="BASE_10" localSheetId="4">#REF!</definedName>
    <definedName name="BASE_10" localSheetId="7">#REF!</definedName>
    <definedName name="BASE_10">#REF!</definedName>
    <definedName name="BASE_12" localSheetId="4">#REF!</definedName>
    <definedName name="BASE_12" localSheetId="7">#REF!</definedName>
    <definedName name="BASE_12">#REF!</definedName>
    <definedName name="base_3">#REF!</definedName>
    <definedName name="BASE_9" localSheetId="4">#REF!</definedName>
    <definedName name="BASE_9" localSheetId="7">#REF!</definedName>
    <definedName name="BASE_9">#REF!</definedName>
    <definedName name="batista" localSheetId="4" hidden="1">{#N/A,#N/A,FALSE,"SS 1";#N/A,#N/A,FALSE,"SS 2";#N/A,#N/A,FALSE,"TER 1 (1)";#N/A,#N/A,FALSE,"TER 1 (2)";#N/A,#N/A,FALSE,"TER 2 ";#N/A,#N/A,FALSE,"TP  (1)";#N/A,#N/A,FALSE,"TP  (2)";#N/A,#N/A,FALSE,"CM BAR"}</definedName>
    <definedName name="batista" localSheetId="27" hidden="1">{#N/A,#N/A,FALSE,"SS 1";#N/A,#N/A,FALSE,"SS 2";#N/A,#N/A,FALSE,"TER 1 (1)";#N/A,#N/A,FALSE,"TER 1 (2)";#N/A,#N/A,FALSE,"TER 2 ";#N/A,#N/A,FALSE,"TP  (1)";#N/A,#N/A,FALSE,"TP  (2)";#N/A,#N/A,FALSE,"CM BAR"}</definedName>
    <definedName name="batista" localSheetId="7" hidden="1">{#N/A,#N/A,FALSE,"SS 1";#N/A,#N/A,FALSE,"SS 2";#N/A,#N/A,FALSE,"TER 1 (1)";#N/A,#N/A,FALSE,"TER 1 (2)";#N/A,#N/A,FALSE,"TER 2 ";#N/A,#N/A,FALSE,"TP  (1)";#N/A,#N/A,FALSE,"TP  (2)";#N/A,#N/A,FALSE,"CM BAR"}</definedName>
    <definedName name="batista" hidden="1">{#N/A,#N/A,FALSE,"SS 1";#N/A,#N/A,FALSE,"SS 2";#N/A,#N/A,FALSE,"TER 1 (1)";#N/A,#N/A,FALSE,"TER 1 (2)";#N/A,#N/A,FALSE,"TER 2 ";#N/A,#N/A,FALSE,"TP  (1)";#N/A,#N/A,FALSE,"TP  (2)";#N/A,#N/A,FALSE,"CM BAR"}</definedName>
    <definedName name="bb" localSheetId="4">BDI!_xlnm.Database</definedName>
    <definedName name="bb" localSheetId="7">#N/A</definedName>
    <definedName name="bb" localSheetId="26">'Mapa+Binômio'!_xlnm.Database</definedName>
    <definedName name="bb">#N/A</definedName>
    <definedName name="bb_38" localSheetId="4">#N/A</definedName>
    <definedName name="bb_38">#N/A</definedName>
    <definedName name="bbb" localSheetId="7">#N/A</definedName>
    <definedName name="bbb" hidden="1">{#N/A,#N/A,FALSE,"QD_F1 Invest Detalhado";#N/A,#N/A,FALSE,"QD_F3 Invest_Comparado";#N/A,#N/A,FALSE,"QD_B Trafego";#N/A,#N/A,FALSE,"QD_D0 Custos Operacionais";#N/A,#N/A,FALSE,"QD_C Receita";#N/A,#N/A,FALSE,"QD_D Custos";#N/A,#N/A,FALSE,"QD_E Resultado";#N/A,#N/A,FALSE,"QD_G Fluxo Caixa"}</definedName>
    <definedName name="bbbb" localSheetId="25" hidden="1">{#N/A,#N/A,FALSE,"MO (2)"}</definedName>
    <definedName name="bbbb" localSheetId="4" hidden="1">{#N/A,#N/A,FALSE,"MO (2)"}</definedName>
    <definedName name="bbbb" localSheetId="27" hidden="1">{#N/A,#N/A,FALSE,"MO (2)"}</definedName>
    <definedName name="bbbb" localSheetId="7" hidden="1">{#N/A,#N/A,FALSE,"MO (2)"}</definedName>
    <definedName name="bbbb" localSheetId="24" hidden="1">{#N/A,#N/A,FALSE,"MO (2)"}</definedName>
    <definedName name="bbbb" hidden="1">{#N/A,#N/A,FALSE,"MO (2)"}</definedName>
    <definedName name="bbbb_1" localSheetId="4" hidden="1">{#N/A,#N/A,FALSE,"MO (2)"}</definedName>
    <definedName name="bbbb_1" localSheetId="7" hidden="1">{#N/A,#N/A,FALSE,"MO (2)"}</definedName>
    <definedName name="bbbb_1" hidden="1">{#N/A,#N/A,FALSE,"MO (2)"}</definedName>
    <definedName name="bbbbb" localSheetId="4">#REF!</definedName>
    <definedName name="bbbbb" localSheetId="7">#REF!</definedName>
    <definedName name="bbbbb">#REF!</definedName>
    <definedName name="bbbbbb" localSheetId="4">#REF!</definedName>
    <definedName name="bbbbbb" localSheetId="7">#N/A</definedName>
    <definedName name="bbbbbb">#REF!</definedName>
    <definedName name="bbbbbbb" localSheetId="4" hidden="1">{#N/A,#N/A,FALSE,"MO (2)"}</definedName>
    <definedName name="bbbbbbb" localSheetId="7" hidden="1">{#N/A,#N/A,FALSE,"MO (2)"}</definedName>
    <definedName name="bbbbbbb" hidden="1">{#N/A,#N/A,FALSE,"MO (2)"}</definedName>
    <definedName name="BBF" localSheetId="7" hidden="1">{#N/A,#N/A,FALSE,"Aging Summary";#N/A,#N/A,FALSE,"Ratio Analysis";#N/A,#N/A,FALSE,"Test 120 Day Accts";#N/A,#N/A,FALSE,"Tickmarks"}</definedName>
    <definedName name="BBF" hidden="1">{#N/A,#N/A,FALSE,"Aging Summary";#N/A,#N/A,FALSE,"Ratio Analysis";#N/A,#N/A,FALSE,"Test 120 Day Accts";#N/A,#N/A,FALSE,"Tickmarks"}</definedName>
    <definedName name="BBFB" localSheetId="7" hidden="1">{#N/A,#N/A,FALSE,"IR E CS 1997";#N/A,#N/A,FALSE,"PR ND";#N/A,#N/A,FALSE,"8191";#N/A,#N/A,FALSE,"8383";#N/A,#N/A,FALSE,"MP 1024";#N/A,#N/A,FALSE,"AD_EX_97";#N/A,#N/A,FALSE,"BD 97"}</definedName>
    <definedName name="BBFB" hidden="1">{#N/A,#N/A,FALSE,"IR E CS 1997";#N/A,#N/A,FALSE,"PR ND";#N/A,#N/A,FALSE,"8191";#N/A,#N/A,FALSE,"8383";#N/A,#N/A,FALSE,"MP 1024";#N/A,#N/A,FALSE,"AD_EX_97";#N/A,#N/A,FALSE,"BD 97"}</definedName>
    <definedName name="BBG" localSheetId="4">#REF!</definedName>
    <definedName name="BBG" localSheetId="7">#REF!</definedName>
    <definedName name="BBG">#REF!</definedName>
    <definedName name="bbuu">#N/A</definedName>
    <definedName name="bc" localSheetId="4">#REF!</definedName>
    <definedName name="bc" localSheetId="7">#REF!</definedName>
    <definedName name="bc" localSheetId="26">#REF!</definedName>
    <definedName name="bc">#REF!</definedName>
    <definedName name="bc_11" localSheetId="4">#REF!</definedName>
    <definedName name="bc_11" localSheetId="7">#REF!</definedName>
    <definedName name="bc_11" localSheetId="26">#REF!</definedName>
    <definedName name="bc_11">#REF!</definedName>
    <definedName name="bc_12" localSheetId="4">#REF!</definedName>
    <definedName name="bc_12" localSheetId="7">#REF!</definedName>
    <definedName name="bc_12" localSheetId="26">#REF!</definedName>
    <definedName name="bc_12">#REF!</definedName>
    <definedName name="bc_13" localSheetId="4">#REF!</definedName>
    <definedName name="bc_13" localSheetId="7">#REF!</definedName>
    <definedName name="bc_13" localSheetId="26">#REF!</definedName>
    <definedName name="bc_13">#REF!</definedName>
    <definedName name="bc_15" localSheetId="4">#REF!</definedName>
    <definedName name="bc_15" localSheetId="7">#REF!</definedName>
    <definedName name="bc_15" localSheetId="26">#REF!</definedName>
    <definedName name="bc_15">#REF!</definedName>
    <definedName name="bc_16" localSheetId="4">#REF!</definedName>
    <definedName name="bc_16" localSheetId="7">#REF!</definedName>
    <definedName name="bc_16" localSheetId="26">#REF!</definedName>
    <definedName name="bc_16">#REF!</definedName>
    <definedName name="bc_17" localSheetId="4">#REF!</definedName>
    <definedName name="bc_17" localSheetId="7">#REF!</definedName>
    <definedName name="bc_17" localSheetId="26">#REF!</definedName>
    <definedName name="bc_17">#REF!</definedName>
    <definedName name="bc_19" localSheetId="4">#REF!</definedName>
    <definedName name="bc_19" localSheetId="7">#REF!</definedName>
    <definedName name="bc_19" localSheetId="26">#REF!</definedName>
    <definedName name="bc_19">#REF!</definedName>
    <definedName name="bc_2" localSheetId="4">#REF!</definedName>
    <definedName name="bc_2" localSheetId="7">#REF!</definedName>
    <definedName name="bc_2" localSheetId="26">#REF!</definedName>
    <definedName name="bc_2">#REF!</definedName>
    <definedName name="bc_28" localSheetId="4">#REF!</definedName>
    <definedName name="bc_28" localSheetId="7">#REF!</definedName>
    <definedName name="bc_28" localSheetId="26">#REF!</definedName>
    <definedName name="bc_28">#REF!</definedName>
    <definedName name="bc_3" localSheetId="4">#REF!</definedName>
    <definedName name="bc_3" localSheetId="7">#REF!</definedName>
    <definedName name="bc_3" localSheetId="26">#REF!</definedName>
    <definedName name="bc_3">#REF!</definedName>
    <definedName name="bc_4" localSheetId="4">#REF!</definedName>
    <definedName name="bc_4" localSheetId="7">#REF!</definedName>
    <definedName name="bc_4" localSheetId="26">#REF!</definedName>
    <definedName name="bc_4">#REF!</definedName>
    <definedName name="bc_7" localSheetId="4">#REF!</definedName>
    <definedName name="bc_7" localSheetId="7">#REF!</definedName>
    <definedName name="bc_7" localSheetId="26">#REF!</definedName>
    <definedName name="bc_7">#REF!</definedName>
    <definedName name="bc_9" localSheetId="4">#REF!</definedName>
    <definedName name="bc_9" localSheetId="7">#REF!</definedName>
    <definedName name="bc_9" localSheetId="26">#REF!</definedName>
    <definedName name="bc_9">#REF!</definedName>
    <definedName name="bcf" localSheetId="4">#REF!</definedName>
    <definedName name="bcf" localSheetId="7">#REF!</definedName>
    <definedName name="bcf">#REF!</definedName>
    <definedName name="bcp" localSheetId="4">#REF!</definedName>
    <definedName name="bcp" localSheetId="7">#REF!</definedName>
    <definedName name="bcp">#REF!</definedName>
    <definedName name="BD" localSheetId="4">#REF!</definedName>
    <definedName name="BD" localSheetId="7">#REF!</definedName>
    <definedName name="BD">#REF!</definedName>
    <definedName name="BD_YTS" localSheetId="7" hidden="1">{TRUE,TRUE,-1.25,-15.5,484.5,278.25,FALSE,FALSE,TRUE,FALSE,0,1,#N/A,452,#N/A,5.92592592592593,22.5714285714286,1,FALSE,FALSE,3,TRUE,1,FALSE,100,"Swvu.ACC.","ACwvu.ACC.",#N/A,FALSE,FALSE,0,0,0,0,2,"","",FALSE,FALSE,FALSE,FALSE,1,90,#N/A,#N/A,"=R1C1:R650C11",FALSE,#N/A,#N/A,FALSE,FALSE,FALSE,1,65532,65532,FALSE,FALSE,TRUE,TRUE,TRUE}</definedName>
    <definedName name="BD_YTS" hidden="1">{TRUE,TRUE,-1.25,-15.5,484.5,278.25,FALSE,FALSE,TRUE,FALSE,0,1,#N/A,452,#N/A,5.92592592592593,22.5714285714286,1,FALSE,FALSE,3,TRUE,1,FALSE,100,"Swvu.ACC.","ACwvu.ACC.",#N/A,FALSE,FALSE,0,0,0,0,2,"","",FALSE,FALSE,FALSE,FALSE,1,90,#N/A,#N/A,"=R1C1:R650C11",FALSE,#N/A,#N/A,FALSE,FALSE,FALSE,1,65532,65532,FALSE,FALSE,TRUE,TRUE,TRUE}</definedName>
    <definedName name="BDD_01" localSheetId="4">#REF!</definedName>
    <definedName name="BDD_01" localSheetId="7">#REF!</definedName>
    <definedName name="BDD_01">#REF!</definedName>
    <definedName name="BDI" localSheetId="4">#REF!</definedName>
    <definedName name="BDI" localSheetId="19">#REF!</definedName>
    <definedName name="BDI" localSheetId="7">#REF!</definedName>
    <definedName name="BDI" localSheetId="26">#REF!</definedName>
    <definedName name="BDI">#REF!</definedName>
    <definedName name="BDI_1" localSheetId="4">#REF!</definedName>
    <definedName name="BDI_1" localSheetId="7">#REF!</definedName>
    <definedName name="BDI_1" localSheetId="26">#REF!</definedName>
    <definedName name="BDI_1">#REF!</definedName>
    <definedName name="BDI_10" localSheetId="4">#REF!</definedName>
    <definedName name="BDI_10" localSheetId="26">#REF!</definedName>
    <definedName name="BDI_10">#N/A</definedName>
    <definedName name="BDI_11">#N/A</definedName>
    <definedName name="BDI_12">#N/A</definedName>
    <definedName name="BDI_13">#N/A</definedName>
    <definedName name="BDI_14">#N/A</definedName>
    <definedName name="BDI_15">#N/A</definedName>
    <definedName name="BDI_16">#N/A</definedName>
    <definedName name="BDI_17">#N/A</definedName>
    <definedName name="BDI_18">#N/A</definedName>
    <definedName name="bdi_2" localSheetId="4">#REF!</definedName>
    <definedName name="bdi_2" localSheetId="26">#REF!</definedName>
    <definedName name="BDI_2">#N/A</definedName>
    <definedName name="BDI_24" localSheetId="4">#REF!</definedName>
    <definedName name="BDI_24" localSheetId="7">#REF!</definedName>
    <definedName name="BDI_24">#REF!</definedName>
    <definedName name="BDI_25" localSheetId="4">#REF!</definedName>
    <definedName name="BDI_25" localSheetId="7">#REF!</definedName>
    <definedName name="BDI_25" localSheetId="26">#REF!</definedName>
    <definedName name="BDI_25">#REF!</definedName>
    <definedName name="BDI_26" localSheetId="4">#REF!</definedName>
    <definedName name="BDI_26" localSheetId="7">#REF!</definedName>
    <definedName name="BDI_26">#REF!</definedName>
    <definedName name="BDI_27" localSheetId="4">#REF!</definedName>
    <definedName name="BDI_27" localSheetId="7">#REF!</definedName>
    <definedName name="BDI_27" localSheetId="26">#REF!</definedName>
    <definedName name="BDI_27">#REF!</definedName>
    <definedName name="BDI_29" localSheetId="4">#REF!</definedName>
    <definedName name="BDI_29" localSheetId="7">#REF!</definedName>
    <definedName name="BDI_29" localSheetId="26">#REF!</definedName>
    <definedName name="BDI_29">#REF!</definedName>
    <definedName name="BDI_3" localSheetId="4">#REF!</definedName>
    <definedName name="BDI_3" localSheetId="7">#REF!</definedName>
    <definedName name="BDI_3">#REF!</definedName>
    <definedName name="BDI_4" localSheetId="4">#REF!</definedName>
    <definedName name="BDI_4" localSheetId="7">#REF!</definedName>
    <definedName name="BDI_4">#REF!</definedName>
    <definedName name="BDI_5" localSheetId="7">#REF!</definedName>
    <definedName name="BDI_5">#N/A</definedName>
    <definedName name="BDI_6">#N/A</definedName>
    <definedName name="BDI_7">#N/A</definedName>
    <definedName name="BDI_8">#N/A</definedName>
    <definedName name="BDI_9" localSheetId="4">#REF!</definedName>
    <definedName name="BDI_9" localSheetId="26">#REF!</definedName>
    <definedName name="BDI_9">#N/A</definedName>
    <definedName name="BDI_BDI">#REF!</definedName>
    <definedName name="BDI_CONDICAO" localSheetId="7">#REF!</definedName>
    <definedName name="BDI_CONDICAO">#REF!</definedName>
    <definedName name="BDI_CONDICOES" localSheetId="7">#REF!</definedName>
    <definedName name="BDI_CONDICOES">#REF!</definedName>
    <definedName name="BDI_DIF" localSheetId="7">#REF!</definedName>
    <definedName name="BDI_DIF">#REF!</definedName>
    <definedName name="BDI_RESUMO" localSheetId="7">#REF!</definedName>
    <definedName name="BDI_RESUMO">#REF!</definedName>
    <definedName name="BDI_RESUMO_CONDIÇÃO" localSheetId="7">#REF!</definedName>
    <definedName name="BDI_RESUMO_CONDIÇÃO">#REF!</definedName>
    <definedName name="BDI_RESUMO_TIPOS" localSheetId="7">#REF!</definedName>
    <definedName name="BDI_RESUMO_TIPOS">#REF!</definedName>
    <definedName name="BDI_SERVIÇOS" localSheetId="7">#REF!</definedName>
    <definedName name="BDI_SERVIÇOS">#REF!</definedName>
    <definedName name="BDI_TABELA" localSheetId="7">#REF!</definedName>
    <definedName name="BDI_TABELA">#REF!</definedName>
    <definedName name="BDI_TIPOS" localSheetId="7">#REF!</definedName>
    <definedName name="BDI_TIPOS">#REF!</definedName>
    <definedName name="BDIA" localSheetId="4">#REF!</definedName>
    <definedName name="BDIA" localSheetId="7">#REF!</definedName>
    <definedName name="BDIA">#REF!</definedName>
    <definedName name="BDIASF" localSheetId="4">#REF!</definedName>
    <definedName name="BDIASF" localSheetId="7">#REF!</definedName>
    <definedName name="BDIASF">#REF!</definedName>
    <definedName name="BDIB" localSheetId="4">#REF!</definedName>
    <definedName name="BDIB" localSheetId="7">#REF!</definedName>
    <definedName name="BDIB">#REF!</definedName>
    <definedName name="BDIBET" localSheetId="4">#REF!</definedName>
    <definedName name="BDIBET" localSheetId="7">#REF!</definedName>
    <definedName name="BDIBET">#REF!</definedName>
    <definedName name="BDIDESO" localSheetId="4">#REF!</definedName>
    <definedName name="BDIDESO" localSheetId="7">#REF!</definedName>
    <definedName name="BDIDESO" localSheetId="26">#REF!</definedName>
    <definedName name="BDIDESO">#REF!</definedName>
    <definedName name="BDIE" localSheetId="4">#REF!</definedName>
    <definedName name="BDIE" localSheetId="7">#REF!</definedName>
    <definedName name="BDIE">#REF!</definedName>
    <definedName name="BDIFIM" localSheetId="4">#REF!</definedName>
    <definedName name="BDIFIM" localSheetId="7">#REF!</definedName>
    <definedName name="BDIFIM" localSheetId="26">#REF!</definedName>
    <definedName name="BDIFIM">#REF!</definedName>
    <definedName name="BDIG" localSheetId="4">#REF!</definedName>
    <definedName name="BDIG" localSheetId="7">#REF!</definedName>
    <definedName name="BDIG">#REF!</definedName>
    <definedName name="BDIONER" localSheetId="4">#REF!</definedName>
    <definedName name="BDIONER" localSheetId="7">#REF!</definedName>
    <definedName name="BDIONER">#REF!</definedName>
    <definedName name="BDU" localSheetId="4">#REF!</definedName>
    <definedName name="BDU" localSheetId="7">#REF!</definedName>
    <definedName name="BDU" localSheetId="26">#REF!</definedName>
    <definedName name="BDU">#REF!</definedName>
    <definedName name="bebado" localSheetId="4">#REF!</definedName>
    <definedName name="bebado" localSheetId="7">#REF!</definedName>
    <definedName name="bebado">#REF!</definedName>
    <definedName name="bebghg" localSheetId="4">#REF!</definedName>
    <definedName name="bebghg" localSheetId="7">#REF!</definedName>
    <definedName name="bebghg">#REF!</definedName>
    <definedName name="bento" localSheetId="4">#REF!</definedName>
    <definedName name="bento" localSheetId="7">#REF!</definedName>
    <definedName name="bento" localSheetId="26">#REF!</definedName>
    <definedName name="bento">#REF!</definedName>
    <definedName name="BETUME">#REF!</definedName>
    <definedName name="BETUMINBETIM" localSheetId="4">#REF!</definedName>
    <definedName name="BETUMINBETIM" localSheetId="7">#REF!</definedName>
    <definedName name="BETUMINBETIM" localSheetId="26">#REF!</definedName>
    <definedName name="BETUMINBETIM">#REF!</definedName>
    <definedName name="BETUMINCBA" localSheetId="4">#REF!</definedName>
    <definedName name="BETUMINCBA" localSheetId="7">#REF!</definedName>
    <definedName name="BETUMINCBA" localSheetId="26">#REF!</definedName>
    <definedName name="BETUMINCBA">#REF!</definedName>
    <definedName name="BETUMINOSO" localSheetId="4">#REF!</definedName>
    <definedName name="BETUMINOSO" localSheetId="7">#REF!</definedName>
    <definedName name="BETUMINOSO" localSheetId="26">#REF!</definedName>
    <definedName name="BETUMINOSO">#REF!</definedName>
    <definedName name="BETUMINOSO_10" localSheetId="4">#REF!</definedName>
    <definedName name="BETUMINOSO_10" localSheetId="7">#REF!</definedName>
    <definedName name="BETUMINOSO_10">#REF!</definedName>
    <definedName name="BETUMINOSO_12" localSheetId="4">#REF!</definedName>
    <definedName name="BETUMINOSO_12" localSheetId="7">#REF!</definedName>
    <definedName name="BETUMINOSO_12">#REF!</definedName>
    <definedName name="BETUMINOSO_15" localSheetId="4">#REF!</definedName>
    <definedName name="BETUMINOSO_15" localSheetId="7">#REF!</definedName>
    <definedName name="BETUMINOSO_15">#REF!</definedName>
    <definedName name="BETUMINOSO_4" localSheetId="4">#REF!</definedName>
    <definedName name="BETUMINOSO_4" localSheetId="7">#REF!</definedName>
    <definedName name="BETUMINOSO_4">#REF!</definedName>
    <definedName name="BETUMINOSO_9" localSheetId="4">#REF!</definedName>
    <definedName name="BETUMINOSO_9" localSheetId="7">#REF!</definedName>
    <definedName name="BETUMINOSO_9">#REF!</definedName>
    <definedName name="BF" localSheetId="4">#REF!</definedName>
    <definedName name="BF" localSheetId="7">#REF!</definedName>
    <definedName name="BF">#REF!</definedName>
    <definedName name="BF_1" localSheetId="4">#REF!</definedName>
    <definedName name="BF_1" localSheetId="7">#REF!</definedName>
    <definedName name="BF_1">#REF!</definedName>
    <definedName name="BG" localSheetId="4">#REF!</definedName>
    <definedName name="BG" localSheetId="19">#REF!</definedName>
    <definedName name="BG" localSheetId="7">#REF!</definedName>
    <definedName name="BG" localSheetId="26">#REF!</definedName>
    <definedName name="BG">#REF!</definedName>
    <definedName name="BG_2">#N/A</definedName>
    <definedName name="BG_25" localSheetId="4">#REF!</definedName>
    <definedName name="BG_25" localSheetId="7">#REF!</definedName>
    <definedName name="BG_25" localSheetId="26">#REF!</definedName>
    <definedName name="BG_25">#REF!</definedName>
    <definedName name="BG_4" localSheetId="4">#REF!</definedName>
    <definedName name="BG_4" localSheetId="7">#REF!</definedName>
    <definedName name="BG_4">#REF!</definedName>
    <definedName name="BG_Del" hidden="1">15</definedName>
    <definedName name="BG_Ins" hidden="1">4</definedName>
    <definedName name="BG_Mod" hidden="1">6</definedName>
    <definedName name="bgbg" localSheetId="7">#N/A</definedName>
    <definedName name="bgbg">#N/A</definedName>
    <definedName name="bgg" localSheetId="4">#REF!</definedName>
    <definedName name="bgg" localSheetId="7">#REF!</definedName>
    <definedName name="bgg">#REF!</definedName>
    <definedName name="bgh" localSheetId="4">#REF!</definedName>
    <definedName name="bgh" localSheetId="7">#REF!</definedName>
    <definedName name="bgh">#REF!</definedName>
    <definedName name="Bgraduada" localSheetId="4">#REF!</definedName>
    <definedName name="Bgraduada" localSheetId="7">#REF!</definedName>
    <definedName name="Bgraduada">#REF!</definedName>
    <definedName name="BGU" localSheetId="4">#REF!</definedName>
    <definedName name="BGU" localSheetId="19">#REF!</definedName>
    <definedName name="BGU" localSheetId="7">#REF!</definedName>
    <definedName name="BGU" localSheetId="26">#REF!</definedName>
    <definedName name="BGU">#REF!</definedName>
    <definedName name="BGU_2">#N/A</definedName>
    <definedName name="BGU_25" localSheetId="4">#REF!</definedName>
    <definedName name="BGU_25" localSheetId="7">#REF!</definedName>
    <definedName name="BGU_25" localSheetId="26">#REF!</definedName>
    <definedName name="BGU_25">#REF!</definedName>
    <definedName name="BGU_4" localSheetId="4">#REF!</definedName>
    <definedName name="BGU_4" localSheetId="7">#REF!</definedName>
    <definedName name="BGU_4">#REF!</definedName>
    <definedName name="BGUU" localSheetId="4">#REF!</definedName>
    <definedName name="BGUU" localSheetId="7">#REF!</definedName>
    <definedName name="BGUU">#REF!</definedName>
    <definedName name="bh" localSheetId="4">#REF!</definedName>
    <definedName name="bh" localSheetId="7">#REF!</definedName>
    <definedName name="bh">#REF!</definedName>
    <definedName name="BI" localSheetId="4">#REF!</definedName>
    <definedName name="BI" localSheetId="7">#REF!:#REF!</definedName>
    <definedName name="BI" localSheetId="26">#REF!</definedName>
    <definedName name="BI">#REF!</definedName>
    <definedName name="BII" localSheetId="4">#REF!</definedName>
    <definedName name="BII" localSheetId="7">#REF!</definedName>
    <definedName name="BII" localSheetId="26">#REF!</definedName>
    <definedName name="BII">#REF!</definedName>
    <definedName name="BIO" localSheetId="4">#REF!</definedName>
    <definedName name="BIO" localSheetId="7">#REF!</definedName>
    <definedName name="BIO">#REF!</definedName>
    <definedName name="bjkll">#REF!</definedName>
    <definedName name="BLANK" localSheetId="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2" localSheetId="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oco" localSheetId="4" hidden="1">#REF!</definedName>
    <definedName name="Bloco" localSheetId="27" hidden="1">#REF!</definedName>
    <definedName name="Bloco" localSheetId="7" hidden="1">#REF!</definedName>
    <definedName name="Bloco" localSheetId="26" hidden="1">#REF!</definedName>
    <definedName name="Bloco" hidden="1">#REF!</definedName>
    <definedName name="BLOCO.CONC.CELULAR.12" localSheetId="4">#REF!</definedName>
    <definedName name="BLOCO.CONC.CELULAR.12" localSheetId="7">#REF!</definedName>
    <definedName name="BLOCO.CONC.CELULAR.12">#REF!</definedName>
    <definedName name="BLOCO.CONCRETO.14X19X39" localSheetId="4">#REF!</definedName>
    <definedName name="BLOCO.CONCRETO.14X19X39" localSheetId="7">#REF!</definedName>
    <definedName name="BLOCO.CONCRETO.14X19X39">#REF!</definedName>
    <definedName name="BLOCO.CONCRETO.19X19X39" localSheetId="4">#REF!</definedName>
    <definedName name="BLOCO.CONCRETO.19X19X39" localSheetId="7">#REF!</definedName>
    <definedName name="BLOCO.CONCRETO.19X19X39">#REF!</definedName>
    <definedName name="BLOCO.CONCRETO.9X19X39" localSheetId="4">#REF!</definedName>
    <definedName name="BLOCO.CONCRETO.9X19X39" localSheetId="7">#REF!</definedName>
    <definedName name="BLOCO.CONCRETO.9X19X39">#REF!</definedName>
    <definedName name="BLOCO_VIDRO" localSheetId="4">#REF!</definedName>
    <definedName name="BLOCO_VIDRO" localSheetId="7">#REF!</definedName>
    <definedName name="BLOCO_VIDRO">#REF!</definedName>
    <definedName name="Bloco2" localSheetId="25" hidden="1">#REF!</definedName>
    <definedName name="Bloco2" localSheetId="4" hidden="1">#REF!</definedName>
    <definedName name="Bloco2" localSheetId="27" hidden="1">#REF!</definedName>
    <definedName name="Bloco2" localSheetId="26" hidden="1">#REF!</definedName>
    <definedName name="Bloco2" localSheetId="24" hidden="1">#REF!</definedName>
    <definedName name="Bloco2" localSheetId="1" hidden="1">#REF!</definedName>
    <definedName name="Bloco2" localSheetId="0" hidden="1">#REF!</definedName>
    <definedName name="Bloco2" hidden="1">#REF!</definedName>
    <definedName name="BLOCOS" localSheetId="25" hidden="1">{#N/A,#N/A,FALSE,"Plan1"}</definedName>
    <definedName name="BLOCOS" localSheetId="4" hidden="1">{#N/A,#N/A,FALSE,"Plan1"}</definedName>
    <definedName name="BLOCOS" localSheetId="27" hidden="1">{#N/A,#N/A,FALSE,"Plan1"}</definedName>
    <definedName name="BLOCOS" localSheetId="7" hidden="1">{#N/A,#N/A,FALSE,"Plan1"}</definedName>
    <definedName name="BLOCOS" localSheetId="24" hidden="1">{#N/A,#N/A,FALSE,"Plan1"}</definedName>
    <definedName name="BLOCOS" hidden="1">{#N/A,#N/A,FALSE,"Plan1"}</definedName>
    <definedName name="BLOCRET" localSheetId="4">#REF!</definedName>
    <definedName name="BLOCRET" localSheetId="7">#REF!</definedName>
    <definedName name="BLOCRET">#REF!</definedName>
    <definedName name="BLOCRET_1" localSheetId="4">#REF!</definedName>
    <definedName name="BLOCRET_1" localSheetId="7">#REF!</definedName>
    <definedName name="BLOCRET_1">#REF!</definedName>
    <definedName name="BLPH1" localSheetId="4" hidden="1">#REF!</definedName>
    <definedName name="BLPH1" localSheetId="7" hidden="1">#REF!</definedName>
    <definedName name="BLPH1" hidden="1">#REF!</definedName>
    <definedName name="BLPH10" localSheetId="4" hidden="1">#REF!</definedName>
    <definedName name="BLPH10" localSheetId="7" hidden="1">#REF!</definedName>
    <definedName name="BLPH10" hidden="1">#REF!</definedName>
    <definedName name="BLPH100" localSheetId="4" hidden="1">#REF!</definedName>
    <definedName name="BLPH100" localSheetId="7" hidden="1">#REF!</definedName>
    <definedName name="BLPH100" hidden="1">#REF!</definedName>
    <definedName name="BLPH101" localSheetId="4" hidden="1">#REF!</definedName>
    <definedName name="BLPH101" localSheetId="7" hidden="1">#REF!</definedName>
    <definedName name="BLPH101" hidden="1">#REF!</definedName>
    <definedName name="BLPH102" localSheetId="4" hidden="1">#REF!</definedName>
    <definedName name="BLPH102" localSheetId="7" hidden="1">#REF!</definedName>
    <definedName name="BLPH102" hidden="1">#REF!</definedName>
    <definedName name="BLPH103" localSheetId="4" hidden="1">#REF!</definedName>
    <definedName name="BLPH103" localSheetId="7" hidden="1">#REF!</definedName>
    <definedName name="BLPH103" hidden="1">#REF!</definedName>
    <definedName name="BLPH104" localSheetId="4" hidden="1">#REF!</definedName>
    <definedName name="BLPH104" localSheetId="7" hidden="1">#REF!</definedName>
    <definedName name="BLPH104" hidden="1">#REF!</definedName>
    <definedName name="BLPH107" localSheetId="4" hidden="1">#REF!</definedName>
    <definedName name="BLPH107" localSheetId="7" hidden="1">#REF!</definedName>
    <definedName name="BLPH107" hidden="1">#REF!</definedName>
    <definedName name="BLPH11" localSheetId="4" hidden="1">#REF!</definedName>
    <definedName name="BLPH11" localSheetId="7" hidden="1">#REF!</definedName>
    <definedName name="BLPH11" hidden="1">#REF!</definedName>
    <definedName name="BLPH12" localSheetId="4" hidden="1">#REF!</definedName>
    <definedName name="BLPH12" localSheetId="7" hidden="1">#REF!</definedName>
    <definedName name="BLPH12" hidden="1">#REF!</definedName>
    <definedName name="BLPH13" localSheetId="4" hidden="1">#REF!</definedName>
    <definedName name="BLPH13" localSheetId="7" hidden="1">#REF!</definedName>
    <definedName name="BLPH13" hidden="1">#REF!</definedName>
    <definedName name="BLPH14" localSheetId="4" hidden="1">#REF!</definedName>
    <definedName name="BLPH14" localSheetId="7" hidden="1">#REF!</definedName>
    <definedName name="BLPH14" hidden="1">#REF!</definedName>
    <definedName name="BLPH15" localSheetId="4" hidden="1">#REF!</definedName>
    <definedName name="BLPH15" localSheetId="7" hidden="1">#REF!</definedName>
    <definedName name="BLPH15" hidden="1">#REF!</definedName>
    <definedName name="BLPH2" localSheetId="4" hidden="1">#REF!</definedName>
    <definedName name="BLPH2" localSheetId="7" hidden="1">#REF!</definedName>
    <definedName name="BLPH2" hidden="1">#REF!</definedName>
    <definedName name="BLPH3" localSheetId="4" hidden="1">#REF!</definedName>
    <definedName name="BLPH3" localSheetId="7" hidden="1">#REF!</definedName>
    <definedName name="BLPH3" hidden="1">#REF!</definedName>
    <definedName name="BLPH4" localSheetId="4" hidden="1">#REF!</definedName>
    <definedName name="BLPH4" localSheetId="7" hidden="1">#REF!</definedName>
    <definedName name="BLPH4" hidden="1">#REF!</definedName>
    <definedName name="BLPH5" localSheetId="4" hidden="1">#REF!</definedName>
    <definedName name="BLPH5" localSheetId="7" hidden="1">#REF!</definedName>
    <definedName name="BLPH5" hidden="1">#REF!</definedName>
    <definedName name="BLPH6" localSheetId="4" hidden="1">#REF!</definedName>
    <definedName name="BLPH6" localSheetId="7" hidden="1">#REF!</definedName>
    <definedName name="BLPH6" hidden="1">#REF!</definedName>
    <definedName name="BLPH7" localSheetId="4" hidden="1">#REF!</definedName>
    <definedName name="BLPH7" localSheetId="7" hidden="1">#REF!</definedName>
    <definedName name="BLPH7" hidden="1">#REF!</definedName>
    <definedName name="BLPH8" localSheetId="4" hidden="1">#REF!</definedName>
    <definedName name="BLPH8" localSheetId="7" hidden="1">#REF!</definedName>
    <definedName name="BLPH8" hidden="1">#REF!</definedName>
    <definedName name="BLPH9" localSheetId="4" hidden="1">#REF!</definedName>
    <definedName name="BLPH9" localSheetId="7" hidden="1">#REF!</definedName>
    <definedName name="BLPH9" hidden="1">#REF!</definedName>
    <definedName name="BLPH96" localSheetId="4" hidden="1">#REF!</definedName>
    <definedName name="BLPH96" localSheetId="7" hidden="1">#REF!</definedName>
    <definedName name="BLPH96" hidden="1">#REF!</definedName>
    <definedName name="BLPH97" localSheetId="4" hidden="1">#REF!</definedName>
    <definedName name="BLPH97" localSheetId="7" hidden="1">#REF!</definedName>
    <definedName name="BLPH97" hidden="1">#REF!</definedName>
    <definedName name="BLPH98" localSheetId="4" hidden="1">#REF!</definedName>
    <definedName name="BLPH98" localSheetId="7" hidden="1">#REF!</definedName>
    <definedName name="BLPH98" hidden="1">#REF!</definedName>
    <definedName name="BLPH99" localSheetId="4" hidden="1">#REF!</definedName>
    <definedName name="BLPH99" localSheetId="7" hidden="1">#REF!</definedName>
    <definedName name="BLPH99" hidden="1">#REF!</definedName>
    <definedName name="bnnn" localSheetId="4">#REF!</definedName>
    <definedName name="bnnn" localSheetId="7">#REF!</definedName>
    <definedName name="bnnn">#REF!</definedName>
    <definedName name="bola" localSheetId="4">#REF!</definedName>
    <definedName name="bola" localSheetId="7">#REF!</definedName>
    <definedName name="bola">#REF!</definedName>
    <definedName name="bomp2" localSheetId="4">#REF!</definedName>
    <definedName name="bomp2" localSheetId="7">#REF!</definedName>
    <definedName name="bomp2">#REF!</definedName>
    <definedName name="bonificação" localSheetId="4">#REF!</definedName>
    <definedName name="bonificação" localSheetId="7">#REF!</definedName>
    <definedName name="bonificação" localSheetId="26">#REF!</definedName>
    <definedName name="bonificação">#REF!</definedName>
    <definedName name="bonificaçãoo" localSheetId="4">#REF!</definedName>
    <definedName name="bonificaçãoo" localSheetId="7">#REF!</definedName>
    <definedName name="bonificaçãoo">#REF!</definedName>
    <definedName name="bosta" localSheetId="7" hidden="1">{#N/A,#N/A,FALSE,"Cronograma";#N/A,#N/A,FALSE,"Cronogr. 2"}</definedName>
    <definedName name="bosta" hidden="1">{#N/A,#N/A,FALSE,"Cronograma";#N/A,#N/A,FALSE,"Cronogr. 2"}</definedName>
    <definedName name="BR" localSheetId="4">#REF!</definedName>
    <definedName name="BR" localSheetId="7">#REF!</definedName>
    <definedName name="BR" localSheetId="26">#REF!</definedName>
    <definedName name="BR">#REF!</definedName>
    <definedName name="BR_1" localSheetId="4">#REF!</definedName>
    <definedName name="BR_1" localSheetId="7">#REF!</definedName>
    <definedName name="BR_1" localSheetId="26">#REF!</definedName>
    <definedName name="BR_1">#REF!</definedName>
    <definedName name="BR_10" localSheetId="4">#REF!</definedName>
    <definedName name="BR_10" localSheetId="7">#REF!</definedName>
    <definedName name="BR_10">#REF!</definedName>
    <definedName name="BR_10_13" localSheetId="4">#REF!</definedName>
    <definedName name="BR_10_13" localSheetId="7">#REF!</definedName>
    <definedName name="BR_10_13">#REF!</definedName>
    <definedName name="BR_10_39" localSheetId="4">#REF!</definedName>
    <definedName name="BR_10_39" localSheetId="7">#REF!</definedName>
    <definedName name="BR_10_39">#REF!</definedName>
    <definedName name="BR_10_6" localSheetId="4">#REF!</definedName>
    <definedName name="BR_10_6" localSheetId="7">#REF!</definedName>
    <definedName name="BR_10_6">#REF!</definedName>
    <definedName name="BR_11" localSheetId="4">#REF!</definedName>
    <definedName name="BR_11" localSheetId="7">#REF!</definedName>
    <definedName name="BR_11">#REF!</definedName>
    <definedName name="BR_11_13" localSheetId="4">#REF!</definedName>
    <definedName name="BR_11_13" localSheetId="7">#REF!</definedName>
    <definedName name="BR_11_13">#REF!</definedName>
    <definedName name="BR_11_39" localSheetId="4">#REF!</definedName>
    <definedName name="BR_11_39" localSheetId="7">#REF!</definedName>
    <definedName name="BR_11_39">#REF!</definedName>
    <definedName name="BR_11_6" localSheetId="4">#REF!</definedName>
    <definedName name="BR_11_6" localSheetId="7">#REF!</definedName>
    <definedName name="BR_11_6">#REF!</definedName>
    <definedName name="BR_12" localSheetId="4">#REF!</definedName>
    <definedName name="BR_12" localSheetId="7">#REF!</definedName>
    <definedName name="BR_12">#REF!</definedName>
    <definedName name="BR_12_13" localSheetId="4">#REF!</definedName>
    <definedName name="BR_12_13" localSheetId="7">#REF!</definedName>
    <definedName name="BR_12_13">#REF!</definedName>
    <definedName name="BR_12_39" localSheetId="4">#REF!</definedName>
    <definedName name="BR_12_39" localSheetId="7">#REF!</definedName>
    <definedName name="BR_12_39">#REF!</definedName>
    <definedName name="BR_12_6" localSheetId="4">#REF!</definedName>
    <definedName name="BR_12_6" localSheetId="7">#REF!</definedName>
    <definedName name="BR_12_6">#REF!</definedName>
    <definedName name="BR_13" localSheetId="4">#REF!</definedName>
    <definedName name="BR_13" localSheetId="7">#REF!</definedName>
    <definedName name="BR_13">#REF!</definedName>
    <definedName name="BR_13_13" localSheetId="4">#REF!</definedName>
    <definedName name="BR_13_13" localSheetId="7">#REF!</definedName>
    <definedName name="BR_13_13">#REF!</definedName>
    <definedName name="BR_13_39" localSheetId="4">#REF!</definedName>
    <definedName name="BR_13_39" localSheetId="7">#REF!</definedName>
    <definedName name="BR_13_39">#REF!</definedName>
    <definedName name="BR_13_6" localSheetId="4">#REF!</definedName>
    <definedName name="BR_13_6" localSheetId="7">#REF!</definedName>
    <definedName name="BR_13_6">#REF!</definedName>
    <definedName name="BR_14" localSheetId="4">#REF!</definedName>
    <definedName name="BR_14" localSheetId="7">#REF!</definedName>
    <definedName name="BR_14">#REF!</definedName>
    <definedName name="BR_14_13" localSheetId="4">#REF!</definedName>
    <definedName name="BR_14_13" localSheetId="7">#REF!</definedName>
    <definedName name="BR_14_13">#REF!</definedName>
    <definedName name="BR_14_39" localSheetId="4">#REF!</definedName>
    <definedName name="BR_14_39" localSheetId="7">#REF!</definedName>
    <definedName name="BR_14_39">#REF!</definedName>
    <definedName name="BR_14_6" localSheetId="4">#REF!</definedName>
    <definedName name="BR_14_6" localSheetId="7">#REF!</definedName>
    <definedName name="BR_14_6">#REF!</definedName>
    <definedName name="BR_15" localSheetId="4">#REF!</definedName>
    <definedName name="BR_15" localSheetId="7">#REF!</definedName>
    <definedName name="BR_15">#REF!</definedName>
    <definedName name="BR_15_13" localSheetId="4">#REF!</definedName>
    <definedName name="BR_15_13" localSheetId="7">#REF!</definedName>
    <definedName name="BR_15_13">#REF!</definedName>
    <definedName name="BR_15_39" localSheetId="4">#REF!</definedName>
    <definedName name="BR_15_39" localSheetId="7">#REF!</definedName>
    <definedName name="BR_15_39">#REF!</definedName>
    <definedName name="BR_15_6" localSheetId="4">#REF!</definedName>
    <definedName name="BR_15_6" localSheetId="7">#REF!</definedName>
    <definedName name="BR_15_6">#REF!</definedName>
    <definedName name="BR_16" localSheetId="4">#REF!</definedName>
    <definedName name="BR_16" localSheetId="7">#REF!</definedName>
    <definedName name="BR_16">#REF!</definedName>
    <definedName name="BR_16_13" localSheetId="4">#REF!</definedName>
    <definedName name="BR_16_13" localSheetId="7">#REF!</definedName>
    <definedName name="BR_16_13">#REF!</definedName>
    <definedName name="BR_16_39" localSheetId="4">#REF!</definedName>
    <definedName name="BR_16_39" localSheetId="7">#REF!</definedName>
    <definedName name="BR_16_39">#REF!</definedName>
    <definedName name="BR_16_6" localSheetId="4">#REF!</definedName>
    <definedName name="BR_16_6" localSheetId="7">#REF!</definedName>
    <definedName name="BR_16_6">#REF!</definedName>
    <definedName name="BR_17" localSheetId="4">#REF!</definedName>
    <definedName name="BR_17" localSheetId="7">#REF!</definedName>
    <definedName name="BR_17">#REF!</definedName>
    <definedName name="BR_17_13" localSheetId="4">#REF!</definedName>
    <definedName name="BR_17_13" localSheetId="7">#REF!</definedName>
    <definedName name="BR_17_13">#REF!</definedName>
    <definedName name="BR_17_39" localSheetId="4">#REF!</definedName>
    <definedName name="BR_17_39" localSheetId="7">#REF!</definedName>
    <definedName name="BR_17_39">#REF!</definedName>
    <definedName name="BR_17_6" localSheetId="4">#REF!</definedName>
    <definedName name="BR_17_6" localSheetId="7">#REF!</definedName>
    <definedName name="BR_17_6">#REF!</definedName>
    <definedName name="BR_18" localSheetId="4">#REF!</definedName>
    <definedName name="BR_18" localSheetId="7">#REF!</definedName>
    <definedName name="BR_18">#REF!</definedName>
    <definedName name="BR_18_13" localSheetId="4">#REF!</definedName>
    <definedName name="BR_18_13" localSheetId="7">#REF!</definedName>
    <definedName name="BR_18_13">#REF!</definedName>
    <definedName name="BR_18_39" localSheetId="4">#REF!</definedName>
    <definedName name="BR_18_39" localSheetId="7">#REF!</definedName>
    <definedName name="BR_18_39">#REF!</definedName>
    <definedName name="BR_18_6" localSheetId="4">#REF!</definedName>
    <definedName name="BR_18_6" localSheetId="7">#REF!</definedName>
    <definedName name="BR_18_6">#REF!</definedName>
    <definedName name="BR_19" localSheetId="4">#REF!</definedName>
    <definedName name="BR_19" localSheetId="7">#REF!</definedName>
    <definedName name="BR_19">#REF!</definedName>
    <definedName name="BR_19_13" localSheetId="4">#REF!</definedName>
    <definedName name="BR_19_13" localSheetId="7">#REF!</definedName>
    <definedName name="BR_19_13">#REF!</definedName>
    <definedName name="BR_19_39" localSheetId="4">#REF!</definedName>
    <definedName name="BR_19_39" localSheetId="7">#REF!</definedName>
    <definedName name="BR_19_39">#REF!</definedName>
    <definedName name="BR_19_6" localSheetId="4">#REF!</definedName>
    <definedName name="BR_19_6" localSheetId="7">#REF!</definedName>
    <definedName name="BR_19_6">#REF!</definedName>
    <definedName name="BR_2" localSheetId="4">#REF!</definedName>
    <definedName name="BR_2" localSheetId="7">#REF!</definedName>
    <definedName name="BR_2">#REF!</definedName>
    <definedName name="BR_2_13" localSheetId="4">#REF!</definedName>
    <definedName name="BR_2_13" localSheetId="7">#REF!</definedName>
    <definedName name="BR_2_13">#REF!</definedName>
    <definedName name="BR_2_39" localSheetId="4">#REF!</definedName>
    <definedName name="BR_2_39" localSheetId="7">#REF!</definedName>
    <definedName name="BR_2_39">#REF!</definedName>
    <definedName name="BR_2_6" localSheetId="4">#REF!</definedName>
    <definedName name="BR_2_6" localSheetId="7">#REF!</definedName>
    <definedName name="BR_2_6">#REF!</definedName>
    <definedName name="BR_20" localSheetId="4">#REF!</definedName>
    <definedName name="BR_20" localSheetId="7">#REF!</definedName>
    <definedName name="BR_20">#REF!</definedName>
    <definedName name="BR_20_13" localSheetId="4">#REF!</definedName>
    <definedName name="BR_20_13" localSheetId="7">#REF!</definedName>
    <definedName name="BR_20_13">#REF!</definedName>
    <definedName name="BR_20_39" localSheetId="4">#REF!</definedName>
    <definedName name="BR_20_39" localSheetId="7">#REF!</definedName>
    <definedName name="BR_20_39">#REF!</definedName>
    <definedName name="BR_20_6" localSheetId="4">#REF!</definedName>
    <definedName name="BR_20_6" localSheetId="7">#REF!</definedName>
    <definedName name="BR_20_6">#REF!</definedName>
    <definedName name="BR_21" localSheetId="4">#REF!</definedName>
    <definedName name="BR_21" localSheetId="7">#REF!</definedName>
    <definedName name="BR_21">#REF!</definedName>
    <definedName name="BR_21_13" localSheetId="4">#REF!</definedName>
    <definedName name="BR_21_13" localSheetId="7">#REF!</definedName>
    <definedName name="BR_21_13">#REF!</definedName>
    <definedName name="BR_21_39" localSheetId="4">#REF!</definedName>
    <definedName name="BR_21_39" localSheetId="7">#REF!</definedName>
    <definedName name="BR_21_39">#REF!</definedName>
    <definedName name="BR_21_6" localSheetId="4">#REF!</definedName>
    <definedName name="BR_21_6" localSheetId="7">#REF!</definedName>
    <definedName name="BR_21_6">#REF!</definedName>
    <definedName name="BR_22" localSheetId="4">#REF!</definedName>
    <definedName name="BR_22" localSheetId="7">#REF!</definedName>
    <definedName name="BR_22">#REF!</definedName>
    <definedName name="BR_22_13" localSheetId="4">#REF!</definedName>
    <definedName name="BR_22_13" localSheetId="7">#REF!</definedName>
    <definedName name="BR_22_13">#REF!</definedName>
    <definedName name="BR_22_39" localSheetId="4">#REF!</definedName>
    <definedName name="BR_22_39" localSheetId="7">#REF!</definedName>
    <definedName name="BR_22_39">#REF!</definedName>
    <definedName name="BR_22_6" localSheetId="4">#REF!</definedName>
    <definedName name="BR_22_6" localSheetId="7">#REF!</definedName>
    <definedName name="BR_22_6">#REF!</definedName>
    <definedName name="BR_23" localSheetId="4">#REF!</definedName>
    <definedName name="BR_23" localSheetId="7">#REF!</definedName>
    <definedName name="BR_23">#REF!</definedName>
    <definedName name="BR_23_13" localSheetId="4">#REF!</definedName>
    <definedName name="BR_23_13" localSheetId="7">#REF!</definedName>
    <definedName name="BR_23_13">#REF!</definedName>
    <definedName name="BR_23_39" localSheetId="4">#REF!</definedName>
    <definedName name="BR_23_39" localSheetId="7">#REF!</definedName>
    <definedName name="BR_23_39">#REF!</definedName>
    <definedName name="BR_23_6" localSheetId="4">#REF!</definedName>
    <definedName name="BR_23_6" localSheetId="7">#REF!</definedName>
    <definedName name="BR_23_6">#REF!</definedName>
    <definedName name="BR_24" localSheetId="4">#REF!</definedName>
    <definedName name="BR_24" localSheetId="7">#REF!</definedName>
    <definedName name="BR_24">#REF!</definedName>
    <definedName name="BR_24_13" localSheetId="4">#REF!</definedName>
    <definedName name="BR_24_13" localSheetId="7">#REF!</definedName>
    <definedName name="BR_24_13">#REF!</definedName>
    <definedName name="BR_24_39" localSheetId="4">#REF!</definedName>
    <definedName name="BR_24_39" localSheetId="7">#REF!</definedName>
    <definedName name="BR_24_39">#REF!</definedName>
    <definedName name="BR_24_6" localSheetId="4">#REF!</definedName>
    <definedName name="BR_24_6" localSheetId="7">#REF!</definedName>
    <definedName name="BR_24_6">#REF!</definedName>
    <definedName name="BR_25" localSheetId="4">#REF!</definedName>
    <definedName name="BR_25" localSheetId="7">#REF!</definedName>
    <definedName name="BR_25">#REF!</definedName>
    <definedName name="BR_25_13" localSheetId="4">#REF!</definedName>
    <definedName name="BR_25_13" localSheetId="7">#REF!</definedName>
    <definedName name="BR_25_13">#REF!</definedName>
    <definedName name="BR_25_39" localSheetId="4">#REF!</definedName>
    <definedName name="BR_25_39" localSheetId="7">#REF!</definedName>
    <definedName name="BR_25_39">#REF!</definedName>
    <definedName name="BR_25_6" localSheetId="4">#REF!</definedName>
    <definedName name="BR_25_6" localSheetId="7">#REF!</definedName>
    <definedName name="BR_25_6">#REF!</definedName>
    <definedName name="BR_26" localSheetId="4">#REF!</definedName>
    <definedName name="BR_26" localSheetId="7">#REF!</definedName>
    <definedName name="BR_26">#REF!</definedName>
    <definedName name="BR_26_13" localSheetId="4">#REF!</definedName>
    <definedName name="BR_26_13" localSheetId="7">#REF!</definedName>
    <definedName name="BR_26_13">#REF!</definedName>
    <definedName name="BR_26_39" localSheetId="4">#REF!</definedName>
    <definedName name="BR_26_39" localSheetId="7">#REF!</definedName>
    <definedName name="BR_26_39">#REF!</definedName>
    <definedName name="BR_26_6" localSheetId="4">#REF!</definedName>
    <definedName name="BR_26_6" localSheetId="7">#REF!</definedName>
    <definedName name="BR_26_6">#REF!</definedName>
    <definedName name="BR_27" localSheetId="4">#REF!</definedName>
    <definedName name="BR_27" localSheetId="7">#REF!</definedName>
    <definedName name="BR_27">#REF!</definedName>
    <definedName name="BR_27_13" localSheetId="4">#REF!</definedName>
    <definedName name="BR_27_13" localSheetId="7">#REF!</definedName>
    <definedName name="BR_27_13">#REF!</definedName>
    <definedName name="BR_27_39" localSheetId="4">#REF!</definedName>
    <definedName name="BR_27_39" localSheetId="7">#REF!</definedName>
    <definedName name="BR_27_39">#REF!</definedName>
    <definedName name="BR_27_6" localSheetId="4">#REF!</definedName>
    <definedName name="BR_27_6" localSheetId="7">#REF!</definedName>
    <definedName name="BR_27_6">#REF!</definedName>
    <definedName name="BR_28" localSheetId="4">#REF!</definedName>
    <definedName name="BR_28" localSheetId="7">#REF!</definedName>
    <definedName name="BR_28">#REF!</definedName>
    <definedName name="BR_28_13" localSheetId="4">#REF!</definedName>
    <definedName name="BR_28_13" localSheetId="7">#REF!</definedName>
    <definedName name="BR_28_13">#REF!</definedName>
    <definedName name="BR_28_39" localSheetId="4">#REF!</definedName>
    <definedName name="BR_28_39" localSheetId="7">#REF!</definedName>
    <definedName name="BR_28_39">#REF!</definedName>
    <definedName name="BR_28_6" localSheetId="4">#REF!</definedName>
    <definedName name="BR_28_6" localSheetId="7">#REF!</definedName>
    <definedName name="BR_28_6">#REF!</definedName>
    <definedName name="BR_29" localSheetId="4">#REF!</definedName>
    <definedName name="BR_29" localSheetId="7">#REF!</definedName>
    <definedName name="BR_29">#REF!</definedName>
    <definedName name="BR_29_13" localSheetId="4">#REF!</definedName>
    <definedName name="BR_29_13" localSheetId="7">#REF!</definedName>
    <definedName name="BR_29_13">#REF!</definedName>
    <definedName name="BR_29_39" localSheetId="4">#REF!</definedName>
    <definedName name="BR_29_39" localSheetId="7">#REF!</definedName>
    <definedName name="BR_29_39">#REF!</definedName>
    <definedName name="BR_29_6" localSheetId="4">#REF!</definedName>
    <definedName name="BR_29_6" localSheetId="7">#REF!</definedName>
    <definedName name="BR_29_6">#REF!</definedName>
    <definedName name="BR_30" localSheetId="4">#REF!</definedName>
    <definedName name="BR_30" localSheetId="7">#REF!</definedName>
    <definedName name="BR_30">#REF!</definedName>
    <definedName name="BR_30_13" localSheetId="4">#REF!</definedName>
    <definedName name="BR_30_13" localSheetId="7">#REF!</definedName>
    <definedName name="BR_30_13">#REF!</definedName>
    <definedName name="BR_30_39" localSheetId="4">#REF!</definedName>
    <definedName name="BR_30_39" localSheetId="7">#REF!</definedName>
    <definedName name="BR_30_39">#REF!</definedName>
    <definedName name="BR_30_6" localSheetId="4">#REF!</definedName>
    <definedName name="BR_30_6" localSheetId="7">#REF!</definedName>
    <definedName name="BR_30_6">#REF!</definedName>
    <definedName name="BR_31" localSheetId="4">#REF!</definedName>
    <definedName name="BR_31" localSheetId="7">#REF!</definedName>
    <definedName name="BR_31">#REF!</definedName>
    <definedName name="BR_32" localSheetId="4">#REF!</definedName>
    <definedName name="BR_32" localSheetId="7">#REF!</definedName>
    <definedName name="BR_32">#REF!</definedName>
    <definedName name="BR_32_13" localSheetId="4">#REF!</definedName>
    <definedName name="BR_32_13" localSheetId="7">#REF!</definedName>
    <definedName name="BR_32_13">#REF!</definedName>
    <definedName name="BR_32_39" localSheetId="4">#REF!</definedName>
    <definedName name="BR_32_39" localSheetId="7">#REF!</definedName>
    <definedName name="BR_32_39">#REF!</definedName>
    <definedName name="BR_32_6" localSheetId="4">#REF!</definedName>
    <definedName name="BR_32_6" localSheetId="7">#REF!</definedName>
    <definedName name="BR_32_6">#REF!</definedName>
    <definedName name="BR_33" localSheetId="4">#REF!</definedName>
    <definedName name="BR_33" localSheetId="7">#REF!</definedName>
    <definedName name="BR_33">#REF!</definedName>
    <definedName name="BR_33_13" localSheetId="4">#REF!</definedName>
    <definedName name="BR_33_13" localSheetId="7">#REF!</definedName>
    <definedName name="BR_33_13">#REF!</definedName>
    <definedName name="BR_33_39" localSheetId="4">#REF!</definedName>
    <definedName name="BR_33_39" localSheetId="7">#REF!</definedName>
    <definedName name="BR_33_39">#REF!</definedName>
    <definedName name="BR_33_6" localSheetId="4">#REF!</definedName>
    <definedName name="BR_33_6" localSheetId="7">#REF!</definedName>
    <definedName name="BR_33_6">#REF!</definedName>
    <definedName name="BR_34" localSheetId="4">#REF!</definedName>
    <definedName name="BR_34" localSheetId="7">#REF!</definedName>
    <definedName name="BR_34">#REF!</definedName>
    <definedName name="BR_34_13" localSheetId="4">#REF!</definedName>
    <definedName name="BR_34_13" localSheetId="7">#REF!</definedName>
    <definedName name="BR_34_13">#REF!</definedName>
    <definedName name="BR_34_39" localSheetId="4">#REF!</definedName>
    <definedName name="BR_34_39" localSheetId="7">#REF!</definedName>
    <definedName name="BR_34_39">#REF!</definedName>
    <definedName name="BR_34_6" localSheetId="4">#REF!</definedName>
    <definedName name="BR_34_6" localSheetId="7">#REF!</definedName>
    <definedName name="BR_34_6">#REF!</definedName>
    <definedName name="BR_40" localSheetId="4">#REF!</definedName>
    <definedName name="BR_40" localSheetId="7">#REF!</definedName>
    <definedName name="BR_40">#REF!</definedName>
    <definedName name="BR_40_13" localSheetId="4">#REF!</definedName>
    <definedName name="BR_40_13" localSheetId="7">#REF!</definedName>
    <definedName name="BR_40_13">#REF!</definedName>
    <definedName name="BR_40_39" localSheetId="4">#REF!</definedName>
    <definedName name="BR_40_39" localSheetId="7">#REF!</definedName>
    <definedName name="BR_40_39">#REF!</definedName>
    <definedName name="BR_40_6" localSheetId="4">#REF!</definedName>
    <definedName name="BR_40_6" localSheetId="7">#REF!</definedName>
    <definedName name="BR_40_6">#REF!</definedName>
    <definedName name="BR_41" localSheetId="4">#REF!</definedName>
    <definedName name="BR_41" localSheetId="7">#REF!</definedName>
    <definedName name="BR_41">#REF!</definedName>
    <definedName name="BR_41_13" localSheetId="4">#REF!</definedName>
    <definedName name="BR_41_13" localSheetId="7">#REF!</definedName>
    <definedName name="BR_41_13">#REF!</definedName>
    <definedName name="BR_41_39" localSheetId="4">#REF!</definedName>
    <definedName name="BR_41_39" localSheetId="7">#REF!</definedName>
    <definedName name="BR_41_39">#REF!</definedName>
    <definedName name="BR_41_6" localSheetId="4">#REF!</definedName>
    <definedName name="BR_41_6" localSheetId="7">#REF!</definedName>
    <definedName name="BR_41_6">#REF!</definedName>
    <definedName name="BR_43" localSheetId="4">#REF!</definedName>
    <definedName name="BR_43" localSheetId="7">#REF!</definedName>
    <definedName name="BR_43">#REF!</definedName>
    <definedName name="BR_43_13" localSheetId="4">#REF!</definedName>
    <definedName name="BR_43_13" localSheetId="7">#REF!</definedName>
    <definedName name="BR_43_13">#REF!</definedName>
    <definedName name="BR_43_39" localSheetId="4">#REF!</definedName>
    <definedName name="BR_43_39" localSheetId="7">#REF!</definedName>
    <definedName name="BR_43_39">#REF!</definedName>
    <definedName name="BR_43_6" localSheetId="4">#REF!</definedName>
    <definedName name="BR_43_6" localSheetId="7">#REF!</definedName>
    <definedName name="BR_43_6">#REF!</definedName>
    <definedName name="BR_44" localSheetId="4">#REF!</definedName>
    <definedName name="BR_44" localSheetId="7">#REF!</definedName>
    <definedName name="BR_44">#REF!</definedName>
    <definedName name="BR_44_13" localSheetId="4">#REF!</definedName>
    <definedName name="BR_44_13" localSheetId="7">#REF!</definedName>
    <definedName name="BR_44_13">#REF!</definedName>
    <definedName name="BR_44_39" localSheetId="4">#REF!</definedName>
    <definedName name="BR_44_39" localSheetId="7">#REF!</definedName>
    <definedName name="BR_44_39">#REF!</definedName>
    <definedName name="BR_44_6" localSheetId="4">#REF!</definedName>
    <definedName name="BR_44_6" localSheetId="7">#REF!</definedName>
    <definedName name="BR_44_6">#REF!</definedName>
    <definedName name="BR_45" localSheetId="4">#REF!</definedName>
    <definedName name="BR_45" localSheetId="7">#REF!</definedName>
    <definedName name="BR_45">#REF!</definedName>
    <definedName name="BR_45_13" localSheetId="4">#REF!</definedName>
    <definedName name="BR_45_13" localSheetId="7">#REF!</definedName>
    <definedName name="BR_45_13">#REF!</definedName>
    <definedName name="BR_45_39" localSheetId="4">#REF!</definedName>
    <definedName name="BR_45_39" localSheetId="7">#REF!</definedName>
    <definedName name="BR_45_39">#REF!</definedName>
    <definedName name="BR_45_6" localSheetId="4">#REF!</definedName>
    <definedName name="BR_45_6" localSheetId="7">#REF!</definedName>
    <definedName name="BR_45_6">#REF!</definedName>
    <definedName name="BR_46" localSheetId="4">#REF!</definedName>
    <definedName name="BR_46" localSheetId="7">#REF!</definedName>
    <definedName name="BR_46">#REF!</definedName>
    <definedName name="BR_46_13" localSheetId="4">#REF!</definedName>
    <definedName name="BR_46_13" localSheetId="7">#REF!</definedName>
    <definedName name="BR_46_13">#REF!</definedName>
    <definedName name="BR_46_39" localSheetId="4">#REF!</definedName>
    <definedName name="BR_46_39" localSheetId="7">#REF!</definedName>
    <definedName name="BR_46_39">#REF!</definedName>
    <definedName name="BR_46_6" localSheetId="4">#REF!</definedName>
    <definedName name="BR_46_6" localSheetId="7">#REF!</definedName>
    <definedName name="BR_46_6">#REF!</definedName>
    <definedName name="BR_47" localSheetId="4">#REF!</definedName>
    <definedName name="BR_47" localSheetId="7">#REF!</definedName>
    <definedName name="BR_47">#REF!</definedName>
    <definedName name="BR_47_13" localSheetId="4">#REF!</definedName>
    <definedName name="BR_47_13" localSheetId="7">#REF!</definedName>
    <definedName name="BR_47_13">#REF!</definedName>
    <definedName name="BR_47_39" localSheetId="4">#REF!</definedName>
    <definedName name="BR_47_39" localSheetId="7">#REF!</definedName>
    <definedName name="BR_47_39">#REF!</definedName>
    <definedName name="BR_47_6" localSheetId="4">#REF!</definedName>
    <definedName name="BR_47_6" localSheetId="7">#REF!</definedName>
    <definedName name="BR_47_6">#REF!</definedName>
    <definedName name="BR_48" localSheetId="4">#REF!</definedName>
    <definedName name="BR_48" localSheetId="7">#REF!</definedName>
    <definedName name="BR_48">#REF!</definedName>
    <definedName name="BR_48_13" localSheetId="4">#REF!</definedName>
    <definedName name="BR_48_13" localSheetId="7">#REF!</definedName>
    <definedName name="BR_48_13">#REF!</definedName>
    <definedName name="BR_48_39" localSheetId="4">#REF!</definedName>
    <definedName name="BR_48_39" localSheetId="7">#REF!</definedName>
    <definedName name="BR_48_39">#REF!</definedName>
    <definedName name="BR_48_6" localSheetId="4">#REF!</definedName>
    <definedName name="BR_48_6" localSheetId="7">#REF!</definedName>
    <definedName name="BR_48_6">#REF!</definedName>
    <definedName name="BR_49" localSheetId="4">#REF!</definedName>
    <definedName name="BR_49" localSheetId="7">#REF!</definedName>
    <definedName name="BR_49">#REF!</definedName>
    <definedName name="BR_49_13" localSheetId="4">#REF!</definedName>
    <definedName name="BR_49_13" localSheetId="7">#REF!</definedName>
    <definedName name="BR_49_13">#REF!</definedName>
    <definedName name="BR_49_39" localSheetId="4">#REF!</definedName>
    <definedName name="BR_49_39" localSheetId="7">#REF!</definedName>
    <definedName name="BR_49_39">#REF!</definedName>
    <definedName name="BR_49_6" localSheetId="4">#REF!</definedName>
    <definedName name="BR_49_6" localSheetId="7">#REF!</definedName>
    <definedName name="BR_49_6">#REF!</definedName>
    <definedName name="BR_50" localSheetId="4">#REF!</definedName>
    <definedName name="BR_50" localSheetId="7">#REF!</definedName>
    <definedName name="BR_50">#REF!</definedName>
    <definedName name="BR_50_13" localSheetId="4">#REF!</definedName>
    <definedName name="BR_50_13" localSheetId="7">#REF!</definedName>
    <definedName name="BR_50_13">#REF!</definedName>
    <definedName name="BR_50_39" localSheetId="4">#REF!</definedName>
    <definedName name="BR_50_39" localSheetId="7">#REF!</definedName>
    <definedName name="BR_50_39">#REF!</definedName>
    <definedName name="BR_50_6" localSheetId="4">#REF!</definedName>
    <definedName name="BR_50_6" localSheetId="7">#REF!</definedName>
    <definedName name="BR_50_6">#REF!</definedName>
    <definedName name="BR_51" localSheetId="4">#REF!</definedName>
    <definedName name="BR_51" localSheetId="7">#REF!</definedName>
    <definedName name="BR_51">#REF!</definedName>
    <definedName name="BR_51_13" localSheetId="4">#REF!</definedName>
    <definedName name="BR_51_13" localSheetId="7">#REF!</definedName>
    <definedName name="BR_51_13">#REF!</definedName>
    <definedName name="BR_51_39" localSheetId="4">#REF!</definedName>
    <definedName name="BR_51_39" localSheetId="7">#REF!</definedName>
    <definedName name="BR_51_39">#REF!</definedName>
    <definedName name="BR_51_6" localSheetId="4">#REF!</definedName>
    <definedName name="BR_51_6" localSheetId="7">#REF!</definedName>
    <definedName name="BR_51_6">#REF!</definedName>
    <definedName name="BR_52" localSheetId="4">#REF!</definedName>
    <definedName name="BR_52" localSheetId="7">#REF!</definedName>
    <definedName name="BR_52">#REF!</definedName>
    <definedName name="BR_52_13" localSheetId="4">#REF!</definedName>
    <definedName name="BR_52_13" localSheetId="7">#REF!</definedName>
    <definedName name="BR_52_13">#REF!</definedName>
    <definedName name="BR_52_39" localSheetId="4">#REF!</definedName>
    <definedName name="BR_52_39" localSheetId="7">#REF!</definedName>
    <definedName name="BR_52_39">#REF!</definedName>
    <definedName name="BR_52_6" localSheetId="4">#REF!</definedName>
    <definedName name="BR_52_6" localSheetId="7">#REF!</definedName>
    <definedName name="BR_52_6">#REF!</definedName>
    <definedName name="BR_6" localSheetId="4">#REF!</definedName>
    <definedName name="BR_6" localSheetId="7">#REF!</definedName>
    <definedName name="BR_6">#REF!</definedName>
    <definedName name="BR_6_13" localSheetId="4">#REF!</definedName>
    <definedName name="BR_6_13" localSheetId="7">#REF!</definedName>
    <definedName name="BR_6_13">#REF!</definedName>
    <definedName name="BR_6_39" localSheetId="4">#REF!</definedName>
    <definedName name="BR_6_39" localSheetId="7">#REF!</definedName>
    <definedName name="BR_6_39">#REF!</definedName>
    <definedName name="BR_6_6" localSheetId="4">#REF!</definedName>
    <definedName name="BR_6_6" localSheetId="7">#REF!</definedName>
    <definedName name="BR_6_6">#REF!</definedName>
    <definedName name="BR_7" localSheetId="4">#REF!</definedName>
    <definedName name="BR_7" localSheetId="7">#REF!</definedName>
    <definedName name="BR_7">#REF!</definedName>
    <definedName name="BR_7_13" localSheetId="4">#REF!</definedName>
    <definedName name="BR_7_13" localSheetId="7">#REF!</definedName>
    <definedName name="BR_7_13">#REF!</definedName>
    <definedName name="BR_7_39" localSheetId="4">#REF!</definedName>
    <definedName name="BR_7_39" localSheetId="7">#REF!</definedName>
    <definedName name="BR_7_39">#REF!</definedName>
    <definedName name="BR_7_6" localSheetId="4">#REF!</definedName>
    <definedName name="BR_7_6" localSheetId="7">#REF!</definedName>
    <definedName name="BR_7_6">#REF!</definedName>
    <definedName name="BR_8" localSheetId="4">#REF!</definedName>
    <definedName name="BR_8" localSheetId="7">#REF!</definedName>
    <definedName name="BR_8">#REF!</definedName>
    <definedName name="BR_8_13" localSheetId="4">#REF!</definedName>
    <definedName name="BR_8_13" localSheetId="7">#REF!</definedName>
    <definedName name="BR_8_13">#REF!</definedName>
    <definedName name="BR_8_39" localSheetId="4">#REF!</definedName>
    <definedName name="BR_8_39" localSheetId="7">#REF!</definedName>
    <definedName name="BR_8_39">#REF!</definedName>
    <definedName name="BR_8_6" localSheetId="4">#REF!</definedName>
    <definedName name="BR_8_6" localSheetId="7">#REF!</definedName>
    <definedName name="BR_8_6">#REF!</definedName>
    <definedName name="BR_9" localSheetId="4">#REF!</definedName>
    <definedName name="BR_9" localSheetId="7">#REF!</definedName>
    <definedName name="BR_9">#REF!</definedName>
    <definedName name="BR_9_13" localSheetId="4">#REF!</definedName>
    <definedName name="BR_9_13" localSheetId="7">#REF!</definedName>
    <definedName name="BR_9_13">#REF!</definedName>
    <definedName name="BR_9_39" localSheetId="4">#REF!</definedName>
    <definedName name="BR_9_39" localSheetId="7">#REF!</definedName>
    <definedName name="BR_9_39">#REF!</definedName>
    <definedName name="BR_9_6" localSheetId="4">#REF!</definedName>
    <definedName name="BR_9_6" localSheetId="7">#REF!</definedName>
    <definedName name="BR_9_6">#REF!</definedName>
    <definedName name="BRB" localSheetId="4">#REF!</definedName>
    <definedName name="BRB" localSheetId="7">#REF!</definedName>
    <definedName name="BRB">#REF!</definedName>
    <definedName name="BRC" localSheetId="4">#REF!</definedName>
    <definedName name="BRC" localSheetId="7">#REF!</definedName>
    <definedName name="BRC">#REF!</definedName>
    <definedName name="BRITA" localSheetId="4">#REF!</definedName>
    <definedName name="BRITA" localSheetId="7">#REF!</definedName>
    <definedName name="BRITA">#REF!</definedName>
    <definedName name="BRITA1" localSheetId="4">#REF!</definedName>
    <definedName name="BRITA1" localSheetId="7">#REF!</definedName>
    <definedName name="BRITA1">#REF!</definedName>
    <definedName name="BRITAC" localSheetId="4">#REF!</definedName>
    <definedName name="BRITAC" localSheetId="7">#REF!</definedName>
    <definedName name="BRITAC">#REF!</definedName>
    <definedName name="BRITACONCRETO" localSheetId="4">#REF!</definedName>
    <definedName name="BRITACONCRETO" localSheetId="7">#REF!</definedName>
    <definedName name="BRITACONCRETO">#REF!</definedName>
    <definedName name="britage" localSheetId="7" hidden="1">{#N/A,#N/A,FALSE,"GERAL";#N/A,#N/A,FALSE,"012-96";#N/A,#N/A,FALSE,"018-96";#N/A,#N/A,FALSE,"027-96";#N/A,#N/A,FALSE,"059-96";#N/A,#N/A,FALSE,"076-96";#N/A,#N/A,FALSE,"019-97";#N/A,#N/A,FALSE,"021-97";#N/A,#N/A,FALSE,"022-97";#N/A,#N/A,FALSE,"028-97"}</definedName>
    <definedName name="britage" hidden="1">{#N/A,#N/A,FALSE,"GERAL";#N/A,#N/A,FALSE,"012-96";#N/A,#N/A,FALSE,"018-96";#N/A,#N/A,FALSE,"027-96";#N/A,#N/A,FALSE,"059-96";#N/A,#N/A,FALSE,"076-96";#N/A,#N/A,FALSE,"019-97";#N/A,#N/A,FALSE,"021-97";#N/A,#N/A,FALSE,"022-97";#N/A,#N/A,FALSE,"028-97"}</definedName>
    <definedName name="BRITAGEM" localSheetId="7" hidden="1">{#N/A,#N/A,FALSE,"GERAL";#N/A,#N/A,FALSE,"012-96";#N/A,#N/A,FALSE,"018-96";#N/A,#N/A,FALSE,"027-96";#N/A,#N/A,FALSE,"059-96";#N/A,#N/A,FALSE,"076-96";#N/A,#N/A,FALSE,"019-97";#N/A,#N/A,FALSE,"021-97";#N/A,#N/A,FALSE,"022-97";#N/A,#N/A,FALSE,"028-97"}</definedName>
    <definedName name="BRITAGEM" hidden="1">{#N/A,#N/A,FALSE,"GERAL";#N/A,#N/A,FALSE,"012-96";#N/A,#N/A,FALSE,"018-96";#N/A,#N/A,FALSE,"027-96";#N/A,#N/A,FALSE,"059-96";#N/A,#N/A,FALSE,"076-96";#N/A,#N/A,FALSE,"019-97";#N/A,#N/A,FALSE,"021-97";#N/A,#N/A,FALSE,"022-97";#N/A,#N/A,FALSE,"028-97"}</definedName>
    <definedName name="BRITAGEMFL1" localSheetId="7" hidden="1">{#N/A,#N/A,FALSE,"GERAL";#N/A,#N/A,FALSE,"012-96";#N/A,#N/A,FALSE,"018-96";#N/A,#N/A,FALSE,"027-96";#N/A,#N/A,FALSE,"059-96";#N/A,#N/A,FALSE,"076-96";#N/A,#N/A,FALSE,"019-97";#N/A,#N/A,FALSE,"021-97";#N/A,#N/A,FALSE,"022-97";#N/A,#N/A,FALSE,"028-97"}</definedName>
    <definedName name="BRITAGEMFL1" hidden="1">{#N/A,#N/A,FALSE,"GERAL";#N/A,#N/A,FALSE,"012-96";#N/A,#N/A,FALSE,"018-96";#N/A,#N/A,FALSE,"027-96";#N/A,#N/A,FALSE,"059-96";#N/A,#N/A,FALSE,"076-96";#N/A,#N/A,FALSE,"019-97";#N/A,#N/A,FALSE,"021-97";#N/A,#N/A,FALSE,"022-97";#N/A,#N/A,FALSE,"028-97"}</definedName>
    <definedName name="britanpav">#REF!</definedName>
    <definedName name="BRITAP1" localSheetId="4">#REF!</definedName>
    <definedName name="BRITAP1" localSheetId="7">#REF!</definedName>
    <definedName name="BRITAP1" localSheetId="26">#REF!</definedName>
    <definedName name="BRITAP1">#REF!</definedName>
    <definedName name="BRITAP2" localSheetId="4">#REF!</definedName>
    <definedName name="BRITAP2" localSheetId="7">#REF!</definedName>
    <definedName name="BRITAP2" localSheetId="26">#REF!</definedName>
    <definedName name="BRITAP2">#REF!</definedName>
    <definedName name="BRITAREM" localSheetId="4">#REF!</definedName>
    <definedName name="BRITAREM" localSheetId="7">#REF!</definedName>
    <definedName name="BRITAREM">#REF!</definedName>
    <definedName name="BRITARPDMAN" localSheetId="4">#REF!</definedName>
    <definedName name="BRITARPDMAN" localSheetId="7">#REF!</definedName>
    <definedName name="BRITARPDMAN">#REF!</definedName>
    <definedName name="BRITARPDMEC" localSheetId="4">#REF!</definedName>
    <definedName name="BRITARPDMEC" localSheetId="7">#REF!</definedName>
    <definedName name="BRITARPDMEC">#REF!</definedName>
    <definedName name="BRITAT" localSheetId="4">#REF!</definedName>
    <definedName name="BRITAT" localSheetId="7">#REF!</definedName>
    <definedName name="BRITAT">#REF!</definedName>
    <definedName name="BROWN" localSheetId="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Z" localSheetId="4">#REF!</definedName>
    <definedName name="BRZ" localSheetId="7">#REF!</definedName>
    <definedName name="BRZ">#REF!</definedName>
    <definedName name="BRZ_13" localSheetId="4">#REF!</definedName>
    <definedName name="BRZ_13" localSheetId="7">#REF!</definedName>
    <definedName name="BRZ_13">#REF!</definedName>
    <definedName name="BRZ_39" localSheetId="4">#REF!</definedName>
    <definedName name="BRZ_39" localSheetId="7">#REF!</definedName>
    <definedName name="BRZ_39">#REF!</definedName>
    <definedName name="BRZ_6" localSheetId="4">#REF!</definedName>
    <definedName name="BRZ_6" localSheetId="7">#REF!</definedName>
    <definedName name="BRZ_6">#REF!</definedName>
    <definedName name="BS" localSheetId="4">#REF!</definedName>
    <definedName name="BS" localSheetId="7">#REF!</definedName>
    <definedName name="BS" localSheetId="26">#REF!</definedName>
    <definedName name="BS">#REF!</definedName>
    <definedName name="BSEG" localSheetId="4">#REF!</definedName>
    <definedName name="BSEG" localSheetId="7">#REF!</definedName>
    <definedName name="BSEG">#REF!</definedName>
    <definedName name="BU" localSheetId="4">#REF!</definedName>
    <definedName name="BU" localSheetId="7">#REF!</definedName>
    <definedName name="BU">#REF!</definedName>
    <definedName name="BUCETA" localSheetId="4">#REF!</definedName>
    <definedName name="BUCETA" localSheetId="7">#REF!</definedName>
    <definedName name="BUCETA">#REF!</definedName>
    <definedName name="Bueiro" localSheetId="27" hidden="1">{#N/A,#N/A,TRUE,"Serviços"}</definedName>
    <definedName name="Bueiro" localSheetId="7" hidden="1">{#N/A,#N/A,TRUE,"Serviços"}</definedName>
    <definedName name="Bueiro" hidden="1">{#N/A,#N/A,TRUE,"Serviços"}</definedName>
    <definedName name="bueirodetalhado" localSheetId="4">#REF!</definedName>
    <definedName name="bueirodetalhado" localSheetId="7">#REF!</definedName>
    <definedName name="bueirodetalhado">#REF!</definedName>
    <definedName name="BUEIROS" localSheetId="4">#REF!</definedName>
    <definedName name="BUEIROS" localSheetId="7">#REF!</definedName>
    <definedName name="BUEIROS">#REF!</definedName>
    <definedName name="BUEIROSMETALICOS" localSheetId="4">#REF!</definedName>
    <definedName name="BUEIROSMETALICOS" localSheetId="7">#REF!</definedName>
    <definedName name="BUEIROSMETALICOS">#REF!</definedName>
    <definedName name="BuiltIn_AutoFilter___2" localSheetId="4">#REF!</definedName>
    <definedName name="BuiltIn_AutoFilter___2" localSheetId="7">#REF!</definedName>
    <definedName name="BuiltIn_AutoFilter___2">#REF!</definedName>
    <definedName name="BuiltIn_AutoFilter___2_1" localSheetId="4">#REF!</definedName>
    <definedName name="BuiltIn_AutoFilter___2_1" localSheetId="7">#REF!</definedName>
    <definedName name="BuiltIn_AutoFilter___2_1">#REF!</definedName>
    <definedName name="BuiltIn_AutoFilter___2_2" localSheetId="4">#REF!</definedName>
    <definedName name="BuiltIn_AutoFilter___2_2" localSheetId="7">#REF!</definedName>
    <definedName name="BuiltIn_AutoFilter___2_2">#REF!</definedName>
    <definedName name="BuiltIn_AutoFilter___2_3" localSheetId="4">#REF!</definedName>
    <definedName name="BuiltIn_AutoFilter___2_3" localSheetId="7">#REF!</definedName>
    <definedName name="BuiltIn_AutoFilter___2_3">#REF!</definedName>
    <definedName name="BuiltIn_AutoFilter___2_4" localSheetId="4">#REF!</definedName>
    <definedName name="BuiltIn_AutoFilter___2_4" localSheetId="7">#REF!</definedName>
    <definedName name="BuiltIn_AutoFilter___2_4">#REF!</definedName>
    <definedName name="BuiltIn_AutoFilter___2_5" localSheetId="4">#REF!</definedName>
    <definedName name="BuiltIn_AutoFilter___2_5" localSheetId="7">#REF!</definedName>
    <definedName name="BuiltIn_AutoFilter___2_5">#REF!</definedName>
    <definedName name="BuiltIn_AutoFilter___2_6" localSheetId="4">#REF!</definedName>
    <definedName name="BuiltIn_AutoFilter___2_6" localSheetId="7">#REF!</definedName>
    <definedName name="BuiltIn_AutoFilter___2_6">#REF!</definedName>
    <definedName name="BuiltIn_AutoFilter___2_7" localSheetId="4">#REF!</definedName>
    <definedName name="BuiltIn_AutoFilter___2_7" localSheetId="7">#REF!</definedName>
    <definedName name="BuiltIn_AutoFilter___2_7">#REF!</definedName>
    <definedName name="BuiltIn_AutoFilter___2_8" localSheetId="4">#REF!</definedName>
    <definedName name="BuiltIn_AutoFilter___2_8" localSheetId="7">#REF!</definedName>
    <definedName name="BuiltIn_AutoFilter___2_8">#REF!</definedName>
    <definedName name="BuiltIn_AutoFilter___2_9" localSheetId="4">#REF!</definedName>
    <definedName name="BuiltIn_AutoFilter___2_9" localSheetId="7">#REF!</definedName>
    <definedName name="BuiltIn_AutoFilter___2_9">#REF!</definedName>
    <definedName name="BuiltIn_Print_Area" localSheetId="7">#REF!</definedName>
    <definedName name="BuiltIn_Print_Area">#N/A</definedName>
    <definedName name="BuiltIn_Print_Area_17" localSheetId="4">#REF!</definedName>
    <definedName name="BuiltIn_Print_Area_17" localSheetId="7">#REF!</definedName>
    <definedName name="BuiltIn_Print_Area_17">#REF!</definedName>
    <definedName name="BuiltIn_Print_Area_2" localSheetId="4">#REF!</definedName>
    <definedName name="BuiltIn_Print_Area_2" localSheetId="7">#REF!</definedName>
    <definedName name="BuiltIn_Print_Area_2">#REF!</definedName>
    <definedName name="BuiltIn_Print_Area_23" localSheetId="4">#REF!</definedName>
    <definedName name="BuiltIn_Print_Area_23" localSheetId="7">#REF!</definedName>
    <definedName name="BuiltIn_Print_Area_23">#REF!</definedName>
    <definedName name="BuiltIn_Print_Area_26" localSheetId="4">#REF!</definedName>
    <definedName name="BuiltIn_Print_Area_26" localSheetId="7">#REF!</definedName>
    <definedName name="BuiltIn_Print_Area_26">#REF!</definedName>
    <definedName name="BuiltIn_Print_Area_27" localSheetId="4">#REF!</definedName>
    <definedName name="BuiltIn_Print_Area_27" localSheetId="7">#REF!</definedName>
    <definedName name="BuiltIn_Print_Area_27">#REF!</definedName>
    <definedName name="BuiltIn_Print_Area_4" localSheetId="4">#REF!</definedName>
    <definedName name="BuiltIn_Print_Area_4" localSheetId="7">#REF!</definedName>
    <definedName name="BuiltIn_Print_Area_4">#REF!</definedName>
    <definedName name="BuiltIn_Print_Area_9" localSheetId="4">#REF!</definedName>
    <definedName name="BuiltIn_Print_Area_9" localSheetId="7">#REF!</definedName>
    <definedName name="BuiltIn_Print_Area_9">#REF!</definedName>
    <definedName name="BuiltIn_Print_Titles" localSheetId="4">#REF!</definedName>
    <definedName name="BuiltIn_Print_Titles" localSheetId="7">#REF!</definedName>
    <definedName name="BuiltIn_Print_Titles" localSheetId="26">#REF!</definedName>
    <definedName name="BuiltIn_Print_Titles">#REF!</definedName>
    <definedName name="BV">#N/A</definedName>
    <definedName name="BV_24">NA()</definedName>
    <definedName name="BV_25">NA()</definedName>
    <definedName name="BV_26">NA()</definedName>
    <definedName name="BV_27">NA()</definedName>
    <definedName name="BV_28">NA()</definedName>
    <definedName name="BV_3">NA()</definedName>
    <definedName name="BV_5">NA()</definedName>
    <definedName name="BV_6">NA()</definedName>
    <definedName name="BV_7">NA()</definedName>
    <definedName name="BVO" localSheetId="4">#REF!</definedName>
    <definedName name="BVO" localSheetId="7">#REF!</definedName>
    <definedName name="BVO" localSheetId="26">#REF!</definedName>
    <definedName name="BVO">#REF!</definedName>
    <definedName name="BVR" localSheetId="4">#REF!</definedName>
    <definedName name="BVR" localSheetId="7">#REF!</definedName>
    <definedName name="BVR" localSheetId="26">#REF!</definedName>
    <definedName name="BVR">#REF!</definedName>
    <definedName name="bwsgvf" localSheetId="4">#REF!</definedName>
    <definedName name="bwsgvf" localSheetId="7">#REF!</definedName>
    <definedName name="bwsgvf">#REF!</definedName>
    <definedName name="Ç" localSheetId="4" hidden="1">{#N/A,#N/A,FALSE,"MO (2)"}</definedName>
    <definedName name="Ç" localSheetId="7" hidden="1">{#N/A,#N/A,FALSE,"MO (2)"}</definedName>
    <definedName name="Ç" hidden="1">{#N/A,#N/A,FALSE,"MO (2)"}</definedName>
    <definedName name="C_" localSheetId="4">#REF!</definedName>
    <definedName name="C_" localSheetId="26">#REF!</definedName>
    <definedName name="C_">#N/A</definedName>
    <definedName name="C__1" localSheetId="4">#REF!</definedName>
    <definedName name="C__1" localSheetId="7">#REF!</definedName>
    <definedName name="C__1" localSheetId="26">#REF!</definedName>
    <definedName name="C__1">#REF!</definedName>
    <definedName name="C__14">#N/A</definedName>
    <definedName name="C__7">#N/A</definedName>
    <definedName name="C__7_1" localSheetId="4">#REF!</definedName>
    <definedName name="C__7_1" localSheetId="7">#REF!</definedName>
    <definedName name="C__7_1" localSheetId="26">#REF!</definedName>
    <definedName name="C__7_1">#REF!</definedName>
    <definedName name="C__7_14">#N/A</definedName>
    <definedName name="C_CUSTO" localSheetId="4">#REF!</definedName>
    <definedName name="C_CUSTO" localSheetId="7">#REF!</definedName>
    <definedName name="C_CUSTO">#REF!</definedName>
    <definedName name="C_Univ">#N/A</definedName>
    <definedName name="ca" localSheetId="4">#REF!</definedName>
    <definedName name="ca" localSheetId="7">#REF!</definedName>
    <definedName name="ca">#REF!</definedName>
    <definedName name="CA_01">#N/A</definedName>
    <definedName name="CA_01_1" localSheetId="4">#REF!</definedName>
    <definedName name="CA_01_1" localSheetId="7">#REF!</definedName>
    <definedName name="CA_01_1" localSheetId="26">#REF!</definedName>
    <definedName name="CA_01_1">#REF!</definedName>
    <definedName name="CA_04">#N/A</definedName>
    <definedName name="CA_04_1" localSheetId="4">#REF!</definedName>
    <definedName name="CA_04_1" localSheetId="7">#REF!</definedName>
    <definedName name="CA_04_1" localSheetId="26">#REF!</definedName>
    <definedName name="CA_04_1">#REF!</definedName>
    <definedName name="CA_35">#N/A</definedName>
    <definedName name="CA_35_1" localSheetId="4">#REF!</definedName>
    <definedName name="CA_35_1" localSheetId="7">#REF!</definedName>
    <definedName name="CA_35_1" localSheetId="26">#REF!</definedName>
    <definedName name="CA_35_1">#REF!</definedName>
    <definedName name="CA_40">#N/A</definedName>
    <definedName name="CA_40_1" localSheetId="4">#REF!</definedName>
    <definedName name="CA_40_1" localSheetId="7">#REF!</definedName>
    <definedName name="CA_40_1" localSheetId="26">#REF!</definedName>
    <definedName name="CA_40_1">#REF!</definedName>
    <definedName name="CA_41">#N/A</definedName>
    <definedName name="CA_41_1" localSheetId="4">#REF!</definedName>
    <definedName name="CA_41_1" localSheetId="7">#REF!</definedName>
    <definedName name="CA_41_1" localSheetId="26">#REF!</definedName>
    <definedName name="CA_41_1">#REF!</definedName>
    <definedName name="CA_42">#N/A</definedName>
    <definedName name="CA_42_1" localSheetId="4">#REF!</definedName>
    <definedName name="CA_42_1" localSheetId="7">#REF!</definedName>
    <definedName name="CA_42_1" localSheetId="26">#REF!</definedName>
    <definedName name="CA_42_1">#REF!</definedName>
    <definedName name="CA_43">#N/A</definedName>
    <definedName name="CA_43_1" localSheetId="4">#REF!</definedName>
    <definedName name="CA_43_1" localSheetId="7">#REF!</definedName>
    <definedName name="CA_43_1" localSheetId="26">#REF!</definedName>
    <definedName name="CA_43_1">#REF!</definedName>
    <definedName name="CA´L" localSheetId="7" hidden="1">{#N/A,#N/A,FALSE,"Cronograma";#N/A,#N/A,FALSE,"Cronogr. 2"}</definedName>
    <definedName name="CA´L" hidden="1">{#N/A,#N/A,FALSE,"Cronograma";#N/A,#N/A,FALSE,"Cronogr. 2"}</definedName>
    <definedName name="CAB_ATERRO">#REF!</definedName>
    <definedName name="cab_cortes" localSheetId="4">#REF!</definedName>
    <definedName name="cab_cortes" localSheetId="7">#REF!</definedName>
    <definedName name="cab_cortes" localSheetId="26">#REF!</definedName>
    <definedName name="cab_cortes">#REF!</definedName>
    <definedName name="cab_dmt" localSheetId="4">#REF!</definedName>
    <definedName name="cab_dmt" localSheetId="7">#REF!</definedName>
    <definedName name="cab_dmt" localSheetId="26">#REF!</definedName>
    <definedName name="cab_dmt">#REF!</definedName>
    <definedName name="cab_limpeza" localSheetId="4">#REF!</definedName>
    <definedName name="cab_limpeza" localSheetId="7">#REF!</definedName>
    <definedName name="cab_limpeza" localSheetId="26">#REF!</definedName>
    <definedName name="cab_limpeza">#REF!</definedName>
    <definedName name="CAB_PLANO">#REF!</definedName>
    <definedName name="cab_pmf" localSheetId="4">#REF!</definedName>
    <definedName name="cab_pmf" localSheetId="7">#REF!</definedName>
    <definedName name="cab_pmf" localSheetId="26">#REF!</definedName>
    <definedName name="cab_pmf">#REF!</definedName>
    <definedName name="caba1\0" localSheetId="4">#REF!</definedName>
    <definedName name="caba1\0" localSheetId="7">#REF!</definedName>
    <definedName name="caba1\0">#REF!</definedName>
    <definedName name="caba4" localSheetId="4">#REF!</definedName>
    <definedName name="caba4" localSheetId="7">#REF!</definedName>
    <definedName name="caba4">#REF!</definedName>
    <definedName name="CABE" localSheetId="4">#N/A</definedName>
    <definedName name="CABE" localSheetId="7">#REF!</definedName>
    <definedName name="CABE">#REF!</definedName>
    <definedName name="CABE_1" localSheetId="4">#REF!</definedName>
    <definedName name="CABE_1" localSheetId="7">#REF!</definedName>
    <definedName name="CABE_1" localSheetId="26">#REF!</definedName>
    <definedName name="CABE_1">#REF!</definedName>
    <definedName name="CABEC" localSheetId="4">#REF!</definedName>
    <definedName name="CABEC" localSheetId="7">#REF!</definedName>
    <definedName name="CABEC" localSheetId="26">#REF!</definedName>
    <definedName name="CABEC">#REF!</definedName>
    <definedName name="cabeca" localSheetId="4">#REF!</definedName>
    <definedName name="cabeca" localSheetId="7">#REF!</definedName>
    <definedName name="cabeca" localSheetId="26">#REF!</definedName>
    <definedName name="cabeca">#REF!</definedName>
    <definedName name="CABEÇA" localSheetId="7">#N/A</definedName>
    <definedName name="CABEÇA">[0]!CABEÇA</definedName>
    <definedName name="cabeca1" localSheetId="4">#REF!</definedName>
    <definedName name="cabeca1" localSheetId="7">#REF!</definedName>
    <definedName name="cabeca1" localSheetId="26">#REF!</definedName>
    <definedName name="cabeca1">#REF!</definedName>
    <definedName name="cabeçalho" localSheetId="4">#REF!</definedName>
    <definedName name="cabeçalho" localSheetId="7">#REF!</definedName>
    <definedName name="cabeçalho" localSheetId="26">#REF!</definedName>
    <definedName name="cabeçalho">#REF!</definedName>
    <definedName name="cabeçalho1" localSheetId="4">#REF!</definedName>
    <definedName name="cabeçalho1" localSheetId="7">#REF!</definedName>
    <definedName name="cabeçalho1" localSheetId="26">#REF!</definedName>
    <definedName name="cabeçalho1">#REF!</definedName>
    <definedName name="cabmeio" localSheetId="4">#REF!</definedName>
    <definedName name="cabmeio" localSheetId="7">#REF!</definedName>
    <definedName name="cabmeio" localSheetId="26">#REF!</definedName>
    <definedName name="cabmeio">#REF!</definedName>
    <definedName name="CAC" localSheetId="4">#REF!</definedName>
    <definedName name="CAC" localSheetId="7">#REF!</definedName>
    <definedName name="CAC" localSheetId="26">#REF!</definedName>
    <definedName name="CAC">#REF!</definedName>
    <definedName name="CAC_1" localSheetId="4">#REF!</definedName>
    <definedName name="CAC_1" localSheetId="7">#REF!</definedName>
    <definedName name="CAC_1" localSheetId="26">#REF!</definedName>
    <definedName name="CAC_1">#REF!</definedName>
    <definedName name="CAC_2" localSheetId="4">#REF!</definedName>
    <definedName name="CAC_2" localSheetId="7">#REF!</definedName>
    <definedName name="CAC_2" localSheetId="26">#REF!</definedName>
    <definedName name="CAC_2">#REF!</definedName>
    <definedName name="CAC_3" localSheetId="4">#REF!</definedName>
    <definedName name="CAC_3" localSheetId="7">#REF!</definedName>
    <definedName name="CAC_3" localSheetId="26">#REF!</definedName>
    <definedName name="CAC_3">#REF!</definedName>
    <definedName name="CAC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CACA16" localSheetId="4">#REF!</definedName>
    <definedName name="CACA16" localSheetId="7">#REF!</definedName>
    <definedName name="CACA16">#REF!</definedName>
    <definedName name="Cadastro" localSheetId="4">#REF!</definedName>
    <definedName name="Cadastro" localSheetId="7">#REF!:#REF!</definedName>
    <definedName name="Cadastro">#REF!</definedName>
    <definedName name="Cadastro_2">#N/A</definedName>
    <definedName name="Cadastro_Veículos" localSheetId="4">#REF!</definedName>
    <definedName name="Cadastro_Veículos" localSheetId="7">#REF!</definedName>
    <definedName name="Cadastro_Veículos">#REF!</definedName>
    <definedName name="CadastroMicro" localSheetId="4">#REF!</definedName>
    <definedName name="CadastroMicro" localSheetId="7">#REF!</definedName>
    <definedName name="CadastroMicro">#REF!</definedName>
    <definedName name="cadeira" localSheetId="4" hidden="1">{#N/A,#N/A,TRUE,"Serviços"}</definedName>
    <definedName name="cadeira" localSheetId="27" hidden="1">{#N/A,#N/A,TRUE,"Serviços"}</definedName>
    <definedName name="cadeira" localSheetId="7" hidden="1">{#N/A,#N/A,TRUE,"Serviços"}</definedName>
    <definedName name="cadeira" hidden="1">{#N/A,#N/A,TRUE,"Serviços"}</definedName>
    <definedName name="Cadência_Linha_Contínua" localSheetId="7">#REF!</definedName>
    <definedName name="Cadência_Linha_Contínua">#REF!</definedName>
    <definedName name="Cadência_Sinal_Horizontal" localSheetId="7">#REF!</definedName>
    <definedName name="Cadência_Sinal_Horizontal">#REF!</definedName>
    <definedName name="CadênciaTachaExistente" localSheetId="7">#REF!</definedName>
    <definedName name="CadênciaTachaExistente">#REF!</definedName>
    <definedName name="CadênciaTachaImplantação" localSheetId="7">#REF!</definedName>
    <definedName name="CadênciaTachaImplantação">#REF!</definedName>
    <definedName name="CadIns" localSheetId="25" hidden="1">#REF!</definedName>
    <definedName name="CadIns" localSheetId="4" hidden="1">#REF!</definedName>
    <definedName name="CadIns" localSheetId="27" hidden="1">#REF!</definedName>
    <definedName name="CadIns" localSheetId="7" hidden="1">#REF!</definedName>
    <definedName name="CadIns" localSheetId="26" hidden="1">#REF!</definedName>
    <definedName name="CadIns" localSheetId="24" hidden="1">#REF!</definedName>
    <definedName name="CadIns" localSheetId="1" hidden="1">#REF!</definedName>
    <definedName name="CadIns" localSheetId="0" hidden="1">#REF!</definedName>
    <definedName name="CadIns" hidden="1">#REF!</definedName>
    <definedName name="cadm" localSheetId="4">#REF!</definedName>
    <definedName name="cadm" localSheetId="7">#REF!</definedName>
    <definedName name="cadm">#REF!</definedName>
    <definedName name="CadSrv" localSheetId="25" hidden="1">#REF!</definedName>
    <definedName name="CadSrv" localSheetId="4" hidden="1">#REF!</definedName>
    <definedName name="CadSrv" localSheetId="27" hidden="1">#REF!</definedName>
    <definedName name="CadSrv" localSheetId="26" hidden="1">#REF!</definedName>
    <definedName name="CadSrv" localSheetId="24" hidden="1">#REF!</definedName>
    <definedName name="CadSrv" localSheetId="1" hidden="1">#REF!</definedName>
    <definedName name="CadSrv" localSheetId="0" hidden="1">#REF!</definedName>
    <definedName name="CadSrv" hidden="1">#REF!</definedName>
    <definedName name="CAEEH" localSheetId="4">#REF!</definedName>
    <definedName name="CAEEH" localSheetId="7">#REF!</definedName>
    <definedName name="CAEEH">#REF!</definedName>
    <definedName name="CAI" localSheetId="4">#REF!</definedName>
    <definedName name="CAI" localSheetId="7">#REF!</definedName>
    <definedName name="CAI">#REF!</definedName>
    <definedName name="CAIA">"'file:///D:/Meus documentos/ANASTÁCIO/SERCEL/BR262990800.xls'#$SERVIÇOS.$#REF!$#REF!"</definedName>
    <definedName name="Caiacao" localSheetId="4">#REF!</definedName>
    <definedName name="Caiacao" localSheetId="7">#REF!</definedName>
    <definedName name="Caiacao" localSheetId="26">#REF!</definedName>
    <definedName name="caiacao">#REF!</definedName>
    <definedName name="CAIAÇÃO" localSheetId="4">#REF!</definedName>
    <definedName name="CAIAÇÃO" localSheetId="7">#REF!</definedName>
    <definedName name="CAIAÇÃO">#REF!</definedName>
    <definedName name="CAIAÇÃO262" localSheetId="4">#REF!</definedName>
    <definedName name="CAIAÇÃO262" localSheetId="7">#REF!</definedName>
    <definedName name="CAIAÇÃO262">#REF!</definedName>
    <definedName name="CAIB" localSheetId="4">#REF!</definedName>
    <definedName name="CAIB" localSheetId="7">#REF!</definedName>
    <definedName name="CAIB">#REF!</definedName>
    <definedName name="CAIBRO" localSheetId="4">#REF!</definedName>
    <definedName name="CAIBRO" localSheetId="7">#REF!</definedName>
    <definedName name="CAIBRO">#REF!</definedName>
    <definedName name="CAIMA" localSheetId="4">#REF!</definedName>
    <definedName name="CAIMA" localSheetId="7">#REF!</definedName>
    <definedName name="CAIMA">#REF!</definedName>
    <definedName name="CAITA" localSheetId="4">#REF!</definedName>
    <definedName name="CAITA" localSheetId="7">#REF!</definedName>
    <definedName name="CAITA">#REF!</definedName>
    <definedName name="caixa">#REF!</definedName>
    <definedName name="caixas" localSheetId="7" hidden="1">{#N/A,#N/A,FALSE,"GERAL";#N/A,#N/A,FALSE,"012-96";#N/A,#N/A,FALSE,"018-96";#N/A,#N/A,FALSE,"027-96";#N/A,#N/A,FALSE,"059-96";#N/A,#N/A,FALSE,"076-96";#N/A,#N/A,FALSE,"019-97";#N/A,#N/A,FALSE,"021-97";#N/A,#N/A,FALSE,"022-97";#N/A,#N/A,FALSE,"028-97"}</definedName>
    <definedName name="caixas" hidden="1">{#N/A,#N/A,FALSE,"GERAL";#N/A,#N/A,FALSE,"012-96";#N/A,#N/A,FALSE,"018-96";#N/A,#N/A,FALSE,"027-96";#N/A,#N/A,FALSE,"059-96";#N/A,#N/A,FALSE,"076-96";#N/A,#N/A,FALSE,"019-97";#N/A,#N/A,FALSE,"021-97";#N/A,#N/A,FALSE,"022-97";#N/A,#N/A,FALSE,"028-97"}</definedName>
    <definedName name="CAIXILHO_MAD_LEI" localSheetId="4">#REF!</definedName>
    <definedName name="CAIXILHO_MAD_LEI" localSheetId="7">#REF!</definedName>
    <definedName name="CAIXILHO_MAD_LEI">#REF!</definedName>
    <definedName name="CAL" localSheetId="4">#REF!</definedName>
    <definedName name="CAL" localSheetId="7">#REF!</definedName>
    <definedName name="CAL">#REF!</definedName>
    <definedName name="Calcular" localSheetId="7">#REF!</definedName>
    <definedName name="Calcular">#REF!</definedName>
    <definedName name="CalcularAgora" localSheetId="4">#REF!</definedName>
    <definedName name="CalcularAgora" localSheetId="7">#REF!</definedName>
    <definedName name="CalcularAgora" localSheetId="26">#REF!</definedName>
    <definedName name="CalcularAgora">#REF!</definedName>
    <definedName name="CalcularAterro" localSheetId="4">#REF!</definedName>
    <definedName name="CalcularAterro" localSheetId="7">#REF!</definedName>
    <definedName name="CalcularAterro" localSheetId="26">#REF!</definedName>
    <definedName name="CalcularAterro">#REF!</definedName>
    <definedName name="CalcularCorte" localSheetId="4">#REF!</definedName>
    <definedName name="CalcularCorte" localSheetId="7">#REF!</definedName>
    <definedName name="CalcularCorte" localSheetId="26">#REF!</definedName>
    <definedName name="CalcularCorte">#REF!</definedName>
    <definedName name="calculo">#REF!</definedName>
    <definedName name="CALUMBI">NA()</definedName>
    <definedName name="CAM">#REF!</definedName>
    <definedName name="CamCarroceria" localSheetId="4">#REF!</definedName>
    <definedName name="CamCarroceria" localSheetId="7">#REF!</definedName>
    <definedName name="CamCarroceria">#REF!</definedName>
    <definedName name="CAMI" localSheetId="4">"$#REF!.$D$13"</definedName>
    <definedName name="CAMI" localSheetId="7">#REF!</definedName>
    <definedName name="CAMI">#REF!</definedName>
    <definedName name="CAMINHAO" localSheetId="4">#REF!</definedName>
    <definedName name="CAMINHAO" localSheetId="7">#REF!</definedName>
    <definedName name="CAMINHAO">#REF!</definedName>
    <definedName name="CAMINHÃO" localSheetId="4">#REF!</definedName>
    <definedName name="CAMINHÃO" localSheetId="7">#REF!</definedName>
    <definedName name="CAMINHÃO">#REF!</definedName>
    <definedName name="CAMINHÃO_PIPA" localSheetId="4">#REF!</definedName>
    <definedName name="CAMINHÃO_PIPA" localSheetId="7">#REF!</definedName>
    <definedName name="CAMINHÃO_PIPA">#REF!</definedName>
    <definedName name="camp" localSheetId="4">#REF!</definedName>
    <definedName name="camp" localSheetId="7">#REF!</definedName>
    <definedName name="camp">#REF!</definedName>
    <definedName name="CANALETA" localSheetId="4">#REF!</definedName>
    <definedName name="CANALETA" localSheetId="7">#REF!</definedName>
    <definedName name="CANALETA" localSheetId="26">#REF!</definedName>
    <definedName name="CANALETA">#REF!</definedName>
    <definedName name="CANALETA_10" localSheetId="4">#REF!</definedName>
    <definedName name="CANALETA_10" localSheetId="7">#REF!</definedName>
    <definedName name="CANALETA_10">#REF!</definedName>
    <definedName name="CANALETA_12" localSheetId="4">#REF!</definedName>
    <definedName name="CANALETA_12" localSheetId="7">#REF!</definedName>
    <definedName name="CANALETA_12">#REF!</definedName>
    <definedName name="CANALETA_9" localSheetId="4">#REF!</definedName>
    <definedName name="CANALETA_9" localSheetId="7">#REF!</definedName>
    <definedName name="CANALETA_9">#REF!</definedName>
    <definedName name="CANCELAR" localSheetId="4">#REF!</definedName>
    <definedName name="CANCELAR" localSheetId="7">#REF!</definedName>
    <definedName name="CANCELAR">#REF!</definedName>
    <definedName name="CANT" localSheetId="4">#REF!</definedName>
    <definedName name="CANT" localSheetId="7">#REF!</definedName>
    <definedName name="CANT">#REF!</definedName>
    <definedName name="cant.pista" localSheetId="4">#REF!</definedName>
    <definedName name="cant.pista" localSheetId="7">#REF!</definedName>
    <definedName name="cant.pista" localSheetId="26">#REF!</definedName>
    <definedName name="cant.pista">#REF!</definedName>
    <definedName name="CANT2" localSheetId="4">#REF!</definedName>
    <definedName name="CANT2" localSheetId="7">#REF!</definedName>
    <definedName name="CANT2">#REF!</definedName>
    <definedName name="CANTEIRO" localSheetId="4">#REF!</definedName>
    <definedName name="Canteiro" localSheetId="19">[6]Plan1!#REF!</definedName>
    <definedName name="CANTEIRO" localSheetId="7">#REF!</definedName>
    <definedName name="CANTEIRO" localSheetId="26">#REF!</definedName>
    <definedName name="CANTEIRO">#REF!</definedName>
    <definedName name="cap" localSheetId="4">#REF!</definedName>
    <definedName name="CAP" localSheetId="7">#REF!,#REF!,#REF!,#REF!,#REF!,#REF!,#REF!,#REF!,#REF!,#REF!,#REF!,#REF!,#REF!</definedName>
    <definedName name="cap" localSheetId="26">#REF!</definedName>
    <definedName name="CAP">#REF!,#REF!,#REF!,#REF!,#REF!,#REF!,#REF!,#REF!,#REF!,#REF!,#REF!,#REF!,#REF!</definedName>
    <definedName name="CAP_20" localSheetId="4">#REF!</definedName>
    <definedName name="CAP_20" localSheetId="7">#REF!</definedName>
    <definedName name="CAP_20">#REF!</definedName>
    <definedName name="CAP20ROO" localSheetId="4">#REF!</definedName>
    <definedName name="CAP20ROO" localSheetId="7">#REF!</definedName>
    <definedName name="CAP20ROO">#REF!</definedName>
    <definedName name="CAP20W" localSheetId="4">"$#REF!.$J$14"</definedName>
    <definedName name="CAP20W" localSheetId="7">#REF!</definedName>
    <definedName name="CAP20W">#REF!</definedName>
    <definedName name="CAP20WA" localSheetId="4">"$#REF!.$J$13"</definedName>
    <definedName name="CAP20WA" localSheetId="7">#REF!</definedName>
    <definedName name="CAP20WA">#REF!</definedName>
    <definedName name="CAPA" localSheetId="25" hidden="1">{#N/A,#N/A,TRUE,"Serviços"}</definedName>
    <definedName name="CAPA" localSheetId="4" hidden="1">{#N/A,#N/A,TRUE,"Serviços"}</definedName>
    <definedName name="CAPA" localSheetId="7" hidden="1">{#N/A,#N/A,TRUE,"Serviços"}</definedName>
    <definedName name="CAPA" localSheetId="24" hidden="1">{#N/A,#N/A,TRUE,"Serviços"}</definedName>
    <definedName name="CAPA" hidden="1">{#N/A,#N/A,TRUE,"Serviços"}</definedName>
    <definedName name="capa1" localSheetId="25" hidden="1">{#N/A,#N/A,TRUE,"Serviços"}</definedName>
    <definedName name="capa1" localSheetId="4" hidden="1">{#N/A,#N/A,TRUE,"Serviços"}</definedName>
    <definedName name="capa1" localSheetId="27" hidden="1">{#N/A,#N/A,TRUE,"Serviços"}</definedName>
    <definedName name="capa1" localSheetId="7" hidden="1">{#N/A,#N/A,TRUE,"Serviços"}</definedName>
    <definedName name="capa1" localSheetId="24" hidden="1">{#N/A,#N/A,TRUE,"Serviços"}</definedName>
    <definedName name="capa1" hidden="1">{#N/A,#N/A,TRUE,"Serviços"}</definedName>
    <definedName name="capa11" localSheetId="25" hidden="1">{#N/A,#N/A,TRUE,"Serviços"}</definedName>
    <definedName name="capa11" localSheetId="4" hidden="1">{#N/A,#N/A,TRUE,"Serviços"}</definedName>
    <definedName name="capa11" localSheetId="27" hidden="1">{#N/A,#N/A,TRUE,"Serviços"}</definedName>
    <definedName name="capa11" localSheetId="7" hidden="1">{#N/A,#N/A,TRUE,"Serviços"}</definedName>
    <definedName name="capa11" localSheetId="24" hidden="1">{#N/A,#N/A,TRUE,"Serviços"}</definedName>
    <definedName name="capa11" hidden="1">{#N/A,#N/A,TRUE,"Serviços"}</definedName>
    <definedName name="capa2" localSheetId="25" hidden="1">{#N/A,#N/A,TRUE,"Serviços"}</definedName>
    <definedName name="capa2" localSheetId="4" hidden="1">{#N/A,#N/A,TRUE,"Serviços"}</definedName>
    <definedName name="capa2" localSheetId="27" hidden="1">{#N/A,#N/A,TRUE,"Serviços"}</definedName>
    <definedName name="capa2" localSheetId="7" hidden="1">{#N/A,#N/A,TRUE,"Serviços"}</definedName>
    <definedName name="capa2" localSheetId="24" hidden="1">{#N/A,#N/A,TRUE,"Serviços"}</definedName>
    <definedName name="capa2" hidden="1">{#N/A,#N/A,TRUE,"Serviços"}</definedName>
    <definedName name="CAPÁ2" localSheetId="7">#N/A</definedName>
    <definedName name="CAPÁ2">#N/A</definedName>
    <definedName name="capa22" localSheetId="25" hidden="1">{#N/A,#N/A,TRUE,"Serviços"}</definedName>
    <definedName name="capa22" localSheetId="4" hidden="1">{#N/A,#N/A,TRUE,"Serviços"}</definedName>
    <definedName name="capa22" localSheetId="27" hidden="1">{#N/A,#N/A,TRUE,"Serviços"}</definedName>
    <definedName name="capa22" localSheetId="7" hidden="1">{#N/A,#N/A,TRUE,"Serviços"}</definedName>
    <definedName name="capa22" localSheetId="24" hidden="1">{#N/A,#N/A,TRUE,"Serviços"}</definedName>
    <definedName name="capa22" hidden="1">{#N/A,#N/A,TRUE,"Serviços"}</definedName>
    <definedName name="CAPAA" localSheetId="25" hidden="1">{#N/A,#N/A,TRUE,"Serviços"}</definedName>
    <definedName name="CAPAA" localSheetId="4" hidden="1">{#N/A,#N/A,TRUE,"Serviços"}</definedName>
    <definedName name="CAPAA" localSheetId="27" hidden="1">{#N/A,#N/A,TRUE,"Serviços"}</definedName>
    <definedName name="CAPAA" localSheetId="7" hidden="1">{#N/A,#N/A,TRUE,"Serviços"}</definedName>
    <definedName name="CAPAA" localSheetId="24" hidden="1">{#N/A,#N/A,TRUE,"Serviços"}</definedName>
    <definedName name="CAPAA" hidden="1">{#N/A,#N/A,TRUE,"Serviços"}</definedName>
    <definedName name="CAPACBUQ" localSheetId="4">#REF!</definedName>
    <definedName name="CAPACBUQ" localSheetId="7">#REF!</definedName>
    <definedName name="CAPACBUQ">#REF!</definedName>
    <definedName name="CAPASELANTE" localSheetId="4">#REF!</definedName>
    <definedName name="CAPASELANTE" localSheetId="7">#REF!</definedName>
    <definedName name="CAPASELANTE">#REF!</definedName>
    <definedName name="CAPCOR" localSheetId="4">#REF!</definedName>
    <definedName name="CAPCOR" localSheetId="7">#REF!</definedName>
    <definedName name="CAPCOR">#REF!</definedName>
    <definedName name="CAPCU" localSheetId="4">#REF!</definedName>
    <definedName name="CAPCU" localSheetId="7">#REF!</definedName>
    <definedName name="CAPCU">#REF!</definedName>
    <definedName name="CAPINA" localSheetId="4">#REF!</definedName>
    <definedName name="CAPINA" localSheetId="7">#REF!</definedName>
    <definedName name="CAPINA">#REF!</definedName>
    <definedName name="CAPINA1" localSheetId="4">#REF!</definedName>
    <definedName name="CAPINA1" localSheetId="7">#REF!</definedName>
    <definedName name="CAPINA1" localSheetId="26">#REF!</definedName>
    <definedName name="CAPINA1">#REF!</definedName>
    <definedName name="CAPINA262" localSheetId="4">#REF!</definedName>
    <definedName name="CAPINA262" localSheetId="7">#REF!</definedName>
    <definedName name="CAPINA262">#REF!</definedName>
    <definedName name="CAPINAMAN" localSheetId="4">#REF!</definedName>
    <definedName name="CAPINAMAN" localSheetId="7">#REF!</definedName>
    <definedName name="CAPINAMAN">#REF!</definedName>
    <definedName name="CAPINAMANUAL" localSheetId="4">#REF!</definedName>
    <definedName name="CAPINAMANUAL" localSheetId="7">#REF!</definedName>
    <definedName name="CAPINAMANUAL">#REF!</definedName>
    <definedName name="CapManual" localSheetId="4">#REF!</definedName>
    <definedName name="CapManual" localSheetId="7">#REF!</definedName>
    <definedName name="CapManual">#REF!</definedName>
    <definedName name="CAPREC" localSheetId="4">#REF!</definedName>
    <definedName name="CAPREC" localSheetId="7">#REF!</definedName>
    <definedName name="CAPREC">#REF!</definedName>
    <definedName name="CAPSEL" localSheetId="4">#REF!</definedName>
    <definedName name="CAPSEL" localSheetId="7">#REF!</definedName>
    <definedName name="CAPSEL">#REF!</definedName>
    <definedName name="CAPSEL_13" localSheetId="4">#REF!</definedName>
    <definedName name="CAPSEL_13" localSheetId="7">#REF!</definedName>
    <definedName name="CAPSEL_13">#REF!</definedName>
    <definedName name="CAPSEL_39" localSheetId="4">#REF!</definedName>
    <definedName name="CAPSEL_39" localSheetId="7">#REF!</definedName>
    <definedName name="CAPSEL_39">#REF!</definedName>
    <definedName name="CAPSEL_6" localSheetId="4">#REF!</definedName>
    <definedName name="CAPSEL_6" localSheetId="7">#REF!</definedName>
    <definedName name="CAPSEL_6">#REF!</definedName>
    <definedName name="CAPT" localSheetId="4">#REF!</definedName>
    <definedName name="CAPT" localSheetId="7">#REF!</definedName>
    <definedName name="CAPT">#REF!</definedName>
    <definedName name="CAPTOTAL" localSheetId="4">"$#REF!.$J$12"</definedName>
    <definedName name="CAPTOTAL" localSheetId="7">#REF!</definedName>
    <definedName name="CAPTOTAL">#REF!</definedName>
    <definedName name="car" localSheetId="4" hidden="1">#REF!</definedName>
    <definedName name="car" localSheetId="7">#REF!</definedName>
    <definedName name="car" hidden="1">#REF!</definedName>
    <definedName name="CARGOS" localSheetId="4">#REF!</definedName>
    <definedName name="CARGOS" localSheetId="7">#REF!</definedName>
    <definedName name="CARGOS">#REF!</definedName>
    <definedName name="CARGOS_E_SALÁRIOS" localSheetId="4">#REF!</definedName>
    <definedName name="CARGOS_E_SALÁRIOS" localSheetId="7">#REF!</definedName>
    <definedName name="CARGOS_E_SALÁRIOS" localSheetId="26">#REF!</definedName>
    <definedName name="CARGOS_E_SALÁRIOS">#REF!</definedName>
    <definedName name="CARLA" localSheetId="4" hidden="1">{#N/A,#N/A,FALSE,"SS";#N/A,#N/A,FALSE,"TER1";#N/A,#N/A,FALSE,"TER2";#N/A,#N/A,FALSE,"TER3";#N/A,#N/A,FALSE,"TP1";#N/A,#N/A,FALSE,"TP2";#N/A,#N/A,FALSE,"TP3";#N/A,#N/A,FALSE,"DI1";#N/A,#N/A,FALSE,"DI2";#N/A,#N/A,FALSE,"DI3";#N/A,#N/A,FALSE,"DS1";#N/A,#N/A,FALSE,"DS2";#N/A,#N/A,FALSE,"CM"}</definedName>
    <definedName name="CARLA" localSheetId="27" hidden="1">{#N/A,#N/A,FALSE,"SS";#N/A,#N/A,FALSE,"TER1";#N/A,#N/A,FALSE,"TER2";#N/A,#N/A,FALSE,"TER3";#N/A,#N/A,FALSE,"TP1";#N/A,#N/A,FALSE,"TP2";#N/A,#N/A,FALSE,"TP3";#N/A,#N/A,FALSE,"DI1";#N/A,#N/A,FALSE,"DI2";#N/A,#N/A,FALSE,"DI3";#N/A,#N/A,FALSE,"DS1";#N/A,#N/A,FALSE,"DS2";#N/A,#N/A,FALSE,"CM"}</definedName>
    <definedName name="CARLA" localSheetId="7" hidden="1">{#N/A,#N/A,FALSE,"SS";#N/A,#N/A,FALSE,"TER1";#N/A,#N/A,FALSE,"TER2";#N/A,#N/A,FALSE,"TER3";#N/A,#N/A,FALSE,"TP1";#N/A,#N/A,FALSE,"TP2";#N/A,#N/A,FALSE,"TP3";#N/A,#N/A,FALSE,"DI1";#N/A,#N/A,FALSE,"DI2";#N/A,#N/A,FALSE,"DI3";#N/A,#N/A,FALSE,"DS1";#N/A,#N/A,FALSE,"DS2";#N/A,#N/A,FALSE,"CM"}</definedName>
    <definedName name="CARLA" hidden="1">{#N/A,#N/A,FALSE,"SS";#N/A,#N/A,FALSE,"TER1";#N/A,#N/A,FALSE,"TER2";#N/A,#N/A,FALSE,"TER3";#N/A,#N/A,FALSE,"TP1";#N/A,#N/A,FALSE,"TP2";#N/A,#N/A,FALSE,"TP3";#N/A,#N/A,FALSE,"DI1";#N/A,#N/A,FALSE,"DI2";#N/A,#N/A,FALSE,"DI3";#N/A,#N/A,FALSE,"DS1";#N/A,#N/A,FALSE,"DS2";#N/A,#N/A,FALSE,"CM"}</definedName>
    <definedName name="carlo" localSheetId="7">{#NAME?}</definedName>
    <definedName name="carlo">{#NAME?}</definedName>
    <definedName name="carlos" localSheetId="7">#N/A</definedName>
    <definedName name="carlos">[0]!carlos</definedName>
    <definedName name="CARMADURA" localSheetId="4">#REF!</definedName>
    <definedName name="CARMADURA" localSheetId="7">#REF!</definedName>
    <definedName name="CARMADURA">#REF!</definedName>
    <definedName name="carp" localSheetId="4">#REF!</definedName>
    <definedName name="carp" localSheetId="7">#REF!</definedName>
    <definedName name="carp">#REF!</definedName>
    <definedName name="CARRETEIRO" localSheetId="7">#REF!</definedName>
    <definedName name="CARRETEIRO">#N/A</definedName>
    <definedName name="CARRO" localSheetId="4">#REF!</definedName>
    <definedName name="CARRO" localSheetId="7">#REF!</definedName>
    <definedName name="CARRO">#REF!</definedName>
    <definedName name="CAS" localSheetId="4">#REF!</definedName>
    <definedName name="CAS" localSheetId="7">#REF!</definedName>
    <definedName name="CAS" localSheetId="26">#REF!</definedName>
    <definedName name="CAS">#REF!</definedName>
    <definedName name="CASH_FLOW" localSheetId="4">#REF!</definedName>
    <definedName name="CASH_FLOW" localSheetId="7">#REF!</definedName>
    <definedName name="CASH_FLOW">#REF!</definedName>
    <definedName name="cat1acbc" localSheetId="4">#REF!</definedName>
    <definedName name="cat1acbc" localSheetId="7">#REF!</definedName>
    <definedName name="cat1acbc">#REF!</definedName>
    <definedName name="cavalomec" localSheetId="4">#REF!</definedName>
    <definedName name="cavalomec" localSheetId="7">#REF!</definedName>
    <definedName name="cavalomec">#REF!</definedName>
    <definedName name="CB5M" localSheetId="4">#REF!</definedName>
    <definedName name="CB5M" localSheetId="7">#REF!</definedName>
    <definedName name="CB5M">#REF!</definedName>
    <definedName name="CB5MMA" localSheetId="4">#REF!</definedName>
    <definedName name="CB5MMA" localSheetId="7">#REF!</definedName>
    <definedName name="CB5MMA">#REF!</definedName>
    <definedName name="CB5MTA" localSheetId="4">#REF!</definedName>
    <definedName name="CB5MTA" localSheetId="7">#REF!</definedName>
    <definedName name="CB5MTA">#REF!</definedName>
    <definedName name="cbas" localSheetId="4">#REF!</definedName>
    <definedName name="cbas" localSheetId="7">#REF!</definedName>
    <definedName name="cbas">#REF!</definedName>
    <definedName name="CBPCB80" localSheetId="4">#REF!</definedName>
    <definedName name="CBPCB80" localSheetId="7">#REF!</definedName>
    <definedName name="CBPCB80">#REF!</definedName>
    <definedName name="CBU" localSheetId="4">#REF!</definedName>
    <definedName name="CBU" localSheetId="19">#REF!</definedName>
    <definedName name="CBU" localSheetId="7">#REF!</definedName>
    <definedName name="CBU" localSheetId="26">#REF!</definedName>
    <definedName name="CBU">#REF!</definedName>
    <definedName name="CBU_2">#N/A</definedName>
    <definedName name="CBU_25" localSheetId="4">#REF!</definedName>
    <definedName name="CBU_25" localSheetId="7">#REF!</definedName>
    <definedName name="CBU_25" localSheetId="26">#REF!</definedName>
    <definedName name="CBU_25">#REF!</definedName>
    <definedName name="CBU_4" localSheetId="4">#REF!</definedName>
    <definedName name="CBU_4" localSheetId="7">#REF!</definedName>
    <definedName name="CBU_4">#REF!</definedName>
    <definedName name="CBUII" localSheetId="4">#REF!</definedName>
    <definedName name="CBUII" localSheetId="19">#REF!</definedName>
    <definedName name="CBUII" localSheetId="7">#REF!</definedName>
    <definedName name="CBUII" localSheetId="26">#REF!</definedName>
    <definedName name="CBUII">#REF!</definedName>
    <definedName name="CBUII_2">#N/A</definedName>
    <definedName name="CBUII_25" localSheetId="4">#REF!</definedName>
    <definedName name="CBUII_25" localSheetId="7">#REF!</definedName>
    <definedName name="CBUII_25" localSheetId="26">#REF!</definedName>
    <definedName name="CBUII_25">#REF!</definedName>
    <definedName name="CBUII_4" localSheetId="4">#REF!</definedName>
    <definedName name="CBUII_4" localSheetId="7">#REF!</definedName>
    <definedName name="CBUII_4">#REF!</definedName>
    <definedName name="CBUIII" localSheetId="4">#REF!</definedName>
    <definedName name="CBUIII" localSheetId="7">#REF!</definedName>
    <definedName name="CBUIII">#REF!</definedName>
    <definedName name="cbuq" localSheetId="4">#REF!</definedName>
    <definedName name="cbuq" localSheetId="7">#REF!</definedName>
    <definedName name="cbuq" localSheetId="26">#REF!</definedName>
    <definedName name="cbuq">#REF!</definedName>
    <definedName name="CBUQ.TB" localSheetId="4">#REF!</definedName>
    <definedName name="CBUQ.TB" localSheetId="7">#REF!</definedName>
    <definedName name="CBUQ.TB">#REF!</definedName>
    <definedName name="CBUQ_2">#N/A</definedName>
    <definedName name="CBUQ_ALTERADO" localSheetId="4" hidden="1">#REF!</definedName>
    <definedName name="CBUQ_ALTERADO" localSheetId="7" hidden="1">#REF!</definedName>
    <definedName name="CBUQ_ALTERADO" hidden="1">#REF!</definedName>
    <definedName name="CBUQ_C" localSheetId="4">#REF!</definedName>
    <definedName name="CBUQ_C" localSheetId="7">#REF!</definedName>
    <definedName name="CBUQ_C" localSheetId="26">#REF!</definedName>
    <definedName name="CBUQ_C">#REF!</definedName>
    <definedName name="CBUQ_C_10" localSheetId="4">#REF!</definedName>
    <definedName name="CBUQ_C_10" localSheetId="7">#REF!</definedName>
    <definedName name="CBUQ_C_10">#REF!</definedName>
    <definedName name="CBUQ_C_12" localSheetId="4">#REF!</definedName>
    <definedName name="CBUQ_C_12" localSheetId="7">#REF!</definedName>
    <definedName name="CBUQ_C_12">#REF!</definedName>
    <definedName name="CBUQ_C_9" localSheetId="4">#REF!</definedName>
    <definedName name="CBUQ_C_9" localSheetId="7">#REF!</definedName>
    <definedName name="CBUQ_C_9">#REF!</definedName>
    <definedName name="CBUQ_fxB_1_Adir" localSheetId="4">OFFSET(#REF!,0,COLUMN(#REF!)-1,COUNTA(#REF!),1)</definedName>
    <definedName name="CBUQ_fxB_1_Adir" localSheetId="7">OFFSET(#REF!,0,COLUMN(#REF!)-1,COUNTA(#REF!),1)</definedName>
    <definedName name="CBUQ_fxB_1_Adir" localSheetId="26">OFFSET(#REF!,0,COLUMN(#REF!)-1,COUNTA(#REF!),1)</definedName>
    <definedName name="CBUQ_fxB_1_Adir">OFFSET(#REF!,0,COLUMN(#REF!)-1,COUNTA(#REF!),1)</definedName>
    <definedName name="CBUQ_fxB_1_Aesq" localSheetId="4">OFFSET(#REF!,0,COLUMN(#REF!)-1,COUNTA(#REF!),1)</definedName>
    <definedName name="CBUQ_fxB_1_Aesq" localSheetId="7">OFFSET(#REF!,0,COLUMN(#REF!)-1,COUNTA(#REF!),1)</definedName>
    <definedName name="CBUQ_fxB_1_Aesq" localSheetId="26">OFFSET(#REF!,0,COLUMN(#REF!)-1,COUNTA(#REF!),1)</definedName>
    <definedName name="CBUQ_fxB_1_Aesq">OFFSET(#REF!,0,COLUMN(#REF!)-1,COUNTA(#REF!),1)</definedName>
    <definedName name="CBUQ_fxB_1_pista" localSheetId="4">OFFSET(#REF!,0,MATCH(#REF!,#REF!,0)-1,COUNTA(#REF!),1)</definedName>
    <definedName name="CBUQ_fxB_1_pista" localSheetId="7">OFFSET(#REF!,0,MATCH(#REF!,#REF!,0)-1,COUNTA(#REF!),1)</definedName>
    <definedName name="CBUQ_fxB_1_pista" localSheetId="26">OFFSET(#REF!,0,MATCH(#REF!,#REF!,0)-1,COUNTA(#REF!),1)</definedName>
    <definedName name="CBUQ_fxB_1_pista">OFFSET(#REF!,0,MATCH(#REF!,#REF!,0)-1,COUNTA(#REF!),1)</definedName>
    <definedName name="CBUQ_fxB_2_Adir" localSheetId="4">OFFSET(#REF!,0,COLUMN(#REF!)-1,COUNTA(#REF!),1)</definedName>
    <definedName name="CBUQ_fxB_2_Adir" localSheetId="7">OFFSET(#REF!,0,COLUMN(#REF!)-1,COUNTA(#REF!),1)</definedName>
    <definedName name="CBUQ_fxB_2_Adir" localSheetId="26">OFFSET(#REF!,0,COLUMN(#REF!)-1,COUNTA(#REF!),1)</definedName>
    <definedName name="CBUQ_fxB_2_Adir">OFFSET(#REF!,0,COLUMN(#REF!)-1,COUNTA(#REF!),1)</definedName>
    <definedName name="CBUQ_fxB_2_Aesq" localSheetId="4">OFFSET(#REF!,0,COLUMN(#REF!)-1,COUNTA(#REF!),1)</definedName>
    <definedName name="CBUQ_fxB_2_Aesq" localSheetId="7">OFFSET(#REF!,0,COLUMN(#REF!)-1,COUNTA(#REF!),1)</definedName>
    <definedName name="CBUQ_fxB_2_Aesq" localSheetId="26">OFFSET(#REF!,0,COLUMN(#REF!)-1,COUNTA(#REF!),1)</definedName>
    <definedName name="CBUQ_fxB_2_Aesq">OFFSET(#REF!,0,COLUMN(#REF!)-1,COUNTA(#REF!),1)</definedName>
    <definedName name="CBUQ_fxB_2_pista" localSheetId="4">OFFSET(#REF!,0,MATCH(#REF!,#REF!,0)-1,COUNTA(#REF!),1)</definedName>
    <definedName name="CBUQ_fxB_2_pista" localSheetId="7">OFFSET(#REF!,0,MATCH(#REF!,#REF!,0)-1,COUNTA(#REF!),1)</definedName>
    <definedName name="CBUQ_fxB_2_pista" localSheetId="26">OFFSET(#REF!,0,MATCH(#REF!,#REF!,0)-1,COUNTA(#REF!),1)</definedName>
    <definedName name="CBUQ_fxB_2_pista">OFFSET(#REF!,0,MATCH(#REF!,#REF!,0)-1,COUNTA(#REF!),1)</definedName>
    <definedName name="CBUQ_fxB_3_Adir" localSheetId="4">OFFSET(#REF!,0,COLUMN(#REF!)-1,COUNTA(#REF!),1)</definedName>
    <definedName name="CBUQ_fxB_3_Adir" localSheetId="7">OFFSET(#REF!,0,COLUMN(#REF!)-1,COUNTA(#REF!),1)</definedName>
    <definedName name="CBUQ_fxB_3_Adir" localSheetId="26">OFFSET(#REF!,0,COLUMN(#REF!)-1,COUNTA(#REF!),1)</definedName>
    <definedName name="CBUQ_fxB_3_Adir">OFFSET(#REF!,0,COLUMN(#REF!)-1,COUNTA(#REF!),1)</definedName>
    <definedName name="CBUQ_fxB_3_Aesq" localSheetId="4">OFFSET(#REF!,0,COLUMN(#REF!)-1,COUNTA(#REF!),1)</definedName>
    <definedName name="CBUQ_fxB_3_Aesq" localSheetId="7">OFFSET(#REF!,0,COLUMN(#REF!)-1,COUNTA(#REF!),1)</definedName>
    <definedName name="CBUQ_fxB_3_Aesq" localSheetId="26">OFFSET(#REF!,0,COLUMN(#REF!)-1,COUNTA(#REF!),1)</definedName>
    <definedName name="CBUQ_fxB_3_Aesq">OFFSET(#REF!,0,COLUMN(#REF!)-1,COUNTA(#REF!),1)</definedName>
    <definedName name="CBUQ_fxB_3_pista" localSheetId="4">OFFSET(#REF!,0,MATCH(#REF!,#REF!,0)-1,COUNTA(#REF!),1)</definedName>
    <definedName name="CBUQ_fxB_3_pista" localSheetId="7">OFFSET(#REF!,0,MATCH(#REF!,#REF!,0)-1,COUNTA(#REF!),1)</definedName>
    <definedName name="CBUQ_fxB_3_pista" localSheetId="26">OFFSET(#REF!,0,MATCH(#REF!,#REF!,0)-1,COUNTA(#REF!),1)</definedName>
    <definedName name="CBUQ_fxB_3_pista">OFFSET(#REF!,0,MATCH(#REF!,#REF!,0)-1,COUNTA(#REF!),1)</definedName>
    <definedName name="CBUQ_fxB_4_Adir" localSheetId="4">OFFSET(#REF!,0,COLUMN(#REF!)-1,COUNTA(#REF!),1)</definedName>
    <definedName name="CBUQ_fxB_4_Adir" localSheetId="7">OFFSET(#REF!,0,COLUMN(#REF!)-1,COUNTA(#REF!),1)</definedName>
    <definedName name="CBUQ_fxB_4_Adir" localSheetId="26">OFFSET(#REF!,0,COLUMN(#REF!)-1,COUNTA(#REF!),1)</definedName>
    <definedName name="CBUQ_fxB_4_Adir">OFFSET(#REF!,0,COLUMN(#REF!)-1,COUNTA(#REF!),1)</definedName>
    <definedName name="CBUQ_fxB_4_Aesq" localSheetId="4">OFFSET(#REF!,0,COLUMN(#REF!)-1,COUNTA(#REF!),1)</definedName>
    <definedName name="CBUQ_fxB_4_Aesq" localSheetId="7">OFFSET(#REF!,0,COLUMN(#REF!)-1,COUNTA(#REF!),1)</definedName>
    <definedName name="CBUQ_fxB_4_Aesq" localSheetId="26">OFFSET(#REF!,0,COLUMN(#REF!)-1,COUNTA(#REF!),1)</definedName>
    <definedName name="CBUQ_fxB_4_Aesq">OFFSET(#REF!,0,COLUMN(#REF!)-1,COUNTA(#REF!),1)</definedName>
    <definedName name="CBUQ_fxB_4_pista" localSheetId="4">OFFSET(#REF!,0,MATCH(#REF!,#REF!,0)-1,COUNTA(#REF!),1)</definedName>
    <definedName name="CBUQ_fxB_4_pista" localSheetId="7">OFFSET(#REF!,0,MATCH(#REF!,#REF!,0)-1,COUNTA(#REF!),1)</definedName>
    <definedName name="CBUQ_fxB_4_pista" localSheetId="26">OFFSET(#REF!,0,MATCH(#REF!,#REF!,0)-1,COUNTA(#REF!),1)</definedName>
    <definedName name="CBUQ_fxB_4_pista">OFFSET(#REF!,0,MATCH(#REF!,#REF!,0)-1,COUNTA(#REF!),1)</definedName>
    <definedName name="CBUQ_fxC_1_Adir" localSheetId="4">OFFSET(#REF!,0,COLUMN(#REF!)-1,COUNTA(#REF!),1)</definedName>
    <definedName name="CBUQ_fxC_1_Adir" localSheetId="7">OFFSET(#REF!,0,COLUMN(#REF!)-1,COUNTA(#REF!),1)</definedName>
    <definedName name="CBUQ_fxC_1_Adir" localSheetId="26">OFFSET(#REF!,0,COLUMN(#REF!)-1,COUNTA(#REF!),1)</definedName>
    <definedName name="CBUQ_fxC_1_Adir">OFFSET(#REF!,0,COLUMN(#REF!)-1,COUNTA(#REF!),1)</definedName>
    <definedName name="CBUQ_fxC_1_Aesq" localSheetId="4">OFFSET(#REF!,0,COLUMN(#REF!)-1,COUNTA(#REF!),1)</definedName>
    <definedName name="CBUQ_fxC_1_Aesq" localSheetId="7">OFFSET(#REF!,0,COLUMN(#REF!)-1,COUNTA(#REF!),1)</definedName>
    <definedName name="CBUQ_fxC_1_Aesq" localSheetId="26">OFFSET(#REF!,0,COLUMN(#REF!)-1,COUNTA(#REF!),1)</definedName>
    <definedName name="CBUQ_fxC_1_Aesq">OFFSET(#REF!,0,COLUMN(#REF!)-1,COUNTA(#REF!),1)</definedName>
    <definedName name="CBUQ_fxC_1_pista" localSheetId="4">OFFSET(#REF!,0,MATCH(#REF!,#REF!,0)-1,COUNTA(#REF!),1)</definedName>
    <definedName name="CBUQ_fxC_1_pista" localSheetId="7">OFFSET(#REF!,0,MATCH(#REF!,#REF!,0)-1,COUNTA(#REF!),1)</definedName>
    <definedName name="CBUQ_fxC_1_pista" localSheetId="26">OFFSET(#REF!,0,MATCH(#REF!,#REF!,0)-1,COUNTA(#REF!),1)</definedName>
    <definedName name="CBUQ_fxC_1_pista">OFFSET(#REF!,0,MATCH(#REF!,#REF!,0)-1,COUNTA(#REF!),1)</definedName>
    <definedName name="CBUQ_fxC_2_Adir" localSheetId="4">OFFSET(#REF!,0,COLUMN(#REF!)-1,COUNTA(#REF!),1)</definedName>
    <definedName name="CBUQ_fxC_2_Adir" localSheetId="7">OFFSET(#REF!,0,COLUMN(#REF!)-1,COUNTA(#REF!),1)</definedName>
    <definedName name="CBUQ_fxC_2_Adir" localSheetId="26">OFFSET(#REF!,0,COLUMN(#REF!)-1,COUNTA(#REF!),1)</definedName>
    <definedName name="CBUQ_fxC_2_Adir">OFFSET(#REF!,0,COLUMN(#REF!)-1,COUNTA(#REF!),1)</definedName>
    <definedName name="CBUQ_fxC_2_Aesq" localSheetId="4">OFFSET(#REF!,0,COLUMN(#REF!)-1,COUNTA(#REF!),1)</definedName>
    <definedName name="CBUQ_fxC_2_Aesq" localSheetId="7">OFFSET(#REF!,0,COLUMN(#REF!)-1,COUNTA(#REF!),1)</definedName>
    <definedName name="CBUQ_fxC_2_Aesq" localSheetId="26">OFFSET(#REF!,0,COLUMN(#REF!)-1,COUNTA(#REF!),1)</definedName>
    <definedName name="CBUQ_fxC_2_Aesq">OFFSET(#REF!,0,COLUMN(#REF!)-1,COUNTA(#REF!),1)</definedName>
    <definedName name="CBUQ_fxC_2_pista" localSheetId="4">OFFSET(#REF!,0,MATCH(#REF!,#REF!,0)-1,COUNTA(#REF!),1)</definedName>
    <definedName name="CBUQ_fxC_2_pista" localSheetId="7">OFFSET(#REF!,0,MATCH(#REF!,#REF!,0)-1,COUNTA(#REF!),1)</definedName>
    <definedName name="CBUQ_fxC_2_pista" localSheetId="26">OFFSET(#REF!,0,MATCH(#REF!,#REF!,0)-1,COUNTA(#REF!),1)</definedName>
    <definedName name="CBUQ_fxC_2_pista">OFFSET(#REF!,0,MATCH(#REF!,#REF!,0)-1,COUNTA(#REF!),1)</definedName>
    <definedName name="CBUQ_fxC_3_Adir" localSheetId="4">OFFSET(#REF!,0,COLUMN(#REF!)-1,COUNTA(#REF!),1)</definedName>
    <definedName name="CBUQ_fxC_3_Adir" localSheetId="7">OFFSET(#REF!,0,COLUMN(#REF!)-1,COUNTA(#REF!),1)</definedName>
    <definedName name="CBUQ_fxC_3_Adir" localSheetId="26">OFFSET(#REF!,0,COLUMN(#REF!)-1,COUNTA(#REF!),1)</definedName>
    <definedName name="CBUQ_fxC_3_Adir">OFFSET(#REF!,0,COLUMN(#REF!)-1,COUNTA(#REF!),1)</definedName>
    <definedName name="CBUQ_fxC_3_Aesq" localSheetId="4">OFFSET(#REF!,0,COLUMN(#REF!)-1,COUNTA(#REF!),1)</definedName>
    <definedName name="CBUQ_fxC_3_Aesq" localSheetId="7">OFFSET(#REF!,0,COLUMN(#REF!)-1,COUNTA(#REF!),1)</definedName>
    <definedName name="CBUQ_fxC_3_Aesq" localSheetId="26">OFFSET(#REF!,0,COLUMN(#REF!)-1,COUNTA(#REF!),1)</definedName>
    <definedName name="CBUQ_fxC_3_Aesq">OFFSET(#REF!,0,COLUMN(#REF!)-1,COUNTA(#REF!),1)</definedName>
    <definedName name="CBUQ_fxC_3_pista" localSheetId="4">OFFSET(#REF!,0,MATCH(#REF!,#REF!,0)-1,COUNTA(#REF!),1)</definedName>
    <definedName name="CBUQ_fxC_3_pista" localSheetId="7">OFFSET(#REF!,0,MATCH(#REF!,#REF!,0)-1,COUNTA(#REF!),1)</definedName>
    <definedName name="CBUQ_fxC_3_pista" localSheetId="26">OFFSET(#REF!,0,MATCH(#REF!,#REF!,0)-1,COUNTA(#REF!),1)</definedName>
    <definedName name="CBUQ_fxC_3_pista">OFFSET(#REF!,0,MATCH(#REF!,#REF!,0)-1,COUNTA(#REF!),1)</definedName>
    <definedName name="CBUQ_fxC_4_Adir" localSheetId="4">OFFSET(#REF!,0,COLUMN(#REF!)-1,COUNTA(#REF!),1)</definedName>
    <definedName name="CBUQ_fxC_4_Adir" localSheetId="7">OFFSET(#REF!,0,COLUMN(#REF!)-1,COUNTA(#REF!),1)</definedName>
    <definedName name="CBUQ_fxC_4_Adir" localSheetId="26">OFFSET(#REF!,0,COLUMN(#REF!)-1,COUNTA(#REF!),1)</definedName>
    <definedName name="CBUQ_fxC_4_Adir">OFFSET(#REF!,0,COLUMN(#REF!)-1,COUNTA(#REF!),1)</definedName>
    <definedName name="CBUQ_fxC_4_Aesq" localSheetId="4">OFFSET(#REF!,0,COLUMN(#REF!)-1,COUNTA(#REF!),1)</definedName>
    <definedName name="CBUQ_fxC_4_Aesq" localSheetId="7">OFFSET(#REF!,0,COLUMN(#REF!)-1,COUNTA(#REF!),1)</definedName>
    <definedName name="CBUQ_fxC_4_Aesq" localSheetId="26">OFFSET(#REF!,0,COLUMN(#REF!)-1,COUNTA(#REF!),1)</definedName>
    <definedName name="CBUQ_fxC_4_Aesq">OFFSET(#REF!,0,COLUMN(#REF!)-1,COUNTA(#REF!),1)</definedName>
    <definedName name="CBUQ_fxC_4_pista" localSheetId="4">OFFSET(#REF!,0,MATCH(#REF!,#REF!,0)-1,COUNTA(#REF!),1)</definedName>
    <definedName name="CBUQ_fxC_4_pista" localSheetId="7">OFFSET(#REF!,0,MATCH(#REF!,#REF!,0)-1,COUNTA(#REF!),1)</definedName>
    <definedName name="CBUQ_fxC_4_pista" localSheetId="26">OFFSET(#REF!,0,MATCH(#REF!,#REF!,0)-1,COUNTA(#REF!),1)</definedName>
    <definedName name="CBUQ_fxC_4_pista">OFFSET(#REF!,0,MATCH(#REF!,#REF!,0)-1,COUNTA(#REF!),1)</definedName>
    <definedName name="CBUQ_fxC_5_Adir" localSheetId="4">OFFSET(#REF!,0,COLUMN(#REF!)-1,COUNTA(#REF!),1)</definedName>
    <definedName name="CBUQ_fxC_5_Adir" localSheetId="7">OFFSET(#REF!,0,COLUMN(#REF!)-1,COUNTA(#REF!),1)</definedName>
    <definedName name="CBUQ_fxC_5_Adir" localSheetId="26">OFFSET(#REF!,0,COLUMN(#REF!)-1,COUNTA(#REF!),1)</definedName>
    <definedName name="CBUQ_fxC_5_Adir">OFFSET(#REF!,0,COLUMN(#REF!)-1,COUNTA(#REF!),1)</definedName>
    <definedName name="CBUQ_fxC_5_Aesq" localSheetId="4">OFFSET(#REF!,0,COLUMN(#REF!)-1,COUNTA(#REF!),1)</definedName>
    <definedName name="CBUQ_fxC_5_Aesq" localSheetId="7">OFFSET(#REF!,0,COLUMN(#REF!)-1,COUNTA(#REF!),1)</definedName>
    <definedName name="CBUQ_fxC_5_Aesq" localSheetId="26">OFFSET(#REF!,0,COLUMN(#REF!)-1,COUNTA(#REF!),1)</definedName>
    <definedName name="CBUQ_fxC_5_Aesq">OFFSET(#REF!,0,COLUMN(#REF!)-1,COUNTA(#REF!),1)</definedName>
    <definedName name="CBUQ_fxC_5_pista" localSheetId="4">OFFSET(#REF!,0,MATCH(#REF!,#REF!,0)-1,COUNTA(#REF!),1)</definedName>
    <definedName name="CBUQ_fxC_5_pista" localSheetId="7">OFFSET(#REF!,0,MATCH(#REF!,#REF!,0)-1,COUNTA(#REF!),1)</definedName>
    <definedName name="CBUQ_fxC_5_pista" localSheetId="26">OFFSET(#REF!,0,MATCH(#REF!,#REF!,0)-1,COUNTA(#REF!),1)</definedName>
    <definedName name="CBUQ_fxC_5_pista">OFFSET(#REF!,0,MATCH(#REF!,#REF!,0)-1,COUNTA(#REF!),1)</definedName>
    <definedName name="CBUQ_fxC_6_Adir" localSheetId="4">OFFSET(#REF!,0,COLUMN(#REF!)-1,COUNTA(#REF!),1)</definedName>
    <definedName name="CBUQ_fxC_6_Adir" localSheetId="7">OFFSET(#REF!,0,COLUMN(#REF!)-1,COUNTA(#REF!),1)</definedName>
    <definedName name="CBUQ_fxC_6_Adir" localSheetId="26">OFFSET(#REF!,0,COLUMN(#REF!)-1,COUNTA(#REF!),1)</definedName>
    <definedName name="CBUQ_fxC_6_Adir">OFFSET(#REF!,0,COLUMN(#REF!)-1,COUNTA(#REF!),1)</definedName>
    <definedName name="CBUQ_fxC_6_Aesq" localSheetId="4">OFFSET(#REF!,0,COLUMN(#REF!)-1,COUNTA(#REF!),1)</definedName>
    <definedName name="CBUQ_fxC_6_Aesq" localSheetId="7">OFFSET(#REF!,0,COLUMN(#REF!)-1,COUNTA(#REF!),1)</definedName>
    <definedName name="CBUQ_fxC_6_Aesq" localSheetId="26">OFFSET(#REF!,0,COLUMN(#REF!)-1,COUNTA(#REF!),1)</definedName>
    <definedName name="CBUQ_fxC_6_Aesq">OFFSET(#REF!,0,COLUMN(#REF!)-1,COUNTA(#REF!),1)</definedName>
    <definedName name="CBUQ_fxC_6_pista" localSheetId="4">OFFSET(#REF!,0,MATCH(#REF!,#REF!,0)-1,COUNTA(#REF!),1)</definedName>
    <definedName name="CBUQ_fxC_6_pista" localSheetId="7">OFFSET(#REF!,0,MATCH(#REF!,#REF!,0)-1,COUNTA(#REF!),1)</definedName>
    <definedName name="CBUQ_fxC_6_pista" localSheetId="26">OFFSET(#REF!,0,MATCH(#REF!,#REF!,0)-1,COUNTA(#REF!),1)</definedName>
    <definedName name="CBUQ_fxC_6_pista">OFFSET(#REF!,0,MATCH(#REF!,#REF!,0)-1,COUNTA(#REF!),1)</definedName>
    <definedName name="CBUQ_fxC_7_Adir" localSheetId="4">OFFSET(#REF!,0,COLUMN(#REF!)-1,COUNTA(#REF!),1)</definedName>
    <definedName name="CBUQ_fxC_7_Adir" localSheetId="7">OFFSET(#REF!,0,COLUMN(#REF!)-1,COUNTA(#REF!),1)</definedName>
    <definedName name="CBUQ_fxC_7_Adir" localSheetId="26">OFFSET(#REF!,0,COLUMN(#REF!)-1,COUNTA(#REF!),1)</definedName>
    <definedName name="CBUQ_fxC_7_Adir">OFFSET(#REF!,0,COLUMN(#REF!)-1,COUNTA(#REF!),1)</definedName>
    <definedName name="CBUQ_fxC_7_Aesq" localSheetId="4">OFFSET(#REF!,0,COLUMN(#REF!)-1,COUNTA(#REF!),1)</definedName>
    <definedName name="CBUQ_fxC_7_Aesq" localSheetId="7">OFFSET(#REF!,0,COLUMN(#REF!)-1,COUNTA(#REF!),1)</definedName>
    <definedName name="CBUQ_fxC_7_Aesq" localSheetId="26">OFFSET(#REF!,0,COLUMN(#REF!)-1,COUNTA(#REF!),1)</definedName>
    <definedName name="CBUQ_fxC_7_Aesq">OFFSET(#REF!,0,COLUMN(#REF!)-1,COUNTA(#REF!),1)</definedName>
    <definedName name="CBUQ_fxC_7_pista" localSheetId="4">OFFSET(#REF!,0,MATCH(#REF!,#REF!,0)-1,COUNTA(#REF!),1)</definedName>
    <definedName name="CBUQ_fxC_7_pista" localSheetId="7">OFFSET(#REF!,0,MATCH(#REF!,#REF!,0)-1,COUNTA(#REF!),1)</definedName>
    <definedName name="CBUQ_fxC_7_pista" localSheetId="26">OFFSET(#REF!,0,MATCH(#REF!,#REF!,0)-1,COUNTA(#REF!),1)</definedName>
    <definedName name="CBUQ_fxC_7_pista">OFFSET(#REF!,0,MATCH(#REF!,#REF!,0)-1,COUNTA(#REF!),1)</definedName>
    <definedName name="CBUQ_fxC_8_Adir" localSheetId="4">OFFSET(#REF!,0,COLUMN(#REF!)-1,COUNTA(#REF!),1)</definedName>
    <definedName name="CBUQ_fxC_8_Adir" localSheetId="7">OFFSET(#REF!,0,COLUMN(#REF!)-1,COUNTA(#REF!),1)</definedName>
    <definedName name="CBUQ_fxC_8_Adir" localSheetId="26">OFFSET(#REF!,0,COLUMN(#REF!)-1,COUNTA(#REF!),1)</definedName>
    <definedName name="CBUQ_fxC_8_Adir">OFFSET(#REF!,0,COLUMN(#REF!)-1,COUNTA(#REF!),1)</definedName>
    <definedName name="CBUQ_fxC_8_Aesq" localSheetId="4">OFFSET(#REF!,0,COLUMN(#REF!)-1,COUNTA(#REF!),1)</definedName>
    <definedName name="CBUQ_fxC_8_Aesq" localSheetId="7">OFFSET(#REF!,0,COLUMN(#REF!)-1,COUNTA(#REF!),1)</definedName>
    <definedName name="CBUQ_fxC_8_Aesq" localSheetId="26">OFFSET(#REF!,0,COLUMN(#REF!)-1,COUNTA(#REF!),1)</definedName>
    <definedName name="CBUQ_fxC_8_Aesq">OFFSET(#REF!,0,COLUMN(#REF!)-1,COUNTA(#REF!),1)</definedName>
    <definedName name="CBUQ_fxC_8_pista" localSheetId="4">OFFSET(#REF!,0,MATCH(#REF!,#REF!,0)-1,COUNTA(#REF!),1)</definedName>
    <definedName name="CBUQ_fxC_8_pista" localSheetId="7">OFFSET(#REF!,0,MATCH(#REF!,#REF!,0)-1,COUNTA(#REF!),1)</definedName>
    <definedName name="CBUQ_fxC_8_pista" localSheetId="26">OFFSET(#REF!,0,MATCH(#REF!,#REF!,0)-1,COUNTA(#REF!),1)</definedName>
    <definedName name="CBUQ_fxC_8_pista">OFFSET(#REF!,0,MATCH(#REF!,#REF!,0)-1,COUNTA(#REF!),1)</definedName>
    <definedName name="CBUQ_H3" localSheetId="4">#REF!</definedName>
    <definedName name="CBUQ_H3" localSheetId="7">#REF!</definedName>
    <definedName name="CBUQ_H3">#REF!</definedName>
    <definedName name="CBUQ_H3_2">#N/A</definedName>
    <definedName name="CBUQB" localSheetId="4">#REF!</definedName>
    <definedName name="CBUQB" localSheetId="19">#REF!</definedName>
    <definedName name="CBUQB" localSheetId="7">#REF!</definedName>
    <definedName name="CBUQB" localSheetId="26">#REF!</definedName>
    <definedName name="CBUQB">#REF!</definedName>
    <definedName name="CBUQB_2">#N/A</definedName>
    <definedName name="CBUQB_25" localSheetId="4">#REF!</definedName>
    <definedName name="CBUQB_25" localSheetId="7">#REF!</definedName>
    <definedName name="CBUQB_25" localSheetId="26">#REF!</definedName>
    <definedName name="CBUQB_25">#REF!</definedName>
    <definedName name="CBUQB_4" localSheetId="4">#REF!</definedName>
    <definedName name="CBUQB_4" localSheetId="7">#REF!</definedName>
    <definedName name="CBUQB_4">#REF!</definedName>
    <definedName name="CBUQBB" localSheetId="4">#REF!</definedName>
    <definedName name="CBUQBB" localSheetId="7">#REF!</definedName>
    <definedName name="CBUQBB">#REF!</definedName>
    <definedName name="CBUQc" localSheetId="4">#REF!</definedName>
    <definedName name="CBUQc" localSheetId="19">#REF!</definedName>
    <definedName name="CBUQc" localSheetId="7">#REF!</definedName>
    <definedName name="CBUQc" localSheetId="26">#REF!</definedName>
    <definedName name="CBUQc">#REF!</definedName>
    <definedName name="CBUQc_2">#N/A</definedName>
    <definedName name="CBUQc_25" localSheetId="4">#REF!</definedName>
    <definedName name="CBUQc_25" localSheetId="7">#REF!</definedName>
    <definedName name="CBUQc_25" localSheetId="26">#REF!</definedName>
    <definedName name="CBUQc_25">#REF!</definedName>
    <definedName name="CBUQc_4" localSheetId="4">#REF!</definedName>
    <definedName name="CBUQc_4" localSheetId="7">#REF!</definedName>
    <definedName name="CBUQc_4">#REF!</definedName>
    <definedName name="CBUQcc" localSheetId="4">#REF!</definedName>
    <definedName name="CBUQcc" localSheetId="7">#REF!</definedName>
    <definedName name="CBUQcc">#REF!</definedName>
    <definedName name="cbuqprod" localSheetId="4">#REF!</definedName>
    <definedName name="cbuqprod" localSheetId="7">#REF!</definedName>
    <definedName name="cbuqprod">#REF!</definedName>
    <definedName name="CBUQRDPMEC" localSheetId="4">#REF!</definedName>
    <definedName name="CBUQRDPMEC" localSheetId="7">#REF!</definedName>
    <definedName name="CBUQRDPMEC">#REF!</definedName>
    <definedName name="CBUQRPDMAN" localSheetId="4">#REF!</definedName>
    <definedName name="CBUQRPDMAN" localSheetId="7">#REF!</definedName>
    <definedName name="CBUQRPDMAN">#REF!</definedName>
    <definedName name="CBUQRPDMEC" localSheetId="4">#REF!</definedName>
    <definedName name="CBUQRPDMEC" localSheetId="7">#REF!</definedName>
    <definedName name="CBUQRPDMEC">#REF!</definedName>
    <definedName name="CBUU" localSheetId="4">#REF!</definedName>
    <definedName name="CBUU" localSheetId="7">#REF!</definedName>
    <definedName name="CBUU">#REF!</definedName>
    <definedName name="cc" localSheetId="4">#REF!</definedName>
    <definedName name="cc" localSheetId="7">#REF!</definedName>
    <definedName name="cc">#REF!</definedName>
    <definedName name="çç" localSheetId="4">BDI!çç</definedName>
    <definedName name="çç">#N/A</definedName>
    <definedName name="CC.102" localSheetId="4">#REF!</definedName>
    <definedName name="CC.102" localSheetId="7">#REF!</definedName>
    <definedName name="CC.102">#REF!</definedName>
    <definedName name="cc.113" localSheetId="4">#REF!</definedName>
    <definedName name="cc.113" localSheetId="7">#REF!</definedName>
    <definedName name="cc.113">#REF!</definedName>
    <definedName name="cc.113a" localSheetId="4">#REF!</definedName>
    <definedName name="cc.113a" localSheetId="7">#REF!</definedName>
    <definedName name="cc.113a">#REF!</definedName>
    <definedName name="cc.114" localSheetId="4">#REF!</definedName>
    <definedName name="cc.114" localSheetId="7">#REF!</definedName>
    <definedName name="cc.114">#REF!</definedName>
    <definedName name="CC.153" localSheetId="4">#REF!</definedName>
    <definedName name="CC.153" localSheetId="7">#REF!</definedName>
    <definedName name="CC.153">#REF!</definedName>
    <definedName name="CC.153T" localSheetId="4">#REF!</definedName>
    <definedName name="CC.153T" localSheetId="7">#REF!</definedName>
    <definedName name="CC.153T">#REF!</definedName>
    <definedName name="CC.154" localSheetId="4">#REF!</definedName>
    <definedName name="CC.154" localSheetId="7">#REF!</definedName>
    <definedName name="CC.154">#REF!</definedName>
    <definedName name="CC.166" localSheetId="4">#REF!</definedName>
    <definedName name="CC.166" localSheetId="7">#REF!</definedName>
    <definedName name="CC.166">#REF!</definedName>
    <definedName name="CC.170" localSheetId="4">#REF!</definedName>
    <definedName name="CC.170" localSheetId="7">#REF!</definedName>
    <definedName name="CC.170">#REF!</definedName>
    <definedName name="CC.198" localSheetId="4">#REF!</definedName>
    <definedName name="CC.198" localSheetId="7">#REF!</definedName>
    <definedName name="CC.198">#REF!</definedName>
    <definedName name="cc.211" localSheetId="4">#REF!</definedName>
    <definedName name="cc.211" localSheetId="7">#REF!</definedName>
    <definedName name="cc.211">#REF!</definedName>
    <definedName name="CC.247" localSheetId="4">#REF!</definedName>
    <definedName name="CC.247" localSheetId="7">#REF!</definedName>
    <definedName name="CC.247">#REF!</definedName>
    <definedName name="CC.267" localSheetId="4">#REF!</definedName>
    <definedName name="CC.267" localSheetId="7">#REF!</definedName>
    <definedName name="CC.267">#REF!</definedName>
    <definedName name="CC.272" localSheetId="4">#REF!</definedName>
    <definedName name="CC.272" localSheetId="7">#REF!</definedName>
    <definedName name="CC.272">#REF!</definedName>
    <definedName name="çç_30" localSheetId="4">#N/A</definedName>
    <definedName name="çç_30">#N/A</definedName>
    <definedName name="çç_38" localSheetId="4">#N/A</definedName>
    <definedName name="çç_38">#N/A</definedName>
    <definedName name="CC18PMGC" localSheetId="4">#REF!</definedName>
    <definedName name="CC18PMGC" localSheetId="7">#REF!</definedName>
    <definedName name="CC18PMGC">#REF!</definedName>
    <definedName name="CC709_10">#N/A</definedName>
    <definedName name="CC709_11">#N/A</definedName>
    <definedName name="CC709_12">#N/A</definedName>
    <definedName name="CC709_13">#N/A</definedName>
    <definedName name="CC709_14">#N/A</definedName>
    <definedName name="CC709_15">#N/A</definedName>
    <definedName name="CC709_16">#N/A</definedName>
    <definedName name="CC709_17">#N/A</definedName>
    <definedName name="CC709_18">#N/A</definedName>
    <definedName name="CC709_2">#N/A</definedName>
    <definedName name="CC709_5">#N/A</definedName>
    <definedName name="CC709_6">#N/A</definedName>
    <definedName name="CC709_7">#N/A</definedName>
    <definedName name="CC709_8">#N/A</definedName>
    <definedName name="CC709_9">#N/A</definedName>
    <definedName name="CCAIBROS" localSheetId="4">#REF!</definedName>
    <definedName name="CCAIBROS" localSheetId="7">#REF!</definedName>
    <definedName name="CCAIBROS">#REF!</definedName>
    <definedName name="CCARR" localSheetId="4">#REF!</definedName>
    <definedName name="CCARR" localSheetId="7">#REF!</definedName>
    <definedName name="CCARR">#REF!</definedName>
    <definedName name="CCARRO" localSheetId="4">#REF!</definedName>
    <definedName name="CCARRO" localSheetId="7">#REF!</definedName>
    <definedName name="CCARRO">#REF!</definedName>
    <definedName name="CCARROCERIA9T" localSheetId="4">#REF!</definedName>
    <definedName name="CCARROCERIA9T" localSheetId="7">#REF!</definedName>
    <definedName name="CCARROCERIA9T">#REF!</definedName>
    <definedName name="CCBASC5" localSheetId="4">#REF!</definedName>
    <definedName name="CCBASC5" localSheetId="7">#REF!</definedName>
    <definedName name="CCBASC5">#REF!</definedName>
    <definedName name="CCC" localSheetId="4">#REF!</definedName>
    <definedName name="CCC" localSheetId="7">#REF!</definedName>
    <definedName name="CCC">#REF!</definedName>
    <definedName name="ÇÇÇ">#REF!</definedName>
    <definedName name="ccccc" localSheetId="4">#REF!</definedName>
    <definedName name="ccccc" localSheetId="7">#REF!</definedName>
    <definedName name="ccccc">#REF!</definedName>
    <definedName name="cccccc" localSheetId="7" hidden="1">{"PARTE1",#N/A,FALSE,"Plan1"}</definedName>
    <definedName name="cccccc" hidden="1">{"PARTE1",#N/A,FALSE,"Plan1"}</definedName>
    <definedName name="CCCCCCC" localSheetId="7">#N/A</definedName>
    <definedName name="CCCCCCC">#N/A</definedName>
    <definedName name="CCCCCCCC" localSheetId="25" hidden="1">{#N/A,#N/A,FALSE,"Plan1"}</definedName>
    <definedName name="CCCCCCCC" localSheetId="4" hidden="1">{#N/A,#N/A,FALSE,"Plan1"}</definedName>
    <definedName name="CCCCCCCC" localSheetId="27" hidden="1">{#N/A,#N/A,FALSE,"Plan1"}</definedName>
    <definedName name="CCCCCCCC" localSheetId="7" hidden="1">{#N/A,#N/A,FALSE,"Plan1"}</definedName>
    <definedName name="CCCCCCCC" localSheetId="24" hidden="1">{#N/A,#N/A,FALSE,"Plan1"}</definedName>
    <definedName name="CCCCCCCC" hidden="1">{#N/A,#N/A,FALSE,"Plan1"}</definedName>
    <definedName name="ççççççççç" localSheetId="4" hidden="1">#REF!</definedName>
    <definedName name="ççççççççç" localSheetId="7" hidden="1">#REF!</definedName>
    <definedName name="ççççççççç" hidden="1">#REF!</definedName>
    <definedName name="CCCCCCCCCCC" localSheetId="4">BDI!CCCCCCCCCCC</definedName>
    <definedName name="CCCCCCCCCCC" localSheetId="7">FIT!CCCCCCCCCCC</definedName>
    <definedName name="CCCCCCCCCCC">#N/A</definedName>
    <definedName name="CCCCCCCCCCC_25" localSheetId="4">BDI!CCCCCCCCCCC_25</definedName>
    <definedName name="CCCCCCCCCCC_25" localSheetId="7">FIT!CCCCCCCCCCC_25</definedName>
    <definedName name="CCCCCCCCCCC_25">#N/A</definedName>
    <definedName name="CCE">#REF!</definedName>
    <definedName name="cch" hidden="1">#N/A</definedName>
    <definedName name="CCHAPA16" localSheetId="4">#REF!</definedName>
    <definedName name="CCHAPA16" localSheetId="7">#REF!</definedName>
    <definedName name="CCHAPA16">#REF!</definedName>
    <definedName name="CCIC" localSheetId="4">#REF!</definedName>
    <definedName name="CCIC" localSheetId="7">#REF!</definedName>
    <definedName name="CCIC">#REF!</definedName>
    <definedName name="CCICLÓPICO" localSheetId="4">#REF!</definedName>
    <definedName name="CCICLÓPICO" localSheetId="7">#REF!</definedName>
    <definedName name="CCICLÓPICO">#REF!</definedName>
    <definedName name="CCM" localSheetId="4">#REF!</definedName>
    <definedName name="CCM" localSheetId="7">#REF!</definedName>
    <definedName name="CCM" localSheetId="26">#REF!</definedName>
    <definedName name="CCM">#REF!</definedName>
    <definedName name="CCMA" localSheetId="4">#REF!</definedName>
    <definedName name="CCMA" localSheetId="7">#REF!</definedName>
    <definedName name="CCMA">#REF!</definedName>
    <definedName name="CCP" localSheetId="4">#REF!</definedName>
    <definedName name="CCP" localSheetId="7">#REF!</definedName>
    <definedName name="CCP">#REF!</definedName>
    <definedName name="CCP_1" localSheetId="4">#REF!</definedName>
    <definedName name="CCP_1" localSheetId="7">#REF!</definedName>
    <definedName name="CCP_1" localSheetId="26">#REF!</definedName>
    <definedName name="CCP_1">#REF!</definedName>
    <definedName name="CCP_13" localSheetId="4">#REF!</definedName>
    <definedName name="CCP_13" localSheetId="7">#REF!</definedName>
    <definedName name="CCP_13">#REF!</definedName>
    <definedName name="CCP_39" localSheetId="4">#REF!</definedName>
    <definedName name="CCP_39" localSheetId="7">#REF!</definedName>
    <definedName name="CCP_39">#REF!</definedName>
    <definedName name="CCP_6" localSheetId="4">#REF!</definedName>
    <definedName name="CCP_6" localSheetId="7">#REF!</definedName>
    <definedName name="CCP_6">#REF!</definedName>
    <definedName name="CCPW" localSheetId="4">"$#REF!.$E$34"</definedName>
    <definedName name="CCPW" localSheetId="7">#REF!</definedName>
    <definedName name="CCPW">#REF!</definedName>
    <definedName name="CCPWA" localSheetId="4">"$#REF!.$E$33"</definedName>
    <definedName name="CCPWA" localSheetId="7">#REF!</definedName>
    <definedName name="CCPWA">#REF!</definedName>
    <definedName name="CCTA" localSheetId="4">#REF!</definedName>
    <definedName name="CCTA" localSheetId="7">#REF!</definedName>
    <definedName name="CCTA">#REF!</definedName>
    <definedName name="cctca1acbc" localSheetId="4">#REF!</definedName>
    <definedName name="cctca1acbc" localSheetId="7">#REF!</definedName>
    <definedName name="cctca1acbc">#REF!</definedName>
    <definedName name="ccva" localSheetId="4">#REF!</definedName>
    <definedName name="ccva" localSheetId="7">#REF!</definedName>
    <definedName name="ccva" localSheetId="26">#REF!</definedName>
    <definedName name="ccva">#REF!</definedName>
    <definedName name="CD" localSheetId="4">#REF!</definedName>
    <definedName name="CD" localSheetId="7">#REF!</definedName>
    <definedName name="CD" localSheetId="26">#REF!</definedName>
    <definedName name="CD">#REF!</definedName>
    <definedName name="CD_1" localSheetId="4">#REF!</definedName>
    <definedName name="CD_1" localSheetId="7">#REF!</definedName>
    <definedName name="CD_1" localSheetId="26">#REF!</definedName>
    <definedName name="CD_1">#REF!</definedName>
    <definedName name="CD_13" localSheetId="4">#REF!</definedName>
    <definedName name="CD_13" localSheetId="7">#REF!</definedName>
    <definedName name="CD_13">#REF!</definedName>
    <definedName name="CD_39" localSheetId="4">#REF!</definedName>
    <definedName name="CD_39" localSheetId="7">#REF!</definedName>
    <definedName name="CD_39">#REF!</definedName>
    <definedName name="CD_6" localSheetId="4">#REF!</definedName>
    <definedName name="CD_6" localSheetId="7">#REF!</definedName>
    <definedName name="CD_6">#REF!</definedName>
    <definedName name="CD110PI" localSheetId="4">#REF!</definedName>
    <definedName name="CD110PI" localSheetId="7">#REF!</definedName>
    <definedName name="CD110PI" localSheetId="26">#REF!</definedName>
    <definedName name="CD110PI">#REF!</definedName>
    <definedName name="CD110PI_2">#N/A</definedName>
    <definedName name="CD110R" localSheetId="4">#REF!</definedName>
    <definedName name="CD110R" localSheetId="7">#REF!</definedName>
    <definedName name="CD110R" localSheetId="26">#REF!</definedName>
    <definedName name="CD110R">#REF!</definedName>
    <definedName name="CD110R_2">#N/A</definedName>
    <definedName name="CD316PI" localSheetId="4">#REF!</definedName>
    <definedName name="CD316PI" localSheetId="7">#REF!</definedName>
    <definedName name="CD316PI" localSheetId="26">#REF!</definedName>
    <definedName name="CD316PI">#REF!</definedName>
    <definedName name="CD316PI_2">#N/A</definedName>
    <definedName name="CD316R" localSheetId="4">#REF!</definedName>
    <definedName name="CD316R" localSheetId="7">#REF!</definedName>
    <definedName name="CD316R" localSheetId="26">#REF!</definedName>
    <definedName name="CD316R">#REF!</definedName>
    <definedName name="CD316R_2">#N/A</definedName>
    <definedName name="CD97A" localSheetId="4">"$#REF!.$H$80"</definedName>
    <definedName name="CD97A" localSheetId="7">#REF!</definedName>
    <definedName name="CD97A">#REF!</definedName>
    <definedName name="CD97AW" localSheetId="4">"$#REF!.$H$82"</definedName>
    <definedName name="CD97AW" localSheetId="7">#REF!</definedName>
    <definedName name="CD97AW">#REF!</definedName>
    <definedName name="cdb" localSheetId="7" hidden="1">{"PARTE1",#N/A,FALSE,"Plan1"}</definedName>
    <definedName name="cdb" hidden="1">{"PARTE1",#N/A,FALSE,"Plan1"}</definedName>
    <definedName name="cdcdc" hidden="1">1</definedName>
    <definedName name="CDEF262" localSheetId="4">#REF!</definedName>
    <definedName name="CDEF262" localSheetId="7">#REF!</definedName>
    <definedName name="CDEF262">#REF!</definedName>
    <definedName name="CDF" localSheetId="4">#REF!</definedName>
    <definedName name="CDF" localSheetId="7">#REF!</definedName>
    <definedName name="CDF">#REF!</definedName>
    <definedName name="CDFD" localSheetId="4">#REF!</definedName>
    <definedName name="CDFD" localSheetId="7">#REF!</definedName>
    <definedName name="CDFD">#REF!</definedName>
    <definedName name="CDFDMA" localSheetId="4">#REF!</definedName>
    <definedName name="CDFDMA" localSheetId="7">#REF!</definedName>
    <definedName name="CDFDMA">#REF!</definedName>
    <definedName name="CDFDTA" localSheetId="4">#REF!</definedName>
    <definedName name="CDFDTA" localSheetId="7">#REF!</definedName>
    <definedName name="CDFDTA">#REF!</definedName>
    <definedName name="cdfersfs">#N/A</definedName>
    <definedName name="CDFRED" localSheetId="4">#REF!</definedName>
    <definedName name="CDFRED" localSheetId="7">#REF!</definedName>
    <definedName name="CDFRED">#REF!</definedName>
    <definedName name="CDFREDMA" localSheetId="4">#REF!</definedName>
    <definedName name="CDFREDMA" localSheetId="7">#REF!</definedName>
    <definedName name="CDFREDMA">#REF!</definedName>
    <definedName name="CDFREDTA" localSheetId="4">#REF!</definedName>
    <definedName name="CDFREDTA" localSheetId="7">#REF!</definedName>
    <definedName name="CDFREDTA">#REF!</definedName>
    <definedName name="CDMA" localSheetId="4">#REF!</definedName>
    <definedName name="CDMA" localSheetId="7">#REF!</definedName>
    <definedName name="CDMA">#REF!</definedName>
    <definedName name="CDP" localSheetId="4">#REF!</definedName>
    <definedName name="CDP" localSheetId="7">#REF!</definedName>
    <definedName name="CDP" localSheetId="26">#REF!</definedName>
    <definedName name="CDP">#REF!</definedName>
    <definedName name="CDPP" localSheetId="4">#REF!</definedName>
    <definedName name="CDPP" localSheetId="7">#REF!</definedName>
    <definedName name="CDPP">#REF!</definedName>
    <definedName name="CDPS05ACBC" localSheetId="4">#REF!</definedName>
    <definedName name="CDPS05ACBC" localSheetId="7">#REF!</definedName>
    <definedName name="CDPS05ACBC">#REF!</definedName>
    <definedName name="CdQtEqA" hidden="1">2</definedName>
    <definedName name="CdQtEqP" hidden="1">2</definedName>
    <definedName name="CdQtMoA" hidden="1">2</definedName>
    <definedName name="CdQtMoP" hidden="1">2</definedName>
    <definedName name="CdQtMpA" hidden="1">5</definedName>
    <definedName name="CdQtMpP" hidden="1">5</definedName>
    <definedName name="CdQtTrA" hidden="1">2</definedName>
    <definedName name="CdQtTrP" hidden="1">2</definedName>
    <definedName name="cds" localSheetId="4">#REF!</definedName>
    <definedName name="cds" localSheetId="7">#REF!</definedName>
    <definedName name="cds">#REF!</definedName>
    <definedName name="cdsc" localSheetId="7" hidden="1">{#N/A,#N/A,FALSE,"FFCXOUT3"}</definedName>
    <definedName name="cdsc" hidden="1">{#N/A,#N/A,FALSE,"FFCXOUT3"}</definedName>
    <definedName name="CDSFSDA" localSheetId="4">#REF!</definedName>
    <definedName name="CDSFSDA" localSheetId="7">#REF!</definedName>
    <definedName name="CDSFSDA">#REF!</definedName>
    <definedName name="CDSS03BC" localSheetId="4">#REF!</definedName>
    <definedName name="CDSS03BC" localSheetId="7">#REF!</definedName>
    <definedName name="CDSS03BC">#REF!</definedName>
    <definedName name="CDTA" localSheetId="4">#REF!</definedName>
    <definedName name="CDTA" localSheetId="7">#REF!</definedName>
    <definedName name="CDTA">#REF!</definedName>
    <definedName name="CDW" localSheetId="4">"$#REF!.$H$41"</definedName>
    <definedName name="CDW" localSheetId="7">#REF!</definedName>
    <definedName name="CDW">#REF!</definedName>
    <definedName name="CDWA" localSheetId="4">"$#REF!.$H$40"</definedName>
    <definedName name="CDWA" localSheetId="7">#REF!</definedName>
    <definedName name="CDWA">#REF!</definedName>
    <definedName name="CEJCR" localSheetId="4">#REF!</definedName>
    <definedName name="CEJCR" localSheetId="7">#REF!</definedName>
    <definedName name="CEJCR">#REF!</definedName>
    <definedName name="CELSO" localSheetId="4">BDI!CELSO</definedName>
    <definedName name="CELSO" localSheetId="7">FIT!CELSO</definedName>
    <definedName name="CELSO">#N/A</definedName>
    <definedName name="CELSO_25" localSheetId="4">BDI!CELSO_25</definedName>
    <definedName name="CELSO_25" localSheetId="7">FIT!CELSO_25</definedName>
    <definedName name="CELSO_25">#N/A</definedName>
    <definedName name="CENCARREGADO" localSheetId="4">#REF!</definedName>
    <definedName name="CENCARREGADO" localSheetId="7">#REF!</definedName>
    <definedName name="CENCARREGADO">#REF!</definedName>
    <definedName name="CENTRO_CUSTO" localSheetId="4">#REF!</definedName>
    <definedName name="CENTRO_CUSTO" localSheetId="7">#REF!</definedName>
    <definedName name="CENTRO_CUSTO">#REF!</definedName>
    <definedName name="cer1\2" localSheetId="4">#REF!</definedName>
    <definedName name="cer1\2" localSheetId="7">#REF!</definedName>
    <definedName name="cer1\2">#REF!</definedName>
    <definedName name="CERAMICA_30X30_PEI_IV" localSheetId="4">#REF!</definedName>
    <definedName name="CERAMICA_30X30_PEI_IV" localSheetId="7">#REF!</definedName>
    <definedName name="CERAMICA_30X30_PEI_IV">#REF!</definedName>
    <definedName name="CERAMICA_30x30_PEI_V" localSheetId="4">#REF!</definedName>
    <definedName name="CERAMICA_30x30_PEI_V" localSheetId="7">#REF!</definedName>
    <definedName name="CERAMICA_30x30_PEI_V">#REF!</definedName>
    <definedName name="Cerca" localSheetId="4">#REF!</definedName>
    <definedName name="Cerca" localSheetId="7">#REF!</definedName>
    <definedName name="Cerca">#REF!</definedName>
    <definedName name="CERTVRTVBT">#N/A</definedName>
    <definedName name="CERTVRTVRBVTT">#N/A</definedName>
    <definedName name="cesar" localSheetId="4">#REF!</definedName>
    <definedName name="cesar" localSheetId="7">#REF!</definedName>
    <definedName name="cesar" localSheetId="26">#REF!</definedName>
    <definedName name="cesar">#REF!</definedName>
    <definedName name="CESCAV" localSheetId="4">#REF!</definedName>
    <definedName name="CESCAV" localSheetId="7">#REF!</definedName>
    <definedName name="CESCAV">#REF!</definedName>
    <definedName name="CEV3CAT" localSheetId="4">#REF!</definedName>
    <definedName name="CEV3CAT" localSheetId="7">#REF!</definedName>
    <definedName name="CEV3CAT">#REF!</definedName>
    <definedName name="CF" localSheetId="4">#REF!</definedName>
    <definedName name="CF" localSheetId="7">#REF!</definedName>
    <definedName name="CF" localSheetId="26">#REF!</definedName>
    <definedName name="CF">#REF!</definedName>
    <definedName name="CFCG" localSheetId="4">#REF!</definedName>
    <definedName name="CFCG" localSheetId="7">#REF!</definedName>
    <definedName name="CFCG" localSheetId="26">#REF!</definedName>
    <definedName name="CFCG">#REF!</definedName>
    <definedName name="CFCG_1" localSheetId="4">#REF!</definedName>
    <definedName name="CFCG_1" localSheetId="7">#REF!</definedName>
    <definedName name="CFCG_1" localSheetId="26">#REF!</definedName>
    <definedName name="CFCG_1">#REF!</definedName>
    <definedName name="CFCG_2" localSheetId="4">#REF!</definedName>
    <definedName name="CFCG_2" localSheetId="7">#REF!</definedName>
    <definedName name="CFCG_2" localSheetId="26">#REF!</definedName>
    <definedName name="CFCG_2">#REF!</definedName>
    <definedName name="CFCG_3" localSheetId="4">#REF!</definedName>
    <definedName name="CFCG_3" localSheetId="7">#REF!</definedName>
    <definedName name="CFCG_3" localSheetId="26">#REF!</definedName>
    <definedName name="CFCG_3">#REF!</definedName>
    <definedName name="cfde">#N/A</definedName>
    <definedName name="CFGC" localSheetId="4">#REF!</definedName>
    <definedName name="CFGC" localSheetId="7">#REF!</definedName>
    <definedName name="CFGC">#REF!</definedName>
    <definedName name="CFORMA" localSheetId="4">#REF!</definedName>
    <definedName name="CFORMA" localSheetId="7">#REF!</definedName>
    <definedName name="CFORMA">#REF!</definedName>
    <definedName name="CGASTALHO" localSheetId="4">#REF!</definedName>
    <definedName name="CGASTALHO" localSheetId="7">#REF!</definedName>
    <definedName name="CGASTALHO">#REF!</definedName>
    <definedName name="cgc" localSheetId="7">{#NAME?}</definedName>
    <definedName name="cgc">{#NAME?}</definedName>
    <definedName name="CGF" localSheetId="7">#REF!</definedName>
    <definedName name="CGF">#N/A</definedName>
    <definedName name="cghvhn">#N/A</definedName>
    <definedName name="CGUINDAUTO" localSheetId="4">#REF!</definedName>
    <definedName name="CGUINDAUTO" localSheetId="7">#REF!</definedName>
    <definedName name="CGUINDAUTO">#REF!</definedName>
    <definedName name="Change" localSheetId="4" hidden="1">#REF!</definedName>
    <definedName name="Change" localSheetId="7" hidden="1">#REF!</definedName>
    <definedName name="Change" hidden="1">#REF!</definedName>
    <definedName name="Change2" localSheetId="4" hidden="1">#REF!</definedName>
    <definedName name="Change2" localSheetId="7" hidden="1">#REF!</definedName>
    <definedName name="Change2" hidden="1">#REF!</definedName>
    <definedName name="Change3" localSheetId="4" hidden="1">#REF!</definedName>
    <definedName name="Change3" localSheetId="7" hidden="1">#REF!</definedName>
    <definedName name="Change3" hidden="1">#REF!</definedName>
    <definedName name="Change4" localSheetId="4" hidden="1">#REF!</definedName>
    <definedName name="Change4" localSheetId="7" hidden="1">#REF!</definedName>
    <definedName name="Change4" hidden="1">#REF!</definedName>
    <definedName name="ChangeRange" localSheetId="4" hidden="1">#REF!</definedName>
    <definedName name="ChangeRange" localSheetId="7" hidden="1">#REF!</definedName>
    <definedName name="ChangeRange" hidden="1">#REF!</definedName>
    <definedName name="ChangeRange2" localSheetId="4" hidden="1">#REF!</definedName>
    <definedName name="ChangeRange2" localSheetId="7" hidden="1">#REF!</definedName>
    <definedName name="ChangeRange2" hidden="1">#REF!</definedName>
    <definedName name="Chave" localSheetId="25" hidden="1">#REF!</definedName>
    <definedName name="Chave" localSheetId="4" hidden="1">#REF!</definedName>
    <definedName name="Chave" localSheetId="27" hidden="1">#REF!</definedName>
    <definedName name="Chave" localSheetId="26" hidden="1">#REF!</definedName>
    <definedName name="Chave" localSheetId="24" hidden="1">#REF!</definedName>
    <definedName name="Chave" localSheetId="1" hidden="1">#REF!</definedName>
    <definedName name="Chave" localSheetId="0" hidden="1">#REF!</definedName>
    <definedName name="Chave" hidden="1">#REF!</definedName>
    <definedName name="Chave1" localSheetId="25" hidden="1">#REF!</definedName>
    <definedName name="Chave1" localSheetId="4" hidden="1">#REF!</definedName>
    <definedName name="Chave1" localSheetId="27" hidden="1">#REF!</definedName>
    <definedName name="Chave1" localSheetId="26" hidden="1">#REF!</definedName>
    <definedName name="Chave1" localSheetId="24" hidden="1">#REF!</definedName>
    <definedName name="Chave1" localSheetId="1" hidden="1">#REF!</definedName>
    <definedName name="Chave1" localSheetId="0" hidden="1">#REF!</definedName>
    <definedName name="Chave1" hidden="1">#REF!</definedName>
    <definedName name="CHEFEENG" localSheetId="4">#REF!</definedName>
    <definedName name="CHEFEENG" localSheetId="7">#REF!</definedName>
    <definedName name="CHEFEENG">#REF!</definedName>
    <definedName name="chefeng" localSheetId="4">#REF!</definedName>
    <definedName name="chefeng" localSheetId="7">#REF!</definedName>
    <definedName name="chefeng">#REF!</definedName>
    <definedName name="chop" localSheetId="7" hidden="1">{"Pèrdues i Guanys analític.Català",#N/A,FALSE,"Català";"Pèrdues i G. analític.castellà",#N/A,FALSE,"Castellà"}</definedName>
    <definedName name="chop" hidden="1">{"Pèrdues i Guanys analític.Català",#N/A,FALSE,"Català";"Pèrdues i G. analític.castellà",#N/A,FALSE,"Castellà"}</definedName>
    <definedName name="CIA_AEREA" localSheetId="4">#REF!</definedName>
    <definedName name="CIA_AEREA" localSheetId="7">#REF!</definedName>
    <definedName name="CIA_AEREA">#REF!</definedName>
    <definedName name="cib" localSheetId="4">#REF!</definedName>
    <definedName name="cib" localSheetId="7">#REF!</definedName>
    <definedName name="cib">#REF!</definedName>
    <definedName name="ciclopico" localSheetId="4">#REF!</definedName>
    <definedName name="ciclopico" localSheetId="7">#REF!</definedName>
    <definedName name="ciclopico">#REF!</definedName>
    <definedName name="CICLÓPICO" localSheetId="4">#REF!</definedName>
    <definedName name="CICLÓPICO" localSheetId="7">#REF!</definedName>
    <definedName name="CICLÓPICO">#REF!</definedName>
    <definedName name="ciclopico_1" localSheetId="4">#REF!</definedName>
    <definedName name="ciclopico_1" localSheetId="7">#REF!</definedName>
    <definedName name="ciclopico_1">#REF!</definedName>
    <definedName name="CIDA" localSheetId="4">#REF!</definedName>
    <definedName name="CIDA" localSheetId="7">#REF!</definedName>
    <definedName name="CIDA">#REF!</definedName>
    <definedName name="CIM" localSheetId="4">#REF!</definedName>
    <definedName name="CIM" localSheetId="7">#REF!</definedName>
    <definedName name="CIM">#REF!</definedName>
    <definedName name="CIMENTO" localSheetId="4">#REF!</definedName>
    <definedName name="CIMENTO" localSheetId="7">#REF!</definedName>
    <definedName name="CIMENTO" localSheetId="26">#REF!</definedName>
    <definedName name="CIMENTO">#REF!</definedName>
    <definedName name="CIMENTO_BRANCO" localSheetId="4">#REF!</definedName>
    <definedName name="CIMENTO_BRANCO" localSheetId="7">#REF!</definedName>
    <definedName name="CIMENTO_BRANCO">#REF!</definedName>
    <definedName name="CIMENTO_COLA" localSheetId="4">#REF!</definedName>
    <definedName name="CIMENTO_COLA" localSheetId="7">#REF!</definedName>
    <definedName name="CIMENTO_COLA">#REF!</definedName>
    <definedName name="CIMENTOBARRA" localSheetId="4">#REF!</definedName>
    <definedName name="CIMENTOBARRA" localSheetId="7">#REF!</definedName>
    <definedName name="CIMENTOBARRA" localSheetId="26">#REF!</definedName>
    <definedName name="CIMENTOBARRA">#REF!</definedName>
    <definedName name="cimnpav">#REF!</definedName>
    <definedName name="cimpav">#REF!</definedName>
    <definedName name="circularização" hidden="1">"AS2DocumentBrowse"</definedName>
    <definedName name="çl" localSheetId="4">#REF!</definedName>
    <definedName name="çl" localSheetId="7">#REF!</definedName>
    <definedName name="çl" localSheetId="26">#REF!</definedName>
    <definedName name="çl">#REF!</definedName>
    <definedName name="CLAG" localSheetId="4">#REF!</definedName>
    <definedName name="CLAG" localSheetId="7">#REF!</definedName>
    <definedName name="CLAG">#REF!</definedName>
    <definedName name="Clas" localSheetId="25" hidden="1">MAX(LEN(#REF!))</definedName>
    <definedName name="Clas" localSheetId="4" hidden="1">MAX(LEN(#REF!))</definedName>
    <definedName name="Clas" localSheetId="27" hidden="1">MAX(LEN(#REF!))</definedName>
    <definedName name="Clas" localSheetId="26" hidden="1">MAX(LEN(#REF!))</definedName>
    <definedName name="Clas" localSheetId="24" hidden="1">MAX(LEN(#REF!))</definedName>
    <definedName name="Clas" localSheetId="1" hidden="1">MAX(LEN(#REF!))</definedName>
    <definedName name="Clas" localSheetId="0" hidden="1">MAX(LEN(#REF!))</definedName>
    <definedName name="Clas" hidden="1">MAX(LEN(#REF!))</definedName>
    <definedName name="Clas_1" localSheetId="4" hidden="1">MAX(LEN(#REF!))</definedName>
    <definedName name="Clas_1" localSheetId="7" hidden="1">MAX(LEN(#REF!))</definedName>
    <definedName name="Clas_1" localSheetId="26" hidden="1">MAX(LEN(#REF!))</definedName>
    <definedName name="Clas_1" hidden="1">MAX(LEN(#REF!))</definedName>
    <definedName name="Class_Equipamentos" localSheetId="4">#REF!</definedName>
    <definedName name="Class_Equipamentos" localSheetId="7">#REF!</definedName>
    <definedName name="Class_Equipamentos" localSheetId="26">#REF!</definedName>
    <definedName name="Class_Equipamentos">#REF!</definedName>
    <definedName name="Class_Equipamentos_1" localSheetId="4">#REF!</definedName>
    <definedName name="Class_Equipamentos_1" localSheetId="7">#REF!</definedName>
    <definedName name="Class_Equipamentos_1" localSheetId="26">#REF!</definedName>
    <definedName name="Class_Equipamentos_1">#REF!</definedName>
    <definedName name="Class_Equipamentos_2" localSheetId="4">#REF!</definedName>
    <definedName name="Class_Equipamentos_2" localSheetId="7">#REF!</definedName>
    <definedName name="Class_Equipamentos_2" localSheetId="26">#REF!</definedName>
    <definedName name="Class_Equipamentos_2">#REF!</definedName>
    <definedName name="Class_Equipamentos_3" localSheetId="4">#REF!</definedName>
    <definedName name="Class_Equipamentos_3" localSheetId="7">#REF!</definedName>
    <definedName name="Class_Equipamentos_3" localSheetId="26">#REF!</definedName>
    <definedName name="Class_Equipamentos_3">#REF!</definedName>
    <definedName name="Class_Mão_de_Obra" localSheetId="4">#REF!</definedName>
    <definedName name="Class_Mão_de_Obra" localSheetId="7">#REF!</definedName>
    <definedName name="Class_Mão_de_Obra" localSheetId="26">#REF!</definedName>
    <definedName name="Class_Mão_de_Obra">#REF!</definedName>
    <definedName name="Class_Mão_de_Obra_1" localSheetId="4">#REF!</definedName>
    <definedName name="Class_Mão_de_Obra_1" localSheetId="7">#REF!</definedName>
    <definedName name="Class_Mão_de_Obra_1" localSheetId="26">#REF!</definedName>
    <definedName name="Class_Mão_de_Obra_1">#REF!</definedName>
    <definedName name="Class_Mão_de_Obra_2" localSheetId="4">#REF!</definedName>
    <definedName name="Class_Mão_de_Obra_2" localSheetId="7">#REF!</definedName>
    <definedName name="Class_Mão_de_Obra_2" localSheetId="26">#REF!</definedName>
    <definedName name="Class_Mão_de_Obra_2">#REF!</definedName>
    <definedName name="Class_Mão_de_Obra_3" localSheetId="4">#REF!</definedName>
    <definedName name="Class_Mão_de_Obra_3" localSheetId="7">#REF!</definedName>
    <definedName name="Class_Mão_de_Obra_3" localSheetId="26">#REF!</definedName>
    <definedName name="Class_Mão_de_Obra_3">#REF!</definedName>
    <definedName name="Class_Materiais" localSheetId="4">#REF!</definedName>
    <definedName name="Class_Materiais" localSheetId="7">#REF!</definedName>
    <definedName name="Class_Materiais" localSheetId="26">#REF!</definedName>
    <definedName name="Class_Materiais">#REF!</definedName>
    <definedName name="Class_Materiais_1" localSheetId="4">#REF!</definedName>
    <definedName name="Class_Materiais_1" localSheetId="7">#REF!</definedName>
    <definedName name="Class_Materiais_1" localSheetId="26">#REF!</definedName>
    <definedName name="Class_Materiais_1">#REF!</definedName>
    <definedName name="Class_Materiais_2" localSheetId="4">#REF!</definedName>
    <definedName name="Class_Materiais_2" localSheetId="7">#REF!</definedName>
    <definedName name="Class_Materiais_2" localSheetId="26">#REF!</definedName>
    <definedName name="Class_Materiais_2">#REF!</definedName>
    <definedName name="Class_Materiais_3" localSheetId="4">#REF!</definedName>
    <definedName name="Class_Materiais_3" localSheetId="7">#REF!</definedName>
    <definedName name="Class_Materiais_3" localSheetId="26">#REF!</definedName>
    <definedName name="Class_Materiais_3">#REF!</definedName>
    <definedName name="CLCVJCR" localSheetId="4">#REF!</definedName>
    <definedName name="CLCVJCR" localSheetId="7">#REF!</definedName>
    <definedName name="CLCVJCR">#REF!</definedName>
    <definedName name="Cliente" hidden="1">""</definedName>
    <definedName name="clp" localSheetId="4">#REF!</definedName>
    <definedName name="clp" localSheetId="7">#REF!</definedName>
    <definedName name="clp">#REF!</definedName>
    <definedName name="clr1\2" localSheetId="4">#REF!</definedName>
    <definedName name="clr1\2" localSheetId="7">#REF!</definedName>
    <definedName name="clr1\2">#REF!</definedName>
    <definedName name="Cls" hidden="1">#N/A</definedName>
    <definedName name="CM" localSheetId="4">"$#REF!.$O$31"</definedName>
    <definedName name="CM" localSheetId="7">#REF!</definedName>
    <definedName name="CM">#REF!</definedName>
    <definedName name="CM.30" localSheetId="4">#REF!</definedName>
    <definedName name="CM.30" localSheetId="7">#REF!</definedName>
    <definedName name="CM.30">#REF!</definedName>
    <definedName name="CM_003">#N/A</definedName>
    <definedName name="CM_003_1" localSheetId="4">#REF!</definedName>
    <definedName name="CM_003_1" localSheetId="7">#REF!</definedName>
    <definedName name="CM_003_1" localSheetId="26">#REF!</definedName>
    <definedName name="CM_003_1">#REF!</definedName>
    <definedName name="CM_202">#N/A</definedName>
    <definedName name="CM_202_1" localSheetId="4">#REF!</definedName>
    <definedName name="CM_202_1" localSheetId="7">#REF!</definedName>
    <definedName name="CM_202_1" localSheetId="26">#REF!</definedName>
    <definedName name="CM_202_1">#REF!</definedName>
    <definedName name="cm_205">#N/A</definedName>
    <definedName name="cm_205_1" localSheetId="4">#REF!</definedName>
    <definedName name="cm_205_1" localSheetId="7">#REF!</definedName>
    <definedName name="cm_205_1" localSheetId="26">#REF!</definedName>
    <definedName name="cm_205_1">#REF!</definedName>
    <definedName name="CM_210">#N/A</definedName>
    <definedName name="CM_210_1" localSheetId="4">#REF!</definedName>
    <definedName name="CM_210_1" localSheetId="7">#REF!</definedName>
    <definedName name="CM_210_1" localSheetId="26">#REF!</definedName>
    <definedName name="CM_210_1">#REF!</definedName>
    <definedName name="CM_211">#N/A</definedName>
    <definedName name="CM_211_1" localSheetId="4">#REF!</definedName>
    <definedName name="CM_211_1" localSheetId="7">#REF!</definedName>
    <definedName name="CM_211_1" localSheetId="26">#REF!</definedName>
    <definedName name="CM_211_1">#REF!</definedName>
    <definedName name="CM_30" localSheetId="4">#REF!</definedName>
    <definedName name="CM_30" localSheetId="7">#REF!</definedName>
    <definedName name="CM_30">#REF!</definedName>
    <definedName name="CM_319">#N/A</definedName>
    <definedName name="CM_319_1" localSheetId="4">#REF!</definedName>
    <definedName name="CM_319_1" localSheetId="7">#REF!</definedName>
    <definedName name="CM_319_1" localSheetId="26">#REF!</definedName>
    <definedName name="CM_319_1">#REF!</definedName>
    <definedName name="CM_320">#N/A</definedName>
    <definedName name="CM_320_1" localSheetId="4">#REF!</definedName>
    <definedName name="CM_320_1" localSheetId="7">#REF!</definedName>
    <definedName name="CM_320_1" localSheetId="26">#REF!</definedName>
    <definedName name="CM_320_1">#REF!</definedName>
    <definedName name="CM_321">#N/A</definedName>
    <definedName name="CM_321_1" localSheetId="4">#REF!</definedName>
    <definedName name="CM_321_1" localSheetId="7">#REF!</definedName>
    <definedName name="CM_321_1" localSheetId="26">#REF!</definedName>
    <definedName name="CM_321_1">#REF!</definedName>
    <definedName name="CM_334">#N/A</definedName>
    <definedName name="CM_334_1" localSheetId="4">#REF!</definedName>
    <definedName name="CM_334_1" localSheetId="7">#REF!</definedName>
    <definedName name="CM_334_1" localSheetId="26">#REF!</definedName>
    <definedName name="CM_334_1">#REF!</definedName>
    <definedName name="CM_335">#N/A</definedName>
    <definedName name="CM_335_1" localSheetId="4">#REF!</definedName>
    <definedName name="CM_335_1" localSheetId="7">#REF!</definedName>
    <definedName name="CM_335_1" localSheetId="26">#REF!</definedName>
    <definedName name="CM_335_1">#REF!</definedName>
    <definedName name="CM_343">#N/A</definedName>
    <definedName name="CM_343_1" localSheetId="4">#REF!</definedName>
    <definedName name="CM_343_1" localSheetId="7">#REF!</definedName>
    <definedName name="CM_343_1" localSheetId="26">#REF!</definedName>
    <definedName name="CM_343_1">#REF!</definedName>
    <definedName name="CM_346">#N/A</definedName>
    <definedName name="CM_346_1" localSheetId="4">#REF!</definedName>
    <definedName name="CM_346_1" localSheetId="7">#REF!</definedName>
    <definedName name="CM_346_1" localSheetId="26">#REF!</definedName>
    <definedName name="CM_346_1">#REF!</definedName>
    <definedName name="CM_405">#N/A</definedName>
    <definedName name="CM_405_1" localSheetId="4">#REF!</definedName>
    <definedName name="CM_405_1" localSheetId="7">#REF!</definedName>
    <definedName name="CM_405_1" localSheetId="26">#REF!</definedName>
    <definedName name="CM_405_1">#REF!</definedName>
    <definedName name="CM_406">#N/A</definedName>
    <definedName name="CM_406_1" localSheetId="4">#REF!</definedName>
    <definedName name="CM_406_1" localSheetId="7">#REF!</definedName>
    <definedName name="CM_406_1" localSheetId="26">#REF!</definedName>
    <definedName name="CM_406_1">#REF!</definedName>
    <definedName name="CM_408">#N/A</definedName>
    <definedName name="CM_408_1" localSheetId="4">#REF!</definedName>
    <definedName name="CM_408_1" localSheetId="7">#REF!</definedName>
    <definedName name="CM_408_1" localSheetId="26">#REF!</definedName>
    <definedName name="CM_408_1">#REF!</definedName>
    <definedName name="CM_413">#N/A</definedName>
    <definedName name="CM_413_1" localSheetId="4">#REF!</definedName>
    <definedName name="CM_413_1" localSheetId="7">#REF!</definedName>
    <definedName name="CM_413_1" localSheetId="26">#REF!</definedName>
    <definedName name="CM_413_1">#REF!</definedName>
    <definedName name="CM_420">#N/A</definedName>
    <definedName name="CM_420_1" localSheetId="4">#REF!</definedName>
    <definedName name="CM_420_1" localSheetId="7">#REF!</definedName>
    <definedName name="CM_420_1" localSheetId="26">#REF!</definedName>
    <definedName name="CM_420_1">#REF!</definedName>
    <definedName name="CM_421">#N/A</definedName>
    <definedName name="CM_421_1" localSheetId="4">#REF!</definedName>
    <definedName name="CM_421_1" localSheetId="7">#REF!</definedName>
    <definedName name="CM_421_1" localSheetId="26">#REF!</definedName>
    <definedName name="CM_421_1">#REF!</definedName>
    <definedName name="CM_601">#N/A</definedName>
    <definedName name="CM_601_1" localSheetId="4">#REF!</definedName>
    <definedName name="CM_601_1" localSheetId="7">#REF!</definedName>
    <definedName name="CM_601_1" localSheetId="26">#REF!</definedName>
    <definedName name="CM_601_1">#REF!</definedName>
    <definedName name="CM_607">#N/A</definedName>
    <definedName name="CM_607_1" localSheetId="4">#REF!</definedName>
    <definedName name="CM_607_1" localSheetId="7">#REF!</definedName>
    <definedName name="CM_607_1" localSheetId="26">#REF!</definedName>
    <definedName name="CM_607_1">#REF!</definedName>
    <definedName name="CM_608">#N/A</definedName>
    <definedName name="CM_608_1" localSheetId="4">#REF!</definedName>
    <definedName name="CM_608_1" localSheetId="7">#REF!</definedName>
    <definedName name="CM_608_1" localSheetId="26">#REF!</definedName>
    <definedName name="CM_608_1">#REF!</definedName>
    <definedName name="CM_609">#N/A</definedName>
    <definedName name="CM_609_1" localSheetId="4">#REF!</definedName>
    <definedName name="CM_609_1" localSheetId="7">#REF!</definedName>
    <definedName name="CM_609_1" localSheetId="26">#REF!</definedName>
    <definedName name="CM_609_1">#REF!</definedName>
    <definedName name="CM_611">#N/A</definedName>
    <definedName name="CM_611_1" localSheetId="4">#REF!</definedName>
    <definedName name="CM_611_1" localSheetId="7">#REF!</definedName>
    <definedName name="CM_611_1" localSheetId="26">#REF!</definedName>
    <definedName name="CM_611_1">#REF!</definedName>
    <definedName name="CM_615">#N/A</definedName>
    <definedName name="CM_615_1" localSheetId="4">#REF!</definedName>
    <definedName name="CM_615_1" localSheetId="7">#REF!</definedName>
    <definedName name="CM_615_1" localSheetId="26">#REF!</definedName>
    <definedName name="CM_615_1">#REF!</definedName>
    <definedName name="CM_616">#N/A</definedName>
    <definedName name="CM_616_1" localSheetId="4">#REF!</definedName>
    <definedName name="CM_616_1" localSheetId="7">#REF!</definedName>
    <definedName name="CM_616_1" localSheetId="26">#REF!</definedName>
    <definedName name="CM_616_1">#REF!</definedName>
    <definedName name="CM_619">#N/A</definedName>
    <definedName name="CM_619_1" localSheetId="4">#REF!</definedName>
    <definedName name="CM_619_1" localSheetId="7">#REF!</definedName>
    <definedName name="CM_619_1" localSheetId="26">#REF!</definedName>
    <definedName name="CM_619_1">#REF!</definedName>
    <definedName name="CM_621">#N/A</definedName>
    <definedName name="CM_621_1" localSheetId="4">#REF!</definedName>
    <definedName name="CM_621_1" localSheetId="7">#REF!</definedName>
    <definedName name="CM_621_1" localSheetId="26">#REF!</definedName>
    <definedName name="CM_621_1">#REF!</definedName>
    <definedName name="CM_702">#N/A</definedName>
    <definedName name="CM_702_1" localSheetId="4">#REF!</definedName>
    <definedName name="CM_702_1" localSheetId="7">#REF!</definedName>
    <definedName name="CM_702_1" localSheetId="26">#REF!</definedName>
    <definedName name="CM_702_1">#REF!</definedName>
    <definedName name="CM_704">#N/A</definedName>
    <definedName name="CM_704_1" localSheetId="4">#REF!</definedName>
    <definedName name="CM_704_1" localSheetId="7">#REF!</definedName>
    <definedName name="CM_704_1" localSheetId="26">#REF!</definedName>
    <definedName name="CM_704_1">#REF!</definedName>
    <definedName name="CM_710">#N/A</definedName>
    <definedName name="CM_710_1" localSheetId="4">#REF!</definedName>
    <definedName name="CM_710_1" localSheetId="7">#REF!</definedName>
    <definedName name="CM_710_1" localSheetId="26">#REF!</definedName>
    <definedName name="CM_710_1">#REF!</definedName>
    <definedName name="CM_905">#N/A</definedName>
    <definedName name="CM_905_1" localSheetId="4">#REF!</definedName>
    <definedName name="CM_905_1" localSheetId="7">#REF!</definedName>
    <definedName name="CM_905_1" localSheetId="26">#REF!</definedName>
    <definedName name="CM_905_1">#REF!</definedName>
    <definedName name="CM_912">#N/A</definedName>
    <definedName name="CM_912_1" localSheetId="4">#REF!</definedName>
    <definedName name="CM_912_1" localSheetId="7">#REF!</definedName>
    <definedName name="CM_912_1" localSheetId="26">#REF!</definedName>
    <definedName name="CM_912_1">#REF!</definedName>
    <definedName name="CM_965">#N/A</definedName>
    <definedName name="CM_965_1" localSheetId="4">#REF!</definedName>
    <definedName name="CM_965_1" localSheetId="7">#REF!</definedName>
    <definedName name="CM_965_1" localSheetId="26">#REF!</definedName>
    <definedName name="CM_965_1">#REF!</definedName>
    <definedName name="CM_969">#N/A</definedName>
    <definedName name="CM_969_1" localSheetId="4">#REF!</definedName>
    <definedName name="CM_969_1" localSheetId="7">#REF!</definedName>
    <definedName name="CM_969_1" localSheetId="26">#REF!</definedName>
    <definedName name="CM_969_1">#REF!</definedName>
    <definedName name="CM_970">#N/A</definedName>
    <definedName name="CM_970_1" localSheetId="4">#REF!</definedName>
    <definedName name="CM_970_1" localSheetId="7">#REF!</definedName>
    <definedName name="CM_970_1" localSheetId="26">#REF!</definedName>
    <definedName name="CM_970_1">#REF!</definedName>
    <definedName name="CM_972">#N/A</definedName>
    <definedName name="CM_972_1" localSheetId="4">#REF!</definedName>
    <definedName name="CM_972_1" localSheetId="7">#REF!</definedName>
    <definedName name="CM_972_1" localSheetId="26">#REF!</definedName>
    <definedName name="CM_972_1">#REF!</definedName>
    <definedName name="CM_973">#N/A</definedName>
    <definedName name="CM_973_1" localSheetId="4">#REF!</definedName>
    <definedName name="CM_973_1" localSheetId="7">#REF!</definedName>
    <definedName name="CM_973_1" localSheetId="26">#REF!</definedName>
    <definedName name="CM_973_1">#REF!</definedName>
    <definedName name="CM_975">#N/A</definedName>
    <definedName name="CM_975_1" localSheetId="4">#REF!</definedName>
    <definedName name="CM_975_1" localSheetId="7">#REF!</definedName>
    <definedName name="CM_975_1" localSheetId="26">#REF!</definedName>
    <definedName name="CM_975_1">#REF!</definedName>
    <definedName name="CM_980">#N/A</definedName>
    <definedName name="CM_980_1" localSheetId="4">#REF!</definedName>
    <definedName name="CM_980_1" localSheetId="7">#REF!</definedName>
    <definedName name="CM_980_1" localSheetId="26">#REF!</definedName>
    <definedName name="CM_980_1">#REF!</definedName>
    <definedName name="CM30ROO" localSheetId="4">#REF!</definedName>
    <definedName name="CM30ROO" localSheetId="7">#REF!</definedName>
    <definedName name="CM30ROO">#REF!</definedName>
    <definedName name="CM30W" localSheetId="4">"$#REF!.$I$14"</definedName>
    <definedName name="CM30W" localSheetId="7">#REF!</definedName>
    <definedName name="CM30W">#REF!</definedName>
    <definedName name="CM30WA" localSheetId="4">"$#REF!.$I$13"</definedName>
    <definedName name="CM30WA" localSheetId="7">#REF!</definedName>
    <definedName name="CM30WA">#REF!</definedName>
    <definedName name="CMA">#REF!</definedName>
    <definedName name="CMB" localSheetId="4">#REF!</definedName>
    <definedName name="CMB" localSheetId="7">#REF!</definedName>
    <definedName name="CMB">#REF!</definedName>
    <definedName name="CMC" localSheetId="7" hidden="1">{#N/A,#N/A,FALSE,"GERAL";#N/A,#N/A,FALSE,"012-96";#N/A,#N/A,FALSE,"018-96";#N/A,#N/A,FALSE,"027-96";#N/A,#N/A,FALSE,"059-96";#N/A,#N/A,FALSE,"076-96";#N/A,#N/A,FALSE,"019-97";#N/A,#N/A,FALSE,"021-97";#N/A,#N/A,FALSE,"022-97";#N/A,#N/A,FALSE,"028-97"}</definedName>
    <definedName name="CMC" hidden="1">{#N/A,#N/A,FALSE,"GERAL";#N/A,#N/A,FALSE,"012-96";#N/A,#N/A,FALSE,"018-96";#N/A,#N/A,FALSE,"027-96";#N/A,#N/A,FALSE,"059-96";#N/A,#N/A,FALSE,"076-96";#N/A,#N/A,FALSE,"019-97";#N/A,#N/A,FALSE,"021-97";#N/A,#N/A,FALSE,"022-97";#N/A,#N/A,FALSE,"028-97"}</definedName>
    <definedName name="CMCO" localSheetId="4">#REF!</definedName>
    <definedName name="CMCO" localSheetId="7">#REF!</definedName>
    <definedName name="CMCO">#REF!</definedName>
    <definedName name="CMIMP" localSheetId="4">#REF!</definedName>
    <definedName name="CMIMP" localSheetId="7">#REF!</definedName>
    <definedName name="CMIMP" localSheetId="26">#REF!</definedName>
    <definedName name="CMIMP">#REF!</definedName>
    <definedName name="CMMA" localSheetId="4">#REF!</definedName>
    <definedName name="CMMA" localSheetId="7">#REF!</definedName>
    <definedName name="CMMA">#REF!</definedName>
    <definedName name="CMN" localSheetId="4">#REF!</definedName>
    <definedName name="CMN" localSheetId="7">#REF!</definedName>
    <definedName name="CMN">#REF!</definedName>
    <definedName name="CMOTOSSERRA" localSheetId="4">#REF!</definedName>
    <definedName name="CMOTOSSERRA" localSheetId="7">#REF!</definedName>
    <definedName name="CMOTOSSERRA">#REF!</definedName>
    <definedName name="CMP" localSheetId="4">#REF!</definedName>
    <definedName name="CMP" localSheetId="7">#REF!</definedName>
    <definedName name="CMP">#REF!</definedName>
    <definedName name="CMSD" localSheetId="4">#REF!</definedName>
    <definedName name="CMSD" localSheetId="7">#REF!</definedName>
    <definedName name="CMSD">#REF!</definedName>
    <definedName name="CMSUL" localSheetId="4">#REF!</definedName>
    <definedName name="CMSUL" localSheetId="7">#REF!</definedName>
    <definedName name="CMSUL">#REF!</definedName>
    <definedName name="CMT">#REF!</definedName>
    <definedName name="CMTA" localSheetId="4">#REF!</definedName>
    <definedName name="CMTA" localSheetId="7">#REF!</definedName>
    <definedName name="CMTA">#REF!</definedName>
    <definedName name="CMTOTAL" localSheetId="4">"$#REF!.$I$12"</definedName>
    <definedName name="CMTOTAL" localSheetId="7">#REF!</definedName>
    <definedName name="CMTOTAL">#REF!</definedName>
    <definedName name="CMUDAS" localSheetId="4">#REF!</definedName>
    <definedName name="CMUDAS" localSheetId="7">#REF!</definedName>
    <definedName name="CMUDAS">#REF!</definedName>
    <definedName name="CMW" localSheetId="4">"$#REF!.$O$33"</definedName>
    <definedName name="CMW" localSheetId="7">#REF!</definedName>
    <definedName name="CMW">#REF!</definedName>
    <definedName name="CMWA" localSheetId="4">"$#REF!.$O$32"</definedName>
    <definedName name="CMWA" localSheetId="7">#REF!</definedName>
    <definedName name="CMWA">#REF!</definedName>
    <definedName name="CN" localSheetId="4">#REF!</definedName>
    <definedName name="CN" localSheetId="7">#REF!</definedName>
    <definedName name="CN">#REF!</definedName>
    <definedName name="cnefjkcn" localSheetId="7" hidden="1">{#N/A,#N/A,FALSE,"Aging Summary";#N/A,#N/A,FALSE,"Ratio Analysis";#N/A,#N/A,FALSE,"Test 120 Day Accts";#N/A,#N/A,FALSE,"Tickmarks"}</definedName>
    <definedName name="cnefjkcn" hidden="1">{#N/A,#N/A,FALSE,"Aging Summary";#N/A,#N/A,FALSE,"Ratio Analysis";#N/A,#N/A,FALSE,"Test 120 Day Accts";#N/A,#N/A,FALSE,"Tickmarks"}</definedName>
    <definedName name="cnkjfhsdji">{#N/A,#N/A,FALSE,"QUADRO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CNPJ" localSheetId="4">#REF!</definedName>
    <definedName name="CNPJ" localSheetId="7">#REF!</definedName>
    <definedName name="CNPJ">#REF!</definedName>
    <definedName name="cnufvtgfdc">#N/A</definedName>
    <definedName name="co" localSheetId="7">[0]!Plan1</definedName>
    <definedName name="co">#N/A</definedName>
    <definedName name="Cod" localSheetId="25" hidden="1">#REF!</definedName>
    <definedName name="Cod" localSheetId="4" hidden="1">#REF!</definedName>
    <definedName name="Cod" localSheetId="27" hidden="1">#REF!</definedName>
    <definedName name="Cod" localSheetId="7" hidden="1">#REF!</definedName>
    <definedName name="Cod" localSheetId="26" hidden="1">#REF!</definedName>
    <definedName name="Cod" localSheetId="24" hidden="1">#REF!</definedName>
    <definedName name="Cod" localSheetId="1" hidden="1">#REF!</definedName>
    <definedName name="Cod" localSheetId="0" hidden="1">#REF!</definedName>
    <definedName name="Cod" hidden="1">#REF!</definedName>
    <definedName name="Cód." localSheetId="4">#REF!</definedName>
    <definedName name="Cód." localSheetId="7">#REF!</definedName>
    <definedName name="Cód." localSheetId="26">#REF!</definedName>
    <definedName name="Cód.">#REF!</definedName>
    <definedName name="cod.1" localSheetId="4">#REF!</definedName>
    <definedName name="cod.1" localSheetId="7">#REF!</definedName>
    <definedName name="cod.1" localSheetId="26">#REF!</definedName>
    <definedName name="cod.1">#REF!</definedName>
    <definedName name="cod.2" localSheetId="4">#REF!</definedName>
    <definedName name="cod.2" localSheetId="7">#REF!</definedName>
    <definedName name="cod.2" localSheetId="26">#REF!</definedName>
    <definedName name="cod.2">#REF!</definedName>
    <definedName name="Cód.3" localSheetId="4">#REF!</definedName>
    <definedName name="Cód.3" localSheetId="7">#REF!</definedName>
    <definedName name="Cód.3" localSheetId="26">#REF!</definedName>
    <definedName name="Cód.3">#REF!</definedName>
    <definedName name="Cód.4" localSheetId="4">#REF!</definedName>
    <definedName name="Cód.4" localSheetId="7">#REF!</definedName>
    <definedName name="Cód.4" localSheetId="26">#REF!</definedName>
    <definedName name="Cód.4">#REF!</definedName>
    <definedName name="Cód.Equip." localSheetId="4">#REF!</definedName>
    <definedName name="Cód.Equip." localSheetId="7">#REF!</definedName>
    <definedName name="Cód.Equip." localSheetId="26">#REF!</definedName>
    <definedName name="Cód.Equip.">#REF!</definedName>
    <definedName name="Cod.Modal" localSheetId="4">#REF!</definedName>
    <definedName name="Cod.Modal" localSheetId="7">#REF!</definedName>
    <definedName name="Cod.Modal">#REF!</definedName>
    <definedName name="Cód.SER" localSheetId="4">#REF!</definedName>
    <definedName name="Cód.SER" localSheetId="7">#REF!</definedName>
    <definedName name="Cód.SER" localSheetId="26">#REF!</definedName>
    <definedName name="Cód.SER">#REF!</definedName>
    <definedName name="Cód.serv." localSheetId="4">#REF!</definedName>
    <definedName name="Cód.serv." localSheetId="7">#REF!</definedName>
    <definedName name="Cód.serv." localSheetId="26">#REF!</definedName>
    <definedName name="Cód.serv.">#REF!</definedName>
    <definedName name="CodEdital">#REF!</definedName>
    <definedName name="Codigo" localSheetId="25" hidden="1">#REF!</definedName>
    <definedName name="Codigo" localSheetId="4" hidden="1">#REF!</definedName>
    <definedName name="Codigo" localSheetId="27" hidden="1">#REF!</definedName>
    <definedName name="Codigo" localSheetId="26" hidden="1">#REF!</definedName>
    <definedName name="Codigo" localSheetId="24" hidden="1">#REF!</definedName>
    <definedName name="Codigo" localSheetId="1" hidden="1">#REF!</definedName>
    <definedName name="Codigo" localSheetId="0" hidden="1">#REF!</definedName>
    <definedName name="Codigo" hidden="1">#REF!</definedName>
    <definedName name="Código" localSheetId="4">#REF!</definedName>
    <definedName name="Código" localSheetId="7">#REF!</definedName>
    <definedName name="Código" localSheetId="26">#REF!</definedName>
    <definedName name="Código">#REF!</definedName>
    <definedName name="CODIGO_12" localSheetId="4">#REF!</definedName>
    <definedName name="CODIGO_12" localSheetId="7">#REF!</definedName>
    <definedName name="CODIGO_12">#REF!</definedName>
    <definedName name="CÓDIGO_serviço" localSheetId="4">OFFSET(#REF!,0,0,COUNTA(#REF!),1)</definedName>
    <definedName name="CÓDIGO_serviço" localSheetId="7">OFFSET(#REF!,0,0,COUNTA(#REF!),1)</definedName>
    <definedName name="CÓDIGO_serviço" localSheetId="26">OFFSET(#REF!,0,0,COUNTA(#REF!),1)</definedName>
    <definedName name="CÓDIGO_serviço">OFFSET(#REF!,0,0,COUNTA(#REF!),1)</definedName>
    <definedName name="CÓDIGOSCG" localSheetId="4">#REF!</definedName>
    <definedName name="CÓDIGOSCG" localSheetId="7">#REF!</definedName>
    <definedName name="CÓDIGOSCG">#REF!</definedName>
    <definedName name="CodModal" localSheetId="4">#REF!</definedName>
    <definedName name="CodModal" localSheetId="7">#REF!</definedName>
    <definedName name="CodModal">#REF!</definedName>
    <definedName name="CODOR1" localSheetId="4">#REF!</definedName>
    <definedName name="CODOR1" localSheetId="7">#REF!</definedName>
    <definedName name="CODOR1">#REF!</definedName>
    <definedName name="CODOR15" localSheetId="4">#REF!</definedName>
    <definedName name="CODOR15" localSheetId="7">#REF!</definedName>
    <definedName name="CODOR15">#REF!</definedName>
    <definedName name="CODOR17" localSheetId="4">#REF!</definedName>
    <definedName name="CODOR17" localSheetId="7">#REF!</definedName>
    <definedName name="CODOR17">#REF!</definedName>
    <definedName name="CODOR18" localSheetId="4">#REF!</definedName>
    <definedName name="CODOR18" localSheetId="7">#REF!</definedName>
    <definedName name="CODOR18">#REF!</definedName>
    <definedName name="CODOR19" localSheetId="4">#REF!</definedName>
    <definedName name="CODOR19" localSheetId="7">#REF!</definedName>
    <definedName name="CODOR19">#REF!</definedName>
    <definedName name="CODOR2" localSheetId="4">#REF!</definedName>
    <definedName name="CODOR2" localSheetId="7">#REF!</definedName>
    <definedName name="CODOR2">#REF!</definedName>
    <definedName name="CODOR3" localSheetId="4">#REF!</definedName>
    <definedName name="CODOR3" localSheetId="7">#REF!</definedName>
    <definedName name="CODOR3">#REF!</definedName>
    <definedName name="CODOR4" localSheetId="4">#REF!</definedName>
    <definedName name="CODOR4" localSheetId="7">#REF!</definedName>
    <definedName name="CODOR4">#REF!</definedName>
    <definedName name="CODOR5" localSheetId="4">#REF!</definedName>
    <definedName name="CODOR5" localSheetId="7">#REF!</definedName>
    <definedName name="CODOR5">#REF!</definedName>
    <definedName name="CODOR6" localSheetId="4">#REF!</definedName>
    <definedName name="CODOR6" localSheetId="7">#REF!</definedName>
    <definedName name="CODOR6">#REF!</definedName>
    <definedName name="CODOR7" localSheetId="4">#REF!</definedName>
    <definedName name="CODOR7" localSheetId="7">#REF!</definedName>
    <definedName name="CODOR7">#REF!</definedName>
    <definedName name="CODOR8" localSheetId="4">#REF!</definedName>
    <definedName name="CODOR8" localSheetId="7">#REF!</definedName>
    <definedName name="CODOR8">#REF!</definedName>
    <definedName name="CODOR9" localSheetId="4">#REF!</definedName>
    <definedName name="CODOR9" localSheetId="7">#REF!</definedName>
    <definedName name="CODOR9">#REF!</definedName>
    <definedName name="COEFCUSIND" localSheetId="4">#REF!</definedName>
    <definedName name="COEFCUSIND" localSheetId="7">#REF!</definedName>
    <definedName name="COEFCUSIND" localSheetId="26">#REF!</definedName>
    <definedName name="COEFCUSIND">#REF!</definedName>
    <definedName name="cofi" hidden="1">15</definedName>
    <definedName name="COFINS">#REF!</definedName>
    <definedName name="Col" localSheetId="4">#REF!</definedName>
    <definedName name="Col" localSheetId="7">#REF!</definedName>
    <definedName name="Col">#REF!</definedName>
    <definedName name="Colchão">#REF!</definedName>
    <definedName name="COLONIAO" localSheetId="4">#REF!</definedName>
    <definedName name="COLONIAO" localSheetId="7">#REF!</definedName>
    <definedName name="COLONIAO">#REF!</definedName>
    <definedName name="COLONIÃO" localSheetId="4">#REF!</definedName>
    <definedName name="COLONIÃO" localSheetId="7">#REF!</definedName>
    <definedName name="COLONIÃO">#REF!</definedName>
    <definedName name="COLONIAO262" localSheetId="4">#REF!</definedName>
    <definedName name="COLONIAO262" localSheetId="7">#REF!</definedName>
    <definedName name="COLONIAO262">#REF!</definedName>
    <definedName name="Coluna" localSheetId="25" hidden="1">#REF!</definedName>
    <definedName name="Coluna" localSheetId="4" hidden="1">#REF!</definedName>
    <definedName name="Coluna" localSheetId="27" hidden="1">#REF!</definedName>
    <definedName name="Coluna" localSheetId="7" hidden="1">#REF!</definedName>
    <definedName name="Coluna" localSheetId="26" hidden="1">#REF!</definedName>
    <definedName name="Coluna" localSheetId="24" hidden="1">#REF!</definedName>
    <definedName name="Coluna" hidden="1">#REF!</definedName>
    <definedName name="COMBUSTIVEL" localSheetId="7">#REF!</definedName>
    <definedName name="COMBUSTIVEL">#N/A</definedName>
    <definedName name="COMBUSTIVEL_10">#N/A</definedName>
    <definedName name="COMBUSTIVEL_11">#N/A</definedName>
    <definedName name="COMBUSTIVEL_12">#N/A</definedName>
    <definedName name="COMBUSTIVEL_13">#N/A</definedName>
    <definedName name="COMBUSTIVEL_14">#N/A</definedName>
    <definedName name="COMBUSTIVEL_15">#N/A</definedName>
    <definedName name="COMBUSTIVEL_16">#N/A</definedName>
    <definedName name="COMBUSTIVEL_17">#N/A</definedName>
    <definedName name="COMBUSTIVEL_18">#N/A</definedName>
    <definedName name="COMBUSTIVEL_2">#N/A</definedName>
    <definedName name="COMBUSTIVEL_5">#N/A</definedName>
    <definedName name="COMBUSTIVEL_6">#N/A</definedName>
    <definedName name="COMBUSTIVEL_7">#N/A</definedName>
    <definedName name="COMBUSTIVEL_8">#N/A</definedName>
    <definedName name="COMBUSTIVEL_9">#N/A</definedName>
    <definedName name="COMBUSTIVEL1" localSheetId="7">#REF!</definedName>
    <definedName name="COMBUSTIVEL1">#N/A</definedName>
    <definedName name="COMBUSTIVEL1_10">#N/A</definedName>
    <definedName name="COMBUSTIVEL1_11">#N/A</definedName>
    <definedName name="COMBUSTIVEL1_12">#N/A</definedName>
    <definedName name="COMBUSTIVEL1_13">#N/A</definedName>
    <definedName name="COMBUSTIVEL1_14">#N/A</definedName>
    <definedName name="COMBUSTIVEL1_15">#N/A</definedName>
    <definedName name="COMBUSTIVEL1_16">#N/A</definedName>
    <definedName name="COMBUSTIVEL1_17">#N/A</definedName>
    <definedName name="COMBUSTIVEL1_18">#N/A</definedName>
    <definedName name="COMBUSTIVEL1_2">#N/A</definedName>
    <definedName name="COMBUSTIVEL1_5">#N/A</definedName>
    <definedName name="COMBUSTIVEL1_6">#N/A</definedName>
    <definedName name="COMBUSTIVEL1_7">#N/A</definedName>
    <definedName name="COMBUSTIVEL1_8">#N/A</definedName>
    <definedName name="COMBUSTIVEL1_9">#N/A</definedName>
    <definedName name="Comp" localSheetId="25" hidden="1">#REF!</definedName>
    <definedName name="Comp" localSheetId="4" hidden="1">#REF!</definedName>
    <definedName name="Comp" localSheetId="27" hidden="1">#REF!</definedName>
    <definedName name="Comp" localSheetId="7" hidden="1">#REF!</definedName>
    <definedName name="Comp" localSheetId="26" hidden="1">#REF!</definedName>
    <definedName name="Comp" localSheetId="24" hidden="1">#REF!</definedName>
    <definedName name="Comp" localSheetId="1" hidden="1">#REF!</definedName>
    <definedName name="Comp" localSheetId="0" hidden="1">#REF!</definedName>
    <definedName name="Comp" hidden="1">#REF!</definedName>
    <definedName name="COMP.30">#REF!</definedName>
    <definedName name="COMP.P15">#REF!</definedName>
    <definedName name="Comp_Área_Vol." localSheetId="4">#REF!</definedName>
    <definedName name="Comp_Área_Vol." localSheetId="7">#REF!</definedName>
    <definedName name="Comp_Área_Vol." localSheetId="26">#REF!</definedName>
    <definedName name="Comp_Área_Vol.">#REF!</definedName>
    <definedName name="Comp_Área_Vol._2">#N/A</definedName>
    <definedName name="Comp_Área_Vol._25" localSheetId="4">#REF!</definedName>
    <definedName name="Comp_Área_Vol._25" localSheetId="7">#REF!</definedName>
    <definedName name="Comp_Área_Vol._25" localSheetId="26">#REF!</definedName>
    <definedName name="Comp_Área_Vol._25">#REF!</definedName>
    <definedName name="comp_aux">#REF!</definedName>
    <definedName name="comp01" localSheetId="4">#REF!</definedName>
    <definedName name="comp01" localSheetId="7">#REF!</definedName>
    <definedName name="comp01">#REF!</definedName>
    <definedName name="comparativo" localSheetId="7" hidden="1">{#N/A,#N/A,TRUE,"Serviços"}</definedName>
    <definedName name="comparativo" hidden="1">{#N/A,#N/A,TRUE,"Serviços"}</definedName>
    <definedName name="COMPENSA.PLAST" localSheetId="4">#REF!</definedName>
    <definedName name="COMPENSA.PLAST" localSheetId="7">#REF!</definedName>
    <definedName name="COMPENSA.PLAST">#REF!</definedName>
    <definedName name="COMPENSADO_RES_10MM" localSheetId="4">#REF!</definedName>
    <definedName name="COMPENSADO_RES_10MM" localSheetId="7">#REF!</definedName>
    <definedName name="COMPENSADO_RES_10MM">#REF!</definedName>
    <definedName name="COMPENSADO_RES_12MM" localSheetId="4">#REF!</definedName>
    <definedName name="COMPENSADO_RES_12MM" localSheetId="7">#REF!</definedName>
    <definedName name="COMPENSADO_RES_12MM">#REF!</definedName>
    <definedName name="compeqp" localSheetId="4">#REF!</definedName>
    <definedName name="compeqp" localSheetId="7">#REF!</definedName>
    <definedName name="compeqp" localSheetId="26">#REF!</definedName>
    <definedName name="compeqp">#REF!</definedName>
    <definedName name="compeqp_1" localSheetId="4">#REF!</definedName>
    <definedName name="compeqp_1" localSheetId="7">#REF!</definedName>
    <definedName name="compeqp_1" localSheetId="26">#REF!</definedName>
    <definedName name="compeqp_1">#REF!</definedName>
    <definedName name="complementares" localSheetId="4">#REF!</definedName>
    <definedName name="complementares" localSheetId="7">#REF!</definedName>
    <definedName name="complementares" localSheetId="26">#REF!</definedName>
    <definedName name="complementares">#REF!</definedName>
    <definedName name="complementares_1" localSheetId="4">#REF!</definedName>
    <definedName name="complementares_1" localSheetId="7">#REF!</definedName>
    <definedName name="complementares_1" localSheetId="26">#REF!</definedName>
    <definedName name="complementares_1">#REF!</definedName>
    <definedName name="complementares_10" localSheetId="4">#REF!</definedName>
    <definedName name="complementares_10" localSheetId="7">#REF!</definedName>
    <definedName name="complementares_10">#REF!</definedName>
    <definedName name="complementares_12" localSheetId="4">#REF!</definedName>
    <definedName name="complementares_12" localSheetId="7">#REF!</definedName>
    <definedName name="complementares_12">#REF!</definedName>
    <definedName name="complementares_2" localSheetId="4">#REF!</definedName>
    <definedName name="complementares_2" localSheetId="7">#REF!</definedName>
    <definedName name="complementares_2" localSheetId="26">#REF!</definedName>
    <definedName name="complementares_2">#REF!</definedName>
    <definedName name="complementares_3" localSheetId="4">#REF!</definedName>
    <definedName name="complementares_3" localSheetId="7">#REF!</definedName>
    <definedName name="complementares_3" localSheetId="26">#REF!</definedName>
    <definedName name="complementares_3">#REF!</definedName>
    <definedName name="complementares_4" localSheetId="4">#REF!</definedName>
    <definedName name="complementares_4" localSheetId="7">#REF!</definedName>
    <definedName name="complementares_4" localSheetId="26">#REF!</definedName>
    <definedName name="complementares_4">#REF!</definedName>
    <definedName name="complementares_9" localSheetId="4">#REF!</definedName>
    <definedName name="complementares_9" localSheetId="7">#REF!</definedName>
    <definedName name="complementares_9">#REF!</definedName>
    <definedName name="COMPLETO">#N/A</definedName>
    <definedName name="COMPOSICAO" localSheetId="4">#N/A</definedName>
    <definedName name="COMPOSICAO" localSheetId="7">#REF!</definedName>
    <definedName name="COMPOSICAO">#REF!</definedName>
    <definedName name="COMPOSICAO_1" localSheetId="4">#REF!</definedName>
    <definedName name="COMPOSICAO_1" localSheetId="7">#REF!</definedName>
    <definedName name="COMPOSICAO_1" localSheetId="26">#REF!</definedName>
    <definedName name="COMPOSICAO_1">#REF!</definedName>
    <definedName name="Composição_do_BDI" localSheetId="4">#REF!</definedName>
    <definedName name="Composição_do_BDI" localSheetId="7">#REF!</definedName>
    <definedName name="Composição_do_BDI" localSheetId="26">#REF!</definedName>
    <definedName name="Composição_do_BDI">#REF!</definedName>
    <definedName name="Composição_do_BDI_1" localSheetId="4">#REF!</definedName>
    <definedName name="Composição_do_BDI_1" localSheetId="7">#REF!</definedName>
    <definedName name="Composição_do_BDI_1" localSheetId="26">#REF!</definedName>
    <definedName name="Composição_do_BDI_1">#REF!</definedName>
    <definedName name="Composição_do_BDI_2" localSheetId="4">#REF!</definedName>
    <definedName name="Composição_do_BDI_2" localSheetId="7">#REF!</definedName>
    <definedName name="Composição_do_BDI_2" localSheetId="26">#REF!</definedName>
    <definedName name="Composição_do_BDI_2">#REF!</definedName>
    <definedName name="Composição_do_BDI_3" localSheetId="4">#REF!</definedName>
    <definedName name="Composição_do_BDI_3" localSheetId="7">#REF!</definedName>
    <definedName name="Composição_do_BDI_3" localSheetId="26">#REF!</definedName>
    <definedName name="Composição_do_BDI_3">#REF!</definedName>
    <definedName name="COMPOSICAO01" localSheetId="4">#REF!</definedName>
    <definedName name="COMPOSICAO01" localSheetId="7">#REF!</definedName>
    <definedName name="COMPOSICAO01">#REF!</definedName>
    <definedName name="COMPOSIÇÃO01" localSheetId="4">#REF!</definedName>
    <definedName name="COMPOSIÇÃO01" localSheetId="7">#REF!</definedName>
    <definedName name="COMPOSIÇÃO01">#REF!</definedName>
    <definedName name="COMPOSICAO01_1" localSheetId="4">#REF!</definedName>
    <definedName name="COMPOSICAO01_1" localSheetId="7">#REF!</definedName>
    <definedName name="COMPOSICAO01_1">#REF!</definedName>
    <definedName name="COMPOSICAO02" localSheetId="4">#REF!</definedName>
    <definedName name="COMPOSICAO02" localSheetId="7">#REF!</definedName>
    <definedName name="COMPOSICAO02">#REF!</definedName>
    <definedName name="COMPOSICAO02_1" localSheetId="4">#REF!</definedName>
    <definedName name="COMPOSICAO02_1" localSheetId="7">#REF!</definedName>
    <definedName name="COMPOSICAO02_1">#REF!</definedName>
    <definedName name="COMPOSICOES" localSheetId="4">#REF!</definedName>
    <definedName name="COMPOSICOES" localSheetId="7">#REF!</definedName>
    <definedName name="COMPOSICOES">#REF!</definedName>
    <definedName name="composições" localSheetId="4">#REF!</definedName>
    <definedName name="composições" localSheetId="7">#REF!</definedName>
    <definedName name="composições">#REF!</definedName>
    <definedName name="COMPOSICOES_DESON" localSheetId="4">#REF!</definedName>
    <definedName name="COMPOSICOES_DESON" localSheetId="7">#REF!</definedName>
    <definedName name="COMPOSICOES_DESON">#REF!</definedName>
    <definedName name="COMS">#N/A</definedName>
    <definedName name="COMS_24">NA()</definedName>
    <definedName name="COMS_25">NA()</definedName>
    <definedName name="COMS_26">NA()</definedName>
    <definedName name="COMS_27">NA()</definedName>
    <definedName name="COMS_28">NA()</definedName>
    <definedName name="COMS_3">NA()</definedName>
    <definedName name="COMS_5">NA()</definedName>
    <definedName name="COMS_6">NA()</definedName>
    <definedName name="COMS_7">NA()</definedName>
    <definedName name="con">#N/A</definedName>
    <definedName name="CONA">#N/A</definedName>
    <definedName name="CONA_24">NA()</definedName>
    <definedName name="CONA_25">NA()</definedName>
    <definedName name="CONA_26">NA()</definedName>
    <definedName name="CONA_27">NA()</definedName>
    <definedName name="CONA_28">NA()</definedName>
    <definedName name="CONA_3">NA()</definedName>
    <definedName name="CONA_5">NA()</definedName>
    <definedName name="CONA_6">NA()</definedName>
    <definedName name="CONA_7">NA()</definedName>
    <definedName name="CONC" localSheetId="4">#REF!</definedName>
    <definedName name="CONC" localSheetId="7">#REF!</definedName>
    <definedName name="CONC">#REF!</definedName>
    <definedName name="CONC." localSheetId="4">#REF!</definedName>
    <definedName name="CONC." localSheetId="7">#REF!</definedName>
    <definedName name="CONC.">#REF!</definedName>
    <definedName name="concciclo" localSheetId="4">#REF!</definedName>
    <definedName name="concciclo" localSheetId="7">#REF!</definedName>
    <definedName name="concciclo">#REF!</definedName>
    <definedName name="CONCIM" localSheetId="4">#REF!</definedName>
    <definedName name="CONCIM" localSheetId="7">#REF!</definedName>
    <definedName name="CONCIM">#REF!</definedName>
    <definedName name="CONCIMMAN" localSheetId="4">#REF!</definedName>
    <definedName name="CONCIMMAN" localSheetId="7">#REF!</definedName>
    <definedName name="CONCIMMAN">#REF!</definedName>
    <definedName name="concorrentes" localSheetId="7" hidden="1">{#N/A,#N/A,FALSE,"Cronograma";#N/A,#N/A,FALSE,"Cronogr. 2"}</definedName>
    <definedName name="concorrentes" hidden="1">{#N/A,#N/A,FALSE,"Cronograma";#N/A,#N/A,FALSE,"Cronogr. 2"}</definedName>
    <definedName name="CONCR" localSheetId="4">#REF!</definedName>
    <definedName name="CONCR" localSheetId="7">#REF!</definedName>
    <definedName name="CONCR">#REF!</definedName>
    <definedName name="CONCRETO" localSheetId="4">#REF!</definedName>
    <definedName name="CONCRETO" localSheetId="7">#REF!</definedName>
    <definedName name="CONCRETO">#REF!</definedName>
    <definedName name="CONCRETO_18_MPA" localSheetId="4">#REF!</definedName>
    <definedName name="CONCRETO_18_MPA" localSheetId="7">#REF!</definedName>
    <definedName name="CONCRETO_18_MPA">#REF!</definedName>
    <definedName name="CONCRETOCICLMANALT" localSheetId="4">#REF!</definedName>
    <definedName name="CONCRETOCICLMANALT" localSheetId="7">#REF!</definedName>
    <definedName name="CONCRETOCICLMANALT">#REF!</definedName>
    <definedName name="concretociclópico" localSheetId="4">#REF!</definedName>
    <definedName name="concretociclópico" localSheetId="7">#REF!</definedName>
    <definedName name="concretociclópico">#REF!</definedName>
    <definedName name="CONCRETOCIMENTO" localSheetId="4">#REF!</definedName>
    <definedName name="CONCRETOCIMENTO" localSheetId="7">#REF!</definedName>
    <definedName name="CONCRETOCIMENTO">#REF!</definedName>
    <definedName name="CONCRETOCIMMANALT" localSheetId="4">#REF!</definedName>
    <definedName name="CONCRETOCIMMANALT" localSheetId="7">#REF!</definedName>
    <definedName name="CONCRETOCIMMANALT">#REF!</definedName>
    <definedName name="condiçã_descida" localSheetId="7">#REF!</definedName>
    <definedName name="condiçã_descida">#REF!</definedName>
    <definedName name="CONDIÇÃO" localSheetId="7">#REF!</definedName>
    <definedName name="CONDIÇÃO">#REF!</definedName>
    <definedName name="Condição_Cerca" localSheetId="7">#REF!</definedName>
    <definedName name="Condição_Cerca">#REF!</definedName>
    <definedName name="CONDIÇÃO_COD" localSheetId="7">#REF!</definedName>
    <definedName name="CONDIÇÃO_COD">#REF!</definedName>
    <definedName name="Condição_Defensa" localSheetId="7">#REF!</definedName>
    <definedName name="Condição_Defensa">#REF!</definedName>
    <definedName name="Condição_Descida" localSheetId="7">#REF!</definedName>
    <definedName name="Condição_Descida">#REF!</definedName>
    <definedName name="Condição_Entrada" localSheetId="7">#REF!</definedName>
    <definedName name="Condição_Entrada">#REF!</definedName>
    <definedName name="Condição_MeioFio" localSheetId="7">#REF!</definedName>
    <definedName name="Condição_MeioFio">#REF!</definedName>
    <definedName name="Condição_OAC" localSheetId="7">#REF!</definedName>
    <definedName name="Condição_OAC">#REF!</definedName>
    <definedName name="Condição_Sarjeta" localSheetId="7">#REF!</definedName>
    <definedName name="Condição_Sarjeta">#REF!</definedName>
    <definedName name="Condição_Sinal_Vertical" localSheetId="7">#REF!</definedName>
    <definedName name="Condição_Sinal_Vertical">#REF!</definedName>
    <definedName name="Condição_Tacha" localSheetId="7">#REF!</definedName>
    <definedName name="Condição_Tacha">#REF!</definedName>
    <definedName name="Condição_Valeta" localSheetId="7">#REF!</definedName>
    <definedName name="Condição_Valeta">#REF!</definedName>
    <definedName name="CondiçãoDispositivoLateralOAE" localSheetId="7">#REF!</definedName>
    <definedName name="CondiçãoDispositivoLateralOAE">#REF!</definedName>
    <definedName name="CondiçãoNãoOAC" localSheetId="7">#REF!</definedName>
    <definedName name="CondiçãoNãoOAC">#REF!</definedName>
    <definedName name="CondiçãoOAC" localSheetId="7">#REF!</definedName>
    <definedName name="CondiçãoOAC">#REF!</definedName>
    <definedName name="CONDUTOR" localSheetId="4">#REF!</definedName>
    <definedName name="CONDUTOR" localSheetId="7">#REF!</definedName>
    <definedName name="CONDUTOR">#REF!</definedName>
    <definedName name="CONDUTORES" localSheetId="4">#REF!</definedName>
    <definedName name="CONDUTORES" localSheetId="7">#REF!</definedName>
    <definedName name="CONDUTORES">#REF!</definedName>
    <definedName name="Cons" localSheetId="7">#REF!</definedName>
    <definedName name="Cons">#N/A</definedName>
    <definedName name="CONS.ASF." localSheetId="4">#REF!</definedName>
    <definedName name="CONS.ASF." localSheetId="7">#REF!</definedName>
    <definedName name="CONS.ASF.">#REF!</definedName>
    <definedName name="Cons_24">NA()</definedName>
    <definedName name="Cons_25">NA()</definedName>
    <definedName name="Cons_26">NA()</definedName>
    <definedName name="Cons_27">NA()</definedName>
    <definedName name="Cons_28">NA()</definedName>
    <definedName name="Cons_6">NA()</definedName>
    <definedName name="Cons_7">NA()</definedName>
    <definedName name="Cons_8">NA()</definedName>
    <definedName name="CONS1">#N/A</definedName>
    <definedName name="CONS1_24">NA()</definedName>
    <definedName name="CONS1_25">NA()</definedName>
    <definedName name="CONS1_26">NA()</definedName>
    <definedName name="CONS1_27">NA()</definedName>
    <definedName name="CONS1_28">NA()</definedName>
    <definedName name="CONS1_3">NA()</definedName>
    <definedName name="CONS1_5">NA()</definedName>
    <definedName name="CONS1_6">NA()</definedName>
    <definedName name="CONS1_7">NA()</definedName>
    <definedName name="CONSER" localSheetId="4">#REF!</definedName>
    <definedName name="CONSER" localSheetId="7">#REF!</definedName>
    <definedName name="CONSER">#REF!</definedName>
    <definedName name="CONSERVAÇÃO" localSheetId="4">#REF!</definedName>
    <definedName name="CONSERVAÇÃO" localSheetId="7">#REF!</definedName>
    <definedName name="CONSERVAÇÃO">#REF!</definedName>
    <definedName name="CONSULTA_EQUIPS_POR_EMPRESA" localSheetId="4">#REF!</definedName>
    <definedName name="CONSULTA_EQUIPS_POR_EMPRESA" localSheetId="7">#REF!</definedName>
    <definedName name="CONSULTA_EQUIPS_POR_EMPRESA">#REF!</definedName>
    <definedName name="consumo" localSheetId="4">BDI!placas</definedName>
    <definedName name="CONSUMO" localSheetId="7">#REF!</definedName>
    <definedName name="consumo" localSheetId="26">'Mapa+Binômio'!placas</definedName>
    <definedName name="CONSUMO">#N/A</definedName>
    <definedName name="consumo.2" localSheetId="4">#REF!</definedName>
    <definedName name="consumo.2" localSheetId="7">#REF!</definedName>
    <definedName name="consumo.2" localSheetId="26">#REF!</definedName>
    <definedName name="consumo.2">#REF!</definedName>
    <definedName name="CONSUMO_10">#N/A</definedName>
    <definedName name="CONSUMO_11">#N/A</definedName>
    <definedName name="CONSUMO_12">#N/A</definedName>
    <definedName name="CONSUMO_13">#N/A</definedName>
    <definedName name="CONSUMO_14">#N/A</definedName>
    <definedName name="CONSUMO_15">#N/A</definedName>
    <definedName name="CONSUMO_16">#N/A</definedName>
    <definedName name="CONSUMO_17">#N/A</definedName>
    <definedName name="CONSUMO_18">#N/A</definedName>
    <definedName name="CONSUMO_2">#N/A</definedName>
    <definedName name="consumo_24">NA()</definedName>
    <definedName name="consumo_25">NA()</definedName>
    <definedName name="consumo_26">NA()</definedName>
    <definedName name="consumo_27">NA()</definedName>
    <definedName name="consumo_28">NA()</definedName>
    <definedName name="CONSUMO_5">#N/A</definedName>
    <definedName name="consumo_6" localSheetId="7">NA()</definedName>
    <definedName name="CONSUMO_6">#N/A</definedName>
    <definedName name="consumo_7" localSheetId="7">NA()</definedName>
    <definedName name="CONSUMO_7">#N/A</definedName>
    <definedName name="consumo_8" localSheetId="7">NA()</definedName>
    <definedName name="CONSUMO_8">#N/A</definedName>
    <definedName name="CONSUMO_9">#N/A</definedName>
    <definedName name="consumo2" localSheetId="4">BDI!placas</definedName>
    <definedName name="consumo2" localSheetId="7">#REF!</definedName>
    <definedName name="consumo2" localSheetId="26">'Mapa+Binômio'!placas</definedName>
    <definedName name="consumo2">#N/A</definedName>
    <definedName name="Consumodemateriais" localSheetId="4">BDI!placas</definedName>
    <definedName name="Consumodemateriais" localSheetId="7">Plan1</definedName>
    <definedName name="Consumodemateriais" localSheetId="26">'Mapa+Binômio'!placas</definedName>
    <definedName name="Consumodemateriais">diesel</definedName>
    <definedName name="Consumodemateriais___0" localSheetId="4">BDI!DGA</definedName>
    <definedName name="Consumodemateriais___0" localSheetId="7">#N/A</definedName>
    <definedName name="Consumodemateriais___0" localSheetId="26">'Mapa+Binômio'!DGA</definedName>
    <definedName name="Consumodemateriais___0">diesel</definedName>
    <definedName name="Consumodemateriais_1" localSheetId="4">#NAME?</definedName>
    <definedName name="Consumodemateriais_1" localSheetId="7">#NAME?</definedName>
    <definedName name="Consumodemateriais_1">"plan1"</definedName>
    <definedName name="Consumodemateriais_10" localSheetId="7">NA()</definedName>
    <definedName name="Consumodemateriais_10">#N/A</definedName>
    <definedName name="Consumodemateriais_11">#N/A</definedName>
    <definedName name="Consumodemateriais_12" localSheetId="7">NA()</definedName>
    <definedName name="Consumodemateriais_12">#N/A</definedName>
    <definedName name="Consumodemateriais_13" localSheetId="7">NA()</definedName>
    <definedName name="Consumodemateriais_13">#N/A</definedName>
    <definedName name="Consumodemateriais_14" localSheetId="7">NA()</definedName>
    <definedName name="Consumodemateriais_14">#N/A</definedName>
    <definedName name="Consumodemateriais_15">#N/A</definedName>
    <definedName name="Consumodemateriais_16">#N/A</definedName>
    <definedName name="Consumodemateriais_17">#N/A</definedName>
    <definedName name="Consumodemateriais_18">#N/A</definedName>
    <definedName name="Consumodemateriais_19">#N/A</definedName>
    <definedName name="Consumodemateriais_2" localSheetId="7">NA()</definedName>
    <definedName name="Consumodemateriais_2">#N/A</definedName>
    <definedName name="Consumodemateriais_20">#N/A</definedName>
    <definedName name="Consumodemateriais_22">#N/A</definedName>
    <definedName name="Consumodemateriais_24">NA()</definedName>
    <definedName name="Consumodemateriais_25">NA()</definedName>
    <definedName name="Consumodemateriais_26">NA()</definedName>
    <definedName name="Consumodemateriais_27">NA()</definedName>
    <definedName name="Consumodemateriais_28">NA()</definedName>
    <definedName name="Consumodemateriais_3" localSheetId="7">NA()</definedName>
    <definedName name="Consumodemateriais_3">"plan1"</definedName>
    <definedName name="Consumodemateriais_4">NA()</definedName>
    <definedName name="Consumodemateriais_5" localSheetId="7">NA()</definedName>
    <definedName name="Consumodemateriais_5">#N/A</definedName>
    <definedName name="Consumodemateriais_6">#N/A</definedName>
    <definedName name="Consumodemateriais_7" localSheetId="7">NA()</definedName>
    <definedName name="Consumodemateriais_7">#N/A</definedName>
    <definedName name="Consumodemateriais_8" localSheetId="7">NA()</definedName>
    <definedName name="Consumodemateriais_8">#N/A</definedName>
    <definedName name="Consumodemateriais_9">#N/A</definedName>
    <definedName name="CONT" localSheetId="7">#REF!</definedName>
    <definedName name="CONT">#N/A</definedName>
    <definedName name="CONTA">#N/A</definedName>
    <definedName name="CONTR" localSheetId="4">#REF!</definedName>
    <definedName name="CONTR" localSheetId="7">#REF!</definedName>
    <definedName name="CONTR">#REF!</definedName>
    <definedName name="CONTR_13" localSheetId="4">#REF!</definedName>
    <definedName name="CONTR_13" localSheetId="7">#REF!</definedName>
    <definedName name="CONTR_13">#REF!</definedName>
    <definedName name="CONTR_39" localSheetId="4">#REF!</definedName>
    <definedName name="CONTR_39" localSheetId="7">#REF!</definedName>
    <definedName name="CONTR_39">#REF!</definedName>
    <definedName name="CONTR_6" localSheetId="4">#REF!</definedName>
    <definedName name="CONTR_6" localSheetId="7">#REF!</definedName>
    <definedName name="CONTR_6">#REF!</definedName>
    <definedName name="Contratada" localSheetId="4">#REF!</definedName>
    <definedName name="Contratada" localSheetId="7">#REF!</definedName>
    <definedName name="Contratada">#REF!</definedName>
    <definedName name="contrato" localSheetId="4">#REF!</definedName>
    <definedName name="contrato" localSheetId="7">#REF!</definedName>
    <definedName name="contrato">#REF!</definedName>
    <definedName name="Contrato_Numero" localSheetId="4">#REF!</definedName>
    <definedName name="Contrato_Numero" localSheetId="7">#REF!</definedName>
    <definedName name="Contrato_Numero">#REF!</definedName>
    <definedName name="controle" localSheetId="4" hidden="1">{"'Plan1 (2)'!$A$5:$F$63"}</definedName>
    <definedName name="controle" localSheetId="7" hidden="1">{"'Plan1 (2)'!$A$5:$F$63"}</definedName>
    <definedName name="controle" hidden="1">{"'Plan1 (2)'!$A$5:$F$63"}</definedName>
    <definedName name="ControleCOmb">NA()</definedName>
    <definedName name="Convenio" localSheetId="4">#REF!</definedName>
    <definedName name="Convenio" localSheetId="7">#REF!</definedName>
    <definedName name="Convenio">#REF!</definedName>
    <definedName name="conver" localSheetId="4">#REF!</definedName>
    <definedName name="conver" localSheetId="7">#REF!</definedName>
    <definedName name="conver">#REF!</definedName>
    <definedName name="CONVER1" localSheetId="4">#REF!</definedName>
    <definedName name="CONVER1" localSheetId="7">#REF!</definedName>
    <definedName name="CONVER1">#REF!</definedName>
    <definedName name="CONVER2" localSheetId="4">#REF!</definedName>
    <definedName name="CONVER2" localSheetId="7">#REF!</definedName>
    <definedName name="CONVER2">#REF!</definedName>
    <definedName name="COR" localSheetId="4">#REF!</definedName>
    <definedName name="COR" localSheetId="7">#REF!</definedName>
    <definedName name="COR">#REF!</definedName>
    <definedName name="CORDEFMB" localSheetId="4">#REF!</definedName>
    <definedName name="CORDEFMB" localSheetId="7">#REF!</definedName>
    <definedName name="CORDEFMB">#REF!</definedName>
    <definedName name="Corpus" localSheetId="4">#REF!+60</definedName>
    <definedName name="Corpus" localSheetId="7">#REF!+60</definedName>
    <definedName name="Corpus">#REF!+60</definedName>
    <definedName name="CorrDefFresagem" localSheetId="4">#REF!</definedName>
    <definedName name="CorrDefFresagem" localSheetId="7">#REF!</definedName>
    <definedName name="CorrDefFresagem">#REF!</definedName>
    <definedName name="CorrDefMBUQ" localSheetId="4">#REF!</definedName>
    <definedName name="CorrDefMBUQ" localSheetId="7">#REF!</definedName>
    <definedName name="CorrDefMBUQ">#REF!</definedName>
    <definedName name="correção" localSheetId="4">#REF!</definedName>
    <definedName name="correção" localSheetId="7">#REF!</definedName>
    <definedName name="correção">#REF!</definedName>
    <definedName name="CORREÇÃOFRES" localSheetId="4">#REF!</definedName>
    <definedName name="CORREÇÃOFRES" localSheetId="7">#REF!</definedName>
    <definedName name="CORREÇÃOFRES">#REF!</definedName>
    <definedName name="CORREÇÃOMBUFMAN" localSheetId="4">#REF!</definedName>
    <definedName name="CORREÇÃOMBUFMAN" localSheetId="7">#REF!</definedName>
    <definedName name="CORREÇÃOMBUFMAN">#REF!</definedName>
    <definedName name="CORREÇÃOMBUFREC" localSheetId="4">#REF!</definedName>
    <definedName name="CORREÇÃOMBUFREC" localSheetId="7">#REF!</definedName>
    <definedName name="CORREÇÃOMBUFREC">#REF!</definedName>
    <definedName name="CORREÇÃOMBUQMAN" localSheetId="4">#REF!</definedName>
    <definedName name="CORREÇÃOMBUQMAN" localSheetId="7">#REF!</definedName>
    <definedName name="CORREÇÃOMBUQMAN">#REF!</definedName>
    <definedName name="CORREÇÃOMBUQREC" localSheetId="4">#REF!</definedName>
    <definedName name="CORREÇÃOMBUQREC" localSheetId="7">#REF!</definedName>
    <definedName name="CORREÇÃOMBUQREC">#REF!</definedName>
    <definedName name="CORREÇÃOREC" localSheetId="4">#REF!</definedName>
    <definedName name="CORREÇÃOREC" localSheetId="7">#REF!</definedName>
    <definedName name="CORREÇÃOREC">#REF!</definedName>
    <definedName name="CORRMBUFMAN" localSheetId="4">#REF!</definedName>
    <definedName name="CORRMBUFMAN" localSheetId="7">#REF!</definedName>
    <definedName name="CORRMBUFMAN">#REF!</definedName>
    <definedName name="CORRMBUQMAN" localSheetId="4">#REF!</definedName>
    <definedName name="CORRMBUQMAN" localSheetId="7">#REF!</definedName>
    <definedName name="CORRMBUQMAN">#REF!</definedName>
    <definedName name="CORRMBUQREC" localSheetId="4">#REF!</definedName>
    <definedName name="CORRMBUQREC" localSheetId="7">#REF!</definedName>
    <definedName name="CORRMBUQREC">#REF!</definedName>
    <definedName name="Cortes" localSheetId="4">#REF!</definedName>
    <definedName name="Cortes" localSheetId="7">#REF!</definedName>
    <definedName name="Cortes" localSheetId="26">#REF!</definedName>
    <definedName name="Cortes">#REF!</definedName>
    <definedName name="cost_of_debt" localSheetId="4">#REF!</definedName>
    <definedName name="cost_of_debt" localSheetId="7">#REF!</definedName>
    <definedName name="cost_of_debt" localSheetId="26">#REF!</definedName>
    <definedName name="cost_of_debt">#REF!</definedName>
    <definedName name="cotacao" localSheetId="4">#REF!</definedName>
    <definedName name="cotacao" localSheetId="7">#REF!</definedName>
    <definedName name="cotacao">#REF!</definedName>
    <definedName name="cotação">#REF!</definedName>
    <definedName name="COTAÇÕES" localSheetId="7">#REF!</definedName>
    <definedName name="COTAÇÕES">#REF!</definedName>
    <definedName name="cp.100">#REF!</definedName>
    <definedName name="cp.95">#REF!</definedName>
    <definedName name="CPA">#REF!</definedName>
    <definedName name="CPDB80" localSheetId="4">#REF!</definedName>
    <definedName name="CPDB80" localSheetId="7">#REF!</definedName>
    <definedName name="CPDB80">#REF!</definedName>
    <definedName name="CPDMPM" localSheetId="4">#REF!</definedName>
    <definedName name="CPDMPM" localSheetId="7">#REF!</definedName>
    <definedName name="CPDMPM">#REF!</definedName>
    <definedName name="CPI">#REF!</definedName>
    <definedName name="CPL" localSheetId="4">#REF!</definedName>
    <definedName name="CPL" localSheetId="7">#REF!</definedName>
    <definedName name="CPL">#REF!</definedName>
    <definedName name="CPRLI" localSheetId="4">#REF!</definedName>
    <definedName name="CPRLI" localSheetId="7">#REF!</definedName>
    <definedName name="CPRLI">#REF!</definedName>
    <definedName name="CpuAux" localSheetId="25" hidden="1">#REF!</definedName>
    <definedName name="CpuAux" localSheetId="4" hidden="1">#REF!</definedName>
    <definedName name="CpuAux" localSheetId="27" hidden="1">#REF!</definedName>
    <definedName name="CpuAux" localSheetId="26" hidden="1">#REF!</definedName>
    <definedName name="CpuAux" localSheetId="24" hidden="1">#REF!</definedName>
    <definedName name="CpuAux" localSheetId="1" hidden="1">#REF!</definedName>
    <definedName name="CpuAux" localSheetId="0" hidden="1">#REF!</definedName>
    <definedName name="CpuAux" hidden="1">#REF!</definedName>
    <definedName name="CPUBET" localSheetId="4">#REF!</definedName>
    <definedName name="CPUBET" localSheetId="7">#REF!</definedName>
    <definedName name="CPUBET">#REF!</definedName>
    <definedName name="CPUOAC" localSheetId="4">#REF!</definedName>
    <definedName name="CPUOAC" localSheetId="7">#REF!</definedName>
    <definedName name="CPUOAC">#REF!</definedName>
    <definedName name="CPUOAE" localSheetId="4">#REF!</definedName>
    <definedName name="CPUOAE" localSheetId="7">#REF!</definedName>
    <definedName name="CPUOAE">#REF!</definedName>
    <definedName name="CPUPAV" localSheetId="4">#REF!</definedName>
    <definedName name="CPUPAV" localSheetId="7">#REF!</definedName>
    <definedName name="CPUPAV">#REF!</definedName>
    <definedName name="CPUs" localSheetId="25" hidden="1">#REF!</definedName>
    <definedName name="CPUs" localSheetId="4" hidden="1">#REF!</definedName>
    <definedName name="CPUs" localSheetId="27" hidden="1">#REF!</definedName>
    <definedName name="CPUs" localSheetId="26" hidden="1">#REF!</definedName>
    <definedName name="CPUs" localSheetId="24" hidden="1">#REF!</definedName>
    <definedName name="CPUs" localSheetId="1" hidden="1">#REF!</definedName>
    <definedName name="CPUs" localSheetId="0" hidden="1">#REF!</definedName>
    <definedName name="CPUs" hidden="1">#REF!</definedName>
    <definedName name="CPUS_AUX">#REF!</definedName>
    <definedName name="CPUS_AUX_NOVOS">#REF!</definedName>
    <definedName name="CPUS_NOVOS">#REF!</definedName>
    <definedName name="CPUSERCOMPL" localSheetId="4">#REF!</definedName>
    <definedName name="CPUSERCOMPL" localSheetId="7">#REF!</definedName>
    <definedName name="CPUSERCOMPL">#REF!</definedName>
    <definedName name="CPUSIN" localSheetId="4">#REF!</definedName>
    <definedName name="CPUSIN" localSheetId="7">#REF!</definedName>
    <definedName name="CPUSIN">#REF!</definedName>
    <definedName name="CPUTER" localSheetId="4">#REF!</definedName>
    <definedName name="CPUTER" localSheetId="7">#REF!</definedName>
    <definedName name="CPUTER">#REF!</definedName>
    <definedName name="CPUVEIC" localSheetId="4">#REF!</definedName>
    <definedName name="CPUVEIC" localSheetId="7">#REF!</definedName>
    <definedName name="CPUVEIC">#REF!</definedName>
    <definedName name="CPZF" localSheetId="4">#REF!</definedName>
    <definedName name="CPZF" localSheetId="7">#REF!</definedName>
    <definedName name="CPZF">#REF!</definedName>
    <definedName name="CPZFRANCES" localSheetId="4">#REF!</definedName>
    <definedName name="CPZFRANCES" localSheetId="7">#REF!</definedName>
    <definedName name="CPZFRANCES">#REF!</definedName>
    <definedName name="CRA" localSheetId="4">#REF!</definedName>
    <definedName name="CRA" localSheetId="7">#REF!</definedName>
    <definedName name="CRA">#REF!</definedName>
    <definedName name="CRBPE" localSheetId="4">#REF!</definedName>
    <definedName name="CRBPE" localSheetId="7">#REF!</definedName>
    <definedName name="CRBPE">#REF!</definedName>
    <definedName name="CRC" localSheetId="4">#REF!</definedName>
    <definedName name="CRC" localSheetId="7">#REF!</definedName>
    <definedName name="CRC">#REF!</definedName>
    <definedName name="CRECREVMBUQ" localSheetId="4">#REF!</definedName>
    <definedName name="CRECREVMBUQ" localSheetId="7">#REF!</definedName>
    <definedName name="CRECREVMBUQ">#REF!</definedName>
    <definedName name="CRETBVTYBT">#N/A</definedName>
    <definedName name="CRETRBRTTR">#N/A</definedName>
    <definedName name="CRETRBVTBR">#N/A</definedName>
    <definedName name="CRETRO" localSheetId="4">#REF!</definedName>
    <definedName name="CRETRO" localSheetId="7">#REF!</definedName>
    <definedName name="CRETRO">#REF!</definedName>
    <definedName name="CRG_01" localSheetId="4">#REF!</definedName>
    <definedName name="CRG_01" localSheetId="7">#REF!</definedName>
    <definedName name="CRG_01">#REF!</definedName>
    <definedName name="CRIT" localSheetId="25" hidden="1">#REF!</definedName>
    <definedName name="CRIT" localSheetId="4" hidden="1">#REF!</definedName>
    <definedName name="CRIT" localSheetId="27" hidden="1">#REF!</definedName>
    <definedName name="CRIT" localSheetId="26" hidden="1">#REF!</definedName>
    <definedName name="CRIT" localSheetId="24" hidden="1">#REF!</definedName>
    <definedName name="CRIT" localSheetId="1" hidden="1">#REF!</definedName>
    <definedName name="CRIT" localSheetId="0" hidden="1">#REF!</definedName>
    <definedName name="CRIT" hidden="1">#REF!</definedName>
    <definedName name="Criteria" localSheetId="4">#REF!</definedName>
    <definedName name="Criteria" localSheetId="7">#REF!</definedName>
    <definedName name="Criteria">#REF!</definedName>
    <definedName name="_xlnm.Criteria" localSheetId="25" hidden="1">#REF!</definedName>
    <definedName name="_xlnm.Criteria" localSheetId="4" hidden="1">#REF!</definedName>
    <definedName name="_xlnm.Criteria" localSheetId="7" hidden="1">#REF!</definedName>
    <definedName name="_xlnm.Criteria" localSheetId="26" hidden="1">#REF!</definedName>
    <definedName name="_xlnm.Criteria" localSheetId="24" hidden="1">#REF!</definedName>
    <definedName name="_xlnm.Criteria" hidden="1">#REF!</definedName>
    <definedName name="CRN">#REF!</definedName>
    <definedName name="CRO">#REF!</definedName>
    <definedName name="Cron" localSheetId="25" hidden="1">{#N/A,#N/A,FALSE,"MO (2)"}</definedName>
    <definedName name="Cron" localSheetId="4" hidden="1">{#N/A,#N/A,FALSE,"MO (2)"}</definedName>
    <definedName name="Cron" localSheetId="27" hidden="1">{#N/A,#N/A,FALSE,"MO (2)"}</definedName>
    <definedName name="Cron" localSheetId="7" hidden="1">{#N/A,#N/A,FALSE,"MO (2)"}</definedName>
    <definedName name="Cron" localSheetId="24" hidden="1">{#N/A,#N/A,FALSE,"MO (2)"}</definedName>
    <definedName name="Cron" hidden="1">{#N/A,#N/A,FALSE,"MO (2)"}</definedName>
    <definedName name="Cron_1" localSheetId="4" hidden="1">{#N/A,#N/A,FALSE,"MO (2)"}</definedName>
    <definedName name="Cron_1" localSheetId="7" hidden="1">{#N/A,#N/A,FALSE,"MO (2)"}</definedName>
    <definedName name="Cron_1" hidden="1">{#N/A,#N/A,FALSE,"MO (2)"}</definedName>
    <definedName name="CRONO" localSheetId="4">#REF!</definedName>
    <definedName name="CRONO" localSheetId="7">#REF!</definedName>
    <definedName name="CRONO" localSheetId="26">#REF!</definedName>
    <definedName name="CRONO">#REF!</definedName>
    <definedName name="CRONO_1" localSheetId="4">#REF!</definedName>
    <definedName name="CRONO_1" localSheetId="7">#REF!</definedName>
    <definedName name="CRONO_1" localSheetId="26">#REF!</definedName>
    <definedName name="CRONO_1">#REF!</definedName>
    <definedName name="CRONO_25" localSheetId="4">#REF!</definedName>
    <definedName name="CRONO_25" localSheetId="7">#REF!</definedName>
    <definedName name="CRONO_25" localSheetId="26">#REF!</definedName>
    <definedName name="CRONO_25">#REF!</definedName>
    <definedName name="cronograma" localSheetId="4" hidden="1">{#N/A,#N/A,TRUE,"Plan1"}</definedName>
    <definedName name="cronograma" localSheetId="7" hidden="1">{#N/A,#N/A,TRUE,"Plan1"}</definedName>
    <definedName name="cronograma" hidden="1">{#N/A,#N/A,TRUE,"Plan1"}</definedName>
    <definedName name="CRONOGRAMA_PRAZO">#REF!</definedName>
    <definedName name="CRONOMOD" localSheetId="7">{"total","SUM(total)","YNNNN",FALSE}</definedName>
    <definedName name="CRONOMOD">{"total","SUM(total)","YNNNN",FALSE}</definedName>
    <definedName name="Croquiiii" localSheetId="4">#N/A</definedName>
    <definedName name="Croquiiii">#N/A</definedName>
    <definedName name="Croquiiii_38" localSheetId="4">#N/A</definedName>
    <definedName name="Croquiiii_38">#N/A</definedName>
    <definedName name="CRR">#REF!</definedName>
    <definedName name="CRTBRBTY">#N/A</definedName>
    <definedName name="CRTBRTBTY">#N/A</definedName>
    <definedName name="CRTBRTBYT">#N/A</definedName>
    <definedName name="CRTBRTCTRVT">#N/A</definedName>
    <definedName name="CRTRBTBYTRFCR">#N/A</definedName>
    <definedName name="CRTRBTR">#N/A</definedName>
    <definedName name="CRTRBYTY">#N/A</definedName>
    <definedName name="CRTVCR">#N/A</definedName>
    <definedName name="CRTVRVTRTBRTB">#N/A</definedName>
    <definedName name="CRVBRBGT">#N/A</definedName>
    <definedName name="cs" localSheetId="4">#REF!</definedName>
    <definedName name="cs" localSheetId="7">#REF!</definedName>
    <definedName name="cs" localSheetId="26">#REF!</definedName>
    <definedName name="cs">#REF!</definedName>
    <definedName name="cs_1">#N/A</definedName>
    <definedName name="cs_2">#N/A</definedName>
    <definedName name="CS_24">NA()</definedName>
    <definedName name="CS_25">NA()</definedName>
    <definedName name="CS_26">NA()</definedName>
    <definedName name="CS_27">NA()</definedName>
    <definedName name="CS_28">NA()</definedName>
    <definedName name="CS_6">NA()</definedName>
    <definedName name="CS_7">NA()</definedName>
    <definedName name="CS110PI" localSheetId="4">#REF!</definedName>
    <definedName name="CS110PI" localSheetId="7">#REF!</definedName>
    <definedName name="CS110PI" localSheetId="26">#REF!</definedName>
    <definedName name="CS110PI">#REF!</definedName>
    <definedName name="CS110PI_2">#N/A</definedName>
    <definedName name="CS110R" localSheetId="4">#REF!</definedName>
    <definedName name="CS110R" localSheetId="7">#REF!</definedName>
    <definedName name="CS110R" localSheetId="26">#REF!</definedName>
    <definedName name="CS110R">#REF!</definedName>
    <definedName name="CS110R_2">#N/A</definedName>
    <definedName name="CS316PI" localSheetId="4">#REF!</definedName>
    <definedName name="CS316PI" localSheetId="7">#REF!</definedName>
    <definedName name="CS316PI" localSheetId="26">#REF!</definedName>
    <definedName name="CS316PI">#REF!</definedName>
    <definedName name="CS316PI_2">#N/A</definedName>
    <definedName name="CS316R" localSheetId="4">#REF!</definedName>
    <definedName name="CS316R" localSheetId="7">#REF!</definedName>
    <definedName name="CS316R" localSheetId="26">#REF!</definedName>
    <definedName name="CS316R">#REF!</definedName>
    <definedName name="CS316R_2">#N/A</definedName>
    <definedName name="CS423PI" localSheetId="4">#REF!</definedName>
    <definedName name="CS423PI" localSheetId="7">#REF!</definedName>
    <definedName name="CS423PI" localSheetId="26">#REF!</definedName>
    <definedName name="CS423PI">#REF!</definedName>
    <definedName name="CS423PI_2">#N/A</definedName>
    <definedName name="CS423R" localSheetId="4">#REF!</definedName>
    <definedName name="CS423R" localSheetId="7">#REF!</definedName>
    <definedName name="CS423R" localSheetId="26">#REF!</definedName>
    <definedName name="CS423R">#REF!</definedName>
    <definedName name="CS423R_2">#N/A</definedName>
    <definedName name="CSA" localSheetId="4">#REF!</definedName>
    <definedName name="CSA" localSheetId="7">#REF!</definedName>
    <definedName name="CSA">#REF!</definedName>
    <definedName name="CSA_1" localSheetId="4">#REF!</definedName>
    <definedName name="CSA_1" localSheetId="7">#REF!</definedName>
    <definedName name="CSA_1">#REF!</definedName>
    <definedName name="CSERVENTE" localSheetId="4">#REF!</definedName>
    <definedName name="CSERVENTE" localSheetId="7">#REF!</definedName>
    <definedName name="CSERVENTE">#REF!</definedName>
    <definedName name="CSPP" localSheetId="4">#REF!</definedName>
    <definedName name="CSPP" localSheetId="7">#REF!</definedName>
    <definedName name="CSPP">#REF!</definedName>
    <definedName name="CSPP_1" localSheetId="4">#REF!</definedName>
    <definedName name="CSPP_1" localSheetId="7">#REF!</definedName>
    <definedName name="CSPP_1">#REF!</definedName>
    <definedName name="CSSL" localSheetId="7" hidden="1">{#N/A,#N/A,FALSE,"IR E CS 1997";#N/A,#N/A,FALSE,"PR ND";#N/A,#N/A,FALSE,"8191";#N/A,#N/A,FALSE,"8383";#N/A,#N/A,FALSE,"MP 1024";#N/A,#N/A,FALSE,"AD_EX_97";#N/A,#N/A,FALSE,"BD 97"}</definedName>
    <definedName name="CSSL" hidden="1">{#N/A,#N/A,FALSE,"IR E CS 1997";#N/A,#N/A,FALSE,"PR ND";#N/A,#N/A,FALSE,"8191";#N/A,#N/A,FALSE,"8383";#N/A,#N/A,FALSE,"MP 1024";#N/A,#N/A,FALSE,"AD_EX_97";#N/A,#N/A,FALSE,"BD 97"}</definedName>
    <definedName name="CSSL1998" localSheetId="7" hidden="1">{#N/A,#N/A,FALSE,"IR E CS 1997";#N/A,#N/A,FALSE,"PR ND";#N/A,#N/A,FALSE,"8191";#N/A,#N/A,FALSE,"8383";#N/A,#N/A,FALSE,"MP 1024";#N/A,#N/A,FALSE,"AD_EX_97";#N/A,#N/A,FALSE,"BD 97"}</definedName>
    <definedName name="CSSL1998" hidden="1">{#N/A,#N/A,FALSE,"IR E CS 1997";#N/A,#N/A,FALSE,"PR ND";#N/A,#N/A,FALSE,"8191";#N/A,#N/A,FALSE,"8383";#N/A,#N/A,FALSE,"MP 1024";#N/A,#N/A,FALSE,"AD_EX_97";#N/A,#N/A,FALSE,"BD 97"}</definedName>
    <definedName name="CST" localSheetId="4">#REF!</definedName>
    <definedName name="CST" localSheetId="7">#REF!</definedName>
    <definedName name="CST">#REF!</definedName>
    <definedName name="CSV" localSheetId="4">#REF!</definedName>
    <definedName name="CSV" localSheetId="7">#REF!</definedName>
    <definedName name="CSV">#REF!</definedName>
    <definedName name="ct" localSheetId="4">#REF!</definedName>
    <definedName name="ct" localSheetId="7">#REF!</definedName>
    <definedName name="ct">#REF!</definedName>
    <definedName name="CT_501">#N/A</definedName>
    <definedName name="CT_501_1" localSheetId="4">#REF!</definedName>
    <definedName name="CT_501_1" localSheetId="7">#REF!</definedName>
    <definedName name="CT_501_1" localSheetId="26">#REF!</definedName>
    <definedName name="CT_501_1">#REF!</definedName>
    <definedName name="CT_511">#N/A</definedName>
    <definedName name="CT_511_1" localSheetId="4">#REF!</definedName>
    <definedName name="CT_511_1" localSheetId="7">#REF!</definedName>
    <definedName name="CT_511_1" localSheetId="26">#REF!</definedName>
    <definedName name="CT_511_1">#REF!</definedName>
    <definedName name="CT_602">#N/A</definedName>
    <definedName name="CT_602_1" localSheetId="4">#REF!</definedName>
    <definedName name="CT_602_1" localSheetId="7">#REF!</definedName>
    <definedName name="CT_602_1" localSheetId="26">#REF!</definedName>
    <definedName name="CT_602_1">#REF!</definedName>
    <definedName name="CT_603">#N/A</definedName>
    <definedName name="CT_603_1" localSheetId="4">#REF!</definedName>
    <definedName name="CT_603_1" localSheetId="7">#REF!</definedName>
    <definedName name="CT_603_1" localSheetId="26">#REF!</definedName>
    <definedName name="CT_603_1">#REF!</definedName>
    <definedName name="CT_604">#N/A</definedName>
    <definedName name="CT_604_1" localSheetId="4">#REF!</definedName>
    <definedName name="CT_604_1" localSheetId="7">#REF!</definedName>
    <definedName name="CT_604_1" localSheetId="26">#REF!</definedName>
    <definedName name="CT_604_1">#REF!</definedName>
    <definedName name="CT_605">#N/A</definedName>
    <definedName name="CT_605_1" localSheetId="4">#REF!</definedName>
    <definedName name="CT_605_1" localSheetId="7">#REF!</definedName>
    <definedName name="CT_605_1" localSheetId="26">#REF!</definedName>
    <definedName name="CT_605_1">#REF!</definedName>
    <definedName name="CT_607">#N/A</definedName>
    <definedName name="CT_607_1" localSheetId="4">#REF!</definedName>
    <definedName name="CT_607_1" localSheetId="7">#REF!</definedName>
    <definedName name="CT_607_1" localSheetId="26">#REF!</definedName>
    <definedName name="CT_607_1">#REF!</definedName>
    <definedName name="CT_701">#N/A</definedName>
    <definedName name="CT_701_1" localSheetId="4">#REF!</definedName>
    <definedName name="CT_701_1" localSheetId="7">#REF!</definedName>
    <definedName name="CT_701_1" localSheetId="26">#REF!</definedName>
    <definedName name="CT_701_1">#REF!</definedName>
    <definedName name="CT_702">#N/A</definedName>
    <definedName name="CT_702_1" localSheetId="4">#REF!</definedName>
    <definedName name="CT_702_1" localSheetId="7">#REF!</definedName>
    <definedName name="CT_702_1" localSheetId="26">#REF!</definedName>
    <definedName name="CT_702_1">#REF!</definedName>
    <definedName name="CTCC4P" localSheetId="4">#REF!</definedName>
    <definedName name="CTCC4P" localSheetId="7">#REF!</definedName>
    <definedName name="CTCC4P">#REF!</definedName>
    <definedName name="CTCCB10NP" localSheetId="4">#REF!</definedName>
    <definedName name="CTCCB10NP" localSheetId="7">#REF!</definedName>
    <definedName name="CTCCB10NP">#REF!</definedName>
    <definedName name="CTCCB10P" localSheetId="4">#REF!</definedName>
    <definedName name="CTCCB10P" localSheetId="7">#REF!</definedName>
    <definedName name="CTCCB10P">#REF!</definedName>
    <definedName name="CTCCCNP" localSheetId="4">#REF!</definedName>
    <definedName name="CTCCCNP" localSheetId="7">#REF!</definedName>
    <definedName name="CTCCCNP">#REF!</definedName>
    <definedName name="CTED6N" localSheetId="4">#REF!</definedName>
    <definedName name="CTED6N" localSheetId="7">#REF!</definedName>
    <definedName name="CTED6N">#REF!</definedName>
    <definedName name="ctescman" localSheetId="4">#REF!</definedName>
    <definedName name="ctescman" localSheetId="7">#REF!</definedName>
    <definedName name="ctescman">#REF!</definedName>
    <definedName name="CTESSF" localSheetId="4">#REF!</definedName>
    <definedName name="CTESSF" localSheetId="7">#REF!</definedName>
    <definedName name="CTESSF">#REF!</definedName>
    <definedName name="ctfa4" localSheetId="4">#REF!</definedName>
    <definedName name="ctfa4" localSheetId="7">#REF!</definedName>
    <definedName name="ctfa4">#REF!</definedName>
    <definedName name="CTH" localSheetId="7" hidden="1">{#N/A,#N/A,FALSE,"GERAL";#N/A,#N/A,FALSE,"012-96";#N/A,#N/A,FALSE,"018-96";#N/A,#N/A,FALSE,"027-96";#N/A,#N/A,FALSE,"059-96";#N/A,#N/A,FALSE,"076-96";#N/A,#N/A,FALSE,"019-97";#N/A,#N/A,FALSE,"021-97";#N/A,#N/A,FALSE,"022-97";#N/A,#N/A,FALSE,"028-97"}</definedName>
    <definedName name="CTH" hidden="1">{#N/A,#N/A,FALSE,"GERAL";#N/A,#N/A,FALSE,"012-96";#N/A,#N/A,FALSE,"018-96";#N/A,#N/A,FALSE,"027-96";#N/A,#N/A,FALSE,"059-96";#N/A,#N/A,FALSE,"076-96";#N/A,#N/A,FALSE,"019-97";#N/A,#N/A,FALSE,"021-97";#N/A,#N/A,FALSE,"022-97";#N/A,#N/A,FALSE,"028-97"}</definedName>
    <definedName name="CTLB5P" localSheetId="4">#REF!</definedName>
    <definedName name="CTLB5P" localSheetId="7">#REF!</definedName>
    <definedName name="CTLB5P">#REF!</definedName>
    <definedName name="CTLC4P" localSheetId="4">#REF!</definedName>
    <definedName name="CTLC4P" localSheetId="7">#REF!</definedName>
    <definedName name="CTLC4P">#REF!</definedName>
    <definedName name="CTLCB10P" localSheetId="4">#REF!</definedName>
    <definedName name="CTLCB10P" localSheetId="7">#REF!</definedName>
    <definedName name="CTLCB10P">#REF!</definedName>
    <definedName name="CTLMR" localSheetId="4">#REF!</definedName>
    <definedName name="CTLMR" localSheetId="7">#REF!</definedName>
    <definedName name="CTLMR">#REF!</definedName>
    <definedName name="CTO">#REF!</definedName>
    <definedName name="ctrvbyb">#N/A</definedName>
    <definedName name="cu" localSheetId="4" hidden="1">{#N/A,#N/A,TRUE,"Serviços"}</definedName>
    <definedName name="cu" localSheetId="27" hidden="1">{#N/A,#N/A,TRUE,"Serviços"}</definedName>
    <definedName name="cu" localSheetId="7" hidden="1">{#N/A,#N/A,TRUE,"Serviços"}</definedName>
    <definedName name="cu" hidden="1">{#N/A,#N/A,TRUE,"Serviços"}</definedName>
    <definedName name="CUB" localSheetId="4">#REF!</definedName>
    <definedName name="CUB" localSheetId="7">#REF!</definedName>
    <definedName name="CUB">#REF!</definedName>
    <definedName name="Cun" localSheetId="4" hidden="1">VLOOKUP(#REF!,BDI!rec,5,0)</definedName>
    <definedName name="Cun" localSheetId="27" hidden="1">VLOOKUP(#REF!,[0]!REC,5,0)</definedName>
    <definedName name="CUN" localSheetId="7">#REF!</definedName>
    <definedName name="Cun" localSheetId="26" hidden="1">VLOOKUP(#REF!,[0]!REC,5,0)</definedName>
    <definedName name="CUN">#REF!</definedName>
    <definedName name="CunEq" localSheetId="25" hidden="1">SUM(IF(#REF! =#REF!,(#REF!)*(#REF!="EQ")))</definedName>
    <definedName name="CunEq" localSheetId="4" hidden="1">SUM(IF(#REF! =#REF!,(#REF!)*(#REF!="EQ")))</definedName>
    <definedName name="CunEq" localSheetId="27" hidden="1">SUM(IF(#REF! =#REF!,(#REF!)*(#REF!="EQ")))</definedName>
    <definedName name="CunEq" localSheetId="7" hidden="1">SUM(IF(#REF! =#REF!,(#REF!)*(#REF!="EQ")))</definedName>
    <definedName name="CunEq" localSheetId="26" hidden="1">SUM(IF(#REF! =#REF!,(#REF!)*(#REF!="EQ")))</definedName>
    <definedName name="CunEq" localSheetId="24" hidden="1">SUM(IF(#REF! =#REF!,(#REF!)*(#REF!="EQ")))</definedName>
    <definedName name="CunEq" localSheetId="1" hidden="1">SUM(IF(#REF! =#REF!,(#REF!)*(#REF!="EQ")))</definedName>
    <definedName name="CunEq" localSheetId="0" hidden="1">SUM(IF(#REF! =#REF!,(#REF!)*(#REF!="EQ")))</definedName>
    <definedName name="CunEq" hidden="1">SUM(IF(#REF! =#REF!,(#REF!)*(#REF!="EQ")))</definedName>
    <definedName name="CunEq_1" localSheetId="4" hidden="1">SUM(IF(#REF! =#REF!,(#REF!)*(#REF!="EQ")))</definedName>
    <definedName name="CunEq_1" localSheetId="7" hidden="1">SUM(IF(#REF! =#REF!,(#REF!)*(#REF!="EQ")))</definedName>
    <definedName name="CunEq_1" localSheetId="26" hidden="1">SUM(IF(#REF! =#REF!,(#REF!)*(#REF!="EQ")))</definedName>
    <definedName name="CunEq_1" hidden="1">SUM(IF(#REF! =#REF!,(#REF!)*(#REF!="EQ")))</definedName>
    <definedName name="CunMo" localSheetId="25" hidden="1">SUM(IF(#REF! =#REF!,(#REF!)*(#REF!="MO")))</definedName>
    <definedName name="CunMo" localSheetId="4" hidden="1">SUM(IF(#REF! =#REF!,(#REF!)*(#REF!="MO")))</definedName>
    <definedName name="CunMo" localSheetId="27" hidden="1">SUM(IF(#REF! =#REF!,(#REF!)*(#REF!="MO")))</definedName>
    <definedName name="CunMo" localSheetId="7" hidden="1">SUM(IF(#REF! =#REF!,(#REF!)*(#REF!="MO")))</definedName>
    <definedName name="CunMo" localSheetId="26" hidden="1">SUM(IF(#REF! =#REF!,(#REF!)*(#REF!="MO")))</definedName>
    <definedName name="CunMo" localSheetId="24" hidden="1">SUM(IF(#REF! =#REF!,(#REF!)*(#REF!="MO")))</definedName>
    <definedName name="CunMo" localSheetId="1" hidden="1">SUM(IF(#REF! =#REF!,(#REF!)*(#REF!="MO")))</definedName>
    <definedName name="CunMo" localSheetId="0" hidden="1">SUM(IF(#REF! =#REF!,(#REF!)*(#REF!="MO")))</definedName>
    <definedName name="CunMo" hidden="1">SUM(IF(#REF! =#REF!,(#REF!)*(#REF!="MO")))</definedName>
    <definedName name="CunMo_1" localSheetId="4" hidden="1">SUM(IF(#REF! =#REF!,(#REF!)*(#REF!="MO")))</definedName>
    <definedName name="CunMo_1" localSheetId="7" hidden="1">SUM(IF(#REF! =#REF!,(#REF!)*(#REF!="MO")))</definedName>
    <definedName name="CunMo_1" localSheetId="26" hidden="1">SUM(IF(#REF! =#REF!,(#REF!)*(#REF!="MO")))</definedName>
    <definedName name="CunMo_1" hidden="1">SUM(IF(#REF! =#REF!,(#REF!)*(#REF!="MO")))</definedName>
    <definedName name="CunMp" localSheetId="25" hidden="1">SUM(IF(#REF! =#REF!,(#REF!)*(#REF!="MP")))</definedName>
    <definedName name="CunMp" localSheetId="4" hidden="1">SUM(IF(#REF! =#REF!,(#REF!)*(#REF!="MP")))</definedName>
    <definedName name="CunMp" localSheetId="27" hidden="1">SUM(IF(#REF! =#REF!,(#REF!)*(#REF!="MP")))</definedName>
    <definedName name="CunMp" localSheetId="7" hidden="1">SUM(IF(#REF! =#REF!,(#REF!)*(#REF!="MP")))</definedName>
    <definedName name="CunMp" localSheetId="26" hidden="1">SUM(IF(#REF! =#REF!,(#REF!)*(#REF!="MP")))</definedName>
    <definedName name="CunMp" localSheetId="24" hidden="1">SUM(IF(#REF! =#REF!,(#REF!)*(#REF!="MP")))</definedName>
    <definedName name="CunMp" localSheetId="1" hidden="1">SUM(IF(#REF! =#REF!,(#REF!)*(#REF!="MP")))</definedName>
    <definedName name="CunMp" localSheetId="0" hidden="1">SUM(IF(#REF! =#REF!,(#REF!)*(#REF!="MP")))</definedName>
    <definedName name="CunMp" hidden="1">SUM(IF(#REF! =#REF!,(#REF!)*(#REF!="MP")))</definedName>
    <definedName name="CunMp_1" localSheetId="4" hidden="1">SUM(IF(#REF! =#REF!,(#REF!)*(#REF!="MP")))</definedName>
    <definedName name="CunMp_1" localSheetId="7" hidden="1">SUM(IF(#REF! =#REF!,(#REF!)*(#REF!="MP")))</definedName>
    <definedName name="CunMp_1" localSheetId="26" hidden="1">SUM(IF(#REF! =#REF!,(#REF!)*(#REF!="MP")))</definedName>
    <definedName name="CunMp_1" hidden="1">SUM(IF(#REF! =#REF!,(#REF!)*(#REF!="MP")))</definedName>
    <definedName name="CUP" localSheetId="4">#REF!</definedName>
    <definedName name="CUP" localSheetId="7">#REF!</definedName>
    <definedName name="CUP">#REF!</definedName>
    <definedName name="CURC1C" localSheetId="4">#REF!</definedName>
    <definedName name="CURC1C" localSheetId="7">#REF!</definedName>
    <definedName name="CURC1C">#REF!</definedName>
    <definedName name="CURRENCY" localSheetId="4">#REF!</definedName>
    <definedName name="CURRENCY" localSheetId="19">#REF!</definedName>
    <definedName name="CURRENCY" localSheetId="7">#REF!</definedName>
    <definedName name="CURRENCY" localSheetId="26">#REF!</definedName>
    <definedName name="CURRENCY">#REF!</definedName>
    <definedName name="CURRENCYY" localSheetId="4">#REF!</definedName>
    <definedName name="CURRENCYY" localSheetId="7">#REF!</definedName>
    <definedName name="CURRENCYY">#REF!</definedName>
    <definedName name="CURTO">#N/A</definedName>
    <definedName name="CURVA" localSheetId="19">'[7]FLUXO - EXECUÇÃO PRÓPRIA'!#REF!</definedName>
    <definedName name="curva">#N/A</definedName>
    <definedName name="CURVA_ABC" localSheetId="19">'[7]FLUXO - EXECUÇÃO PRÓPRIA'!#REF!</definedName>
    <definedName name="Curva_ABC">#N/A</definedName>
    <definedName name="curvaabc" localSheetId="7" hidden="1">{#N/A,#N/A,FALSE,"GERAL";#N/A,#N/A,FALSE,"012-96";#N/A,#N/A,FALSE,"018-96";#N/A,#N/A,FALSE,"027-96";#N/A,#N/A,FALSE,"059-96";#N/A,#N/A,FALSE,"076-96";#N/A,#N/A,FALSE,"019-97";#N/A,#N/A,FALSE,"021-97";#N/A,#N/A,FALSE,"022-97";#N/A,#N/A,FALSE,"028-97"}</definedName>
    <definedName name="curvaabc" hidden="1">{#N/A,#N/A,FALSE,"GERAL";#N/A,#N/A,FALSE,"012-96";#N/A,#N/A,FALSE,"018-96";#N/A,#N/A,FALSE,"027-96";#N/A,#N/A,FALSE,"059-96";#N/A,#N/A,FALSE,"076-96";#N/A,#N/A,FALSE,"019-97";#N/A,#N/A,FALSE,"021-97";#N/A,#N/A,FALSE,"022-97";#N/A,#N/A,FALSE,"028-97"}</definedName>
    <definedName name="custgram" localSheetId="4">#REF!</definedName>
    <definedName name="custgram" localSheetId="7">#REF!</definedName>
    <definedName name="custgram">#REF!</definedName>
    <definedName name="custo" localSheetId="4">#REF!</definedName>
    <definedName name="custo" localSheetId="19">#REF!</definedName>
    <definedName name="custo" localSheetId="7">#REF!</definedName>
    <definedName name="custo" localSheetId="26">#REF!</definedName>
    <definedName name="custo">#REF!</definedName>
    <definedName name="CUSTO_10" localSheetId="4">#REF!</definedName>
    <definedName name="CUSTO_10" localSheetId="7">#REF!</definedName>
    <definedName name="CUSTO_10" localSheetId="26">#REF!</definedName>
    <definedName name="CUSTO_10">#REF!</definedName>
    <definedName name="CUSTO_10_16" localSheetId="4">#REF!</definedName>
    <definedName name="CUSTO_10_16" localSheetId="7">#REF!</definedName>
    <definedName name="CUSTO_10_16">#REF!</definedName>
    <definedName name="CUSTO_10_19" localSheetId="4">#REF!</definedName>
    <definedName name="CUSTO_10_19" localSheetId="7">#REF!</definedName>
    <definedName name="CUSTO_10_19" localSheetId="26">#REF!</definedName>
    <definedName name="CUSTO_10_19">#REF!</definedName>
    <definedName name="CUSTO_10_19_16" localSheetId="4">#REF!</definedName>
    <definedName name="CUSTO_10_19_16" localSheetId="7">#REF!</definedName>
    <definedName name="CUSTO_10_19_16">#REF!</definedName>
    <definedName name="CUSTO_16" localSheetId="4">#REF!</definedName>
    <definedName name="CUSTO_16" localSheetId="7">#REF!</definedName>
    <definedName name="CUSTO_16">#REF!</definedName>
    <definedName name="CUSTO_17" localSheetId="4">#REF!</definedName>
    <definedName name="CUSTO_17" localSheetId="7">#REF!</definedName>
    <definedName name="CUSTO_17" localSheetId="26">#REF!</definedName>
    <definedName name="CUSTO_17">#REF!</definedName>
    <definedName name="CUSTO_17_16" localSheetId="4">#REF!</definedName>
    <definedName name="CUSTO_17_16" localSheetId="7">#REF!</definedName>
    <definedName name="CUSTO_17_16">#REF!</definedName>
    <definedName name="CUSTO_17_19" localSheetId="4">#REF!</definedName>
    <definedName name="CUSTO_17_19" localSheetId="7">#REF!</definedName>
    <definedName name="CUSTO_17_19" localSheetId="26">#REF!</definedName>
    <definedName name="CUSTO_17_19">#REF!</definedName>
    <definedName name="CUSTO_17_19_16" localSheetId="4">#REF!</definedName>
    <definedName name="CUSTO_17_19_16" localSheetId="7">#REF!</definedName>
    <definedName name="CUSTO_17_19_16">#REF!</definedName>
    <definedName name="CUSTO_19" localSheetId="4">#REF!</definedName>
    <definedName name="CUSTO_19" localSheetId="7">#REF!</definedName>
    <definedName name="CUSTO_19" localSheetId="26">#REF!</definedName>
    <definedName name="CUSTO_19">#REF!</definedName>
    <definedName name="CUSTO_19_16" localSheetId="4">#REF!</definedName>
    <definedName name="CUSTO_19_16" localSheetId="7">#REF!</definedName>
    <definedName name="CUSTO_19_16">#REF!</definedName>
    <definedName name="CUSTO_6" localSheetId="4">#REF!</definedName>
    <definedName name="CUSTO_6" localSheetId="7">#REF!</definedName>
    <definedName name="CUSTO_6" localSheetId="26">#REF!</definedName>
    <definedName name="CUSTO_6">#REF!</definedName>
    <definedName name="CUSTO_6_16" localSheetId="4">#REF!</definedName>
    <definedName name="CUSTO_6_16" localSheetId="7">#REF!</definedName>
    <definedName name="CUSTO_6_16">#REF!</definedName>
    <definedName name="CUSTO_6_19" localSheetId="4">#REF!</definedName>
    <definedName name="CUSTO_6_19" localSheetId="7">#REF!</definedName>
    <definedName name="CUSTO_6_19" localSheetId="26">#REF!</definedName>
    <definedName name="CUSTO_6_19">#REF!</definedName>
    <definedName name="CUSTO_6_19_16" localSheetId="4">#REF!</definedName>
    <definedName name="CUSTO_6_19_16" localSheetId="7">#REF!</definedName>
    <definedName name="CUSTO_6_19_16">#REF!</definedName>
    <definedName name="CUSTO_7" localSheetId="4">#REF!</definedName>
    <definedName name="CUSTO_7" localSheetId="7">#REF!</definedName>
    <definedName name="CUSTO_7" localSheetId="26">#REF!</definedName>
    <definedName name="CUSTO_7">#REF!</definedName>
    <definedName name="CUSTO_7_16" localSheetId="4">#REF!</definedName>
    <definedName name="CUSTO_7_16" localSheetId="7">#REF!</definedName>
    <definedName name="CUSTO_7_16">#REF!</definedName>
    <definedName name="CUSTO_7_19" localSheetId="4">#REF!</definedName>
    <definedName name="CUSTO_7_19" localSheetId="7">#REF!</definedName>
    <definedName name="CUSTO_7_19" localSheetId="26">#REF!</definedName>
    <definedName name="CUSTO_7_19">#REF!</definedName>
    <definedName name="CUSTO_7_19_16" localSheetId="4">#REF!</definedName>
    <definedName name="CUSTO_7_19_16" localSheetId="7">#REF!</definedName>
    <definedName name="CUSTO_7_19_16">#REF!</definedName>
    <definedName name="CUSTO_8" localSheetId="4">#REF!</definedName>
    <definedName name="CUSTO_8" localSheetId="7">#REF!</definedName>
    <definedName name="CUSTO_8" localSheetId="26">#REF!</definedName>
    <definedName name="CUSTO_8">#REF!</definedName>
    <definedName name="CUSTO_8_16" localSheetId="4">#REF!</definedName>
    <definedName name="CUSTO_8_16" localSheetId="7">#REF!</definedName>
    <definedName name="CUSTO_8_16">#REF!</definedName>
    <definedName name="CUSTO_8_19" localSheetId="4">#REF!</definedName>
    <definedName name="CUSTO_8_19" localSheetId="7">#REF!</definedName>
    <definedName name="CUSTO_8_19" localSheetId="26">#REF!</definedName>
    <definedName name="CUSTO_8_19">#REF!</definedName>
    <definedName name="CUSTO_8_19_16" localSheetId="4">#REF!</definedName>
    <definedName name="CUSTO_8_19_16" localSheetId="7">#REF!</definedName>
    <definedName name="CUSTO_8_19_16">#REF!</definedName>
    <definedName name="CUSTO_9" localSheetId="4">#REF!</definedName>
    <definedName name="CUSTO_9" localSheetId="7">#REF!</definedName>
    <definedName name="CUSTO_9" localSheetId="26">#REF!</definedName>
    <definedName name="CUSTO_9">#REF!</definedName>
    <definedName name="CUSTO_9_16" localSheetId="4">#REF!</definedName>
    <definedName name="CUSTO_9_16" localSheetId="7">#REF!</definedName>
    <definedName name="CUSTO_9_16">#REF!</definedName>
    <definedName name="CUSTO_9_19" localSheetId="4">#REF!</definedName>
    <definedName name="CUSTO_9_19" localSheetId="7">#REF!</definedName>
    <definedName name="CUSTO_9_19" localSheetId="26">#REF!</definedName>
    <definedName name="CUSTO_9_19">#REF!</definedName>
    <definedName name="CUSTO_9_19_16" localSheetId="4">#REF!</definedName>
    <definedName name="CUSTO_9_19_16" localSheetId="7">#REF!</definedName>
    <definedName name="CUSTO_9_19_16">#REF!</definedName>
    <definedName name="CUSTO_DE_COMBUSTÍVEL_E_LUFRIFICANTES" localSheetId="4">#REF!</definedName>
    <definedName name="CUSTO_DE_COMBUSTÍVEL_E_LUFRIFICANTES" localSheetId="7">#REF!</definedName>
    <definedName name="CUSTO_DE_COMBUSTÍVEL_E_LUFRIFICANTES">#REF!</definedName>
    <definedName name="Custo_parcial" localSheetId="4">#REF!</definedName>
    <definedName name="Custo_parcial" localSheetId="7">#REF!</definedName>
    <definedName name="Custo_parcial" localSheetId="26">#REF!</definedName>
    <definedName name="Custo_parcial">#REF!</definedName>
    <definedName name="Custo_parcial_1" localSheetId="4">#REF!</definedName>
    <definedName name="Custo_parcial_1" localSheetId="7">#REF!</definedName>
    <definedName name="Custo_parcial_1" localSheetId="26">#REF!</definedName>
    <definedName name="Custo_parcial_1">#REF!</definedName>
    <definedName name="Custo_parcial_2">#N/A</definedName>
    <definedName name="custoA" localSheetId="4">#REF!</definedName>
    <definedName name="custoA" localSheetId="7">#REF!</definedName>
    <definedName name="custoA" localSheetId="26">#REF!</definedName>
    <definedName name="custoA">#REF!</definedName>
    <definedName name="custoB" localSheetId="4">#REF!</definedName>
    <definedName name="custoB" localSheetId="7">#REF!</definedName>
    <definedName name="custoB" localSheetId="26">#REF!</definedName>
    <definedName name="custoB">#REF!</definedName>
    <definedName name="custoc" localSheetId="4" hidden="1">#REF!</definedName>
    <definedName name="custoc" localSheetId="7" hidden="1">#REF!</definedName>
    <definedName name="custoc" hidden="1">#REF!</definedName>
    <definedName name="custoo" localSheetId="4">#REF!</definedName>
    <definedName name="custoo" localSheetId="7">#REF!</definedName>
    <definedName name="custoo">#REF!</definedName>
    <definedName name="custoSUB" localSheetId="4">#REF!</definedName>
    <definedName name="custoSUB" localSheetId="7">#REF!</definedName>
    <definedName name="custoSUB" localSheetId="26">#REF!</definedName>
    <definedName name="custoSUB">#REF!</definedName>
    <definedName name="CV" localSheetId="4">#REF!</definedName>
    <definedName name="CV" localSheetId="7">#REF!</definedName>
    <definedName name="CV" localSheetId="26">#REF!</definedName>
    <definedName name="CV">#REF!</definedName>
    <definedName name="cvc" localSheetId="4">#REF!</definedName>
    <definedName name="cvc" localSheetId="7">#REF!</definedName>
    <definedName name="cvc" localSheetId="26">#REF!</definedName>
    <definedName name="cvc">#REF!</definedName>
    <definedName name="CVDF">#N/A</definedName>
    <definedName name="cvdfdfd">#N/A</definedName>
    <definedName name="cvp1\2" localSheetId="4">#REF!</definedName>
    <definedName name="cvp1\2" localSheetId="7">#REF!</definedName>
    <definedName name="cvp1\2">#REF!</definedName>
    <definedName name="cwlksd" localSheetId="7" hidden="1">{#N/A,#N/A,FALSE,"Aging Summary";#N/A,#N/A,FALSE,"Ratio Analysis";#N/A,#N/A,FALSE,"Test 120 Day Accts";#N/A,#N/A,FALSE,"Tickmarks"}</definedName>
    <definedName name="cwlksd" hidden="1">{#N/A,#N/A,FALSE,"Aging Summary";#N/A,#N/A,FALSE,"Ratio Analysis";#N/A,#N/A,FALSE,"Test 120 Day Accts";#N/A,#N/A,FALSE,"Tickmarks"}</definedName>
    <definedName name="cx" localSheetId="4">#REF!</definedName>
    <definedName name="cx" localSheetId="7">#REF!</definedName>
    <definedName name="cx">#REF!</definedName>
    <definedName name="cx.01">#REF!</definedName>
    <definedName name="cx_coletora">#REF!</definedName>
    <definedName name="cxp4x2" localSheetId="4">#REF!</definedName>
    <definedName name="cxp4x2" localSheetId="7">#REF!</definedName>
    <definedName name="cxp4x2">#REF!</definedName>
    <definedName name="CXRH">#N/A</definedName>
    <definedName name="d" localSheetId="4">#REF!</definedName>
    <definedName name="d" localSheetId="19">#REF!</definedName>
    <definedName name="d" localSheetId="7">#REF!</definedName>
    <definedName name="d" localSheetId="26">#REF!</definedName>
    <definedName name="d" hidden="1">{#N/A,#N/A,FALSE,"Aging Summary";#N/A,#N/A,FALSE,"Ratio Analysis";#N/A,#N/A,FALSE,"Test 120 Day Accts";#N/A,#N/A,FALSE,"Tickmarks"}</definedName>
    <definedName name="d.1000">#REF!</definedName>
    <definedName name="d.1200">#REF!</definedName>
    <definedName name="d.200">#REF!</definedName>
    <definedName name="d.400">#REF!</definedName>
    <definedName name="d.50">#REF!</definedName>
    <definedName name="d.600">#REF!</definedName>
    <definedName name="d.800">#REF!</definedName>
    <definedName name="d_25" localSheetId="4">#REF!</definedName>
    <definedName name="d_25" localSheetId="7">#REF!</definedName>
    <definedName name="d_25" localSheetId="26">#REF!</definedName>
    <definedName name="d_25">#REF!</definedName>
    <definedName name="d_4" localSheetId="4">#REF!</definedName>
    <definedName name="d_4" localSheetId="7">#REF!</definedName>
    <definedName name="d_4">#REF!</definedName>
    <definedName name="DA" localSheetId="7">#REF!</definedName>
    <definedName name="DA">#N/A</definedName>
    <definedName name="DA_10">#N/A</definedName>
    <definedName name="DA_11">#N/A</definedName>
    <definedName name="DA_12">#N/A</definedName>
    <definedName name="DA_13">#N/A</definedName>
    <definedName name="DA_14">#N/A</definedName>
    <definedName name="DA_15">#N/A</definedName>
    <definedName name="DA_16">#N/A</definedName>
    <definedName name="DA_17">#N/A</definedName>
    <definedName name="DA_18">#N/A</definedName>
    <definedName name="DA_2">#N/A</definedName>
    <definedName name="DA_5">#N/A</definedName>
    <definedName name="DA_6">#N/A</definedName>
    <definedName name="DA_7">#N/A</definedName>
    <definedName name="DA_8">#N/A</definedName>
    <definedName name="DA_9">#N/A</definedName>
    <definedName name="DAC" localSheetId="7">#REF!</definedName>
    <definedName name="DAC">#N/A</definedName>
    <definedName name="DADA" localSheetId="4">#REF!</definedName>
    <definedName name="DADA" localSheetId="7">#REF!</definedName>
    <definedName name="DADA">#REF!</definedName>
    <definedName name="dadadfs" localSheetId="4">#REF!</definedName>
    <definedName name="dadadfs" localSheetId="7">#REF!</definedName>
    <definedName name="dadadfs">#REF!</definedName>
    <definedName name="dadinho" localSheetId="4">#REF!</definedName>
    <definedName name="dadinho" localSheetId="7">#REF!</definedName>
    <definedName name="dadinho" localSheetId="26">#REF!</definedName>
    <definedName name="dadinho">#REF!</definedName>
    <definedName name="dadinho_1" localSheetId="4">#REF!</definedName>
    <definedName name="dadinho_1" localSheetId="7">#REF!</definedName>
    <definedName name="dadinho_1" localSheetId="26">#REF!</definedName>
    <definedName name="dadinho_1">#REF!</definedName>
    <definedName name="dadinho_11" localSheetId="4">#REF!</definedName>
    <definedName name="dadinho_11" localSheetId="7">#REF!</definedName>
    <definedName name="dadinho_11" localSheetId="26">#REF!</definedName>
    <definedName name="dadinho_11">#REF!</definedName>
    <definedName name="dadinho_11_16" localSheetId="4">#REF!</definedName>
    <definedName name="dadinho_11_16" localSheetId="7">#REF!</definedName>
    <definedName name="dadinho_11_16">#REF!</definedName>
    <definedName name="dadinho_11_19" localSheetId="4">#REF!</definedName>
    <definedName name="dadinho_11_19" localSheetId="7">#REF!</definedName>
    <definedName name="dadinho_11_19" localSheetId="26">#REF!</definedName>
    <definedName name="dadinho_11_19">#REF!</definedName>
    <definedName name="dadinho_11_19_16" localSheetId="4">#REF!</definedName>
    <definedName name="dadinho_11_19_16" localSheetId="7">#REF!</definedName>
    <definedName name="dadinho_11_19_16">#REF!</definedName>
    <definedName name="dadinho_13" localSheetId="4">#REF!</definedName>
    <definedName name="dadinho_13" localSheetId="7">#REF!</definedName>
    <definedName name="dadinho_13" localSheetId="26">#REF!</definedName>
    <definedName name="dadinho_13">#REF!</definedName>
    <definedName name="dadinho_13_1" localSheetId="4">#REF!</definedName>
    <definedName name="dadinho_13_1" localSheetId="7">#REF!</definedName>
    <definedName name="dadinho_13_1" localSheetId="26">#REF!</definedName>
    <definedName name="dadinho_13_1">#REF!</definedName>
    <definedName name="dadinho_13_1_16" localSheetId="4">#REF!</definedName>
    <definedName name="dadinho_13_1_16" localSheetId="7">#REF!</definedName>
    <definedName name="dadinho_13_1_16">#REF!</definedName>
    <definedName name="dadinho_13_16" localSheetId="4">#REF!</definedName>
    <definedName name="dadinho_13_16" localSheetId="7">#REF!</definedName>
    <definedName name="dadinho_13_16">#REF!</definedName>
    <definedName name="dadinho_13_19" localSheetId="4">#REF!</definedName>
    <definedName name="dadinho_13_19" localSheetId="7">#REF!</definedName>
    <definedName name="dadinho_13_19" localSheetId="26">#REF!</definedName>
    <definedName name="dadinho_13_19">#REF!</definedName>
    <definedName name="dadinho_13_19_16" localSheetId="4">#REF!</definedName>
    <definedName name="dadinho_13_19_16" localSheetId="7">#REF!</definedName>
    <definedName name="dadinho_13_19_16">#REF!</definedName>
    <definedName name="dadinho_14" localSheetId="4">#REF!</definedName>
    <definedName name="dadinho_14" localSheetId="7">#REF!</definedName>
    <definedName name="dadinho_14">#REF!</definedName>
    <definedName name="dadinho_16" localSheetId="4">#REF!</definedName>
    <definedName name="dadinho_16" localSheetId="7">#REF!</definedName>
    <definedName name="dadinho_16">#REF!</definedName>
    <definedName name="dadinho_19" localSheetId="4">#REF!</definedName>
    <definedName name="dadinho_19" localSheetId="7">#REF!</definedName>
    <definedName name="dadinho_19" localSheetId="26">#REF!</definedName>
    <definedName name="dadinho_19">#REF!</definedName>
    <definedName name="dadinho_19_16" localSheetId="4">#REF!</definedName>
    <definedName name="dadinho_19_16" localSheetId="7">#REF!</definedName>
    <definedName name="dadinho_19_16">#REF!</definedName>
    <definedName name="dadinho_21" localSheetId="4">#REF!</definedName>
    <definedName name="dadinho_21" localSheetId="7">#REF!</definedName>
    <definedName name="dadinho_21" localSheetId="26">#REF!</definedName>
    <definedName name="dadinho_21">#REF!</definedName>
    <definedName name="dadinho_21_16" localSheetId="4">#REF!</definedName>
    <definedName name="dadinho_21_16" localSheetId="7">#REF!</definedName>
    <definedName name="dadinho_21_16">#REF!</definedName>
    <definedName name="dadinho_21_19" localSheetId="4">#REF!</definedName>
    <definedName name="dadinho_21_19" localSheetId="7">#REF!</definedName>
    <definedName name="dadinho_21_19" localSheetId="26">#REF!</definedName>
    <definedName name="dadinho_21_19">#REF!</definedName>
    <definedName name="dadinho_21_19_16" localSheetId="4">#REF!</definedName>
    <definedName name="dadinho_21_19_16" localSheetId="7">#REF!</definedName>
    <definedName name="dadinho_21_19_16">#REF!</definedName>
    <definedName name="dadinho_26" localSheetId="4">#REF!</definedName>
    <definedName name="dadinho_26" localSheetId="7">#REF!</definedName>
    <definedName name="dadinho_26">#REF!</definedName>
    <definedName name="dadinho_28" localSheetId="4">#REF!</definedName>
    <definedName name="dadinho_28" localSheetId="7">#REF!</definedName>
    <definedName name="dadinho_28">#REF!</definedName>
    <definedName name="dadinho_29" localSheetId="4">#REF!</definedName>
    <definedName name="dadinho_29" localSheetId="7">#REF!</definedName>
    <definedName name="dadinho_29" localSheetId="26">#REF!</definedName>
    <definedName name="dadinho_29">#REF!</definedName>
    <definedName name="dadinho_31" localSheetId="4">#REF!</definedName>
    <definedName name="dadinho_31" localSheetId="7">#REF!</definedName>
    <definedName name="dadinho_31" localSheetId="26">#REF!</definedName>
    <definedName name="dadinho_31">#REF!</definedName>
    <definedName name="dadinho_50">#N/A</definedName>
    <definedName name="dadinho_50_1" localSheetId="4">#REF!</definedName>
    <definedName name="dadinho_50_1" localSheetId="7">#REF!</definedName>
    <definedName name="dadinho_50_1" localSheetId="26">#REF!</definedName>
    <definedName name="dadinho_50_1">#REF!</definedName>
    <definedName name="dadinho_6" localSheetId="4">#REF!</definedName>
    <definedName name="dadinho_6" localSheetId="7">#REF!</definedName>
    <definedName name="dadinho_6">#REF!</definedName>
    <definedName name="dadinho_7" localSheetId="4">#REF!</definedName>
    <definedName name="dadinho_7" localSheetId="7">#REF!</definedName>
    <definedName name="dadinho_7" localSheetId="26">#REF!</definedName>
    <definedName name="dadinho_7">#REF!</definedName>
    <definedName name="dadinho_8" localSheetId="4">#REF!</definedName>
    <definedName name="dadinho_8" localSheetId="7">#REF!</definedName>
    <definedName name="dadinho_8" localSheetId="26">#REF!</definedName>
    <definedName name="dadinho_8">#REF!</definedName>
    <definedName name="dadinho_8_16" localSheetId="4">#REF!</definedName>
    <definedName name="dadinho_8_16" localSheetId="7">#REF!</definedName>
    <definedName name="dadinho_8_16">#REF!</definedName>
    <definedName name="dadinho_9" localSheetId="4">#REF!</definedName>
    <definedName name="dadinho_9" localSheetId="7">#REF!</definedName>
    <definedName name="dadinho_9" localSheetId="26">#REF!</definedName>
    <definedName name="dadinho_9">#REF!</definedName>
    <definedName name="dadinho_9_16" localSheetId="4">#REF!</definedName>
    <definedName name="dadinho_9_16" localSheetId="7">#REF!</definedName>
    <definedName name="dadinho_9_16">#REF!</definedName>
    <definedName name="Dados" localSheetId="4" hidden="1">#REF!</definedName>
    <definedName name="Dados" localSheetId="7" hidden="1">#REF!</definedName>
    <definedName name="Dados" localSheetId="26" hidden="1">#REF!</definedName>
    <definedName name="Dados" hidden="1">#REF!</definedName>
    <definedName name="DADOS_1" localSheetId="4">#REF!</definedName>
    <definedName name="DADOS_1" localSheetId="7">#REF!</definedName>
    <definedName name="DADOS_1" localSheetId="26">#REF!</definedName>
    <definedName name="DADOS_1">#REF!</definedName>
    <definedName name="DADOS_11" localSheetId="4">#REF!</definedName>
    <definedName name="DADOS_11" localSheetId="7">#REF!</definedName>
    <definedName name="DADOS_11" localSheetId="26">#REF!</definedName>
    <definedName name="DADOS_11">#REF!</definedName>
    <definedName name="DADOS_11_16" localSheetId="4">#REF!</definedName>
    <definedName name="DADOS_11_16" localSheetId="7">#REF!</definedName>
    <definedName name="DADOS_11_16">#REF!</definedName>
    <definedName name="DADOS_11_19" localSheetId="4">#REF!</definedName>
    <definedName name="DADOS_11_19" localSheetId="7">#REF!</definedName>
    <definedName name="DADOS_11_19" localSheetId="26">#REF!</definedName>
    <definedName name="DADOS_11_19">#REF!</definedName>
    <definedName name="DADOS_11_19_16" localSheetId="4">#REF!</definedName>
    <definedName name="DADOS_11_19_16" localSheetId="7">#REF!</definedName>
    <definedName name="DADOS_11_19_16">#REF!</definedName>
    <definedName name="DADOS_13" localSheetId="4">#REF!</definedName>
    <definedName name="DADOS_13" localSheetId="7">#REF!</definedName>
    <definedName name="DADOS_13" localSheetId="26">#REF!</definedName>
    <definedName name="DADOS_13">#REF!</definedName>
    <definedName name="DADOS_13_1" localSheetId="4">#REF!</definedName>
    <definedName name="DADOS_13_1" localSheetId="7">#REF!</definedName>
    <definedName name="DADOS_13_1" localSheetId="26">#REF!</definedName>
    <definedName name="DADOS_13_1">#REF!</definedName>
    <definedName name="DADOS_13_1_16" localSheetId="4">#REF!</definedName>
    <definedName name="DADOS_13_1_16" localSheetId="7">#REF!</definedName>
    <definedName name="DADOS_13_1_16">#REF!</definedName>
    <definedName name="DADOS_13_16" localSheetId="4">#REF!</definedName>
    <definedName name="DADOS_13_16" localSheetId="7">#REF!</definedName>
    <definedName name="DADOS_13_16">#REF!</definedName>
    <definedName name="DADOS_13_19" localSheetId="4">#REF!</definedName>
    <definedName name="DADOS_13_19" localSheetId="7">#REF!</definedName>
    <definedName name="DADOS_13_19" localSheetId="26">#REF!</definedName>
    <definedName name="DADOS_13_19">#REF!</definedName>
    <definedName name="DADOS_13_19_16" localSheetId="4">#REF!</definedName>
    <definedName name="DADOS_13_19_16" localSheetId="7">#REF!</definedName>
    <definedName name="DADOS_13_19_16">#REF!</definedName>
    <definedName name="DADOS_14" localSheetId="4">#REF!</definedName>
    <definedName name="DADOS_14" localSheetId="7">#REF!</definedName>
    <definedName name="DADOS_14" localSheetId="26">#REF!</definedName>
    <definedName name="DADOS_14">#REF!</definedName>
    <definedName name="DADOS_14_16" localSheetId="4">#REF!</definedName>
    <definedName name="DADOS_14_16" localSheetId="7">#REF!</definedName>
    <definedName name="DADOS_14_16">#REF!</definedName>
    <definedName name="DADOS_14_19" localSheetId="4">#REF!</definedName>
    <definedName name="DADOS_14_19" localSheetId="7">#REF!</definedName>
    <definedName name="DADOS_14_19" localSheetId="26">#REF!</definedName>
    <definedName name="DADOS_14_19">#REF!</definedName>
    <definedName name="DADOS_14_19_16" localSheetId="4">#REF!</definedName>
    <definedName name="DADOS_14_19_16" localSheetId="7">#REF!</definedName>
    <definedName name="DADOS_14_19_16">#REF!</definedName>
    <definedName name="DADOS_15" localSheetId="4">#REF!</definedName>
    <definedName name="DADOS_15" localSheetId="7">#REF!</definedName>
    <definedName name="DADOS_15" localSheetId="26">#REF!</definedName>
    <definedName name="DADOS_15">#REF!</definedName>
    <definedName name="DADOS_15_16" localSheetId="4">#REF!</definedName>
    <definedName name="DADOS_15_16" localSheetId="7">#REF!</definedName>
    <definedName name="DADOS_15_16">#REF!</definedName>
    <definedName name="DADOS_15_19" localSheetId="4">#REF!</definedName>
    <definedName name="DADOS_15_19" localSheetId="7">#REF!</definedName>
    <definedName name="DADOS_15_19" localSheetId="26">#REF!</definedName>
    <definedName name="DADOS_15_19">#REF!</definedName>
    <definedName name="DADOS_15_19_16" localSheetId="4">#REF!</definedName>
    <definedName name="DADOS_15_19_16" localSheetId="7">#REF!</definedName>
    <definedName name="DADOS_15_19_16">#REF!</definedName>
    <definedName name="DADOS_16" localSheetId="4">#REF!</definedName>
    <definedName name="DADOS_16" localSheetId="7">#REF!</definedName>
    <definedName name="DADOS_16" localSheetId="26">#REF!</definedName>
    <definedName name="DADOS_16">#REF!</definedName>
    <definedName name="DADOS_16_1" localSheetId="4">#REF!</definedName>
    <definedName name="DADOS_16_1" localSheetId="7">#REF!</definedName>
    <definedName name="DADOS_16_1">#REF!</definedName>
    <definedName name="DADOS_16_16" localSheetId="4">#REF!</definedName>
    <definedName name="DADOS_16_16" localSheetId="7">#REF!</definedName>
    <definedName name="DADOS_16_16">#REF!</definedName>
    <definedName name="DADOS_16_19" localSheetId="4">#REF!</definedName>
    <definedName name="DADOS_16_19" localSheetId="7">#REF!</definedName>
    <definedName name="DADOS_16_19" localSheetId="26">#REF!</definedName>
    <definedName name="DADOS_16_19">#REF!</definedName>
    <definedName name="DADOS_16_19_16" localSheetId="4">#REF!</definedName>
    <definedName name="DADOS_16_19_16" localSheetId="7">#REF!</definedName>
    <definedName name="DADOS_16_19_16">#REF!</definedName>
    <definedName name="DADOS_19" localSheetId="4">#REF!</definedName>
    <definedName name="DADOS_19" localSheetId="7">#REF!</definedName>
    <definedName name="DADOS_19" localSheetId="26">#REF!</definedName>
    <definedName name="DADOS_19">#REF!</definedName>
    <definedName name="DADOS_19_1" localSheetId="4">#REF!</definedName>
    <definedName name="DADOS_19_1" localSheetId="7">#REF!</definedName>
    <definedName name="DADOS_19_1" localSheetId="26">#REF!</definedName>
    <definedName name="DADOS_19_1">#REF!</definedName>
    <definedName name="DADOS_19_1_16" localSheetId="4">#REF!</definedName>
    <definedName name="DADOS_19_1_16" localSheetId="7">#REF!</definedName>
    <definedName name="DADOS_19_1_16">#REF!</definedName>
    <definedName name="DADOS_19_16" localSheetId="4">#REF!</definedName>
    <definedName name="DADOS_19_16" localSheetId="7">#REF!</definedName>
    <definedName name="DADOS_19_16">#REF!</definedName>
    <definedName name="DADOS_2" localSheetId="4">#REF!</definedName>
    <definedName name="DADOS_2" localSheetId="7">#REF!</definedName>
    <definedName name="DADOS_2">#REF!</definedName>
    <definedName name="DADOS_2_16" localSheetId="4">#REF!</definedName>
    <definedName name="DADOS_2_16" localSheetId="7">#REF!</definedName>
    <definedName name="DADOS_2_16">#REF!</definedName>
    <definedName name="DADOS_21" localSheetId="4">#REF!</definedName>
    <definedName name="DADOS_21" localSheetId="7">#REF!</definedName>
    <definedName name="DADOS_21" localSheetId="26">#REF!</definedName>
    <definedName name="DADOS_21">#REF!</definedName>
    <definedName name="DADOS_21_16" localSheetId="4">#REF!</definedName>
    <definedName name="DADOS_21_16" localSheetId="7">#REF!</definedName>
    <definedName name="DADOS_21_16">#REF!</definedName>
    <definedName name="DADOS_21_19" localSheetId="4">#REF!</definedName>
    <definedName name="DADOS_21_19" localSheetId="7">#REF!</definedName>
    <definedName name="DADOS_21_19" localSheetId="26">#REF!</definedName>
    <definedName name="DADOS_21_19">#REF!</definedName>
    <definedName name="DADOS_21_19_16" localSheetId="4">#REF!</definedName>
    <definedName name="DADOS_21_19_16" localSheetId="7">#REF!</definedName>
    <definedName name="DADOS_21_19_16">#REF!</definedName>
    <definedName name="DADOS_26" localSheetId="4">#REF!</definedName>
    <definedName name="DADOS_26" localSheetId="7">#REF!</definedName>
    <definedName name="DADOS_26">#REF!</definedName>
    <definedName name="DADOS_28" localSheetId="4">#REF!</definedName>
    <definedName name="DADOS_28" localSheetId="7">#REF!</definedName>
    <definedName name="DADOS_28">#REF!</definedName>
    <definedName name="DADOS_29" localSheetId="4">#REF!</definedName>
    <definedName name="DADOS_29" localSheetId="7">#REF!</definedName>
    <definedName name="DADOS_29" localSheetId="26">#REF!</definedName>
    <definedName name="DADOS_29">#REF!</definedName>
    <definedName name="DADOS_3" localSheetId="4">#REF!</definedName>
    <definedName name="DADOS_3" localSheetId="7">#REF!</definedName>
    <definedName name="DADOS_3">#REF!</definedName>
    <definedName name="DADOS_3_1" localSheetId="4">#REF!</definedName>
    <definedName name="DADOS_3_1" localSheetId="7">#REF!</definedName>
    <definedName name="DADOS_3_1">#REF!</definedName>
    <definedName name="DADOS_3_16" localSheetId="4">#REF!</definedName>
    <definedName name="DADOS_3_16" localSheetId="7">#REF!</definedName>
    <definedName name="DADOS_3_16">#REF!</definedName>
    <definedName name="DADOS_31" localSheetId="4">#REF!</definedName>
    <definedName name="DADOS_31" localSheetId="7">#REF!</definedName>
    <definedName name="DADOS_31" localSheetId="26">#REF!</definedName>
    <definedName name="DADOS_31">#REF!</definedName>
    <definedName name="DADOS_4" localSheetId="4">#REF!</definedName>
    <definedName name="DADOS_4" localSheetId="7">#REF!</definedName>
    <definedName name="DADOS_4">#REF!</definedName>
    <definedName name="DADOS_4_1" localSheetId="4">#REF!</definedName>
    <definedName name="DADOS_4_1" localSheetId="7">#REF!</definedName>
    <definedName name="DADOS_4_1">#REF!</definedName>
    <definedName name="DADOS_4_16" localSheetId="4">#REF!</definedName>
    <definedName name="DADOS_4_16" localSheetId="7">#REF!</definedName>
    <definedName name="DADOS_4_16">#REF!</definedName>
    <definedName name="DADOS_50">#N/A</definedName>
    <definedName name="DADOS_50_1" localSheetId="4">#REF!</definedName>
    <definedName name="DADOS_50_1" localSheetId="7">#REF!</definedName>
    <definedName name="DADOS_50_1" localSheetId="26">#REF!</definedName>
    <definedName name="DADOS_50_1">#REF!</definedName>
    <definedName name="DADOS_6" localSheetId="4">#REF!</definedName>
    <definedName name="DADOS_6" localSheetId="7">#REF!</definedName>
    <definedName name="DADOS_6">#REF!</definedName>
    <definedName name="DADOS_7" localSheetId="4">#REF!</definedName>
    <definedName name="DADOS_7" localSheetId="7">#REF!</definedName>
    <definedName name="DADOS_7" localSheetId="26">#REF!</definedName>
    <definedName name="DADOS_7">#REF!</definedName>
    <definedName name="DADOS_8" localSheetId="4">#REF!</definedName>
    <definedName name="DADOS_8" localSheetId="7">#REF!</definedName>
    <definedName name="DADOS_8" localSheetId="26">#REF!</definedName>
    <definedName name="DADOS_8">#REF!</definedName>
    <definedName name="DADOS_8_16" localSheetId="4">#REF!</definedName>
    <definedName name="DADOS_8_16" localSheetId="7">#REF!</definedName>
    <definedName name="DADOS_8_16">#REF!</definedName>
    <definedName name="DADOS_9" localSheetId="4">#REF!</definedName>
    <definedName name="DADOS_9" localSheetId="7">#REF!</definedName>
    <definedName name="DADOS_9" localSheetId="26">#REF!</definedName>
    <definedName name="DADOS_9">#REF!</definedName>
    <definedName name="DADOS_9_16" localSheetId="4">#REF!</definedName>
    <definedName name="DADOS_9_16" localSheetId="7">#REF!</definedName>
    <definedName name="DADOS_9_16">#REF!</definedName>
    <definedName name="Dados_Britados" localSheetId="4">#REF!</definedName>
    <definedName name="Dados_Britados" localSheetId="7">#REF!</definedName>
    <definedName name="Dados_Britados">#REF!</definedName>
    <definedName name="Dados_MASSA" localSheetId="4">#REF!</definedName>
    <definedName name="Dados_MASSA" localSheetId="7">#REF!</definedName>
    <definedName name="Dados_MASSA">#REF!</definedName>
    <definedName name="Dados_Primário" localSheetId="4">#REF!</definedName>
    <definedName name="Dados_Primário" localSheetId="7">#REF!</definedName>
    <definedName name="Dados_Primário" localSheetId="26">#REF!</definedName>
    <definedName name="Dados_Primário">#REF!</definedName>
    <definedName name="DADOS_Rebritagem" localSheetId="4">#REF!</definedName>
    <definedName name="DADOS_Rebritagem" localSheetId="7">#REF!</definedName>
    <definedName name="DADOS_Rebritagem">#REF!</definedName>
    <definedName name="Dados1" localSheetId="4" hidden="1">#REF!</definedName>
    <definedName name="Dados1" localSheetId="7" hidden="1">#REF!</definedName>
    <definedName name="Dados1" hidden="1">#REF!</definedName>
    <definedName name="dadosed" localSheetId="4">#REF!</definedName>
    <definedName name="dadosed" localSheetId="7">#REF!</definedName>
    <definedName name="dadosed">#REF!</definedName>
    <definedName name="DAER1" localSheetId="25" hidden="1">{#N/A,#N/A,TRUE,"Serviços"}</definedName>
    <definedName name="DAER1" localSheetId="4" hidden="1">{#N/A,#N/A,TRUE,"Serviços"}</definedName>
    <definedName name="DAER1" localSheetId="27" hidden="1">{#N/A,#N/A,TRUE,"Serviços"}</definedName>
    <definedName name="DAER1" localSheetId="7" hidden="1">{#N/A,#N/A,TRUE,"Serviços"}</definedName>
    <definedName name="DAER1" localSheetId="24" hidden="1">{#N/A,#N/A,TRUE,"Serviços"}</definedName>
    <definedName name="DAER1" hidden="1">{#N/A,#N/A,TRUE,"Serviços"}</definedName>
    <definedName name="DAER11" localSheetId="25" hidden="1">{#N/A,#N/A,TRUE,"Serviços"}</definedName>
    <definedName name="DAER11" localSheetId="4" hidden="1">{#N/A,#N/A,TRUE,"Serviços"}</definedName>
    <definedName name="DAER11" localSheetId="27" hidden="1">{#N/A,#N/A,TRUE,"Serviços"}</definedName>
    <definedName name="DAER11" localSheetId="7" hidden="1">{#N/A,#N/A,TRUE,"Serviços"}</definedName>
    <definedName name="DAER11" localSheetId="24" hidden="1">{#N/A,#N/A,TRUE,"Serviços"}</definedName>
    <definedName name="DAER11" hidden="1">{#N/A,#N/A,TRUE,"Serviços"}</definedName>
    <definedName name="danil" localSheetId="4">#REF!</definedName>
    <definedName name="danil" localSheetId="7">#REF!</definedName>
    <definedName name="danil">#REF!</definedName>
    <definedName name="DAR" localSheetId="4">#REF!</definedName>
    <definedName name="DAR" localSheetId="7">#REF!</definedName>
    <definedName name="DAR">#REF!</definedName>
    <definedName name="DAREIA" localSheetId="4">#REF!</definedName>
    <definedName name="DAREIA" localSheetId="7">#REF!</definedName>
    <definedName name="DAREIA">#REF!</definedName>
    <definedName name="dasd" localSheetId="4">#REF!</definedName>
    <definedName name="dasd" localSheetId="7">#REF!</definedName>
    <definedName name="dasd" localSheetId="26">#REF!</definedName>
    <definedName name="dasd">#REF!</definedName>
    <definedName name="DASDFA">#N/A</definedName>
    <definedName name="dat" localSheetId="4">#REF!</definedName>
    <definedName name="dat" localSheetId="7">#REF!</definedName>
    <definedName name="dat">#REF!</definedName>
    <definedName name="Data" localSheetId="4">#REF!</definedName>
    <definedName name="DATA" localSheetId="7">#REF!</definedName>
    <definedName name="Data" localSheetId="26">#REF!</definedName>
    <definedName name="DATA">#REF!</definedName>
    <definedName name="DATA_1" localSheetId="4">#REF!</definedName>
    <definedName name="DATA_1" localSheetId="7">#REF!</definedName>
    <definedName name="DATA_1" localSheetId="26">#REF!</definedName>
    <definedName name="DATA_1">#REF!</definedName>
    <definedName name="DATA_14">#N/A</definedName>
    <definedName name="DATA_7">#N/A</definedName>
    <definedName name="DATA_7_1" localSheetId="4">#REF!</definedName>
    <definedName name="DATA_7_1" localSheetId="7">#REF!</definedName>
    <definedName name="DATA_7_1" localSheetId="26">#REF!</definedName>
    <definedName name="DATA_7_1">#REF!</definedName>
    <definedName name="DATA_7_14">#N/A</definedName>
    <definedName name="DATA_AT" localSheetId="4">#REF!</definedName>
    <definedName name="DATA_AT" localSheetId="7">#REF!</definedName>
    <definedName name="DATA_AT">#REF!</definedName>
    <definedName name="DATA_BASE" localSheetId="4">#REF!</definedName>
    <definedName name="DATA_BASE" localSheetId="7">#REF!</definedName>
    <definedName name="DATA_BASE">#REF!</definedName>
    <definedName name="Data_Base_Cons">#REF!</definedName>
    <definedName name="Data_de_Inicio" localSheetId="4">#REF!</definedName>
    <definedName name="Data_de_Inicio" localSheetId="7">#REF!</definedName>
    <definedName name="Data_de_Inicio">#REF!</definedName>
    <definedName name="Data_Final" localSheetId="4">#REF!</definedName>
    <definedName name="Data_Final" localSheetId="19">#REF!</definedName>
    <definedName name="Data_Final" localSheetId="7">#REF!</definedName>
    <definedName name="Data_Final" localSheetId="26">#REF!</definedName>
    <definedName name="Data_Final">#REF!</definedName>
    <definedName name="Data_Final_2">#N/A</definedName>
    <definedName name="Data_Final_25" localSheetId="4">#REF!</definedName>
    <definedName name="Data_Final_25" localSheetId="7">#REF!</definedName>
    <definedName name="Data_Final_25" localSheetId="26">#REF!</definedName>
    <definedName name="Data_Final_25">#REF!</definedName>
    <definedName name="Data_Final_4" localSheetId="4">#REF!</definedName>
    <definedName name="Data_Final_4" localSheetId="7">#REF!</definedName>
    <definedName name="Data_Final_4">#REF!</definedName>
    <definedName name="Data_Finall" localSheetId="4">#REF!</definedName>
    <definedName name="Data_Finall" localSheetId="7">#REF!</definedName>
    <definedName name="Data_Finall">#REF!</definedName>
    <definedName name="Data_Início" localSheetId="4">#REF!</definedName>
    <definedName name="Data_Início" localSheetId="19">#REF!</definedName>
    <definedName name="Data_Início" localSheetId="7">#REF!</definedName>
    <definedName name="Data_Início" localSheetId="26">#REF!</definedName>
    <definedName name="Data_Início">#REF!</definedName>
    <definedName name="Data_Início_2">#N/A</definedName>
    <definedName name="Data_Início_25" localSheetId="4">#REF!</definedName>
    <definedName name="Data_Início_25" localSheetId="7">#REF!</definedName>
    <definedName name="Data_Início_25" localSheetId="26">#REF!</definedName>
    <definedName name="Data_Início_25">#REF!</definedName>
    <definedName name="Data_Início_4" localSheetId="4">#REF!</definedName>
    <definedName name="Data_Início_4" localSheetId="7">#REF!</definedName>
    <definedName name="Data_Início_4">#REF!</definedName>
    <definedName name="Data_Inícioo" localSheetId="4">#REF!</definedName>
    <definedName name="Data_Inícioo" localSheetId="7">#REF!</definedName>
    <definedName name="Data_Inícioo">#REF!</definedName>
    <definedName name="DATA_M" localSheetId="4">#REF!</definedName>
    <definedName name="DATA_M" localSheetId="7">#REF!</definedName>
    <definedName name="DATA_M">#REF!</definedName>
    <definedName name="data_med" localSheetId="4">#REF!</definedName>
    <definedName name="data_med" localSheetId="7">#REF!</definedName>
    <definedName name="data_med">#REF!</definedName>
    <definedName name="DATA_NF" localSheetId="4">#REF!</definedName>
    <definedName name="DATA_NF" localSheetId="7">#REF!</definedName>
    <definedName name="DATA_NF">#REF!</definedName>
    <definedName name="Data_Termino_Previsto" localSheetId="4">#REF!</definedName>
    <definedName name="Data_Termino_Previsto" localSheetId="7">#REF!</definedName>
    <definedName name="Data_Termino_Previsto">#REF!</definedName>
    <definedName name="DATA1" localSheetId="4">#REF!</definedName>
    <definedName name="DATA1" localSheetId="7">#REF!</definedName>
    <definedName name="DATA1">#REF!</definedName>
    <definedName name="DataBase" localSheetId="4">#REF!</definedName>
    <definedName name="DataBase" localSheetId="7">#REF!</definedName>
    <definedName name="database" localSheetId="26">#REF!</definedName>
    <definedName name="DataBase">#REF!</definedName>
    <definedName name="database_1" localSheetId="4">#REF!</definedName>
    <definedName name="database_1" localSheetId="7">#REF!</definedName>
    <definedName name="database_1" localSheetId="26">#REF!</definedName>
    <definedName name="database_1">{#NAME?}</definedName>
    <definedName name="DATABASE_COD" localSheetId="7">#REF!</definedName>
    <definedName name="DATABASE_COD">#REF!</definedName>
    <definedName name="database1" localSheetId="4">#REF!</definedName>
    <definedName name="database1" localSheetId="7">#REF!</definedName>
    <definedName name="database1">#REF!</definedName>
    <definedName name="database2" localSheetId="4">#REF!</definedName>
    <definedName name="database2" localSheetId="7">#REF!</definedName>
    <definedName name="database2" localSheetId="26">#REF!</definedName>
    <definedName name="database2">#REF!</definedName>
    <definedName name="DATABASE20" localSheetId="4">#REF!</definedName>
    <definedName name="DATABASE20" localSheetId="7">#REF!</definedName>
    <definedName name="DATABASE20">#REF!</definedName>
    <definedName name="database234" localSheetId="4">#REF!</definedName>
    <definedName name="database234" localSheetId="7">#REF!</definedName>
    <definedName name="database234">#REF!</definedName>
    <definedName name="database9" localSheetId="4">#REF!</definedName>
    <definedName name="database9" localSheetId="7">#REF!</definedName>
    <definedName name="database9">#REF!</definedName>
    <definedName name="database9_2">#N/A</definedName>
    <definedName name="Databases" localSheetId="4">#REF!</definedName>
    <definedName name="Databases" localSheetId="7">#REF!</definedName>
    <definedName name="Databases">#REF!</definedName>
    <definedName name="dataextenso" localSheetId="4">#REF!</definedName>
    <definedName name="dataextenso" localSheetId="7">#REF!</definedName>
    <definedName name="dataextenso">#REF!</definedName>
    <definedName name="DATAI" localSheetId="4">#REF!</definedName>
    <definedName name="DATAI" localSheetId="7">#REF!</definedName>
    <definedName name="DATAI">#REF!</definedName>
    <definedName name="DataMedicao" localSheetId="4">#REF!</definedName>
    <definedName name="DataMedicao" localSheetId="7">#REF!</definedName>
    <definedName name="DataMedicao">#REF!</definedName>
    <definedName name="DATAMEDIÇÃO" localSheetId="4">#REF!</definedName>
    <definedName name="DATAMEDIÇÃO" localSheetId="7">#REF!</definedName>
    <definedName name="DATAMEDIÇÃO">#REF!</definedName>
    <definedName name="DATMODELE" localSheetId="4">#REF!</definedName>
    <definedName name="DATMODELE" localSheetId="7">#REF!</definedName>
    <definedName name="DATMODELE" localSheetId="26">#REF!</definedName>
    <definedName name="DATMODELE">#REF!</definedName>
    <definedName name="DATMODMEC" localSheetId="4">#REF!</definedName>
    <definedName name="DATMODMEC" localSheetId="7">#REF!</definedName>
    <definedName name="DATMODMEC" localSheetId="26">#REF!</definedName>
    <definedName name="DATMODMEC">#REF!</definedName>
    <definedName name="DATTML" localSheetId="4">#REF!</definedName>
    <definedName name="DATTML" localSheetId="7">#REF!</definedName>
    <definedName name="DATTML" localSheetId="26">#REF!</definedName>
    <definedName name="DATTML">#REF!</definedName>
    <definedName name="daV" localSheetId="4">#N/A</definedName>
    <definedName name="daV">#N/A</definedName>
    <definedName name="daVIDSON" localSheetId="4">#N/A</definedName>
    <definedName name="daVIDSON">#N/A</definedName>
    <definedName name="dawdw" localSheetId="7" hidden="1">{#N/A,#N/A,TRUE,"Serviços"}</definedName>
    <definedName name="dawdw" hidden="1">{#N/A,#N/A,TRUE,"Serviços"}</definedName>
    <definedName name="DB" localSheetId="4">#REF!</definedName>
    <definedName name="DB" localSheetId="7">#REF!</definedName>
    <definedName name="DB">#REF!</definedName>
    <definedName name="DBII" localSheetId="4">#REF!</definedName>
    <definedName name="DBII" localSheetId="7">#REF!</definedName>
    <definedName name="DBII">#REF!</definedName>
    <definedName name="DBRITA1" localSheetId="4">#REF!</definedName>
    <definedName name="DBRITA1" localSheetId="7">#REF!</definedName>
    <definedName name="DBRITA1">#REF!</definedName>
    <definedName name="DBU" localSheetId="4">#REF!</definedName>
    <definedName name="DBU" localSheetId="7">#REF!</definedName>
    <definedName name="DBU">#REF!</definedName>
    <definedName name="DCA" localSheetId="4">#REF!</definedName>
    <definedName name="DCA" localSheetId="7">#REF!</definedName>
    <definedName name="DCA">#REF!</definedName>
    <definedName name="DCAN" localSheetId="4">#REF!</definedName>
    <definedName name="DCAN" localSheetId="7">#REF!</definedName>
    <definedName name="DCAN">#REF!</definedName>
    <definedName name="DCANT" localSheetId="4">#REF!</definedName>
    <definedName name="DCANT" localSheetId="7">#REF!</definedName>
    <definedName name="DCANT">#REF!</definedName>
    <definedName name="DCAW" localSheetId="4">"$#REF!.$E$33"</definedName>
    <definedName name="DCAW" localSheetId="7">#REF!</definedName>
    <definedName name="DCAW">#REF!</definedName>
    <definedName name="DCC" localSheetId="4">#REF!</definedName>
    <definedName name="DCC" localSheetId="7">#REF!</definedName>
    <definedName name="DCC">#REF!</definedName>
    <definedName name="DCFVDSVEBV">#N/A</definedName>
    <definedName name="DCSAFSAD" localSheetId="7">#REF!</definedName>
    <definedName name="DCSAFSAD">#N/A</definedName>
    <definedName name="DCSAFSAD_10">#N/A</definedName>
    <definedName name="DCSAFSAD_11">#N/A</definedName>
    <definedName name="DCSAFSAD_12">#N/A</definedName>
    <definedName name="DCSAFSAD_13">#N/A</definedName>
    <definedName name="DCSAFSAD_14">#N/A</definedName>
    <definedName name="DCSAFSAD_15">#N/A</definedName>
    <definedName name="DCSAFSAD_16">#N/A</definedName>
    <definedName name="DCSAFSAD_17">#N/A</definedName>
    <definedName name="DCSAFSAD_18">#N/A</definedName>
    <definedName name="DCSAFSAD_2">#N/A</definedName>
    <definedName name="DCSAFSAD_5">#N/A</definedName>
    <definedName name="DCSAFSAD_6">#N/A</definedName>
    <definedName name="DCSAFSAD_7">#N/A</definedName>
    <definedName name="DCSAFSAD_8">#N/A</definedName>
    <definedName name="DCSAFSAD_9">#N/A</definedName>
    <definedName name="DD" localSheetId="4">#REF!</definedName>
    <definedName name="dd" localSheetId="7">#REF!</definedName>
    <definedName name="DD" localSheetId="26">#REF!</definedName>
    <definedName name="dd">#REF!</definedName>
    <definedName name="DDD" localSheetId="7" hidden="1">{"'PXR_6500'!$A$1:$I$124"}</definedName>
    <definedName name="DDD" hidden="1">{"'PXR_6500'!$A$1:$I$124"}</definedName>
    <definedName name="DDDD" localSheetId="7">#REF!</definedName>
    <definedName name="DDDD">#N/A</definedName>
    <definedName name="DDDDD" localSheetId="7">#REF!</definedName>
    <definedName name="DDDDD">#N/A</definedName>
    <definedName name="DDDDDD" localSheetId="7">#REF!</definedName>
    <definedName name="DDDDDD">#N/A</definedName>
    <definedName name="ddddddd" localSheetId="4">BDI!DataBase</definedName>
    <definedName name="ddddddd" localSheetId="7">#N/A</definedName>
    <definedName name="ddddddd" localSheetId="26">'Mapa+Binômio'!database</definedName>
    <definedName name="ddddddd">#N/A</definedName>
    <definedName name="dddddddddd">#N/A</definedName>
    <definedName name="ddddddddddd" localSheetId="4">#REF!</definedName>
    <definedName name="ddddddddddd" localSheetId="7">#REF!</definedName>
    <definedName name="ddddddddddd">#REF!</definedName>
    <definedName name="DDDDDSAR">#N/A</definedName>
    <definedName name="ddddsd">#REF!</definedName>
    <definedName name="dddf" localSheetId="7">#N/A</definedName>
    <definedName name="dddf">[0]!dddf</definedName>
    <definedName name="ddere" localSheetId="4" hidden="1">{#N/A,#N/A,FALSE,"MO (2)"}</definedName>
    <definedName name="ddere" localSheetId="7" hidden="1">{#N/A,#N/A,FALSE,"MO (2)"}</definedName>
    <definedName name="ddere" hidden="1">{#N/A,#N/A,FALSE,"MO (2)"}</definedName>
    <definedName name="ddff" localSheetId="7">#N/A</definedName>
    <definedName name="ddff">[0]!ddff</definedName>
    <definedName name="DDGDGVD">#N/A</definedName>
    <definedName name="ddlc">#REF!</definedName>
    <definedName name="DE_km" localSheetId="4">#REF!</definedName>
    <definedName name="DE_km" localSheetId="7">#REF!</definedName>
    <definedName name="DE_km">#REF!</definedName>
    <definedName name="deb" localSheetId="4" hidden="1">#REF!</definedName>
    <definedName name="deb" localSheetId="7" hidden="1">#REF!</definedName>
    <definedName name="deb" localSheetId="26" hidden="1">#REF!</definedName>
    <definedName name="deb" hidden="1">#REF!</definedName>
    <definedName name="DECANEL" localSheetId="4">#REF!</definedName>
    <definedName name="DECANEL" localSheetId="7">#REF!</definedName>
    <definedName name="DECANEL">#REF!</definedName>
    <definedName name="DECOFIN" localSheetId="7">#REF!</definedName>
    <definedName name="DECOFIN">#N/A</definedName>
    <definedName name="DECOFIN_10">#N/A</definedName>
    <definedName name="DECOFIN_11">#N/A</definedName>
    <definedName name="DECOFIN_12">#N/A</definedName>
    <definedName name="DECOFIN_13">#N/A</definedName>
    <definedName name="DECOFIN_14">#N/A</definedName>
    <definedName name="DECOFIN_15">#N/A</definedName>
    <definedName name="DECOFIN_16">#N/A</definedName>
    <definedName name="DECOFIN_17">#N/A</definedName>
    <definedName name="DECOFIN_18">#N/A</definedName>
    <definedName name="DECOFIN_2">#N/A</definedName>
    <definedName name="DECOFIN_5">#N/A</definedName>
    <definedName name="DECOFIN_6">#N/A</definedName>
    <definedName name="DECOFIN_7">#N/A</definedName>
    <definedName name="DECOFIN_8">#N/A</definedName>
    <definedName name="DECOFIN_9">#N/A</definedName>
    <definedName name="deeee" localSheetId="4">#REF!</definedName>
    <definedName name="deeee" localSheetId="7">#REF!</definedName>
    <definedName name="deeee">#REF!</definedName>
    <definedName name="DEER" localSheetId="4">#REF!</definedName>
    <definedName name="DEER" localSheetId="7">#REF!</definedName>
    <definedName name="DEER">#REF!</definedName>
    <definedName name="defensa" localSheetId="4">BDI!ddddddd</definedName>
    <definedName name="defensa" localSheetId="7">#N/A</definedName>
    <definedName name="defensa" localSheetId="26">'Mapa+Binômio'!ddddddd</definedName>
    <definedName name="defensa">#N/A</definedName>
    <definedName name="DEFENSA1" localSheetId="4">#REF!</definedName>
    <definedName name="DEFENSA1" localSheetId="7">#REF!</definedName>
    <definedName name="DEFENSA1" localSheetId="26">#REF!</definedName>
    <definedName name="DEFENSA1">#REF!</definedName>
    <definedName name="Defensalde" localSheetId="4">#REF!</definedName>
    <definedName name="Defensalde" localSheetId="7">#REF!</definedName>
    <definedName name="Defensalde">#REF!</definedName>
    <definedName name="defensas" localSheetId="4" hidden="1">#REF!</definedName>
    <definedName name="defensas" localSheetId="7" hidden="1">#REF!</definedName>
    <definedName name="defensas" localSheetId="26" hidden="1">#REF!</definedName>
    <definedName name="defensas" hidden="1">#REF!</definedName>
    <definedName name="DEFLATOR" localSheetId="4">#REF!</definedName>
    <definedName name="DEFLATOR" localSheetId="7">#REF!</definedName>
    <definedName name="DEFLATOR" localSheetId="26">#REF!</definedName>
    <definedName name="DEFLATOR">#REF!</definedName>
    <definedName name="DEFOFO" localSheetId="4">#REF!</definedName>
    <definedName name="DEFOFO" localSheetId="7">#REF!</definedName>
    <definedName name="DEFOFO">#REF!</definedName>
    <definedName name="DEFOFO100" localSheetId="4">#REF!</definedName>
    <definedName name="DEFOFO100" localSheetId="7">#REF!</definedName>
    <definedName name="DEFOFO100">#REF!</definedName>
    <definedName name="DEFOFO150" localSheetId="4">#REF!</definedName>
    <definedName name="DEFOFO150" localSheetId="7">#REF!</definedName>
    <definedName name="DEFOFO150">#REF!</definedName>
    <definedName name="DEFOFO200" localSheetId="4">#REF!</definedName>
    <definedName name="DEFOFO200" localSheetId="7">#REF!</definedName>
    <definedName name="DEFOFO200">#REF!</definedName>
    <definedName name="DEFOFO250" localSheetId="4">#REF!</definedName>
    <definedName name="DEFOFO250" localSheetId="7">#REF!</definedName>
    <definedName name="DEFOFO250">#REF!</definedName>
    <definedName name="DEFOFO300" localSheetId="4">#REF!</definedName>
    <definedName name="DEFOFO300" localSheetId="7">#REF!</definedName>
    <definedName name="DEFOFO300">#REF!</definedName>
    <definedName name="Demol" localSheetId="4">#REF!</definedName>
    <definedName name="Demol" localSheetId="7">#REF!</definedName>
    <definedName name="Demol">#REF!</definedName>
    <definedName name="DEMOLIÇÃO" localSheetId="4">#REF!</definedName>
    <definedName name="DEMOLIÇÃO" localSheetId="7">#REF!</definedName>
    <definedName name="DEMOLIÇÃO">#REF!</definedName>
    <definedName name="Demonstrativo" localSheetId="4">#REF!</definedName>
    <definedName name="Demonstrativo" localSheetId="7">#REF!</definedName>
    <definedName name="Demonstrativo" localSheetId="26">#REF!</definedName>
    <definedName name="Demonstrativo">#REF!</definedName>
    <definedName name="Demonstrativo_1" localSheetId="4">#REF!</definedName>
    <definedName name="Demonstrativo_1" localSheetId="7">#REF!</definedName>
    <definedName name="Demonstrativo_1" localSheetId="26">#REF!</definedName>
    <definedName name="Demonstrativo_1">#REF!</definedName>
    <definedName name="Demonstrativo_2" localSheetId="4">#REF!</definedName>
    <definedName name="Demonstrativo_2" localSheetId="7">#REF!</definedName>
    <definedName name="Demonstrativo_2" localSheetId="26">#REF!</definedName>
    <definedName name="Demonstrativo_2">#REF!</definedName>
    <definedName name="Demonstrativo_3" localSheetId="4">#REF!</definedName>
    <definedName name="Demonstrativo_3" localSheetId="7">#REF!</definedName>
    <definedName name="Demonstrativo_3" localSheetId="26">#REF!</definedName>
    <definedName name="Demonstrativo_3">#REF!</definedName>
    <definedName name="DEMONSTRATIVO_DO_RESULTADO_GERENCIAL___DGR" localSheetId="4">#REF!</definedName>
    <definedName name="DEMONSTRATIVO_DO_RESULTADO_GERENCIAL___DGR" localSheetId="7">#REF!</definedName>
    <definedName name="DEMONSTRATIVO_DO_RESULTADO_GERENCIAL___DGR" localSheetId="26">#REF!</definedName>
    <definedName name="DEMONSTRATIVO_DO_RESULTADO_GERENCIAL___DGR">#REF!</definedName>
    <definedName name="DENBRITA" localSheetId="4">#REF!</definedName>
    <definedName name="DENBRITA" localSheetId="7">#REF!</definedName>
    <definedName name="DENBRITA">#REF!</definedName>
    <definedName name="DENMBUF" localSheetId="4">#REF!</definedName>
    <definedName name="DENMBUF" localSheetId="7">#REF!</definedName>
    <definedName name="DENMBUF">#REF!</definedName>
    <definedName name="Denominação" localSheetId="4">#REF!</definedName>
    <definedName name="Denominação" localSheetId="7">#REF!</definedName>
    <definedName name="Denominação" localSheetId="26">#REF!</definedName>
    <definedName name="Denominação">#REF!</definedName>
    <definedName name="densidade" localSheetId="4">#REF!</definedName>
    <definedName name="densidade" localSheetId="7">#REF!</definedName>
    <definedName name="densidade">#REF!</definedName>
    <definedName name="densidade_cap" localSheetId="4">#REF!</definedName>
    <definedName name="densidade_cap" localSheetId="7">#REF!</definedName>
    <definedName name="densidade_cap" localSheetId="26">#REF!</definedName>
    <definedName name="densidade_cap">#REF!</definedName>
    <definedName name="Densidades" localSheetId="4">#REF!</definedName>
    <definedName name="Densidades" localSheetId="7">#REF!</definedName>
    <definedName name="Densidades" localSheetId="26">#REF!</definedName>
    <definedName name="Densidades">#REF!</definedName>
    <definedName name="DEP" localSheetId="4">#REF!</definedName>
    <definedName name="DEP" localSheetId="7">#REF!</definedName>
    <definedName name="DEP">#REF!</definedName>
    <definedName name="depreciaciones"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preciacion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Q">#REF!</definedName>
    <definedName name="DEQUIP" localSheetId="4">#REF!</definedName>
    <definedName name="DEQUIP" localSheetId="7">#REF!</definedName>
    <definedName name="DEQUIP" localSheetId="26">#REF!</definedName>
    <definedName name="DEQUIP">#REF!</definedName>
    <definedName name="DEQUIP_1" localSheetId="4">#REF!</definedName>
    <definedName name="DEQUIP_1" localSheetId="7">#REF!</definedName>
    <definedName name="DEQUIP_1" localSheetId="26">#REF!</definedName>
    <definedName name="DEQUIP_1">#REF!</definedName>
    <definedName name="DEQUIP_25" localSheetId="4">#REF!</definedName>
    <definedName name="DEQUIP_25" localSheetId="7">#REF!</definedName>
    <definedName name="DEQUIP_25" localSheetId="26">#REF!</definedName>
    <definedName name="DEQUIP_25">#REF!</definedName>
    <definedName name="DER" localSheetId="4">#REF!</definedName>
    <definedName name="DER" localSheetId="7">#REF!</definedName>
    <definedName name="DER" localSheetId="26">#REF!</definedName>
    <definedName name="DER">#REF!</definedName>
    <definedName name="derd">#N/A</definedName>
    <definedName name="des" localSheetId="7">#REF!</definedName>
    <definedName name="des">#N/A</definedName>
    <definedName name="DESA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ESBU" localSheetId="4">#REF!</definedName>
    <definedName name="DESBU" localSheetId="7">#REF!</definedName>
    <definedName name="DESBU">#REF!</definedName>
    <definedName name="DESBUEIRO" localSheetId="4">#REF!</definedName>
    <definedName name="DESBUEIRO" localSheetId="7">#REF!</definedName>
    <definedName name="DESBUEIRO">#REF!</definedName>
    <definedName name="DESBUMA" localSheetId="4">#REF!</definedName>
    <definedName name="DESBUMA" localSheetId="7">#REF!</definedName>
    <definedName name="DESBUMA">#REF!</definedName>
    <definedName name="DESBUTA" localSheetId="4">#REF!</definedName>
    <definedName name="DESBUTA" localSheetId="7">#REF!</definedName>
    <definedName name="DESBUTA">#REF!</definedName>
    <definedName name="desc" localSheetId="4">#REF!</definedName>
    <definedName name="DESC" localSheetId="7">#REF!</definedName>
    <definedName name="desc" localSheetId="26">#REF!</definedName>
    <definedName name="DESC">#REF!</definedName>
    <definedName name="DescAux" hidden="1">#N/A</definedName>
    <definedName name="DESCIDA" localSheetId="4">#REF!</definedName>
    <definedName name="DESCIDA" localSheetId="7">#REF!</definedName>
    <definedName name="DESCIDA">#REF!</definedName>
    <definedName name="descida1">#REF!</definedName>
    <definedName name="descida2">#REF!</definedName>
    <definedName name="descobrir" localSheetId="7" hidden="1">{#N/A,#N/A,FALSE,"Cronograma";#N/A,#N/A,FALSE,"Cronogr. 2"}</definedName>
    <definedName name="descobrir" hidden="1">{#N/A,#N/A,FALSE,"Cronograma";#N/A,#N/A,FALSE,"Cronogr. 2"}</definedName>
    <definedName name="descobrir1" localSheetId="7"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descobrir1"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descobrir2" localSheetId="7"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descobrir2"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descobrir3" localSheetId="7" hidden="1">{#N/A,#N/A,FALSE,"Cronograma";#N/A,#N/A,FALSE,"Cronogr. 2"}</definedName>
    <definedName name="descobrir3" hidden="1">{#N/A,#N/A,FALSE,"Cronograma";#N/A,#N/A,FALSE,"Cronogr. 2"}</definedName>
    <definedName name="descobrir4" localSheetId="7" hidden="1">{#N/A,#N/A,FALSE,"FASE1";#N/A,#N/A,FALSE,"FASE2";#N/A,#N/A,FALSE,"FASE3";#N/A,#N/A,FALSE,"FASE4";#N/A,#N/A,FALSE,"FASE5";#N/A,#N/A,FALSE,"FASE6";#N/A,#N/A,FALSE,"FASE7";#N/A,#N/A,FALSE,"FASE8";#N/A,#N/A,FALSE,"FASE9";#N/A,#N/A,FALSE,"FASE10";#N/A,#N/A,FALSE,"EQUIPAMENTOS";#N/A,#N/A,FALSE,"MOI";#N/A,#N/A,FALSE,"CANTEIRO";#N/A,#N/A,FALSE,"TERCEIROS";#N/A,#N/A,FALSE,"DCO";#N/A,#N/A,FALSE,"RESUMO"}</definedName>
    <definedName name="descobrir4" hidden="1">{#N/A,#N/A,FALSE,"FASE1";#N/A,#N/A,FALSE,"FASE2";#N/A,#N/A,FALSE,"FASE3";#N/A,#N/A,FALSE,"FASE4";#N/A,#N/A,FALSE,"FASE5";#N/A,#N/A,FALSE,"FASE6";#N/A,#N/A,FALSE,"FASE7";#N/A,#N/A,FALSE,"FASE8";#N/A,#N/A,FALSE,"FASE9";#N/A,#N/A,FALSE,"FASE10";#N/A,#N/A,FALSE,"EQUIPAMENTOS";#N/A,#N/A,FALSE,"MOI";#N/A,#N/A,FALSE,"CANTEIRO";#N/A,#N/A,FALSE,"TERCEIROS";#N/A,#N/A,FALSE,"DCO";#N/A,#N/A,FALSE,"RESUMO"}</definedName>
    <definedName name="desconto" localSheetId="4">#REF!</definedName>
    <definedName name="desconto" localSheetId="7">#REF!</definedName>
    <definedName name="desconto" localSheetId="26">#REF!</definedName>
    <definedName name="desconto">#REF!</definedName>
    <definedName name="desconto_11" localSheetId="4">#REF!</definedName>
    <definedName name="desconto_11" localSheetId="7">#REF!</definedName>
    <definedName name="desconto_11" localSheetId="26">#REF!</definedName>
    <definedName name="desconto_11">#REF!</definedName>
    <definedName name="desconto_12" localSheetId="4">#REF!</definedName>
    <definedName name="desconto_12" localSheetId="7">#REF!</definedName>
    <definedName name="desconto_12" localSheetId="26">#REF!</definedName>
    <definedName name="desconto_12">#REF!</definedName>
    <definedName name="desconto_13" localSheetId="4">#REF!</definedName>
    <definedName name="desconto_13" localSheetId="7">#REF!</definedName>
    <definedName name="desconto_13" localSheetId="26">#REF!</definedName>
    <definedName name="desconto_13">#REF!</definedName>
    <definedName name="desconto_15" localSheetId="4">#REF!</definedName>
    <definedName name="desconto_15" localSheetId="7">#REF!</definedName>
    <definedName name="desconto_15" localSheetId="26">#REF!</definedName>
    <definedName name="desconto_15">#REF!</definedName>
    <definedName name="desconto_16" localSheetId="4">#REF!</definedName>
    <definedName name="desconto_16" localSheetId="7">#REF!</definedName>
    <definedName name="desconto_16" localSheetId="26">#REF!</definedName>
    <definedName name="desconto_16">#REF!</definedName>
    <definedName name="desconto_17" localSheetId="4">#REF!</definedName>
    <definedName name="desconto_17" localSheetId="7">#REF!</definedName>
    <definedName name="desconto_17" localSheetId="26">#REF!</definedName>
    <definedName name="desconto_17">#REF!</definedName>
    <definedName name="desconto_19" localSheetId="4">#REF!</definedName>
    <definedName name="desconto_19" localSheetId="7">#REF!</definedName>
    <definedName name="desconto_19" localSheetId="26">#REF!</definedName>
    <definedName name="desconto_19">#REF!</definedName>
    <definedName name="desconto_2" localSheetId="4">#REF!</definedName>
    <definedName name="desconto_2" localSheetId="7">#REF!</definedName>
    <definedName name="desconto_2" localSheetId="26">#REF!</definedName>
    <definedName name="desconto_2">#REF!</definedName>
    <definedName name="desconto_28" localSheetId="4">#REF!</definedName>
    <definedName name="desconto_28" localSheetId="7">#REF!</definedName>
    <definedName name="desconto_28" localSheetId="26">#REF!</definedName>
    <definedName name="desconto_28">#REF!</definedName>
    <definedName name="desconto_3" localSheetId="4">#REF!</definedName>
    <definedName name="desconto_3" localSheetId="7">#REF!</definedName>
    <definedName name="desconto_3" localSheetId="26">#REF!</definedName>
    <definedName name="desconto_3">#REF!</definedName>
    <definedName name="desconto_4" localSheetId="4">#REF!</definedName>
    <definedName name="desconto_4" localSheetId="7">#REF!</definedName>
    <definedName name="desconto_4" localSheetId="26">#REF!</definedName>
    <definedName name="desconto_4">#REF!</definedName>
    <definedName name="desconto_7" localSheetId="4">#REF!</definedName>
    <definedName name="desconto_7" localSheetId="7">#REF!</definedName>
    <definedName name="desconto_7" localSheetId="26">#REF!</definedName>
    <definedName name="desconto_7">#REF!</definedName>
    <definedName name="desconto_9" localSheetId="4">#REF!</definedName>
    <definedName name="desconto_9" localSheetId="7">#REF!</definedName>
    <definedName name="desconto_9" localSheetId="26">#REF!</definedName>
    <definedName name="desconto_9">#REF!</definedName>
    <definedName name="desconto2" localSheetId="4">#REF!</definedName>
    <definedName name="desconto2" localSheetId="7">#REF!</definedName>
    <definedName name="desconto2" localSheetId="26">#REF!</definedName>
    <definedName name="desconto2">#REF!</definedName>
    <definedName name="desconto2_11" localSheetId="4">#REF!</definedName>
    <definedName name="desconto2_11" localSheetId="7">#REF!</definedName>
    <definedName name="desconto2_11" localSheetId="26">#REF!</definedName>
    <definedName name="desconto2_11">#REF!</definedName>
    <definedName name="desconto2_12" localSheetId="4">#REF!</definedName>
    <definedName name="desconto2_12" localSheetId="7">#REF!</definedName>
    <definedName name="desconto2_12" localSheetId="26">#REF!</definedName>
    <definedName name="desconto2_12">#REF!</definedName>
    <definedName name="desconto2_13" localSheetId="4">#REF!</definedName>
    <definedName name="desconto2_13" localSheetId="7">#REF!</definedName>
    <definedName name="desconto2_13" localSheetId="26">#REF!</definedName>
    <definedName name="desconto2_13">#REF!</definedName>
    <definedName name="desconto2_15" localSheetId="4">#REF!</definedName>
    <definedName name="desconto2_15" localSheetId="7">#REF!</definedName>
    <definedName name="desconto2_15" localSheetId="26">#REF!</definedName>
    <definedName name="desconto2_15">#REF!</definedName>
    <definedName name="desconto2_16" localSheetId="4">#REF!</definedName>
    <definedName name="desconto2_16" localSheetId="7">#REF!</definedName>
    <definedName name="desconto2_16" localSheetId="26">#REF!</definedName>
    <definedName name="desconto2_16">#REF!</definedName>
    <definedName name="desconto2_17" localSheetId="4">#REF!</definedName>
    <definedName name="desconto2_17" localSheetId="7">#REF!</definedName>
    <definedName name="desconto2_17" localSheetId="26">#REF!</definedName>
    <definedName name="desconto2_17">#REF!</definedName>
    <definedName name="desconto2_19" localSheetId="4">#REF!</definedName>
    <definedName name="desconto2_19" localSheetId="7">#REF!</definedName>
    <definedName name="desconto2_19" localSheetId="26">#REF!</definedName>
    <definedName name="desconto2_19">#REF!</definedName>
    <definedName name="desconto2_2" localSheetId="4">#REF!</definedName>
    <definedName name="desconto2_2" localSheetId="7">#REF!</definedName>
    <definedName name="desconto2_2" localSheetId="26">#REF!</definedName>
    <definedName name="desconto2_2">#REF!</definedName>
    <definedName name="desconto2_28" localSheetId="4">#REF!</definedName>
    <definedName name="desconto2_28" localSheetId="7">#REF!</definedName>
    <definedName name="desconto2_28" localSheetId="26">#REF!</definedName>
    <definedName name="desconto2_28">#REF!</definedName>
    <definedName name="desconto2_3" localSheetId="4">#REF!</definedName>
    <definedName name="desconto2_3" localSheetId="7">#REF!</definedName>
    <definedName name="desconto2_3" localSheetId="26">#REF!</definedName>
    <definedName name="desconto2_3">#REF!</definedName>
    <definedName name="desconto2_4" localSheetId="4">#REF!</definedName>
    <definedName name="desconto2_4" localSheetId="7">#REF!</definedName>
    <definedName name="desconto2_4" localSheetId="26">#REF!</definedName>
    <definedName name="desconto2_4">#REF!</definedName>
    <definedName name="desconto2_7" localSheetId="4">#REF!</definedName>
    <definedName name="desconto2_7" localSheetId="7">#REF!</definedName>
    <definedName name="desconto2_7" localSheetId="26">#REF!</definedName>
    <definedName name="desconto2_7">#REF!</definedName>
    <definedName name="desconto2_9" localSheetId="4">#REF!</definedName>
    <definedName name="desconto2_9" localSheetId="7">#REF!</definedName>
    <definedName name="desconto2_9" localSheetId="26">#REF!</definedName>
    <definedName name="desconto2_9">#REF!</definedName>
    <definedName name="Descontos" localSheetId="7">#REF!</definedName>
    <definedName name="Descontos">#N/A</definedName>
    <definedName name="descricao" localSheetId="4">#REF!</definedName>
    <definedName name="descricao" localSheetId="7">#REF!</definedName>
    <definedName name="descricao" localSheetId="26">#REF!</definedName>
    <definedName name="descricao">#REF!</definedName>
    <definedName name="DESCRIÇÃO" localSheetId="4">#REF!</definedName>
    <definedName name="DESCRIÇÃO" localSheetId="7">#REF!</definedName>
    <definedName name="DESCRIÇÃO">#REF!</definedName>
    <definedName name="DESCRIÇÃO_serviço" localSheetId="4">OFFSET(#REF!,0,0,COUNTA(#REF!),1)</definedName>
    <definedName name="DESCRIÇÃO_serviço" localSheetId="7">OFFSET(#REF!,0,0,COUNTA(#REF!),1)</definedName>
    <definedName name="DESCRIÇÃO_serviço" localSheetId="26">OFFSET(#REF!,0,0,COUNTA(#REF!),1)</definedName>
    <definedName name="DESCRIÇÃO_serviço">OFFSET(#REF!,0,0,COUNTA(#REF!),1)</definedName>
    <definedName name="DESCRITIVO1" localSheetId="4">#REF!</definedName>
    <definedName name="DESCRITIVO1" localSheetId="7">#REF!</definedName>
    <definedName name="DESCRITIVO1" localSheetId="26">#REF!</definedName>
    <definedName name="DESCRITIVO1">#REF!</definedName>
    <definedName name="DesfazerLimpar" localSheetId="7">#N/A</definedName>
    <definedName name="DesfazerLimpar">[0]!DesfazerLimpar</definedName>
    <definedName name="DESFORMA" localSheetId="4">#REF!</definedName>
    <definedName name="DESFORMA" localSheetId="7">#REF!</definedName>
    <definedName name="DESFORMA">#REF!</definedName>
    <definedName name="DESM" localSheetId="4">#REF!</definedName>
    <definedName name="DESM" localSheetId="7">#REF!</definedName>
    <definedName name="DESM">#REF!</definedName>
    <definedName name="DESOBBUE" localSheetId="4">#REF!</definedName>
    <definedName name="DESOBBUE" localSheetId="7">#REF!</definedName>
    <definedName name="DESOBBUE">#REF!</definedName>
    <definedName name="DesobBueiros" localSheetId="4">#REF!</definedName>
    <definedName name="DesobBueiros" localSheetId="7">#REF!</definedName>
    <definedName name="DesobBueiros">#REF!</definedName>
    <definedName name="DESOBSTR" localSheetId="4">#REF!</definedName>
    <definedName name="DESOBSTR" localSheetId="7">#REF!</definedName>
    <definedName name="DESOBSTR">#REF!</definedName>
    <definedName name="DESOBSTRBUEIRO" localSheetId="4">#REF!</definedName>
    <definedName name="DESOBSTRBUEIRO" localSheetId="7">#REF!</definedName>
    <definedName name="DESOBSTRBUEIRO">#REF!</definedName>
    <definedName name="DESP.INDIRETAS" localSheetId="4">BDI!placas</definedName>
    <definedName name="DESP.INDIRETAS" localSheetId="7">#REF!</definedName>
    <definedName name="DESP.INDIRETAS" localSheetId="26">'Mapa+Binômio'!placas</definedName>
    <definedName name="DESP.INDIRETAS">#N/A</definedName>
    <definedName name="DESP.INDIRETAS_10">#N/A</definedName>
    <definedName name="DESP.INDIRETAS_11">#N/A</definedName>
    <definedName name="DESP.INDIRETAS_12">#N/A</definedName>
    <definedName name="DESP.INDIRETAS_13">#N/A</definedName>
    <definedName name="DESP.INDIRETAS_14">#N/A</definedName>
    <definedName name="DESP.INDIRETAS_15">#N/A</definedName>
    <definedName name="DESP.INDIRETAS_16">#N/A</definedName>
    <definedName name="DESP.INDIRETAS_17">#N/A</definedName>
    <definedName name="DESP.INDIRETAS_18">#N/A</definedName>
    <definedName name="DESP.INDIRETAS_2">#N/A</definedName>
    <definedName name="DESP.INDIRETAS_5">#N/A</definedName>
    <definedName name="DESP.INDIRETAS_6">#N/A</definedName>
    <definedName name="DESP.INDIRETAS_7">#N/A</definedName>
    <definedName name="DESP.INDIRETAS_8">#N/A</definedName>
    <definedName name="DESP.INDIRETAS_9">#N/A</definedName>
    <definedName name="DESSSSSSSSSSSSSSSSSSSS" localSheetId="4">#REF!</definedName>
    <definedName name="DESSSSSSSSSSSSSSSSSSSS" localSheetId="7">#REF!</definedName>
    <definedName name="DESSSSSSSSSSSSSSSSSSSS">#REF!</definedName>
    <definedName name="DESTINOS" localSheetId="4">#REF!</definedName>
    <definedName name="DESTINOS" localSheetId="7">#REF!</definedName>
    <definedName name="DESTINOS">#REF!</definedName>
    <definedName name="DESTOC15" localSheetId="4">#REF!</definedName>
    <definedName name="DESTOC15" localSheetId="7">#REF!</definedName>
    <definedName name="DESTOC15">#REF!</definedName>
    <definedName name="DESTOC15A30" localSheetId="4">#REF!</definedName>
    <definedName name="DESTOC15A30" localSheetId="7">#REF!</definedName>
    <definedName name="DESTOC15A30">#REF!</definedName>
    <definedName name="DESTOC30" localSheetId="4">#REF!</definedName>
    <definedName name="DESTOC30" localSheetId="7">#REF!</definedName>
    <definedName name="DESTOC30">#REF!</definedName>
    <definedName name="DESVIO" localSheetId="4">#REF!</definedName>
    <definedName name="DESVIO" localSheetId="7">#REF!</definedName>
    <definedName name="DESVIO">#REF!</definedName>
    <definedName name="Detalhe" localSheetId="4" hidden="1">{"'Resumo'!$A$4:$N$60"}</definedName>
    <definedName name="Detalhe" localSheetId="7" hidden="1">{"'Resumo'!$A$4:$N$60"}</definedName>
    <definedName name="Detalhe" hidden="1">{"'Resumo'!$A$4:$N$60"}</definedName>
    <definedName name="deuda"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wded" localSheetId="7" hidden="1">{#N/A,#N/A,FALSE,"Aging Summary";#N/A,#N/A,FALSE,"Ratio Analysis";#N/A,#N/A,FALSE,"Test 120 Day Accts";#N/A,#N/A,FALSE,"Tickmarks"}</definedName>
    <definedName name="dewded" hidden="1">{#N/A,#N/A,FALSE,"Aging Summary";#N/A,#N/A,FALSE,"Ratio Analysis";#N/A,#N/A,FALSE,"Test 120 Day Accts";#N/A,#N/A,FALSE,"Tickmarks"}</definedName>
    <definedName name="Dez">{"dez","vinte","trinta","quarenta","cinquenta","sessenta","setenta","oitenta","noventa"}</definedName>
    <definedName name="DEZ94_3">#REF!</definedName>
    <definedName name="DEZ95_3">#REF!</definedName>
    <definedName name="DEZ96_3">#REF!</definedName>
    <definedName name="DEZ97_3">#REF!</definedName>
    <definedName name="DEZ98_3">#REF!</definedName>
    <definedName name="DEZ99_3">#REF!</definedName>
    <definedName name="DEZA" localSheetId="4">#REF!</definedName>
    <definedName name="DEZA" localSheetId="7">#REF!</definedName>
    <definedName name="DEZA">#REF!</definedName>
    <definedName name="DEZENAS" localSheetId="4">#REF!</definedName>
    <definedName name="DEZENAS" localSheetId="7">#REF!</definedName>
    <definedName name="DEZENAS">#REF!</definedName>
    <definedName name="df" localSheetId="4">#REF!</definedName>
    <definedName name="df" localSheetId="7">#REF!</definedName>
    <definedName name="df" localSheetId="26">#REF!</definedName>
    <definedName name="df">#REF!</definedName>
    <definedName name="DFADEXA">#N/A</definedName>
    <definedName name="dfdfdfd" localSheetId="4" hidden="1">{#N/A,#N/A,FALSE,"MO (2)"}</definedName>
    <definedName name="dfdfdfd" localSheetId="7" hidden="1">{#N/A,#N/A,FALSE,"MO (2)"}</definedName>
    <definedName name="dfdfdfd" hidden="1">#N/A</definedName>
    <definedName name="DFEFDVFDFGFD">#N/A</definedName>
    <definedName name="dfg" localSheetId="4">#REF!</definedName>
    <definedName name="dfg" localSheetId="7">#REF!</definedName>
    <definedName name="dfg" localSheetId="26">#REF!</definedName>
    <definedName name="dfg">#REF!</definedName>
    <definedName name="DFGDFG" localSheetId="4">#REF!</definedName>
    <definedName name="dfgdfg" localSheetId="7" hidden="1">#REF!</definedName>
    <definedName name="DFGDFG" localSheetId="26">#REF!</definedName>
    <definedName name="dfgdfg" hidden="1">#REF!</definedName>
    <definedName name="dfgfgd">#N/A</definedName>
    <definedName name="dfgh" localSheetId="7">#REF!</definedName>
    <definedName name="dfgh">#N/A</definedName>
    <definedName name="DFGHDF" localSheetId="4">#REF!</definedName>
    <definedName name="DFGHDF" localSheetId="7">#REF!</definedName>
    <definedName name="DFGHDF" localSheetId="26">#REF!</definedName>
    <definedName name="DFGHDF">#REF!</definedName>
    <definedName name="dfgs" localSheetId="25" hidden="1">{#N/A,#N/A,TRUE,"Serviços"}</definedName>
    <definedName name="dfgs" localSheetId="4" hidden="1">{#N/A,#N/A,TRUE,"Serviços"}</definedName>
    <definedName name="dfgs" localSheetId="27" hidden="1">{#N/A,#N/A,TRUE,"Serviços"}</definedName>
    <definedName name="dfgs" localSheetId="7" hidden="1">{#N/A,#N/A,TRUE,"Serviços"}</definedName>
    <definedName name="dfgs" localSheetId="24" hidden="1">{#N/A,#N/A,TRUE,"Serviços"}</definedName>
    <definedName name="dfgs" hidden="1">{#N/A,#N/A,TRUE,"Serviços"}</definedName>
    <definedName name="dfgss" localSheetId="25" hidden="1">{#N/A,#N/A,TRUE,"Serviços"}</definedName>
    <definedName name="dfgss" localSheetId="4" hidden="1">{#N/A,#N/A,TRUE,"Serviços"}</definedName>
    <definedName name="dfgss" localSheetId="27" hidden="1">{#N/A,#N/A,TRUE,"Serviços"}</definedName>
    <definedName name="dfgss" localSheetId="7" hidden="1">{#N/A,#N/A,TRUE,"Serviços"}</definedName>
    <definedName name="dfgss" localSheetId="24" hidden="1">{#N/A,#N/A,TRUE,"Serviços"}</definedName>
    <definedName name="dfgss" hidden="1">{#N/A,#N/A,TRUE,"Serviços"}</definedName>
    <definedName name="dfm">#REF!</definedName>
    <definedName name="dfre" localSheetId="4">#REF!</definedName>
    <definedName name="dfre" localSheetId="7">#REF!</definedName>
    <definedName name="dfre">#REF!</definedName>
    <definedName name="DFRRR" localSheetId="4">#REF!</definedName>
    <definedName name="DFRRR" localSheetId="7">#REF!</definedName>
    <definedName name="DFRRR">#REF!</definedName>
    <definedName name="dfs">#REF!</definedName>
    <definedName name="dg" localSheetId="4">#REF!</definedName>
    <definedName name="dg" localSheetId="7">#REF!</definedName>
    <definedName name="dg">#REF!</definedName>
    <definedName name="DGA" localSheetId="4">#REF!</definedName>
    <definedName name="DGA" localSheetId="19">'[5]PRO-08'!#REF!</definedName>
    <definedName name="DGA" localSheetId="7">#REF!</definedName>
    <definedName name="DGA" localSheetId="26">#REF!</definedName>
    <definedName name="DGA">#REF!</definedName>
    <definedName name="DGA_10" localSheetId="4">#REF!</definedName>
    <definedName name="DGA_10" localSheetId="26">#REF!</definedName>
    <definedName name="DGA_10">#N/A</definedName>
    <definedName name="DGA_11">#N/A</definedName>
    <definedName name="DGA_12">#N/A</definedName>
    <definedName name="DGA_13">#N/A</definedName>
    <definedName name="DGA_14">#N/A</definedName>
    <definedName name="DGA_15">#N/A</definedName>
    <definedName name="DGA_16">#N/A</definedName>
    <definedName name="DGA_17">#N/A</definedName>
    <definedName name="DGA_18">#N/A</definedName>
    <definedName name="DGA_24" localSheetId="4">#REF!</definedName>
    <definedName name="DGA_24" localSheetId="7">#REF!</definedName>
    <definedName name="DGA_24">#REF!</definedName>
    <definedName name="DGA_25" localSheetId="4">#REF!</definedName>
    <definedName name="DGA_25" localSheetId="7">#REF!</definedName>
    <definedName name="DGA_25" localSheetId="26">#REF!</definedName>
    <definedName name="DGA_25">#REF!</definedName>
    <definedName name="DGA_26" localSheetId="4">#REF!</definedName>
    <definedName name="DGA_26" localSheetId="7">#REF!</definedName>
    <definedName name="DGA_26">#REF!</definedName>
    <definedName name="DGA_27" localSheetId="4">#REF!</definedName>
    <definedName name="DGA_27" localSheetId="7">#REF!</definedName>
    <definedName name="DGA_27" localSheetId="26">#REF!</definedName>
    <definedName name="DGA_27">#REF!</definedName>
    <definedName name="DGA_29" localSheetId="4">#REF!</definedName>
    <definedName name="DGA_29" localSheetId="7">#REF!</definedName>
    <definedName name="DGA_29" localSheetId="26">#REF!</definedName>
    <definedName name="DGA_29">#REF!</definedName>
    <definedName name="DGA_5">#N/A</definedName>
    <definedName name="DGA_6">#N/A</definedName>
    <definedName name="DGA_7">#N/A</definedName>
    <definedName name="DGA_8">#N/A</definedName>
    <definedName name="DGA_9" localSheetId="4">#REF!</definedName>
    <definedName name="DGA_9" localSheetId="26">#REF!</definedName>
    <definedName name="DGA_9">#N/A</definedName>
    <definedName name="DGF" localSheetId="25" hidden="1">{#N/A,#N/A,FALSE,"MO (2)"}</definedName>
    <definedName name="DGF" localSheetId="4" hidden="1">{#N/A,#N/A,FALSE,"MO (2)"}</definedName>
    <definedName name="DGF" localSheetId="27" hidden="1">{#N/A,#N/A,FALSE,"MO (2)"}</definedName>
    <definedName name="DGF" localSheetId="7" hidden="1">{#N/A,#N/A,FALSE,"MO (2)"}</definedName>
    <definedName name="DGF" localSheetId="24" hidden="1">{#N/A,#N/A,FALSE,"MO (2)"}</definedName>
    <definedName name="DGF" hidden="1">{#N/A,#N/A,FALSE,"MO (2)"}</definedName>
    <definedName name="DGF_1" localSheetId="4" hidden="1">{#N/A,#N/A,FALSE,"MO (2)"}</definedName>
    <definedName name="DGF_1" localSheetId="7" hidden="1">{#N/A,#N/A,FALSE,"MO (2)"}</definedName>
    <definedName name="DGF_1" hidden="1">{#N/A,#N/A,FALSE,"MO (2)"}</definedName>
    <definedName name="dgffffffffffffff" localSheetId="4">#REF!</definedName>
    <definedName name="dgffffffffffffff" localSheetId="7">#REF!</definedName>
    <definedName name="dgffffffffffffff">#REF!</definedName>
    <definedName name="di">#REF!</definedName>
    <definedName name="DIA" localSheetId="4">#REF!</definedName>
    <definedName name="DIA" localSheetId="7">#REF!</definedName>
    <definedName name="DIA">#REF!</definedName>
    <definedName name="DIA_1" localSheetId="4">#REF!</definedName>
    <definedName name="DIA_1" localSheetId="7">#REF!</definedName>
    <definedName name="DIA_1" localSheetId="26">#REF!</definedName>
    <definedName name="DIA_1">#REF!</definedName>
    <definedName name="Dia_trab">#N/A</definedName>
    <definedName name="Diagrama" localSheetId="7">#N/A</definedName>
    <definedName name="Diagrama">#N/A</definedName>
    <definedName name="diar1">#REF!</definedName>
    <definedName name="diar2">#REF!</definedName>
    <definedName name="diária">#REF!</definedName>
    <definedName name="DIARIAS">#REF!</definedName>
    <definedName name="dias">#N/A</definedName>
    <definedName name="Dias_Decorridos" localSheetId="4">#REF!</definedName>
    <definedName name="Dias_Decorridos" localSheetId="7">#REF!</definedName>
    <definedName name="Dias_Decorridos">#REF!</definedName>
    <definedName name="diesel" localSheetId="4">#REF!</definedName>
    <definedName name="diesel" localSheetId="7">#REF!</definedName>
    <definedName name="diesel" localSheetId="26">#REF!</definedName>
    <definedName name="diesel">#REF!</definedName>
    <definedName name="DIESEL_1" localSheetId="4">#REF!</definedName>
    <definedName name="DIESEL_1" localSheetId="7">#REF!</definedName>
    <definedName name="DIESEL_1" localSheetId="26">#REF!</definedName>
    <definedName name="DIESEL_1">#REF!</definedName>
    <definedName name="Dif" localSheetId="4">#REF!</definedName>
    <definedName name="Dif" localSheetId="7">#REF!</definedName>
    <definedName name="Dif">#REF!</definedName>
    <definedName name="difi" localSheetId="4">#REF!</definedName>
    <definedName name="difi" localSheetId="7">#REF!</definedName>
    <definedName name="difi">#REF!</definedName>
    <definedName name="DIFIC" localSheetId="4">#REF!</definedName>
    <definedName name="DIFIC" localSheetId="7">#REF!</definedName>
    <definedName name="DIFIC">#REF!</definedName>
    <definedName name="DIFIC1" localSheetId="4">#REF!</definedName>
    <definedName name="DIFIC1" localSheetId="7">#REF!</definedName>
    <definedName name="DIFIC1">#REF!</definedName>
    <definedName name="DIGITAL" localSheetId="4">BDI!DIGITAL</definedName>
    <definedName name="DIGITAL" localSheetId="7">FIT!DIGITAL</definedName>
    <definedName name="DIGITAL">#N/A</definedName>
    <definedName name="DIGITAL_25" localSheetId="4">BDI!DIGITAL_25</definedName>
    <definedName name="DIGITAL_25" localSheetId="7">FIT!DIGITAL_25</definedName>
    <definedName name="DIGITAL_25">#N/A</definedName>
    <definedName name="dim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imensão_BCC" localSheetId="7">#REF!</definedName>
    <definedName name="Dimensão_BCC">#REF!</definedName>
    <definedName name="Dimensão_BM" localSheetId="7">#REF!</definedName>
    <definedName name="Dimensão_BM">#REF!</definedName>
    <definedName name="Dimensão_BTC" localSheetId="7">#REF!</definedName>
    <definedName name="Dimensão_BTC">#REF!</definedName>
    <definedName name="DimensãoBCC" localSheetId="7">#REF!</definedName>
    <definedName name="DimensãoBCC">#REF!</definedName>
    <definedName name="DimensãoNãoseaplica_BCC" localSheetId="7">#REF!</definedName>
    <definedName name="DimensãoNãoseaplica_BCC">#REF!</definedName>
    <definedName name="DimensãoNãoseaplica_BM" localSheetId="7">#REF!</definedName>
    <definedName name="DimensãoNãoseaplica_BM">#REF!</definedName>
    <definedName name="DimensãoNãoseaplicaBCC" localSheetId="7">#REF!</definedName>
    <definedName name="DimensãoNãoseaplicaBCC">#REF!</definedName>
    <definedName name="DimensãoNãoseaplicaBTC" localSheetId="7">#REF!</definedName>
    <definedName name="DimensãoNãoseaplicaBTC">#REF!</definedName>
    <definedName name="DimensãoOACBCC" localSheetId="7">#REF!</definedName>
    <definedName name="DimensãoOACBCC">#REF!</definedName>
    <definedName name="DimensãoOACBM" localSheetId="7">#REF!</definedName>
    <definedName name="DimensãoOACBM">#REF!</definedName>
    <definedName name="DimensãoOACBTC" localSheetId="7">#REF!</definedName>
    <definedName name="DimensãoOACBTC">#REF!</definedName>
    <definedName name="DimensãoOACImplantação" localSheetId="7">#REF!</definedName>
    <definedName name="DimensãoOACImplantação">#REF!</definedName>
    <definedName name="DimensãoOACNãoseaplica" localSheetId="7">#REF!</definedName>
    <definedName name="DimensãoOACNãoseaplica">#REF!</definedName>
    <definedName name="DIMPAV" localSheetId="4">#REF!</definedName>
    <definedName name="DIMPAV" localSheetId="7">#REF!</definedName>
    <definedName name="DIMPAV">#REF!</definedName>
    <definedName name="DINHEIRO" localSheetId="4">#REF!</definedName>
    <definedName name="DINHEIRO" localSheetId="7">#REF!</definedName>
    <definedName name="DINHEIRO" localSheetId="26">#REF!</definedName>
    <definedName name="DINHEIRO">#REF!</definedName>
    <definedName name="DINHEIRO_1" localSheetId="4">#REF!</definedName>
    <definedName name="DINHEIRO_1" localSheetId="7">#REF!</definedName>
    <definedName name="DINHEIRO_1" localSheetId="26">#REF!</definedName>
    <definedName name="DINHEIRO_1">#REF!</definedName>
    <definedName name="DINHEIRO_12" localSheetId="4">#REF!</definedName>
    <definedName name="DINHEIRO_12" localSheetId="7">#REF!</definedName>
    <definedName name="DINHEIRO_12" localSheetId="26">#REF!</definedName>
    <definedName name="DINHEIRO_12">#REF!</definedName>
    <definedName name="DINHEIRO_13" localSheetId="4">#REF!</definedName>
    <definedName name="DINHEIRO_13" localSheetId="7">#REF!</definedName>
    <definedName name="DINHEIRO_13" localSheetId="26">#REF!</definedName>
    <definedName name="DINHEIRO_13">#REF!</definedName>
    <definedName name="DireçãoTipoTachaExistente" localSheetId="7">#REF!</definedName>
    <definedName name="DireçãoTipoTachaExistente">#REF!</definedName>
    <definedName name="DireçãoTipoTachaImplantação" localSheetId="7">#REF!</definedName>
    <definedName name="DireçãoTipoTachaImplantação">#REF!</definedName>
    <definedName name="DIS" localSheetId="4">#REF!</definedName>
    <definedName name="DIS" localSheetId="7">#REF!</definedName>
    <definedName name="DIS">#REF!</definedName>
    <definedName name="DiscrimEquipamento" localSheetId="4">#REF!</definedName>
    <definedName name="DiscrimEquipamento" localSheetId="7">#REF!</definedName>
    <definedName name="DiscrimEquipamento">#REF!</definedName>
    <definedName name="DiscrimMateriais" localSheetId="4">#REF!</definedName>
    <definedName name="DiscrimMateriais" localSheetId="7">#REF!</definedName>
    <definedName name="DiscrimMateriais">#REF!</definedName>
    <definedName name="DiscrimMObra" localSheetId="4">#REF!</definedName>
    <definedName name="DiscrimMObra" localSheetId="7">#REF!</definedName>
    <definedName name="DiscrimMObra">#REF!</definedName>
    <definedName name="DiscrimServiço" localSheetId="4">#REF!</definedName>
    <definedName name="DiscrimServiço" localSheetId="7">#REF!</definedName>
    <definedName name="DiscrimServiço">#REF!</definedName>
    <definedName name="disdjo" localSheetId="7" hidden="1">{#N/A,#N/A,FALSE,"GERAL";#N/A,#N/A,FALSE,"012-96";#N/A,#N/A,FALSE,"018-96";#N/A,#N/A,FALSE,"027-96";#N/A,#N/A,FALSE,"059-96";#N/A,#N/A,FALSE,"076-96";#N/A,#N/A,FALSE,"019-97";#N/A,#N/A,FALSE,"021-97";#N/A,#N/A,FALSE,"022-97";#N/A,#N/A,FALSE,"028-97"}</definedName>
    <definedName name="disdjo" hidden="1">{#N/A,#N/A,FALSE,"GERAL";#N/A,#N/A,FALSE,"012-96";#N/A,#N/A,FALSE,"018-96";#N/A,#N/A,FALSE,"027-96";#N/A,#N/A,FALSE,"059-96";#N/A,#N/A,FALSE,"076-96";#N/A,#N/A,FALSE,"019-97";#N/A,#N/A,FALSE,"021-97";#N/A,#N/A,FALSE,"022-97";#N/A,#N/A,FALSE,"028-97"}</definedName>
    <definedName name="disp" localSheetId="4">#REF!</definedName>
    <definedName name="disp" localSheetId="7">#REF!</definedName>
    <definedName name="disp">#REF!</definedName>
    <definedName name="DispTelGASAG" localSheetId="4" hidden="1">{"'teste'!$B$2:$R$49"}</definedName>
    <definedName name="DispTelGASAG" localSheetId="7" hidden="1">{"'teste'!$B$2:$R$49"}</definedName>
    <definedName name="DispTelGASAG" hidden="1">{"'teste'!$B$2:$R$49"}</definedName>
    <definedName name="DISTA" localSheetId="4">#REF!</definedName>
    <definedName name="DISTA" localSheetId="7">#REF!</definedName>
    <definedName name="DISTA">#REF!</definedName>
    <definedName name="DISTAC" localSheetId="4">#REF!</definedName>
    <definedName name="DISTAC" localSheetId="7">#REF!</definedName>
    <definedName name="DISTAC">#REF!</definedName>
    <definedName name="DISTAMBUQ" localSheetId="4">#REF!</definedName>
    <definedName name="DISTAMBUQ" localSheetId="7">#REF!</definedName>
    <definedName name="DISTAMBUQ">#REF!</definedName>
    <definedName name="DISTANP" localSheetId="4">#REF!</definedName>
    <definedName name="DISTANP" localSheetId="7">#REF!</definedName>
    <definedName name="DISTANP">#REF!</definedName>
    <definedName name="DISTAQ" localSheetId="4">#REF!</definedName>
    <definedName name="DISTAQ" localSheetId="7">#REF!</definedName>
    <definedName name="DISTAQ">#REF!</definedName>
    <definedName name="DISTB" localSheetId="4">#REF!</definedName>
    <definedName name="DISTB" localSheetId="7">#REF!</definedName>
    <definedName name="DISTB">#REF!</definedName>
    <definedName name="DISTBC" localSheetId="4">#REF!</definedName>
    <definedName name="DISTBC" localSheetId="7">#REF!</definedName>
    <definedName name="DISTBC">#REF!</definedName>
    <definedName name="DISTC" localSheetId="4">#REF!</definedName>
    <definedName name="DISTC" localSheetId="7">#REF!</definedName>
    <definedName name="DISTC" localSheetId="26">#REF!</definedName>
    <definedName name="DISTC">#REF!</definedName>
    <definedName name="DISTCAP" localSheetId="4">#REF!</definedName>
    <definedName name="DISTCAP" localSheetId="7">#REF!</definedName>
    <definedName name="DISTCAP">#REF!</definedName>
    <definedName name="DISTCC" localSheetId="4">#REF!</definedName>
    <definedName name="DISTCC" localSheetId="7">#REF!</definedName>
    <definedName name="DISTCC">#REF!</definedName>
    <definedName name="distcg" localSheetId="4">#REF!</definedName>
    <definedName name="distcg" localSheetId="7">#REF!</definedName>
    <definedName name="distcg">#REF!</definedName>
    <definedName name="DISTCM" localSheetId="4">#REF!</definedName>
    <definedName name="DISTCM" localSheetId="7">#REF!</definedName>
    <definedName name="DISTCM">#REF!</definedName>
    <definedName name="DISTL" localSheetId="4">#REF!</definedName>
    <definedName name="DISTL" localSheetId="7">#REF!</definedName>
    <definedName name="DISTL">#REF!</definedName>
    <definedName name="DISTLNP" localSheetId="4">#REF!</definedName>
    <definedName name="DISTLNP" localSheetId="7">#REF!</definedName>
    <definedName name="DISTLNP">#REF!</definedName>
    <definedName name="DISTMB" localSheetId="4">#REF!</definedName>
    <definedName name="DISTMB" localSheetId="7">#REF!</definedName>
    <definedName name="DISTMB">#REF!</definedName>
    <definedName name="DISTMICRO1.5" localSheetId="4">#REF!</definedName>
    <definedName name="DISTMICRO1.5" localSheetId="7">#REF!</definedName>
    <definedName name="DISTMICRO1.5">#REF!</definedName>
    <definedName name="distp" localSheetId="4">#REF!</definedName>
    <definedName name="distp" localSheetId="7">#REF!</definedName>
    <definedName name="distp">#REF!</definedName>
    <definedName name="DISTPNP" localSheetId="4">#REF!</definedName>
    <definedName name="DISTPNP" localSheetId="7">#REF!</definedName>
    <definedName name="DISTPNP">#REF!</definedName>
    <definedName name="DISTRC1CE" localSheetId="4">#REF!</definedName>
    <definedName name="DISTRC1CE" localSheetId="7">#REF!</definedName>
    <definedName name="DISTRC1CE">#REF!</definedName>
    <definedName name="DISTRR1C" localSheetId="4">#REF!</definedName>
    <definedName name="DISTRR1C" localSheetId="7">#REF!</definedName>
    <definedName name="DISTRR1C">#REF!</definedName>
    <definedName name="DISTS" localSheetId="4">#REF!</definedName>
    <definedName name="DISTS" localSheetId="7">#REF!</definedName>
    <definedName name="DISTS">#REF!</definedName>
    <definedName name="diverso2" localSheetId="4">#REF!</definedName>
    <definedName name="diverso2" localSheetId="7">#REF!</definedName>
    <definedName name="diverso2">#REF!</definedName>
    <definedName name="Diversos">#REF!</definedName>
    <definedName name="DJ" localSheetId="4">#REF!</definedName>
    <definedName name="DJ" localSheetId="19">#REF!</definedName>
    <definedName name="DJ" localSheetId="7">#REF!</definedName>
    <definedName name="DJ" localSheetId="26">#REF!</definedName>
    <definedName name="DJ">#REF!</definedName>
    <definedName name="DJ_2">#N/A</definedName>
    <definedName name="DJ_25" localSheetId="4">#REF!</definedName>
    <definedName name="DJ_25" localSheetId="7">#REF!</definedName>
    <definedName name="DJ_25" localSheetId="26">#REF!</definedName>
    <definedName name="DJ_25">#REF!</definedName>
    <definedName name="DJ_4" localSheetId="4">#REF!</definedName>
    <definedName name="DJ_4" localSheetId="7">#REF!</definedName>
    <definedName name="DJ_4">#REF!</definedName>
    <definedName name="DJJ" localSheetId="4">#REF!</definedName>
    <definedName name="DJJ" localSheetId="7">#REF!</definedName>
    <definedName name="DJJ">#REF!</definedName>
    <definedName name="dkdkd">#REF!</definedName>
    <definedName name="DMB" localSheetId="4">#REF!</definedName>
    <definedName name="DMB" localSheetId="7">#REF!</definedName>
    <definedName name="DMB">#REF!</definedName>
    <definedName name="dmbc" localSheetId="4">#REF!</definedName>
    <definedName name="dmbc" localSheetId="7">#REF!</definedName>
    <definedName name="dmbc">#REF!</definedName>
    <definedName name="DMT" localSheetId="4">#REF!,#REF!</definedName>
    <definedName name="DMT" localSheetId="7">#REF!,#REF!</definedName>
    <definedName name="DMT">#REF!,#REF!</definedName>
    <definedName name="DMT.BET.CBA" localSheetId="4">#REF!</definedName>
    <definedName name="DMT.BET.CBA" localSheetId="7">#REF!</definedName>
    <definedName name="DMT.BET.CBA" localSheetId="26">#REF!</definedName>
    <definedName name="DMT.BET.CBA">#REF!</definedName>
    <definedName name="DMT.BETUMINCBA" localSheetId="4">#REF!</definedName>
    <definedName name="DMT.BETUMINCBA" localSheetId="7">#REF!</definedName>
    <definedName name="DMT.BETUMINCBA" localSheetId="26">#REF!</definedName>
    <definedName name="DMT.BETUMINCBA">#REF!</definedName>
    <definedName name="DMT.CIMENTO" localSheetId="4">#REF!</definedName>
    <definedName name="DMT.CIMENTO" localSheetId="7">#REF!</definedName>
    <definedName name="DMT.CIMENTO" localSheetId="26">#REF!</definedName>
    <definedName name="DMT.CIMENTO">#REF!</definedName>
    <definedName name="DMT_0_50" localSheetId="4">#REF!</definedName>
    <definedName name="DMT_0_50" localSheetId="7">#REF!</definedName>
    <definedName name="DMT_0_50" localSheetId="26">#REF!</definedName>
    <definedName name="DMT_0_50">#REF!</definedName>
    <definedName name="DMT_1000" localSheetId="4">#REF!</definedName>
    <definedName name="DMT_1000" localSheetId="7">#REF!</definedName>
    <definedName name="DMT_1000" localSheetId="26">#REF!</definedName>
    <definedName name="DMT_1000">#REF!</definedName>
    <definedName name="DMT_11" localSheetId="4">#REF!</definedName>
    <definedName name="DMT_11" localSheetId="7">#REF!</definedName>
    <definedName name="DMT_11">#REF!</definedName>
    <definedName name="DMT_12" localSheetId="4">#REF!</definedName>
    <definedName name="DMT_12" localSheetId="7">#REF!</definedName>
    <definedName name="DMT_12">#REF!</definedName>
    <definedName name="dmt_1200">#REF!</definedName>
    <definedName name="DMT_14" localSheetId="4">#REF!</definedName>
    <definedName name="DMT_14" localSheetId="7">#REF!</definedName>
    <definedName name="DMT_14">#REF!</definedName>
    <definedName name="dmt_1400">#REF!</definedName>
    <definedName name="DMT_200" localSheetId="4">#REF!</definedName>
    <definedName name="DMT_200" localSheetId="7">#REF!</definedName>
    <definedName name="DMT_200" localSheetId="26">#REF!</definedName>
    <definedName name="DMT_200">#REF!</definedName>
    <definedName name="DMT_200_400" localSheetId="4">#REF!</definedName>
    <definedName name="DMT_200_400" localSheetId="7">#REF!</definedName>
    <definedName name="DMT_200_400" localSheetId="26">#REF!</definedName>
    <definedName name="DMT_200_400">#REF!</definedName>
    <definedName name="DMT_4" localSheetId="4">#REF!,#REF!</definedName>
    <definedName name="DMT_4" localSheetId="7">#REF!,#REF!</definedName>
    <definedName name="DMT_4">#REF!,#REF!</definedName>
    <definedName name="DMT_400" localSheetId="4">#REF!</definedName>
    <definedName name="DMT_400" localSheetId="7">#REF!</definedName>
    <definedName name="DMT_400" localSheetId="26">#REF!</definedName>
    <definedName name="DMT_400">#REF!</definedName>
    <definedName name="DMT_400_600" localSheetId="4">#REF!</definedName>
    <definedName name="DMT_400_600" localSheetId="7">#REF!</definedName>
    <definedName name="DMT_400_600" localSheetId="26">#REF!</definedName>
    <definedName name="DMT_400_600">#REF!</definedName>
    <definedName name="DMT_50" localSheetId="4">#REF!</definedName>
    <definedName name="DMT_50" localSheetId="7">#REF!</definedName>
    <definedName name="DMT_50" localSheetId="26">#REF!</definedName>
    <definedName name="DMT_50">#REF!</definedName>
    <definedName name="DMT_50_200" localSheetId="4">#REF!</definedName>
    <definedName name="DMT_50_200" localSheetId="7">#REF!</definedName>
    <definedName name="DMT_50_200" localSheetId="26">#REF!</definedName>
    <definedName name="DMT_50_200">#REF!</definedName>
    <definedName name="DMT_600" localSheetId="4">#REF!</definedName>
    <definedName name="DMT_600" localSheetId="7">#REF!</definedName>
    <definedName name="DMT_600" localSheetId="26">#REF!</definedName>
    <definedName name="DMT_600">#REF!</definedName>
    <definedName name="DMT_800" localSheetId="4">#REF!</definedName>
    <definedName name="DMT_800" localSheetId="7">#REF!</definedName>
    <definedName name="DMT_800" localSheetId="26">#REF!</definedName>
    <definedName name="DMT_800">#REF!</definedName>
    <definedName name="DMT_CABEÇALHO" localSheetId="7">#REF!</definedName>
    <definedName name="DMT_CABEÇALHO">#REF!</definedName>
    <definedName name="DMT_CM30_NP">#REF!</definedName>
    <definedName name="DMT_CM30_P">#REF!</definedName>
    <definedName name="DMT_DESTINO" localSheetId="7">#REF!</definedName>
    <definedName name="DMT_DESTINO">#REF!</definedName>
    <definedName name="DMT_MATERIAL" localSheetId="7">#REF!</definedName>
    <definedName name="DMT_MATERIAL">#REF!</definedName>
    <definedName name="DMT_ORIGEM" localSheetId="7">#REF!</definedName>
    <definedName name="DMT_ORIGEM">#REF!</definedName>
    <definedName name="DMT_RR2C_NP">#REF!</definedName>
    <definedName name="DMT_RR2C_P">#REF!</definedName>
    <definedName name="DMT_TABELA" localSheetId="7">#REF!</definedName>
    <definedName name="DMT_TABELA">#REF!</definedName>
    <definedName name="DMTAREIA" localSheetId="4">#REF!</definedName>
    <definedName name="DMTAREIA" localSheetId="7">#REF!</definedName>
    <definedName name="DMTAREIA">#REF!</definedName>
    <definedName name="DMTBRITA" localSheetId="4">#REF!</definedName>
    <definedName name="DMTBRITA" localSheetId="7">#REF!</definedName>
    <definedName name="DMTBRITA">#REF!</definedName>
    <definedName name="DMTc">#REF!</definedName>
    <definedName name="DMTCAPECM" localSheetId="4">#REF!</definedName>
    <definedName name="DMTCAPECM" localSheetId="7">#REF!</definedName>
    <definedName name="DMTCAPECM">#REF!</definedName>
    <definedName name="DMTCIMENTO" localSheetId="4">#REF!</definedName>
    <definedName name="DMTCIMENTO" localSheetId="7">#REF!</definedName>
    <definedName name="DMTCIMENTO" localSheetId="26">#REF!</definedName>
    <definedName name="DMTCIMENTO">#REF!</definedName>
    <definedName name="DMTLOCAL" localSheetId="4">#REF!</definedName>
    <definedName name="DMTLOCAL" localSheetId="7">#REF!</definedName>
    <definedName name="DMTLOCAL">#REF!</definedName>
    <definedName name="DMTMICRO0.8" localSheetId="4">#REF!</definedName>
    <definedName name="DMTMICRO0.8" localSheetId="7">#REF!</definedName>
    <definedName name="DMTMICRO0.8" localSheetId="26">#REF!</definedName>
    <definedName name="DMTMICRO0.8">#REF!</definedName>
    <definedName name="DMTMICRO1.5" localSheetId="4">#REF!</definedName>
    <definedName name="DMTMICRO1.5" localSheetId="7">#REF!</definedName>
    <definedName name="DMTMICRO1.5">#REF!</definedName>
    <definedName name="dmtr" localSheetId="4">#REF!</definedName>
    <definedName name="dmtr" localSheetId="7">#REF!</definedName>
    <definedName name="dmtr">#REF!</definedName>
    <definedName name="DMTRECHO" localSheetId="4">#REF!</definedName>
    <definedName name="DMTRECHO" localSheetId="7">#REF!</definedName>
    <definedName name="DMTRECHO">#REF!</definedName>
    <definedName name="DMTRECICLA" localSheetId="4">#REF!</definedName>
    <definedName name="DMTRECICLA" localSheetId="7">#REF!</definedName>
    <definedName name="DMTRECICLA">#REF!</definedName>
    <definedName name="DMTRR" localSheetId="4">#REF!</definedName>
    <definedName name="DMTRR" localSheetId="7">#REF!</definedName>
    <definedName name="DMTRR">#REF!</definedName>
    <definedName name="DMTRRR" localSheetId="4">#REF!</definedName>
    <definedName name="DMTRRR" localSheetId="7">#REF!</definedName>
    <definedName name="DMTRRR">#REF!</definedName>
    <definedName name="DmtTotal" localSheetId="4">#REF!</definedName>
    <definedName name="DmtTotal" localSheetId="7">#REF!</definedName>
    <definedName name="DmtTotal">#REF!</definedName>
    <definedName name="DMTTRECHO" localSheetId="4">#REF!</definedName>
    <definedName name="DMTTRECHO" localSheetId="7">#REF!</definedName>
    <definedName name="DMTTRECHO">#REF!</definedName>
    <definedName name="DNCANT100" localSheetId="4">#REF!</definedName>
    <definedName name="DNCANT100" localSheetId="7">#REF!</definedName>
    <definedName name="DNCANT100">#REF!</definedName>
    <definedName name="DNCANT109" localSheetId="4">#REF!</definedName>
    <definedName name="DNCANT109" localSheetId="7">#REF!</definedName>
    <definedName name="DNCANT109">#REF!</definedName>
    <definedName name="DNCANT164" localSheetId="4">#REF!</definedName>
    <definedName name="DNCANT164" localSheetId="7">#REF!</definedName>
    <definedName name="DNCANT164">#REF!</definedName>
    <definedName name="DNCANT221" localSheetId="4">#REF!</definedName>
    <definedName name="DNCANT221" localSheetId="7">#REF!</definedName>
    <definedName name="DNCANT221">#REF!</definedName>
    <definedName name="DNCANT223" localSheetId="4">#REF!</definedName>
    <definedName name="DNCANT223" localSheetId="7">#REF!</definedName>
    <definedName name="DNCANT223">#REF!</definedName>
    <definedName name="DNCANT225" localSheetId="4">#REF!</definedName>
    <definedName name="DNCANT225" localSheetId="7">#REF!</definedName>
    <definedName name="DNCANT225">#REF!</definedName>
    <definedName name="DNCANT237" localSheetId="4">#REF!</definedName>
    <definedName name="DNCANT237" localSheetId="7">#REF!</definedName>
    <definedName name="DNCANT237">#REF!</definedName>
    <definedName name="DNCANT270" localSheetId="4">#REF!</definedName>
    <definedName name="DNCANT270" localSheetId="7">#REF!</definedName>
    <definedName name="DNCANT270">#REF!</definedName>
    <definedName name="DNCANT271" localSheetId="4">#REF!</definedName>
    <definedName name="DNCANT271" localSheetId="7">#REF!</definedName>
    <definedName name="DNCANT271">#REF!</definedName>
    <definedName name="DNCANT273" localSheetId="4">#REF!</definedName>
    <definedName name="DNCANT273" localSheetId="7">#REF!</definedName>
    <definedName name="DNCANT273">#REF!</definedName>
    <definedName name="DNCANT274" localSheetId="4">#REF!</definedName>
    <definedName name="DNCANT274" localSheetId="7">#REF!</definedName>
    <definedName name="DNCANT274">#REF!</definedName>
    <definedName name="DNCANT333" localSheetId="4">#REF!</definedName>
    <definedName name="DNCANT333" localSheetId="7">#REF!</definedName>
    <definedName name="DNCANT333">#REF!</definedName>
    <definedName name="DNCANT337" localSheetId="4">#REF!</definedName>
    <definedName name="DNCANT337" localSheetId="7">#REF!</definedName>
    <definedName name="DNCANT337">#REF!</definedName>
    <definedName name="DNCANT352" localSheetId="4">#REF!</definedName>
    <definedName name="DNCANT352" localSheetId="7">#REF!</definedName>
    <definedName name="DNCANT352">#REF!</definedName>
    <definedName name="DNCANT387ZC" localSheetId="4">#REF!</definedName>
    <definedName name="DNCANT387ZC" localSheetId="7">#REF!</definedName>
    <definedName name="DNCANT387ZC">#REF!</definedName>
    <definedName name="DNCANT387ZN" localSheetId="4">#REF!</definedName>
    <definedName name="DNCANT387ZN" localSheetId="7">#REF!</definedName>
    <definedName name="DNCANT387ZN">#REF!</definedName>
    <definedName name="DNCANT387ZS" localSheetId="4">#REF!</definedName>
    <definedName name="DNCANT387ZS" localSheetId="7">#REF!</definedName>
    <definedName name="DNCANT387ZS">#REF!</definedName>
    <definedName name="DNCEXE100" localSheetId="4">#REF!</definedName>
    <definedName name="DNCEXE100" localSheetId="7">#REF!</definedName>
    <definedName name="DNCEXE100">#REF!</definedName>
    <definedName name="DNCEXE109" localSheetId="4">#REF!</definedName>
    <definedName name="DNCEXE109" localSheetId="7">#REF!</definedName>
    <definedName name="DNCEXE109">#REF!</definedName>
    <definedName name="DNCEXE164" localSheetId="4">#REF!</definedName>
    <definedName name="DNCEXE164" localSheetId="7">#REF!</definedName>
    <definedName name="DNCEXE164">#REF!</definedName>
    <definedName name="DNCEXE221" localSheetId="4">#REF!</definedName>
    <definedName name="DNCEXE221" localSheetId="7">#REF!</definedName>
    <definedName name="DNCEXE221">#REF!</definedName>
    <definedName name="DNCEXE223" localSheetId="4">#REF!</definedName>
    <definedName name="DNCEXE223" localSheetId="7">#REF!</definedName>
    <definedName name="DNCEXE223">#REF!</definedName>
    <definedName name="DNCEXE225" localSheetId="4">#REF!</definedName>
    <definedName name="DNCEXE225" localSheetId="7">#REF!</definedName>
    <definedName name="DNCEXE225">#REF!</definedName>
    <definedName name="DNCEXE237" localSheetId="4">#REF!</definedName>
    <definedName name="DNCEXE237" localSheetId="7">#REF!</definedName>
    <definedName name="DNCEXE237">#REF!</definedName>
    <definedName name="DNCEXE270" localSheetId="4">#REF!</definedName>
    <definedName name="DNCEXE270" localSheetId="7">#REF!</definedName>
    <definedName name="DNCEXE270">#REF!</definedName>
    <definedName name="DNCEXE271" localSheetId="4">#REF!</definedName>
    <definedName name="DNCEXE271" localSheetId="7">#REF!</definedName>
    <definedName name="DNCEXE271">#REF!</definedName>
    <definedName name="DNCEXE273" localSheetId="4">#REF!</definedName>
    <definedName name="DNCEXE273" localSheetId="7">#REF!</definedName>
    <definedName name="DNCEXE273">#REF!</definedName>
    <definedName name="DNCEXE274" localSheetId="4">#REF!</definedName>
    <definedName name="DNCEXE274" localSheetId="7">#REF!</definedName>
    <definedName name="DNCEXE274">#REF!</definedName>
    <definedName name="DNCEXE333" localSheetId="4">#REF!</definedName>
    <definedName name="DNCEXE333" localSheetId="7">#REF!</definedName>
    <definedName name="DNCEXE333">#REF!</definedName>
    <definedName name="DNCEXE337" localSheetId="4">#REF!</definedName>
    <definedName name="DNCEXE337" localSheetId="7">#REF!</definedName>
    <definedName name="DNCEXE337">#REF!</definedName>
    <definedName name="DNCEXE352" localSheetId="4">#REF!</definedName>
    <definedName name="DNCEXE352" localSheetId="7">#REF!</definedName>
    <definedName name="DNCEXE352">#REF!</definedName>
    <definedName name="DNCEXE387ZC" localSheetId="4">#REF!</definedName>
    <definedName name="DNCEXE387ZC" localSheetId="7">#REF!</definedName>
    <definedName name="DNCEXE387ZC">#REF!</definedName>
    <definedName name="DNCEXE387ZN" localSheetId="4">#REF!</definedName>
    <definedName name="DNCEXE387ZN" localSheetId="7">#REF!</definedName>
    <definedName name="DNCEXE387ZN">#REF!</definedName>
    <definedName name="DNCEXE387ZS" localSheetId="4">#REF!</definedName>
    <definedName name="DNCEXE387ZS" localSheetId="7">#REF!</definedName>
    <definedName name="DNCEXE387ZS">#REF!</definedName>
    <definedName name="dnd" localSheetId="7">#REF!</definedName>
    <definedName name="dnd">#N/A</definedName>
    <definedName name="dnd_10">#N/A</definedName>
    <definedName name="DND_1007" localSheetId="4">#REF!</definedName>
    <definedName name="DND_1007" localSheetId="7">#REF!</definedName>
    <definedName name="DND_1007">#REF!</definedName>
    <definedName name="dnd_11">#N/A</definedName>
    <definedName name="dnd_12">#N/A</definedName>
    <definedName name="dnd_13">#N/A</definedName>
    <definedName name="dnd_14">#N/A</definedName>
    <definedName name="dnd_15">#N/A</definedName>
    <definedName name="dnd_16">#N/A</definedName>
    <definedName name="dnd_17">#N/A</definedName>
    <definedName name="dnd_18">#N/A</definedName>
    <definedName name="dnd_2">#N/A</definedName>
    <definedName name="dnd_5">#N/A</definedName>
    <definedName name="dnd_6">#N/A</definedName>
    <definedName name="dnd_7">#N/A</definedName>
    <definedName name="dnd_8">#N/A</definedName>
    <definedName name="dnd_9">#N/A</definedName>
    <definedName name="DND2_10">#N/A</definedName>
    <definedName name="DND2_11">#N/A</definedName>
    <definedName name="DND2_12">#N/A</definedName>
    <definedName name="DND2_13">#N/A</definedName>
    <definedName name="DND2_14">#N/A</definedName>
    <definedName name="DND2_15">#N/A</definedName>
    <definedName name="DND2_16">#N/A</definedName>
    <definedName name="DND2_17">#N/A</definedName>
    <definedName name="DND2_18">#N/A</definedName>
    <definedName name="DND2_2">#N/A</definedName>
    <definedName name="DND2_5">#N/A</definedName>
    <definedName name="DND2_6">#N/A</definedName>
    <definedName name="DND2_7">#N/A</definedName>
    <definedName name="DND2_8">#N/A</definedName>
    <definedName name="DND2_9">#N/A</definedName>
    <definedName name="dng" localSheetId="4" hidden="1">{#N/A,#N/A,FALSE,"GERAL";#N/A,#N/A,FALSE,"012-96";#N/A,#N/A,FALSE,"018-96";#N/A,#N/A,FALSE,"027-96";#N/A,#N/A,FALSE,"059-96";#N/A,#N/A,FALSE,"076-96";#N/A,#N/A,FALSE,"019-97";#N/A,#N/A,FALSE,"021-97";#N/A,#N/A,FALSE,"022-97";#N/A,#N/A,FALSE,"028-97"}</definedName>
    <definedName name="dng" localSheetId="7" hidden="1">{#N/A,#N/A,FALSE,"GERAL";#N/A,#N/A,FALSE,"012-96";#N/A,#N/A,FALSE,"018-96";#N/A,#N/A,FALSE,"027-96";#N/A,#N/A,FALSE,"059-96";#N/A,#N/A,FALSE,"076-96";#N/A,#N/A,FALSE,"019-97";#N/A,#N/A,FALSE,"021-97";#N/A,#N/A,FALSE,"022-97";#N/A,#N/A,FALSE,"028-97"}</definedName>
    <definedName name="dng" hidden="1">{#N/A,#N/A,FALSE,"GERAL";#N/A,#N/A,FALSE,"012-96";#N/A,#N/A,FALSE,"018-96";#N/A,#N/A,FALSE,"027-96";#N/A,#N/A,FALSE,"059-96";#N/A,#N/A,FALSE,"076-96";#N/A,#N/A,FALSE,"019-97";#N/A,#N/A,FALSE,"021-97";#N/A,#N/A,FALSE,"022-97";#N/A,#N/A,FALSE,"028-97"}</definedName>
    <definedName name="DNIT">#N/A</definedName>
    <definedName name="DNIT1" localSheetId="4">#REF!</definedName>
    <definedName name="DNIT1" localSheetId="7">#REF!</definedName>
    <definedName name="DNIT1">#REF!</definedName>
    <definedName name="DO" localSheetId="4">#REF!</definedName>
    <definedName name="DO" localSheetId="7">#REF!</definedName>
    <definedName name="DO" localSheetId="26">#REF!</definedName>
    <definedName name="DO">#REF!</definedName>
    <definedName name="Doar" localSheetId="7" hidden="1">{#N/A,#N/A,FALSE,"Relatórios";"Vendas e Custos",#N/A,FALSE,"Vendas e Custos";"Premissas",#N/A,FALSE,"Premissas";"Projeções",#N/A,FALSE,"Projeções";"Dolar",#N/A,FALSE,"Dolar";"Original",#N/A,FALSE,"Original e UFIR"}</definedName>
    <definedName name="Doar" hidden="1">{#N/A,#N/A,FALSE,"Relatórios";"Vendas e Custos",#N/A,FALSE,"Vendas e Custos";"Premissas",#N/A,FALSE,"Premissas";"Projeções",#N/A,FALSE,"Projeções";"Dolar",#N/A,FALSE,"Dolar";"Original",#N/A,FALSE,"Original e UFIR"}</definedName>
    <definedName name="DOBARMADURAMANALT" localSheetId="4">#REF!</definedName>
    <definedName name="DOBARMADURAMANALT" localSheetId="7">#REF!</definedName>
    <definedName name="DOBARMADURAMANALT">#REF!</definedName>
    <definedName name="DOC" localSheetId="4">#REF!</definedName>
    <definedName name="DOC" localSheetId="7">#REF!</definedName>
    <definedName name="DOC">#REF!</definedName>
    <definedName name="dois" localSheetId="4">BDI!DJ</definedName>
    <definedName name="dois" localSheetId="7">#N/A</definedName>
    <definedName name="dois" localSheetId="26">'Mapa+Binômio'!DJ</definedName>
    <definedName name="dois">#N/A</definedName>
    <definedName name="DOLAR" localSheetId="4">#REF!</definedName>
    <definedName name="DOLAR" localSheetId="7">#REF!</definedName>
    <definedName name="DOLAR" localSheetId="26">#REF!</definedName>
    <definedName name="DOLAR">#REF!</definedName>
    <definedName name="Dólar" localSheetId="4">#REF!</definedName>
    <definedName name="Dólar" localSheetId="7">#REF!</definedName>
    <definedName name="Dólar" localSheetId="26">#REF!</definedName>
    <definedName name="Dólar">#REF!</definedName>
    <definedName name="DOLAR_1" localSheetId="4">#REF!</definedName>
    <definedName name="DOLAR_1" localSheetId="7">#REF!</definedName>
    <definedName name="DOLAR_1" localSheetId="26">#REF!</definedName>
    <definedName name="DOLAR_1">#REF!</definedName>
    <definedName name="DOLAR_2" localSheetId="4">#REF!</definedName>
    <definedName name="DOLAR_2" localSheetId="7">#REF!</definedName>
    <definedName name="DOLAR_2" localSheetId="26">#REF!</definedName>
    <definedName name="DOLAR_2">#REF!</definedName>
    <definedName name="DOLAR_3" localSheetId="4">#REF!</definedName>
    <definedName name="DOLAR_3" localSheetId="7">#REF!</definedName>
    <definedName name="DOLAR_3" localSheetId="26">#REF!</definedName>
    <definedName name="DOLAR_3">#REF!</definedName>
    <definedName name="Dom_Carna" localSheetId="4">#REF!-49</definedName>
    <definedName name="Dom_Carna" localSheetId="7">#REF!-49</definedName>
    <definedName name="Dom_Carna">#REF!-49</definedName>
    <definedName name="Dom_Páscoa">#N/A</definedName>
    <definedName name="Dope" localSheetId="4">#REF!</definedName>
    <definedName name="Dope" localSheetId="7">#REF!</definedName>
    <definedName name="Dope">#REF!</definedName>
    <definedName name="DPD" localSheetId="4">#REF!</definedName>
    <definedName name="DPD" localSheetId="7">#REF!</definedName>
    <definedName name="DPD">#REF!</definedName>
    <definedName name="DPEDRAM" localSheetId="4">#REF!</definedName>
    <definedName name="DPEDRAM" localSheetId="7">#REF!</definedName>
    <definedName name="DPEDRAM">#REF!</definedName>
    <definedName name="DPEDRISCO" localSheetId="4">#REF!</definedName>
    <definedName name="DPEDRISCO" localSheetId="7">#REF!</definedName>
    <definedName name="DPEDRISCO">#REF!</definedName>
    <definedName name="DPESSO" localSheetId="4">#REF!</definedName>
    <definedName name="DPESSO" localSheetId="7">#REF!</definedName>
    <definedName name="DPESSO" localSheetId="26">#REF!</definedName>
    <definedName name="DPESSO">#REF!</definedName>
    <definedName name="DPESSO_1" localSheetId="4">#REF!</definedName>
    <definedName name="DPESSO_1" localSheetId="7">#REF!</definedName>
    <definedName name="DPESSO_1" localSheetId="26">#REF!</definedName>
    <definedName name="DPESSO_1">#REF!</definedName>
    <definedName name="DPESSO_25" localSheetId="4">#REF!</definedName>
    <definedName name="DPESSO_25" localSheetId="7">#REF!</definedName>
    <definedName name="DPESSO_25" localSheetId="26">#REF!</definedName>
    <definedName name="DPESSO_25">#REF!</definedName>
    <definedName name="DPO" localSheetId="4">#REF!</definedName>
    <definedName name="DPO" localSheetId="7">#REF!</definedName>
    <definedName name="DPO">#REF!</definedName>
    <definedName name="drafad" localSheetId="4">#REF!</definedName>
    <definedName name="drafad" localSheetId="7">#REF!</definedName>
    <definedName name="drafad" localSheetId="26">#REF!</definedName>
    <definedName name="drafad">#REF!</definedName>
    <definedName name="DRE" localSheetId="4">#REF!</definedName>
    <definedName name="DRE" localSheetId="7">#REF!</definedName>
    <definedName name="DRE" localSheetId="26">#REF!</definedName>
    <definedName name="DRE">#REF!</definedName>
    <definedName name="dren" localSheetId="4">#REF!</definedName>
    <definedName name="dren" localSheetId="7">#REF!</definedName>
    <definedName name="dren">#REF!</definedName>
    <definedName name="drena" localSheetId="4">#REF!</definedName>
    <definedName name="drena" localSheetId="7">#REF!</definedName>
    <definedName name="drena" localSheetId="26">#REF!</definedName>
    <definedName name="drena">#REF!</definedName>
    <definedName name="Drena2">#REF!</definedName>
    <definedName name="DRENAG" localSheetId="4">#REF!</definedName>
    <definedName name="DRENAG" localSheetId="7">#REF!</definedName>
    <definedName name="DRENAG">#REF!</definedName>
    <definedName name="drenagem" localSheetId="4">#REF!</definedName>
    <definedName name="drenagem" localSheetId="7">#REF!</definedName>
    <definedName name="drenagem" localSheetId="26">#REF!</definedName>
    <definedName name="drenagem">#N/A</definedName>
    <definedName name="drenagem_1" localSheetId="4">#REF!</definedName>
    <definedName name="drenagem_1" localSheetId="7">#REF!</definedName>
    <definedName name="drenagem_1" localSheetId="26">#REF!</definedName>
    <definedName name="drenagem_1">#REF!</definedName>
    <definedName name="drenagem_10" localSheetId="4">#REF!</definedName>
    <definedName name="drenagem_10" localSheetId="7">#REF!</definedName>
    <definedName name="drenagem_10">#REF!</definedName>
    <definedName name="drenagem_12" localSheetId="4">#REF!</definedName>
    <definedName name="drenagem_12" localSheetId="7">#REF!</definedName>
    <definedName name="drenagem_12">#REF!</definedName>
    <definedName name="drenagem_2" localSheetId="4">#REF!</definedName>
    <definedName name="drenagem_2" localSheetId="7">#REF!</definedName>
    <definedName name="drenagem_2" localSheetId="26">#REF!</definedName>
    <definedName name="drenagem_2">#REF!</definedName>
    <definedName name="drenagem_3" localSheetId="4">#REF!</definedName>
    <definedName name="drenagem_3" localSheetId="7">#REF!</definedName>
    <definedName name="drenagem_3" localSheetId="26">#REF!</definedName>
    <definedName name="drenagem_3">#REF!</definedName>
    <definedName name="drenagem_4" localSheetId="4">#REF!</definedName>
    <definedName name="drenagem_4" localSheetId="7">#REF!</definedName>
    <definedName name="drenagem_4" localSheetId="26">#REF!</definedName>
    <definedName name="drenagem_4">#REF!</definedName>
    <definedName name="drenagem_9" localSheetId="4">#REF!</definedName>
    <definedName name="drenagem_9" localSheetId="7">#REF!</definedName>
    <definedName name="drenagem_9">#REF!</definedName>
    <definedName name="Drenagem2" localSheetId="4" hidden="1">#REF!</definedName>
    <definedName name="drenagem2" localSheetId="7">#REF!</definedName>
    <definedName name="Drenagem2" hidden="1">#REF!</definedName>
    <definedName name="dreno" localSheetId="4">#REF!</definedName>
    <definedName name="dreno" localSheetId="7">#REF!</definedName>
    <definedName name="dreno">#REF!</definedName>
    <definedName name="drenoma" localSheetId="4">#REF!</definedName>
    <definedName name="drenoma" localSheetId="7">#REF!</definedName>
    <definedName name="drenoma">#REF!</definedName>
    <definedName name="Drenos" localSheetId="4">#REF!</definedName>
    <definedName name="Drenos" localSheetId="7">#REF!</definedName>
    <definedName name="Drenos">#REF!</definedName>
    <definedName name="drenota" localSheetId="4">#REF!</definedName>
    <definedName name="drenota" localSheetId="7">#REF!</definedName>
    <definedName name="drenota">#REF!</definedName>
    <definedName name="DRI" localSheetId="4">#REF!</definedName>
    <definedName name="DRI" localSheetId="7">#REF!</definedName>
    <definedName name="DRI" localSheetId="26">#REF!</definedName>
    <definedName name="DRI">#REF!</definedName>
    <definedName name="DRREE" localSheetId="4">#REF!</definedName>
    <definedName name="DRREE" localSheetId="7">#REF!</definedName>
    <definedName name="DRREE">#REF!</definedName>
    <definedName name="DRTVRT">#N/A</definedName>
    <definedName name="ds"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sad" localSheetId="4">#REF!</definedName>
    <definedName name="dsad" localSheetId="7">#REF!</definedName>
    <definedName name="dsad" localSheetId="26">#REF!</definedName>
    <definedName name="dsad">#REF!</definedName>
    <definedName name="dsadf" localSheetId="7">{"total","SUM(total)","YNNNN",FALSE}</definedName>
    <definedName name="dsadf">{"total","SUM(total)","YNNNN",FALSE}</definedName>
    <definedName name="dsafs" localSheetId="4">#REF!</definedName>
    <definedName name="dsafs" localSheetId="7">#REF!</definedName>
    <definedName name="dsafs">#REF!</definedName>
    <definedName name="Dsc" localSheetId="7">NA()</definedName>
    <definedName name="Dsc">#N/A</definedName>
    <definedName name="Dsc_26">NA()</definedName>
    <definedName name="Dsc_27">NA()</definedName>
    <definedName name="dsd" localSheetId="4">#REF!</definedName>
    <definedName name="dsd" localSheetId="7">#REF!</definedName>
    <definedName name="dsd">#REF!</definedName>
    <definedName name="dsdgdg" localSheetId="4" hidden="1">#REF!</definedName>
    <definedName name="dsdgdg" localSheetId="7" hidden="1">#REF!</definedName>
    <definedName name="dsdgdg" hidden="1">#REF!</definedName>
    <definedName name="dsds" localSheetId="4" hidden="1">#REF!</definedName>
    <definedName name="dsds" localSheetId="7" hidden="1">#REF!</definedName>
    <definedName name="dsds" hidden="1">#REF!</definedName>
    <definedName name="dsee">{#N/A,#N/A,FALSE,"QUADRO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SF" localSheetId="4">#REF!</definedName>
    <definedName name="DSF" localSheetId="7">#REF!</definedName>
    <definedName name="DSF">#REF!</definedName>
    <definedName name="dsfds" localSheetId="4" hidden="1">#REF!</definedName>
    <definedName name="DSFDS" localSheetId="7">#N/A</definedName>
    <definedName name="dsfds" hidden="1">#REF!</definedName>
    <definedName name="DSFSA">#N/A</definedName>
    <definedName name="dsolo" localSheetId="4">#REF!</definedName>
    <definedName name="dsolo" localSheetId="7">#REF!</definedName>
    <definedName name="dsolo">#REF!</definedName>
    <definedName name="dsr4g" localSheetId="4">#N/A</definedName>
    <definedName name="dsr4g" localSheetId="7">#REF!</definedName>
    <definedName name="dsr4g">#N/A</definedName>
    <definedName name="dss" localSheetId="4">#REF!</definedName>
    <definedName name="dss" localSheetId="7">#REF!</definedName>
    <definedName name="dss" localSheetId="26">#REF!</definedName>
    <definedName name="dss">#REF!</definedName>
    <definedName name="DSS03BC" localSheetId="4">#REF!</definedName>
    <definedName name="DSS03BC" localSheetId="7">#REF!</definedName>
    <definedName name="DSS03BC">#REF!</definedName>
    <definedName name="DSTSHFD" localSheetId="4">#REF!</definedName>
    <definedName name="DSTSHFD" localSheetId="7">#REF!</definedName>
    <definedName name="DSTSHFD">#REF!</definedName>
    <definedName name="DTC" localSheetId="4">#REF!</definedName>
    <definedName name="DTC" localSheetId="7">#REF!</definedName>
    <definedName name="DTC">#REF!</definedName>
    <definedName name="DTM" localSheetId="4">#REF!</definedName>
    <definedName name="DTM" localSheetId="7">#REF!</definedName>
    <definedName name="DTM" localSheetId="26">#REF!</definedName>
    <definedName name="DTM">#REF!</definedName>
    <definedName name="DTMED" localSheetId="4">"$#REF!.$C$8"</definedName>
    <definedName name="DTMED" localSheetId="7">#REF!</definedName>
    <definedName name="DTMED">#REF!</definedName>
    <definedName name="Dtrecho" localSheetId="4">#REF!</definedName>
    <definedName name="Dtrecho" localSheetId="7">#REF!</definedName>
    <definedName name="Dtrecho">#REF!</definedName>
    <definedName name="DUAHDUIAHDUA" localSheetId="4">#REF!</definedName>
    <definedName name="DUAHDUIAHDUA" localSheetId="7">#REF!</definedName>
    <definedName name="DUAHDUIAHDUA">#REF!</definedName>
    <definedName name="DUCOL" localSheetId="4" hidden="1">{"'Plan1 (2)'!$A$5:$F$63"}</definedName>
    <definedName name="DUCOL" localSheetId="7" hidden="1">{"'Plan1 (2)'!$A$5:$F$63"}</definedName>
    <definedName name="DUCOL" hidden="1">{"'Plan1 (2)'!$A$5:$F$63"}</definedName>
    <definedName name="DVDV" localSheetId="7" hidden="1">{"PARTE1",#N/A,FALSE,"Plan1"}</definedName>
    <definedName name="DVDV" hidden="1">{"PARTE1",#N/A,FALSE,"Plan1"}</definedName>
    <definedName name="DVDVVD" localSheetId="7" hidden="1">{TRUE,TRUE,-1.25,-15.5,484.5,278.25,FALSE,FALSE,TRUE,FALSE,0,1,#N/A,452,#N/A,5.92592592592593,22.5714285714286,1,FALSE,FALSE,3,TRUE,1,FALSE,100,"Swvu.ACC.","ACwvu.ACC.",#N/A,FALSE,FALSE,0,0,0,0,2,"","",FALSE,FALSE,FALSE,FALSE,1,90,#N/A,#N/A,"=R1C1:R650C11",FALSE,#N/A,#N/A,FALSE,FALSE,FALSE,1,65532,65532,FALSE,FALSE,TRUE,TRUE,TRUE}</definedName>
    <definedName name="DVDVVD" hidden="1">{TRUE,TRUE,-1.25,-15.5,484.5,278.25,FALSE,FALSE,TRUE,FALSE,0,1,#N/A,452,#N/A,5.92592592592593,22.5714285714286,1,FALSE,FALSE,3,TRUE,1,FALSE,100,"Swvu.ACC.","ACwvu.ACC.",#N/A,FALSE,FALSE,0,0,0,0,2,"","",FALSE,FALSE,FALSE,FALSE,1,90,#N/A,#N/A,"=R1C1:R650C11",FALSE,#N/A,#N/A,FALSE,FALSE,FALSE,1,65532,65532,FALSE,FALSE,TRUE,TRUE,TRUE}</definedName>
    <definedName name="DVGBJVBHU.Ç" localSheetId="4">#REF!</definedName>
    <definedName name="DVGBJVBHU.Ç" localSheetId="7">#REF!</definedName>
    <definedName name="DVGBJVBHU.Ç">#REF!</definedName>
    <definedName name="DWDDW" localSheetId="4">#REF!</definedName>
    <definedName name="DWDDW" localSheetId="7">#REF!</definedName>
    <definedName name="DWDDW">#REF!</definedName>
    <definedName name="dwed" localSheetId="4" hidden="1">#REF!</definedName>
    <definedName name="dwed" localSheetId="7" hidden="1">#REF!</definedName>
    <definedName name="dwed" hidden="1">#REF!</definedName>
    <definedName name="DXNGBKGN" localSheetId="4" hidden="1">#REF!</definedName>
    <definedName name="DXNGBKGN" localSheetId="7" hidden="1">#REF!</definedName>
    <definedName name="DXNGBKGN" hidden="1">#REF!</definedName>
    <definedName name="dyugs" localSheetId="7" hidden="1">{#N/A,#N/A,FALSE,"Aging Summary";#N/A,#N/A,FALSE,"Ratio Analysis";#N/A,#N/A,FALSE,"Test 120 Day Accts";#N/A,#N/A,FALSE,"Tickmarks"}</definedName>
    <definedName name="dyugs" hidden="1">{#N/A,#N/A,FALSE,"Aging Summary";#N/A,#N/A,FALSE,"Ratio Analysis";#N/A,#N/A,FALSE,"Test 120 Day Accts";#N/A,#N/A,FALSE,"Tickmarks"}</definedName>
    <definedName name="E" localSheetId="4">BDI!placas</definedName>
    <definedName name="E" localSheetId="19">'[5]PRO-08'!#REF!</definedName>
    <definedName name="E" localSheetId="7">#REF!</definedName>
    <definedName name="E" localSheetId="26">'Mapa+Binômio'!placas</definedName>
    <definedName name="E" hidden="1">#REF!</definedName>
    <definedName name="e__cm" localSheetId="4">#REF!</definedName>
    <definedName name="e__cm" localSheetId="7">#REF!</definedName>
    <definedName name="e__cm">#REF!</definedName>
    <definedName name="E_001">#N/A</definedName>
    <definedName name="E_001_1" localSheetId="4">#REF!</definedName>
    <definedName name="E_001_1" localSheetId="7">#REF!</definedName>
    <definedName name="E_001_1" localSheetId="26">#REF!</definedName>
    <definedName name="E_001_1">#REF!</definedName>
    <definedName name="E_006">#N/A</definedName>
    <definedName name="E_006_1" localSheetId="4">#REF!</definedName>
    <definedName name="E_006_1" localSheetId="7">#REF!</definedName>
    <definedName name="E_006_1" localSheetId="26">#REF!</definedName>
    <definedName name="E_006_1">#REF!</definedName>
    <definedName name="E_007">#N/A</definedName>
    <definedName name="E_007_1" localSheetId="4">#REF!</definedName>
    <definedName name="E_007_1" localSheetId="7">#REF!</definedName>
    <definedName name="E_007_1" localSheetId="26">#REF!</definedName>
    <definedName name="E_007_1">#REF!</definedName>
    <definedName name="E_009">#N/A</definedName>
    <definedName name="E_009_1" localSheetId="4">#REF!</definedName>
    <definedName name="E_009_1" localSheetId="7">#REF!</definedName>
    <definedName name="E_009_1" localSheetId="26">#REF!</definedName>
    <definedName name="E_009_1">#REF!</definedName>
    <definedName name="E_013">#N/A</definedName>
    <definedName name="E_013_1" localSheetId="4">#REF!</definedName>
    <definedName name="E_013_1" localSheetId="7">#REF!</definedName>
    <definedName name="E_013_1" localSheetId="26">#REF!</definedName>
    <definedName name="E_013_1">#REF!</definedName>
    <definedName name="E_016">#N/A</definedName>
    <definedName name="E_016_1" localSheetId="4">#REF!</definedName>
    <definedName name="E_016_1" localSheetId="7">#REF!</definedName>
    <definedName name="E_016_1" localSheetId="26">#REF!</definedName>
    <definedName name="E_016_1">#REF!</definedName>
    <definedName name="E_10">#N/A</definedName>
    <definedName name="E_101">#N/A</definedName>
    <definedName name="E_101_1" localSheetId="4">#REF!</definedName>
    <definedName name="E_101_1" localSheetId="7">#REF!</definedName>
    <definedName name="E_101_1" localSheetId="26">#REF!</definedName>
    <definedName name="E_101_1">#REF!</definedName>
    <definedName name="E_105">#N/A</definedName>
    <definedName name="E_105_1" localSheetId="4">#REF!</definedName>
    <definedName name="E_105_1" localSheetId="7">#REF!</definedName>
    <definedName name="E_105_1" localSheetId="26">#REF!</definedName>
    <definedName name="E_105_1">#REF!</definedName>
    <definedName name="E_107">#N/A</definedName>
    <definedName name="E_107_1" localSheetId="4">#REF!</definedName>
    <definedName name="E_107_1" localSheetId="7">#REF!</definedName>
    <definedName name="E_107_1" localSheetId="26">#REF!</definedName>
    <definedName name="E_107_1">#REF!</definedName>
    <definedName name="E_11">#N/A</definedName>
    <definedName name="E_110">#N/A</definedName>
    <definedName name="E_110_1" localSheetId="4">#REF!</definedName>
    <definedName name="E_110_1" localSheetId="7">#REF!</definedName>
    <definedName name="E_110_1" localSheetId="26">#REF!</definedName>
    <definedName name="E_110_1">#REF!</definedName>
    <definedName name="E_111">#N/A</definedName>
    <definedName name="E_111_1" localSheetId="4">#REF!</definedName>
    <definedName name="E_111_1" localSheetId="7">#REF!</definedName>
    <definedName name="E_111_1" localSheetId="26">#REF!</definedName>
    <definedName name="E_111_1">#REF!</definedName>
    <definedName name="E_112">#N/A</definedName>
    <definedName name="E_112_1" localSheetId="4">#REF!</definedName>
    <definedName name="E_112_1" localSheetId="7">#REF!</definedName>
    <definedName name="E_112_1" localSheetId="26">#REF!</definedName>
    <definedName name="E_112_1">#REF!</definedName>
    <definedName name="E_113">#N/A</definedName>
    <definedName name="E_113_1" localSheetId="4">#REF!</definedName>
    <definedName name="E_113_1" localSheetId="7">#REF!</definedName>
    <definedName name="E_113_1" localSheetId="26">#REF!</definedName>
    <definedName name="E_113_1">#REF!</definedName>
    <definedName name="E_116">#N/A</definedName>
    <definedName name="E_116_1" localSheetId="4">#REF!</definedName>
    <definedName name="E_116_1" localSheetId="7">#REF!</definedName>
    <definedName name="E_116_1" localSheetId="26">#REF!</definedName>
    <definedName name="E_116_1">#REF!</definedName>
    <definedName name="E_118">#N/A</definedName>
    <definedName name="E_118_1" localSheetId="4">#REF!</definedName>
    <definedName name="E_118_1" localSheetId="7">#REF!</definedName>
    <definedName name="E_118_1" localSheetId="26">#REF!</definedName>
    <definedName name="E_118_1">#REF!</definedName>
    <definedName name="E_119">#N/A</definedName>
    <definedName name="E_119_1" localSheetId="4">#REF!</definedName>
    <definedName name="E_119_1" localSheetId="7">#REF!</definedName>
    <definedName name="E_119_1" localSheetId="26">#REF!</definedName>
    <definedName name="E_119_1">#REF!</definedName>
    <definedName name="E_12">#N/A</definedName>
    <definedName name="E_122">#N/A</definedName>
    <definedName name="E_122_1" localSheetId="4">#REF!</definedName>
    <definedName name="E_122_1" localSheetId="7">#REF!</definedName>
    <definedName name="E_122_1" localSheetId="26">#REF!</definedName>
    <definedName name="E_122_1">#REF!</definedName>
    <definedName name="E_123">#N/A</definedName>
    <definedName name="E_123_1" localSheetId="4">#REF!</definedName>
    <definedName name="E_123_1" localSheetId="7">#REF!</definedName>
    <definedName name="E_123_1" localSheetId="26">#REF!</definedName>
    <definedName name="E_123_1">#REF!</definedName>
    <definedName name="E_13">#N/A</definedName>
    <definedName name="E_14">#N/A</definedName>
    <definedName name="E_15">#N/A</definedName>
    <definedName name="E_16">#N/A</definedName>
    <definedName name="E_17">#N/A</definedName>
    <definedName name="E_18">#N/A</definedName>
    <definedName name="E_2">#N/A</definedName>
    <definedName name="E_208">#N/A</definedName>
    <definedName name="E_208_1" localSheetId="4">#REF!</definedName>
    <definedName name="E_208_1" localSheetId="7">#REF!</definedName>
    <definedName name="E_208_1" localSheetId="26">#REF!</definedName>
    <definedName name="E_208_1">#REF!</definedName>
    <definedName name="E_209">#N/A</definedName>
    <definedName name="E_209_1" localSheetId="4">#REF!</definedName>
    <definedName name="E_209_1" localSheetId="7">#REF!</definedName>
    <definedName name="E_209_1" localSheetId="26">#REF!</definedName>
    <definedName name="E_209_1">#REF!</definedName>
    <definedName name="E_302">#N/A</definedName>
    <definedName name="E_302_1" localSheetId="4">#REF!</definedName>
    <definedName name="E_302_1" localSheetId="7">#REF!</definedName>
    <definedName name="E_302_1" localSheetId="26">#REF!</definedName>
    <definedName name="E_302_1">#REF!</definedName>
    <definedName name="E_304">#N/A</definedName>
    <definedName name="E_304_1" localSheetId="4">#REF!</definedName>
    <definedName name="E_304_1" localSheetId="7">#REF!</definedName>
    <definedName name="E_304_1" localSheetId="26">#REF!</definedName>
    <definedName name="E_304_1">#REF!</definedName>
    <definedName name="E_306">#N/A</definedName>
    <definedName name="E_306_1" localSheetId="4">#REF!</definedName>
    <definedName name="E_306_1" localSheetId="7">#REF!</definedName>
    <definedName name="E_306_1" localSheetId="26">#REF!</definedName>
    <definedName name="E_306_1">#REF!</definedName>
    <definedName name="E_343">#N/A</definedName>
    <definedName name="E_343_1" localSheetId="4">#REF!</definedName>
    <definedName name="E_343_1" localSheetId="7">#REF!</definedName>
    <definedName name="E_343_1" localSheetId="26">#REF!</definedName>
    <definedName name="E_343_1">#REF!</definedName>
    <definedName name="E_400">#N/A</definedName>
    <definedName name="E_400_1" localSheetId="4">#REF!</definedName>
    <definedName name="E_400_1" localSheetId="7">#REF!</definedName>
    <definedName name="E_400_1" localSheetId="26">#REF!</definedName>
    <definedName name="E_400_1">#REF!</definedName>
    <definedName name="E_402">#N/A</definedName>
    <definedName name="E_402_1" localSheetId="4">#REF!</definedName>
    <definedName name="E_402_1" localSheetId="7">#REF!</definedName>
    <definedName name="E_402_1" localSheetId="26">#REF!</definedName>
    <definedName name="E_402_1">#REF!</definedName>
    <definedName name="E_406">#N/A</definedName>
    <definedName name="E_406_1" localSheetId="4">#REF!</definedName>
    <definedName name="E_406_1" localSheetId="7">#REF!</definedName>
    <definedName name="E_406_1" localSheetId="26">#REF!</definedName>
    <definedName name="E_406_1">#REF!</definedName>
    <definedName name="E_408">#N/A</definedName>
    <definedName name="E_408_1" localSheetId="4">#REF!</definedName>
    <definedName name="E_408_1" localSheetId="7">#REF!</definedName>
    <definedName name="E_408_1" localSheetId="26">#REF!</definedName>
    <definedName name="E_408_1">#REF!</definedName>
    <definedName name="E_410">#N/A</definedName>
    <definedName name="E_410_1" localSheetId="4">#REF!</definedName>
    <definedName name="E_410_1" localSheetId="7">#REF!</definedName>
    <definedName name="E_410_1" localSheetId="26">#REF!</definedName>
    <definedName name="E_410_1">#REF!</definedName>
    <definedName name="E_412">#N/A</definedName>
    <definedName name="E_412_1" localSheetId="4">#REF!</definedName>
    <definedName name="E_412_1" localSheetId="7">#REF!</definedName>
    <definedName name="E_412_1" localSheetId="26">#REF!</definedName>
    <definedName name="E_412_1">#REF!</definedName>
    <definedName name="E_416">#N/A</definedName>
    <definedName name="E_416_1" localSheetId="4">#REF!</definedName>
    <definedName name="E_416_1" localSheetId="7">#REF!</definedName>
    <definedName name="E_416_1" localSheetId="26">#REF!</definedName>
    <definedName name="E_416_1">#REF!</definedName>
    <definedName name="E_5">#N/A</definedName>
    <definedName name="E_502">#N/A</definedName>
    <definedName name="E_502_1" localSheetId="4">#REF!</definedName>
    <definedName name="E_502_1" localSheetId="7">#REF!</definedName>
    <definedName name="E_502_1" localSheetId="26">#REF!</definedName>
    <definedName name="E_502_1">#REF!</definedName>
    <definedName name="E_507">#N/A</definedName>
    <definedName name="E_507_1" localSheetId="4">#REF!</definedName>
    <definedName name="E_507_1" localSheetId="7">#REF!</definedName>
    <definedName name="E_507_1" localSheetId="26">#REF!</definedName>
    <definedName name="E_507_1">#REF!</definedName>
    <definedName name="E_508">#N/A</definedName>
    <definedName name="E_508_1" localSheetId="4">#REF!</definedName>
    <definedName name="E_508_1" localSheetId="7">#REF!</definedName>
    <definedName name="E_508_1" localSheetId="26">#REF!</definedName>
    <definedName name="E_508_1">#REF!</definedName>
    <definedName name="E_509">#N/A</definedName>
    <definedName name="E_509_1" localSheetId="4">#REF!</definedName>
    <definedName name="E_509_1" localSheetId="7">#REF!</definedName>
    <definedName name="E_509_1" localSheetId="26">#REF!</definedName>
    <definedName name="E_509_1">#REF!</definedName>
    <definedName name="E_6">#N/A</definedName>
    <definedName name="E_601">#N/A</definedName>
    <definedName name="E_601_1" localSheetId="4">#REF!</definedName>
    <definedName name="E_601_1" localSheetId="7">#REF!</definedName>
    <definedName name="E_601_1" localSheetId="26">#REF!</definedName>
    <definedName name="E_601_1">#REF!</definedName>
    <definedName name="E_602">#N/A</definedName>
    <definedName name="E_602_1" localSheetId="4">#REF!</definedName>
    <definedName name="E_602_1" localSheetId="7">#REF!</definedName>
    <definedName name="E_602_1" localSheetId="26">#REF!</definedName>
    <definedName name="E_602_1">#REF!</definedName>
    <definedName name="E_7">#N/A</definedName>
    <definedName name="E_8">#N/A</definedName>
    <definedName name="E_9">#N/A</definedName>
    <definedName name="E_904">#N/A</definedName>
    <definedName name="E_904_1" localSheetId="4">#REF!</definedName>
    <definedName name="E_904_1" localSheetId="7">#REF!</definedName>
    <definedName name="E_904_1" localSheetId="26">#REF!</definedName>
    <definedName name="E_904_1">#REF!</definedName>
    <definedName name="E_906">#N/A</definedName>
    <definedName name="E_906_1" localSheetId="4">#REF!</definedName>
    <definedName name="E_906_1" localSheetId="7">#REF!</definedName>
    <definedName name="E_906_1" localSheetId="26">#REF!</definedName>
    <definedName name="E_906_1">#REF!</definedName>
    <definedName name="E_914">#N/A</definedName>
    <definedName name="E_914_1" localSheetId="4">#REF!</definedName>
    <definedName name="E_914_1" localSheetId="7">#REF!</definedName>
    <definedName name="E_914_1" localSheetId="26">#REF!</definedName>
    <definedName name="E_914_1">#REF!</definedName>
    <definedName name="E_922">#N/A</definedName>
    <definedName name="E_922_1" localSheetId="4">#REF!</definedName>
    <definedName name="E_922_1" localSheetId="7">#REF!</definedName>
    <definedName name="E_922_1" localSheetId="26">#REF!</definedName>
    <definedName name="E_922_1">#REF!</definedName>
    <definedName name="e001e" localSheetId="4">#REF!</definedName>
    <definedName name="e001e" localSheetId="7">#REF!</definedName>
    <definedName name="e001e">#REF!</definedName>
    <definedName name="e001i" localSheetId="4">#REF!</definedName>
    <definedName name="e001i" localSheetId="7">#REF!</definedName>
    <definedName name="e001i">#REF!</definedName>
    <definedName name="e001p" localSheetId="4">#REF!</definedName>
    <definedName name="e001p" localSheetId="7">#REF!</definedName>
    <definedName name="e001p">#REF!</definedName>
    <definedName name="e002e" localSheetId="4">#REF!</definedName>
    <definedName name="e002e" localSheetId="7">#REF!</definedName>
    <definedName name="e002e">#REF!</definedName>
    <definedName name="e002i" localSheetId="4">#REF!</definedName>
    <definedName name="e002i" localSheetId="7">#REF!</definedName>
    <definedName name="e002i">#REF!</definedName>
    <definedName name="e002p" localSheetId="4">#REF!</definedName>
    <definedName name="e002p" localSheetId="7">#REF!</definedName>
    <definedName name="e002p">#REF!</definedName>
    <definedName name="e003e" localSheetId="4">#REF!</definedName>
    <definedName name="e003e" localSheetId="7">#REF!</definedName>
    <definedName name="e003e">#REF!</definedName>
    <definedName name="e003i" localSheetId="4">#REF!</definedName>
    <definedName name="e003i" localSheetId="7">#REF!</definedName>
    <definedName name="e003i">#REF!</definedName>
    <definedName name="e003p" localSheetId="4">#REF!</definedName>
    <definedName name="e003p" localSheetId="7">#REF!</definedName>
    <definedName name="e003p">#REF!</definedName>
    <definedName name="e005e" localSheetId="4">#REF!</definedName>
    <definedName name="e005e" localSheetId="7">#REF!</definedName>
    <definedName name="e005e">#REF!</definedName>
    <definedName name="e005i" localSheetId="4">#REF!</definedName>
    <definedName name="e005i" localSheetId="7">#REF!</definedName>
    <definedName name="e005i">#REF!</definedName>
    <definedName name="e005p" localSheetId="4">#REF!</definedName>
    <definedName name="e005p" localSheetId="7">#REF!</definedName>
    <definedName name="e005p">#REF!</definedName>
    <definedName name="e006e" localSheetId="4">#REF!</definedName>
    <definedName name="e006e" localSheetId="7">#REF!</definedName>
    <definedName name="e006e">#REF!</definedName>
    <definedName name="e006i" localSheetId="4">#REF!</definedName>
    <definedName name="e006i" localSheetId="7">#REF!</definedName>
    <definedName name="e006i">#REF!</definedName>
    <definedName name="e006p" localSheetId="4">#REF!</definedName>
    <definedName name="e006p" localSheetId="7">#REF!</definedName>
    <definedName name="e006p">#REF!</definedName>
    <definedName name="e007e" localSheetId="4">#REF!</definedName>
    <definedName name="e007e" localSheetId="7">#REF!</definedName>
    <definedName name="e007e">#REF!</definedName>
    <definedName name="e007i" localSheetId="4">#REF!</definedName>
    <definedName name="e007i" localSheetId="7">#REF!</definedName>
    <definedName name="e007i">#REF!</definedName>
    <definedName name="e007p" localSheetId="4">#REF!</definedName>
    <definedName name="e007p" localSheetId="7">#REF!</definedName>
    <definedName name="e007p">#REF!</definedName>
    <definedName name="e009e" localSheetId="4">#REF!</definedName>
    <definedName name="e009e" localSheetId="7">#REF!</definedName>
    <definedName name="e009e">#REF!</definedName>
    <definedName name="e009i" localSheetId="4">#REF!</definedName>
    <definedName name="e009i" localSheetId="7">#REF!</definedName>
    <definedName name="e009i">#REF!</definedName>
    <definedName name="e009p" localSheetId="4">#REF!</definedName>
    <definedName name="e009p" localSheetId="7">#REF!</definedName>
    <definedName name="e009p">#REF!</definedName>
    <definedName name="e010e" localSheetId="4">#REF!</definedName>
    <definedName name="e010e" localSheetId="7">#REF!</definedName>
    <definedName name="e010e">#REF!</definedName>
    <definedName name="e010i" localSheetId="4">#REF!</definedName>
    <definedName name="e010i" localSheetId="7">#REF!</definedName>
    <definedName name="e010i">#REF!</definedName>
    <definedName name="e010p" localSheetId="4">#REF!</definedName>
    <definedName name="e010p" localSheetId="7">#REF!</definedName>
    <definedName name="e010p">#REF!</definedName>
    <definedName name="e011e" localSheetId="4">#REF!</definedName>
    <definedName name="e011e" localSheetId="7">#REF!</definedName>
    <definedName name="e011e">#REF!</definedName>
    <definedName name="e011i" localSheetId="4">#REF!</definedName>
    <definedName name="e011i" localSheetId="7">#REF!</definedName>
    <definedName name="e011i">#REF!</definedName>
    <definedName name="e011p" localSheetId="4">#REF!</definedName>
    <definedName name="e011p" localSheetId="7">#REF!</definedName>
    <definedName name="e011p">#REF!</definedName>
    <definedName name="e013e" localSheetId="4">#REF!</definedName>
    <definedName name="e013e" localSheetId="7">#REF!</definedName>
    <definedName name="e013e">#REF!</definedName>
    <definedName name="e013i" localSheetId="4">#REF!</definedName>
    <definedName name="e013i" localSheetId="7">#REF!</definedName>
    <definedName name="e013i">#REF!</definedName>
    <definedName name="e013p" localSheetId="4">#REF!</definedName>
    <definedName name="e013p" localSheetId="7">#REF!</definedName>
    <definedName name="e013p">#REF!</definedName>
    <definedName name="e014e" localSheetId="4">#REF!</definedName>
    <definedName name="e014e" localSheetId="7">#REF!</definedName>
    <definedName name="e014e">#REF!</definedName>
    <definedName name="e014i" localSheetId="4">#REF!</definedName>
    <definedName name="e014i" localSheetId="7">#REF!</definedName>
    <definedName name="e014i">#REF!</definedName>
    <definedName name="e014p" localSheetId="4">#REF!</definedName>
    <definedName name="e014p" localSheetId="7">#REF!</definedName>
    <definedName name="e014p">#REF!</definedName>
    <definedName name="e015e" localSheetId="4">#REF!</definedName>
    <definedName name="e015e" localSheetId="7">#REF!</definedName>
    <definedName name="e015e">#REF!</definedName>
    <definedName name="e015i" localSheetId="4">#REF!</definedName>
    <definedName name="e015i" localSheetId="7">#REF!</definedName>
    <definedName name="e015i">#REF!</definedName>
    <definedName name="e015p" localSheetId="4">#REF!</definedName>
    <definedName name="e015p" localSheetId="7">#REF!</definedName>
    <definedName name="e015p">#REF!</definedName>
    <definedName name="e016e" localSheetId="4">#REF!</definedName>
    <definedName name="e016e" localSheetId="7">#REF!</definedName>
    <definedName name="e016e">#REF!</definedName>
    <definedName name="e016i" localSheetId="4">#REF!</definedName>
    <definedName name="e016i" localSheetId="7">#REF!</definedName>
    <definedName name="e016i">#REF!</definedName>
    <definedName name="e016p" localSheetId="4">#REF!</definedName>
    <definedName name="e016p" localSheetId="7">#REF!</definedName>
    <definedName name="e016p">#REF!</definedName>
    <definedName name="e055e" localSheetId="4">#REF!</definedName>
    <definedName name="e055e" localSheetId="7">#REF!</definedName>
    <definedName name="e055e">#REF!</definedName>
    <definedName name="e055i" localSheetId="4">#REF!</definedName>
    <definedName name="e055i" localSheetId="7">#REF!</definedName>
    <definedName name="e055i">#REF!</definedName>
    <definedName name="e055p" localSheetId="4">#REF!</definedName>
    <definedName name="e055p" localSheetId="7">#REF!</definedName>
    <definedName name="e055p">#REF!</definedName>
    <definedName name="e056e" localSheetId="4">#REF!</definedName>
    <definedName name="e056e" localSheetId="7">#REF!</definedName>
    <definedName name="e056e">#REF!</definedName>
    <definedName name="e056i" localSheetId="4">#REF!</definedName>
    <definedName name="e056i" localSheetId="7">#REF!</definedName>
    <definedName name="e056i">#REF!</definedName>
    <definedName name="e056p" localSheetId="4">#REF!</definedName>
    <definedName name="e056p" localSheetId="7">#REF!</definedName>
    <definedName name="e056p">#REF!</definedName>
    <definedName name="e062e" localSheetId="4">#REF!</definedName>
    <definedName name="e062e" localSheetId="7">#REF!</definedName>
    <definedName name="e062e">#REF!</definedName>
    <definedName name="e062i" localSheetId="4">#REF!</definedName>
    <definedName name="e062i" localSheetId="7">#REF!</definedName>
    <definedName name="e062i">#REF!</definedName>
    <definedName name="e062p" localSheetId="4">#REF!</definedName>
    <definedName name="e062p" localSheetId="7">#REF!</definedName>
    <definedName name="e062p">#REF!</definedName>
    <definedName name="e063e" localSheetId="4">#REF!</definedName>
    <definedName name="e063e" localSheetId="7">#REF!</definedName>
    <definedName name="e063e">#REF!</definedName>
    <definedName name="e063i" localSheetId="4">#REF!</definedName>
    <definedName name="e063i" localSheetId="7">#REF!</definedName>
    <definedName name="e063i">#REF!</definedName>
    <definedName name="e063p" localSheetId="4">#REF!</definedName>
    <definedName name="e063p" localSheetId="7">#REF!</definedName>
    <definedName name="e063p">#REF!</definedName>
    <definedName name="e065e" localSheetId="4">#REF!</definedName>
    <definedName name="e065e" localSheetId="7">#REF!</definedName>
    <definedName name="e065e">#REF!</definedName>
    <definedName name="e065i" localSheetId="4">#REF!</definedName>
    <definedName name="e065i" localSheetId="7">#REF!</definedName>
    <definedName name="e065i">#REF!</definedName>
    <definedName name="e065p" localSheetId="4">#REF!</definedName>
    <definedName name="e065p" localSheetId="7">#REF!</definedName>
    <definedName name="e065p">#REF!</definedName>
    <definedName name="e066e" localSheetId="4">#REF!</definedName>
    <definedName name="e066e" localSheetId="7">#REF!</definedName>
    <definedName name="e066e">#REF!</definedName>
    <definedName name="e066i" localSheetId="4">#REF!</definedName>
    <definedName name="e066i" localSheetId="7">#REF!</definedName>
    <definedName name="e066i">#REF!</definedName>
    <definedName name="e066p" localSheetId="4">#REF!</definedName>
    <definedName name="e066p" localSheetId="7">#REF!</definedName>
    <definedName name="e066p">#REF!</definedName>
    <definedName name="e101e" localSheetId="4">#REF!</definedName>
    <definedName name="e101e" localSheetId="7">#REF!</definedName>
    <definedName name="e101e">#REF!</definedName>
    <definedName name="e101i" localSheetId="4">#REF!</definedName>
    <definedName name="e101i" localSheetId="7">#REF!</definedName>
    <definedName name="e101i">#REF!</definedName>
    <definedName name="e101p" localSheetId="4">#REF!</definedName>
    <definedName name="e101p" localSheetId="7">#REF!</definedName>
    <definedName name="e101p">#REF!</definedName>
    <definedName name="e102e" localSheetId="4">#REF!</definedName>
    <definedName name="e102e" localSheetId="7">#REF!</definedName>
    <definedName name="e102e">#REF!</definedName>
    <definedName name="e102i" localSheetId="4">#REF!</definedName>
    <definedName name="e102i" localSheetId="7">#REF!</definedName>
    <definedName name="e102i">#REF!</definedName>
    <definedName name="e102p" localSheetId="4">#REF!</definedName>
    <definedName name="e102p" localSheetId="7">#REF!</definedName>
    <definedName name="e102p">#REF!</definedName>
    <definedName name="e103e" localSheetId="4">#REF!</definedName>
    <definedName name="e103e" localSheetId="7">#REF!</definedName>
    <definedName name="e103e">#REF!</definedName>
    <definedName name="e103i" localSheetId="4">#REF!</definedName>
    <definedName name="e103i" localSheetId="7">#REF!</definedName>
    <definedName name="e103i">#REF!</definedName>
    <definedName name="e103p" localSheetId="4">#REF!</definedName>
    <definedName name="e103p" localSheetId="7">#REF!</definedName>
    <definedName name="e103p">#REF!</definedName>
    <definedName name="e104e" localSheetId="4">#REF!</definedName>
    <definedName name="e104e" localSheetId="7">#REF!</definedName>
    <definedName name="e104e">#REF!</definedName>
    <definedName name="e104i" localSheetId="4">#REF!</definedName>
    <definedName name="e104i" localSheetId="7">#REF!</definedName>
    <definedName name="e104i">#REF!</definedName>
    <definedName name="e104p" localSheetId="4">#REF!</definedName>
    <definedName name="e104p" localSheetId="7">#REF!</definedName>
    <definedName name="e104p">#REF!</definedName>
    <definedName name="e105e" localSheetId="4">#REF!</definedName>
    <definedName name="e105e" localSheetId="7">#REF!</definedName>
    <definedName name="e105e">#REF!</definedName>
    <definedName name="e105i" localSheetId="4">#REF!</definedName>
    <definedName name="e105i" localSheetId="7">#REF!</definedName>
    <definedName name="e105i">#REF!</definedName>
    <definedName name="e105p" localSheetId="4">#REF!</definedName>
    <definedName name="e105p" localSheetId="7">#REF!</definedName>
    <definedName name="e105p">#REF!</definedName>
    <definedName name="e106e" localSheetId="4">#REF!</definedName>
    <definedName name="e106e" localSheetId="7">#REF!</definedName>
    <definedName name="e106e">#REF!</definedName>
    <definedName name="e106i" localSheetId="4">#REF!</definedName>
    <definedName name="e106i" localSheetId="7">#REF!</definedName>
    <definedName name="e106i">#REF!</definedName>
    <definedName name="e106p" localSheetId="4">#REF!</definedName>
    <definedName name="e106p" localSheetId="7">#REF!</definedName>
    <definedName name="e106p">#REF!</definedName>
    <definedName name="e107e" localSheetId="4">#REF!</definedName>
    <definedName name="e107e" localSheetId="7">#REF!</definedName>
    <definedName name="e107e">#REF!</definedName>
    <definedName name="e107i" localSheetId="4">#REF!</definedName>
    <definedName name="e107i" localSheetId="7">#REF!</definedName>
    <definedName name="e107i">#REF!</definedName>
    <definedName name="e107p" localSheetId="4">#REF!</definedName>
    <definedName name="e107p" localSheetId="7">#REF!</definedName>
    <definedName name="e107p">#REF!</definedName>
    <definedName name="e108e" localSheetId="4">#REF!</definedName>
    <definedName name="e108e" localSheetId="7">#REF!</definedName>
    <definedName name="e108e">#REF!</definedName>
    <definedName name="e108i" localSheetId="4">#REF!</definedName>
    <definedName name="e108i" localSheetId="7">#REF!</definedName>
    <definedName name="e108i">#REF!</definedName>
    <definedName name="e108p" localSheetId="4">#REF!</definedName>
    <definedName name="e108p" localSheetId="7">#REF!</definedName>
    <definedName name="e108p">#REF!</definedName>
    <definedName name="e109e" localSheetId="4">#REF!</definedName>
    <definedName name="e109e" localSheetId="7">#REF!</definedName>
    <definedName name="e109e">#REF!</definedName>
    <definedName name="e109i" localSheetId="4">#REF!</definedName>
    <definedName name="e109i" localSheetId="7">#REF!</definedName>
    <definedName name="e109i">#REF!</definedName>
    <definedName name="e109p" localSheetId="4">#REF!</definedName>
    <definedName name="e109p" localSheetId="7">#REF!</definedName>
    <definedName name="e109p">#REF!</definedName>
    <definedName name="e110e" localSheetId="4">#REF!</definedName>
    <definedName name="e110e" localSheetId="7">#REF!</definedName>
    <definedName name="e110e">#REF!</definedName>
    <definedName name="e110i" localSheetId="4">#REF!</definedName>
    <definedName name="e110i" localSheetId="7">#REF!</definedName>
    <definedName name="e110i">#REF!</definedName>
    <definedName name="e110p" localSheetId="4">#REF!</definedName>
    <definedName name="e110p" localSheetId="7">#REF!</definedName>
    <definedName name="e110p">#REF!</definedName>
    <definedName name="e111e" localSheetId="4">#REF!</definedName>
    <definedName name="e111e" localSheetId="7">#REF!</definedName>
    <definedName name="e111e">#REF!</definedName>
    <definedName name="e111i" localSheetId="4">#REF!</definedName>
    <definedName name="e111i" localSheetId="7">#REF!</definedName>
    <definedName name="e111i">#REF!</definedName>
    <definedName name="e111p" localSheetId="4">#REF!</definedName>
    <definedName name="e111p" localSheetId="7">#REF!</definedName>
    <definedName name="e111p">#REF!</definedName>
    <definedName name="e112e" localSheetId="4">#REF!</definedName>
    <definedName name="e112e" localSheetId="7">#REF!</definedName>
    <definedName name="e112e">#REF!</definedName>
    <definedName name="e112i" localSheetId="4">#REF!</definedName>
    <definedName name="e112i" localSheetId="7">#REF!</definedName>
    <definedName name="e112i">#REF!</definedName>
    <definedName name="e112p" localSheetId="4">#REF!</definedName>
    <definedName name="e112p" localSheetId="7">#REF!</definedName>
    <definedName name="e112p">#REF!</definedName>
    <definedName name="e113e" localSheetId="4">#REF!</definedName>
    <definedName name="e113e" localSheetId="7">#REF!</definedName>
    <definedName name="e113e">#REF!</definedName>
    <definedName name="e113i" localSheetId="4">#REF!</definedName>
    <definedName name="e113i" localSheetId="7">#REF!</definedName>
    <definedName name="e113i">#REF!</definedName>
    <definedName name="e113p" localSheetId="4">#REF!</definedName>
    <definedName name="e113p" localSheetId="7">#REF!</definedName>
    <definedName name="e113p">#REF!</definedName>
    <definedName name="e114e" localSheetId="4">#REF!</definedName>
    <definedName name="e114e" localSheetId="7">#REF!</definedName>
    <definedName name="e114e">#REF!</definedName>
    <definedName name="e114i" localSheetId="4">#REF!</definedName>
    <definedName name="e114i" localSheetId="7">#REF!</definedName>
    <definedName name="e114i">#REF!</definedName>
    <definedName name="e114p" localSheetId="4">#REF!</definedName>
    <definedName name="e114p" localSheetId="7">#REF!</definedName>
    <definedName name="e114p">#REF!</definedName>
    <definedName name="e115e" localSheetId="4">#REF!</definedName>
    <definedName name="e115e" localSheetId="7">#REF!</definedName>
    <definedName name="e115e">#REF!</definedName>
    <definedName name="e115i" localSheetId="4">#REF!</definedName>
    <definedName name="e115i" localSheetId="7">#REF!</definedName>
    <definedName name="e115i">#REF!</definedName>
    <definedName name="e115p" localSheetId="4">#REF!</definedName>
    <definedName name="e115p" localSheetId="7">#REF!</definedName>
    <definedName name="e115p">#REF!</definedName>
    <definedName name="e116e" localSheetId="4">#REF!</definedName>
    <definedName name="e116e" localSheetId="7">#REF!</definedName>
    <definedName name="e116e">#REF!</definedName>
    <definedName name="e116i" localSheetId="4">#REF!</definedName>
    <definedName name="e116i" localSheetId="7">#REF!</definedName>
    <definedName name="e116i">#REF!</definedName>
    <definedName name="e116p" localSheetId="4">#REF!</definedName>
    <definedName name="e116p" localSheetId="7">#REF!</definedName>
    <definedName name="e116p">#REF!</definedName>
    <definedName name="e117e" localSheetId="4">#REF!</definedName>
    <definedName name="e117e" localSheetId="7">#REF!</definedName>
    <definedName name="e117e">#REF!</definedName>
    <definedName name="e117i" localSheetId="4">#REF!</definedName>
    <definedName name="e117i" localSheetId="7">#REF!</definedName>
    <definedName name="e117i">#REF!</definedName>
    <definedName name="e117p" localSheetId="4">#REF!</definedName>
    <definedName name="e117p" localSheetId="7">#REF!</definedName>
    <definedName name="e117p">#REF!</definedName>
    <definedName name="e118e" localSheetId="4">#REF!</definedName>
    <definedName name="e118e" localSheetId="7">#REF!</definedName>
    <definedName name="e118e">#REF!</definedName>
    <definedName name="e118i" localSheetId="4">#REF!</definedName>
    <definedName name="e118i" localSheetId="7">#REF!</definedName>
    <definedName name="e118i">#REF!</definedName>
    <definedName name="e118p" localSheetId="4">#REF!</definedName>
    <definedName name="e118p" localSheetId="7">#REF!</definedName>
    <definedName name="e118p">#REF!</definedName>
    <definedName name="e119e" localSheetId="4">#REF!</definedName>
    <definedName name="e119e" localSheetId="7">#REF!</definedName>
    <definedName name="e119e">#REF!</definedName>
    <definedName name="e119i" localSheetId="4">#REF!</definedName>
    <definedName name="e119i" localSheetId="7">#REF!</definedName>
    <definedName name="e119i">#REF!</definedName>
    <definedName name="e119p" localSheetId="4">#REF!</definedName>
    <definedName name="e119p" localSheetId="7">#REF!</definedName>
    <definedName name="e119p">#REF!</definedName>
    <definedName name="e121e" localSheetId="4">#REF!</definedName>
    <definedName name="e121e" localSheetId="7">#REF!</definedName>
    <definedName name="e121e">#REF!</definedName>
    <definedName name="e121i" localSheetId="4">#REF!</definedName>
    <definedName name="e121i" localSheetId="7">#REF!</definedName>
    <definedName name="e121i">#REF!</definedName>
    <definedName name="e121p" localSheetId="4">#REF!</definedName>
    <definedName name="e121p" localSheetId="7">#REF!</definedName>
    <definedName name="e121p">#REF!</definedName>
    <definedName name="e122e" localSheetId="4">#REF!</definedName>
    <definedName name="e122e" localSheetId="7">#REF!</definedName>
    <definedName name="e122e">#REF!</definedName>
    <definedName name="e122i" localSheetId="4">#REF!</definedName>
    <definedName name="e122i" localSheetId="7">#REF!</definedName>
    <definedName name="e122i">#REF!</definedName>
    <definedName name="e122p" localSheetId="4">#REF!</definedName>
    <definedName name="e122p" localSheetId="7">#REF!</definedName>
    <definedName name="e122p">#REF!</definedName>
    <definedName name="e123e" localSheetId="4">#REF!</definedName>
    <definedName name="e123e" localSheetId="7">#REF!</definedName>
    <definedName name="e123e">#REF!</definedName>
    <definedName name="e123i" localSheetId="4">#REF!</definedName>
    <definedName name="e123i" localSheetId="7">#REF!</definedName>
    <definedName name="e123i">#REF!</definedName>
    <definedName name="e123p" localSheetId="4">#REF!</definedName>
    <definedName name="e123p" localSheetId="7">#REF!</definedName>
    <definedName name="e123p">#REF!</definedName>
    <definedName name="e124e" localSheetId="4">#REF!</definedName>
    <definedName name="e124e" localSheetId="7">#REF!</definedName>
    <definedName name="e124e">#REF!</definedName>
    <definedName name="e124i" localSheetId="4">#REF!</definedName>
    <definedName name="e124i" localSheetId="7">#REF!</definedName>
    <definedName name="e124i">#REF!</definedName>
    <definedName name="e124p" localSheetId="4">#REF!</definedName>
    <definedName name="e124p" localSheetId="7">#REF!</definedName>
    <definedName name="e124p">#REF!</definedName>
    <definedName name="e126e" localSheetId="4">#REF!</definedName>
    <definedName name="e126e" localSheetId="7">#REF!</definedName>
    <definedName name="e126e">#REF!</definedName>
    <definedName name="e126i" localSheetId="4">#REF!</definedName>
    <definedName name="e126i" localSheetId="7">#REF!</definedName>
    <definedName name="e126i">#REF!</definedName>
    <definedName name="e126p" localSheetId="4">#REF!</definedName>
    <definedName name="e126p" localSheetId="7">#REF!</definedName>
    <definedName name="e126p">#REF!</definedName>
    <definedName name="e127e" localSheetId="4">#REF!</definedName>
    <definedName name="e127e" localSheetId="7">#REF!</definedName>
    <definedName name="e127e">#REF!</definedName>
    <definedName name="e127i" localSheetId="4">#REF!</definedName>
    <definedName name="e127i" localSheetId="7">#REF!</definedName>
    <definedName name="e127i">#REF!</definedName>
    <definedName name="e127p" localSheetId="4">#REF!</definedName>
    <definedName name="e127p" localSheetId="7">#REF!</definedName>
    <definedName name="e127p">#REF!</definedName>
    <definedName name="e128e" localSheetId="4">#REF!</definedName>
    <definedName name="e128e" localSheetId="7">#REF!</definedName>
    <definedName name="e128e">#REF!</definedName>
    <definedName name="e128i" localSheetId="4">#REF!</definedName>
    <definedName name="e128i" localSheetId="7">#REF!</definedName>
    <definedName name="e128i">#REF!</definedName>
    <definedName name="e128p" localSheetId="4">#REF!</definedName>
    <definedName name="e128p" localSheetId="7">#REF!</definedName>
    <definedName name="e128p">#REF!</definedName>
    <definedName name="e129e" localSheetId="4">#REF!</definedName>
    <definedName name="e129e" localSheetId="7">#REF!</definedName>
    <definedName name="e129e">#REF!</definedName>
    <definedName name="e129i" localSheetId="4">#REF!</definedName>
    <definedName name="e129i" localSheetId="7">#REF!</definedName>
    <definedName name="e129i">#REF!</definedName>
    <definedName name="e129p" localSheetId="4">#REF!</definedName>
    <definedName name="e129p" localSheetId="7">#REF!</definedName>
    <definedName name="e129p">#REF!</definedName>
    <definedName name="e138e" localSheetId="4">#REF!</definedName>
    <definedName name="e138e" localSheetId="7">#REF!</definedName>
    <definedName name="e138e">#REF!</definedName>
    <definedName name="e138i" localSheetId="4">#REF!</definedName>
    <definedName name="e138i" localSheetId="7">#REF!</definedName>
    <definedName name="e138i">#REF!</definedName>
    <definedName name="e138p" localSheetId="4">#REF!</definedName>
    <definedName name="e138p" localSheetId="7">#REF!</definedName>
    <definedName name="e138p">#REF!</definedName>
    <definedName name="e139e" localSheetId="4">#REF!</definedName>
    <definedName name="e139e" localSheetId="7">#REF!</definedName>
    <definedName name="e139e">#REF!</definedName>
    <definedName name="e139i" localSheetId="4">#REF!</definedName>
    <definedName name="e139i" localSheetId="7">#REF!</definedName>
    <definedName name="e139i">#REF!</definedName>
    <definedName name="e139p" localSheetId="4">#REF!</definedName>
    <definedName name="e139p" localSheetId="7">#REF!</definedName>
    <definedName name="e139p">#REF!</definedName>
    <definedName name="e142e" localSheetId="4">#REF!</definedName>
    <definedName name="e142e" localSheetId="7">#REF!</definedName>
    <definedName name="e142e">#REF!</definedName>
    <definedName name="e142i" localSheetId="4">#REF!</definedName>
    <definedName name="e142i" localSheetId="7">#REF!</definedName>
    <definedName name="e142i">#REF!</definedName>
    <definedName name="e142p" localSheetId="4">#REF!</definedName>
    <definedName name="e142p" localSheetId="7">#REF!</definedName>
    <definedName name="e142p">#REF!</definedName>
    <definedName name="e147e" localSheetId="4">#REF!</definedName>
    <definedName name="e147e" localSheetId="7">#REF!</definedName>
    <definedName name="e147e">#REF!</definedName>
    <definedName name="e147i" localSheetId="4">#REF!</definedName>
    <definedName name="e147i" localSheetId="7">#REF!</definedName>
    <definedName name="e147i">#REF!</definedName>
    <definedName name="e147p" localSheetId="4">#REF!</definedName>
    <definedName name="e147p" localSheetId="7">#REF!</definedName>
    <definedName name="e147p">#REF!</definedName>
    <definedName name="e149e" localSheetId="4">#REF!</definedName>
    <definedName name="e149e" localSheetId="7">#REF!</definedName>
    <definedName name="e149e">#REF!</definedName>
    <definedName name="e149i" localSheetId="4">#REF!</definedName>
    <definedName name="e149i" localSheetId="7">#REF!</definedName>
    <definedName name="e149i">#REF!</definedName>
    <definedName name="e149p" localSheetId="4">#REF!</definedName>
    <definedName name="e149p" localSheetId="7">#REF!</definedName>
    <definedName name="e149p">#REF!</definedName>
    <definedName name="e151e" localSheetId="4">#REF!</definedName>
    <definedName name="e151e" localSheetId="7">#REF!</definedName>
    <definedName name="e151e">#REF!</definedName>
    <definedName name="e151i" localSheetId="4">#REF!</definedName>
    <definedName name="e151i" localSheetId="7">#REF!</definedName>
    <definedName name="e151i">#REF!</definedName>
    <definedName name="e151p" localSheetId="4">#REF!</definedName>
    <definedName name="e151p" localSheetId="7">#REF!</definedName>
    <definedName name="e151p">#REF!</definedName>
    <definedName name="e156e" localSheetId="4">#REF!</definedName>
    <definedName name="e156e" localSheetId="7">#REF!</definedName>
    <definedName name="e156e">#REF!</definedName>
    <definedName name="e156i" localSheetId="4">#REF!</definedName>
    <definedName name="e156i" localSheetId="7">#REF!</definedName>
    <definedName name="e156i">#REF!</definedName>
    <definedName name="e156p" localSheetId="4">#REF!</definedName>
    <definedName name="e156p" localSheetId="7">#REF!</definedName>
    <definedName name="e156p">#REF!</definedName>
    <definedName name="e160e" localSheetId="4">#REF!</definedName>
    <definedName name="e160e" localSheetId="7">#REF!</definedName>
    <definedName name="e160e">#REF!</definedName>
    <definedName name="e160i" localSheetId="4">#REF!</definedName>
    <definedName name="e160i" localSheetId="7">#REF!</definedName>
    <definedName name="e160i">#REF!</definedName>
    <definedName name="e160p" localSheetId="4">#REF!</definedName>
    <definedName name="e160p" localSheetId="7">#REF!</definedName>
    <definedName name="e160p">#REF!</definedName>
    <definedName name="e161e" localSheetId="4">#REF!</definedName>
    <definedName name="e161e" localSheetId="7">#REF!</definedName>
    <definedName name="e161e">#REF!</definedName>
    <definedName name="e161i" localSheetId="4">#REF!</definedName>
    <definedName name="e161i" localSheetId="7">#REF!</definedName>
    <definedName name="e161i">#REF!</definedName>
    <definedName name="e161p" localSheetId="4">#REF!</definedName>
    <definedName name="e161p" localSheetId="7">#REF!</definedName>
    <definedName name="e161p">#REF!</definedName>
    <definedName name="e201e" localSheetId="4">#REF!</definedName>
    <definedName name="e201e" localSheetId="7">#REF!</definedName>
    <definedName name="e201e">#REF!</definedName>
    <definedName name="e201i" localSheetId="4">#REF!</definedName>
    <definedName name="e201i" localSheetId="7">#REF!</definedName>
    <definedName name="e201i">#REF!</definedName>
    <definedName name="e201p" localSheetId="4">#REF!</definedName>
    <definedName name="e201p" localSheetId="7">#REF!</definedName>
    <definedName name="e201p">#REF!</definedName>
    <definedName name="e202e" localSheetId="4">#REF!</definedName>
    <definedName name="e202e" localSheetId="7">#REF!</definedName>
    <definedName name="e202e">#REF!</definedName>
    <definedName name="e202i" localSheetId="4">#REF!</definedName>
    <definedName name="e202i" localSheetId="7">#REF!</definedName>
    <definedName name="e202i">#REF!</definedName>
    <definedName name="e202p" localSheetId="4">#REF!</definedName>
    <definedName name="e202p" localSheetId="7">#REF!</definedName>
    <definedName name="e202p">#REF!</definedName>
    <definedName name="e203e" localSheetId="4">#REF!</definedName>
    <definedName name="e203e" localSheetId="7">#REF!</definedName>
    <definedName name="e203e">#REF!</definedName>
    <definedName name="e203i" localSheetId="4">#REF!</definedName>
    <definedName name="e203i" localSheetId="7">#REF!</definedName>
    <definedName name="e203i">#REF!</definedName>
    <definedName name="e203p" localSheetId="4">#REF!</definedName>
    <definedName name="e203p" localSheetId="7">#REF!</definedName>
    <definedName name="e203p">#REF!</definedName>
    <definedName name="e204e" localSheetId="4">#REF!</definedName>
    <definedName name="e204e" localSheetId="7">#REF!</definedName>
    <definedName name="e204e">#REF!</definedName>
    <definedName name="e204i" localSheetId="4">#REF!</definedName>
    <definedName name="e204i" localSheetId="7">#REF!</definedName>
    <definedName name="e204i">#REF!</definedName>
    <definedName name="e204p" localSheetId="4">#REF!</definedName>
    <definedName name="e204p" localSheetId="7">#REF!</definedName>
    <definedName name="e204p">#REF!</definedName>
    <definedName name="e205e" localSheetId="4">#REF!</definedName>
    <definedName name="e205e" localSheetId="7">#REF!</definedName>
    <definedName name="e205e">#REF!</definedName>
    <definedName name="e205i" localSheetId="4">#REF!</definedName>
    <definedName name="e205i" localSheetId="7">#REF!</definedName>
    <definedName name="e205i">#REF!</definedName>
    <definedName name="e205p" localSheetId="4">#REF!</definedName>
    <definedName name="e205p" localSheetId="7">#REF!</definedName>
    <definedName name="e205p">#REF!</definedName>
    <definedName name="e206e" localSheetId="4">#REF!</definedName>
    <definedName name="e206e" localSheetId="7">#REF!</definedName>
    <definedName name="e206e">#REF!</definedName>
    <definedName name="e206i" localSheetId="4">#REF!</definedName>
    <definedName name="e206i" localSheetId="7">#REF!</definedName>
    <definedName name="e206i">#REF!</definedName>
    <definedName name="e206p" localSheetId="4">#REF!</definedName>
    <definedName name="e206p" localSheetId="7">#REF!</definedName>
    <definedName name="e206p">#REF!</definedName>
    <definedName name="e207e" localSheetId="4">#REF!</definedName>
    <definedName name="e207e" localSheetId="7">#REF!</definedName>
    <definedName name="e207e">#REF!</definedName>
    <definedName name="e207i" localSheetId="4">#REF!</definedName>
    <definedName name="e207i" localSheetId="7">#REF!</definedName>
    <definedName name="e207i">#REF!</definedName>
    <definedName name="e207p" localSheetId="4">#REF!</definedName>
    <definedName name="e207p" localSheetId="7">#REF!</definedName>
    <definedName name="e207p">#REF!</definedName>
    <definedName name="e208e" localSheetId="4">#REF!</definedName>
    <definedName name="e208e" localSheetId="7">#REF!</definedName>
    <definedName name="e208e">#REF!</definedName>
    <definedName name="e208i" localSheetId="4">#REF!</definedName>
    <definedName name="e208i" localSheetId="7">#REF!</definedName>
    <definedName name="e208i">#REF!</definedName>
    <definedName name="e208p" localSheetId="4">#REF!</definedName>
    <definedName name="e208p" localSheetId="7">#REF!</definedName>
    <definedName name="e208p">#REF!</definedName>
    <definedName name="e209e" localSheetId="4">#REF!</definedName>
    <definedName name="e209e" localSheetId="7">#REF!</definedName>
    <definedName name="e209e">#REF!</definedName>
    <definedName name="e209i" localSheetId="4">#REF!</definedName>
    <definedName name="e209i" localSheetId="7">#REF!</definedName>
    <definedName name="e209i">#REF!</definedName>
    <definedName name="e209p" localSheetId="4">#REF!</definedName>
    <definedName name="e209p" localSheetId="7">#REF!</definedName>
    <definedName name="e209p">#REF!</definedName>
    <definedName name="e210e" localSheetId="4">#REF!</definedName>
    <definedName name="e210e" localSheetId="7">#REF!</definedName>
    <definedName name="e210e">#REF!</definedName>
    <definedName name="e210i" localSheetId="4">#REF!</definedName>
    <definedName name="e210i" localSheetId="7">#REF!</definedName>
    <definedName name="e210i">#REF!</definedName>
    <definedName name="e210p" localSheetId="4">#REF!</definedName>
    <definedName name="e210p" localSheetId="7">#REF!</definedName>
    <definedName name="e210p">#REF!</definedName>
    <definedName name="e211e" localSheetId="4">#REF!</definedName>
    <definedName name="e211e" localSheetId="7">#REF!</definedName>
    <definedName name="e211e">#REF!</definedName>
    <definedName name="e211i" localSheetId="4">#REF!</definedName>
    <definedName name="e211i" localSheetId="7">#REF!</definedName>
    <definedName name="e211i">#REF!</definedName>
    <definedName name="e211p" localSheetId="4">#REF!</definedName>
    <definedName name="e211p" localSheetId="7">#REF!</definedName>
    <definedName name="e211p">#REF!</definedName>
    <definedName name="e223e" localSheetId="4">#REF!</definedName>
    <definedName name="e223e" localSheetId="7">#REF!</definedName>
    <definedName name="e223e">#REF!</definedName>
    <definedName name="e223i" localSheetId="4">#REF!</definedName>
    <definedName name="e223i" localSheetId="7">#REF!</definedName>
    <definedName name="e223i">#REF!</definedName>
    <definedName name="e223p" localSheetId="4">#REF!</definedName>
    <definedName name="e223p" localSheetId="7">#REF!</definedName>
    <definedName name="e223p">#REF!</definedName>
    <definedName name="e225e" localSheetId="4">#REF!</definedName>
    <definedName name="e225e" localSheetId="7">#REF!</definedName>
    <definedName name="e225e">#REF!</definedName>
    <definedName name="e225i" localSheetId="4">#REF!</definedName>
    <definedName name="e225i" localSheetId="7">#REF!</definedName>
    <definedName name="e225i">#REF!</definedName>
    <definedName name="e225p" localSheetId="4">#REF!</definedName>
    <definedName name="e225p" localSheetId="7">#REF!</definedName>
    <definedName name="e225p">#REF!</definedName>
    <definedName name="e226e" localSheetId="4">#REF!</definedName>
    <definedName name="e226e" localSheetId="7">#REF!</definedName>
    <definedName name="e226e">#REF!</definedName>
    <definedName name="e226i" localSheetId="4">#REF!</definedName>
    <definedName name="e226i" localSheetId="7">#REF!</definedName>
    <definedName name="e226i">#REF!</definedName>
    <definedName name="e226p" localSheetId="4">#REF!</definedName>
    <definedName name="e226p" localSheetId="7">#REF!</definedName>
    <definedName name="e226p">#REF!</definedName>
    <definedName name="e2we" localSheetId="4" hidden="1">#REF!</definedName>
    <definedName name="e2we" localSheetId="7" hidden="1">#REF!</definedName>
    <definedName name="e2we" hidden="1">#REF!</definedName>
    <definedName name="e301e" localSheetId="4">#REF!</definedName>
    <definedName name="e301e" localSheetId="7">#REF!</definedName>
    <definedName name="e301e">#REF!</definedName>
    <definedName name="e301i" localSheetId="4">#REF!</definedName>
    <definedName name="e301i" localSheetId="7">#REF!</definedName>
    <definedName name="e301i">#REF!</definedName>
    <definedName name="e301p" localSheetId="4">#REF!</definedName>
    <definedName name="e301p" localSheetId="7">#REF!</definedName>
    <definedName name="e301p">#REF!</definedName>
    <definedName name="e302e" localSheetId="4">#REF!</definedName>
    <definedName name="e302e" localSheetId="7">#REF!</definedName>
    <definedName name="e302e">#REF!</definedName>
    <definedName name="e302i" localSheetId="4">#REF!</definedName>
    <definedName name="e302i" localSheetId="7">#REF!</definedName>
    <definedName name="e302i">#REF!</definedName>
    <definedName name="e302p" localSheetId="4">#REF!</definedName>
    <definedName name="e302p" localSheetId="7">#REF!</definedName>
    <definedName name="e302p">#REF!</definedName>
    <definedName name="e303e" localSheetId="4">#REF!</definedName>
    <definedName name="e303e" localSheetId="7">#REF!</definedName>
    <definedName name="e303e">#REF!</definedName>
    <definedName name="e303i" localSheetId="4">#REF!</definedName>
    <definedName name="e303i" localSheetId="7">#REF!</definedName>
    <definedName name="e303i">#REF!</definedName>
    <definedName name="e303p" localSheetId="4">#REF!</definedName>
    <definedName name="e303p" localSheetId="7">#REF!</definedName>
    <definedName name="e303p">#REF!</definedName>
    <definedName name="e304e" localSheetId="4">#REF!</definedName>
    <definedName name="e304e" localSheetId="7">#REF!</definedName>
    <definedName name="e304e">#REF!</definedName>
    <definedName name="e304i" localSheetId="4">#REF!</definedName>
    <definedName name="e304i" localSheetId="7">#REF!</definedName>
    <definedName name="e304i">#REF!</definedName>
    <definedName name="e304p" localSheetId="4">#REF!</definedName>
    <definedName name="e304p" localSheetId="7">#REF!</definedName>
    <definedName name="e304p">#REF!</definedName>
    <definedName name="e305e" localSheetId="4">#REF!</definedName>
    <definedName name="e305e" localSheetId="7">#REF!</definedName>
    <definedName name="e305e">#REF!</definedName>
    <definedName name="e305p" localSheetId="4">#REF!</definedName>
    <definedName name="e305p" localSheetId="7">#REF!</definedName>
    <definedName name="e305p">#REF!</definedName>
    <definedName name="e306e" localSheetId="4">#REF!</definedName>
    <definedName name="e306e" localSheetId="7">#REF!</definedName>
    <definedName name="e306e">#REF!</definedName>
    <definedName name="e306i" localSheetId="4">#REF!</definedName>
    <definedName name="e306i" localSheetId="7">#REF!</definedName>
    <definedName name="e306i">#REF!</definedName>
    <definedName name="e306p" localSheetId="4">#REF!</definedName>
    <definedName name="e306p" localSheetId="7">#REF!</definedName>
    <definedName name="e306p">#REF!</definedName>
    <definedName name="e307e" localSheetId="4">#REF!</definedName>
    <definedName name="e307e" localSheetId="7">#REF!</definedName>
    <definedName name="e307e">#REF!</definedName>
    <definedName name="e307p" localSheetId="4">#REF!</definedName>
    <definedName name="e307p" localSheetId="7">#REF!</definedName>
    <definedName name="e307p">#REF!</definedName>
    <definedName name="e308e" localSheetId="4">#REF!</definedName>
    <definedName name="e308e" localSheetId="7">#REF!</definedName>
    <definedName name="e308e">#REF!</definedName>
    <definedName name="e308p" localSheetId="4">#REF!</definedName>
    <definedName name="e308p" localSheetId="7">#REF!</definedName>
    <definedName name="e308p">#REF!</definedName>
    <definedName name="e309e" localSheetId="4">#REF!</definedName>
    <definedName name="e309e" localSheetId="7">#REF!</definedName>
    <definedName name="e309e">#REF!</definedName>
    <definedName name="e309p" localSheetId="4">#REF!</definedName>
    <definedName name="e309p" localSheetId="7">#REF!</definedName>
    <definedName name="e309p">#REF!</definedName>
    <definedName name="e310e" localSheetId="4">#REF!</definedName>
    <definedName name="e310e" localSheetId="7">#REF!</definedName>
    <definedName name="e310e">#REF!</definedName>
    <definedName name="e310p" localSheetId="4">#REF!</definedName>
    <definedName name="e310p" localSheetId="7">#REF!</definedName>
    <definedName name="e310p">#REF!</definedName>
    <definedName name="e311e" localSheetId="4">#REF!</definedName>
    <definedName name="e311e" localSheetId="7">#REF!</definedName>
    <definedName name="e311e">#REF!</definedName>
    <definedName name="e311p" localSheetId="4">#REF!</definedName>
    <definedName name="e311p" localSheetId="7">#REF!</definedName>
    <definedName name="e311p">#REF!</definedName>
    <definedName name="e312e" localSheetId="4">#REF!</definedName>
    <definedName name="e312e" localSheetId="7">#REF!</definedName>
    <definedName name="e312e">#REF!</definedName>
    <definedName name="e312p" localSheetId="4">#REF!</definedName>
    <definedName name="e312p" localSheetId="7">#REF!</definedName>
    <definedName name="e312p">#REF!</definedName>
    <definedName name="e313e" localSheetId="4">#REF!</definedName>
    <definedName name="e313e" localSheetId="7">#REF!</definedName>
    <definedName name="e313e">#REF!</definedName>
    <definedName name="e313p" localSheetId="4">#REF!</definedName>
    <definedName name="e313p" localSheetId="7">#REF!</definedName>
    <definedName name="e313p">#REF!</definedName>
    <definedName name="e314e" localSheetId="4">#REF!</definedName>
    <definedName name="e314e" localSheetId="7">#REF!</definedName>
    <definedName name="e314e">#REF!</definedName>
    <definedName name="e314p" localSheetId="4">#REF!</definedName>
    <definedName name="e314p" localSheetId="7">#REF!</definedName>
    <definedName name="e314p">#REF!</definedName>
    <definedName name="e316e" localSheetId="4">#REF!</definedName>
    <definedName name="e316e" localSheetId="7">#REF!</definedName>
    <definedName name="e316e">#REF!</definedName>
    <definedName name="e316p" localSheetId="4">#REF!</definedName>
    <definedName name="e316p" localSheetId="7">#REF!</definedName>
    <definedName name="e316p">#REF!</definedName>
    <definedName name="e317e" localSheetId="4">#REF!</definedName>
    <definedName name="e317e" localSheetId="7">#REF!</definedName>
    <definedName name="e317e">#REF!</definedName>
    <definedName name="e317p" localSheetId="4">#REF!</definedName>
    <definedName name="e317p" localSheetId="7">#REF!</definedName>
    <definedName name="e317p">#REF!</definedName>
    <definedName name="e318e" localSheetId="4">#REF!</definedName>
    <definedName name="e318e" localSheetId="7">#REF!</definedName>
    <definedName name="e318e">#REF!</definedName>
    <definedName name="e318p" localSheetId="4">#REF!</definedName>
    <definedName name="e318p" localSheetId="7">#REF!</definedName>
    <definedName name="e318p">#REF!</definedName>
    <definedName name="e323e" localSheetId="4">#REF!</definedName>
    <definedName name="e323e" localSheetId="7">#REF!</definedName>
    <definedName name="e323e">#REF!</definedName>
    <definedName name="e323i" localSheetId="4">#REF!</definedName>
    <definedName name="e323i" localSheetId="7">#REF!</definedName>
    <definedName name="e323i">#REF!</definedName>
    <definedName name="e323p" localSheetId="4">#REF!</definedName>
    <definedName name="e323p" localSheetId="7">#REF!</definedName>
    <definedName name="e323p">#REF!</definedName>
    <definedName name="e330e" localSheetId="4">#REF!</definedName>
    <definedName name="e330e" localSheetId="7">#REF!</definedName>
    <definedName name="e330e">#REF!</definedName>
    <definedName name="e330i" localSheetId="4">#REF!</definedName>
    <definedName name="e330i" localSheetId="7">#REF!</definedName>
    <definedName name="e330i">#REF!</definedName>
    <definedName name="e330p" localSheetId="4">#REF!</definedName>
    <definedName name="e330p" localSheetId="7">#REF!</definedName>
    <definedName name="e330p">#REF!</definedName>
    <definedName name="e331e" localSheetId="4">#REF!</definedName>
    <definedName name="e331e" localSheetId="7">#REF!</definedName>
    <definedName name="e331e">#REF!</definedName>
    <definedName name="e331i" localSheetId="4">#REF!</definedName>
    <definedName name="e331i" localSheetId="7">#REF!</definedName>
    <definedName name="e331i">#REF!</definedName>
    <definedName name="e331p" localSheetId="4">#REF!</definedName>
    <definedName name="e331p" localSheetId="7">#REF!</definedName>
    <definedName name="e331p">#REF!</definedName>
    <definedName name="e332e" localSheetId="4">#REF!</definedName>
    <definedName name="e332e" localSheetId="7">#REF!</definedName>
    <definedName name="e332e">#REF!</definedName>
    <definedName name="e332i" localSheetId="4">#REF!</definedName>
    <definedName name="e332i" localSheetId="7">#REF!</definedName>
    <definedName name="e332i">#REF!</definedName>
    <definedName name="e332p" localSheetId="4">#REF!</definedName>
    <definedName name="e332p" localSheetId="7">#REF!</definedName>
    <definedName name="e332p">#REF!</definedName>
    <definedName name="e333e" localSheetId="4">#REF!</definedName>
    <definedName name="e333e" localSheetId="7">#REF!</definedName>
    <definedName name="e333e">#REF!</definedName>
    <definedName name="e333i" localSheetId="4">#REF!</definedName>
    <definedName name="e333i" localSheetId="7">#REF!</definedName>
    <definedName name="e333i">#REF!</definedName>
    <definedName name="e333p" localSheetId="4">#REF!</definedName>
    <definedName name="e333p" localSheetId="7">#REF!</definedName>
    <definedName name="e333p">#REF!</definedName>
    <definedName name="e334e" localSheetId="4">#REF!</definedName>
    <definedName name="e334e" localSheetId="7">#REF!</definedName>
    <definedName name="e334e">#REF!</definedName>
    <definedName name="e334i" localSheetId="4">#REF!</definedName>
    <definedName name="e334i" localSheetId="7">#REF!</definedName>
    <definedName name="e334i">#REF!</definedName>
    <definedName name="e334p" localSheetId="4">#REF!</definedName>
    <definedName name="e334p" localSheetId="7">#REF!</definedName>
    <definedName name="e334p">#REF!</definedName>
    <definedName name="e335e" localSheetId="4">#REF!</definedName>
    <definedName name="e335e" localSheetId="7">#REF!</definedName>
    <definedName name="e335e">#REF!</definedName>
    <definedName name="e335i" localSheetId="4">#REF!</definedName>
    <definedName name="e335i" localSheetId="7">#REF!</definedName>
    <definedName name="e335i">#REF!</definedName>
    <definedName name="e335p" localSheetId="4">#REF!</definedName>
    <definedName name="e335p" localSheetId="7">#REF!</definedName>
    <definedName name="e335p">#REF!</definedName>
    <definedName name="e337e" localSheetId="4">#REF!</definedName>
    <definedName name="e337e" localSheetId="7">#REF!</definedName>
    <definedName name="e337e">#REF!</definedName>
    <definedName name="e337i" localSheetId="4">#REF!</definedName>
    <definedName name="e337i" localSheetId="7">#REF!</definedName>
    <definedName name="e337i">#REF!</definedName>
    <definedName name="e337p" localSheetId="4">#REF!</definedName>
    <definedName name="e337p" localSheetId="7">#REF!</definedName>
    <definedName name="e337p">#REF!</definedName>
    <definedName name="e338e" localSheetId="4">#REF!</definedName>
    <definedName name="e338e" localSheetId="7">#REF!</definedName>
    <definedName name="e338e">#REF!</definedName>
    <definedName name="e338i" localSheetId="4">#REF!</definedName>
    <definedName name="e338i" localSheetId="7">#REF!</definedName>
    <definedName name="e338i">#REF!</definedName>
    <definedName name="e338p" localSheetId="4">#REF!</definedName>
    <definedName name="e338p" localSheetId="7">#REF!</definedName>
    <definedName name="e338p">#REF!</definedName>
    <definedName name="e339e" localSheetId="4">#REF!</definedName>
    <definedName name="e339e" localSheetId="7">#REF!</definedName>
    <definedName name="e339e">#REF!</definedName>
    <definedName name="e339p" localSheetId="4">#REF!</definedName>
    <definedName name="e339p" localSheetId="7">#REF!</definedName>
    <definedName name="e339p">#REF!</definedName>
    <definedName name="e340e" localSheetId="4">#REF!</definedName>
    <definedName name="e340e" localSheetId="7">#REF!</definedName>
    <definedName name="e340e">#REF!</definedName>
    <definedName name="e340i" localSheetId="4">#REF!</definedName>
    <definedName name="e340i" localSheetId="7">#REF!</definedName>
    <definedName name="e340i">#REF!</definedName>
    <definedName name="e340p" localSheetId="4">#REF!</definedName>
    <definedName name="e340p" localSheetId="7">#REF!</definedName>
    <definedName name="e340p">#REF!</definedName>
    <definedName name="e343e" localSheetId="4">#REF!</definedName>
    <definedName name="e343e" localSheetId="7">#REF!</definedName>
    <definedName name="e343e">#REF!</definedName>
    <definedName name="e343i" localSheetId="4">#REF!</definedName>
    <definedName name="e343i" localSheetId="7">#REF!</definedName>
    <definedName name="e343i">#REF!</definedName>
    <definedName name="e343p" localSheetId="4">#REF!</definedName>
    <definedName name="e343p" localSheetId="7">#REF!</definedName>
    <definedName name="e343p">#REF!</definedName>
    <definedName name="e400e" localSheetId="4">#REF!</definedName>
    <definedName name="e400e" localSheetId="7">#REF!</definedName>
    <definedName name="e400e">#REF!</definedName>
    <definedName name="e400i" localSheetId="4">#REF!</definedName>
    <definedName name="e400i" localSheetId="7">#REF!</definedName>
    <definedName name="e400i">#REF!</definedName>
    <definedName name="e400p" localSheetId="4">#REF!</definedName>
    <definedName name="e400p" localSheetId="7">#REF!</definedName>
    <definedName name="e400p">#REF!</definedName>
    <definedName name="e402e" localSheetId="4">#REF!</definedName>
    <definedName name="e402e" localSheetId="7">#REF!</definedName>
    <definedName name="e402e">#REF!</definedName>
    <definedName name="e402i" localSheetId="4">#REF!</definedName>
    <definedName name="e402i" localSheetId="7">#REF!</definedName>
    <definedName name="e402i">#REF!</definedName>
    <definedName name="e402p" localSheetId="4">#REF!</definedName>
    <definedName name="e402p" localSheetId="7">#REF!</definedName>
    <definedName name="e402p">#REF!</definedName>
    <definedName name="e403e" localSheetId="4">#REF!</definedName>
    <definedName name="e403e" localSheetId="7">#REF!</definedName>
    <definedName name="e403e">#REF!</definedName>
    <definedName name="e403i" localSheetId="4">#REF!</definedName>
    <definedName name="e403i" localSheetId="7">#REF!</definedName>
    <definedName name="e403i">#REF!</definedName>
    <definedName name="e403p" localSheetId="4">#REF!</definedName>
    <definedName name="e403p" localSheetId="7">#REF!</definedName>
    <definedName name="e403p">#REF!</definedName>
    <definedName name="e404e" localSheetId="4">#REF!</definedName>
    <definedName name="e404e" localSheetId="7">#REF!</definedName>
    <definedName name="e404e">#REF!</definedName>
    <definedName name="e404i" localSheetId="4">#REF!</definedName>
    <definedName name="e404i" localSheetId="7">#REF!</definedName>
    <definedName name="e404i">#REF!</definedName>
    <definedName name="e404p" localSheetId="4">#REF!</definedName>
    <definedName name="e404p" localSheetId="7">#REF!</definedName>
    <definedName name="e404p">#REF!</definedName>
    <definedName name="e405e" localSheetId="4">#REF!</definedName>
    <definedName name="e405e" localSheetId="7">#REF!</definedName>
    <definedName name="e405e">#REF!</definedName>
    <definedName name="e405i" localSheetId="4">#REF!</definedName>
    <definedName name="e405i" localSheetId="7">#REF!</definedName>
    <definedName name="e405i">#REF!</definedName>
    <definedName name="e405p" localSheetId="4">#REF!</definedName>
    <definedName name="e405p" localSheetId="7">#REF!</definedName>
    <definedName name="e405p">#REF!</definedName>
    <definedName name="e406e" localSheetId="4">#REF!</definedName>
    <definedName name="e406e" localSheetId="7">#REF!</definedName>
    <definedName name="e406e">#REF!</definedName>
    <definedName name="e406i" localSheetId="4">#REF!</definedName>
    <definedName name="e406i" localSheetId="7">#REF!</definedName>
    <definedName name="e406i">#REF!</definedName>
    <definedName name="e406p" localSheetId="4">#REF!</definedName>
    <definedName name="e406p" localSheetId="7">#REF!</definedName>
    <definedName name="e406p">#REF!</definedName>
    <definedName name="e407e" localSheetId="4">#REF!</definedName>
    <definedName name="e407e" localSheetId="7">#REF!</definedName>
    <definedName name="e407e">#REF!</definedName>
    <definedName name="e407i" localSheetId="4">#REF!</definedName>
    <definedName name="e407i" localSheetId="7">#REF!</definedName>
    <definedName name="e407i">#REF!</definedName>
    <definedName name="e407p" localSheetId="4">#REF!</definedName>
    <definedName name="e407p" localSheetId="7">#REF!</definedName>
    <definedName name="e407p">#REF!</definedName>
    <definedName name="e408e" localSheetId="4">#REF!</definedName>
    <definedName name="e408e" localSheetId="7">#REF!</definedName>
    <definedName name="e408e">#REF!</definedName>
    <definedName name="e408i" localSheetId="4">#REF!</definedName>
    <definedName name="e408i" localSheetId="7">#REF!</definedName>
    <definedName name="e408i">#REF!</definedName>
    <definedName name="e408p" localSheetId="4">#REF!</definedName>
    <definedName name="e408p" localSheetId="7">#REF!</definedName>
    <definedName name="e408p">#REF!</definedName>
    <definedName name="e409e" localSheetId="4">#REF!</definedName>
    <definedName name="e409e" localSheetId="7">#REF!</definedName>
    <definedName name="e409e">#REF!</definedName>
    <definedName name="e409i" localSheetId="4">#REF!</definedName>
    <definedName name="e409i" localSheetId="7">#REF!</definedName>
    <definedName name="e409i">#REF!</definedName>
    <definedName name="e409p" localSheetId="4">#REF!</definedName>
    <definedName name="e409p" localSheetId="7">#REF!</definedName>
    <definedName name="e409p">#REF!</definedName>
    <definedName name="e410e" localSheetId="4">#REF!</definedName>
    <definedName name="e410e" localSheetId="7">#REF!</definedName>
    <definedName name="e410e">#REF!</definedName>
    <definedName name="e410i" localSheetId="4">#REF!</definedName>
    <definedName name="e410i" localSheetId="7">#REF!</definedName>
    <definedName name="e410i">#REF!</definedName>
    <definedName name="e410p" localSheetId="4">#REF!</definedName>
    <definedName name="e410p" localSheetId="7">#REF!</definedName>
    <definedName name="e410p">#REF!</definedName>
    <definedName name="e411e" localSheetId="4">#REF!</definedName>
    <definedName name="e411e" localSheetId="7">#REF!</definedName>
    <definedName name="e411e">#REF!</definedName>
    <definedName name="e411i" localSheetId="4">#REF!</definedName>
    <definedName name="e411i" localSheetId="7">#REF!</definedName>
    <definedName name="e411i">#REF!</definedName>
    <definedName name="e411p" localSheetId="4">#REF!</definedName>
    <definedName name="e411p" localSheetId="7">#REF!</definedName>
    <definedName name="e411p">#REF!</definedName>
    <definedName name="e412e" localSheetId="4">#REF!</definedName>
    <definedName name="e412e" localSheetId="7">#REF!</definedName>
    <definedName name="e412e">#REF!</definedName>
    <definedName name="e412i" localSheetId="4">#REF!</definedName>
    <definedName name="e412i" localSheetId="7">#REF!</definedName>
    <definedName name="e412i">#REF!</definedName>
    <definedName name="e412p" localSheetId="4">#REF!</definedName>
    <definedName name="e412p" localSheetId="7">#REF!</definedName>
    <definedName name="e412p">#REF!</definedName>
    <definedName name="e416e" localSheetId="4">#REF!</definedName>
    <definedName name="e416e" localSheetId="7">#REF!</definedName>
    <definedName name="e416e">#REF!</definedName>
    <definedName name="e416i" localSheetId="4">#REF!</definedName>
    <definedName name="e416i" localSheetId="7">#REF!</definedName>
    <definedName name="e416i">#REF!</definedName>
    <definedName name="e416p" localSheetId="4">#REF!</definedName>
    <definedName name="e416p" localSheetId="7">#REF!</definedName>
    <definedName name="e416p">#REF!</definedName>
    <definedName name="e421e" localSheetId="4">#REF!</definedName>
    <definedName name="e421e" localSheetId="7">#REF!</definedName>
    <definedName name="e421e">#REF!</definedName>
    <definedName name="e421i" localSheetId="4">#REF!</definedName>
    <definedName name="e421i" localSheetId="7">#REF!</definedName>
    <definedName name="e421i">#REF!</definedName>
    <definedName name="e421p" localSheetId="4">#REF!</definedName>
    <definedName name="e421p" localSheetId="7">#REF!</definedName>
    <definedName name="e421p">#REF!</definedName>
    <definedName name="e422e" localSheetId="4">#REF!</definedName>
    <definedName name="e422e" localSheetId="7">#REF!</definedName>
    <definedName name="e422e">#REF!</definedName>
    <definedName name="e422i" localSheetId="4">#REF!</definedName>
    <definedName name="e422i" localSheetId="7">#REF!</definedName>
    <definedName name="e422i">#REF!</definedName>
    <definedName name="e422p" localSheetId="4">#REF!</definedName>
    <definedName name="e422p" localSheetId="7">#REF!</definedName>
    <definedName name="e422p">#REF!</definedName>
    <definedName name="e427e" localSheetId="4">#REF!</definedName>
    <definedName name="e427e" localSheetId="7">#REF!</definedName>
    <definedName name="e427e">#REF!</definedName>
    <definedName name="e427i" localSheetId="4">#REF!</definedName>
    <definedName name="e427i" localSheetId="7">#REF!</definedName>
    <definedName name="e427i">#REF!</definedName>
    <definedName name="e427p" localSheetId="4">#REF!</definedName>
    <definedName name="e427p" localSheetId="7">#REF!</definedName>
    <definedName name="e427p">#REF!</definedName>
    <definedName name="e432e" localSheetId="4">#REF!</definedName>
    <definedName name="e432e" localSheetId="7">#REF!</definedName>
    <definedName name="e432e">#REF!</definedName>
    <definedName name="e432i" localSheetId="4">#REF!</definedName>
    <definedName name="e432i" localSheetId="7">#REF!</definedName>
    <definedName name="e432i">#REF!</definedName>
    <definedName name="e432p" localSheetId="4">#REF!</definedName>
    <definedName name="e432p" localSheetId="7">#REF!</definedName>
    <definedName name="e432p">#REF!</definedName>
    <definedName name="e433e" localSheetId="4">#REF!</definedName>
    <definedName name="e433e" localSheetId="7">#REF!</definedName>
    <definedName name="e433e">#REF!</definedName>
    <definedName name="e433i" localSheetId="4">#REF!</definedName>
    <definedName name="e433i" localSheetId="7">#REF!</definedName>
    <definedName name="e433i">#REF!</definedName>
    <definedName name="e433p" localSheetId="4">#REF!</definedName>
    <definedName name="e433p" localSheetId="7">#REF!</definedName>
    <definedName name="e433p">#REF!</definedName>
    <definedName name="e434e" localSheetId="4">#REF!</definedName>
    <definedName name="e434e" localSheetId="7">#REF!</definedName>
    <definedName name="e434e">#REF!</definedName>
    <definedName name="e434i" localSheetId="4">#REF!</definedName>
    <definedName name="e434i" localSheetId="7">#REF!</definedName>
    <definedName name="e434i">#REF!</definedName>
    <definedName name="e434p" localSheetId="4">#REF!</definedName>
    <definedName name="e434p" localSheetId="7">#REF!</definedName>
    <definedName name="e434p">#REF!</definedName>
    <definedName name="e501e" localSheetId="4">#REF!</definedName>
    <definedName name="e501e" localSheetId="7">#REF!</definedName>
    <definedName name="e501e">#REF!</definedName>
    <definedName name="e501i" localSheetId="4">#REF!</definedName>
    <definedName name="e501i" localSheetId="7">#REF!</definedName>
    <definedName name="e501i">#REF!</definedName>
    <definedName name="e501p" localSheetId="4">#REF!</definedName>
    <definedName name="e501p" localSheetId="7">#REF!</definedName>
    <definedName name="e501p">#REF!</definedName>
    <definedName name="e502e" localSheetId="4">#REF!</definedName>
    <definedName name="e502e" localSheetId="7">#REF!</definedName>
    <definedName name="e502e">#REF!</definedName>
    <definedName name="e502i" localSheetId="4">#REF!</definedName>
    <definedName name="e502i" localSheetId="7">#REF!</definedName>
    <definedName name="e502i">#REF!</definedName>
    <definedName name="e502p" localSheetId="4">#REF!</definedName>
    <definedName name="e502p" localSheetId="7">#REF!</definedName>
    <definedName name="e502p">#REF!</definedName>
    <definedName name="e503e" localSheetId="4">#REF!</definedName>
    <definedName name="e503e" localSheetId="7">#REF!</definedName>
    <definedName name="e503e">#REF!</definedName>
    <definedName name="e503i" localSheetId="4">#REF!</definedName>
    <definedName name="e503i" localSheetId="7">#REF!</definedName>
    <definedName name="e503i">#REF!</definedName>
    <definedName name="e503p" localSheetId="4">#REF!</definedName>
    <definedName name="e503p" localSheetId="7">#REF!</definedName>
    <definedName name="e503p">#REF!</definedName>
    <definedName name="e504e" localSheetId="4">#REF!</definedName>
    <definedName name="e504e" localSheetId="7">#REF!</definedName>
    <definedName name="e504e">#REF!</definedName>
    <definedName name="e504i" localSheetId="4">#REF!</definedName>
    <definedName name="e504i" localSheetId="7">#REF!</definedName>
    <definedName name="e504i">#REF!</definedName>
    <definedName name="e504p" localSheetId="4">#REF!</definedName>
    <definedName name="e504p" localSheetId="7">#REF!</definedName>
    <definedName name="e504p">#REF!</definedName>
    <definedName name="e505e" localSheetId="4">#REF!</definedName>
    <definedName name="e505e" localSheetId="7">#REF!</definedName>
    <definedName name="e505e">#REF!</definedName>
    <definedName name="e505i" localSheetId="4">#REF!</definedName>
    <definedName name="e505i" localSheetId="7">#REF!</definedName>
    <definedName name="e505i">#REF!</definedName>
    <definedName name="e505p" localSheetId="4">#REF!</definedName>
    <definedName name="e505p" localSheetId="7">#REF!</definedName>
    <definedName name="e505p">#REF!</definedName>
    <definedName name="e507e" localSheetId="4">#REF!</definedName>
    <definedName name="e507e" localSheetId="7">#REF!</definedName>
    <definedName name="e507e">#REF!</definedName>
    <definedName name="e507i" localSheetId="4">#REF!</definedName>
    <definedName name="e507i" localSheetId="7">#REF!</definedName>
    <definedName name="e507i">#REF!</definedName>
    <definedName name="e507p" localSheetId="4">#REF!</definedName>
    <definedName name="e507p" localSheetId="7">#REF!</definedName>
    <definedName name="e507p">#REF!</definedName>
    <definedName name="e508e" localSheetId="4">#REF!</definedName>
    <definedName name="e508e" localSheetId="7">#REF!</definedName>
    <definedName name="e508e">#REF!</definedName>
    <definedName name="e508i" localSheetId="4">#REF!</definedName>
    <definedName name="e508i" localSheetId="7">#REF!</definedName>
    <definedName name="e508i">#REF!</definedName>
    <definedName name="e508p" localSheetId="4">#REF!</definedName>
    <definedName name="e508p" localSheetId="7">#REF!</definedName>
    <definedName name="e508p">#REF!</definedName>
    <definedName name="e509e" localSheetId="4">#REF!</definedName>
    <definedName name="e509e" localSheetId="7">#REF!</definedName>
    <definedName name="e509e">#REF!</definedName>
    <definedName name="e509i" localSheetId="4">#REF!</definedName>
    <definedName name="e509i" localSheetId="7">#REF!</definedName>
    <definedName name="e509i">#REF!</definedName>
    <definedName name="e509p" localSheetId="4">#REF!</definedName>
    <definedName name="e509p" localSheetId="7">#REF!</definedName>
    <definedName name="e509p">#REF!</definedName>
    <definedName name="e601e" localSheetId="4">#REF!</definedName>
    <definedName name="e601e" localSheetId="7">#REF!</definedName>
    <definedName name="e601e">#REF!</definedName>
    <definedName name="e601i" localSheetId="4">#REF!</definedName>
    <definedName name="e601i" localSheetId="7">#REF!</definedName>
    <definedName name="e601i">#REF!</definedName>
    <definedName name="e601p" localSheetId="4">#REF!</definedName>
    <definedName name="e601p" localSheetId="7">#REF!</definedName>
    <definedName name="e601p">#REF!</definedName>
    <definedName name="e602e" localSheetId="4">#REF!</definedName>
    <definedName name="e602e" localSheetId="7">#REF!</definedName>
    <definedName name="e602e">#REF!</definedName>
    <definedName name="e602i" localSheetId="4">#REF!</definedName>
    <definedName name="e602i" localSheetId="7">#REF!</definedName>
    <definedName name="e602i">#REF!</definedName>
    <definedName name="e602p" localSheetId="4">#REF!</definedName>
    <definedName name="e602p" localSheetId="7">#REF!</definedName>
    <definedName name="e602p">#REF!</definedName>
    <definedName name="e603e" localSheetId="4">#REF!</definedName>
    <definedName name="e603e" localSheetId="7">#REF!</definedName>
    <definedName name="e603e">#REF!</definedName>
    <definedName name="e603i" localSheetId="4">#REF!</definedName>
    <definedName name="e603i" localSheetId="7">#REF!</definedName>
    <definedName name="e603i">#REF!</definedName>
    <definedName name="e603p" localSheetId="4">#REF!</definedName>
    <definedName name="e603p" localSheetId="7">#REF!</definedName>
    <definedName name="e603p">#REF!</definedName>
    <definedName name="e901e" localSheetId="4">#REF!</definedName>
    <definedName name="e901e" localSheetId="7">#REF!</definedName>
    <definedName name="e901e">#REF!</definedName>
    <definedName name="e901i" localSheetId="4">#REF!</definedName>
    <definedName name="e901i" localSheetId="7">#REF!</definedName>
    <definedName name="e901i">#REF!</definedName>
    <definedName name="e901p" localSheetId="4">#REF!</definedName>
    <definedName name="e901p" localSheetId="7">#REF!</definedName>
    <definedName name="e901p">#REF!</definedName>
    <definedName name="e902e" localSheetId="4">#REF!</definedName>
    <definedName name="e902e" localSheetId="7">#REF!</definedName>
    <definedName name="e902e">#REF!</definedName>
    <definedName name="e902i" localSheetId="4">#REF!</definedName>
    <definedName name="e902i" localSheetId="7">#REF!</definedName>
    <definedName name="e902i">#REF!</definedName>
    <definedName name="e902p" localSheetId="4">#REF!</definedName>
    <definedName name="e902p" localSheetId="7">#REF!</definedName>
    <definedName name="e902p">#REF!</definedName>
    <definedName name="e903e" localSheetId="4">#REF!</definedName>
    <definedName name="e903e" localSheetId="7">#REF!</definedName>
    <definedName name="e903e">#REF!</definedName>
    <definedName name="e903i" localSheetId="4">#REF!</definedName>
    <definedName name="e903i" localSheetId="7">#REF!</definedName>
    <definedName name="e903i">#REF!</definedName>
    <definedName name="e903p" localSheetId="4">#REF!</definedName>
    <definedName name="e903p" localSheetId="7">#REF!</definedName>
    <definedName name="e903p">#REF!</definedName>
    <definedName name="e904e" localSheetId="4">#REF!</definedName>
    <definedName name="e904e" localSheetId="7">#REF!</definedName>
    <definedName name="e904e">#REF!</definedName>
    <definedName name="e904i" localSheetId="4">#REF!</definedName>
    <definedName name="e904i" localSheetId="7">#REF!</definedName>
    <definedName name="e904i">#REF!</definedName>
    <definedName name="e904p" localSheetId="4">#REF!</definedName>
    <definedName name="e904p" localSheetId="7">#REF!</definedName>
    <definedName name="e904p">#REF!</definedName>
    <definedName name="e905e" localSheetId="4">#REF!</definedName>
    <definedName name="e905e" localSheetId="7">#REF!</definedName>
    <definedName name="e905e">#REF!</definedName>
    <definedName name="e905i" localSheetId="4">#REF!</definedName>
    <definedName name="e905i" localSheetId="7">#REF!</definedName>
    <definedName name="e905i">#REF!</definedName>
    <definedName name="e905p" localSheetId="4">#REF!</definedName>
    <definedName name="e905p" localSheetId="7">#REF!</definedName>
    <definedName name="e905p">#REF!</definedName>
    <definedName name="e906e" localSheetId="4">#REF!</definedName>
    <definedName name="e906e" localSheetId="7">#REF!</definedName>
    <definedName name="e906e">#REF!</definedName>
    <definedName name="e906i" localSheetId="4">#REF!</definedName>
    <definedName name="e906i" localSheetId="7">#REF!</definedName>
    <definedName name="e906i">#REF!</definedName>
    <definedName name="e906p" localSheetId="4">#REF!</definedName>
    <definedName name="e906p" localSheetId="7">#REF!</definedName>
    <definedName name="e906p">#REF!</definedName>
    <definedName name="e907e" localSheetId="4">#REF!</definedName>
    <definedName name="e907e" localSheetId="7">#REF!</definedName>
    <definedName name="e907e">#REF!</definedName>
    <definedName name="e907p" localSheetId="4">#REF!</definedName>
    <definedName name="e907p" localSheetId="7">#REF!</definedName>
    <definedName name="e907p">#REF!</definedName>
    <definedName name="e908e" localSheetId="4">#REF!</definedName>
    <definedName name="e908e" localSheetId="7">#REF!</definedName>
    <definedName name="e908e">#REF!</definedName>
    <definedName name="e908i" localSheetId="4">#REF!</definedName>
    <definedName name="e908i" localSheetId="7">#REF!</definedName>
    <definedName name="e908i">#REF!</definedName>
    <definedName name="e908p" localSheetId="4">#REF!</definedName>
    <definedName name="e908p" localSheetId="7">#REF!</definedName>
    <definedName name="e908p">#REF!</definedName>
    <definedName name="e909e" localSheetId="4">#REF!</definedName>
    <definedName name="e909e" localSheetId="7">#REF!</definedName>
    <definedName name="e909e">#REF!</definedName>
    <definedName name="e909i" localSheetId="4">#REF!</definedName>
    <definedName name="e909i" localSheetId="7">#REF!</definedName>
    <definedName name="e909i">#REF!</definedName>
    <definedName name="e909p" localSheetId="4">#REF!</definedName>
    <definedName name="e909p" localSheetId="7">#REF!</definedName>
    <definedName name="e909p">#REF!</definedName>
    <definedName name="e910e" localSheetId="4">#REF!</definedName>
    <definedName name="e910e" localSheetId="7">#REF!</definedName>
    <definedName name="e910e">#REF!</definedName>
    <definedName name="e910i" localSheetId="4">#REF!</definedName>
    <definedName name="e910i" localSheetId="7">#REF!</definedName>
    <definedName name="e910i">#REF!</definedName>
    <definedName name="e910p" localSheetId="4">#REF!</definedName>
    <definedName name="e910p" localSheetId="7">#REF!</definedName>
    <definedName name="e910p">#REF!</definedName>
    <definedName name="e911e" localSheetId="4">#REF!</definedName>
    <definedName name="e911e" localSheetId="7">#REF!</definedName>
    <definedName name="e911e">#REF!</definedName>
    <definedName name="e911i" localSheetId="4">#REF!</definedName>
    <definedName name="e911i" localSheetId="7">#REF!</definedName>
    <definedName name="e911i">#REF!</definedName>
    <definedName name="e911p" localSheetId="4">#REF!</definedName>
    <definedName name="e911p" localSheetId="7">#REF!</definedName>
    <definedName name="e911p">#REF!</definedName>
    <definedName name="e912e" localSheetId="4">#REF!</definedName>
    <definedName name="e912e" localSheetId="7">#REF!</definedName>
    <definedName name="e912e">#REF!</definedName>
    <definedName name="e912i" localSheetId="4">#REF!</definedName>
    <definedName name="e912i" localSheetId="7">#REF!</definedName>
    <definedName name="e912i">#REF!</definedName>
    <definedName name="e912p" localSheetId="4">#REF!</definedName>
    <definedName name="e912p" localSheetId="7">#REF!</definedName>
    <definedName name="e912p">#REF!</definedName>
    <definedName name="e914e" localSheetId="4">#REF!</definedName>
    <definedName name="e914e" localSheetId="7">#REF!</definedName>
    <definedName name="e914e">#REF!</definedName>
    <definedName name="e914i" localSheetId="4">#REF!</definedName>
    <definedName name="e914i" localSheetId="7">#REF!</definedName>
    <definedName name="e914i">#REF!</definedName>
    <definedName name="e914p" localSheetId="4">#REF!</definedName>
    <definedName name="e914p" localSheetId="7">#REF!</definedName>
    <definedName name="e914p">#REF!</definedName>
    <definedName name="e915e" localSheetId="4">#REF!</definedName>
    <definedName name="e915e" localSheetId="7">#REF!</definedName>
    <definedName name="e915e">#REF!</definedName>
    <definedName name="e915i" localSheetId="4">#REF!</definedName>
    <definedName name="e915i" localSheetId="7">#REF!</definedName>
    <definedName name="e915i">#REF!</definedName>
    <definedName name="e915p" localSheetId="4">#REF!</definedName>
    <definedName name="e915p" localSheetId="7">#REF!</definedName>
    <definedName name="e915p">#REF!</definedName>
    <definedName name="e916e" localSheetId="4">#REF!</definedName>
    <definedName name="e916e" localSheetId="7">#REF!</definedName>
    <definedName name="e916e">#REF!</definedName>
    <definedName name="e916i" localSheetId="4">#REF!</definedName>
    <definedName name="e916i" localSheetId="7">#REF!</definedName>
    <definedName name="e916i">#REF!</definedName>
    <definedName name="e916p" localSheetId="4">#REF!</definedName>
    <definedName name="e916p" localSheetId="7">#REF!</definedName>
    <definedName name="e916p">#REF!</definedName>
    <definedName name="e917e" localSheetId="4">#REF!</definedName>
    <definedName name="e917e" localSheetId="7">#REF!</definedName>
    <definedName name="e917e">#REF!</definedName>
    <definedName name="e917i" localSheetId="4">#REF!</definedName>
    <definedName name="e917i" localSheetId="7">#REF!</definedName>
    <definedName name="e917i">#REF!</definedName>
    <definedName name="e917p" localSheetId="4">#REF!</definedName>
    <definedName name="e917p" localSheetId="7">#REF!</definedName>
    <definedName name="e917p">#REF!</definedName>
    <definedName name="e918e" localSheetId="4">#REF!</definedName>
    <definedName name="e918e" localSheetId="7">#REF!</definedName>
    <definedName name="e918e">#REF!</definedName>
    <definedName name="e918i" localSheetId="4">#REF!</definedName>
    <definedName name="e918i" localSheetId="7">#REF!</definedName>
    <definedName name="e918i">#REF!</definedName>
    <definedName name="e918p" localSheetId="4">#REF!</definedName>
    <definedName name="e918p" localSheetId="7">#REF!</definedName>
    <definedName name="e918p">#REF!</definedName>
    <definedName name="e919e" localSheetId="4">#REF!</definedName>
    <definedName name="e919e" localSheetId="7">#REF!</definedName>
    <definedName name="e919e">#REF!</definedName>
    <definedName name="e919i" localSheetId="4">#REF!</definedName>
    <definedName name="e919i" localSheetId="7">#REF!</definedName>
    <definedName name="e919i">#REF!</definedName>
    <definedName name="e919p" localSheetId="4">#REF!</definedName>
    <definedName name="e919p" localSheetId="7">#REF!</definedName>
    <definedName name="e919p">#REF!</definedName>
    <definedName name="e920e" localSheetId="4">#REF!</definedName>
    <definedName name="e920e" localSheetId="7">#REF!</definedName>
    <definedName name="e920e">#REF!</definedName>
    <definedName name="e920i" localSheetId="4">#REF!</definedName>
    <definedName name="e920i" localSheetId="7">#REF!</definedName>
    <definedName name="e920i">#REF!</definedName>
    <definedName name="e920p" localSheetId="4">#REF!</definedName>
    <definedName name="e920p" localSheetId="7">#REF!</definedName>
    <definedName name="e920p">#REF!</definedName>
    <definedName name="e921e" localSheetId="4">#REF!</definedName>
    <definedName name="e921e" localSheetId="7">#REF!</definedName>
    <definedName name="e921e">#REF!</definedName>
    <definedName name="e921i" localSheetId="4">#REF!</definedName>
    <definedName name="e921i" localSheetId="7">#REF!</definedName>
    <definedName name="e921i">#REF!</definedName>
    <definedName name="e921p" localSheetId="4">#REF!</definedName>
    <definedName name="e921p" localSheetId="7">#REF!</definedName>
    <definedName name="e921p">#REF!</definedName>
    <definedName name="e922e" localSheetId="4">#REF!</definedName>
    <definedName name="e922e" localSheetId="7">#REF!</definedName>
    <definedName name="e922e">#REF!</definedName>
    <definedName name="e922i" localSheetId="4">#REF!</definedName>
    <definedName name="e922i" localSheetId="7">#REF!</definedName>
    <definedName name="e922i">#REF!</definedName>
    <definedName name="e922p" localSheetId="4">#REF!</definedName>
    <definedName name="e922p" localSheetId="7">#REF!</definedName>
    <definedName name="e922p">#REF!</definedName>
    <definedName name="e923e" localSheetId="4">#REF!</definedName>
    <definedName name="e923e" localSheetId="7">#REF!</definedName>
    <definedName name="e923e">#REF!</definedName>
    <definedName name="e923i" localSheetId="4">#REF!</definedName>
    <definedName name="e923i" localSheetId="7">#REF!</definedName>
    <definedName name="e923i">#REF!</definedName>
    <definedName name="e923p" localSheetId="4">#REF!</definedName>
    <definedName name="e923p" localSheetId="7">#REF!</definedName>
    <definedName name="e923p">#REF!</definedName>
    <definedName name="e924e" localSheetId="4">#REF!</definedName>
    <definedName name="e924e" localSheetId="7">#REF!</definedName>
    <definedName name="e924e">#REF!</definedName>
    <definedName name="e924i" localSheetId="4">#REF!</definedName>
    <definedName name="e924i" localSheetId="7">#REF!</definedName>
    <definedName name="e924i">#REF!</definedName>
    <definedName name="e924p" localSheetId="4">#REF!</definedName>
    <definedName name="e924p" localSheetId="7">#REF!</definedName>
    <definedName name="e924p">#REF!</definedName>
    <definedName name="e925e" localSheetId="4">#REF!</definedName>
    <definedName name="e925e" localSheetId="7">#REF!</definedName>
    <definedName name="e925e">#REF!</definedName>
    <definedName name="e925i" localSheetId="4">#REF!</definedName>
    <definedName name="e925i" localSheetId="7">#REF!</definedName>
    <definedName name="e925i">#REF!</definedName>
    <definedName name="e925p" localSheetId="4">#REF!</definedName>
    <definedName name="e925p" localSheetId="7">#REF!</definedName>
    <definedName name="e925p">#REF!</definedName>
    <definedName name="EA" localSheetId="4">#REF!</definedName>
    <definedName name="EA" localSheetId="7">#REF!</definedName>
    <definedName name="EA">#REF!</definedName>
    <definedName name="EA_1" localSheetId="4">#REF!</definedName>
    <definedName name="EA_1" localSheetId="7">#REF!</definedName>
    <definedName name="EA_1" localSheetId="26">#REF!</definedName>
    <definedName name="EA_1">#REF!</definedName>
    <definedName name="EA_13" localSheetId="4">#REF!</definedName>
    <definedName name="EA_13" localSheetId="7">#REF!</definedName>
    <definedName name="EA_13">#REF!</definedName>
    <definedName name="EA_39" localSheetId="4">#REF!</definedName>
    <definedName name="EA_39" localSheetId="7">#REF!</definedName>
    <definedName name="EA_39">#REF!</definedName>
    <definedName name="EA_6" localSheetId="4">#REF!</definedName>
    <definedName name="EA_6" localSheetId="7">#REF!</definedName>
    <definedName name="EA_6">#REF!</definedName>
    <definedName name="eageag" localSheetId="7" hidden="1">{#N/A,#N/A,TRUE,"Serviços"}</definedName>
    <definedName name="eageag" hidden="1">{#N/A,#N/A,TRUE,"Serviços"}</definedName>
    <definedName name="EAHYTHJWDRHYEJ" hidden="1">4</definedName>
    <definedName name="EBASREGW" localSheetId="4" hidden="1">#REF!</definedName>
    <definedName name="EBASREGW" localSheetId="7" hidden="1">#REF!</definedName>
    <definedName name="EBASREGW" hidden="1">#REF!</definedName>
    <definedName name="ec" localSheetId="4">#REF!</definedName>
    <definedName name="ec" localSheetId="7">#REF!</definedName>
    <definedName name="ec">#REF!</definedName>
    <definedName name="ECJ" localSheetId="4">#REF!</definedName>
    <definedName name="ECJ" localSheetId="19">#REF!</definedName>
    <definedName name="ECJ" localSheetId="7">#REF!</definedName>
    <definedName name="ECJ" localSheetId="26">#REF!</definedName>
    <definedName name="ECJ">#REF!</definedName>
    <definedName name="ECJ_2">#N/A</definedName>
    <definedName name="ECJ_25" localSheetId="4">#REF!</definedName>
    <definedName name="ECJ_25" localSheetId="7">#REF!</definedName>
    <definedName name="ECJ_25" localSheetId="26">#REF!</definedName>
    <definedName name="ECJ_25">#REF!</definedName>
    <definedName name="ECJ_4" localSheetId="4">#REF!</definedName>
    <definedName name="ECJ_4" localSheetId="7">#REF!</definedName>
    <definedName name="ECJ_4">#REF!</definedName>
    <definedName name="ECJJ" localSheetId="4">#REF!</definedName>
    <definedName name="ECJJ" localSheetId="7">#REF!</definedName>
    <definedName name="ECJJ">#REF!</definedName>
    <definedName name="ECNOFIBRAS" localSheetId="7" hidden="1">{"'PXR_6500'!$A$1:$I$124"}</definedName>
    <definedName name="ECNOFIBRAS" hidden="1">{"'PXR_6500'!$A$1:$I$124"}</definedName>
    <definedName name="ECNOFIBRAS2" localSheetId="7" hidden="1">{"'PXR_6500'!$A$1:$I$124"}</definedName>
    <definedName name="ECNOFIBRAS2" hidden="1">{"'PXR_6500'!$A$1:$I$124"}</definedName>
    <definedName name="ECVCFELE" localSheetId="4">#REF!</definedName>
    <definedName name="ECVCFELE" localSheetId="7">#REF!</definedName>
    <definedName name="ECVCFELE" localSheetId="26">#REF!</definedName>
    <definedName name="ECVCFELE">#REF!</definedName>
    <definedName name="ECVCFMEC" localSheetId="4">#REF!</definedName>
    <definedName name="ECVCFMEC" localSheetId="7">#REF!</definedName>
    <definedName name="ECVCFMEC" localSheetId="26">#REF!</definedName>
    <definedName name="ECVCFMEC">#REF!</definedName>
    <definedName name="ed" localSheetId="4">#REF!</definedName>
    <definedName name="ed" localSheetId="7">#REF!</definedName>
    <definedName name="ed">#REF!</definedName>
    <definedName name="EDDFR">#N/A</definedName>
    <definedName name="EDDRFR">#N/A</definedName>
    <definedName name="EDECE">#N/A</definedName>
    <definedName name="EDEDEDE">#N/A</definedName>
    <definedName name="EDEDFRE">#N/A</definedName>
    <definedName name="EDEFDRF">#N/A</definedName>
    <definedName name="EDEFR">#N/A</definedName>
    <definedName name="Edit" localSheetId="4">#REF!</definedName>
    <definedName name="Edit" localSheetId="27" hidden="1">#REF!</definedName>
    <definedName name="Edit" localSheetId="7">#REF!</definedName>
    <definedName name="Edit" localSheetId="26" hidden="1">#REF!</definedName>
    <definedName name="Edit">#REF!</definedName>
    <definedName name="Edital" localSheetId="4">#REF!</definedName>
    <definedName name="Edital" localSheetId="7">#REF!</definedName>
    <definedName name="edital" localSheetId="26">#REF!</definedName>
    <definedName name="Edital">#REF!</definedName>
    <definedName name="edital_10" localSheetId="4">#REF!</definedName>
    <definedName name="edital_10" localSheetId="7">#REF!</definedName>
    <definedName name="edital_10">#REF!</definedName>
    <definedName name="edital_12" localSheetId="4">#REF!</definedName>
    <definedName name="edital_12" localSheetId="7">#REF!</definedName>
    <definedName name="edital_12">#REF!</definedName>
    <definedName name="edital_4" localSheetId="4">#REF!</definedName>
    <definedName name="edital_4" localSheetId="7">#REF!</definedName>
    <definedName name="edital_4">#REF!</definedName>
    <definedName name="edital_9" localSheetId="4">#REF!</definedName>
    <definedName name="edital_9" localSheetId="7">#REF!</definedName>
    <definedName name="edital_9">#REF!</definedName>
    <definedName name="EDRT">#N/A</definedName>
    <definedName name="EDT" localSheetId="4">#REF!</definedName>
    <definedName name="EDT" localSheetId="7">#REF!</definedName>
    <definedName name="EDT">#REF!</definedName>
    <definedName name="edweqd" localSheetId="4" hidden="1">#REF!</definedName>
    <definedName name="edweqd" localSheetId="7" hidden="1">#REF!</definedName>
    <definedName name="edweqd" hidden="1">#REF!</definedName>
    <definedName name="EDXEC">#N/A</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26" localSheetId="4">#REF!</definedName>
    <definedName name="ee_26" localSheetId="7">#REF!</definedName>
    <definedName name="ee_26">#REF!</definedName>
    <definedName name="ee_27" localSheetId="4">#REF!</definedName>
    <definedName name="ee_27" localSheetId="7">#REF!</definedName>
    <definedName name="ee_27">#REF!</definedName>
    <definedName name="ee_28" localSheetId="4">#REF!</definedName>
    <definedName name="ee_28" localSheetId="7">#REF!</definedName>
    <definedName name="ee_28">#REF!</definedName>
    <definedName name="ee_29" localSheetId="4">#REF!</definedName>
    <definedName name="ee_29" localSheetId="7">#REF!</definedName>
    <definedName name="ee_29">#REF!</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_5" localSheetId="4">#REF!</definedName>
    <definedName name="ee_5" localSheetId="7">#REF!</definedName>
    <definedName name="ee_5">#REF!</definedName>
    <definedName name="ee_6" localSheetId="4">#REF!</definedName>
    <definedName name="ee_6" localSheetId="7">#REF!</definedName>
    <definedName name="ee_6">#REF!</definedName>
    <definedName name="eedd" localSheetId="7" hidden="1">{#N/A,#N/A,TRUE,"BD 97";#N/A,#N/A,TRUE,"IR E CS 1997";#N/A,#N/A,TRUE,"CONTINGÊNCIAS";#N/A,#N/A,TRUE,"AD_EX_97";#N/A,#N/A,TRUE,"PR ND";#N/A,#N/A,TRUE,"8191";#N/A,#N/A,TRUE,"8383";#N/A,#N/A,TRUE,"MP 1024"}</definedName>
    <definedName name="eedd" hidden="1">{#N/A,#N/A,TRUE,"BD 97";#N/A,#N/A,TRUE,"IR E CS 1997";#N/A,#N/A,TRUE,"CONTINGÊNCIAS";#N/A,#N/A,TRUE,"AD_EX_97";#N/A,#N/A,TRUE,"PR ND";#N/A,#N/A,TRUE,"8191";#N/A,#N/A,TRUE,"8383";#N/A,#N/A,TRUE,"MP 1024"}</definedName>
    <definedName name="eee" localSheetId="7">#REF!</definedName>
    <definedName name="EEE" hidden="1">{"'PXR_6500'!$A$1:$I$124"}</definedName>
    <definedName name="eeee" localSheetId="4">#REF!</definedName>
    <definedName name="eeee" localSheetId="7">#REF!</definedName>
    <definedName name="eeee">#REF!</definedName>
    <definedName name="eeeee" localSheetId="4" hidden="1">{#N/A,#N/A,FALSE,"MO (2)"}</definedName>
    <definedName name="eeeee">#N/A</definedName>
    <definedName name="Ef" localSheetId="4">#REF!</definedName>
    <definedName name="Ef" localSheetId="7">#REF!</definedName>
    <definedName name="Ef">#REF!</definedName>
    <definedName name="Efaixa" localSheetId="4">#REF!</definedName>
    <definedName name="Efaixa" localSheetId="7">#REF!</definedName>
    <definedName name="Efaixa">#REF!</definedName>
    <definedName name="Efaixa_1">"'file:///C:/Documents and Settings/mauricio.ferrao/Desktop/ARQUIVOS R96/EXCEL/PATOs/BR153_99.XLS'#$'P A T O  D'.$#REF!$#REF!"</definedName>
    <definedName name="Efaixa_3" localSheetId="4">#REF!</definedName>
    <definedName name="Efaixa_3" localSheetId="7">#REF!</definedName>
    <definedName name="Efaixa_3">#REF!</definedName>
    <definedName name="Efaixa_4" localSheetId="4">#REF!</definedName>
    <definedName name="Efaixa_4" localSheetId="7">#REF!</definedName>
    <definedName name="Efaixa_4">#REF!</definedName>
    <definedName name="Efaixa_5" localSheetId="4">#REF!</definedName>
    <definedName name="Efaixa_5" localSheetId="7">#REF!</definedName>
    <definedName name="Efaixa_5">#REF!</definedName>
    <definedName name="Efaixaa" localSheetId="4">#REF!</definedName>
    <definedName name="Efaixaa" localSheetId="7">#REF!</definedName>
    <definedName name="Efaixaa">#REF!</definedName>
    <definedName name="efas" localSheetId="7" hidden="1">{#N/A,#N/A,TRUE,"Serviços"}</definedName>
    <definedName name="efas" hidden="1">{#N/A,#N/A,TRUE,"Serviços"}</definedName>
    <definedName name="efcd" localSheetId="4" hidden="1">#REF!</definedName>
    <definedName name="efcd" localSheetId="7" hidden="1">#REF!</definedName>
    <definedName name="efcd" hidden="1">#REF!</definedName>
    <definedName name="EFFEEF" localSheetId="7" hidden="1">{#N/A,#N/A,FALSE,"Aging Summary";#N/A,#N/A,FALSE,"Ratio Analysis";#N/A,#N/A,FALSE,"Test 120 Day Accts";#N/A,#N/A,FALSE,"Tickmarks"}</definedName>
    <definedName name="EFFEEF" hidden="1">{#N/A,#N/A,FALSE,"Aging Summary";#N/A,#N/A,FALSE,"Ratio Analysis";#N/A,#N/A,FALSE,"Test 120 Day Accts";#N/A,#N/A,FALSE,"Tickmarks"}</definedName>
    <definedName name="EFFGGRT">#N/A</definedName>
    <definedName name="efrfrf">#N/A</definedName>
    <definedName name="Ei" localSheetId="4">#REF!</definedName>
    <definedName name="Ei" localSheetId="7">#REF!</definedName>
    <definedName name="Ei">#REF!</definedName>
    <definedName name="eipeo" localSheetId="7" hidden="1">{#N/A,#N/A,TRUE,"Serviços"}</definedName>
    <definedName name="eipeo" hidden="1">{#N/A,#N/A,TRUE,"Serviços"}</definedName>
    <definedName name="EJ" localSheetId="4">#REF!</definedName>
    <definedName name="EJ" localSheetId="19">#REF!</definedName>
    <definedName name="EJ" localSheetId="7">#REF!</definedName>
    <definedName name="EJ" localSheetId="26">#REF!</definedName>
    <definedName name="EJ">#REF!</definedName>
    <definedName name="EJ_1" localSheetId="4">#REF!</definedName>
    <definedName name="EJ_1" localSheetId="7">#REF!</definedName>
    <definedName name="EJ_1" localSheetId="26">#REF!</definedName>
    <definedName name="EJ_1">#REF!</definedName>
    <definedName name="EJ_2">#N/A</definedName>
    <definedName name="EJ_25" localSheetId="4">#REF!</definedName>
    <definedName name="EJ_25" localSheetId="7">#REF!</definedName>
    <definedName name="EJ_25" localSheetId="26">#REF!</definedName>
    <definedName name="EJ_25">#REF!</definedName>
    <definedName name="EJ_4" localSheetId="4">#REF!</definedName>
    <definedName name="EJ_4" localSheetId="7">#REF!</definedName>
    <definedName name="EJ_4">#REF!</definedName>
    <definedName name="EJJ" localSheetId="4">#REF!</definedName>
    <definedName name="EJJ" localSheetId="7">#REF!</definedName>
    <definedName name="EJJ">#REF!</definedName>
    <definedName name="EK" localSheetId="4">#REF!</definedName>
    <definedName name="EK" localSheetId="7">#REF!</definedName>
    <definedName name="EK">#REF!</definedName>
    <definedName name="ele" localSheetId="4">#REF!</definedName>
    <definedName name="ele" localSheetId="7">#REF!</definedName>
    <definedName name="ele">#REF!</definedName>
    <definedName name="ELEMENTO_VAZADO" localSheetId="4">#REF!</definedName>
    <definedName name="ELEMENTO_VAZADO" localSheetId="7">#REF!</definedName>
    <definedName name="ELEMENTO_VAZADO">#REF!</definedName>
    <definedName name="Eletrica" localSheetId="7" hidden="1">{#N/A,#N/A,FALSE,"GERAL";#N/A,#N/A,FALSE,"012-96";#N/A,#N/A,FALSE,"018-96";#N/A,#N/A,FALSE,"027-96";#N/A,#N/A,FALSE,"059-96";#N/A,#N/A,FALSE,"076-96";#N/A,#N/A,FALSE,"019-97";#N/A,#N/A,FALSE,"021-97";#N/A,#N/A,FALSE,"022-97";#N/A,#N/A,FALSE,"028-97"}</definedName>
    <definedName name="Eletrica" hidden="1">{#N/A,#N/A,FALSE,"GERAL";#N/A,#N/A,FALSE,"012-96";#N/A,#N/A,FALSE,"018-96";#N/A,#N/A,FALSE,"027-96";#N/A,#N/A,FALSE,"059-96";#N/A,#N/A,FALSE,"076-96";#N/A,#N/A,FALSE,"019-97";#N/A,#N/A,FALSE,"021-97";#N/A,#N/A,FALSE,"022-97";#N/A,#N/A,FALSE,"028-97"}</definedName>
    <definedName name="ELETRICISTA" localSheetId="4">#REF!</definedName>
    <definedName name="ELETRICISTA" localSheetId="7">#REF!</definedName>
    <definedName name="ELETRICISTA">#REF!</definedName>
    <definedName name="ELIAS">#REF!</definedName>
    <definedName name="elr1\2" localSheetId="4">#REF!</definedName>
    <definedName name="elr1\2" localSheetId="7">#REF!</definedName>
    <definedName name="elr1\2">#REF!</definedName>
    <definedName name="elv50x40" localSheetId="4">#REF!</definedName>
    <definedName name="elv50x40" localSheetId="7">#REF!</definedName>
    <definedName name="elv50x40">#REF!</definedName>
    <definedName name="EM" localSheetId="4">"$#REF!.$E$30"</definedName>
    <definedName name="Em" localSheetId="7">#REF!</definedName>
    <definedName name="EM">#REF!</definedName>
    <definedName name="em_algarismo_e_por_extenso" localSheetId="4">#REF!</definedName>
    <definedName name="em_algarismo_e_por_extenso" localSheetId="7">#REF!</definedName>
    <definedName name="em_algarismo_e_por_extenso" localSheetId="26">#REF!</definedName>
    <definedName name="em_algarismo_e_por_extenso">#REF!</definedName>
    <definedName name="emec" localSheetId="4">#REF!</definedName>
    <definedName name="emec" localSheetId="7">#REF!</definedName>
    <definedName name="emec">#REF!</definedName>
    <definedName name="emecma" localSheetId="4">#REF!</definedName>
    <definedName name="emecma" localSheetId="7">#REF!</definedName>
    <definedName name="emecma">#REF!</definedName>
    <definedName name="emecta" localSheetId="4">#REF!</definedName>
    <definedName name="emecta" localSheetId="7">#REF!</definedName>
    <definedName name="emecta">#REF!</definedName>
    <definedName name="EMEGENCIA" localSheetId="7">#REF!</definedName>
    <definedName name="EMEGENCIA">#N/A</definedName>
    <definedName name="EMEGENCIA_10">#N/A</definedName>
    <definedName name="EMEGENCIA_11">#N/A</definedName>
    <definedName name="EMEGENCIA_12">#N/A</definedName>
    <definedName name="EMEGENCIA_13">#N/A</definedName>
    <definedName name="EMEGENCIA_14">#N/A</definedName>
    <definedName name="EMEGENCIA_15">#N/A</definedName>
    <definedName name="EMEGENCIA_16">#N/A</definedName>
    <definedName name="EMEGENCIA_17">#N/A</definedName>
    <definedName name="EMEGENCIA_18">#N/A</definedName>
    <definedName name="EMEGENCIA_2">#N/A</definedName>
    <definedName name="EMEGENCIA_5">#N/A</definedName>
    <definedName name="EMEGENCIA_6">#N/A</definedName>
    <definedName name="EMEGENCIA_7">#N/A</definedName>
    <definedName name="EMEGENCIA_8">#N/A</definedName>
    <definedName name="EMEGENCIA_9">#N/A</definedName>
    <definedName name="EMERGENCIA" localSheetId="7">#REF!</definedName>
    <definedName name="EMERGENCIA">#N/A</definedName>
    <definedName name="EMMA" localSheetId="4">#REF!</definedName>
    <definedName name="EMMA" localSheetId="7">#REF!</definedName>
    <definedName name="EMMA">#REF!</definedName>
    <definedName name="EMN" localSheetId="4">#REF!</definedName>
    <definedName name="EMN" localSheetId="7">#REF!</definedName>
    <definedName name="EMN" localSheetId="26">#REF!</definedName>
    <definedName name="EMN">#REF!</definedName>
    <definedName name="EMP" localSheetId="4">#REF!</definedName>
    <definedName name="EMP" localSheetId="7">#REF!</definedName>
    <definedName name="EMP">#REF!</definedName>
    <definedName name="EMP_13" localSheetId="4">#REF!</definedName>
    <definedName name="EMP_13" localSheetId="7">#REF!</definedName>
    <definedName name="EMP_13">#REF!</definedName>
    <definedName name="EMP_39" localSheetId="4">#REF!</definedName>
    <definedName name="EMP_39" localSheetId="7">#REF!</definedName>
    <definedName name="EMP_39">#REF!</definedName>
    <definedName name="EMP_6" localSheetId="4">#REF!</definedName>
    <definedName name="EMP_6" localSheetId="7">#REF!</definedName>
    <definedName name="EMP_6">#REF!</definedName>
    <definedName name="EmpAux" hidden="1">""</definedName>
    <definedName name="Empo" localSheetId="4">#REF!</definedName>
    <definedName name="Empo" localSheetId="7">#REF!</definedName>
    <definedName name="Empo" localSheetId="26">#REF!</definedName>
    <definedName name="Empo">#REF!</definedName>
    <definedName name="empo2">#REF!</definedName>
    <definedName name="Empola2">#REF!</definedName>
    <definedName name="Empolamento" localSheetId="4">#REF!</definedName>
    <definedName name="Empolamento" localSheetId="7">#REF!</definedName>
    <definedName name="Empolamento" localSheetId="26">#REF!</definedName>
    <definedName name="Empolamento">#REF!</definedName>
    <definedName name="Empolo2">#REF!</definedName>
    <definedName name="empolo3">#REF!</definedName>
    <definedName name="Empr" localSheetId="4">#REF!</definedName>
    <definedName name="Empr" localSheetId="27" hidden="1">#REF!</definedName>
    <definedName name="Empr" localSheetId="7">#REF!</definedName>
    <definedName name="Empr" localSheetId="26" hidden="1">#REF!</definedName>
    <definedName name="Empr">#REF!</definedName>
    <definedName name="EMPRE" localSheetId="4">#REF!</definedName>
    <definedName name="EMPRE" localSheetId="7">#REF!</definedName>
    <definedName name="EMPRE">#REF!</definedName>
    <definedName name="EMPRESA" localSheetId="4">#REF!</definedName>
    <definedName name="EMPRESA" localSheetId="7">#REF!</definedName>
    <definedName name="EMPRESA">#REF!</definedName>
    <definedName name="Empresa_Lider" localSheetId="4">#REF!</definedName>
    <definedName name="Empresa_Lider" localSheetId="7">#REF!</definedName>
    <definedName name="Empresa_Lider">#REF!</definedName>
    <definedName name="emprestimo" localSheetId="4">#REF!</definedName>
    <definedName name="emprestimo" localSheetId="7">#REF!</definedName>
    <definedName name="emprestimo">#REF!</definedName>
    <definedName name="EMTA" localSheetId="4">#REF!</definedName>
    <definedName name="EMTA" localSheetId="7">#REF!</definedName>
    <definedName name="EMTA">#REF!</definedName>
    <definedName name="EMUL" localSheetId="4">#REF!</definedName>
    <definedName name="EMUL" localSheetId="7">#REF!</definedName>
    <definedName name="EMUL">#REF!</definedName>
    <definedName name="EMULPOL" localSheetId="4">#REF!</definedName>
    <definedName name="EMULPOL" localSheetId="7">#REF!</definedName>
    <definedName name="EMULPOL">#REF!</definedName>
    <definedName name="EMULPOLROO" localSheetId="4">#REF!</definedName>
    <definedName name="EMULPOLROO" localSheetId="7">#REF!</definedName>
    <definedName name="EMULPOLROO">#REF!</definedName>
    <definedName name="EMW" localSheetId="4">"$#REF!.$E$32"</definedName>
    <definedName name="EMW" localSheetId="7">#REF!</definedName>
    <definedName name="EMW">#REF!</definedName>
    <definedName name="EMWA" localSheetId="4">"$#REF!.$E$31"</definedName>
    <definedName name="EMWA" localSheetId="7">#REF!</definedName>
    <definedName name="EMWA">#REF!</definedName>
    <definedName name="ENC" localSheetId="4">#REF!</definedName>
    <definedName name="ENC" localSheetId="7">#REF!</definedName>
    <definedName name="ENC" localSheetId="26">#REF!</definedName>
    <definedName name="ENC">#REF!</definedName>
    <definedName name="ENCANADOR" localSheetId="4">#REF!</definedName>
    <definedName name="ENCANADOR" localSheetId="7">#REF!</definedName>
    <definedName name="ENCANADOR">#REF!</definedName>
    <definedName name="ENCARGO" localSheetId="4">#REF!</definedName>
    <definedName name="ENCARGO" localSheetId="7">#REF!</definedName>
    <definedName name="ENCARGO">#REF!</definedName>
    <definedName name="ENCARR" localSheetId="4">#REF!</definedName>
    <definedName name="ENCARR" localSheetId="7">#REF!</definedName>
    <definedName name="ENCARR">#REF!</definedName>
    <definedName name="ENCARREGADO" localSheetId="4">#REF!</definedName>
    <definedName name="ENCARREGADO" localSheetId="7">#REF!</definedName>
    <definedName name="ENCARREGADO">#REF!</definedName>
    <definedName name="ENCMA" localSheetId="4">#REF!</definedName>
    <definedName name="ENCMA" localSheetId="7">#REF!</definedName>
    <definedName name="ENCMA">#REF!</definedName>
    <definedName name="encp" localSheetId="4">#REF!</definedName>
    <definedName name="encp" localSheetId="7">#REF!</definedName>
    <definedName name="encp">#REF!</definedName>
    <definedName name="encsociais" localSheetId="4">#REF!</definedName>
    <definedName name="encsociais" localSheetId="7">#REF!</definedName>
    <definedName name="encsociais">#REF!</definedName>
    <definedName name="enct" localSheetId="4">#REF!</definedName>
    <definedName name="enct" localSheetId="7">#REF!</definedName>
    <definedName name="enct">#REF!</definedName>
    <definedName name="ENCTA" localSheetId="4">#REF!</definedName>
    <definedName name="ENCTA" localSheetId="7">#REF!</definedName>
    <definedName name="ENCTA">#REF!</definedName>
    <definedName name="eng" localSheetId="4">#REF!</definedName>
    <definedName name="eng" localSheetId="7">#REF!</definedName>
    <definedName name="eng">#REF!</definedName>
    <definedName name="eng." localSheetId="4" hidden="1">{#N/A,#N/A,FALSE,"MO (2)"}</definedName>
    <definedName name="eng." localSheetId="7" hidden="1">{#N/A,#N/A,FALSE,"MO (2)"}</definedName>
    <definedName name="eng." hidden="1">{#N/A,#N/A,FALSE,"MO (2)"}</definedName>
    <definedName name="ENGATE_STORZ" localSheetId="4">#REF!</definedName>
    <definedName name="ENGATE_STORZ" localSheetId="7">#REF!</definedName>
    <definedName name="ENGATE_STORZ">#REF!</definedName>
    <definedName name="EngEmpresa" localSheetId="4">#REF!</definedName>
    <definedName name="EngEmpresa" localSheetId="7">#REF!</definedName>
    <definedName name="EngEmpresa">#REF!</definedName>
    <definedName name="ENGENHARIA" localSheetId="4" hidden="1">{#N/A,#N/A,FALSE,"MO (2)"}</definedName>
    <definedName name="ENGENHARIA" localSheetId="7" hidden="1">{#N/A,#N/A,FALSE,"MO (2)"}</definedName>
    <definedName name="ENGENHARIA" hidden="1">{#N/A,#N/A,FALSE,"MO (2)"}</definedName>
    <definedName name="EngSuper" localSheetId="4">#REF!</definedName>
    <definedName name="EngSuper" localSheetId="7">#REF!</definedName>
    <definedName name="EngSuper">#REF!</definedName>
    <definedName name="ENLEIV" localSheetId="4">#REF!</definedName>
    <definedName name="ENLEIV" localSheetId="7">#REF!</definedName>
    <definedName name="ENLEIV" localSheetId="26">#REF!</definedName>
    <definedName name="ENLEIV">#REF!</definedName>
    <definedName name="ENLEIV_10" localSheetId="4">#REF!</definedName>
    <definedName name="ENLEIV_10" localSheetId="7">#REF!</definedName>
    <definedName name="ENLEIV_10">#REF!</definedName>
    <definedName name="ENLEIV_12" localSheetId="4">#REF!</definedName>
    <definedName name="ENLEIV_12" localSheetId="7">#REF!</definedName>
    <definedName name="ENLEIV_12">#REF!</definedName>
    <definedName name="ENLEIV_9" localSheetId="4">#REF!</definedName>
    <definedName name="ENLEIV_9" localSheetId="7">#REF!</definedName>
    <definedName name="ENLEIV_9">#REF!</definedName>
    <definedName name="ENR" localSheetId="4">#REF!</definedName>
    <definedName name="ENR" localSheetId="7">#REF!</definedName>
    <definedName name="ENR">#REF!</definedName>
    <definedName name="ENRMA" localSheetId="4">#REF!</definedName>
    <definedName name="ENRMA" localSheetId="7">#REF!</definedName>
    <definedName name="ENRMA">#REF!</definedName>
    <definedName name="Enrocamento" localSheetId="4" hidden="1">{#N/A,#N/A,TRUE,"Plan1"}</definedName>
    <definedName name="Enrocamento" localSheetId="7">#N/A</definedName>
    <definedName name="ENROCAMENTO">#REF!</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JOGADA" localSheetId="4">#REF!</definedName>
    <definedName name="ENROCAMENTOJOGADA" localSheetId="7">#REF!</definedName>
    <definedName name="ENROCAMENTOJOGADA">#REF!</definedName>
    <definedName name="Enrocamentos" localSheetId="4" hidden="1">{#N/A,#N/A,TRUE,"Plan1"}</definedName>
    <definedName name="Enrocamentos" localSheetId="7" hidden="1">{#N/A,#N/A,TRUE,"Plan1"}</definedName>
    <definedName name="Enrocamentos" hidden="1">{#N/A,#N/A,TRUE,"Plan1"}</definedName>
    <definedName name="ENROCPARRMANALT" localSheetId="4">#REF!</definedName>
    <definedName name="ENROCPARRMANALT" localSheetId="7">#REF!</definedName>
    <definedName name="ENROCPARRMANALT">#REF!</definedName>
    <definedName name="ENROCPJOGMANALT" localSheetId="4">#REF!</definedName>
    <definedName name="ENROCPJOGMANALT" localSheetId="7">#REF!</definedName>
    <definedName name="ENROCPJOGMANALT">#REF!</definedName>
    <definedName name="ENRTA" localSheetId="4">#REF!</definedName>
    <definedName name="ENRTA" localSheetId="7">#REF!</definedName>
    <definedName name="ENRTA">#REF!</definedName>
    <definedName name="ENT" localSheetId="4">#REF!</definedName>
    <definedName name="ENT" localSheetId="7">#REF!</definedName>
    <definedName name="ENT" localSheetId="26">#REF!</definedName>
    <definedName name="ENT">#REF!</definedName>
    <definedName name="ENTRADA" localSheetId="4">#REF!</definedName>
    <definedName name="ENTRADA" localSheetId="7">#REF!</definedName>
    <definedName name="ENTRADA">#REF!</definedName>
    <definedName name="entrada1">#REF!</definedName>
    <definedName name="entrada2">#REF!</definedName>
    <definedName name="Entrega" localSheetId="4">#REF!</definedName>
    <definedName name="Entrega" localSheetId="7">#REF!</definedName>
    <definedName name="Entrega">#REF!</definedName>
    <definedName name="eoju" localSheetId="7" hidden="1">{#N/A,#N/A,FALSE,"GERAL";#N/A,#N/A,FALSE,"012-96";#N/A,#N/A,FALSE,"018-96";#N/A,#N/A,FALSE,"027-96";#N/A,#N/A,FALSE,"059-96";#N/A,#N/A,FALSE,"076-96";#N/A,#N/A,FALSE,"019-97";#N/A,#N/A,FALSE,"021-97";#N/A,#N/A,FALSE,"022-97";#N/A,#N/A,FALSE,"028-97"}</definedName>
    <definedName name="eoju" hidden="1">{#N/A,#N/A,FALSE,"GERAL";#N/A,#N/A,FALSE,"012-96";#N/A,#N/A,FALSE,"018-96";#N/A,#N/A,FALSE,"027-96";#N/A,#N/A,FALSE,"059-96";#N/A,#N/A,FALSE,"076-96";#N/A,#N/A,FALSE,"019-97";#N/A,#N/A,FALSE,"021-97";#N/A,#N/A,FALSE,"022-97";#N/A,#N/A,FALSE,"028-97"}</definedName>
    <definedName name="ep" localSheetId="4">#REF!</definedName>
    <definedName name="ep" localSheetId="7">#REF!</definedName>
    <definedName name="ep">#REF!</definedName>
    <definedName name="EPA" localSheetId="4">#REF!</definedName>
    <definedName name="EPA" localSheetId="7">#REF!</definedName>
    <definedName name="EPA">#REF!</definedName>
    <definedName name="EPJ" localSheetId="4">#REF!</definedName>
    <definedName name="EPJ" localSheetId="7">#REF!</definedName>
    <definedName name="EPJ">#REF!</definedName>
    <definedName name="EQ" localSheetId="25" hidden="1">#REF!</definedName>
    <definedName name="EQ" localSheetId="4" hidden="1">#REF!</definedName>
    <definedName name="EQ" localSheetId="27" hidden="1">#REF!</definedName>
    <definedName name="EQ" localSheetId="26" hidden="1">#REF!</definedName>
    <definedName name="EQ" localSheetId="24" hidden="1">#REF!</definedName>
    <definedName name="EQ" localSheetId="1" hidden="1">#REF!</definedName>
    <definedName name="EQ" localSheetId="0" hidden="1">#REF!</definedName>
    <definedName name="EQ" hidden="1">#REF!</definedName>
    <definedName name="EQ_SICROPE_201511" localSheetId="4">#REF!</definedName>
    <definedName name="EQ_SICROPE_201511" localSheetId="7">#REF!</definedName>
    <definedName name="EQ_SICROPE_201511">#REF!</definedName>
    <definedName name="eqeqeqeq" localSheetId="4">#REF!</definedName>
    <definedName name="eqeqeqeq" localSheetId="7">#REF!</definedName>
    <definedName name="eqeqeqeq">#REF!</definedName>
    <definedName name="EQPTOS" localSheetId="4">#REF!</definedName>
    <definedName name="EQPTOS" localSheetId="7">#REF!</definedName>
    <definedName name="EQPTOS">#REF!</definedName>
    <definedName name="equip" localSheetId="4">#REF!</definedName>
    <definedName name="equip" localSheetId="19">#REF!</definedName>
    <definedName name="equip" localSheetId="7">#REF!</definedName>
    <definedName name="Equip" localSheetId="26">#REF!</definedName>
    <definedName name="equip">#REF!</definedName>
    <definedName name="equipamento" localSheetId="4">#REF!</definedName>
    <definedName name="equipamento" localSheetId="7">#REF!</definedName>
    <definedName name="equipamento" localSheetId="26">#REF!</definedName>
    <definedName name="equipamento">#REF!</definedName>
    <definedName name="equipamento_1" localSheetId="4">#REF!</definedName>
    <definedName name="equipamento_1" localSheetId="7">#REF!</definedName>
    <definedName name="equipamento_1" localSheetId="26">#REF!</definedName>
    <definedName name="equipamento_1">"#REF!"</definedName>
    <definedName name="equipamento_10">"$#REF!.$A$1:$E$56"</definedName>
    <definedName name="equipamento_4" localSheetId="4">#REF!</definedName>
    <definedName name="equipamento_4" localSheetId="7">#REF!</definedName>
    <definedName name="equipamento_4" localSheetId="26">#REF!</definedName>
    <definedName name="equipamento_4">#REF!</definedName>
    <definedName name="equipamento_4_2">#N/A</definedName>
    <definedName name="equipamento_6" localSheetId="4">#REF!</definedName>
    <definedName name="equipamento_6" localSheetId="7">#REF!</definedName>
    <definedName name="equipamento_6" localSheetId="26">#REF!</definedName>
    <definedName name="equipamento_6">#REF!</definedName>
    <definedName name="equipamento_6_2">#N/A</definedName>
    <definedName name="equipamento_7" localSheetId="4">#REF!</definedName>
    <definedName name="equipamento_7" localSheetId="7">#REF!</definedName>
    <definedName name="equipamento_7" localSheetId="26">#REF!</definedName>
    <definedName name="equipamento_7">#REF!</definedName>
    <definedName name="equipamento_7_2">#N/A</definedName>
    <definedName name="equipamento_8" localSheetId="4">#REF!</definedName>
    <definedName name="equipamento_8" localSheetId="7">#REF!</definedName>
    <definedName name="equipamento_8" localSheetId="26">#REF!</definedName>
    <definedName name="equipamento_8">#REF!</definedName>
    <definedName name="equipamento_8_2">#N/A</definedName>
    <definedName name="equipamento_9" localSheetId="4">#REF!</definedName>
    <definedName name="equipamento_9" localSheetId="7">#REF!</definedName>
    <definedName name="equipamento_9" localSheetId="26">#REF!</definedName>
    <definedName name="equipamento_9">#REF!</definedName>
    <definedName name="equipamento_9_2">#N/A</definedName>
    <definedName name="EQUIPAMENTOS" localSheetId="4">#REF!</definedName>
    <definedName name="EQUIPAMENTOS" localSheetId="7">#REF!</definedName>
    <definedName name="EQUIPAMENTOS">#REF!</definedName>
    <definedName name="EQUIPE_01__FABRICIO">"#REF!"</definedName>
    <definedName name="EQUIPO1">#REF!</definedName>
    <definedName name="equipp" localSheetId="4">#REF!</definedName>
    <definedName name="equipp" localSheetId="7">#REF!</definedName>
    <definedName name="equipp">#REF!</definedName>
    <definedName name="ereerer" localSheetId="4" hidden="1">{#N/A,#N/A,FALSE,"MO (2)"}</definedName>
    <definedName name="ereerer" localSheetId="7" hidden="1">{#N/A,#N/A,FALSE,"MO (2)"}</definedName>
    <definedName name="ereerer" hidden="1">{#N/A,#N/A,FALSE,"MO (2)"}</definedName>
    <definedName name="erewq" localSheetId="4">#REF!</definedName>
    <definedName name="erewq" localSheetId="7">#REF!</definedName>
    <definedName name="erewq">#REF!</definedName>
    <definedName name="ERGTER" localSheetId="4">#REF!</definedName>
    <definedName name="ERGTER" localSheetId="7">#REF!</definedName>
    <definedName name="ERGTER">#REF!</definedName>
    <definedName name="EROSOES" localSheetId="4">{#N/A,#N/A,TRUE,"Serviços"}</definedName>
    <definedName name="EROSOES" localSheetId="7">{#N/A,#N/A,TRUE,"Serviços"}</definedName>
    <definedName name="EROSOES">{#N/A,#N/A,TRUE,"Serviços"}</definedName>
    <definedName name="erqe">#N/A</definedName>
    <definedName name="err" localSheetId="4">#REF!</definedName>
    <definedName name="err" localSheetId="7">#REF!</definedName>
    <definedName name="err">#REF!</definedName>
    <definedName name="ERT" localSheetId="4">#REF!</definedName>
    <definedName name="ERT" localSheetId="7">#REF!</definedName>
    <definedName name="ERT">#REF!</definedName>
    <definedName name="erttttt" localSheetId="4">#REF!</definedName>
    <definedName name="erttttt" localSheetId="7">#REF!</definedName>
    <definedName name="erttttt">#REF!</definedName>
    <definedName name="erwe" localSheetId="4">#REF!</definedName>
    <definedName name="erwe" localSheetId="7">#REF!</definedName>
    <definedName name="erwe" localSheetId="26">#REF!</definedName>
    <definedName name="erwe">#REF!</definedName>
    <definedName name="ES" localSheetId="4" hidden="1">#REF!</definedName>
    <definedName name="ES" localSheetId="27" hidden="1">#REF!</definedName>
    <definedName name="ES" localSheetId="7">#REF!</definedName>
    <definedName name="ES" localSheetId="26" hidden="1">#REF!</definedName>
    <definedName name="ES">#REF!</definedName>
    <definedName name="esag" localSheetId="4">#REF!</definedName>
    <definedName name="esag" localSheetId="7">#REF!</definedName>
    <definedName name="esag">#REF!</definedName>
    <definedName name="ESC" localSheetId="4">#REF!</definedName>
    <definedName name="ESC" localSheetId="7">#REF!</definedName>
    <definedName name="ESC">#REF!</definedName>
    <definedName name="ESC1CAT" localSheetId="4">#REF!</definedName>
    <definedName name="ESC1CAT" localSheetId="7">#REF!</definedName>
    <definedName name="ESC1CAT">#REF!</definedName>
    <definedName name="escada">#REF!</definedName>
    <definedName name="Escavação" localSheetId="4">#REF!</definedName>
    <definedName name="ESCAVAÇÃO" localSheetId="7">#REF!</definedName>
    <definedName name="Escavação" localSheetId="26">#REF!</definedName>
    <definedName name="ESCAVAÇÃO">#REF!</definedName>
    <definedName name="ESCAVJAZIDA" localSheetId="4">#REF!</definedName>
    <definedName name="ESCAVJAZIDA" localSheetId="7">#REF!</definedName>
    <definedName name="ESCAVJAZIDA">#REF!</definedName>
    <definedName name="ESCAVLIMP" localSheetId="4">#REF!</definedName>
    <definedName name="ESCAVLIMP" localSheetId="7">#REF!</definedName>
    <definedName name="ESCAVLIMP">#REF!</definedName>
    <definedName name="ESCAVMAT1CAT" localSheetId="4">#REF!</definedName>
    <definedName name="ESCAVMAT1CAT" localSheetId="7">#REF!</definedName>
    <definedName name="ESCAVMAT1CAT">#REF!</definedName>
    <definedName name="ESCAVMEC" localSheetId="4">#REF!</definedName>
    <definedName name="ESCAVMEC" localSheetId="7">#REF!</definedName>
    <definedName name="ESCAVMEC">#REF!</definedName>
    <definedName name="ESCAVMECVAL1CAT" localSheetId="4">#REF!</definedName>
    <definedName name="ESCAVMECVAL1CAT" localSheetId="7">#REF!</definedName>
    <definedName name="ESCAVMECVAL1CAT">#REF!</definedName>
    <definedName name="EscManValas" localSheetId="4">#REF!</definedName>
    <definedName name="EscManValas" localSheetId="7">#REF!</definedName>
    <definedName name="EscManValas" localSheetId="26">#REF!</definedName>
    <definedName name="EscManValas">#REF!</definedName>
    <definedName name="EscMecValas" localSheetId="4">#REF!</definedName>
    <definedName name="EscMecValas" localSheetId="7">#REF!</definedName>
    <definedName name="EscMecValas" localSheetId="26">#REF!</definedName>
    <definedName name="EscMecValas">#REF!</definedName>
    <definedName name="Esconsidade_OAC" localSheetId="7">#REF!</definedName>
    <definedName name="Esconsidade_OAC">#REF!</definedName>
    <definedName name="EsconsidadeNãoseaplicaOAC" localSheetId="7">#REF!</definedName>
    <definedName name="EsconsidadeNãoseaplicaOAC">#REF!</definedName>
    <definedName name="EsconsidadeOAC" localSheetId="7">#REF!</definedName>
    <definedName name="EsconsidadeOAC">#REF!</definedName>
    <definedName name="EsconsidadeOACImplantação" localSheetId="7">#REF!</definedName>
    <definedName name="EsconsidadeOACImplantação">#REF!</definedName>
    <definedName name="ESCORA" localSheetId="4">#REF!</definedName>
    <definedName name="ESCORA" localSheetId="7">#REF!</definedName>
    <definedName name="ESCORA">#REF!</definedName>
    <definedName name="Escoram" localSheetId="4">#REF!</definedName>
    <definedName name="Escoram" localSheetId="7">#REF!</definedName>
    <definedName name="Escoram">#REF!</definedName>
    <definedName name="EscPonte" localSheetId="4">#REF!</definedName>
    <definedName name="EscPonte" localSheetId="7">#REF!</definedName>
    <definedName name="EscPonte">#REF!</definedName>
    <definedName name="esm" localSheetId="4">#REF!</definedName>
    <definedName name="esm" localSheetId="7">#REF!</definedName>
    <definedName name="esm">#REF!</definedName>
    <definedName name="ESocial" localSheetId="4">#REF!</definedName>
    <definedName name="ESocial" localSheetId="7">#REF!</definedName>
    <definedName name="ESocial" localSheetId="26">#REF!</definedName>
    <definedName name="ESocial">#REF!</definedName>
    <definedName name="ESP" localSheetId="7" hidden="1">{#N/A,#N/A,FALSE,"GERAL";#N/A,#N/A,FALSE,"012-96";#N/A,#N/A,FALSE,"018-96";#N/A,#N/A,FALSE,"027-96";#N/A,#N/A,FALSE,"059-96";#N/A,#N/A,FALSE,"076-96";#N/A,#N/A,FALSE,"019-97";#N/A,#N/A,FALSE,"021-97";#N/A,#N/A,FALSE,"022-97";#N/A,#N/A,FALSE,"028-97"}</definedName>
    <definedName name="ESP" hidden="1">{#N/A,#N/A,FALSE,"GERAL";#N/A,#N/A,FALSE,"012-96";#N/A,#N/A,FALSE,"018-96";#N/A,#N/A,FALSE,"027-96";#N/A,#N/A,FALSE,"059-96";#N/A,#N/A,FALSE,"076-96";#N/A,#N/A,FALSE,"019-97";#N/A,#N/A,FALSE,"021-97";#N/A,#N/A,FALSE,"022-97";#N/A,#N/A,FALSE,"028-97"}</definedName>
    <definedName name="ESPCON" localSheetId="7" hidden="1">{#N/A,#N/A,FALSE,"GERAL";#N/A,#N/A,FALSE,"012-96";#N/A,#N/A,FALSE,"018-96";#N/A,#N/A,FALSE,"027-96";#N/A,#N/A,FALSE,"059-96";#N/A,#N/A,FALSE,"076-96";#N/A,#N/A,FALSE,"019-97";#N/A,#N/A,FALSE,"021-97";#N/A,#N/A,FALSE,"022-97";#N/A,#N/A,FALSE,"028-97"}</definedName>
    <definedName name="ESPCON" hidden="1">{#N/A,#N/A,FALSE,"GERAL";#N/A,#N/A,FALSE,"012-96";#N/A,#N/A,FALSE,"018-96";#N/A,#N/A,FALSE,"027-96";#N/A,#N/A,FALSE,"059-96";#N/A,#N/A,FALSE,"076-96";#N/A,#N/A,FALSE,"019-97";#N/A,#N/A,FALSE,"021-97";#N/A,#N/A,FALSE,"022-97";#N/A,#N/A,FALSE,"028-97"}</definedName>
    <definedName name="ESPESSAMENTO" localSheetId="7" hidden="1">{#N/A,#N/A,FALSE,"GERAL";#N/A,#N/A,FALSE,"012-96";#N/A,#N/A,FALSE,"018-96";#N/A,#N/A,FALSE,"027-96";#N/A,#N/A,FALSE,"059-96";#N/A,#N/A,FALSE,"076-96";#N/A,#N/A,FALSE,"019-97";#N/A,#N/A,FALSE,"021-97";#N/A,#N/A,FALSE,"022-97";#N/A,#N/A,FALSE,"028-97"}</definedName>
    <definedName name="ESPESSAMENTO" hidden="1">{#N/A,#N/A,FALSE,"GERAL";#N/A,#N/A,FALSE,"012-96";#N/A,#N/A,FALSE,"018-96";#N/A,#N/A,FALSE,"027-96";#N/A,#N/A,FALSE,"059-96";#N/A,#N/A,FALSE,"076-96";#N/A,#N/A,FALSE,"019-97";#N/A,#N/A,FALSE,"021-97";#N/A,#N/A,FALSE,"022-97";#N/A,#N/A,FALSE,"028-97"}</definedName>
    <definedName name="EST" localSheetId="4">#REF!</definedName>
    <definedName name="EST" localSheetId="7">#REF!</definedName>
    <definedName name="EST" localSheetId="26">#REF!</definedName>
    <definedName name="EST">#REF!</definedName>
    <definedName name="est1_1" localSheetId="4">#REF!</definedName>
    <definedName name="est1_1" localSheetId="7">#REF!</definedName>
    <definedName name="est1_1" localSheetId="26">#REF!</definedName>
    <definedName name="est1_1">#REF!</definedName>
    <definedName name="est1_14">#N/A</definedName>
    <definedName name="est1_7">#N/A</definedName>
    <definedName name="est1_7_1" localSheetId="4">#REF!</definedName>
    <definedName name="est1_7_1" localSheetId="7">#REF!</definedName>
    <definedName name="est1_7_1" localSheetId="26">#REF!</definedName>
    <definedName name="est1_7_1">#REF!</definedName>
    <definedName name="est1_7_14">#N/A</definedName>
    <definedName name="Estabilidade" localSheetId="4">#REF!</definedName>
    <definedName name="Estabilidade" localSheetId="7">#REF!</definedName>
    <definedName name="Estabilidade" localSheetId="26">#REF!</definedName>
    <definedName name="Estabilidade">#REF!</definedName>
    <definedName name="EstacaFinal" localSheetId="4">#REF!</definedName>
    <definedName name="EstacaFinal" localSheetId="7">#REF!</definedName>
    <definedName name="EstacaFinal" localSheetId="26">#REF!</definedName>
    <definedName name="EstacaFinal">#REF!</definedName>
    <definedName name="EstacaInicial" localSheetId="4">#REF!</definedName>
    <definedName name="EstacaInicial" localSheetId="7">#REF!</definedName>
    <definedName name="EstacaInicial" localSheetId="26">#REF!</definedName>
    <definedName name="EstacaInicial">#REF!</definedName>
    <definedName name="ESTADO" localSheetId="4">#REF!</definedName>
    <definedName name="ESTADO" localSheetId="7">#REF!</definedName>
    <definedName name="ESTADO" localSheetId="26">#REF!</definedName>
    <definedName name="ESTADO">#REF!</definedName>
    <definedName name="ESTADOS" localSheetId="4">#REF!</definedName>
    <definedName name="ESTADOS" localSheetId="7">#REF!</definedName>
    <definedName name="ESTADOS" localSheetId="26">#REF!</definedName>
    <definedName name="ESTADOS">#REF!</definedName>
    <definedName name="ESTELE" localSheetId="4">#REF!</definedName>
    <definedName name="ESTELE" localSheetId="7">#REF!</definedName>
    <definedName name="ESTELE" localSheetId="26">#REF!</definedName>
    <definedName name="ESTELE">#REF!</definedName>
    <definedName name="ESTMEC" localSheetId="4">#REF!</definedName>
    <definedName name="ESTMEC" localSheetId="7">#REF!</definedName>
    <definedName name="ESTMEC" localSheetId="26">#REF!</definedName>
    <definedName name="ESTMEC">#REF!</definedName>
    <definedName name="ESXT2" localSheetId="4">#REF!</definedName>
    <definedName name="ESXT2" localSheetId="7">#REF!</definedName>
    <definedName name="ESXT2">#REF!</definedName>
    <definedName name="et" localSheetId="4">#REF!</definedName>
    <definedName name="et" localSheetId="7">#REF!</definedName>
    <definedName name="et">#REF!</definedName>
    <definedName name="etfrgdfgdfgdfbg" localSheetId="4">#REF!</definedName>
    <definedName name="etfrgdfgdfgdfbg" localSheetId="7">#REF!</definedName>
    <definedName name="etfrgdfgdfgdfbg" localSheetId="26">#REF!</definedName>
    <definedName name="etfrgdfgdfgdfbg">#REF!</definedName>
    <definedName name="ETRVRTBRBTRT">#N/A</definedName>
    <definedName name="EU" localSheetId="25" hidden="1">{#N/A,#N/A,FALSE,"MO (2)"}</definedName>
    <definedName name="EU" localSheetId="4" hidden="1">{#N/A,#N/A,FALSE,"MO (2)"}</definedName>
    <definedName name="EU" localSheetId="27" hidden="1">{#N/A,#N/A,FALSE,"MO (2)"}</definedName>
    <definedName name="EU" localSheetId="7" hidden="1">{#N/A,#N/A,FALSE,"MO (2)"}</definedName>
    <definedName name="EU" localSheetId="24" hidden="1">{#N/A,#N/A,FALSE,"MO (2)"}</definedName>
    <definedName name="EU" hidden="1">{#N/A,#N/A,FALSE,"MO (2)"}</definedName>
    <definedName name="EU_1" localSheetId="4" hidden="1">{#N/A,#N/A,FALSE,"MO (2)"}</definedName>
    <definedName name="EU_1" localSheetId="7" hidden="1">{#N/A,#N/A,FALSE,"MO (2)"}</definedName>
    <definedName name="EU_1" hidden="1">{#N/A,#N/A,FALSE,"MO (2)"}</definedName>
    <definedName name="ev.Calculation" hidden="1">-4135</definedName>
    <definedName name="ev.Initialized" hidden="1">FALSE</definedName>
    <definedName name="EV__DECIMALSYMBOL__" hidden="1">","</definedName>
    <definedName name="EV__EVCOM_OPTIONS__" hidden="1">8</definedName>
    <definedName name="EV__EXPOPTIONS__" hidden="1">0</definedName>
    <definedName name="EV__LASTREFTIME__" hidden="1">"(GMT-03:00)04/02/2015 14:27:11"</definedName>
    <definedName name="EV__LOCKEDCVW__ACTIVITY" hidden="1">"ACC_ACT_AUTOP,IG_CATEGORY,JER_1,DUMMY_C1,DUMMY_C2,INPUT_CORR,DUME,TRAMOS_DUMMY,SECTORS,2012.APR,YTD,"</definedName>
    <definedName name="EV__LOCKEDCVW__AFFILIATES" hidden="1">"ACC_AFLT_IMPORTE,AFLT_1,AFLT_CAT_AC,AFLT_COND_CP,AFLT_INFO_A,AFLT_OP_001,ACTIVITY_AUTOP,SELECT_TIME,YTD,"</definedName>
    <definedName name="EV__LOCKEDCVW__COUNSELORS" hidden="1">"ACC_CONS_0001,UPA_Y_CB,CONS_0000001,ACTIVITY_AUTOP,TITULO_0001,CARG_0001,Rep_Dumme,SELECT_TIME,YTD,"</definedName>
    <definedName name="EV__LOCKEDCVW__FINANCE" hidden="1">"BS,IG_CATEGORY,JER_1,DUMMY_C1,DUMMY_C2,CONSO,DUME,SF,NON_GROUP,ALL_IC,EUR,SECTORS,2012.JUN,YTD,"</definedName>
    <definedName name="EV__LOCKEDCVW__GENERALINFO" hidden="1">"ACC_IG_001,UPA_Y_CB,ACTIVITY_AUTOP,ALL_IC,SELECT_TIME,YTD,"</definedName>
    <definedName name="EV__LOCKEDCVW__HHRR" hidden="1">"ACC_RRHH_000200,UPA_Y_CB,JER_1,DUMMY_C1,DUMMY_C2,TOTAL_DATASRC_I_HR,DEP_RRHH_021700,ACTIVITY_AUTOP,F_VAR,NON_GROUP,I_NONE,EUR,SECTORS,TOT_SEX,SELECT_TIME,PERIODIC,"</definedName>
    <definedName name="EV__LOCKEDCVW__INTERCO" hidden="1">"BS,UPA_Y_CB,ACTIVITY_AUTOP,SF,ALL_IC,EUR,SELECT_TIME,YTD,"</definedName>
    <definedName name="EV__LOCKEDCVW__INVESTMENTS" hidden="1">"ACC_INV_00100,IG_CATEGORY,JER_1,DUMMY_C1,DUMMY_C2,CONSO,GRUPO_CONS,SF,NON_GROUP,I_NONE,PROJECT_TOT,EUR,SECTORS,SELECT_TIME,YTD,"</definedName>
    <definedName name="EV__LOCKEDCVW__LOCAL_FIN" hidden="1">"BS,UPA_Y_CB,ACTIVITY_AUTOP,SELECT_TIME,YTD,"</definedName>
    <definedName name="EV__LOCKEDCVW__MACRO" hidden="1">"IND_MACRO_ANUALES,UPA_Y_CB,JER_1,ACTIVITY_AUTOP,SELECT_TIME,YTD,"</definedName>
    <definedName name="EV__LOCKEDCVW__Ownership" hidden="1">"UPA_Y_CB,ACTIVITY_AUTOP,NON_GROUP,ALL_IC,METHOD,SELECT_TIME,PERIODIC,"</definedName>
    <definedName name="EV__LOCKEDCVW__RATE" hidden="1">"UPA_Y_CB,EUR,AVG,GLOBAL,SELECT_TIME,YTD,"</definedName>
    <definedName name="EV__LOCKEDCVW__STOCKS" hidden="1">"ACC_BOLSA_0001,ANALISTDUMMY,UPA_Y_CB,1218,01,TOTAL,SELECT_TIME,YTD,"</definedName>
    <definedName name="EV__LOCKSTATUS__" hidden="1">2</definedName>
    <definedName name="EV__MAXEXPCOLS__" hidden="1">100</definedName>
    <definedName name="EV__MAXEXPROWS__" hidden="1">1000</definedName>
    <definedName name="EV__MEMORYCVW__" hidden="1">0</definedName>
    <definedName name="EV__MEMORYCVW__01_MEN_REP_12.XLSM" hidden="1">"[FINANCE"</definedName>
    <definedName name="EV__MEMORYCVW__01_MEN_REP_12_PATCH1.XLSM" hidden="1">"[FINANCE"</definedName>
    <definedName name="EV__MEMORYCVW__01_MEN_REP_12_PATCH1.XLSM_ACCOUNT_FIN" hidden="1">"[BS"</definedName>
    <definedName name="EV__MEMORYCVW__01_MEN_REP_12_PATCH1.XLSM_CATEGORY" hidden="1">"[ACTUAL"</definedName>
    <definedName name="EV__MEMORYCVW__01_MEN_REP_12_PATCH1.XLSM_COUNTRY" hidden="1">"[JER_1"</definedName>
    <definedName name="EV__MEMORYCVW__01_MEN_REP_12_PATCH1.XLSM_CUSTOM_1" hidden="1">"[DUMMY_C1"</definedName>
    <definedName name="EV__MEMORYCVW__01_MEN_REP_12_PATCH1.XLSM_CUSTOM_2" hidden="1">"[DUMMY_C2"</definedName>
    <definedName name="EV__MEMORYCVW__01_MEN_REP_12_PATCH1.XLSM_DATASRC" hidden="1">"[CONSO"</definedName>
    <definedName name="EV__MEMORYCVW__01_MEN_REP_12_PATCH1.XLSM_ENTITY" hidden="1">"[1061"</definedName>
    <definedName name="EV__MEMORYCVW__01_MEN_REP_12_PATCH1.XLSM_FLOW" hidden="1">"[SF"</definedName>
    <definedName name="EV__MEMORYCVW__01_MEN_REP_12_PATCH1.XLSM_GROUPS" hidden="1">"[NON_GROUP"</definedName>
    <definedName name="EV__MEMORYCVW__01_MEN_REP_12_PATCH1.XLSM_INTCO" hidden="1">"[ALL_IC"</definedName>
    <definedName name="EV__MEMORYCVW__01_MEN_REP_12_PATCH1.XLSM_MEASURES" hidden="1">"[YTD"</definedName>
    <definedName name="EV__MEMORYCVW__01_MEN_REP_12_PATCH1.XLSM_RPTCURRENCY" hidden="1">"[LC"</definedName>
    <definedName name="EV__MEMORYCVW__01_MEN_REP_12_PATCH1.XLSM_SECTOR" hidden="1">"[SECTORS"</definedName>
    <definedName name="EV__MEMORYCVW__01_MEN_REP_12_PATCH1.XLSM_TIME" hidden="1">"[2010.DEC"</definedName>
    <definedName name="EV__MEMORYCVW__01_MEN_REP_121" hidden="1">"[FINANCE"</definedName>
    <definedName name="EV__MEMORYCVW__01_MEN_REP_12V2.XLSM" hidden="1">"[FINANCE"</definedName>
    <definedName name="EV__MEMORYCVW__01_MEN_REP_2011.XLSM" hidden="1">"[FINANCE"</definedName>
    <definedName name="EV__MEMORYCVW__01_MEN_REP_2011.XLSM_ACCOUNT_FIN" hidden="1">"[RDOGRUPO"</definedName>
    <definedName name="EV__MEMORYCVW__01_MEN_REP_2011.XLSM_CATEGORY" hidden="1">"[ACTUAL"</definedName>
    <definedName name="EV__MEMORYCVW__01_MEN_REP_2011.XLSM_COUNTRY" hidden="1">"[JER_1"</definedName>
    <definedName name="EV__MEMORYCVW__01_MEN_REP_2011.XLSM_CUSTOM_1" hidden="1">"[DUMMY_C1"</definedName>
    <definedName name="EV__MEMORYCVW__01_MEN_REP_2011.XLSM_CUSTOM_2" hidden="1">"[DUMMY_C2"</definedName>
    <definedName name="EV__MEMORYCVW__01_MEN_REP_2011.XLSM_DATASRC" hidden="1">"[AJ_POST"</definedName>
    <definedName name="EV__MEMORYCVW__01_MEN_REP_2011.XLSM_ENTITY" hidden="1">"[1051"</definedName>
    <definedName name="EV__MEMORYCVW__01_MEN_REP_2011.XLSM_FLOW" hidden="1">"[SF"</definedName>
    <definedName name="EV__MEMORYCVW__01_MEN_REP_2011.XLSM_GROUPS" hidden="1">"[G_001"</definedName>
    <definedName name="EV__MEMORYCVW__01_MEN_REP_2011.XLSM_INTCO" hidden="1">"[ALL_IC"</definedName>
    <definedName name="EV__MEMORYCVW__01_MEN_REP_2011.XLSM_MEASURES" hidden="1">"[YTD"</definedName>
    <definedName name="EV__MEMORYCVW__01_MEN_REP_2011.XLSM_RPTCURRENCY" hidden="1">"[GBP"</definedName>
    <definedName name="EV__MEMORYCVW__01_MEN_REP_2011.XLSM_SECTOR" hidden="1">"[SECTORS"</definedName>
    <definedName name="EV__MEMORYCVW__01_MEN_REP_2011.XLSM_TIME" hidden="1">"[2010.DEC"</definedName>
    <definedName name="EV__MEMORYCVW__01_MEN_REP_AUCAT_2011_06.XLSM" hidden="1">"[FINANCE"</definedName>
    <definedName name="EV__MEMORYCVW__01_MEN_REP_AUCAT_2011_06.XLSM_ACCOUNT_ACT" hidden="1">"[ACC_ACT_000001"</definedName>
    <definedName name="EV__MEMORYCVW__01_MEN_REP_AUCAT_2011_06.XLSM_ACCOUNT_FIN" hidden="1">"[RDOGRUPO"</definedName>
    <definedName name="EV__MEMORYCVW__01_MEN_REP_AUCAT_2011_06.XLSM_ACCOUNT_RRHH" hidden="1">"[ACC_RRHH_000200"</definedName>
    <definedName name="EV__MEMORYCVW__01_MEN_REP_AUCAT_2011_06.XLSM_CATEGORY" hidden="1">"[ACTUAL"</definedName>
    <definedName name="EV__MEMORYCVW__01_MEN_REP_AUCAT_2011_06.XLSM_COUNTRY" hidden="1">"[JER_1"</definedName>
    <definedName name="EV__MEMORYCVW__01_MEN_REP_AUCAT_2011_06.XLSM_CUSTOM_1" hidden="1">"[DUMMY_C1"</definedName>
    <definedName name="EV__MEMORYCVW__01_MEN_REP_AUCAT_2011_06.XLSM_CUSTOM_2" hidden="1">"[DUMMY_C2"</definedName>
    <definedName name="EV__MEMORYCVW__01_MEN_REP_AUCAT_2011_06.XLSM_DATASRC" hidden="1">"[AJ_POST"</definedName>
    <definedName name="EV__MEMORYCVW__01_MEN_REP_AUCAT_2011_06.XLSM_DATASRC_ACT" hidden="1">"[INPUT_CORR"</definedName>
    <definedName name="EV__MEMORYCVW__01_MEN_REP_AUCAT_2011_06.XLSM_DEPARTMENT" hidden="1">"[DEP_RRHH_021700"</definedName>
    <definedName name="EV__MEMORYCVW__01_MEN_REP_AUCAT_2011_06.XLSM_ENTITY" hidden="1">"[1113"</definedName>
    <definedName name="EV__MEMORYCVW__01_MEN_REP_AUCAT_2011_06.XLSM_FLOW" hidden="1">"[SF"</definedName>
    <definedName name="EV__MEMORYCVW__01_MEN_REP_AUCAT_2011_06.XLSM_FLOW_RRHH" hidden="1">"[F_VAR"</definedName>
    <definedName name="EV__MEMORYCVW__01_MEN_REP_AUCAT_2011_06.XLSM_GROUPS" hidden="1">"[G_001"</definedName>
    <definedName name="EV__MEMORYCVW__01_MEN_REP_AUCAT_2011_06.XLSM_INTCO" hidden="1">"[ALL_IC"</definedName>
    <definedName name="EV__MEMORYCVW__01_MEN_REP_AUCAT_2011_06.XLSM_MEASURES" hidden="1">"[YTD"</definedName>
    <definedName name="EV__MEMORYCVW__01_MEN_REP_AUCAT_2011_06.XLSM_RPTCURRENCY" hidden="1">"[GBP"</definedName>
    <definedName name="EV__MEMORYCVW__01_MEN_REP_AUCAT_2011_06.XLSM_SECTIONS" hidden="1">"[TRMODUMMY"</definedName>
    <definedName name="EV__MEMORYCVW__01_MEN_REP_AUCAT_2011_06.XLSM_SECTOR" hidden="1">"[SECTORS"</definedName>
    <definedName name="EV__MEMORYCVW__01_MEN_REP_AUCAT_2011_06.XLSM_SEX" hidden="1">"[TOT_SEX"</definedName>
    <definedName name="EV__MEMORYCVW__01_MEN_REP_AUCAT_2011_06.XLSM_TIME" hidden="1">"[2013.FEB"</definedName>
    <definedName name="EV__MEMORYCVW__09_LS___ACOMPANHAMENTO_MENSAL_R01.XLSX" hidden="1">"[CGI_ARTERIS"</definedName>
    <definedName name="EV__MEMORYCVW__09_LS___ACOMPANHAMENTO_MENSAL_R02.XLSX" hidden="1">"[CGI_ARTERIS"</definedName>
    <definedName name="EV__MEMORYCVW__09_LS___ACOMPANHAMENTO_MENSAL_R03.XLSX" hidden="1">"[CGI_ARTERIS"</definedName>
    <definedName name="EV__MEMORYCVW__23_VARIOS.XLSM" hidden="1">"[FINANCE"</definedName>
    <definedName name="EV__MEMORYCVW__BORRADOR.XLSM" hidden="1">"[HHRR"</definedName>
    <definedName name="EV__MEMORYCVW__BORRADOR.XLSM_ACCOUNT_RRHH" hidden="1">"[ACC_RRHH_000200"</definedName>
    <definedName name="EV__MEMORYCVW__BORRADOR.XLSM_CATEGORY" hidden="1">"[ACTUAL"</definedName>
    <definedName name="EV__MEMORYCVW__BORRADOR.XLSM_COUNTRY" hidden="1">"[JER_1"</definedName>
    <definedName name="EV__MEMORYCVW__BORRADOR.XLSM_CUSTOM_1" hidden="1">"[DUMMY_C1"</definedName>
    <definedName name="EV__MEMORYCVW__BORRADOR.XLSM_CUSTOM_2" hidden="1">"[DUMMY_C2"</definedName>
    <definedName name="EV__MEMORYCVW__BORRADOR.XLSM_DATASRC" hidden="1">"[CONSO"</definedName>
    <definedName name="EV__MEMORYCVW__BORRADOR.XLSM_DEPARTMENT" hidden="1">"[DEP_RRHH_021700"</definedName>
    <definedName name="EV__MEMORYCVW__BORRADOR.XLSM_ENTITY" hidden="1">"[DUME"</definedName>
    <definedName name="EV__MEMORYCVW__BORRADOR.XLSM_FLOW_RRHH" hidden="1">"[F_VAR"</definedName>
    <definedName name="EV__MEMORYCVW__BORRADOR.XLSM_GROUPS" hidden="1">"[NON_GROUP"</definedName>
    <definedName name="EV__MEMORYCVW__BORRADOR.XLSM_MEASURES" hidden="1">"[PERIODIC"</definedName>
    <definedName name="EV__MEMORYCVW__BORRADOR.XLSM_SECTOR" hidden="1">"[SECTORS"</definedName>
    <definedName name="EV__MEMORYCVW__BORRADOR.XLSM_SEX" hidden="1">"[TOT_SEX"</definedName>
    <definedName name="EV__MEMORYCVW__BORRADOR.XLSM_TIME" hidden="1">"[SELECT_TIME"</definedName>
    <definedName name="EV__MEMORYCVW__COLUMNAR_CONSO_SOC_SELECCIONABLE_PL1" hidden="1">"[FINANCE"</definedName>
    <definedName name="EV__MEMORYCVW__COLUMNAR_CONSO_SOC_SELECCIONABLE_PL1_ACCOUNT_FIN" hidden="1">"[RDOGRUPO"</definedName>
    <definedName name="EV__MEMORYCVW__COLUMNAR_CONSO_SOC_SELECCIONABLE_PL1_CATEGORY" hidden="1">"[ACTUAL"</definedName>
    <definedName name="EV__MEMORYCVW__COLUMNAR_CONSO_SOC_SELECCIONABLE_PL1_COUNTRY" hidden="1">"[JER_1"</definedName>
    <definedName name="EV__MEMORYCVW__COLUMNAR_CONSO_SOC_SELECCIONABLE_PL1_CUSTOM_1" hidden="1">"[DUMMY_C1"</definedName>
    <definedName name="EV__MEMORYCVW__COLUMNAR_CONSO_SOC_SELECCIONABLE_PL1_CUSTOM_2" hidden="1">"[DUMMY_C2"</definedName>
    <definedName name="EV__MEMORYCVW__COLUMNAR_CONSO_SOC_SELECCIONABLE_PL1_DATASRC" hidden="1">"[AJ_POST"</definedName>
    <definedName name="EV__MEMORYCVW__COLUMNAR_CONSO_SOC_SELECCIONABLE_PL1_ENTITY" hidden="1">"[SUBGR_FRANCE"</definedName>
    <definedName name="EV__MEMORYCVW__COLUMNAR_CONSO_SOC_SELECCIONABLE_PL1_FLOW" hidden="1">"[SF"</definedName>
    <definedName name="EV__MEMORYCVW__COLUMNAR_CONSO_SOC_SELECCIONABLE_PL1_GROUPS" hidden="1">"[G_001"</definedName>
    <definedName name="EV__MEMORYCVW__COLUMNAR_CONSO_SOC_SELECCIONABLE_PL1_INTCO" hidden="1">"[ALL_IC"</definedName>
    <definedName name="EV__MEMORYCVW__COLUMNAR_CONSO_SOC_SELECCIONABLE_PL1_MEASURES" hidden="1">"[YTD"</definedName>
    <definedName name="EV__MEMORYCVW__COLUMNAR_CONSO_SOC_SELECCIONABLE_PL1_RPTCURRENCY" hidden="1">"[GBP"</definedName>
    <definedName name="EV__MEMORYCVW__COLUMNAR_CONSO_SOC_SELECCIONABLE_PL1_SECTOR" hidden="1">"[SECTORS"</definedName>
    <definedName name="EV__MEMORYCVW__COLUMNAR_CONSO_SOC_SELECCIONABLE_PL1_TIME" hidden="1">"[2010.DEC"</definedName>
    <definedName name="EV__MEMORYCVW__DESSIEPL.XLSX" hidden="1">"[FINANCE"</definedName>
    <definedName name="EV__MEMORYCVW__DESSIEPL.XLSX_ACCOUNT_FIN" hidden="1">"[BS"</definedName>
    <definedName name="EV__MEMORYCVW__DESSIEPL.XLSX_CATEGORY" hidden="1">"[ACTUAL"</definedName>
    <definedName name="EV__MEMORYCVW__DESSIEPL.XLSX_COUNTRY" hidden="1">"[JER_1"</definedName>
    <definedName name="EV__MEMORYCVW__DESSIEPL.XLSX_CUSTOM_1" hidden="1">"[DUMMY_C1"</definedName>
    <definedName name="EV__MEMORYCVW__DESSIEPL.XLSX_CUSTOM_2" hidden="1">"[DUMMY_C2"</definedName>
    <definedName name="EV__MEMORYCVW__DESSIEPL.XLSX_DATASRC" hidden="1">"[CONSO"</definedName>
    <definedName name="EV__MEMORYCVW__DESSIEPL.XLSX_ENTITY" hidden="1">"[1114"</definedName>
    <definedName name="EV__MEMORYCVW__DESSIEPL.XLSX_FLOW" hidden="1">"[SF"</definedName>
    <definedName name="EV__MEMORYCVW__DESSIEPL.XLSX_GROUPS" hidden="1">"[G_219_PLANO"</definedName>
    <definedName name="EV__MEMORYCVW__DESSIEPL.XLSX_INTCO" hidden="1">"[ALL_IC"</definedName>
    <definedName name="EV__MEMORYCVW__DESSIEPL.XLSX_MEASURES" hidden="1">"[YTD"</definedName>
    <definedName name="EV__MEMORYCVW__DESSIEPL.XLSX_RPTCURRENCY" hidden="1">"[GBP"</definedName>
    <definedName name="EV__MEMORYCVW__DESSIEPL.XLSX_SECTOR" hidden="1">"[CONC_ESP"</definedName>
    <definedName name="EV__MEMORYCVW__DESSIEPL.XLSX_TIME" hidden="1">"[2010.TOTAL"</definedName>
    <definedName name="EV__MEMORYCVW__INFO_GENERAL_V1.XLSM" hidden="1">"[FINANCE"</definedName>
    <definedName name="EV__MEMORYCVW__INFO_GENERAL_V1.XLSM_ACCOUNT_FIN" hidden="1">"[RDOGRUPO"</definedName>
    <definedName name="EV__MEMORYCVW__INFO_GENERAL_V1.XLSM_CATEGORY" hidden="1">"[ACTUAL"</definedName>
    <definedName name="EV__MEMORYCVW__INFO_GENERAL_V1.XLSM_COUNTRY" hidden="1">"[JER_1"</definedName>
    <definedName name="EV__MEMORYCVW__INFO_GENERAL_V1.XLSM_CUSTOM_1" hidden="1">"[DUMMY_C1"</definedName>
    <definedName name="EV__MEMORYCVW__INFO_GENERAL_V1.XLSM_CUSTOM_2" hidden="1">"[DUMMY_C2"</definedName>
    <definedName name="EV__MEMORYCVW__INFO_GENERAL_V1.XLSM_DATASRC" hidden="1">"[AJ_POST"</definedName>
    <definedName name="EV__MEMORYCVW__INFO_GENERAL_V1.XLSM_ENTITY" hidden="1">"[1051"</definedName>
    <definedName name="EV__MEMORYCVW__INFO_GENERAL_V1.XLSM_FLOW" hidden="1">"[SF"</definedName>
    <definedName name="EV__MEMORYCVW__INFO_GENERAL_V1.XLSM_GROUPS" hidden="1">"[G_001"</definedName>
    <definedName name="EV__MEMORYCVW__INFO_GENERAL_V1.XLSM_INTCO" hidden="1">"[ALL_IC"</definedName>
    <definedName name="EV__MEMORYCVW__INFO_GENERAL_V1.XLSM_MEASURES" hidden="1">"[YTD"</definedName>
    <definedName name="EV__MEMORYCVW__INFO_GENERAL_V1.XLSM_RPTCURRENCY" hidden="1">"[GBP"</definedName>
    <definedName name="EV__MEMORYCVW__INFO_GENERAL_V1.XLSM_SECTOR" hidden="1">"[SECTORS"</definedName>
    <definedName name="EV__MEMORYCVW__INFO_GENERAL_V1.XLSM_TIME" hidden="1">"[2010.DEC"</definedName>
    <definedName name="EV__MEMORYCVW__INFORME_PLANIFICACION_CARREGA_MASIVA1" hidden="1">"[CGI_ARTERIS"</definedName>
    <definedName name="EV__MEMORYCVW__INFORME_PLANIFICACION_CARREGA_MASIVA1_BASEYEARVALUE" hidden="1">"[0000.01"</definedName>
    <definedName name="EV__MEMORYCVW__INFORME_PLANIFICACION_CARREGA_MASIVA1_CATEGORY" hidden="1">"[PLAN"</definedName>
    <definedName name="EV__MEMORYCVW__INFORME_PLANIFICACION_CARREGA_MASIVA1_CGI_MEASURE" hidden="1">"[MONEDA"</definedName>
    <definedName name="EV__MEMORYCVW__INFORME_PLANIFICACION_CARREGA_MASIVA1_CGI_OBJECT" hidden="1">"[Aux_object"</definedName>
    <definedName name="EV__MEMORYCVW__INFORME_PLANIFICACION_CARREGA_MASIVA1_DATASRC" hidden="1">"[TOTAL"</definedName>
    <definedName name="EV__MEMORYCVW__INFORME_PLANIFICACION_CARREGA_MASIVA1_DETAIL" hidden="1">"[TOT_DET"</definedName>
    <definedName name="EV__MEMORYCVW__INFORME_PLANIFICACION_CARREGA_MASIVA1_EMPREENDIMENTO" hidden="1">"[I_NONE"</definedName>
    <definedName name="EV__MEMORYCVW__INFORME_PLANIFICACION_CARREGA_MASIVA1_ENTITY" hidden="1">"[1268"</definedName>
    <definedName name="EV__MEMORYCVW__INFORME_PLANIFICACION_CARREGA_MASIVA1_ITEM" hidden="1">"[P_NONE"</definedName>
    <definedName name="EV__MEMORYCVW__INFORME_PLANIFICACION_CARREGA_MASIVA1_MEASURES" hidden="1">"[PERIODIC"</definedName>
    <definedName name="EV__MEMORYCVW__INFORME_PLANIFICACION_CARREGA_MASIVA1_TIME" hidden="1">"[SELECT_TIME"</definedName>
    <definedName name="EV__MEMORYCVW__INPUTMENSUALV20.XLSM" hidden="1">"[FINANCE"</definedName>
    <definedName name="EV__MEMORYCVW__INPUTMENSUALV201" hidden="1">"[FINANCE"</definedName>
    <definedName name="EV__MEMORYCVW__INPUTMENSUALV21.XLSM" hidden="1">"[FINANCE"</definedName>
    <definedName name="EV__MEMORYCVW__INPUTMENSUALV211" hidden="1">"[FINANCE"</definedName>
    <definedName name="EV__MEMORYCVW__INPUTMENSUALV221" hidden="1">"[FINANCE"</definedName>
    <definedName name="EV__MEMORYCVW__INPUTMENSUALV23.XLSM" hidden="1">"[HHRR"</definedName>
    <definedName name="EV__MEMORYCVW__INPUTMENSUALV23.XLSM_ACCOUNT_FIN" hidden="1">"[BS"</definedName>
    <definedName name="EV__MEMORYCVW__INPUTMENSUALV23.XLSM_ACCOUNT_MACRO" hidden="1">"[ACC_MACRO_0001"</definedName>
    <definedName name="EV__MEMORYCVW__INPUTMENSUALV23.XLSM_ACCOUNT_RRHH" hidden="1">"[ACC_RRHH_000200"</definedName>
    <definedName name="EV__MEMORYCVW__INPUTMENSUALV23.XLSM_CATEGORY" hidden="1">"[ACTUAL"</definedName>
    <definedName name="EV__MEMORYCVW__INPUTMENSUALV23.XLSM_COUNTRY" hidden="1">"[JER_1"</definedName>
    <definedName name="EV__MEMORYCVW__INPUTMENSUALV23.XLSM_CUSTOM_1" hidden="1">"[DUMMY_C1"</definedName>
    <definedName name="EV__MEMORYCVW__INPUTMENSUALV23.XLSM_CUSTOM_2" hidden="1">"[DUMMY_C2"</definedName>
    <definedName name="EV__MEMORYCVW__INPUTMENSUALV23.XLSM_DATASRC" hidden="1">"[CONSO"</definedName>
    <definedName name="EV__MEMORYCVW__INPUTMENSUALV23.XLSM_DEPARTMENT" hidden="1">"[DEP_RRHH_021700"</definedName>
    <definedName name="EV__MEMORYCVW__INPUTMENSUALV23.XLSM_ENTITY" hidden="1">"[DUME"</definedName>
    <definedName name="EV__MEMORYCVW__INPUTMENSUALV23.XLSM_FLOW" hidden="1">"[SF"</definedName>
    <definedName name="EV__MEMORYCVW__INPUTMENSUALV23.XLSM_FLOW_RRHH" hidden="1">"[F_VAR"</definedName>
    <definedName name="EV__MEMORYCVW__INPUTMENSUALV23.XLSM_GROUPS" hidden="1">"[NON_GROUP"</definedName>
    <definedName name="EV__MEMORYCVW__INPUTMENSUALV23.XLSM_INTCO" hidden="1">"[ALL_IC"</definedName>
    <definedName name="EV__MEMORYCVW__INPUTMENSUALV23.XLSM_MEASURES" hidden="1">"[PERIODIC"</definedName>
    <definedName name="EV__MEMORYCVW__INPUTMENSUALV23.XLSM_RPTCURRENCY" hidden="1">"[GBP"</definedName>
    <definedName name="EV__MEMORYCVW__INPUTMENSUALV23.XLSM_SECTOR" hidden="1">"[SECTORS"</definedName>
    <definedName name="EV__MEMORYCVW__INPUTMENSUALV23.XLSM_SEX" hidden="1">"[TOT_SEX"</definedName>
    <definedName name="EV__MEMORYCVW__INPUTMENSUALV23.XLSM_TIME" hidden="1">"[SELECT_TIME"</definedName>
    <definedName name="EV__MEMORYCVW__INPUTMENSUALV231" hidden="1">"[FINANCE"</definedName>
    <definedName name="EV__MEMORYCVW__INPUTMENSUALV24.XLSM" hidden="1">"[HHRR"</definedName>
    <definedName name="EV__MEMORYCVW__INPUTMENSUALV25.XLSM" hidden="1">"[FINANCE"</definedName>
    <definedName name="EV__MEMORYCVW__INPUTMENSUALV26.XLSM" hidden="1">"[FINANCE"</definedName>
    <definedName name="EV__MEMORYCVW__INPUTMENSUALV26.XLSM_ACCOUNT_FIN" hidden="1">"[RDOGRUPO"</definedName>
    <definedName name="EV__MEMORYCVW__INPUTMENSUALV26.XLSM_CATEGORY" hidden="1">"[ACTUAL"</definedName>
    <definedName name="EV__MEMORYCVW__INPUTMENSUALV26.XLSM_COUNTRY" hidden="1">"[JER_1"</definedName>
    <definedName name="EV__MEMORYCVW__INPUTMENSUALV26.XLSM_CUSTOM_1" hidden="1">"[DUMMY_C1"</definedName>
    <definedName name="EV__MEMORYCVW__INPUTMENSUALV26.XLSM_CUSTOM_2" hidden="1">"[DUMMY_C2"</definedName>
    <definedName name="EV__MEMORYCVW__INPUTMENSUALV26.XLSM_DATASRC" hidden="1">"[AJ_POST"</definedName>
    <definedName name="EV__MEMORYCVW__INPUTMENSUALV26.XLSM_ENTITY" hidden="1">"[1113"</definedName>
    <definedName name="EV__MEMORYCVW__INPUTMENSUALV26.XLSM_FLOW" hidden="1">"[SF"</definedName>
    <definedName name="EV__MEMORYCVW__INPUTMENSUALV26.XLSM_GROUPS" hidden="1">"[G_001"</definedName>
    <definedName name="EV__MEMORYCVW__INPUTMENSUALV26.XLSM_INTCO" hidden="1">"[ALL_IC"</definedName>
    <definedName name="EV__MEMORYCVW__INPUTMENSUALV26.XLSM_MEASURES" hidden="1">"[YTD"</definedName>
    <definedName name="EV__MEMORYCVW__INPUTMENSUALV26.XLSM_RPTCURRENCY" hidden="1">"[GBP"</definedName>
    <definedName name="EV__MEMORYCVW__INPUTMENSUALV26.XLSM_SECTOR" hidden="1">"[SECTORS"</definedName>
    <definedName name="EV__MEMORYCVW__INPUTMENSUALV26.XLSM_TIME" hidden="1">"[2013.FEB"</definedName>
    <definedName name="EV__MEMORYCVW__INPUTMENSUALV27.XLSM" hidden="1">"[FINANCE"</definedName>
    <definedName name="EV__MEMORYCVW__INPUTMENSUALV28.XLSM" hidden="1">"[FINANCE"</definedName>
    <definedName name="EV__MEMORYCVW__INPUTMENSUALV29.XLSM" hidden="1">"[FINANCE"</definedName>
    <definedName name="EV__MEMORYCVW__INPUTMENSUALV30.XLSM" hidden="1">"[FINANCE"</definedName>
    <definedName name="EV__MEMORYCVW__INPUTMENSUALV31.XLSM" hidden="1">"[FINANCE"</definedName>
    <definedName name="EV__MEMORYCVW__INPUTMENSUALV311" hidden="1">"[FINANCE"</definedName>
    <definedName name="EV__MEMORYCVW__INPUTMENSUALV32.XLSM" hidden="1">"[HHRR"</definedName>
    <definedName name="EV__MEMORYCVW__INPUTOUTPUTV1.XLSM" hidden="1">"[FINANCE"</definedName>
    <definedName name="EV__MEMORYCVW__INPUTOUTPUTV1.XLSM_ACCOUNT_ACT" hidden="1">"[ACC_ACT_000001"</definedName>
    <definedName name="EV__MEMORYCVW__INPUTOUTPUTV1.XLSM_ACCOUNT_FIN" hidden="1">"[RDOGRUPO"</definedName>
    <definedName name="EV__MEMORYCVW__INPUTOUTPUTV1.XLSM_CATEGORY" hidden="1">"[ACTUAL"</definedName>
    <definedName name="EV__MEMORYCVW__INPUTOUTPUTV1.XLSM_COUNTRY" hidden="1">"[JER_1"</definedName>
    <definedName name="EV__MEMORYCVW__INPUTOUTPUTV1.XLSM_CUSTOM_1" hidden="1">"[DUMMY_C1"</definedName>
    <definedName name="EV__MEMORYCVW__INPUTOUTPUTV1.XLSM_CUSTOM_2" hidden="1">"[DUMMY_C2"</definedName>
    <definedName name="EV__MEMORYCVW__INPUTOUTPUTV1.XLSM_DATASRC" hidden="1">"[AJ_POST"</definedName>
    <definedName name="EV__MEMORYCVW__INPUTOUTPUTV1.XLSM_DATASRC_ACT" hidden="1">"[INPUT_CORR"</definedName>
    <definedName name="EV__MEMORYCVW__INPUTOUTPUTV1.XLSM_ENTITY" hidden="1">"[SUBGR_FRANCE"</definedName>
    <definedName name="EV__MEMORYCVW__INPUTOUTPUTV1.XLSM_FLOW" hidden="1">"[SF"</definedName>
    <definedName name="EV__MEMORYCVW__INPUTOUTPUTV1.XLSM_GROUPS" hidden="1">"[G_001"</definedName>
    <definedName name="EV__MEMORYCVW__INPUTOUTPUTV1.XLSM_INTCO" hidden="1">"[ALL_IC"</definedName>
    <definedName name="EV__MEMORYCVW__INPUTOUTPUTV1.XLSM_MEASURES" hidden="1">"[YTD"</definedName>
    <definedName name="EV__MEMORYCVW__INPUTOUTPUTV1.XLSM_RPTCURRENCY" hidden="1">"[GBP"</definedName>
    <definedName name="EV__MEMORYCVW__INPUTOUTPUTV1.XLSM_SECTIONS" hidden="1">"[TRMODUMMY"</definedName>
    <definedName name="EV__MEMORYCVW__INPUTOUTPUTV1.XLSM_SECTOR" hidden="1">"[SECTORS"</definedName>
    <definedName name="EV__MEMORYCVW__INPUTOUTPUTV1.XLSM_TIME" hidden="1">"[2004.MAY"</definedName>
    <definedName name="EV__MEMORYCVW__INPUTOUTPUTV2.XLSM" hidden="1">"[FINANCE"</definedName>
    <definedName name="EV__MEMORYCVW__INPUTOUTPUTV2.XLSM_ACCOUNT_BOLSA" hidden="1">"[ACC_BOLSA_0001"</definedName>
    <definedName name="EV__MEMORYCVW__INPUTOUTPUTV2.XLSM_ACCOUNT_FIN" hidden="1">"[RDOGRUPO"</definedName>
    <definedName name="EV__MEMORYCVW__INPUTOUTPUTV2.XLSM_ACCOUNT_RRHH" hidden="1">"[ACC_RRHH_000200"</definedName>
    <definedName name="EV__MEMORYCVW__INPUTOUTPUTV2.XLSM_CATEGORY" hidden="1">"[ACTUAL"</definedName>
    <definedName name="EV__MEMORYCVW__INPUTOUTPUTV2.XLSM_COUNTRY" hidden="1">"[JER_1"</definedName>
    <definedName name="EV__MEMORYCVW__INPUTOUTPUTV2.XLSM_CUSTOM_1" hidden="1">"[DUMMY_C1"</definedName>
    <definedName name="EV__MEMORYCVW__INPUTOUTPUTV2.XLSM_CUSTOM_2" hidden="1">"[DUMMY_C2"</definedName>
    <definedName name="EV__MEMORYCVW__INPUTOUTPUTV2.XLSM_DATASRC" hidden="1">"[AJ_POST"</definedName>
    <definedName name="EV__MEMORYCVW__INPUTOUTPUTV2.XLSM_DATASRC_I_HR" hidden="1">"[CONSO"</definedName>
    <definedName name="EV__MEMORYCVW__INPUTOUTPUTV2.XLSM_DEPARTMENT" hidden="1">"[DEP_RRHH_021700"</definedName>
    <definedName name="EV__MEMORYCVW__INPUTOUTPUTV2.XLSM_ENTITY" hidden="1">"[SUBGR_FRANCE"</definedName>
    <definedName name="EV__MEMORYCVW__INPUTOUTPUTV2.XLSM_ENTITY_STOCK" hidden="1">"[1218"</definedName>
    <definedName name="EV__MEMORYCVW__INPUTOUTPUTV2.XLSM_FLOW" hidden="1">"[SF"</definedName>
    <definedName name="EV__MEMORYCVW__INPUTOUTPUTV2.XLSM_FLOW_RRHH" hidden="1">"[F_VAR"</definedName>
    <definedName name="EV__MEMORYCVW__INPUTOUTPUTV2.XLSM_GROUPS" hidden="1">"[G_001"</definedName>
    <definedName name="EV__MEMORYCVW__INPUTOUTPUTV2.XLSM_INTCO" hidden="1">"[ALL_IC"</definedName>
    <definedName name="EV__MEMORYCVW__INPUTOUTPUTV2.XLSM_MEASURES" hidden="1">"[YTD"</definedName>
    <definedName name="EV__MEMORYCVW__INPUTOUTPUTV2.XLSM_MONTHDAY" hidden="1">"[01"</definedName>
    <definedName name="EV__MEMORYCVW__INPUTOUTPUTV2.XLSM_RPTCURRENCY" hidden="1">"[GBP"</definedName>
    <definedName name="EV__MEMORYCVW__INPUTOUTPUTV2.XLSM_SECTOR" hidden="1">"[SECTORS"</definedName>
    <definedName name="EV__MEMORYCVW__INPUTOUTPUTV2.XLSM_SEX" hidden="1">"[TOT_SEX"</definedName>
    <definedName name="EV__MEMORYCVW__INPUTOUTPUTV2.XLSM_SHAREHOLDER" hidden="1">"[TOTAL"</definedName>
    <definedName name="EV__MEMORYCVW__INPUTOUTPUTV2.XLSM_TIME" hidden="1">"[2010.DEC"</definedName>
    <definedName name="EV__MEMORYCVW__INPUTOUTPUTV3.XLSM" hidden="1">"[HHRR"</definedName>
    <definedName name="EV__MEMORYCVW__INPUTOUTPUTV3.XLSM_ACCOUNT_RRHH" hidden="1">"[ACC_RRHH_000200"</definedName>
    <definedName name="EV__MEMORYCVW__INPUTOUTPUTV3.XLSM_CATEGORY" hidden="1">"[ACTUAL"</definedName>
    <definedName name="EV__MEMORYCVW__INPUTOUTPUTV3.XLSM_COUNTRY" hidden="1">"[JER_1"</definedName>
    <definedName name="EV__MEMORYCVW__INPUTOUTPUTV3.XLSM_CUSTOM_1" hidden="1">"[DUMMY_C1"</definedName>
    <definedName name="EV__MEMORYCVW__INPUTOUTPUTV3.XLSM_CUSTOM_2" hidden="1">"[DUMMY_C2"</definedName>
    <definedName name="EV__MEMORYCVW__INPUTOUTPUTV3.XLSM_DATASRC_I_HR" hidden="1">"[CONSO"</definedName>
    <definedName name="EV__MEMORYCVW__INPUTOUTPUTV3.XLSM_DEPARTMENT" hidden="1">"[DEP_RRHH_021700"</definedName>
    <definedName name="EV__MEMORYCVW__INPUTOUTPUTV3.XLSM_ENTITY" hidden="1">"[DUME"</definedName>
    <definedName name="EV__MEMORYCVW__INPUTOUTPUTV3.XLSM_FLOW_RRHH" hidden="1">"[F_VAR"</definedName>
    <definedName name="EV__MEMORYCVW__INPUTOUTPUTV3.XLSM_GROUPS" hidden="1">"[NON_GROUP"</definedName>
    <definedName name="EV__MEMORYCVW__INPUTOUTPUTV3.XLSM_MEASURES" hidden="1">"[PERIODIC"</definedName>
    <definedName name="EV__MEMORYCVW__INPUTOUTPUTV3.XLSM_SECTOR" hidden="1">"[SECTORS"</definedName>
    <definedName name="EV__MEMORYCVW__INPUTOUTPUTV3.XLSM_SEX" hidden="1">"[TOT_SEX"</definedName>
    <definedName name="EV__MEMORYCVW__INPUTOUTPUTV3.XLSM_TIME" hidden="1">"[SELECT_TIME"</definedName>
    <definedName name="EV__MEMORYCVW__LIBRO10" hidden="1">"[HHRR"</definedName>
    <definedName name="EV__MEMORYCVW__LIBRO10_ACCOUNT_RRHH" hidden="1">"[ACC_RRHH_000200"</definedName>
    <definedName name="EV__MEMORYCVW__LIBRO10_CATEGORY" hidden="1">"[ACTUAL"</definedName>
    <definedName name="EV__MEMORYCVW__LIBRO10_COUNTRY" hidden="1">"[JER_1"</definedName>
    <definedName name="EV__MEMORYCVW__LIBRO10_CUSTOM_1" hidden="1">"[DUMMY_C1"</definedName>
    <definedName name="EV__MEMORYCVW__LIBRO10_CUSTOM_2" hidden="1">"[DUMMY_C2"</definedName>
    <definedName name="EV__MEMORYCVW__LIBRO10_DATASRC_I_HR" hidden="1">"[CORR"</definedName>
    <definedName name="EV__MEMORYCVW__LIBRO10_DEPARTMENT" hidden="1">"[DEP_RRHH_021700"</definedName>
    <definedName name="EV__MEMORYCVW__LIBRO10_ENTITY" hidden="1">"[GRUPO_CONS"</definedName>
    <definedName name="EV__MEMORYCVW__LIBRO10_FLOW_RRHH" hidden="1">"[F_VAR"</definedName>
    <definedName name="EV__MEMORYCVW__LIBRO10_GROUPS" hidden="1">"[NON_GROUP"</definedName>
    <definedName name="EV__MEMORYCVW__LIBRO10_INTCO_INONE" hidden="1">"[I_NONE"</definedName>
    <definedName name="EV__MEMORYCVW__LIBRO10_MEASURES" hidden="1">"[PERIODIC"</definedName>
    <definedName name="EV__MEMORYCVW__LIBRO10_RPTCURRENCY" hidden="1">"[EUR"</definedName>
    <definedName name="EV__MEMORYCVW__LIBRO10_SECTOR" hidden="1">"[SECTORS"</definedName>
    <definedName name="EV__MEMORYCVW__LIBRO10_SEX" hidden="1">"[TOT_SEX"</definedName>
    <definedName name="EV__MEMORYCVW__LIBRO10_TIME" hidden="1">"[SELECT_TIME"</definedName>
    <definedName name="EV__MEMORYCVW__LIBRO2" hidden="1">"[FINANCE"</definedName>
    <definedName name="EV__MEMORYCVW__LIBRO2_ACCOUNT_ACT" hidden="1">"[ACC_ACT_000001"</definedName>
    <definedName name="EV__MEMORYCVW__LIBRO2_ACCOUNT_FIN" hidden="1">"[BS"</definedName>
    <definedName name="EV__MEMORYCVW__LIBRO2_ACCOUNT_RRHH" hidden="1">"[ACC_RRHH_000200"</definedName>
    <definedName name="EV__MEMORYCVW__LIBRO2_CATEGORY" hidden="1">"[IG_CATEGORY"</definedName>
    <definedName name="EV__MEMORYCVW__LIBRO2_COUNTRY" hidden="1">"[JER_1"</definedName>
    <definedName name="EV__MEMORYCVW__LIBRO2_CUSTOM_1" hidden="1">"[DUMMY_C1"</definedName>
    <definedName name="EV__MEMORYCVW__LIBRO2_CUSTOM_2" hidden="1">"[DUMMY_C2"</definedName>
    <definedName name="EV__MEMORYCVW__LIBRO2_DATASRC" hidden="1">"[CONSO"</definedName>
    <definedName name="EV__MEMORYCVW__LIBRO2_DATASRC_ACT" hidden="1">"[INPUT_CORR"</definedName>
    <definedName name="EV__MEMORYCVW__LIBRO2_DATASRC_I_HR" hidden="1">"[CONSO"</definedName>
    <definedName name="EV__MEMORYCVW__LIBRO2_DEPARTMENT" hidden="1">"[DEP_RRHH_021700"</definedName>
    <definedName name="EV__MEMORYCVW__LIBRO2_ENTITY" hidden="1">"[DUME"</definedName>
    <definedName name="EV__MEMORYCVW__LIBRO2_FLOW" hidden="1">"[SF"</definedName>
    <definedName name="EV__MEMORYCVW__LIBRO2_FLOW_RRHH" hidden="1">"[F_VAR"</definedName>
    <definedName name="EV__MEMORYCVW__LIBRO2_GROUPS" hidden="1">"[NON_GROUP"</definedName>
    <definedName name="EV__MEMORYCVW__LIBRO2_INTCO" hidden="1">"[ALL_IC"</definedName>
    <definedName name="EV__MEMORYCVW__LIBRO2_MEASURES" hidden="1">"[YTD"</definedName>
    <definedName name="EV__MEMORYCVW__LIBRO2_RPTCURRENCY" hidden="1">"[EUR"</definedName>
    <definedName name="EV__MEMORYCVW__LIBRO2_SECTIONS" hidden="1">"[TRMODUMMY"</definedName>
    <definedName name="EV__MEMORYCVW__LIBRO2_SECTOR" hidden="1">"[SECTORS"</definedName>
    <definedName name="EV__MEMORYCVW__LIBRO2_SEX" hidden="1">"[TOT_SEX"</definedName>
    <definedName name="EV__MEMORYCVW__LIBRO2_TIME" hidden="1">"[2012.JUN"</definedName>
    <definedName name="EV__MEMORYCVW__LIBRO3" hidden="1">"[FINANCE"</definedName>
    <definedName name="EV__MEMORYCVW__LIBRO3_ACCOUNT_ACT" hidden="1">"[ACC_ACT_000001"</definedName>
    <definedName name="EV__MEMORYCVW__LIBRO3_ACCOUNT_FIN" hidden="1">"[BS"</definedName>
    <definedName name="EV__MEMORYCVW__LIBRO3_CATEGORY" hidden="1">"[IG_CATEGORY"</definedName>
    <definedName name="EV__MEMORYCVW__LIBRO3_COUNTRY" hidden="1">"[JER_1"</definedName>
    <definedName name="EV__MEMORYCVW__LIBRO3_CUSTOM_1" hidden="1">"[DUMMY_C1"</definedName>
    <definedName name="EV__MEMORYCVW__LIBRO3_CUSTOM_2" hidden="1">"[DUMMY_C2"</definedName>
    <definedName name="EV__MEMORYCVW__LIBRO3_DATASRC" hidden="1">"[CONSO"</definedName>
    <definedName name="EV__MEMORYCVW__LIBRO3_DATASRC_ACT" hidden="1">"[INPUT_CORR"</definedName>
    <definedName name="EV__MEMORYCVW__LIBRO3_ENTITY" hidden="1">"[GRUPO_CONS"</definedName>
    <definedName name="EV__MEMORYCVW__LIBRO3_FLOW" hidden="1">"[SF"</definedName>
    <definedName name="EV__MEMORYCVW__LIBRO3_GROUPS" hidden="1">"[NON_GROUP"</definedName>
    <definedName name="EV__MEMORYCVW__LIBRO3_INTCO" hidden="1">"[ALL_IC"</definedName>
    <definedName name="EV__MEMORYCVW__LIBRO3_MEASURES" hidden="1">"[YTD"</definedName>
    <definedName name="EV__MEMORYCVW__LIBRO3_RPTCURRENCY" hidden="1">"[EUR"</definedName>
    <definedName name="EV__MEMORYCVW__LIBRO3_SECTIONS" hidden="1">"[TRMODUMMY"</definedName>
    <definedName name="EV__MEMORYCVW__LIBRO3_SECTOR" hidden="1">"[SECTORS"</definedName>
    <definedName name="EV__MEMORYCVW__LIBRO3_TIME" hidden="1">"[SELECT_TIME"</definedName>
    <definedName name="EV__MEMORYCVW__LIBRO4" hidden="1">"[FINANCE"</definedName>
    <definedName name="EV__MEMORYCVW__LIBRO6" hidden="1">"[FINANCE"</definedName>
    <definedName name="EV__MEMORYCVW__LIBRO6_ACCOUNT_FIN" hidden="1">"[RDOGRUPO"</definedName>
    <definedName name="EV__MEMORYCVW__LIBRO6_CATEGORY" hidden="1">"[TOT_CATEGORY"</definedName>
    <definedName name="EV__MEMORYCVW__LIBRO6_COUNTRY" hidden="1">"[JER_1"</definedName>
    <definedName name="EV__MEMORYCVW__LIBRO6_CUSTOM_1" hidden="1">"[DUMMY_C1"</definedName>
    <definedName name="EV__MEMORYCVW__LIBRO6_CUSTOM_2" hidden="1">"[DUMMY_C2"</definedName>
    <definedName name="EV__MEMORYCVW__LIBRO6_DATASRC" hidden="1">"[INPUT"</definedName>
    <definedName name="EV__MEMORYCVW__LIBRO6_ENTITY" hidden="1">"[WORKSTATUS"</definedName>
    <definedName name="EV__MEMORYCVW__LIBRO6_FLOW" hidden="1">"[SF"</definedName>
    <definedName name="EV__MEMORYCVW__LIBRO6_GROUPS" hidden="1">"[G_001"</definedName>
    <definedName name="EV__MEMORYCVW__LIBRO6_INTCO" hidden="1">"[ALL_IC"</definedName>
    <definedName name="EV__MEMORYCVW__LIBRO6_MEASURES" hidden="1">"[YTD"</definedName>
    <definedName name="EV__MEMORYCVW__LIBRO6_RPTCURRENCY" hidden="1">"[EUR"</definedName>
    <definedName name="EV__MEMORYCVW__LIBRO6_SECTOR" hidden="1">"[SECTORS"</definedName>
    <definedName name="EV__MEMORYCVW__LIBRO6_TIME" hidden="1">"[2005.TOTAL"</definedName>
    <definedName name="EV__MEMORYCVW__NOVA_PESTANYA_RRHH.XLSM" hidden="1">"[FINANCE"</definedName>
    <definedName name="EV__MEMORYCVW__PERFIL_CIAS_V3.XLSX" hidden="1">"[FINANCE"</definedName>
    <definedName name="EV__MEMORYCVW__PERFIL_CIAS_V3.XLSX_ACCOUNT_FIN" hidden="1">"[220100"</definedName>
    <definedName name="EV__MEMORYCVW__PERFIL_CIAS_V3.XLSX_CATEGORY" hidden="1">"[ACTUAL"</definedName>
    <definedName name="EV__MEMORYCVW__PERFIL_CIAS_V3.XLSX_COUNTRY" hidden="1">"[JER_1"</definedName>
    <definedName name="EV__MEMORYCVW__PERFIL_CIAS_V3.XLSX_CUSTOM_1" hidden="1">"[DUMMY_C1"</definedName>
    <definedName name="EV__MEMORYCVW__PERFIL_CIAS_V3.XLSX_CUSTOM_2" hidden="1">"[DUMMY_C2"</definedName>
    <definedName name="EV__MEMORYCVW__PERFIL_CIAS_V3.XLSX_DATASRC" hidden="1">"[AJ_POST"</definedName>
    <definedName name="EV__MEMORYCVW__PERFIL_CIAS_V3.XLSX_ENTITY" hidden="1">"[1138"</definedName>
    <definedName name="EV__MEMORYCVW__PERFIL_CIAS_V3.XLSX_FLOW" hidden="1">"[SF"</definedName>
    <definedName name="EV__MEMORYCVW__PERFIL_CIAS_V3.XLSX_GROUPS" hidden="1">"[G_001"</definedName>
    <definedName name="EV__MEMORYCVW__PERFIL_CIAS_V3.XLSX_INTCO" hidden="1">"[ALL_IC"</definedName>
    <definedName name="EV__MEMORYCVW__PERFIL_CIAS_V3.XLSX_MEASURES" hidden="1">"[YTD"</definedName>
    <definedName name="EV__MEMORYCVW__PERFIL_CIAS_V3.XLSX_RPTCURRENCY" hidden="1">"[GBP"</definedName>
    <definedName name="EV__MEMORYCVW__PERFIL_CIAS_V3.XLSX_SECTOR" hidden="1">"[SECTORS"</definedName>
    <definedName name="EV__MEMORYCVW__PERFIL_CIAS_V3.XLSX_TIME" hidden="1">"[2011.JUN"</definedName>
    <definedName name="EV__MEMORYCVW__PLP_AGOSTO.XLSX" hidden="1">"[CGI_ARTERIS"</definedName>
    <definedName name="EV__MEMORYCVW__PLP_JANEIRO.XLSX" hidden="1">"[CGI_ARTERIS"</definedName>
    <definedName name="EV__MEMORYCVW__PLP_JANEIRO.XLSX_BASEYEARVALUE" hidden="1">"[0000.01"</definedName>
    <definedName name="EV__MEMORYCVW__PLP_JANEIRO.XLSX_CATEGORY" hidden="1">"[PLAN"</definedName>
    <definedName name="EV__MEMORYCVW__PLP_JANEIRO.XLSX_CGI_MEASURE" hidden="1">"[MONEDA"</definedName>
    <definedName name="EV__MEMORYCVW__PLP_JANEIRO.XLSX_CGI_OBJECT" hidden="1">"[Aux_object"</definedName>
    <definedName name="EV__MEMORYCVW__PLP_JANEIRO.XLSX_DATASRC" hidden="1">"[TOTAL"</definedName>
    <definedName name="EV__MEMORYCVW__PLP_JANEIRO.XLSX_DETAIL" hidden="1">"[TOT_DET"</definedName>
    <definedName name="EV__MEMORYCVW__PLP_JANEIRO.XLSX_EMPREENDIMENTO" hidden="1">"[I_NONE"</definedName>
    <definedName name="EV__MEMORYCVW__PLP_JANEIRO.XLSX_ENTITY" hidden="1">"[1268"</definedName>
    <definedName name="EV__MEMORYCVW__PLP_JANEIRO.XLSX_ITEM" hidden="1">"[P_NONE"</definedName>
    <definedName name="EV__MEMORYCVW__PLP_JANEIRO.XLSX_MEASURES" hidden="1">"[PERIODIC"</definedName>
    <definedName name="EV__MEMORYCVW__PLP_JANEIRO.XLSX_TIME" hidden="1">"[SELECT_TIME"</definedName>
    <definedName name="EV__MEMORYCVW__PLP_JANEIRO_REAJUSTADO.XLSX" hidden="1">"[CGI_ARTERIS"</definedName>
    <definedName name="EV__MEMORYCVW__PLP_JANEIRO_REAJUSTADO.XLSX_BASEYEARVALUE" hidden="1">"[0000.01"</definedName>
    <definedName name="EV__MEMORYCVW__PLP_JANEIRO_REAJUSTADO.XLSX_CATEGORY" hidden="1">"[PLAN"</definedName>
    <definedName name="EV__MEMORYCVW__PLP_JANEIRO_REAJUSTADO.XLSX_CGI_MEASURE" hidden="1">"[MONEDA"</definedName>
    <definedName name="EV__MEMORYCVW__PLP_JANEIRO_REAJUSTADO.XLSX_CGI_OBJECT" hidden="1">"[Aux_object"</definedName>
    <definedName name="EV__MEMORYCVW__PLP_JANEIRO_REAJUSTADO.XLSX_DATASRC" hidden="1">"[TOTAL"</definedName>
    <definedName name="EV__MEMORYCVW__PLP_JANEIRO_REAJUSTADO.XLSX_DETAIL" hidden="1">"[TOT_DET"</definedName>
    <definedName name="EV__MEMORYCVW__PLP_JANEIRO_REAJUSTADO.XLSX_EMPREENDIMENTO" hidden="1">"[I_NONE"</definedName>
    <definedName name="EV__MEMORYCVW__PLP_JANEIRO_REAJUSTADO.XLSX_ENTITY" hidden="1">"[1268"</definedName>
    <definedName name="EV__MEMORYCVW__PLP_JANEIRO_REAJUSTADO.XLSX_ITEM" hidden="1">"[P_NONE"</definedName>
    <definedName name="EV__MEMORYCVW__PLP_JANEIRO_REAJUSTADO.XLSX_MEASURES" hidden="1">"[PERIODIC"</definedName>
    <definedName name="EV__MEMORYCVW__PLP_JANEIRO_REAJUSTADO.XLSX_TIME" hidden="1">"[SELECT_TIME"</definedName>
    <definedName name="EV__MEMORYCVW__PLP_SETEMBRO.XLSX" hidden="1">"[CGI_ARTERIS"</definedName>
    <definedName name="EV__MEMORYCVW__PRIORIZACIÓN_TAREAS_BPC_20120127.XLS" hidden="1">"[FINANCE"</definedName>
    <definedName name="EV__MEMORYCVW__PRIORIZACIÓN_TAREAS_BPC_20120127.XLS_ACCOUNT_FIN" hidden="1">"[BS"</definedName>
    <definedName name="EV__MEMORYCVW__PRIORIZACIÓN_TAREAS_BPC_20120127.XLS_CATEGORY" hidden="1">"[ACTUAL"</definedName>
    <definedName name="EV__MEMORYCVW__PRIORIZACIÓN_TAREAS_BPC_20120127.XLS_COUNTRY" hidden="1">"[JER_1"</definedName>
    <definedName name="EV__MEMORYCVW__PRIORIZACIÓN_TAREAS_BPC_20120127.XLS_CUSTOM_1" hidden="1">"[DUMMY_C1"</definedName>
    <definedName name="EV__MEMORYCVW__PRIORIZACIÓN_TAREAS_BPC_20120127.XLS_CUSTOM_2" hidden="1">"[DUMMY_C2"</definedName>
    <definedName name="EV__MEMORYCVW__PRIORIZACIÓN_TAREAS_BPC_20120127.XLS_DATASRC" hidden="1">"[CONSO"</definedName>
    <definedName name="EV__MEMORYCVW__PRIORIZACIÓN_TAREAS_BPC_20120127.XLS_ENTITY" hidden="1">"[1231"</definedName>
    <definedName name="EV__MEMORYCVW__PRIORIZACIÓN_TAREAS_BPC_20120127.XLS_FLOW" hidden="1">"[SF"</definedName>
    <definedName name="EV__MEMORYCVW__PRIORIZACIÓN_TAREAS_BPC_20120127.XLS_GROUPS" hidden="1">"[G_001"</definedName>
    <definedName name="EV__MEMORYCVW__PRIORIZACIÓN_TAREAS_BPC_20120127.XLS_INTCO" hidden="1">"[ALL_IC"</definedName>
    <definedName name="EV__MEMORYCVW__PRIORIZACIÓN_TAREAS_BPC_20120127.XLS_MEASURES" hidden="1">"[YTD"</definedName>
    <definedName name="EV__MEMORYCVW__PRIORIZACIÓN_TAREAS_BPC_20120127.XLS_RPTCURRENCY" hidden="1">"[GBP"</definedName>
    <definedName name="EV__MEMORYCVW__PRIORIZACIÓN_TAREAS_BPC_20120127.XLS_SECTOR" hidden="1">"[CONC_ESP"</definedName>
    <definedName name="EV__MEMORYCVW__PRIORIZACIÓN_TAREAS_BPC_20120127.XLS_TIME" hidden="1">"[2010.DEC"</definedName>
    <definedName name="EV__MEMORYCVW__TEST.XLSM" hidden="1">"[FINANCE"</definedName>
    <definedName name="EV__MEMORYCVW__TEST.XLSM_ACCOUNT_FIN" hidden="1">"[RDOGRUPO"</definedName>
    <definedName name="EV__MEMORYCVW__TEST.XLSM_CATEGORY" hidden="1">"[ACTUAL"</definedName>
    <definedName name="EV__MEMORYCVW__TEST.XLSM_COUNTRY" hidden="1">"[JER_1"</definedName>
    <definedName name="EV__MEMORYCVW__TEST.XLSM_CUSTOM_1" hidden="1">"[DUMMY_C1"</definedName>
    <definedName name="EV__MEMORYCVW__TEST.XLSM_CUSTOM_2" hidden="1">"[DUMMY_C2"</definedName>
    <definedName name="EV__MEMORYCVW__TEST.XLSM_DATASRC" hidden="1">"[AJ_POST"</definedName>
    <definedName name="EV__MEMORYCVW__TEST.XLSM_ENTITY" hidden="1">"[1113"</definedName>
    <definedName name="EV__MEMORYCVW__TEST.XLSM_FLOW" hidden="1">"[SF"</definedName>
    <definedName name="EV__MEMORYCVW__TEST.XLSM_GROUPS" hidden="1">"[G_001"</definedName>
    <definedName name="EV__MEMORYCVW__TEST.XLSM_INTCO" hidden="1">"[ALL_IC"</definedName>
    <definedName name="EV__MEMORYCVW__TEST.XLSM_MEASURES" hidden="1">"[YTD"</definedName>
    <definedName name="EV__MEMORYCVW__TEST.XLSM_RPTCURRENCY" hidden="1">"[GBP"</definedName>
    <definedName name="EV__MEMORYCVW__TEST.XLSM_SECTOR" hidden="1">"[SECTORS"</definedName>
    <definedName name="EV__MEMORYCVW__TEST.XLSM_TIME" hidden="1">"[2013.FEB"</definedName>
    <definedName name="EV__MEMORYCVW__TESTV31.XLSM" hidden="1">"[FINANCE"</definedName>
    <definedName name="EV__MEMORYCVW__TESTV31.XLSM_ACCOUNT_FIN" hidden="1">"[RDOGRUPO"</definedName>
    <definedName name="EV__MEMORYCVW__TESTV31.XLSM_CATEGORY" hidden="1">"[ACTUAL"</definedName>
    <definedName name="EV__MEMORYCVW__TESTV31.XLSM_COUNTRY" hidden="1">"[JER_1"</definedName>
    <definedName name="EV__MEMORYCVW__TESTV31.XLSM_CUSTOM_1" hidden="1">"[DUMMY_C1"</definedName>
    <definedName name="EV__MEMORYCVW__TESTV31.XLSM_CUSTOM_2" hidden="1">"[DUMMY_C2"</definedName>
    <definedName name="EV__MEMORYCVW__TESTV31.XLSM_DATASRC" hidden="1">"[AJ_POST"</definedName>
    <definedName name="EV__MEMORYCVW__TESTV31.XLSM_ENTITY" hidden="1">"[1042"</definedName>
    <definedName name="EV__MEMORYCVW__TESTV31.XLSM_FLOW" hidden="1">"[SF"</definedName>
    <definedName name="EV__MEMORYCVW__TESTV31.XLSM_GROUPS" hidden="1">"[G_001"</definedName>
    <definedName name="EV__MEMORYCVW__TESTV31.XLSM_INTCO" hidden="1">"[ALL_IC"</definedName>
    <definedName name="EV__MEMORYCVW__TESTV31.XLSM_MEASURES" hidden="1">"[YTD"</definedName>
    <definedName name="EV__MEMORYCVW__TESTV31.XLSM_RPTCURRENCY" hidden="1">"[GBP"</definedName>
    <definedName name="EV__MEMORYCVW__TESTV31.XLSM_SECTOR" hidden="1">"[SECTORS"</definedName>
    <definedName name="EV__MEMORYCVW__TESTV31.XLSM_TIME" hidden="1">"[2012.JUN"</definedName>
    <definedName name="EV__MEMORYCVW__TRAMS2.XLSX" hidden="1">"[ACTIVITY"</definedName>
    <definedName name="EV__MEMORYCVW__TRAMS2.XLSX_ACCOUNT_ACT" hidden="1">"[ACC_ACT_000001"</definedName>
    <definedName name="EV__MEMORYCVW__TRAMS2.XLSX_CATEGORY" hidden="1">"[ACTUAL"</definedName>
    <definedName name="EV__MEMORYCVW__TRAMS2.XLSX_COUNTRY" hidden="1">"[JER_1"</definedName>
    <definedName name="EV__MEMORYCVW__TRAMS2.XLSX_CUSTOM_1" hidden="1">"[DUMMY_C1"</definedName>
    <definedName name="EV__MEMORYCVW__TRAMS2.XLSX_CUSTOM_2" hidden="1">"[DUMMY_C2"</definedName>
    <definedName name="EV__MEMORYCVW__TRAMS2.XLSX_DATASRC_ACT" hidden="1">"[INPUT_CORR"</definedName>
    <definedName name="EV__MEMORYCVW__TRAMS2.XLSX_ENTITY" hidden="1">"[1113"</definedName>
    <definedName name="EV__MEMORYCVW__TRAMS2.XLSX_MEASURES" hidden="1">"[YTD"</definedName>
    <definedName name="EV__MEMORYCVW__TRAMS2.XLSX_SECTIONS" hidden="1">"[TRMODUMMY"</definedName>
    <definedName name="EV__MEMORYCVW__TRAMS2.XLSX_SECTOR" hidden="1">"[SECTORS"</definedName>
    <definedName name="EV__MEMORYCVW__TRAMS2.XLSX_TIME" hidden="1">"[2011.JUN"</definedName>
    <definedName name="EV__WBEVMODE__" hidden="1">1</definedName>
    <definedName name="EV__WBREFOPTIONS__" hidden="1">134217735</definedName>
    <definedName name="EV__WBVERSION__" hidden="1">0</definedName>
    <definedName name="EV__WSINFO__" hidden="1">"asd"</definedName>
    <definedName name="EVDCXFDBVGRVF">#N/A</definedName>
    <definedName name="ewde" hidden="1">1</definedName>
    <definedName name="ewew" localSheetId="4">#REF!</definedName>
    <definedName name="ewew" localSheetId="7">#REF!</definedName>
    <definedName name="ewew" localSheetId="26">#REF!</definedName>
    <definedName name="ewew">#REF!</definedName>
    <definedName name="ewt" localSheetId="4">#REF!</definedName>
    <definedName name="ewt" localSheetId="7">#REF!</definedName>
    <definedName name="ewt">#REF!</definedName>
    <definedName name="ex" localSheetId="4">#REF!</definedName>
    <definedName name="ex" localSheetId="7">#REF!</definedName>
    <definedName name="ex">#REF!</definedName>
    <definedName name="EXA" localSheetId="4">#REF!</definedName>
    <definedName name="EXA" localSheetId="19">'[5]PRO-08'!#REF!</definedName>
    <definedName name="EXA" localSheetId="7">#REF!</definedName>
    <definedName name="EXA" localSheetId="26">#REF!</definedName>
    <definedName name="EXA">#REF!</definedName>
    <definedName name="EXA_10" localSheetId="4">#REF!</definedName>
    <definedName name="EXA_10" localSheetId="26">#REF!</definedName>
    <definedName name="EXA_10">#N/A</definedName>
    <definedName name="EXA_11">#N/A</definedName>
    <definedName name="EXA_12">#N/A</definedName>
    <definedName name="EXA_13">#N/A</definedName>
    <definedName name="EXA_14">#N/A</definedName>
    <definedName name="EXA_15">#N/A</definedName>
    <definedName name="EXA_16">#N/A</definedName>
    <definedName name="EXA_17">#N/A</definedName>
    <definedName name="EXA_18">#N/A</definedName>
    <definedName name="EXA_24" localSheetId="4">#REF!</definedName>
    <definedName name="EXA_24" localSheetId="7">#REF!</definedName>
    <definedName name="EXA_24">#REF!</definedName>
    <definedName name="EXA_25" localSheetId="4">#REF!</definedName>
    <definedName name="EXA_25" localSheetId="7">#REF!</definedName>
    <definedName name="EXA_25" localSheetId="26">#REF!</definedName>
    <definedName name="EXA_25">#REF!</definedName>
    <definedName name="EXA_26" localSheetId="4">#REF!</definedName>
    <definedName name="EXA_26" localSheetId="7">#REF!</definedName>
    <definedName name="EXA_26">#REF!</definedName>
    <definedName name="EXA_27" localSheetId="4">#REF!</definedName>
    <definedName name="EXA_27" localSheetId="7">#REF!</definedName>
    <definedName name="EXA_27" localSheetId="26">#REF!</definedName>
    <definedName name="EXA_27">#REF!</definedName>
    <definedName name="EXA_29" localSheetId="4">#REF!</definedName>
    <definedName name="EXA_29" localSheetId="7">#REF!</definedName>
    <definedName name="EXA_29" localSheetId="26">#REF!</definedName>
    <definedName name="EXA_29">#REF!</definedName>
    <definedName name="EXA_5">#N/A</definedName>
    <definedName name="EXA_6">#N/A</definedName>
    <definedName name="EXA_7">#N/A</definedName>
    <definedName name="EXA_8">#N/A</definedName>
    <definedName name="EXA_9" localSheetId="4">#REF!</definedName>
    <definedName name="EXA_9" localSheetId="26">#REF!</definedName>
    <definedName name="EXA_9">#N/A</definedName>
    <definedName name="Excel_BuiltIn__FilterDatabase_1" localSheetId="4">#REF!</definedName>
    <definedName name="Excel_BuiltIn__FilterDatabase_1" localSheetId="7">#REF!</definedName>
    <definedName name="Excel_BuiltIn__FilterDatabase_1" localSheetId="26">#REF!</definedName>
    <definedName name="Excel_BuiltIn__FilterDatabase_1">#REF!</definedName>
    <definedName name="Excel_BuiltIn__FilterDatabase_1_1" localSheetId="4">#REF!</definedName>
    <definedName name="Excel_BuiltIn__FilterDatabase_1_1" localSheetId="7">#REF!</definedName>
    <definedName name="Excel_BuiltIn__FilterDatabase_1_1" localSheetId="26">#REF!</definedName>
    <definedName name="Excel_BuiltIn__FilterDatabase_1_1">#REF!</definedName>
    <definedName name="Excel_BuiltIn__FilterDatabase_1_10">#N/A</definedName>
    <definedName name="Excel_BuiltIn__FilterDatabase_1_11">#N/A</definedName>
    <definedName name="Excel_BuiltIn__FilterDatabase_1_12">#N/A</definedName>
    <definedName name="Excel_BuiltIn__FilterDatabase_1_13">#N/A</definedName>
    <definedName name="Excel_BuiltIn__FilterDatabase_1_14">#N/A</definedName>
    <definedName name="Excel_BuiltIn__FilterDatabase_1_15">#N/A</definedName>
    <definedName name="Excel_BuiltIn__FilterDatabase_1_16">#N/A</definedName>
    <definedName name="Excel_BuiltIn__FilterDatabase_1_17">#N/A</definedName>
    <definedName name="Excel_BuiltIn__FilterDatabase_1_18">#N/A</definedName>
    <definedName name="Excel_BuiltIn__FilterDatabase_1_5">#N/A</definedName>
    <definedName name="Excel_BuiltIn__FilterDatabase_1_6">#N/A</definedName>
    <definedName name="Excel_BuiltIn__FilterDatabase_1_7">#N/A</definedName>
    <definedName name="Excel_BuiltIn__FilterDatabase_1_8">#N/A</definedName>
    <definedName name="Excel_BuiltIn__FilterDatabase_1_9">#N/A</definedName>
    <definedName name="Excel_BuiltIn__FilterDatabase_10" localSheetId="4">#REF!</definedName>
    <definedName name="Excel_BuiltIn__FilterDatabase_10" localSheetId="7">#REF!</definedName>
    <definedName name="Excel_BuiltIn__FilterDatabase_10" localSheetId="26">#REF!</definedName>
    <definedName name="Excel_BuiltIn__FilterDatabase_10">#REF!</definedName>
    <definedName name="Excel_BuiltIn__FilterDatabase_11" localSheetId="4">#REF!</definedName>
    <definedName name="Excel_BuiltIn__FilterDatabase_11" localSheetId="7">#REF!</definedName>
    <definedName name="Excel_BuiltIn__FilterDatabase_11" localSheetId="26">#REF!</definedName>
    <definedName name="Excel_BuiltIn__FilterDatabase_11">#REF!</definedName>
    <definedName name="Excel_BuiltIn__FilterDatabase_12" localSheetId="4">#REF!</definedName>
    <definedName name="Excel_BuiltIn__FilterDatabase_12" localSheetId="7">#REF!</definedName>
    <definedName name="Excel_BuiltIn__FilterDatabase_12" localSheetId="26">#REF!</definedName>
    <definedName name="Excel_BuiltIn__FilterDatabase_12">#REF!</definedName>
    <definedName name="Excel_BuiltIn__FilterDatabase_13" localSheetId="4">#REF!</definedName>
    <definedName name="Excel_BuiltIn__FilterDatabase_13" localSheetId="7">#REF!</definedName>
    <definedName name="Excel_BuiltIn__FilterDatabase_13" localSheetId="26">#REF!</definedName>
    <definedName name="Excel_BuiltIn__FilterDatabase_13">#REF!</definedName>
    <definedName name="Excel_BuiltIn__FilterDatabase_14" localSheetId="4">#REF!</definedName>
    <definedName name="Excel_BuiltIn__FilterDatabase_14" localSheetId="7">#REF!</definedName>
    <definedName name="Excel_BuiltIn__FilterDatabase_14" localSheetId="26">#REF!</definedName>
    <definedName name="Excel_BuiltIn__FilterDatabase_14">#REF!</definedName>
    <definedName name="Excel_BuiltIn__FilterDatabase_15" localSheetId="4">#REF!</definedName>
    <definedName name="Excel_BuiltIn__FilterDatabase_15" localSheetId="7">#REF!</definedName>
    <definedName name="Excel_BuiltIn__FilterDatabase_15" localSheetId="26">#REF!</definedName>
    <definedName name="Excel_BuiltIn__FilterDatabase_15">#REF!</definedName>
    <definedName name="Excel_BuiltIn__FilterDatabase_16" localSheetId="4">#REF!</definedName>
    <definedName name="Excel_BuiltIn__FilterDatabase_16" localSheetId="7">#REF!</definedName>
    <definedName name="Excel_BuiltIn__FilterDatabase_16" localSheetId="26">#REF!</definedName>
    <definedName name="Excel_BuiltIn__FilterDatabase_16">#REF!</definedName>
    <definedName name="Excel_BuiltIn__FilterDatabase_17" localSheetId="4">#REF!</definedName>
    <definedName name="Excel_BuiltIn__FilterDatabase_17" localSheetId="7">#REF!</definedName>
    <definedName name="Excel_BuiltIn__FilterDatabase_17" localSheetId="26">#REF!</definedName>
    <definedName name="Excel_BuiltIn__FilterDatabase_17">#REF!</definedName>
    <definedName name="Excel_BuiltIn__FilterDatabase_18" localSheetId="4">#REF!</definedName>
    <definedName name="Excel_BuiltIn__FilterDatabase_18" localSheetId="7">#REF!</definedName>
    <definedName name="Excel_BuiltIn__FilterDatabase_18" localSheetId="26">#REF!</definedName>
    <definedName name="Excel_BuiltIn__FilterDatabase_18">#REF!</definedName>
    <definedName name="Excel_BuiltIn__FilterDatabase_19" localSheetId="4">#REF!</definedName>
    <definedName name="Excel_BuiltIn__FilterDatabase_19" localSheetId="7">#REF!</definedName>
    <definedName name="Excel_BuiltIn__FilterDatabase_19" localSheetId="26">#REF!</definedName>
    <definedName name="Excel_BuiltIn__FilterDatabase_19">#REF!</definedName>
    <definedName name="Excel_BuiltIn__FilterDatabase_2" localSheetId="4">#REF!</definedName>
    <definedName name="Excel_BuiltIn__FilterDatabase_2" localSheetId="7">#REF!</definedName>
    <definedName name="Excel_BuiltIn__FilterDatabase_2" localSheetId="26">#REF!</definedName>
    <definedName name="Excel_BuiltIn__FilterDatabase_2">#REF!</definedName>
    <definedName name="Excel_BuiltIn__FilterDatabase_2_1" localSheetId="4">#REF!</definedName>
    <definedName name="Excel_BuiltIn__FilterDatabase_2_1" localSheetId="7">#REF!</definedName>
    <definedName name="Excel_BuiltIn__FilterDatabase_2_1">#REF!</definedName>
    <definedName name="Excel_BuiltIn__FilterDatabase_2_1_1" localSheetId="4">#REF!</definedName>
    <definedName name="Excel_BuiltIn__FilterDatabase_2_1_1" localSheetId="7">#REF!</definedName>
    <definedName name="Excel_BuiltIn__FilterDatabase_2_1_1">#REF!</definedName>
    <definedName name="Excel_BuiltIn__FilterDatabase_2_1_1_1" localSheetId="4">#REF!</definedName>
    <definedName name="Excel_BuiltIn__FilterDatabase_2_1_1_1" localSheetId="7">#REF!</definedName>
    <definedName name="Excel_BuiltIn__FilterDatabase_2_1_1_1">#REF!</definedName>
    <definedName name="Excel_BuiltIn__FilterDatabase_2_11" localSheetId="4">#REF!</definedName>
    <definedName name="Excel_BuiltIn__FilterDatabase_2_11" localSheetId="7">#REF!</definedName>
    <definedName name="Excel_BuiltIn__FilterDatabase_2_11" localSheetId="26">#REF!</definedName>
    <definedName name="Excel_BuiltIn__FilterDatabase_2_11">#REF!</definedName>
    <definedName name="Excel_BuiltIn__FilterDatabase_2_12" localSheetId="4">#REF!</definedName>
    <definedName name="Excel_BuiltIn__FilterDatabase_2_12" localSheetId="7">#REF!</definedName>
    <definedName name="Excel_BuiltIn__FilterDatabase_2_12" localSheetId="26">#REF!</definedName>
    <definedName name="Excel_BuiltIn__FilterDatabase_2_12">#REF!</definedName>
    <definedName name="Excel_BuiltIn__FilterDatabase_2_13" localSheetId="4">#REF!</definedName>
    <definedName name="Excel_BuiltIn__FilterDatabase_2_13" localSheetId="7">#REF!</definedName>
    <definedName name="Excel_BuiltIn__FilterDatabase_2_13" localSheetId="26">#REF!</definedName>
    <definedName name="Excel_BuiltIn__FilterDatabase_2_13">#REF!</definedName>
    <definedName name="Excel_BuiltIn__FilterDatabase_2_15" localSheetId="4">#REF!</definedName>
    <definedName name="Excel_BuiltIn__FilterDatabase_2_15" localSheetId="7">#REF!</definedName>
    <definedName name="Excel_BuiltIn__FilterDatabase_2_15" localSheetId="26">#REF!</definedName>
    <definedName name="Excel_BuiltIn__FilterDatabase_2_15">#REF!</definedName>
    <definedName name="Excel_BuiltIn__FilterDatabase_2_16" localSheetId="4">#REF!</definedName>
    <definedName name="Excel_BuiltIn__FilterDatabase_2_16" localSheetId="7">#REF!</definedName>
    <definedName name="Excel_BuiltIn__FilterDatabase_2_16" localSheetId="26">#REF!</definedName>
    <definedName name="Excel_BuiltIn__FilterDatabase_2_16">#REF!</definedName>
    <definedName name="Excel_BuiltIn__FilterDatabase_2_17" localSheetId="4">#REF!</definedName>
    <definedName name="Excel_BuiltIn__FilterDatabase_2_17" localSheetId="7">#REF!</definedName>
    <definedName name="Excel_BuiltIn__FilterDatabase_2_17" localSheetId="26">#REF!</definedName>
    <definedName name="Excel_BuiltIn__FilterDatabase_2_17">#REF!</definedName>
    <definedName name="Excel_BuiltIn__FilterDatabase_2_19" localSheetId="4">#REF!</definedName>
    <definedName name="Excel_BuiltIn__FilterDatabase_2_19" localSheetId="7">#REF!</definedName>
    <definedName name="Excel_BuiltIn__FilterDatabase_2_19" localSheetId="26">#REF!</definedName>
    <definedName name="Excel_BuiltIn__FilterDatabase_2_19">#REF!</definedName>
    <definedName name="Excel_BuiltIn__FilterDatabase_2_2" localSheetId="4">#REF!</definedName>
    <definedName name="Excel_BuiltIn__FilterDatabase_2_2" localSheetId="7">#REF!</definedName>
    <definedName name="Excel_BuiltIn__FilterDatabase_2_2" localSheetId="26">#REF!</definedName>
    <definedName name="Excel_BuiltIn__FilterDatabase_2_2">#REF!</definedName>
    <definedName name="Excel_BuiltIn__FilterDatabase_2_28" localSheetId="4">#REF!</definedName>
    <definedName name="Excel_BuiltIn__FilterDatabase_2_28" localSheetId="7">#REF!</definedName>
    <definedName name="Excel_BuiltIn__FilterDatabase_2_28" localSheetId="26">#REF!</definedName>
    <definedName name="Excel_BuiltIn__FilterDatabase_2_28">#REF!</definedName>
    <definedName name="Excel_BuiltIn__FilterDatabase_2_3" localSheetId="4">#REF!</definedName>
    <definedName name="Excel_BuiltIn__FilterDatabase_2_3" localSheetId="7">#REF!</definedName>
    <definedName name="Excel_BuiltIn__FilterDatabase_2_3" localSheetId="26">#REF!</definedName>
    <definedName name="Excel_BuiltIn__FilterDatabase_2_3">#REF!</definedName>
    <definedName name="Excel_BuiltIn__FilterDatabase_2_4" localSheetId="4">#REF!</definedName>
    <definedName name="Excel_BuiltIn__FilterDatabase_2_4" localSheetId="7">#REF!</definedName>
    <definedName name="Excel_BuiltIn__FilterDatabase_2_4" localSheetId="26">#REF!</definedName>
    <definedName name="Excel_BuiltIn__FilterDatabase_2_4">#REF!</definedName>
    <definedName name="Excel_BuiltIn__FilterDatabase_2_7" localSheetId="4">#REF!</definedName>
    <definedName name="Excel_BuiltIn__FilterDatabase_2_7" localSheetId="7">#REF!</definedName>
    <definedName name="Excel_BuiltIn__FilterDatabase_2_7" localSheetId="26">#REF!</definedName>
    <definedName name="Excel_BuiltIn__FilterDatabase_2_7">#REF!</definedName>
    <definedName name="Excel_BuiltIn__FilterDatabase_2_9" localSheetId="4">#REF!</definedName>
    <definedName name="Excel_BuiltIn__FilterDatabase_2_9" localSheetId="7">#REF!</definedName>
    <definedName name="Excel_BuiltIn__FilterDatabase_2_9" localSheetId="26">#REF!</definedName>
    <definedName name="Excel_BuiltIn__FilterDatabase_2_9">#REF!</definedName>
    <definedName name="Excel_BuiltIn__FilterDatabase_25" localSheetId="4">#REF!</definedName>
    <definedName name="Excel_BuiltIn__FilterDatabase_25" localSheetId="7">#REF!</definedName>
    <definedName name="Excel_BuiltIn__FilterDatabase_25" localSheetId="26">#REF!</definedName>
    <definedName name="Excel_BuiltIn__FilterDatabase_25">#REF!</definedName>
    <definedName name="Excel_BuiltIn__FilterDatabase_3" localSheetId="4">#REF!</definedName>
    <definedName name="Excel_BuiltIn__FilterDatabase_3" localSheetId="7">#REF!</definedName>
    <definedName name="Excel_BuiltIn__FilterDatabase_3" localSheetId="26">#REF!</definedName>
    <definedName name="Excel_BuiltIn__FilterDatabase_3">#REF!</definedName>
    <definedName name="Excel_BuiltIn__FilterDatabase_3_1_1" localSheetId="4">#REF!</definedName>
    <definedName name="Excel_BuiltIn__FilterDatabase_3_1_1" localSheetId="7">#REF!</definedName>
    <definedName name="Excel_BuiltIn__FilterDatabase_3_1_1">#REF!</definedName>
    <definedName name="Excel_BuiltIn__FilterDatabase_3_1_1_1" localSheetId="4">#REF!</definedName>
    <definedName name="Excel_BuiltIn__FilterDatabase_3_1_1_1" localSheetId="7">#REF!</definedName>
    <definedName name="Excel_BuiltIn__FilterDatabase_3_1_1_1">#REF!</definedName>
    <definedName name="Excel_BuiltIn__FilterDatabase_4" localSheetId="4">#REF!</definedName>
    <definedName name="Excel_BuiltIn__FilterDatabase_4" localSheetId="7">#REF!</definedName>
    <definedName name="Excel_BuiltIn__FilterDatabase_4" localSheetId="26">#REF!</definedName>
    <definedName name="Excel_BuiltIn__FilterDatabase_4">#REF!</definedName>
    <definedName name="Excel_BuiltIn__FilterDatabase_4_1" localSheetId="4">#REF!</definedName>
    <definedName name="Excel_BuiltIn__FilterDatabase_4_1" localSheetId="7">#REF!</definedName>
    <definedName name="Excel_BuiltIn__FilterDatabase_4_1">#REF!</definedName>
    <definedName name="Excel_BuiltIn__FilterDatabase_4_1_1" localSheetId="4">#REF!</definedName>
    <definedName name="Excel_BuiltIn__FilterDatabase_4_1_1" localSheetId="7">#REF!</definedName>
    <definedName name="Excel_BuiltIn__FilterDatabase_4_1_1">#REF!</definedName>
    <definedName name="Excel_BuiltIn__FilterDatabase_4_1_1_1" localSheetId="4">#REF!</definedName>
    <definedName name="Excel_BuiltIn__FilterDatabase_4_1_1_1" localSheetId="7">#REF!</definedName>
    <definedName name="Excel_BuiltIn__FilterDatabase_4_1_1_1">#REF!</definedName>
    <definedName name="Excel_BuiltIn__FilterDatabase_4_2" localSheetId="4">#REF!</definedName>
    <definedName name="Excel_BuiltIn__FilterDatabase_4_2" localSheetId="7">#REF!</definedName>
    <definedName name="Excel_BuiltIn__FilterDatabase_4_2">#REF!</definedName>
    <definedName name="Excel_BuiltIn__FilterDatabase_44" localSheetId="4">#REF!</definedName>
    <definedName name="Excel_BuiltIn__FilterDatabase_44" localSheetId="7">#REF!</definedName>
    <definedName name="Excel_BuiltIn__FilterDatabase_44">#REF!</definedName>
    <definedName name="Excel_BuiltIn__FilterDatabase_44_1" localSheetId="4">#REF!</definedName>
    <definedName name="Excel_BuiltIn__FilterDatabase_44_1" localSheetId="7">#REF!</definedName>
    <definedName name="Excel_BuiltIn__FilterDatabase_44_1">#REF!</definedName>
    <definedName name="Excel_BuiltIn__FilterDatabase_45" localSheetId="4">#REF!</definedName>
    <definedName name="Excel_BuiltIn__FilterDatabase_45" localSheetId="7">#REF!</definedName>
    <definedName name="Excel_BuiltIn__FilterDatabase_45">#REF!</definedName>
    <definedName name="Excel_BuiltIn__FilterDatabase_45_1" localSheetId="4">#REF!</definedName>
    <definedName name="Excel_BuiltIn__FilterDatabase_45_1" localSheetId="7">#REF!</definedName>
    <definedName name="Excel_BuiltIn__FilterDatabase_45_1">#REF!</definedName>
    <definedName name="Excel_BuiltIn__FilterDatabase_5" localSheetId="4">#REF!</definedName>
    <definedName name="Excel_BuiltIn__FilterDatabase_5" localSheetId="7">#REF!</definedName>
    <definedName name="Excel_BuiltIn__FilterDatabase_5" localSheetId="26">#REF!</definedName>
    <definedName name="Excel_BuiltIn__FilterDatabase_5">#REF!</definedName>
    <definedName name="Excel_BuiltIn__FilterDatabase_5_1" localSheetId="4">#REF!</definedName>
    <definedName name="Excel_BuiltIn__FilterDatabase_5_1" localSheetId="7">#REF!</definedName>
    <definedName name="Excel_BuiltIn__FilterDatabase_5_1">#REF!</definedName>
    <definedName name="Excel_BuiltIn__FilterDatabase_51">"$#REF!.$B$14:$C$44"</definedName>
    <definedName name="Excel_BuiltIn__FilterDatabase_6" localSheetId="4">#REF!</definedName>
    <definedName name="Excel_BuiltIn__FilterDatabase_6" localSheetId="7">#REF!</definedName>
    <definedName name="Excel_BuiltIn__FilterDatabase_6" localSheetId="26">#REF!</definedName>
    <definedName name="Excel_BuiltIn__FilterDatabase_6">#REF!</definedName>
    <definedName name="Excel_BuiltIn__FilterDatabase_7" localSheetId="4">#REF!</definedName>
    <definedName name="Excel_BuiltIn__FilterDatabase_7" localSheetId="7">#REF!</definedName>
    <definedName name="Excel_BuiltIn__FilterDatabase_7" localSheetId="26">#REF!</definedName>
    <definedName name="Excel_BuiltIn__FilterDatabase_7">#REF!</definedName>
    <definedName name="Excel_BuiltIn__FilterDatabase_8" localSheetId="4">#REF!</definedName>
    <definedName name="Excel_BuiltIn__FilterDatabase_8" localSheetId="7">#REF!</definedName>
    <definedName name="Excel_BuiltIn__FilterDatabase_8" localSheetId="26">#REF!</definedName>
    <definedName name="Excel_BuiltIn__FilterDatabase_8">#REF!</definedName>
    <definedName name="Excel_BuiltIn__FilterDatabase_9" localSheetId="4">#REF!</definedName>
    <definedName name="Excel_BuiltIn__FilterDatabase_9" localSheetId="7">#REF!</definedName>
    <definedName name="Excel_BuiltIn__FilterDatabase_9" localSheetId="26">#REF!</definedName>
    <definedName name="Excel_BuiltIn__FilterDatabase_9">#REF!</definedName>
    <definedName name="Excel_BuiltIn_Criteria" localSheetId="4">#REF!</definedName>
    <definedName name="Excel_BuiltIn_Criteria" localSheetId="7">#REF!</definedName>
    <definedName name="Excel_BuiltIn_Criteria" localSheetId="26">#REF!</definedName>
    <definedName name="Excel_BuiltIn_Criteria">#REF!</definedName>
    <definedName name="Excel_BuiltIn_Criteria_1" localSheetId="4">#REF!</definedName>
    <definedName name="Excel_BuiltIn_Criteria_1" localSheetId="7">#REF!</definedName>
    <definedName name="Excel_BuiltIn_Criteria_1">#REF!</definedName>
    <definedName name="Excel_BuiltIn_Criteria_10" localSheetId="4">#REF!</definedName>
    <definedName name="Excel_BuiltIn_Criteria_10" localSheetId="7">#REF!</definedName>
    <definedName name="Excel_BuiltIn_Criteria_10">#REF!</definedName>
    <definedName name="Excel_BuiltIn_Criteria_10_1" localSheetId="4">#REF!</definedName>
    <definedName name="Excel_BuiltIn_Criteria_10_1" localSheetId="7">#REF!</definedName>
    <definedName name="Excel_BuiltIn_Criteria_10_1">#REF!</definedName>
    <definedName name="Excel_BuiltIn_Criteria_11" localSheetId="4">#REF!</definedName>
    <definedName name="Excel_BuiltIn_Criteria_11" localSheetId="7">#REF!</definedName>
    <definedName name="Excel_BuiltIn_Criteria_11" localSheetId="26">#REF!</definedName>
    <definedName name="Excel_BuiltIn_Criteria_11">#REF!</definedName>
    <definedName name="Excel_BuiltIn_Criteria_12" localSheetId="4">#REF!</definedName>
    <definedName name="Excel_BuiltIn_Criteria_12" localSheetId="7">#REF!</definedName>
    <definedName name="Excel_BuiltIn_Criteria_12" localSheetId="26">#REF!</definedName>
    <definedName name="Excel_BuiltIn_Criteria_12">#REF!</definedName>
    <definedName name="Excel_BuiltIn_Criteria_12_1" localSheetId="4">#REF!</definedName>
    <definedName name="Excel_BuiltIn_Criteria_12_1" localSheetId="7">#REF!</definedName>
    <definedName name="Excel_BuiltIn_Criteria_12_1">#REF!</definedName>
    <definedName name="Excel_BuiltIn_Criteria_13" localSheetId="4">#REF!</definedName>
    <definedName name="Excel_BuiltIn_Criteria_13" localSheetId="7">#REF!</definedName>
    <definedName name="Excel_BuiltIn_Criteria_13" localSheetId="26">#REF!</definedName>
    <definedName name="Excel_BuiltIn_Criteria_13">#REF!</definedName>
    <definedName name="Excel_BuiltIn_Criteria_15" localSheetId="4">#REF!</definedName>
    <definedName name="Excel_BuiltIn_Criteria_15" localSheetId="7">#REF!</definedName>
    <definedName name="Excel_BuiltIn_Criteria_15" localSheetId="26">#REF!</definedName>
    <definedName name="Excel_BuiltIn_Criteria_15">#REF!</definedName>
    <definedName name="Excel_BuiltIn_Criteria_16" localSheetId="4">#REF!</definedName>
    <definedName name="Excel_BuiltIn_Criteria_16" localSheetId="7">#REF!</definedName>
    <definedName name="Excel_BuiltIn_Criteria_16" localSheetId="26">#REF!</definedName>
    <definedName name="Excel_BuiltIn_Criteria_16">#REF!</definedName>
    <definedName name="Excel_BuiltIn_Criteria_17" localSheetId="4">#REF!</definedName>
    <definedName name="Excel_BuiltIn_Criteria_17" localSheetId="7">#REF!</definedName>
    <definedName name="Excel_BuiltIn_Criteria_17" localSheetId="26">#REF!</definedName>
    <definedName name="Excel_BuiltIn_Criteria_17">#REF!</definedName>
    <definedName name="Excel_BuiltIn_Criteria_19" localSheetId="4">#REF!</definedName>
    <definedName name="Excel_BuiltIn_Criteria_19" localSheetId="7">#REF!</definedName>
    <definedName name="Excel_BuiltIn_Criteria_19" localSheetId="26">#REF!</definedName>
    <definedName name="Excel_BuiltIn_Criteria_19">#REF!</definedName>
    <definedName name="Excel_BuiltIn_Criteria_2" localSheetId="4">#REF!</definedName>
    <definedName name="Excel_BuiltIn_Criteria_2" localSheetId="7">#REF!</definedName>
    <definedName name="Excel_BuiltIn_Criteria_2" localSheetId="26">#REF!</definedName>
    <definedName name="Excel_BuiltIn_Criteria_2">#REF!</definedName>
    <definedName name="Excel_BuiltIn_Criteria_28" localSheetId="4">#REF!</definedName>
    <definedName name="Excel_BuiltIn_Criteria_28" localSheetId="7">#REF!</definedName>
    <definedName name="Excel_BuiltIn_Criteria_28" localSheetId="26">#REF!</definedName>
    <definedName name="Excel_BuiltIn_Criteria_28">#REF!</definedName>
    <definedName name="Excel_BuiltIn_Criteria_3" localSheetId="4">#REF!</definedName>
    <definedName name="Excel_BuiltIn_Criteria_3" localSheetId="7">#REF!</definedName>
    <definedName name="Excel_BuiltIn_Criteria_3" localSheetId="26">#REF!</definedName>
    <definedName name="Excel_BuiltIn_Criteria_3">#REF!</definedName>
    <definedName name="Excel_BuiltIn_Criteria_3_1" localSheetId="4">#REF!</definedName>
    <definedName name="Excel_BuiltIn_Criteria_3_1" localSheetId="7">#REF!</definedName>
    <definedName name="Excel_BuiltIn_Criteria_3_1">#REF!</definedName>
    <definedName name="Excel_BuiltIn_Criteria_4" localSheetId="4">#REF!</definedName>
    <definedName name="Excel_BuiltIn_Criteria_4" localSheetId="7">#REF!</definedName>
    <definedName name="Excel_BuiltIn_Criteria_4" localSheetId="26">#REF!</definedName>
    <definedName name="Excel_BuiltIn_Criteria_4">#REF!</definedName>
    <definedName name="Excel_BuiltIn_Criteria_7" localSheetId="4">#REF!</definedName>
    <definedName name="Excel_BuiltIn_Criteria_7" localSheetId="7">#REF!</definedName>
    <definedName name="Excel_BuiltIn_Criteria_7" localSheetId="26">#REF!</definedName>
    <definedName name="Excel_BuiltIn_Criteria_7">#REF!</definedName>
    <definedName name="Excel_BuiltIn_Criteria_9" localSheetId="4">#REF!</definedName>
    <definedName name="Excel_BuiltIn_Criteria_9" localSheetId="7">#REF!</definedName>
    <definedName name="Excel_BuiltIn_Criteria_9" localSheetId="26">#REF!</definedName>
    <definedName name="Excel_BuiltIn_Criteria_9">#REF!</definedName>
    <definedName name="Excel_BuiltIn_Criteria_9_1" localSheetId="4">#REF!</definedName>
    <definedName name="Excel_BuiltIn_Criteria_9_1" localSheetId="7">#REF!</definedName>
    <definedName name="Excel_BuiltIn_Criteria_9_1">#REF!</definedName>
    <definedName name="Excel_BuiltIn_Database" localSheetId="4">#REF!</definedName>
    <definedName name="Excel_BuiltIn_Database" localSheetId="7">#REF!</definedName>
    <definedName name="Excel_BuiltIn_Database" localSheetId="26">#REF!</definedName>
    <definedName name="Excel_BuiltIn_Database">#REF!</definedName>
    <definedName name="Excel_BuiltIn_Database_0" localSheetId="4">#REF!</definedName>
    <definedName name="Excel_BuiltIn_Database_0" localSheetId="7">#REF!</definedName>
    <definedName name="Excel_BuiltIn_Database_0" localSheetId="26">#REF!</definedName>
    <definedName name="Excel_BuiltIn_Database_0">#REF!</definedName>
    <definedName name="Excel_BuiltIn_Database_0_11" localSheetId="4">#REF!</definedName>
    <definedName name="Excel_BuiltIn_Database_0_11" localSheetId="7">#REF!</definedName>
    <definedName name="Excel_BuiltIn_Database_0_11" localSheetId="26">#REF!</definedName>
    <definedName name="Excel_BuiltIn_Database_0_11">#REF!</definedName>
    <definedName name="Excel_BuiltIn_Database_0_12" localSheetId="4">#REF!</definedName>
    <definedName name="Excel_BuiltIn_Database_0_12" localSheetId="7">#REF!</definedName>
    <definedName name="Excel_BuiltIn_Database_0_12" localSheetId="26">#REF!</definedName>
    <definedName name="Excel_BuiltIn_Database_0_12">#REF!</definedName>
    <definedName name="Excel_BuiltIn_Database_0_13" localSheetId="4">#REF!</definedName>
    <definedName name="Excel_BuiltIn_Database_0_13" localSheetId="7">#REF!</definedName>
    <definedName name="Excel_BuiltIn_Database_0_13" localSheetId="26">#REF!</definedName>
    <definedName name="Excel_BuiltIn_Database_0_13">#REF!</definedName>
    <definedName name="Excel_BuiltIn_Database_0_15" localSheetId="4">#REF!</definedName>
    <definedName name="Excel_BuiltIn_Database_0_15" localSheetId="7">#REF!</definedName>
    <definedName name="Excel_BuiltIn_Database_0_15" localSheetId="26">#REF!</definedName>
    <definedName name="Excel_BuiltIn_Database_0_15">#REF!</definedName>
    <definedName name="Excel_BuiltIn_Database_0_16" localSheetId="4">#REF!</definedName>
    <definedName name="Excel_BuiltIn_Database_0_16" localSheetId="7">#REF!</definedName>
    <definedName name="Excel_BuiltIn_Database_0_16" localSheetId="26">#REF!</definedName>
    <definedName name="Excel_BuiltIn_Database_0_16">#REF!</definedName>
    <definedName name="Excel_BuiltIn_Database_0_17" localSheetId="4">#REF!</definedName>
    <definedName name="Excel_BuiltIn_Database_0_17" localSheetId="7">#REF!</definedName>
    <definedName name="Excel_BuiltIn_Database_0_17" localSheetId="26">#REF!</definedName>
    <definedName name="Excel_BuiltIn_Database_0_17">#REF!</definedName>
    <definedName name="Excel_BuiltIn_Database_0_19" localSheetId="4">#REF!</definedName>
    <definedName name="Excel_BuiltIn_Database_0_19" localSheetId="7">#REF!</definedName>
    <definedName name="Excel_BuiltIn_Database_0_19" localSheetId="26">#REF!</definedName>
    <definedName name="Excel_BuiltIn_Database_0_19">#REF!</definedName>
    <definedName name="Excel_BuiltIn_Database_0_2" localSheetId="4">#REF!</definedName>
    <definedName name="Excel_BuiltIn_Database_0_2" localSheetId="7">#REF!</definedName>
    <definedName name="Excel_BuiltIn_Database_0_2" localSheetId="26">#REF!</definedName>
    <definedName name="Excel_BuiltIn_Database_0_2">#REF!</definedName>
    <definedName name="Excel_BuiltIn_Database_0_28" localSheetId="4">#REF!</definedName>
    <definedName name="Excel_BuiltIn_Database_0_28" localSheetId="7">#REF!</definedName>
    <definedName name="Excel_BuiltIn_Database_0_28" localSheetId="26">#REF!</definedName>
    <definedName name="Excel_BuiltIn_Database_0_28">#REF!</definedName>
    <definedName name="Excel_BuiltIn_Database_0_3" localSheetId="4">#REF!</definedName>
    <definedName name="Excel_BuiltIn_Database_0_3" localSheetId="7">#REF!</definedName>
    <definedName name="Excel_BuiltIn_Database_0_3" localSheetId="26">#REF!</definedName>
    <definedName name="Excel_BuiltIn_Database_0_3">#REF!</definedName>
    <definedName name="Excel_BuiltIn_Database_0_4" localSheetId="4">#REF!</definedName>
    <definedName name="Excel_BuiltIn_Database_0_4" localSheetId="7">#REF!</definedName>
    <definedName name="Excel_BuiltIn_Database_0_4" localSheetId="26">#REF!</definedName>
    <definedName name="Excel_BuiltIn_Database_0_4">#REF!</definedName>
    <definedName name="Excel_BuiltIn_Database_0_7" localSheetId="4">#REF!</definedName>
    <definedName name="Excel_BuiltIn_Database_0_7" localSheetId="7">#REF!</definedName>
    <definedName name="Excel_BuiltIn_Database_0_7" localSheetId="26">#REF!</definedName>
    <definedName name="Excel_BuiltIn_Database_0_7">#REF!</definedName>
    <definedName name="Excel_BuiltIn_Database_0_9" localSheetId="4">#REF!</definedName>
    <definedName name="Excel_BuiltIn_Database_0_9" localSheetId="7">#REF!</definedName>
    <definedName name="Excel_BuiltIn_Database_0_9" localSheetId="26">#REF!</definedName>
    <definedName name="Excel_BuiltIn_Database_0_9">#REF!</definedName>
    <definedName name="Excel_BuiltIn_Database_1" localSheetId="4">#REF!</definedName>
    <definedName name="Excel_BuiltIn_Database_1" localSheetId="26">#REF!</definedName>
    <definedName name="Excel_BuiltIn_Database_1">#N/A</definedName>
    <definedName name="Excel_BuiltIn_Database_10">"$#REF!.$F$1"</definedName>
    <definedName name="Excel_BuiltIn_Database_10_1" localSheetId="4">#REF!</definedName>
    <definedName name="Excel_BuiltIn_Database_10_1" localSheetId="7">#REF!</definedName>
    <definedName name="Excel_BuiltIn_Database_10_1">#REF!</definedName>
    <definedName name="Excel_BuiltIn_Database_12" localSheetId="4">#REF!</definedName>
    <definedName name="Excel_BuiltIn_Database_12" localSheetId="7">#REF!</definedName>
    <definedName name="Excel_BuiltIn_Database_12">#REF!</definedName>
    <definedName name="Excel_BuiltIn_Database_12_1" localSheetId="4">#REF!</definedName>
    <definedName name="Excel_BuiltIn_Database_12_1" localSheetId="7">#REF!</definedName>
    <definedName name="Excel_BuiltIn_Database_12_1">#REF!</definedName>
    <definedName name="Excel_BuiltIn_Database_15" localSheetId="4">#REF!</definedName>
    <definedName name="Excel_BuiltIn_Database_15" localSheetId="7">#REF!</definedName>
    <definedName name="Excel_BuiltIn_Database_15">#REF!</definedName>
    <definedName name="Excel_BuiltIn_Database_2">#N/A</definedName>
    <definedName name="Excel_BuiltIn_Database_2_1">#N/A</definedName>
    <definedName name="Excel_BuiltIn_Database_25" localSheetId="4">#REF!</definedName>
    <definedName name="Excel_BuiltIn_Database_25" localSheetId="7">#REF!</definedName>
    <definedName name="Excel_BuiltIn_Database_25" localSheetId="26">#REF!</definedName>
    <definedName name="Excel_BuiltIn_Database_25">#REF!</definedName>
    <definedName name="Excel_BuiltIn_Database_4" localSheetId="4">#REF!</definedName>
    <definedName name="Excel_BuiltIn_Database_4" localSheetId="7">#REF!</definedName>
    <definedName name="Excel_BuiltIn_Database_4" localSheetId="26">#REF!</definedName>
    <definedName name="Excel_BuiltIn_Database_4">#REF!</definedName>
    <definedName name="Excel_BuiltIn_Database_4_2">#N/A</definedName>
    <definedName name="Excel_BuiltIn_Database_6" localSheetId="4">#REF!</definedName>
    <definedName name="Excel_BuiltIn_Database_6" localSheetId="7">#REF!</definedName>
    <definedName name="Excel_BuiltIn_Database_6" localSheetId="26">#REF!</definedName>
    <definedName name="Excel_BuiltIn_Database_6">#REF!</definedName>
    <definedName name="Excel_BuiltIn_Database_6_2">#N/A</definedName>
    <definedName name="Excel_BuiltIn_Database_7" localSheetId="4">#REF!</definedName>
    <definedName name="Excel_BuiltIn_Database_7" localSheetId="7">#REF!</definedName>
    <definedName name="Excel_BuiltIn_Database_7" localSheetId="26">#REF!</definedName>
    <definedName name="Excel_BuiltIn_Database_7">#REF!</definedName>
    <definedName name="Excel_BuiltIn_Database_7_2">#N/A</definedName>
    <definedName name="Excel_BuiltIn_Database_8" localSheetId="4">#REF!</definedName>
    <definedName name="Excel_BuiltIn_Database_8" localSheetId="7">#REF!</definedName>
    <definedName name="Excel_BuiltIn_Database_8" localSheetId="26">#REF!</definedName>
    <definedName name="Excel_BuiltIn_Database_8">#REF!</definedName>
    <definedName name="Excel_BuiltIn_Database_8_2">#N/A</definedName>
    <definedName name="Excel_BuiltIn_Database_9" localSheetId="4">#REF!</definedName>
    <definedName name="Excel_BuiltIn_Database_9" localSheetId="7">#REF!</definedName>
    <definedName name="Excel_BuiltIn_Database_9" localSheetId="26">#REF!</definedName>
    <definedName name="Excel_BuiltIn_Database_9">#REF!</definedName>
    <definedName name="Excel_BuiltIn_Database_9_1" localSheetId="4">#REF!</definedName>
    <definedName name="Excel_BuiltIn_Database_9_1" localSheetId="7">#REF!</definedName>
    <definedName name="Excel_BuiltIn_Database_9_1">#REF!</definedName>
    <definedName name="Excel_BuiltIn_Database_9_2">#N/A</definedName>
    <definedName name="Excel_BuiltIn_Print_Area">#N/A</definedName>
    <definedName name="Excel_BuiltIn_Print_Area_1" localSheetId="4">#REF!</definedName>
    <definedName name="Excel_BuiltIn_Print_Area_1" localSheetId="7">#REF!</definedName>
    <definedName name="Excel_BuiltIn_Print_Area_1" localSheetId="26">#REF!</definedName>
    <definedName name="Excel_BuiltIn_Print_Area_1">"#REF!"</definedName>
    <definedName name="Excel_BuiltIn_Print_Area_1_1" localSheetId="4">#REF!</definedName>
    <definedName name="Excel_BuiltIn_Print_Area_1_1" localSheetId="7">#REF!</definedName>
    <definedName name="Excel_BuiltIn_Print_Area_1_1" localSheetId="26">#REF!</definedName>
    <definedName name="Excel_BuiltIn_Print_Area_1_1">#REF!</definedName>
    <definedName name="Excel_BuiltIn_Print_Area_1_1_1" localSheetId="4">#REF!</definedName>
    <definedName name="Excel_BuiltIn_Print_Area_1_1_1" localSheetId="7">#REF!</definedName>
    <definedName name="Excel_BuiltIn_Print_Area_1_1_1" localSheetId="26">#REF!</definedName>
    <definedName name="Excel_BuiltIn_Print_Area_1_1_1">#REF!</definedName>
    <definedName name="Excel_BuiltIn_Print_Area_1_1_1_1" localSheetId="4">#REF!</definedName>
    <definedName name="Excel_BuiltIn_Print_Area_1_1_1_1" localSheetId="7">#REF!</definedName>
    <definedName name="Excel_BuiltIn_Print_Area_1_1_1_1" localSheetId="26">#REF!</definedName>
    <definedName name="Excel_BuiltIn_Print_Area_1_1_1_1">#REF!</definedName>
    <definedName name="Excel_BuiltIn_Print_Area_1_1_1_1_1" localSheetId="4">#REF!</definedName>
    <definedName name="Excel_BuiltIn_Print_Area_1_1_1_1_1" localSheetId="7">#REF!</definedName>
    <definedName name="Excel_BuiltIn_Print_Area_1_1_1_1_1" localSheetId="26">#REF!</definedName>
    <definedName name="Excel_BuiltIn_Print_Area_1_1_1_1_1">#REF!</definedName>
    <definedName name="Excel_BuiltIn_Print_Area_1_1_1_1_1_1" localSheetId="4">#REF!</definedName>
    <definedName name="Excel_BuiltIn_Print_Area_1_1_1_1_1_1" localSheetId="7">#REF!</definedName>
    <definedName name="Excel_BuiltIn_Print_Area_1_1_1_1_1_1" localSheetId="26">#REF!</definedName>
    <definedName name="Excel_BuiltIn_Print_Area_1_1_1_1_1_1">#REF!</definedName>
    <definedName name="Excel_BuiltIn_Print_Area_1_1_1_1_1_1_1" localSheetId="4">#REF!</definedName>
    <definedName name="Excel_BuiltIn_Print_Area_1_1_1_1_1_1_1" localSheetId="7">#REF!</definedName>
    <definedName name="Excel_BuiltIn_Print_Area_1_1_1_1_1_1_1" localSheetId="26">#REF!</definedName>
    <definedName name="Excel_BuiltIn_Print_Area_1_1_1_1_1_1_1">#REF!</definedName>
    <definedName name="Excel_BuiltIn_Print_Area_1_1_1_1_1_1_1_1" localSheetId="4">#REF!</definedName>
    <definedName name="Excel_BuiltIn_Print_Area_1_1_1_1_1_1_1_1" localSheetId="7">#REF!</definedName>
    <definedName name="Excel_BuiltIn_Print_Area_1_1_1_1_1_1_1_1" localSheetId="26">#REF!</definedName>
    <definedName name="Excel_BuiltIn_Print_Area_1_1_1_1_1_1_1_1">#REF!</definedName>
    <definedName name="Excel_BuiltIn_Print_Area_1_1_1_1_1_1_1_1_1" localSheetId="4">#REF!</definedName>
    <definedName name="Excel_BuiltIn_Print_Area_1_1_1_1_1_1_1_1_1" localSheetId="7">#REF!</definedName>
    <definedName name="Excel_BuiltIn_Print_Area_1_1_1_1_1_1_1_1_1" localSheetId="26">#REF!</definedName>
    <definedName name="Excel_BuiltIn_Print_Area_1_1_1_1_1_1_1_1_1">#REF!</definedName>
    <definedName name="Excel_BuiltIn_Print_Area_1_1_1_1_1_1_1_1_1_1" localSheetId="4">#REF!</definedName>
    <definedName name="Excel_BuiltIn_Print_Area_1_1_1_1_1_1_1_1_1_1" localSheetId="7">#REF!</definedName>
    <definedName name="Excel_BuiltIn_Print_Area_1_1_1_1_1_1_1_1_1_1" localSheetId="26">#REF!</definedName>
    <definedName name="Excel_BuiltIn_Print_Area_1_1_1_1_1_1_1_1_1_1">#REF!</definedName>
    <definedName name="Excel_BuiltIn_Print_Area_1_1_1_1_18">#N/A</definedName>
    <definedName name="Excel_BuiltIn_Print_Area_1_1_1_1_2">"#REF!"</definedName>
    <definedName name="Excel_BuiltIn_Print_Area_1_1_1_18">#N/A</definedName>
    <definedName name="Excel_BuiltIn_Print_Area_1_1_1_19">#N/A</definedName>
    <definedName name="Excel_BuiltIn_Print_Area_1_1_1_2">"#REF!"</definedName>
    <definedName name="Excel_BuiltIn_Print_Area_1_1_1_21" localSheetId="4">#REF!</definedName>
    <definedName name="Excel_BuiltIn_Print_Area_1_1_1_21" localSheetId="7">#REF!</definedName>
    <definedName name="Excel_BuiltIn_Print_Area_1_1_1_21" localSheetId="26">#REF!</definedName>
    <definedName name="Excel_BuiltIn_Print_Area_1_1_1_21">#REF!</definedName>
    <definedName name="Excel_BuiltIn_Print_Area_1_1_18">#N/A</definedName>
    <definedName name="Excel_BuiltIn_Print_Area_1_1_19">#N/A</definedName>
    <definedName name="Excel_BuiltIn_Print_Area_1_1_21" localSheetId="4">#REF!</definedName>
    <definedName name="Excel_BuiltIn_Print_Area_1_1_21" localSheetId="7">#REF!</definedName>
    <definedName name="Excel_BuiltIn_Print_Area_1_1_21" localSheetId="26">#REF!</definedName>
    <definedName name="Excel_BuiltIn_Print_Area_1_1_21">#REF!</definedName>
    <definedName name="Excel_BuiltIn_Print_Area_1_11" localSheetId="4">#REF!</definedName>
    <definedName name="Excel_BuiltIn_Print_Area_1_11" localSheetId="7">#REF!</definedName>
    <definedName name="Excel_BuiltIn_Print_Area_1_11" localSheetId="26">#REF!</definedName>
    <definedName name="Excel_BuiltIn_Print_Area_1_11">#REF!</definedName>
    <definedName name="Excel_BuiltIn_Print_Area_1_12" localSheetId="4">#REF!</definedName>
    <definedName name="Excel_BuiltIn_Print_Area_1_12" localSheetId="7">#REF!</definedName>
    <definedName name="Excel_BuiltIn_Print_Area_1_12" localSheetId="26">#REF!</definedName>
    <definedName name="Excel_BuiltIn_Print_Area_1_12">#REF!</definedName>
    <definedName name="Excel_BuiltIn_Print_Area_1_13" localSheetId="4">#REF!</definedName>
    <definedName name="Excel_BuiltIn_Print_Area_1_13" localSheetId="7">#REF!</definedName>
    <definedName name="Excel_BuiltIn_Print_Area_1_13" localSheetId="26">#REF!</definedName>
    <definedName name="Excel_BuiltIn_Print_Area_1_13">#REF!</definedName>
    <definedName name="Excel_BuiltIn_Print_Area_1_15" localSheetId="4">#REF!</definedName>
    <definedName name="Excel_BuiltIn_Print_Area_1_15" localSheetId="7">#REF!</definedName>
    <definedName name="Excel_BuiltIn_Print_Area_1_15" localSheetId="26">#REF!</definedName>
    <definedName name="Excel_BuiltIn_Print_Area_1_15">#REF!</definedName>
    <definedName name="Excel_BuiltIn_Print_Area_1_16" localSheetId="4">#REF!</definedName>
    <definedName name="Excel_BuiltIn_Print_Area_1_16" localSheetId="7">#REF!</definedName>
    <definedName name="Excel_BuiltIn_Print_Area_1_16" localSheetId="26">#REF!</definedName>
    <definedName name="Excel_BuiltIn_Print_Area_1_16">#REF!</definedName>
    <definedName name="Excel_BuiltIn_Print_Area_1_17" localSheetId="4">#REF!</definedName>
    <definedName name="Excel_BuiltIn_Print_Area_1_17" localSheetId="7">#REF!</definedName>
    <definedName name="Excel_BuiltIn_Print_Area_1_17" localSheetId="26">#REF!</definedName>
    <definedName name="Excel_BuiltIn_Print_Area_1_17">#REF!</definedName>
    <definedName name="Excel_BuiltIn_Print_Area_1_19" localSheetId="4">#REF!</definedName>
    <definedName name="Excel_BuiltIn_Print_Area_1_19" localSheetId="7">#REF!</definedName>
    <definedName name="Excel_BuiltIn_Print_Area_1_19" localSheetId="26">#REF!</definedName>
    <definedName name="Excel_BuiltIn_Print_Area_1_19">#REF!</definedName>
    <definedName name="Excel_BuiltIn_Print_Area_1_2" localSheetId="4">#REF!</definedName>
    <definedName name="Excel_BuiltIn_Print_Area_1_2" localSheetId="7">#REF!</definedName>
    <definedName name="Excel_BuiltIn_Print_Area_1_2" localSheetId="26">#REF!</definedName>
    <definedName name="Excel_BuiltIn_Print_Area_1_2">#REF!</definedName>
    <definedName name="Excel_BuiltIn_Print_Area_1_28" localSheetId="4">#REF!</definedName>
    <definedName name="Excel_BuiltIn_Print_Area_1_28" localSheetId="7">#REF!</definedName>
    <definedName name="Excel_BuiltIn_Print_Area_1_28" localSheetId="26">#REF!</definedName>
    <definedName name="Excel_BuiltIn_Print_Area_1_28">#REF!</definedName>
    <definedName name="Excel_BuiltIn_Print_Area_1_3" localSheetId="4">#REF!</definedName>
    <definedName name="Excel_BuiltIn_Print_Area_1_3" localSheetId="7">#REF!</definedName>
    <definedName name="Excel_BuiltIn_Print_Area_1_3" localSheetId="26">#REF!</definedName>
    <definedName name="Excel_BuiltIn_Print_Area_1_3">#REF!</definedName>
    <definedName name="Excel_BuiltIn_Print_Area_1_4" localSheetId="4">#REF!</definedName>
    <definedName name="Excel_BuiltIn_Print_Area_1_4" localSheetId="7">#REF!</definedName>
    <definedName name="Excel_BuiltIn_Print_Area_1_4" localSheetId="26">#REF!</definedName>
    <definedName name="Excel_BuiltIn_Print_Area_1_4">#REF!</definedName>
    <definedName name="Excel_BuiltIn_Print_Area_1_7" localSheetId="4">#REF!</definedName>
    <definedName name="Excel_BuiltIn_Print_Area_1_7" localSheetId="7">#REF!</definedName>
    <definedName name="Excel_BuiltIn_Print_Area_1_7" localSheetId="26">#REF!</definedName>
    <definedName name="Excel_BuiltIn_Print_Area_1_7">#REF!</definedName>
    <definedName name="Excel_BuiltIn_Print_Area_1_9" localSheetId="4">#REF!</definedName>
    <definedName name="Excel_BuiltIn_Print_Area_1_9" localSheetId="7">#REF!</definedName>
    <definedName name="Excel_BuiltIn_Print_Area_1_9" localSheetId="26">#REF!</definedName>
    <definedName name="Excel_BuiltIn_Print_Area_1_9">#REF!</definedName>
    <definedName name="Excel_BuiltIn_Print_Area_10" localSheetId="4">#REF!</definedName>
    <definedName name="Excel_BuiltIn_Print_Area_10" localSheetId="26">#REF!</definedName>
    <definedName name="Excel_BuiltIn_Print_Area_10">#N/A</definedName>
    <definedName name="Excel_BuiltIn_Print_Area_10_1" localSheetId="4">#REF!</definedName>
    <definedName name="Excel_BuiltIn_Print_Area_10_1" localSheetId="7">#REF!</definedName>
    <definedName name="Excel_BuiltIn_Print_Area_10_1">#REF!</definedName>
    <definedName name="Excel_BuiltIn_Print_Area_10_1_1" localSheetId="4">#REF!</definedName>
    <definedName name="Excel_BuiltIn_Print_Area_10_1_1" localSheetId="7">#REF!</definedName>
    <definedName name="Excel_BuiltIn_Print_Area_10_1_1">#REF!</definedName>
    <definedName name="Excel_BuiltIn_Print_Area_10_10" localSheetId="4">#REF!</definedName>
    <definedName name="Excel_BuiltIn_Print_Area_10_10" localSheetId="7">#REF!</definedName>
    <definedName name="Excel_BuiltIn_Print_Area_10_10">#REF!</definedName>
    <definedName name="Excel_BuiltIn_Print_Area_10_12" localSheetId="4">#REF!</definedName>
    <definedName name="Excel_BuiltIn_Print_Area_10_12" localSheetId="7">#REF!</definedName>
    <definedName name="Excel_BuiltIn_Print_Area_10_12">#REF!</definedName>
    <definedName name="Excel_BuiltIn_Print_Area_10_15" localSheetId="4">#REF!</definedName>
    <definedName name="Excel_BuiltIn_Print_Area_10_15" localSheetId="7">#REF!</definedName>
    <definedName name="Excel_BuiltIn_Print_Area_10_15">#REF!</definedName>
    <definedName name="Excel_BuiltIn_Print_Area_10_3" localSheetId="4">#REF!</definedName>
    <definedName name="Excel_BuiltIn_Print_Area_10_3" localSheetId="7">#REF!</definedName>
    <definedName name="Excel_BuiltIn_Print_Area_10_3">#REF!</definedName>
    <definedName name="Excel_BuiltIn_Print_Area_10_9" localSheetId="4">#REF!</definedName>
    <definedName name="Excel_BuiltIn_Print_Area_10_9" localSheetId="7">#REF!</definedName>
    <definedName name="Excel_BuiltIn_Print_Area_10_9">#REF!</definedName>
    <definedName name="Excel_BuiltIn_Print_Area_100">#REF!</definedName>
    <definedName name="Excel_BuiltIn_Print_Area_102">#REF!</definedName>
    <definedName name="Excel_BuiltIn_Print_Area_103">#REF!</definedName>
    <definedName name="Excel_BuiltIn_Print_Area_104">#REF!</definedName>
    <definedName name="Excel_BuiltIn_Print_Area_105">#REF!</definedName>
    <definedName name="Excel_BuiltIn_Print_Area_107">#REF!</definedName>
    <definedName name="Excel_BuiltIn_Print_Area_108">#REF!</definedName>
    <definedName name="Excel_BuiltIn_Print_Area_109">#REF!</definedName>
    <definedName name="Excel_BuiltIn_Print_Area_11" localSheetId="4">#REF!</definedName>
    <definedName name="Excel_BuiltIn_Print_Area_11" localSheetId="7">#REF!</definedName>
    <definedName name="Excel_BuiltIn_Print_Area_11" localSheetId="26">#REF!</definedName>
    <definedName name="Excel_BuiltIn_Print_Area_11">#REF!</definedName>
    <definedName name="Excel_BuiltIn_Print_Area_11_1" localSheetId="4">#REF!</definedName>
    <definedName name="Excel_BuiltIn_Print_Area_11_1" localSheetId="7">#REF!</definedName>
    <definedName name="Excel_BuiltIn_Print_Area_11_1" localSheetId="26">#REF!</definedName>
    <definedName name="Excel_BuiltIn_Print_Area_11_1">#REF!</definedName>
    <definedName name="Excel_BuiltIn_Print_Area_11_1_1" localSheetId="4">#REF!</definedName>
    <definedName name="Excel_BuiltIn_Print_Area_11_1_1" localSheetId="7">#REF!</definedName>
    <definedName name="Excel_BuiltIn_Print_Area_11_1_1">#REF!</definedName>
    <definedName name="Excel_BuiltIn_Print_Area_11_1_16" localSheetId="4">#REF!</definedName>
    <definedName name="Excel_BuiltIn_Print_Area_11_1_16" localSheetId="7">#REF!</definedName>
    <definedName name="Excel_BuiltIn_Print_Area_11_1_16">#REF!</definedName>
    <definedName name="Excel_BuiltIn_Print_Area_110">#REF!</definedName>
    <definedName name="Excel_BuiltIn_Print_Area_111">#REF!</definedName>
    <definedName name="Excel_BuiltIn_Print_Area_112">#REF!</definedName>
    <definedName name="Excel_BuiltIn_Print_Area_113">#REF!</definedName>
    <definedName name="Excel_BuiltIn_Print_Area_114">#REF!</definedName>
    <definedName name="Excel_BuiltIn_Print_Area_115">#REF!</definedName>
    <definedName name="Excel_BuiltIn_Print_Area_116">#REF!</definedName>
    <definedName name="Excel_BuiltIn_Print_Area_117">#REF!</definedName>
    <definedName name="Excel_BuiltIn_Print_Area_118">#REF!</definedName>
    <definedName name="Excel_BuiltIn_Print_Area_119">#REF!</definedName>
    <definedName name="Excel_BuiltIn_Print_Area_12" localSheetId="4">#REF!</definedName>
    <definedName name="Excel_BuiltIn_Print_Area_12" localSheetId="26">#REF!</definedName>
    <definedName name="Excel_BuiltIn_Print_Area_12">#N/A</definedName>
    <definedName name="Excel_BuiltIn_Print_Area_12_1">#REF!</definedName>
    <definedName name="Excel_BuiltIn_Print_Area_12_1_1" localSheetId="4">#REF!</definedName>
    <definedName name="Excel_BuiltIn_Print_Area_12_1_1" localSheetId="7">#REF!</definedName>
    <definedName name="Excel_BuiltIn_Print_Area_12_1_1">#REF!</definedName>
    <definedName name="Excel_BuiltIn_Print_Area_12_1_1_1" localSheetId="4">#REF!</definedName>
    <definedName name="Excel_BuiltIn_Print_Area_12_1_1_1" localSheetId="7">#REF!</definedName>
    <definedName name="Excel_BuiltIn_Print_Area_12_1_1_1">#REF!</definedName>
    <definedName name="Excel_BuiltIn_Print_Area_120">#REF!</definedName>
    <definedName name="Excel_BuiltIn_Print_Area_121">#REF!</definedName>
    <definedName name="Excel_BuiltIn_Print_Area_122">#REF!</definedName>
    <definedName name="Excel_BuiltIn_Print_Area_123">#REF!</definedName>
    <definedName name="Excel_BuiltIn_Print_Area_124">#REF!</definedName>
    <definedName name="Excel_BuiltIn_Print_Area_125">#REF!</definedName>
    <definedName name="Excel_BuiltIn_Print_Area_126">#REF!</definedName>
    <definedName name="Excel_BuiltIn_Print_Area_127">#REF!</definedName>
    <definedName name="Excel_BuiltIn_Print_Area_128">#REF!</definedName>
    <definedName name="Excel_BuiltIn_Print_Area_129">#REF!</definedName>
    <definedName name="Excel_BuiltIn_Print_Area_13" localSheetId="4">#REF!</definedName>
    <definedName name="Excel_BuiltIn_Print_Area_13" localSheetId="7">#REF!</definedName>
    <definedName name="Excel_BuiltIn_Print_Area_13" localSheetId="26">#REF!</definedName>
    <definedName name="Excel_BuiltIn_Print_Area_13">#REF!</definedName>
    <definedName name="Excel_BuiltIn_Print_Area_13_1" localSheetId="4">#REF!</definedName>
    <definedName name="Excel_BuiltIn_Print_Area_13_1" localSheetId="7">#REF!</definedName>
    <definedName name="Excel_BuiltIn_Print_Area_13_1">#REF!</definedName>
    <definedName name="Excel_BuiltIn_Print_Area_13_1_1" localSheetId="4">#REF!</definedName>
    <definedName name="Excel_BuiltIn_Print_Area_13_1_1" localSheetId="7">#REF!</definedName>
    <definedName name="Excel_BuiltIn_Print_Area_13_1_1">#REF!</definedName>
    <definedName name="Excel_BuiltIn_Print_Area_130">#REF!</definedName>
    <definedName name="Excel_BuiltIn_Print_Area_131">#REF!</definedName>
    <definedName name="Excel_BuiltIn_Print_Area_132">#REF!</definedName>
    <definedName name="Excel_BuiltIn_Print_Area_134">#REF!</definedName>
    <definedName name="Excel_BuiltIn_Print_Area_135">#REF!</definedName>
    <definedName name="Excel_BuiltIn_Print_Area_136">#REF!</definedName>
    <definedName name="Excel_BuiltIn_Print_Area_137">#REF!</definedName>
    <definedName name="Excel_BuiltIn_Print_Area_138">#REF!</definedName>
    <definedName name="Excel_BuiltIn_Print_Area_139">#REF!</definedName>
    <definedName name="Excel_BuiltIn_Print_Area_14" localSheetId="4">#REF!</definedName>
    <definedName name="Excel_BuiltIn_Print_Area_14" localSheetId="7">#REF!</definedName>
    <definedName name="Excel_BuiltIn_Print_Area_14" localSheetId="26">#REF!</definedName>
    <definedName name="Excel_BuiltIn_Print_Area_14">#N/A</definedName>
    <definedName name="Excel_BuiltIn_Print_Area_14_1" localSheetId="4">#REF!</definedName>
    <definedName name="Excel_BuiltIn_Print_Area_14_1" localSheetId="7">#REF!</definedName>
    <definedName name="Excel_BuiltIn_Print_Area_14_1">#REF!</definedName>
    <definedName name="Excel_BuiltIn_Print_Area_14_1_1" localSheetId="4">#REF!</definedName>
    <definedName name="Excel_BuiltIn_Print_Area_14_1_1" localSheetId="7">#REF!</definedName>
    <definedName name="Excel_BuiltIn_Print_Area_14_1_1">#REF!</definedName>
    <definedName name="Excel_BuiltIn_Print_Area_14_16" localSheetId="4">#REF!</definedName>
    <definedName name="Excel_BuiltIn_Print_Area_14_16" localSheetId="7">#REF!</definedName>
    <definedName name="Excel_BuiltIn_Print_Area_14_16">#REF!</definedName>
    <definedName name="Excel_BuiltIn_Print_Area_140">#REF!</definedName>
    <definedName name="Excel_BuiltIn_Print_Area_141">#REF!</definedName>
    <definedName name="Excel_BuiltIn_Print_Area_142">#REF!</definedName>
    <definedName name="Excel_BuiltIn_Print_Area_143">#REF!</definedName>
    <definedName name="Excel_BuiltIn_Print_Area_15" localSheetId="4">#REF!</definedName>
    <definedName name="Excel_BuiltIn_Print_Area_15" localSheetId="7">#REF!</definedName>
    <definedName name="Excel_BuiltIn_Print_Area_15" localSheetId="26">#REF!</definedName>
    <definedName name="Excel_BuiltIn_Print_Area_15">#REF!</definedName>
    <definedName name="Excel_BuiltIn_Print_Area_15_1" localSheetId="4">#REF!</definedName>
    <definedName name="Excel_BuiltIn_Print_Area_15_1" localSheetId="7">#REF!</definedName>
    <definedName name="Excel_BuiltIn_Print_Area_15_1" localSheetId="26">#REF!</definedName>
    <definedName name="Excel_BuiltIn_Print_Area_15_1">#REF!</definedName>
    <definedName name="Excel_BuiltIn_Print_Area_15_1_1" localSheetId="4">#REF!</definedName>
    <definedName name="Excel_BuiltIn_Print_Area_15_1_1" localSheetId="7">#REF!</definedName>
    <definedName name="Excel_BuiltIn_Print_Area_15_1_1">#REF!</definedName>
    <definedName name="Excel_BuiltIn_Print_Area_15_1_16" localSheetId="4">#REF!</definedName>
    <definedName name="Excel_BuiltIn_Print_Area_15_1_16" localSheetId="7">#REF!</definedName>
    <definedName name="Excel_BuiltIn_Print_Area_15_1_16">#REF!</definedName>
    <definedName name="Excel_BuiltIn_Print_Area_16" localSheetId="4">#REF!</definedName>
    <definedName name="Excel_BuiltIn_Print_Area_16" localSheetId="7">#REF!</definedName>
    <definedName name="Excel_BuiltIn_Print_Area_16" localSheetId="26">#REF!</definedName>
    <definedName name="Excel_BuiltIn_Print_Area_16">#N/A</definedName>
    <definedName name="Excel_BuiltIn_Print_Area_16_1" localSheetId="4">#REF!</definedName>
    <definedName name="Excel_BuiltIn_Print_Area_16_1" localSheetId="7">#REF!</definedName>
    <definedName name="Excel_BuiltIn_Print_Area_16_1">#REF!</definedName>
    <definedName name="Excel_BuiltIn_Print_Area_16_1_1" localSheetId="4">#REF!</definedName>
    <definedName name="Excel_BuiltIn_Print_Area_16_1_1" localSheetId="7">#REF!</definedName>
    <definedName name="Excel_BuiltIn_Print_Area_16_1_1">#REF!</definedName>
    <definedName name="Excel_BuiltIn_Print_Area_16_16" localSheetId="4">#REF!</definedName>
    <definedName name="Excel_BuiltIn_Print_Area_16_16" localSheetId="7">#REF!</definedName>
    <definedName name="Excel_BuiltIn_Print_Area_16_16">#REF!</definedName>
    <definedName name="Excel_BuiltIn_Print_Area_17" localSheetId="4">#REF!</definedName>
    <definedName name="Excel_BuiltIn_Print_Area_17" localSheetId="7">#REF!</definedName>
    <definedName name="Excel_BuiltIn_Print_Area_17" localSheetId="26">#REF!</definedName>
    <definedName name="Excel_BuiltIn_Print_Area_17">#REF!</definedName>
    <definedName name="Excel_BuiltIn_Print_Area_17_1" localSheetId="4">#REF!</definedName>
    <definedName name="Excel_BuiltIn_Print_Area_17_1" localSheetId="7">#REF!</definedName>
    <definedName name="Excel_BuiltIn_Print_Area_17_1">#REF!</definedName>
    <definedName name="Excel_BuiltIn_Print_Area_17_1_1" localSheetId="4">#REF!</definedName>
    <definedName name="Excel_BuiltIn_Print_Area_17_1_1" localSheetId="7">#REF!</definedName>
    <definedName name="Excel_BuiltIn_Print_Area_17_1_1">#REF!</definedName>
    <definedName name="Excel_BuiltIn_Print_Area_18">#N/A</definedName>
    <definedName name="Excel_BuiltIn_Print_Area_18_1">"#REF!"</definedName>
    <definedName name="Excel_BuiltIn_Print_Area_18_1_1" localSheetId="4">#REF!</definedName>
    <definedName name="Excel_BuiltIn_Print_Area_18_1_1" localSheetId="7">#REF!</definedName>
    <definedName name="Excel_BuiltIn_Print_Area_18_1_1">#REF!</definedName>
    <definedName name="Excel_BuiltIn_Print_Area_19_1">"#REF!"</definedName>
    <definedName name="Excel_BuiltIn_Print_Area_19_1_1" localSheetId="4">#REF!</definedName>
    <definedName name="Excel_BuiltIn_Print_Area_19_1_1" localSheetId="7">#REF!</definedName>
    <definedName name="Excel_BuiltIn_Print_Area_19_1_1">#REF!</definedName>
    <definedName name="Excel_BuiltIn_Print_Area_2" localSheetId="4">#REF!</definedName>
    <definedName name="Excel_BuiltIn_Print_Area_2" localSheetId="7">#REF!</definedName>
    <definedName name="Excel_BuiltIn_Print_Area_2" localSheetId="26">#REF!</definedName>
    <definedName name="Excel_BuiltIn_Print_Area_2">#REF!</definedName>
    <definedName name="Excel_BuiltIn_Print_Area_2_1">"$Quad_Quant_.$#REF!$#REF!:$#REF!$#REF!"</definedName>
    <definedName name="Excel_BuiltIn_Print_Area_2_1_1" localSheetId="4">#REF!</definedName>
    <definedName name="Excel_BuiltIn_Print_Area_2_1_1" localSheetId="7">#REF!</definedName>
    <definedName name="Excel_BuiltIn_Print_Area_2_1_1">#REF!</definedName>
    <definedName name="Excel_BuiltIn_Print_Area_2_1_1_1" localSheetId="4">#REF!</definedName>
    <definedName name="Excel_BuiltIn_Print_Area_2_1_1_1" localSheetId="7">#REF!</definedName>
    <definedName name="Excel_BuiltIn_Print_Area_2_1_1_1">#REF!</definedName>
    <definedName name="Excel_BuiltIn_Print_Area_2_1_1_1_1">#N/A</definedName>
    <definedName name="Excel_BuiltIn_Print_Area_2_1_1_1_1_1" localSheetId="4">#REF!</definedName>
    <definedName name="Excel_BuiltIn_Print_Area_2_1_1_1_1_1" localSheetId="7">#REF!</definedName>
    <definedName name="Excel_BuiltIn_Print_Area_2_1_1_1_1_1" localSheetId="26">#REF!</definedName>
    <definedName name="Excel_BuiltIn_Print_Area_2_1_1_1_1_1">#REF!</definedName>
    <definedName name="Excel_BuiltIn_Print_Area_2_1_1_1_1_1_1" localSheetId="4">#REF!</definedName>
    <definedName name="Excel_BuiltIn_Print_Area_2_1_1_1_1_1_1" localSheetId="7">#REF!</definedName>
    <definedName name="Excel_BuiltIn_Print_Area_2_1_1_1_1_1_1" localSheetId="26">#REF!</definedName>
    <definedName name="Excel_BuiltIn_Print_Area_2_1_1_1_1_1_1">#REF!</definedName>
    <definedName name="Excel_BuiltIn_Print_Area_2_1_1_1_1_1_1_1" localSheetId="4">#REF!</definedName>
    <definedName name="Excel_BuiltIn_Print_Area_2_1_1_1_1_1_1_1" localSheetId="7">#REF!</definedName>
    <definedName name="Excel_BuiltIn_Print_Area_2_1_1_1_1_1_1_1" localSheetId="26">#REF!</definedName>
    <definedName name="Excel_BuiltIn_Print_Area_2_1_1_1_1_1_1_1">#REF!</definedName>
    <definedName name="Excel_BuiltIn_Print_Area_2_1_1_1_1_1_1_1_1" localSheetId="4">#REF!</definedName>
    <definedName name="Excel_BuiltIn_Print_Area_2_1_1_1_1_1_1_1_1" localSheetId="7">#REF!</definedName>
    <definedName name="Excel_BuiltIn_Print_Area_2_1_1_1_1_1_1_1_1" localSheetId="26">#REF!</definedName>
    <definedName name="Excel_BuiltIn_Print_Area_2_1_1_1_1_1_1_1_1">#REF!</definedName>
    <definedName name="Excel_BuiltIn_Print_Area_2_10" localSheetId="4">#REF!</definedName>
    <definedName name="Excel_BuiltIn_Print_Area_2_10" localSheetId="7">#REF!</definedName>
    <definedName name="Excel_BuiltIn_Print_Area_2_10">#REF!</definedName>
    <definedName name="Excel_BuiltIn_Print_Area_2_12" localSheetId="4">#REF!</definedName>
    <definedName name="Excel_BuiltIn_Print_Area_2_12" localSheetId="7">#REF!</definedName>
    <definedName name="Excel_BuiltIn_Print_Area_2_12">#REF!</definedName>
    <definedName name="Excel_BuiltIn_Print_Area_2_21" localSheetId="4">#REF!</definedName>
    <definedName name="Excel_BuiltIn_Print_Area_2_21" localSheetId="7">#REF!</definedName>
    <definedName name="Excel_BuiltIn_Print_Area_2_21" localSheetId="26">#REF!</definedName>
    <definedName name="Excel_BuiltIn_Print_Area_2_21">#REF!</definedName>
    <definedName name="Excel_BuiltIn_Print_Area_2_9" localSheetId="4">#REF!</definedName>
    <definedName name="Excel_BuiltIn_Print_Area_2_9" localSheetId="7">#REF!</definedName>
    <definedName name="Excel_BuiltIn_Print_Area_2_9">#REF!</definedName>
    <definedName name="Excel_BuiltIn_Print_Area_20">#REF!</definedName>
    <definedName name="Excel_BuiltIn_Print_Area_20_1">"#REF!"</definedName>
    <definedName name="Excel_BuiltIn_Print_Area_20_1_1" localSheetId="4">#REF!</definedName>
    <definedName name="Excel_BuiltIn_Print_Area_20_1_1" localSheetId="7">#REF!</definedName>
    <definedName name="Excel_BuiltIn_Print_Area_20_1_1">#REF!</definedName>
    <definedName name="Excel_BuiltIn_Print_Area_21" localSheetId="4">#REF!</definedName>
    <definedName name="Excel_BuiltIn_Print_Area_21" localSheetId="7">#REF!</definedName>
    <definedName name="Excel_BuiltIn_Print_Area_21">#REF!</definedName>
    <definedName name="Excel_BuiltIn_Print_Area_21_1" localSheetId="4">#REF!</definedName>
    <definedName name="Excel_BuiltIn_Print_Area_21_1" localSheetId="7">#REF!</definedName>
    <definedName name="Excel_BuiltIn_Print_Area_21_1" localSheetId="26">#REF!</definedName>
    <definedName name="Excel_BuiltIn_Print_Area_21_1">#REF!</definedName>
    <definedName name="Excel_BuiltIn_Print_Area_21_1_1" localSheetId="4">#REF!</definedName>
    <definedName name="Excel_BuiltIn_Print_Area_21_1_1" localSheetId="7">#REF!</definedName>
    <definedName name="Excel_BuiltIn_Print_Area_21_1_1">#REF!</definedName>
    <definedName name="Excel_BuiltIn_Print_Area_21_1_16" localSheetId="4">#REF!</definedName>
    <definedName name="Excel_BuiltIn_Print_Area_21_1_16" localSheetId="7">#REF!</definedName>
    <definedName name="Excel_BuiltIn_Print_Area_21_1_16">#REF!</definedName>
    <definedName name="Excel_BuiltIn_Print_Area_22" localSheetId="4">#REF!</definedName>
    <definedName name="Excel_BuiltIn_Print_Area_22" localSheetId="7">#REF!</definedName>
    <definedName name="Excel_BuiltIn_Print_Area_22">#REF!</definedName>
    <definedName name="Excel_BuiltIn_Print_Area_22_1">"#REF!"</definedName>
    <definedName name="Excel_BuiltIn_Print_Area_22_1_1" localSheetId="4">#REF!</definedName>
    <definedName name="Excel_BuiltIn_Print_Area_22_1_1" localSheetId="7">#REF!</definedName>
    <definedName name="Excel_BuiltIn_Print_Area_22_1_1">#REF!</definedName>
    <definedName name="Excel_BuiltIn_Print_Area_23" localSheetId="4">#REF!</definedName>
    <definedName name="Excel_BuiltIn_Print_Area_23" localSheetId="7">#REF!</definedName>
    <definedName name="Excel_BuiltIn_Print_Area_23">#REF!</definedName>
    <definedName name="Excel_BuiltIn_Print_Area_23_1">"#REF!"</definedName>
    <definedName name="Excel_BuiltIn_Print_Area_24" localSheetId="4">#REF!</definedName>
    <definedName name="Excel_BuiltIn_Print_Area_24" localSheetId="7">#REF!</definedName>
    <definedName name="Excel_BuiltIn_Print_Area_24">#REF!</definedName>
    <definedName name="Excel_BuiltIn_Print_Area_24_1" localSheetId="4">#REF!</definedName>
    <definedName name="Excel_BuiltIn_Print_Area_24_1" localSheetId="7">#REF!</definedName>
    <definedName name="Excel_BuiltIn_Print_Area_24_1">#REF!</definedName>
    <definedName name="Excel_BuiltIn_Print_Area_24_1_1" localSheetId="4">#REF!</definedName>
    <definedName name="Excel_BuiltIn_Print_Area_24_1_1" localSheetId="7">#REF!</definedName>
    <definedName name="Excel_BuiltIn_Print_Area_24_1_1">#REF!</definedName>
    <definedName name="Excel_BuiltIn_Print_Area_25_1" localSheetId="4">#REF!</definedName>
    <definedName name="Excel_BuiltIn_Print_Area_25_1" localSheetId="7">#REF!</definedName>
    <definedName name="Excel_BuiltIn_Print_Area_25_1">#REF!</definedName>
    <definedName name="Excel_BuiltIn_Print_Area_25_1_1" localSheetId="4">#REF!</definedName>
    <definedName name="Excel_BuiltIn_Print_Area_25_1_1" localSheetId="7">#REF!</definedName>
    <definedName name="Excel_BuiltIn_Print_Area_25_1_1">#REF!</definedName>
    <definedName name="Excel_BuiltIn_Print_Area_26" localSheetId="4">#REF!</definedName>
    <definedName name="Excel_BuiltIn_Print_Area_26" localSheetId="7">#REF!</definedName>
    <definedName name="Excel_BuiltIn_Print_Area_26" localSheetId="26">#REF!</definedName>
    <definedName name="Excel_BuiltIn_Print_Area_26">#REF!</definedName>
    <definedName name="Excel_BuiltIn_Print_Area_26_1" localSheetId="4">#REF!</definedName>
    <definedName name="Excel_BuiltIn_Print_Area_26_1" localSheetId="7">#REF!</definedName>
    <definedName name="Excel_BuiltIn_Print_Area_26_1" localSheetId="26">#REF!</definedName>
    <definedName name="Excel_BuiltIn_Print_Area_26_1">#REF!</definedName>
    <definedName name="Excel_BuiltIn_Print_Area_26_1_16" localSheetId="4">#REF!</definedName>
    <definedName name="Excel_BuiltIn_Print_Area_26_1_16" localSheetId="7">#REF!</definedName>
    <definedName name="Excel_BuiltIn_Print_Area_26_1_16">#REF!</definedName>
    <definedName name="Excel_BuiltIn_Print_Area_26_16" localSheetId="4">#REF!</definedName>
    <definedName name="Excel_BuiltIn_Print_Area_26_16" localSheetId="7">#REF!</definedName>
    <definedName name="Excel_BuiltIn_Print_Area_26_16">#REF!</definedName>
    <definedName name="Excel_BuiltIn_Print_Area_27_1" localSheetId="4">#REF!</definedName>
    <definedName name="Excel_BuiltIn_Print_Area_27_1" localSheetId="7">#REF!</definedName>
    <definedName name="Excel_BuiltIn_Print_Area_27_1" localSheetId="26">#REF!</definedName>
    <definedName name="Excel_BuiltIn_Print_Area_27_1">#REF!</definedName>
    <definedName name="Excel_BuiltIn_Print_Area_27_1_1" localSheetId="4">#REF!</definedName>
    <definedName name="Excel_BuiltIn_Print_Area_27_1_1" localSheetId="7">#REF!</definedName>
    <definedName name="Excel_BuiltIn_Print_Area_27_1_1">#REF!</definedName>
    <definedName name="Excel_BuiltIn_Print_Area_27_1_16" localSheetId="4">#REF!</definedName>
    <definedName name="Excel_BuiltIn_Print_Area_27_1_16" localSheetId="7">#REF!</definedName>
    <definedName name="Excel_BuiltIn_Print_Area_27_1_16">#REF!</definedName>
    <definedName name="Excel_BuiltIn_Print_Area_28" localSheetId="4">#REF!</definedName>
    <definedName name="Excel_BuiltIn_Print_Area_28" localSheetId="7">#REF!</definedName>
    <definedName name="Excel_BuiltIn_Print_Area_28">#REF!</definedName>
    <definedName name="Excel_BuiltIn_Print_Area_28_1" localSheetId="4">#REF!</definedName>
    <definedName name="Excel_BuiltIn_Print_Area_28_1" localSheetId="7">#REF!</definedName>
    <definedName name="Excel_BuiltIn_Print_Area_28_1">#REF!</definedName>
    <definedName name="Excel_BuiltIn_Print_Area_29" localSheetId="4">#REF!</definedName>
    <definedName name="Excel_BuiltIn_Print_Area_29" localSheetId="7">#REF!</definedName>
    <definedName name="Excel_BuiltIn_Print_Area_29">#REF!</definedName>
    <definedName name="Excel_BuiltIn_Print_Area_29_1" localSheetId="4">#REF!</definedName>
    <definedName name="Excel_BuiltIn_Print_Area_29_1" localSheetId="7">#REF!</definedName>
    <definedName name="Excel_BuiltIn_Print_Area_29_1" localSheetId="26">#REF!</definedName>
    <definedName name="Excel_BuiltIn_Print_Area_29_1">#REF!</definedName>
    <definedName name="Excel_BuiltIn_Print_Area_29_1_1" localSheetId="4">#REF!</definedName>
    <definedName name="Excel_BuiltIn_Print_Area_29_1_1" localSheetId="7">#REF!</definedName>
    <definedName name="Excel_BuiltIn_Print_Area_29_1_1">#REF!</definedName>
    <definedName name="Excel_BuiltIn_Print_Area_29_1_16" localSheetId="4">#REF!</definedName>
    <definedName name="Excel_BuiltIn_Print_Area_29_1_16" localSheetId="7">#REF!</definedName>
    <definedName name="Excel_BuiltIn_Print_Area_29_1_16">#REF!</definedName>
    <definedName name="Excel_BuiltIn_Print_Area_3" localSheetId="4">"$#REF!.$A$5:$P$91"</definedName>
    <definedName name="Excel_BuiltIn_Print_Area_3" localSheetId="7">"$#REF!.$A$5:$P$91"</definedName>
    <definedName name="Excel_BuiltIn_Print_Area_3">#REF!</definedName>
    <definedName name="Excel_BuiltIn_Print_Area_3_1" localSheetId="4">#REF!</definedName>
    <definedName name="Excel_BuiltIn_Print_Area_3_1" localSheetId="7">#REF!</definedName>
    <definedName name="Excel_BuiltIn_Print_Area_3_1">#REF!</definedName>
    <definedName name="Excel_BuiltIn_Print_Area_3_1_1" localSheetId="4">#REF!</definedName>
    <definedName name="Excel_BuiltIn_Print_Area_3_1_1" localSheetId="7">#REF!</definedName>
    <definedName name="Excel_BuiltIn_Print_Area_3_1_1">#REF!</definedName>
    <definedName name="Excel_BuiltIn_Print_Area_3_1_1_1" localSheetId="4">#REF!</definedName>
    <definedName name="Excel_BuiltIn_Print_Area_3_1_1_1" localSheetId="7">#REF!</definedName>
    <definedName name="Excel_BuiltIn_Print_Area_3_1_1_1" localSheetId="26">#REF!</definedName>
    <definedName name="Excel_BuiltIn_Print_Area_3_1_1_1">#REF!</definedName>
    <definedName name="Excel_BuiltIn_Print_Area_3_1_1_1_1" localSheetId="4">#REF!</definedName>
    <definedName name="Excel_BuiltIn_Print_Area_3_1_1_1_1" localSheetId="7">#REF!</definedName>
    <definedName name="Excel_BuiltIn_Print_Area_3_1_1_1_1" localSheetId="26">#REF!</definedName>
    <definedName name="Excel_BuiltIn_Print_Area_3_1_1_1_1">#REF!</definedName>
    <definedName name="Excel_BuiltIn_Print_Area_3_1_1_1_1_1" localSheetId="4">#REF!</definedName>
    <definedName name="Excel_BuiltIn_Print_Area_3_1_1_1_1_1" localSheetId="7">#REF!</definedName>
    <definedName name="Excel_BuiltIn_Print_Area_3_1_1_1_1_1" localSheetId="26">#REF!</definedName>
    <definedName name="Excel_BuiltIn_Print_Area_3_1_1_1_1_1">#REF!</definedName>
    <definedName name="Excel_BuiltIn_Print_Area_30" localSheetId="4">#REF!</definedName>
    <definedName name="Excel_BuiltIn_Print_Area_30" localSheetId="7">#REF!</definedName>
    <definedName name="Excel_BuiltIn_Print_Area_30">#REF!</definedName>
    <definedName name="Excel_BuiltIn_Print_Area_30_1" localSheetId="4">#REF!</definedName>
    <definedName name="Excel_BuiltIn_Print_Area_30_1" localSheetId="7">#REF!</definedName>
    <definedName name="Excel_BuiltIn_Print_Area_30_1" localSheetId="26">#REF!</definedName>
    <definedName name="Excel_BuiltIn_Print_Area_30_1">#REF!</definedName>
    <definedName name="Excel_BuiltIn_Print_Area_30_1_1" localSheetId="4">#REF!</definedName>
    <definedName name="Excel_BuiltIn_Print_Area_30_1_1" localSheetId="7">#REF!</definedName>
    <definedName name="Excel_BuiltIn_Print_Area_30_1_1">#REF!</definedName>
    <definedName name="Excel_BuiltIn_Print_Area_30_1_16" localSheetId="4">#REF!</definedName>
    <definedName name="Excel_BuiltIn_Print_Area_30_1_16" localSheetId="7">#REF!</definedName>
    <definedName name="Excel_BuiltIn_Print_Area_30_1_16">#REF!</definedName>
    <definedName name="Excel_BuiltIn_Print_Area_31" localSheetId="4">#REF!</definedName>
    <definedName name="Excel_BuiltIn_Print_Area_31" localSheetId="7">#REF!</definedName>
    <definedName name="Excel_BuiltIn_Print_Area_31">#REF!</definedName>
    <definedName name="Excel_BuiltIn_Print_Area_31_1" localSheetId="4">#REF!</definedName>
    <definedName name="Excel_BuiltIn_Print_Area_31_1" localSheetId="7">#REF!</definedName>
    <definedName name="Excel_BuiltIn_Print_Area_31_1" localSheetId="26">#REF!</definedName>
    <definedName name="Excel_BuiltIn_Print_Area_31_1">#REF!</definedName>
    <definedName name="Excel_BuiltIn_Print_Area_31_1_1" localSheetId="4">#REF!</definedName>
    <definedName name="Excel_BuiltIn_Print_Area_31_1_1" localSheetId="7">#REF!</definedName>
    <definedName name="Excel_BuiltIn_Print_Area_31_1_1">#REF!</definedName>
    <definedName name="Excel_BuiltIn_Print_Area_31_1_16" localSheetId="4">#REF!</definedName>
    <definedName name="Excel_BuiltIn_Print_Area_31_1_16" localSheetId="7">#REF!</definedName>
    <definedName name="Excel_BuiltIn_Print_Area_31_1_16">#REF!</definedName>
    <definedName name="Excel_BuiltIn_Print_Area_33" localSheetId="4">#REF!</definedName>
    <definedName name="Excel_BuiltIn_Print_Area_33" localSheetId="7">#REF!</definedName>
    <definedName name="Excel_BuiltIn_Print_Area_33">#REF!</definedName>
    <definedName name="Excel_BuiltIn_Print_Area_34" localSheetId="4">#REF!</definedName>
    <definedName name="Excel_BuiltIn_Print_Area_34" localSheetId="7">#REF!</definedName>
    <definedName name="Excel_BuiltIn_Print_Area_34">#REF!</definedName>
    <definedName name="Excel_BuiltIn_Print_Area_35" localSheetId="4">#REF!</definedName>
    <definedName name="Excel_BuiltIn_Print_Area_35" localSheetId="7">#REF!</definedName>
    <definedName name="Excel_BuiltIn_Print_Area_35">#REF!</definedName>
    <definedName name="Excel_BuiltIn_Print_Area_36">#REF!</definedName>
    <definedName name="Excel_BuiltIn_Print_Area_37">#REF!</definedName>
    <definedName name="Excel_BuiltIn_Print_Area_38">#REF!</definedName>
    <definedName name="Excel_BuiltIn_Print_Area_39">#REF!</definedName>
    <definedName name="Excel_BuiltIn_Print_Area_39_1" localSheetId="4">#REF!</definedName>
    <definedName name="Excel_BuiltIn_Print_Area_39_1" localSheetId="7">#REF!</definedName>
    <definedName name="Excel_BuiltIn_Print_Area_39_1">#REF!</definedName>
    <definedName name="Excel_BuiltIn_Print_Area_4" localSheetId="4">#REF!</definedName>
    <definedName name="Excel_BuiltIn_Print_Area_4" localSheetId="7">#REF!</definedName>
    <definedName name="Excel_BuiltIn_Print_Area_4" localSheetId="26">#REF!</definedName>
    <definedName name="Excel_BuiltIn_Print_Area_4">#REF!</definedName>
    <definedName name="Excel_BuiltIn_Print_Area_4_1" localSheetId="4">#REF!</definedName>
    <definedName name="Excel_BuiltIn_Print_Area_4_1" localSheetId="7">#REF!</definedName>
    <definedName name="Excel_BuiltIn_Print_Area_4_1" localSheetId="26">#REF!</definedName>
    <definedName name="Excel_BuiltIn_Print_Area_4_1">#REF!</definedName>
    <definedName name="Excel_BuiltIn_Print_Area_4_1_1" localSheetId="4">#REF!</definedName>
    <definedName name="Excel_BuiltIn_Print_Area_4_1_1" localSheetId="7">#REF!</definedName>
    <definedName name="Excel_BuiltIn_Print_Area_4_1_1" localSheetId="26">#REF!</definedName>
    <definedName name="Excel_BuiltIn_Print_Area_4_1_1">#REF!</definedName>
    <definedName name="Excel_BuiltIn_Print_Area_4_1_1_1" localSheetId="4">#REF!</definedName>
    <definedName name="Excel_BuiltIn_Print_Area_4_1_1_1" localSheetId="7">#REF!</definedName>
    <definedName name="Excel_BuiltIn_Print_Area_4_1_1_1">#REF!</definedName>
    <definedName name="Excel_BuiltIn_Print_Area_4_1_1_10" localSheetId="4">#REF!</definedName>
    <definedName name="Excel_BuiltIn_Print_Area_4_1_1_10" localSheetId="7">#REF!</definedName>
    <definedName name="Excel_BuiltIn_Print_Area_4_1_1_10">#REF!</definedName>
    <definedName name="Excel_BuiltIn_Print_Area_4_1_1_12" localSheetId="4">#REF!</definedName>
    <definedName name="Excel_BuiltIn_Print_Area_4_1_1_12" localSheetId="7">#REF!</definedName>
    <definedName name="Excel_BuiltIn_Print_Area_4_1_1_12">#REF!</definedName>
    <definedName name="Excel_BuiltIn_Print_Area_4_1_1_9" localSheetId="4">#REF!</definedName>
    <definedName name="Excel_BuiltIn_Print_Area_4_1_1_9" localSheetId="7">#REF!</definedName>
    <definedName name="Excel_BuiltIn_Print_Area_4_1_1_9">#REF!</definedName>
    <definedName name="Excel_BuiltIn_Print_Area_4_1_10" localSheetId="4">#REF!</definedName>
    <definedName name="Excel_BuiltIn_Print_Area_4_1_10" localSheetId="7">#REF!</definedName>
    <definedName name="Excel_BuiltIn_Print_Area_4_1_10">#REF!</definedName>
    <definedName name="Excel_BuiltIn_Print_Area_4_1_12" localSheetId="4">#REF!</definedName>
    <definedName name="Excel_BuiltIn_Print_Area_4_1_12" localSheetId="7">#REF!</definedName>
    <definedName name="Excel_BuiltIn_Print_Area_4_1_12">#REF!</definedName>
    <definedName name="Excel_BuiltIn_Print_Area_4_1_21" localSheetId="4">#REF!</definedName>
    <definedName name="Excel_BuiltIn_Print_Area_4_1_21" localSheetId="7">#REF!</definedName>
    <definedName name="Excel_BuiltIn_Print_Area_4_1_21" localSheetId="26">#REF!</definedName>
    <definedName name="Excel_BuiltIn_Print_Area_4_1_21">#REF!</definedName>
    <definedName name="Excel_BuiltIn_Print_Area_4_1_9" localSheetId="4">#REF!</definedName>
    <definedName name="Excel_BuiltIn_Print_Area_4_1_9" localSheetId="7">#REF!</definedName>
    <definedName name="Excel_BuiltIn_Print_Area_4_1_9">#REF!</definedName>
    <definedName name="Excel_BuiltIn_Print_Area_40">#REF!</definedName>
    <definedName name="Excel_BuiltIn_Print_Area_40_1" localSheetId="4">#REF!</definedName>
    <definedName name="Excel_BuiltIn_Print_Area_40_1" localSheetId="7">#REF!</definedName>
    <definedName name="Excel_BuiltIn_Print_Area_40_1">#REF!</definedName>
    <definedName name="Excel_BuiltIn_Print_Area_40_1_1" localSheetId="4">#REF!</definedName>
    <definedName name="Excel_BuiltIn_Print_Area_40_1_1" localSheetId="7">#REF!</definedName>
    <definedName name="Excel_BuiltIn_Print_Area_40_1_1">#REF!</definedName>
    <definedName name="Excel_BuiltIn_Print_Area_40_55" localSheetId="4">#REF!</definedName>
    <definedName name="Excel_BuiltIn_Print_Area_40_55" localSheetId="7">#REF!</definedName>
    <definedName name="Excel_BuiltIn_Print_Area_40_55">#REF!</definedName>
    <definedName name="Excel_BuiltIn_Print_Area_41">#REF!</definedName>
    <definedName name="Excel_BuiltIn_Print_Area_41_1" localSheetId="4">#REF!</definedName>
    <definedName name="Excel_BuiltIn_Print_Area_41_1" localSheetId="7">#REF!</definedName>
    <definedName name="Excel_BuiltIn_Print_Area_41_1">#REF!</definedName>
    <definedName name="Excel_BuiltIn_Print_Area_41_1_1" localSheetId="4">#REF!</definedName>
    <definedName name="Excel_BuiltIn_Print_Area_41_1_1" localSheetId="7">#REF!</definedName>
    <definedName name="Excel_BuiltIn_Print_Area_41_1_1">#REF!</definedName>
    <definedName name="Excel_BuiltIn_Print_Area_41_1_1_1" localSheetId="4">#REF!</definedName>
    <definedName name="Excel_BuiltIn_Print_Area_41_1_1_1" localSheetId="7">#REF!</definedName>
    <definedName name="Excel_BuiltIn_Print_Area_41_1_1_1">#REF!</definedName>
    <definedName name="Excel_BuiltIn_Print_Area_42">#REF!</definedName>
    <definedName name="Excel_BuiltIn_Print_Area_42_1" localSheetId="4">#REF!</definedName>
    <definedName name="Excel_BuiltIn_Print_Area_42_1" localSheetId="7">#REF!</definedName>
    <definedName name="Excel_BuiltIn_Print_Area_42_1">#REF!</definedName>
    <definedName name="Excel_BuiltIn_Print_Area_43">#REF!</definedName>
    <definedName name="Excel_BuiltIn_Print_Area_43_1" localSheetId="4">#REF!</definedName>
    <definedName name="Excel_BuiltIn_Print_Area_43_1" localSheetId="7">#REF!</definedName>
    <definedName name="Excel_BuiltIn_Print_Area_43_1">#REF!</definedName>
    <definedName name="Excel_BuiltIn_Print_Area_44">#REF!</definedName>
    <definedName name="Excel_BuiltIn_Print_Area_45" localSheetId="4">#REF!</definedName>
    <definedName name="Excel_BuiltIn_Print_Area_45" localSheetId="7">#REF!</definedName>
    <definedName name="Excel_BuiltIn_Print_Area_45">#REF!</definedName>
    <definedName name="Excel_BuiltIn_Print_Area_45_1" localSheetId="4">#REF!</definedName>
    <definedName name="Excel_BuiltIn_Print_Area_45_1" localSheetId="7">#REF!</definedName>
    <definedName name="Excel_BuiltIn_Print_Area_45_1">#REF!</definedName>
    <definedName name="Excel_BuiltIn_Print_Area_46">#REF!</definedName>
    <definedName name="Excel_BuiltIn_Print_Area_47">#REF!</definedName>
    <definedName name="Excel_BuiltIn_Print_Area_48">#REF!</definedName>
    <definedName name="Excel_BuiltIn_Print_Area_49" localSheetId="4">#REF!</definedName>
    <definedName name="Excel_BuiltIn_Print_Area_49" localSheetId="7">#REF!</definedName>
    <definedName name="Excel_BuiltIn_Print_Area_49" localSheetId="26">#REF!</definedName>
    <definedName name="Excel_BuiltIn_Print_Area_49">#REF!</definedName>
    <definedName name="Excel_BuiltIn_Print_Area_49_1" localSheetId="4">#REF!</definedName>
    <definedName name="Excel_BuiltIn_Print_Area_49_1" localSheetId="7">#REF!</definedName>
    <definedName name="Excel_BuiltIn_Print_Area_49_1">#REF!</definedName>
    <definedName name="Excel_BuiltIn_Print_Area_49_16" localSheetId="4">#REF!</definedName>
    <definedName name="Excel_BuiltIn_Print_Area_49_16" localSheetId="7">#REF!</definedName>
    <definedName name="Excel_BuiltIn_Print_Area_49_16">#REF!</definedName>
    <definedName name="Excel_BuiltIn_Print_Area_5" localSheetId="4">#REF!</definedName>
    <definedName name="Excel_BuiltIn_Print_Area_5" localSheetId="7">#REF!</definedName>
    <definedName name="Excel_BuiltIn_Print_Area_5" localSheetId="26">#REF!</definedName>
    <definedName name="Excel_BuiltIn_Print_Area_5">#REF!</definedName>
    <definedName name="Excel_BuiltIn_Print_Area_5_1" localSheetId="4">#N/A</definedName>
    <definedName name="Excel_BuiltIn_Print_Area_5_1" localSheetId="7">#REF!</definedName>
    <definedName name="Excel_BuiltIn_Print_Area_5_1">#REF!</definedName>
    <definedName name="Excel_BuiltIn_Print_Area_5_1_1" localSheetId="4">#REF!</definedName>
    <definedName name="Excel_BuiltIn_Print_Area_5_1_1" localSheetId="7">#REF!</definedName>
    <definedName name="Excel_BuiltIn_Print_Area_5_1_1" localSheetId="26">#REF!</definedName>
    <definedName name="Excel_BuiltIn_Print_Area_5_1_1">#REF!</definedName>
    <definedName name="Excel_BuiltIn_Print_Area_5_1_1_1" localSheetId="4">#REF!</definedName>
    <definedName name="Excel_BuiltIn_Print_Area_5_1_1_1" localSheetId="7">#REF!</definedName>
    <definedName name="Excel_BuiltIn_Print_Area_5_1_1_1">#REF!</definedName>
    <definedName name="Excel_BuiltIn_Print_Area_5_1_16" localSheetId="4">#REF!</definedName>
    <definedName name="Excel_BuiltIn_Print_Area_5_1_16" localSheetId="7">#REF!</definedName>
    <definedName name="Excel_BuiltIn_Print_Area_5_1_16">#REF!</definedName>
    <definedName name="Excel_BuiltIn_Print_Area_50">#REF!</definedName>
    <definedName name="Excel_BuiltIn_Print_Area_51" localSheetId="4">#REF!</definedName>
    <definedName name="Excel_BuiltIn_Print_Area_51" localSheetId="7">#REF!</definedName>
    <definedName name="Excel_BuiltIn_Print_Area_51">#REF!</definedName>
    <definedName name="Excel_BuiltIn_Print_Area_51_1">"$#REF!.$B$1:$R$44"</definedName>
    <definedName name="Excel_BuiltIn_Print_Area_51_1_1">"$#REF!.$B$1:$R$44"</definedName>
    <definedName name="Excel_BuiltIn_Print_Area_51_1_1_1">"$#REF!.$B$1:$R$44"</definedName>
    <definedName name="Excel_BuiltIn_Print_Area_51_1_1_55" localSheetId="4">#REF!</definedName>
    <definedName name="Excel_BuiltIn_Print_Area_51_1_1_55" localSheetId="7">#REF!</definedName>
    <definedName name="Excel_BuiltIn_Print_Area_51_1_1_55">#REF!</definedName>
    <definedName name="Excel_BuiltIn_Print_Area_51_1_5">"$#REF!.$B$1:$R$44"</definedName>
    <definedName name="Excel_BuiltIn_Print_Area_51_1_5_1">"$#REF!.$B$1:$R$44"</definedName>
    <definedName name="Excel_BuiltIn_Print_Area_52" localSheetId="4">#REF!</definedName>
    <definedName name="Excel_BuiltIn_Print_Area_52" localSheetId="7">#REF!</definedName>
    <definedName name="Excel_BuiltIn_Print_Area_52">#REF!</definedName>
    <definedName name="Excel_BuiltIn_Print_Area_52_1" localSheetId="4">#REF!</definedName>
    <definedName name="Excel_BuiltIn_Print_Area_52_1" localSheetId="7">#REF!</definedName>
    <definedName name="Excel_BuiltIn_Print_Area_52_1">#REF!</definedName>
    <definedName name="Excel_BuiltIn_Print_Area_52_1_55" localSheetId="4">#REF!</definedName>
    <definedName name="Excel_BuiltIn_Print_Area_52_1_55" localSheetId="7">#REF!</definedName>
    <definedName name="Excel_BuiltIn_Print_Area_52_1_55">#REF!</definedName>
    <definedName name="Excel_BuiltIn_Print_Area_53" localSheetId="4">#REF!</definedName>
    <definedName name="Excel_BuiltIn_Print_Area_53" localSheetId="7">#REF!</definedName>
    <definedName name="Excel_BuiltIn_Print_Area_53">#REF!</definedName>
    <definedName name="Excel_BuiltIn_Print_Area_53_1" localSheetId="4">#REF!</definedName>
    <definedName name="Excel_BuiltIn_Print_Area_53_1" localSheetId="7">#REF!</definedName>
    <definedName name="Excel_BuiltIn_Print_Area_53_1">#REF!</definedName>
    <definedName name="Excel_BuiltIn_Print_Area_53_1_1" localSheetId="4">#REF!</definedName>
    <definedName name="Excel_BuiltIn_Print_Area_53_1_1" localSheetId="7">#REF!</definedName>
    <definedName name="Excel_BuiltIn_Print_Area_53_1_1">#REF!</definedName>
    <definedName name="Excel_BuiltIn_Print_Area_53_1_1_1" localSheetId="4">#REF!</definedName>
    <definedName name="Excel_BuiltIn_Print_Area_53_1_1_1" localSheetId="7">#REF!</definedName>
    <definedName name="Excel_BuiltIn_Print_Area_53_1_1_1">#REF!</definedName>
    <definedName name="Excel_BuiltIn_Print_Area_53_1_1_1_1" localSheetId="4">#REF!</definedName>
    <definedName name="Excel_BuiltIn_Print_Area_53_1_1_1_1" localSheetId="7">#REF!</definedName>
    <definedName name="Excel_BuiltIn_Print_Area_53_1_1_1_1">#REF!</definedName>
    <definedName name="Excel_BuiltIn_Print_Area_53_1_1_1_1_55" localSheetId="4">#REF!</definedName>
    <definedName name="Excel_BuiltIn_Print_Area_53_1_1_1_1_55" localSheetId="7">#REF!</definedName>
    <definedName name="Excel_BuiltIn_Print_Area_53_1_1_1_1_55">#REF!</definedName>
    <definedName name="Excel_BuiltIn_Print_Area_53_1_1_1_55" localSheetId="4">#REF!</definedName>
    <definedName name="Excel_BuiltIn_Print_Area_53_1_1_1_55" localSheetId="7">#REF!</definedName>
    <definedName name="Excel_BuiltIn_Print_Area_53_1_1_1_55">#REF!</definedName>
    <definedName name="Excel_BuiltIn_Print_Area_53_1_1_55" localSheetId="4">#REF!</definedName>
    <definedName name="Excel_BuiltIn_Print_Area_53_1_1_55" localSheetId="7">#REF!</definedName>
    <definedName name="Excel_BuiltIn_Print_Area_53_1_1_55">#REF!</definedName>
    <definedName name="Excel_BuiltIn_Print_Area_53_1_55" localSheetId="4">#REF!</definedName>
    <definedName name="Excel_BuiltIn_Print_Area_53_1_55" localSheetId="7">#REF!</definedName>
    <definedName name="Excel_BuiltIn_Print_Area_53_1_55">#REF!</definedName>
    <definedName name="Excel_BuiltIn_Print_Area_54" localSheetId="4">#REF!</definedName>
    <definedName name="Excel_BuiltIn_Print_Area_54" localSheetId="7">#REF!</definedName>
    <definedName name="Excel_BuiltIn_Print_Area_54">#REF!</definedName>
    <definedName name="Excel_BuiltIn_Print_Area_54_1" localSheetId="4">#REF!</definedName>
    <definedName name="Excel_BuiltIn_Print_Area_54_1" localSheetId="7">#REF!</definedName>
    <definedName name="Excel_BuiltIn_Print_Area_54_1">#REF!</definedName>
    <definedName name="Excel_BuiltIn_Print_Area_54_1_1" localSheetId="4">#REF!</definedName>
    <definedName name="Excel_BuiltIn_Print_Area_54_1_1" localSheetId="7">#REF!</definedName>
    <definedName name="Excel_BuiltIn_Print_Area_54_1_1">#REF!</definedName>
    <definedName name="Excel_BuiltIn_Print_Area_54_1_1_1" localSheetId="4">#REF!</definedName>
    <definedName name="Excel_BuiltIn_Print_Area_54_1_1_1" localSheetId="7">#REF!</definedName>
    <definedName name="Excel_BuiltIn_Print_Area_54_1_1_1">#REF!</definedName>
    <definedName name="Excel_BuiltIn_Print_Area_54_1_1_1_1" localSheetId="4">#REF!</definedName>
    <definedName name="Excel_BuiltIn_Print_Area_54_1_1_1_1" localSheetId="7">#REF!</definedName>
    <definedName name="Excel_BuiltIn_Print_Area_54_1_1_1_1">#REF!</definedName>
    <definedName name="Excel_BuiltIn_Print_Area_54_1_1_1_1_1" localSheetId="4">#REF!</definedName>
    <definedName name="Excel_BuiltIn_Print_Area_54_1_1_1_1_1" localSheetId="7">#REF!</definedName>
    <definedName name="Excel_BuiltIn_Print_Area_54_1_1_1_1_1">#REF!</definedName>
    <definedName name="Excel_BuiltIn_Print_Area_54_1_1_1_1_1_1" localSheetId="4">#REF!</definedName>
    <definedName name="Excel_BuiltIn_Print_Area_54_1_1_1_1_1_1" localSheetId="7">#REF!</definedName>
    <definedName name="Excel_BuiltIn_Print_Area_54_1_1_1_1_1_1">#REF!</definedName>
    <definedName name="Excel_BuiltIn_Print_Area_54_1_1_1_55" localSheetId="4">#REF!</definedName>
    <definedName name="Excel_BuiltIn_Print_Area_54_1_1_1_55" localSheetId="7">#REF!</definedName>
    <definedName name="Excel_BuiltIn_Print_Area_54_1_1_1_55">#REF!</definedName>
    <definedName name="Excel_BuiltIn_Print_Area_54_1_1_55" localSheetId="4">#REF!</definedName>
    <definedName name="Excel_BuiltIn_Print_Area_54_1_1_55" localSheetId="7">#REF!</definedName>
    <definedName name="Excel_BuiltIn_Print_Area_54_1_1_55">#REF!</definedName>
    <definedName name="Excel_BuiltIn_Print_Area_54_1_55" localSheetId="4">#REF!</definedName>
    <definedName name="Excel_BuiltIn_Print_Area_54_1_55" localSheetId="7">#REF!</definedName>
    <definedName name="Excel_BuiltIn_Print_Area_54_1_55">#REF!</definedName>
    <definedName name="Excel_BuiltIn_Print_Area_54_1_55_1" localSheetId="4">#REF!</definedName>
    <definedName name="Excel_BuiltIn_Print_Area_54_1_55_1" localSheetId="7">#REF!</definedName>
    <definedName name="Excel_BuiltIn_Print_Area_54_1_55_1">#REF!</definedName>
    <definedName name="Excel_BuiltIn_Print_Area_55" localSheetId="4">#REF!</definedName>
    <definedName name="Excel_BuiltIn_Print_Area_55" localSheetId="7">#REF!</definedName>
    <definedName name="Excel_BuiltIn_Print_Area_55">#REF!</definedName>
    <definedName name="Excel_BuiltIn_Print_Area_55_1" localSheetId="4">#REF!</definedName>
    <definedName name="Excel_BuiltIn_Print_Area_55_1" localSheetId="7">#REF!</definedName>
    <definedName name="Excel_BuiltIn_Print_Area_55_1">#REF!</definedName>
    <definedName name="Excel_BuiltIn_Print_Area_55_1_1" localSheetId="4">#REF!</definedName>
    <definedName name="Excel_BuiltIn_Print_Area_55_1_1" localSheetId="7">#REF!</definedName>
    <definedName name="Excel_BuiltIn_Print_Area_55_1_1">#REF!</definedName>
    <definedName name="Excel_BuiltIn_Print_Area_55_1_1_55" localSheetId="4">#REF!</definedName>
    <definedName name="Excel_BuiltIn_Print_Area_55_1_1_55" localSheetId="7">#REF!</definedName>
    <definedName name="Excel_BuiltIn_Print_Area_55_1_1_55">#REF!</definedName>
    <definedName name="Excel_BuiltIn_Print_Area_55_1_55" localSheetId="4">#REF!</definedName>
    <definedName name="Excel_BuiltIn_Print_Area_55_1_55" localSheetId="7">#REF!</definedName>
    <definedName name="Excel_BuiltIn_Print_Area_55_1_55">#REF!</definedName>
    <definedName name="Excel_BuiltIn_Print_Area_56" localSheetId="4">#REF!</definedName>
    <definedName name="Excel_BuiltIn_Print_Area_56" localSheetId="7">#REF!</definedName>
    <definedName name="Excel_BuiltIn_Print_Area_56">#REF!</definedName>
    <definedName name="Excel_BuiltIn_Print_Area_56_1" localSheetId="4">#REF!</definedName>
    <definedName name="Excel_BuiltIn_Print_Area_56_1" localSheetId="7">#REF!</definedName>
    <definedName name="Excel_BuiltIn_Print_Area_56_1">#REF!</definedName>
    <definedName name="Excel_BuiltIn_Print_Area_56_1_55" localSheetId="4">#REF!</definedName>
    <definedName name="Excel_BuiltIn_Print_Area_56_1_55" localSheetId="7">#REF!</definedName>
    <definedName name="Excel_BuiltIn_Print_Area_56_1_55">#REF!</definedName>
    <definedName name="Excel_BuiltIn_Print_Area_57" localSheetId="4">#REF!</definedName>
    <definedName name="Excel_BuiltIn_Print_Area_57" localSheetId="7">#REF!</definedName>
    <definedName name="Excel_BuiltIn_Print_Area_57">#REF!</definedName>
    <definedName name="Excel_BuiltIn_Print_Area_57_1" localSheetId="4">#REF!</definedName>
    <definedName name="Excel_BuiltIn_Print_Area_57_1" localSheetId="7">#REF!</definedName>
    <definedName name="Excel_BuiltIn_Print_Area_57_1">#REF!</definedName>
    <definedName name="Excel_BuiltIn_Print_Area_57_1_55" localSheetId="4">#REF!</definedName>
    <definedName name="Excel_BuiltIn_Print_Area_57_1_55" localSheetId="7">#REF!</definedName>
    <definedName name="Excel_BuiltIn_Print_Area_57_1_55">#REF!</definedName>
    <definedName name="Excel_BuiltIn_Print_Area_58" localSheetId="4">#REF!</definedName>
    <definedName name="Excel_BuiltIn_Print_Area_58" localSheetId="7">#REF!</definedName>
    <definedName name="Excel_BuiltIn_Print_Area_58">#REF!</definedName>
    <definedName name="Excel_BuiltIn_Print_Area_58_1" localSheetId="4">#REF!</definedName>
    <definedName name="Excel_BuiltIn_Print_Area_58_1" localSheetId="7">#REF!</definedName>
    <definedName name="Excel_BuiltIn_Print_Area_58_1">#REF!</definedName>
    <definedName name="Excel_BuiltIn_Print_Area_58_1_1" localSheetId="4">#REF!</definedName>
    <definedName name="Excel_BuiltIn_Print_Area_58_1_1" localSheetId="7">#REF!</definedName>
    <definedName name="Excel_BuiltIn_Print_Area_58_1_1">#REF!</definedName>
    <definedName name="Excel_BuiltIn_Print_Area_58_55" localSheetId="4">#REF!</definedName>
    <definedName name="Excel_BuiltIn_Print_Area_58_55" localSheetId="7">#REF!</definedName>
    <definedName name="Excel_BuiltIn_Print_Area_58_55">#REF!</definedName>
    <definedName name="Excel_BuiltIn_Print_Area_59">#REF!</definedName>
    <definedName name="Excel_BuiltIn_Print_Area_6" localSheetId="4">#REF!</definedName>
    <definedName name="Excel_BuiltIn_Print_Area_6" localSheetId="26">#REF!</definedName>
    <definedName name="Excel_BuiltIn_Print_Area_6">#N/A</definedName>
    <definedName name="Excel_BuiltIn_Print_Area_6_1" localSheetId="4">#REF!</definedName>
    <definedName name="Excel_BuiltIn_Print_Area_6_1" localSheetId="7">#REF!</definedName>
    <definedName name="Excel_BuiltIn_Print_Area_6_1" localSheetId="26">#REF!</definedName>
    <definedName name="Excel_BuiltIn_Print_Area_6_1">#REF!</definedName>
    <definedName name="Excel_BuiltIn_Print_Area_6_1_1" localSheetId="4">#REF!</definedName>
    <definedName name="Excel_BuiltIn_Print_Area_6_1_1" localSheetId="7">#REF!</definedName>
    <definedName name="Excel_BuiltIn_Print_Area_6_1_1" localSheetId="26">#REF!</definedName>
    <definedName name="Excel_BuiltIn_Print_Area_6_1_1">#REF!</definedName>
    <definedName name="Excel_BuiltIn_Print_Area_6_1_1_1" localSheetId="4">#REF!</definedName>
    <definedName name="Excel_BuiltIn_Print_Area_6_1_1_1" localSheetId="7">#REF!</definedName>
    <definedName name="Excel_BuiltIn_Print_Area_6_1_1_1" localSheetId="26">#REF!</definedName>
    <definedName name="Excel_BuiltIn_Print_Area_6_1_1_1">#REF!</definedName>
    <definedName name="Excel_BuiltIn_Print_Area_6_1_1_1_10" localSheetId="4">#REF!</definedName>
    <definedName name="Excel_BuiltIn_Print_Area_6_1_1_1_10" localSheetId="7">#REF!</definedName>
    <definedName name="Excel_BuiltIn_Print_Area_6_1_1_1_10">#REF!</definedName>
    <definedName name="Excel_BuiltIn_Print_Area_6_1_1_1_12" localSheetId="4">#REF!</definedName>
    <definedName name="Excel_BuiltIn_Print_Area_6_1_1_1_12" localSheetId="7">#REF!</definedName>
    <definedName name="Excel_BuiltIn_Print_Area_6_1_1_1_12">#REF!</definedName>
    <definedName name="Excel_BuiltIn_Print_Area_6_1_1_1_9" localSheetId="4">#REF!</definedName>
    <definedName name="Excel_BuiltIn_Print_Area_6_1_1_1_9" localSheetId="7">#REF!</definedName>
    <definedName name="Excel_BuiltIn_Print_Area_6_1_1_1_9">#REF!</definedName>
    <definedName name="Excel_BuiltIn_Print_Area_6_1_1_10" localSheetId="4">#REF!</definedName>
    <definedName name="Excel_BuiltIn_Print_Area_6_1_1_10" localSheetId="7">#REF!</definedName>
    <definedName name="Excel_BuiltIn_Print_Area_6_1_1_10">#REF!</definedName>
    <definedName name="Excel_BuiltIn_Print_Area_6_1_1_12" localSheetId="4">#REF!</definedName>
    <definedName name="Excel_BuiltIn_Print_Area_6_1_1_12" localSheetId="7">#REF!</definedName>
    <definedName name="Excel_BuiltIn_Print_Area_6_1_1_12">#REF!</definedName>
    <definedName name="Excel_BuiltIn_Print_Area_6_1_1_9" localSheetId="4">#REF!</definedName>
    <definedName name="Excel_BuiltIn_Print_Area_6_1_1_9" localSheetId="7">#REF!</definedName>
    <definedName name="Excel_BuiltIn_Print_Area_6_1_1_9">#REF!</definedName>
    <definedName name="Excel_BuiltIn_Print_Area_60">#REF!</definedName>
    <definedName name="Excel_BuiltIn_Print_Area_61">#REF!</definedName>
    <definedName name="Excel_BuiltIn_Print_Area_62">#REF!</definedName>
    <definedName name="Excel_BuiltIn_Print_Area_63">#REF!</definedName>
    <definedName name="Excel_BuiltIn_Print_Area_64">#REF!</definedName>
    <definedName name="Excel_BuiltIn_Print_Area_65">#REF!</definedName>
    <definedName name="Excel_BuiltIn_Print_Area_66">#REF!</definedName>
    <definedName name="Excel_BuiltIn_Print_Area_67">#REF!</definedName>
    <definedName name="Excel_BuiltIn_Print_Area_68">#REF!</definedName>
    <definedName name="Excel_BuiltIn_Print_Area_69">#REF!</definedName>
    <definedName name="Excel_BuiltIn_Print_Area_7" localSheetId="4">#REF!</definedName>
    <definedName name="Excel_BuiltIn_Print_Area_7" localSheetId="7">#REF!</definedName>
    <definedName name="Excel_BuiltIn_Print_Area_7" localSheetId="26">#REF!</definedName>
    <definedName name="Excel_BuiltIn_Print_Area_7">#REF!</definedName>
    <definedName name="Excel_BuiltIn_Print_Area_7_1" localSheetId="4">#REF!</definedName>
    <definedName name="Excel_BuiltIn_Print_Area_7_1" localSheetId="7">#REF!</definedName>
    <definedName name="Excel_BuiltIn_Print_Area_7_1" localSheetId="26">#REF!</definedName>
    <definedName name="Excel_BuiltIn_Print_Area_7_1">#REF!</definedName>
    <definedName name="Excel_BuiltIn_Print_Area_7_1_1" localSheetId="4">#REF!</definedName>
    <definedName name="Excel_BuiltIn_Print_Area_7_1_1" localSheetId="7">#REF!</definedName>
    <definedName name="Excel_BuiltIn_Print_Area_7_1_1" localSheetId="26">#REF!</definedName>
    <definedName name="Excel_BuiltIn_Print_Area_7_1_1">#REF!</definedName>
    <definedName name="Excel_BuiltIn_Print_Area_7_1_1_1" localSheetId="4">#REF!</definedName>
    <definedName name="Excel_BuiltIn_Print_Area_7_1_1_1" localSheetId="7">#REF!</definedName>
    <definedName name="Excel_BuiltIn_Print_Area_7_1_1_1" localSheetId="26">#REF!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14" localSheetId="4">#REF!</definedName>
    <definedName name="Excel_BuiltIn_Print_Area_7_14" localSheetId="7">#REF!</definedName>
    <definedName name="Excel_BuiltIn_Print_Area_7_14">#REF!</definedName>
    <definedName name="Excel_BuiltIn_Print_Area_7_15" localSheetId="4">#REF!</definedName>
    <definedName name="Excel_BuiltIn_Print_Area_7_15" localSheetId="7">#REF!</definedName>
    <definedName name="Excel_BuiltIn_Print_Area_7_15">#REF!</definedName>
    <definedName name="Excel_BuiltIn_Print_Area_7_19" localSheetId="4">#REF!</definedName>
    <definedName name="Excel_BuiltIn_Print_Area_7_19" localSheetId="7">#REF!</definedName>
    <definedName name="Excel_BuiltIn_Print_Area_7_19">#REF!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5" localSheetId="4">#REF!</definedName>
    <definedName name="Excel_BuiltIn_Print_Area_7_25" localSheetId="7">#REF!</definedName>
    <definedName name="Excel_BuiltIn_Print_Area_7_25">#REF!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27" localSheetId="4">#REF!</definedName>
    <definedName name="Excel_BuiltIn_Print_Area_7_27" localSheetId="7">#REF!</definedName>
    <definedName name="Excel_BuiltIn_Print_Area_7_27">#REF!</definedName>
    <definedName name="Excel_BuiltIn_Print_Area_7_28" localSheetId="4">#REF!</definedName>
    <definedName name="Excel_BuiltIn_Print_Area_7_28" localSheetId="7">#REF!</definedName>
    <definedName name="Excel_BuiltIn_Print_Area_7_28">#REF!</definedName>
    <definedName name="Excel_BuiltIn_Print_Area_7_29" localSheetId="4">#REF!</definedName>
    <definedName name="Excel_BuiltIn_Print_Area_7_29" localSheetId="7">#REF!</definedName>
    <definedName name="Excel_BuiltIn_Print_Area_7_29">#REF!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1" localSheetId="4">#REF!</definedName>
    <definedName name="Excel_BuiltIn_Print_Area_7_31" localSheetId="7">#REF!</definedName>
    <definedName name="Excel_BuiltIn_Print_Area_7_31">#REF!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 localSheetId="4">#REF!</definedName>
    <definedName name="Excel_BuiltIn_Print_Area_7_5" localSheetId="7">#REF!</definedName>
    <definedName name="Excel_BuiltIn_Print_Area_7_5">#REF!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70">#REF!</definedName>
    <definedName name="Excel_BuiltIn_Print_Area_71">#REF!</definedName>
    <definedName name="Excel_BuiltIn_Print_Area_72">#REF!</definedName>
    <definedName name="Excel_BuiltIn_Print_Area_74">#REF!</definedName>
    <definedName name="Excel_BuiltIn_Print_Area_75">#REF!</definedName>
    <definedName name="Excel_BuiltIn_Print_Area_76">#REF!</definedName>
    <definedName name="Excel_BuiltIn_Print_Area_77">#REF!</definedName>
    <definedName name="Excel_BuiltIn_Print_Area_78">#REF!</definedName>
    <definedName name="Excel_BuiltIn_Print_Area_79">#REF!</definedName>
    <definedName name="Excel_BuiltIn_Print_Area_8" localSheetId="4">#REF!</definedName>
    <definedName name="Excel_BuiltIn_Print_Area_8" localSheetId="26">#REF!</definedName>
    <definedName name="Excel_BuiltIn_Print_Area_8">#N/A</definedName>
    <definedName name="Excel_BuiltIn_Print_Area_8_1" localSheetId="4">#REF!</definedName>
    <definedName name="Excel_BuiltIn_Print_Area_8_1" localSheetId="7">#REF!</definedName>
    <definedName name="Excel_BuiltIn_Print_Area_8_1" localSheetId="26">#REF!</definedName>
    <definedName name="Excel_BuiltIn_Print_Area_8_1">#REF!</definedName>
    <definedName name="Excel_BuiltIn_Print_Area_8_1_1" localSheetId="4">#REF!</definedName>
    <definedName name="Excel_BuiltIn_Print_Area_8_1_1" localSheetId="7">#REF!</definedName>
    <definedName name="Excel_BuiltIn_Print_Area_8_1_1" localSheetId="26">#REF!</definedName>
    <definedName name="Excel_BuiltIn_Print_Area_8_1_1">#REF!</definedName>
    <definedName name="Excel_BuiltIn_Print_Area_8_1_10" localSheetId="4">#REF!</definedName>
    <definedName name="Excel_BuiltIn_Print_Area_8_1_10" localSheetId="7">#REF!</definedName>
    <definedName name="Excel_BuiltIn_Print_Area_8_1_10" localSheetId="26">#REF!</definedName>
    <definedName name="Excel_BuiltIn_Print_Area_8_1_10">#REF!</definedName>
    <definedName name="Excel_BuiltIn_Print_Area_80">#REF!</definedName>
    <definedName name="Excel_BuiltIn_Print_Area_81">#REF!</definedName>
    <definedName name="Excel_BuiltIn_Print_Area_82">#REF!</definedName>
    <definedName name="Excel_BuiltIn_Print_Area_83">#REF!</definedName>
    <definedName name="Excel_BuiltIn_Print_Area_84">#REF!</definedName>
    <definedName name="Excel_BuiltIn_Print_Area_86">#REF!</definedName>
    <definedName name="Excel_BuiltIn_Print_Area_87">#REF!</definedName>
    <definedName name="Excel_BuiltIn_Print_Area_88">#REF!</definedName>
    <definedName name="Excel_BuiltIn_Print_Area_89">#REF!</definedName>
    <definedName name="Excel_BuiltIn_Print_Area_9" localSheetId="4">#REF!</definedName>
    <definedName name="Excel_BuiltIn_Print_Area_9" localSheetId="7">#REF!</definedName>
    <definedName name="Excel_BuiltIn_Print_Area_9" localSheetId="26">#REF!</definedName>
    <definedName name="Excel_BuiltIn_Print_Area_9">#REF!</definedName>
    <definedName name="Excel_BuiltIn_Print_Area_9_1" localSheetId="4">#REF!</definedName>
    <definedName name="Excel_BuiltIn_Print_Area_9_1" localSheetId="7">#REF!</definedName>
    <definedName name="Excel_BuiltIn_Print_Area_9_1" localSheetId="26">#REF!</definedName>
    <definedName name="Excel_BuiltIn_Print_Area_9_1">#REF!</definedName>
    <definedName name="Excel_BuiltIn_Print_Area_9_1_1" localSheetId="4">#REF!</definedName>
    <definedName name="Excel_BuiltIn_Print_Area_9_1_1" localSheetId="7">#REF!</definedName>
    <definedName name="Excel_BuiltIn_Print_Area_9_1_1">#REF!</definedName>
    <definedName name="Excel_BuiltIn_Print_Area_9_1_16" localSheetId="4">#REF!</definedName>
    <definedName name="Excel_BuiltIn_Print_Area_9_1_16" localSheetId="7">#REF!</definedName>
    <definedName name="Excel_BuiltIn_Print_Area_9_1_16">#REF!</definedName>
    <definedName name="Excel_BuiltIn_Print_Area_90">#REF!</definedName>
    <definedName name="Excel_BuiltIn_Print_Area_94">#REF!</definedName>
    <definedName name="Excel_BuiltIn_Print_Area_95">#REF!</definedName>
    <definedName name="Excel_BuiltIn_Print_Area_96">#REF!</definedName>
    <definedName name="Excel_BuiltIn_Print_Area_97">#REF!</definedName>
    <definedName name="Excel_BuiltIn_Print_Area_98">#REF!</definedName>
    <definedName name="Excel_BuiltIn_Print_Area_99">#REF!</definedName>
    <definedName name="Excel_BuiltIn_Print_Titles_1" localSheetId="4">#REF!</definedName>
    <definedName name="Excel_BuiltIn_Print_Titles_1" localSheetId="7">(#REF!,#REF!)</definedName>
    <definedName name="Excel_BuiltIn_Print_Titles_1" localSheetId="26">#REF!</definedName>
    <definedName name="Excel_BuiltIn_Print_Titles_1">#REF!</definedName>
    <definedName name="Excel_BuiltIn_Print_Titles_1_1" localSheetId="4">#REF!</definedName>
    <definedName name="Excel_BuiltIn_Print_Titles_1_1" localSheetId="7">#REF!</definedName>
    <definedName name="Excel_BuiltIn_Print_Titles_1_1" localSheetId="26">#REF!</definedName>
    <definedName name="Excel_BuiltIn_Print_Titles_1_1">#REF!</definedName>
    <definedName name="Excel_BuiltIn_Print_Titles_1_1_1" localSheetId="4">#REF!</definedName>
    <definedName name="Excel_BuiltIn_Print_Titles_1_1_1" localSheetId="7">#REF!</definedName>
    <definedName name="Excel_BuiltIn_Print_Titles_1_1_1" localSheetId="26">#REF!</definedName>
    <definedName name="Excel_BuiltIn_Print_Titles_1_1_1">#REF!</definedName>
    <definedName name="Excel_BuiltIn_Print_Titles_1_1_1_1" localSheetId="4">#REF!</definedName>
    <definedName name="Excel_BuiltIn_Print_Titles_1_1_1_1" localSheetId="7">#REF!</definedName>
    <definedName name="Excel_BuiltIn_Print_Titles_1_1_1_1" localSheetId="26">#REF!</definedName>
    <definedName name="Excel_BuiltIn_Print_Titles_1_1_1_1">#REF!</definedName>
    <definedName name="Excel_BuiltIn_Print_Titles_1_10" localSheetId="4">#REF!</definedName>
    <definedName name="Excel_BuiltIn_Print_Titles_1_10" localSheetId="7">#REF!</definedName>
    <definedName name="Excel_BuiltIn_Print_Titles_1_10">#REF!</definedName>
    <definedName name="Excel_BuiltIn_Print_Titles_1_12" localSheetId="4">#REF!</definedName>
    <definedName name="Excel_BuiltIn_Print_Titles_1_12" localSheetId="7">#REF!</definedName>
    <definedName name="Excel_BuiltIn_Print_Titles_1_12">#REF!</definedName>
    <definedName name="Excel_BuiltIn_Print_Titles_1_3" localSheetId="4">#REF!</definedName>
    <definedName name="Excel_BuiltIn_Print_Titles_1_3" localSheetId="7">#REF!</definedName>
    <definedName name="Excel_BuiltIn_Print_Titles_1_3">#REF!</definedName>
    <definedName name="Excel_BuiltIn_Print_Titles_1_9" localSheetId="4">#REF!</definedName>
    <definedName name="Excel_BuiltIn_Print_Titles_1_9" localSheetId="7">#REF!</definedName>
    <definedName name="Excel_BuiltIn_Print_Titles_1_9">#REF!</definedName>
    <definedName name="Excel_BuiltIn_Print_Titles_10" localSheetId="4">(#REF!,#REF!)</definedName>
    <definedName name="Excel_BuiltIn_Print_Titles_10" localSheetId="7">#REF!</definedName>
    <definedName name="Excel_BuiltIn_Print_Titles_10" localSheetId="26">(#REF!,#REF!)</definedName>
    <definedName name="Excel_BuiltIn_Print_Titles_10">#REF!</definedName>
    <definedName name="Excel_BuiltIn_Print_Titles_11" localSheetId="4">#REF!</definedName>
    <definedName name="Excel_BuiltIn_Print_Titles_11" localSheetId="7">#REF!</definedName>
    <definedName name="Excel_BuiltIn_Print_Titles_11" localSheetId="26">#REF!</definedName>
    <definedName name="Excel_BuiltIn_Print_Titles_11">#REF!</definedName>
    <definedName name="Excel_BuiltIn_Print_Titles_12" localSheetId="4">#REF!</definedName>
    <definedName name="Excel_BuiltIn_Print_Titles_12" localSheetId="7">#REF!</definedName>
    <definedName name="Excel_BuiltIn_Print_Titles_12" localSheetId="26">#REF!</definedName>
    <definedName name="Excel_BuiltIn_Print_Titles_12">#REF!</definedName>
    <definedName name="Excel_BuiltIn_Print_Titles_12_1" localSheetId="4">#REF!</definedName>
    <definedName name="Excel_BuiltIn_Print_Titles_12_1" localSheetId="7">#REF!</definedName>
    <definedName name="Excel_BuiltIn_Print_Titles_12_1" localSheetId="26">#REF!</definedName>
    <definedName name="Excel_BuiltIn_Print_Titles_12_1">#REF!</definedName>
    <definedName name="Excel_BuiltIn_Print_Titles_13" localSheetId="4">#REF!</definedName>
    <definedName name="Excel_BuiltIn_Print_Titles_13" localSheetId="7">#REF!</definedName>
    <definedName name="Excel_BuiltIn_Print_Titles_13" localSheetId="26">#REF!</definedName>
    <definedName name="Excel_BuiltIn_Print_Titles_13">#REF!</definedName>
    <definedName name="Excel_BuiltIn_Print_Titles_13_1" localSheetId="4">#REF!</definedName>
    <definedName name="Excel_BuiltIn_Print_Titles_13_1" localSheetId="7">#REF!</definedName>
    <definedName name="Excel_BuiltIn_Print_Titles_13_1" localSheetId="26">#REF!</definedName>
    <definedName name="Excel_BuiltIn_Print_Titles_13_1">#REF!</definedName>
    <definedName name="Excel_BuiltIn_Print_Titles_14" localSheetId="4">(#REF!,#REF!)</definedName>
    <definedName name="Excel_BuiltIn_Print_Titles_14" localSheetId="7">#REF!</definedName>
    <definedName name="Excel_BuiltIn_Print_Titles_14" localSheetId="26">(#REF!,#REF!)</definedName>
    <definedName name="Excel_BuiltIn_Print_Titles_14">#REF!</definedName>
    <definedName name="Excel_BuiltIn_Print_Titles_14_1" localSheetId="4">#REF!</definedName>
    <definedName name="Excel_BuiltIn_Print_Titles_14_1" localSheetId="7">#REF!</definedName>
    <definedName name="Excel_BuiltIn_Print_Titles_14_1">#REF!</definedName>
    <definedName name="Excel_BuiltIn_Print_Titles_14_16" localSheetId="4">#REF!</definedName>
    <definedName name="Excel_BuiltIn_Print_Titles_14_16" localSheetId="7">#REF!</definedName>
    <definedName name="Excel_BuiltIn_Print_Titles_14_16">#REF!</definedName>
    <definedName name="Excel_BuiltIn_Print_Titles_15" localSheetId="4">#REF!</definedName>
    <definedName name="Excel_BuiltIn_Print_Titles_15" localSheetId="7">#REF!</definedName>
    <definedName name="Excel_BuiltIn_Print_Titles_15" localSheetId="26">#REF!</definedName>
    <definedName name="Excel_BuiltIn_Print_Titles_15">#REF!</definedName>
    <definedName name="Excel_BuiltIn_Print_Titles_15_1" localSheetId="4">#REF!</definedName>
    <definedName name="Excel_BuiltIn_Print_Titles_15_1" localSheetId="7">#REF!</definedName>
    <definedName name="Excel_BuiltIn_Print_Titles_15_1">#REF!</definedName>
    <definedName name="Excel_BuiltIn_Print_Titles_15_16" localSheetId="4">#REF!</definedName>
    <definedName name="Excel_BuiltIn_Print_Titles_15_16" localSheetId="7">#REF!</definedName>
    <definedName name="Excel_BuiltIn_Print_Titles_15_16">#REF!</definedName>
    <definedName name="Excel_BuiltIn_Print_Titles_16" localSheetId="4">#REF!</definedName>
    <definedName name="Excel_BuiltIn_Print_Titles_16" localSheetId="7">#REF!</definedName>
    <definedName name="Excel_BuiltIn_Print_Titles_16" localSheetId="26">#REF!</definedName>
    <definedName name="Excel_BuiltIn_Print_Titles_16">#REF!</definedName>
    <definedName name="Excel_BuiltIn_Print_Titles_16_16" localSheetId="4">#REF!</definedName>
    <definedName name="Excel_BuiltIn_Print_Titles_16_16" localSheetId="7">#REF!</definedName>
    <definedName name="Excel_BuiltIn_Print_Titles_16_16">#REF!</definedName>
    <definedName name="Excel_BuiltIn_Print_Titles_17" localSheetId="4">#REF!</definedName>
    <definedName name="Excel_BuiltIn_Print_Titles_17" localSheetId="7">#REF!</definedName>
    <definedName name="Excel_BuiltIn_Print_Titles_17" localSheetId="26">#REF!</definedName>
    <definedName name="Excel_BuiltIn_Print_Titles_17">#REF!</definedName>
    <definedName name="Excel_BuiltIn_Print_Titles_2" localSheetId="4">#REF!</definedName>
    <definedName name="Excel_BuiltIn_Print_Titles_2" localSheetId="7">#REF!</definedName>
    <definedName name="Excel_BuiltIn_Print_Titles_2" localSheetId="26">#REF!</definedName>
    <definedName name="Excel_BuiltIn_Print_Titles_2">#REF!</definedName>
    <definedName name="Excel_BuiltIn_Print_Titles_2_1" localSheetId="4">#REF!</definedName>
    <definedName name="Excel_BuiltIn_Print_Titles_2_1" localSheetId="7">#REF!</definedName>
    <definedName name="Excel_BuiltIn_Print_Titles_2_1">#REF!</definedName>
    <definedName name="Excel_BuiltIn_Print_Titles_2_1_1" localSheetId="4">#REF!,#REF!</definedName>
    <definedName name="Excel_BuiltIn_Print_Titles_2_1_1" localSheetId="7">#REF!,#REF!</definedName>
    <definedName name="Excel_BuiltIn_Print_Titles_2_1_1">#REF!,#REF!</definedName>
    <definedName name="Excel_BuiltIn_Print_Titles_2_10" localSheetId="4">#REF!</definedName>
    <definedName name="Excel_BuiltIn_Print_Titles_2_10" localSheetId="7">#REF!</definedName>
    <definedName name="Excel_BuiltIn_Print_Titles_2_10">#REF!</definedName>
    <definedName name="Excel_BuiltIn_Print_Titles_2_12" localSheetId="4">#REF!</definedName>
    <definedName name="Excel_BuiltIn_Print_Titles_2_12" localSheetId="7">#REF!</definedName>
    <definedName name="Excel_BuiltIn_Print_Titles_2_12">#REF!</definedName>
    <definedName name="Excel_BuiltIn_Print_Titles_2_3" localSheetId="4">#REF!</definedName>
    <definedName name="Excel_BuiltIn_Print_Titles_2_3" localSheetId="7">#REF!</definedName>
    <definedName name="Excel_BuiltIn_Print_Titles_2_3">#REF!</definedName>
    <definedName name="Excel_BuiltIn_Print_Titles_2_9" localSheetId="4">#REF!</definedName>
    <definedName name="Excel_BuiltIn_Print_Titles_2_9" localSheetId="7">#REF!</definedName>
    <definedName name="Excel_BuiltIn_Print_Titles_2_9">#REF!</definedName>
    <definedName name="Excel_BuiltIn_Print_Titles_20" localSheetId="4">(#REF!,#REF!)</definedName>
    <definedName name="Excel_BuiltIn_Print_Titles_20" localSheetId="7">(#REF!,#REF!)</definedName>
    <definedName name="Excel_BuiltIn_Print_Titles_20">(#REF!,#REF!)</definedName>
    <definedName name="Excel_BuiltIn_Print_Titles_22" localSheetId="4">(#REF!,#REF!)</definedName>
    <definedName name="Excel_BuiltIn_Print_Titles_22" localSheetId="7">(#REF!,#REF!)</definedName>
    <definedName name="Excel_BuiltIn_Print_Titles_22" localSheetId="26">(#REF!,#REF!)</definedName>
    <definedName name="Excel_BuiltIn_Print_Titles_22">(#REF!,#REF!)</definedName>
    <definedName name="Excel_BuiltIn_Print_Titles_27" localSheetId="4">(#REF!,#REF!)</definedName>
    <definedName name="Excel_BuiltIn_Print_Titles_27" localSheetId="7">(#REF!,#REF!)</definedName>
    <definedName name="Excel_BuiltIn_Print_Titles_27">(#REF!,#REF!)</definedName>
    <definedName name="Excel_BuiltIn_Print_Titles_28" localSheetId="4">(#REF!,#REF!)</definedName>
    <definedName name="Excel_BuiltIn_Print_Titles_28" localSheetId="7">(#REF!,#REF!)</definedName>
    <definedName name="Excel_BuiltIn_Print_Titles_28">(#REF!,#REF!)</definedName>
    <definedName name="Excel_BuiltIn_Print_Titles_3" localSheetId="4">(#REF!,#REF!)</definedName>
    <definedName name="Excel_BuiltIn_Print_Titles_3" localSheetId="7">#REF!</definedName>
    <definedName name="Excel_BuiltIn_Print_Titles_3" localSheetId="26">(#REF!,#REF!)</definedName>
    <definedName name="Excel_BuiltIn_Print_Titles_3">#REF!</definedName>
    <definedName name="Excel_BuiltIn_Print_Titles_3_1" localSheetId="4">#REF!</definedName>
    <definedName name="Excel_BuiltIn_Print_Titles_3_1" localSheetId="7">#REF!</definedName>
    <definedName name="Excel_BuiltIn_Print_Titles_3_1">#REF!</definedName>
    <definedName name="Excel_BuiltIn_Print_Titles_3_1_1" localSheetId="4">#REF!</definedName>
    <definedName name="Excel_BuiltIn_Print_Titles_3_1_1" localSheetId="7">#REF!</definedName>
    <definedName name="Excel_BuiltIn_Print_Titles_3_1_1" localSheetId="26">#REF!</definedName>
    <definedName name="Excel_BuiltIn_Print_Titles_3_1_1">#REF!,#REF!</definedName>
    <definedName name="Excel_BuiltIn_Print_Titles_3_1_1_1" localSheetId="4">#REF!,#REF!</definedName>
    <definedName name="Excel_BuiltIn_Print_Titles_3_1_1_1" localSheetId="7">#REF!,#REF!</definedName>
    <definedName name="Excel_BuiltIn_Print_Titles_3_1_1_1">#REF!,#REF!</definedName>
    <definedName name="Excel_BuiltIn_Print_Titles_3_1_1_1_1" localSheetId="4">#REF!,#REF!</definedName>
    <definedName name="Excel_BuiltIn_Print_Titles_3_1_1_1_1" localSheetId="7">#REF!,#REF!</definedName>
    <definedName name="Excel_BuiltIn_Print_Titles_3_1_1_1_1">#REF!,#REF!</definedName>
    <definedName name="Excel_BuiltIn_Print_Titles_3_1_1_1_1_1" localSheetId="4">#REF!</definedName>
    <definedName name="Excel_BuiltIn_Print_Titles_3_1_1_1_1_1" localSheetId="7">#REF!</definedName>
    <definedName name="Excel_BuiltIn_Print_Titles_3_1_1_1_1_1">#REF!</definedName>
    <definedName name="Excel_BuiltIn_Print_Titles_30" localSheetId="4">(#REF!,#REF!)</definedName>
    <definedName name="Excel_BuiltIn_Print_Titles_30" localSheetId="7">(#REF!,#REF!)</definedName>
    <definedName name="Excel_BuiltIn_Print_Titles_30" localSheetId="26">(#REF!,#REF!)</definedName>
    <definedName name="Excel_BuiltIn_Print_Titles_30">(#REF!,#REF!)</definedName>
    <definedName name="Excel_BuiltIn_Print_Titles_31" localSheetId="4">(#REF!,#REF!)</definedName>
    <definedName name="Excel_BuiltIn_Print_Titles_31" localSheetId="7">(#REF!,#REF!)</definedName>
    <definedName name="Excel_BuiltIn_Print_Titles_31" localSheetId="26">(#REF!,#REF!)</definedName>
    <definedName name="Excel_BuiltIn_Print_Titles_31">(#REF!,#REF!)</definedName>
    <definedName name="Excel_BuiltIn_Print_Titles_32" localSheetId="4">(#REF!,#REF!)</definedName>
    <definedName name="Excel_BuiltIn_Print_Titles_32" localSheetId="7">(#REF!,#REF!)</definedName>
    <definedName name="Excel_BuiltIn_Print_Titles_32" localSheetId="26">(#REF!,#REF!)</definedName>
    <definedName name="Excel_BuiltIn_Print_Titles_32">(#REF!,#REF!)</definedName>
    <definedName name="Excel_BuiltIn_Print_Titles_33" localSheetId="4">(#REF!,#REF!)</definedName>
    <definedName name="Excel_BuiltIn_Print_Titles_33" localSheetId="7">(#REF!,#REF!)</definedName>
    <definedName name="Excel_BuiltIn_Print_Titles_33" localSheetId="26">(#REF!,#REF!)</definedName>
    <definedName name="Excel_BuiltIn_Print_Titles_33">(#REF!,#REF!)</definedName>
    <definedName name="Excel_BuiltIn_Print_Titles_34" localSheetId="4">(#REF!,#REF!)</definedName>
    <definedName name="Excel_BuiltIn_Print_Titles_34" localSheetId="7">(#REF!,#REF!)</definedName>
    <definedName name="Excel_BuiltIn_Print_Titles_34" localSheetId="26">(#REF!,#REF!)</definedName>
    <definedName name="Excel_BuiltIn_Print_Titles_34">(#REF!,#REF!)</definedName>
    <definedName name="Excel_BuiltIn_Print_Titles_35" localSheetId="4">(#REF!,#REF!)</definedName>
    <definedName name="Excel_BuiltIn_Print_Titles_35" localSheetId="7">(#REF!,#REF!)</definedName>
    <definedName name="Excel_BuiltIn_Print_Titles_35" localSheetId="26">(#REF!,#REF!)</definedName>
    <definedName name="Excel_BuiltIn_Print_Titles_35">(#REF!,#REF!)</definedName>
    <definedName name="Excel_BuiltIn_Print_Titles_36" localSheetId="4">(#REF!,#REF!)</definedName>
    <definedName name="Excel_BuiltIn_Print_Titles_36" localSheetId="7">(#REF!,#REF!)</definedName>
    <definedName name="Excel_BuiltIn_Print_Titles_36" localSheetId="26">(#REF!,#REF!)</definedName>
    <definedName name="Excel_BuiltIn_Print_Titles_36">(#REF!,#REF!)</definedName>
    <definedName name="Excel_BuiltIn_Print_Titles_37" localSheetId="4">(#REF!,#REF!)</definedName>
    <definedName name="Excel_BuiltIn_Print_Titles_37" localSheetId="7">(#REF!,#REF!)</definedName>
    <definedName name="Excel_BuiltIn_Print_Titles_37" localSheetId="26">(#REF!,#REF!)</definedName>
    <definedName name="Excel_BuiltIn_Print_Titles_37">(#REF!,#REF!)</definedName>
    <definedName name="Excel_BuiltIn_Print_Titles_4" localSheetId="4">(#REF!,#REF!)</definedName>
    <definedName name="Excel_BuiltIn_Print_Titles_4" localSheetId="7">#REF!</definedName>
    <definedName name="Excel_BuiltIn_Print_Titles_4" localSheetId="26">(#REF!,#REF!)</definedName>
    <definedName name="Excel_BuiltIn_Print_Titles_4">#REF!</definedName>
    <definedName name="Excel_BuiltIn_Print_Titles_4_1" localSheetId="4">#REF!</definedName>
    <definedName name="Excel_BuiltIn_Print_Titles_4_1" localSheetId="7">#REF!</definedName>
    <definedName name="Excel_BuiltIn_Print_Titles_4_1">#REF!</definedName>
    <definedName name="Excel_BuiltIn_Print_Titles_4_10" localSheetId="4">#REF!</definedName>
    <definedName name="Excel_BuiltIn_Print_Titles_4_10" localSheetId="7">#REF!</definedName>
    <definedName name="Excel_BuiltIn_Print_Titles_4_10">#REF!</definedName>
    <definedName name="Excel_BuiltIn_Print_Titles_4_12" localSheetId="4">#REF!</definedName>
    <definedName name="Excel_BuiltIn_Print_Titles_4_12" localSheetId="7">#REF!</definedName>
    <definedName name="Excel_BuiltIn_Print_Titles_4_12">#REF!</definedName>
    <definedName name="Excel_BuiltIn_Print_Titles_4_9" localSheetId="4">#REF!</definedName>
    <definedName name="Excel_BuiltIn_Print_Titles_4_9" localSheetId="7">#REF!</definedName>
    <definedName name="Excel_BuiltIn_Print_Titles_4_9">#REF!</definedName>
    <definedName name="Excel_BuiltIn_Print_Titles_5" localSheetId="4">(#REF!,#REF!)</definedName>
    <definedName name="Excel_BuiltIn_Print_Titles_5" localSheetId="7">(#REF!,#REF!)</definedName>
    <definedName name="Excel_BuiltIn_Print_Titles_5" localSheetId="26">(#REF!,#REF!)</definedName>
    <definedName name="Excel_BuiltIn_Print_Titles_5">#REF!</definedName>
    <definedName name="Excel_BuiltIn_Print_Titles_5_1" localSheetId="4">#REF!</definedName>
    <definedName name="Excel_BuiltIn_Print_Titles_5_1" localSheetId="7">#REF!</definedName>
    <definedName name="Excel_BuiltIn_Print_Titles_5_1">#REF!</definedName>
    <definedName name="Excel_BuiltIn_Print_Titles_5_1_15" localSheetId="4">(#REF!,#REF!)</definedName>
    <definedName name="Excel_BuiltIn_Print_Titles_5_1_15" localSheetId="7">(#REF!,#REF!)</definedName>
    <definedName name="Excel_BuiltIn_Print_Titles_5_1_15">(#REF!,#REF!)</definedName>
    <definedName name="Excel_BuiltIn_Print_Titles_6" localSheetId="4">(#REF!,#REF!)</definedName>
    <definedName name="Excel_BuiltIn_Print_Titles_6" localSheetId="7">(#REF!,#REF!)</definedName>
    <definedName name="Excel_BuiltIn_Print_Titles_6" localSheetId="26">(#REF!,#REF!)</definedName>
    <definedName name="Excel_BuiltIn_Print_Titles_6">#REF!</definedName>
    <definedName name="Excel_BuiltIn_Print_Titles_6_1" localSheetId="4">#REF!</definedName>
    <definedName name="Excel_BuiltIn_Print_Titles_6_1" localSheetId="7">#REF!</definedName>
    <definedName name="Excel_BuiltIn_Print_Titles_6_1" localSheetId="26">#REF!</definedName>
    <definedName name="Excel_BuiltIn_Print_Titles_6_1">#REF!</definedName>
    <definedName name="Excel_BuiltIn_Print_Titles_6_1_1" localSheetId="4">#REF!</definedName>
    <definedName name="Excel_BuiltIn_Print_Titles_6_1_1" localSheetId="7">#REF!</definedName>
    <definedName name="Excel_BuiltIn_Print_Titles_6_1_1" localSheetId="26">#REF!</definedName>
    <definedName name="Excel_BuiltIn_Print_Titles_6_1_1">#REF!</definedName>
    <definedName name="Excel_BuiltIn_Print_Titles_6_1_1_1_1" localSheetId="4">#REF!</definedName>
    <definedName name="Excel_BuiltIn_Print_Titles_6_1_1_1_1" localSheetId="7">#REF!</definedName>
    <definedName name="Excel_BuiltIn_Print_Titles_6_1_1_1_1" localSheetId="26">#REF!</definedName>
    <definedName name="Excel_BuiltIn_Print_Titles_6_1_1_1_1">#REF!</definedName>
    <definedName name="Excel_BuiltIn_Print_Titles_6_1_1_1_1_10" localSheetId="4">#REF!</definedName>
    <definedName name="Excel_BuiltIn_Print_Titles_6_1_1_1_1_10" localSheetId="7">#REF!</definedName>
    <definedName name="Excel_BuiltIn_Print_Titles_6_1_1_1_1_10">#REF!</definedName>
    <definedName name="Excel_BuiltIn_Print_Titles_6_1_1_1_1_12" localSheetId="4">#REF!</definedName>
    <definedName name="Excel_BuiltIn_Print_Titles_6_1_1_1_1_12" localSheetId="7">#REF!</definedName>
    <definedName name="Excel_BuiltIn_Print_Titles_6_1_1_1_1_12">#REF!</definedName>
    <definedName name="Excel_BuiltIn_Print_Titles_6_1_1_1_1_9" localSheetId="4">#REF!</definedName>
    <definedName name="Excel_BuiltIn_Print_Titles_6_1_1_1_1_9" localSheetId="7">#REF!</definedName>
    <definedName name="Excel_BuiltIn_Print_Titles_6_1_1_1_1_9">#REF!</definedName>
    <definedName name="Excel_BuiltIn_Print_Titles_6_1_1_10" localSheetId="4">#REF!</definedName>
    <definedName name="Excel_BuiltIn_Print_Titles_6_1_1_10" localSheetId="7">#REF!</definedName>
    <definedName name="Excel_BuiltIn_Print_Titles_6_1_1_10">#REF!</definedName>
    <definedName name="Excel_BuiltIn_Print_Titles_6_1_1_12" localSheetId="4">#REF!</definedName>
    <definedName name="Excel_BuiltIn_Print_Titles_6_1_1_12" localSheetId="7">#REF!</definedName>
    <definedName name="Excel_BuiltIn_Print_Titles_6_1_1_12">#REF!</definedName>
    <definedName name="Excel_BuiltIn_Print_Titles_6_1_1_9" localSheetId="4">#REF!</definedName>
    <definedName name="Excel_BuiltIn_Print_Titles_6_1_1_9" localSheetId="7">#REF!</definedName>
    <definedName name="Excel_BuiltIn_Print_Titles_6_1_1_9">#REF!</definedName>
    <definedName name="Excel_BuiltIn_Print_Titles_6_1_10" localSheetId="4">#REF!</definedName>
    <definedName name="Excel_BuiltIn_Print_Titles_6_1_10" localSheetId="7">#REF!</definedName>
    <definedName name="Excel_BuiltIn_Print_Titles_6_1_10">#REF!</definedName>
    <definedName name="Excel_BuiltIn_Print_Titles_6_1_12" localSheetId="4">#REF!</definedName>
    <definedName name="Excel_BuiltIn_Print_Titles_6_1_12" localSheetId="7">#REF!</definedName>
    <definedName name="Excel_BuiltIn_Print_Titles_6_1_12">#REF!</definedName>
    <definedName name="Excel_BuiltIn_Print_Titles_6_1_9" localSheetId="4">#REF!</definedName>
    <definedName name="Excel_BuiltIn_Print_Titles_6_1_9" localSheetId="7">#REF!</definedName>
    <definedName name="Excel_BuiltIn_Print_Titles_6_1_9">#REF!</definedName>
    <definedName name="Excel_BuiltIn_Print_Titles_64" localSheetId="4">#REF!</definedName>
    <definedName name="Excel_BuiltIn_Print_Titles_64" localSheetId="7">#REF!</definedName>
    <definedName name="Excel_BuiltIn_Print_Titles_64" localSheetId="26">#REF!</definedName>
    <definedName name="Excel_BuiltIn_Print_Titles_64">#REF!</definedName>
    <definedName name="Excel_BuiltIn_Print_Titles_7" localSheetId="4">(#REF!,#REF!)</definedName>
    <definedName name="Excel_BuiltIn_Print_Titles_7" localSheetId="7">(#REF!,#REF!)</definedName>
    <definedName name="Excel_BuiltIn_Print_Titles_7" localSheetId="26">(#REF!,#REF!)</definedName>
    <definedName name="Excel_BuiltIn_Print_Titles_7">#REF!</definedName>
    <definedName name="Excel_BuiltIn_Print_Titles_7_1" localSheetId="4">#REF!</definedName>
    <definedName name="Excel_BuiltIn_Print_Titles_7_1" localSheetId="7">#REF!</definedName>
    <definedName name="Excel_BuiltIn_Print_Titles_7_1" localSheetId="26">#REF!</definedName>
    <definedName name="Excel_BuiltIn_Print_Titles_7_1">#REF!</definedName>
    <definedName name="Excel_BuiltIn_Print_Titles_7_1_1" localSheetId="4">#REF!</definedName>
    <definedName name="Excel_BuiltIn_Print_Titles_7_1_1" localSheetId="7">#REF!</definedName>
    <definedName name="Excel_BuiltIn_Print_Titles_7_1_1" localSheetId="26">#REF!</definedName>
    <definedName name="Excel_BuiltIn_Print_Titles_7_1_1">#REF!</definedName>
    <definedName name="Excel_BuiltIn_Print_Titles_8" localSheetId="4">(#REF!,#REF!)</definedName>
    <definedName name="Excel_BuiltIn_Print_Titles_8" localSheetId="7">(#REF!,#REF!)</definedName>
    <definedName name="Excel_BuiltIn_Print_Titles_8" localSheetId="26">(#REF!,#REF!)</definedName>
    <definedName name="Excel_BuiltIn_Print_Titles_8">#REF!</definedName>
    <definedName name="Excel_BuiltIn_Print_Titles_8_1" localSheetId="4">#REF!</definedName>
    <definedName name="Excel_BuiltIn_Print_Titles_8_1" localSheetId="7">#REF!</definedName>
    <definedName name="Excel_BuiltIn_Print_Titles_8_1" localSheetId="26">#REF!</definedName>
    <definedName name="Excel_BuiltIn_Print_Titles_8_1">#REF!</definedName>
    <definedName name="Excel_BuiltIn_Print_Titles_9" localSheetId="4">(#REF!,#REF!)</definedName>
    <definedName name="Excel_BuiltIn_Print_Titles_9" localSheetId="7">(#REF!,#REF!)</definedName>
    <definedName name="Excel_BuiltIn_Print_Titles_9" localSheetId="26">(#REF!,#REF!)</definedName>
    <definedName name="Excel_BuiltIn_Print_Titles_9">#REF!</definedName>
    <definedName name="Excel_BuiltIn_Print_Titles_9_1" localSheetId="4">#REF!</definedName>
    <definedName name="Excel_BuiltIn_Print_Titles_9_1" localSheetId="7">#REF!</definedName>
    <definedName name="Excel_BuiltIn_Print_Titles_9_1" localSheetId="26">#REF!</definedName>
    <definedName name="Excel_BuiltIn_Print_Titles_9_1">#REF!</definedName>
    <definedName name="Excel_BuiltIn_Print_Titles_9_1_16" localSheetId="4">#REF!</definedName>
    <definedName name="Excel_BuiltIn_Print_Titles_9_1_16" localSheetId="7">#REF!</definedName>
    <definedName name="Excel_BuiltIn_Print_Titles_9_1_16">#REF!</definedName>
    <definedName name="EXDED">#N/A</definedName>
    <definedName name="execução" localSheetId="7">#REF!</definedName>
    <definedName name="execução">#N/A</definedName>
    <definedName name="exibir_1000" localSheetId="4">#REF!</definedName>
    <definedName name="exibir_1000" localSheetId="7">#REF!</definedName>
    <definedName name="exibir_1000">#REF!</definedName>
    <definedName name="Exibir_Dat_Com" localSheetId="4">#REF!</definedName>
    <definedName name="Exibir_Dat_Com" localSheetId="7">#REF!</definedName>
    <definedName name="Exibir_Dat_Com">#REF!</definedName>
    <definedName name="Exibir_Fer_EUA" localSheetId="4">#REF!</definedName>
    <definedName name="Exibir_Fer_EUA" localSheetId="7">#REF!</definedName>
    <definedName name="Exibir_Fer_EUA">#REF!</definedName>
    <definedName name="Exibir_Fer_Nac" localSheetId="4">#REF!</definedName>
    <definedName name="Exibir_Fer_Nac" localSheetId="7">#REF!</definedName>
    <definedName name="Exibir_Fer_Nac">#REF!</definedName>
    <definedName name="ExibirTudo" localSheetId="7">#N/A</definedName>
    <definedName name="ExibirTudo">[0]!ExibirTudo</definedName>
    <definedName name="EXPJAZIDA" localSheetId="4">#REF!</definedName>
    <definedName name="EXPJAZIDA" localSheetId="7">#REF!</definedName>
    <definedName name="EXPJAZIDA">#REF!</definedName>
    <definedName name="EXPLOSIVOS" localSheetId="7" hidden="1">{#N/A,#N/A,FALSE,"GERAL";#N/A,#N/A,FALSE,"012-96";#N/A,#N/A,FALSE,"018-96";#N/A,#N/A,FALSE,"027-96";#N/A,#N/A,FALSE,"059-96";#N/A,#N/A,FALSE,"076-96";#N/A,#N/A,FALSE,"019-97";#N/A,#N/A,FALSE,"021-97";#N/A,#N/A,FALSE,"022-97";#N/A,#N/A,FALSE,"028-97"}</definedName>
    <definedName name="EXPLOSIVOS" hidden="1">{#N/A,#N/A,FALSE,"GERAL";#N/A,#N/A,FALSE,"012-96";#N/A,#N/A,FALSE,"018-96";#N/A,#N/A,FALSE,"027-96";#N/A,#N/A,FALSE,"059-96";#N/A,#N/A,FALSE,"076-96";#N/A,#N/A,FALSE,"019-97";#N/A,#N/A,FALSE,"021-97";#N/A,#N/A,FALSE,"022-97";#N/A,#N/A,FALSE,"028-97"}</definedName>
    <definedName name="EXPU" localSheetId="4">#REF!</definedName>
    <definedName name="EXPU" localSheetId="7">#REF!</definedName>
    <definedName name="EXPU">#REF!</definedName>
    <definedName name="Ext" localSheetId="4">#REF!</definedName>
    <definedName name="Ext" localSheetId="7">#REF!</definedName>
    <definedName name="Ext" localSheetId="26">#REF!</definedName>
    <definedName name="Ext">#REF!</definedName>
    <definedName name="ext." localSheetId="4">#REF!</definedName>
    <definedName name="ext." localSheetId="7">#REF!</definedName>
    <definedName name="ext.">#REF!</definedName>
    <definedName name="Ext.__pista_simples" localSheetId="4">#REF!</definedName>
    <definedName name="Ext.__pista_simples" localSheetId="7">#REF!</definedName>
    <definedName name="Ext.__pista_simples">#REF!</definedName>
    <definedName name="Ext._de_pista_dupla" localSheetId="4">#REF!</definedName>
    <definedName name="Ext._de_pista_dupla" localSheetId="7">#REF!</definedName>
    <definedName name="Ext._de_pista_dupla">#REF!</definedName>
    <definedName name="EXT.BUEIRO" localSheetId="4">#REF!</definedName>
    <definedName name="EXT.BUEIRO" localSheetId="7">#REF!</definedName>
    <definedName name="EXT.BUEIRO">#REF!</definedName>
    <definedName name="EXT.DESCIDA" localSheetId="4">#REF!</definedName>
    <definedName name="EXT.DESCIDA" localSheetId="7">#REF!</definedName>
    <definedName name="EXT.DESCIDA">#REF!</definedName>
    <definedName name="EXT.MEIOFIO" localSheetId="4">#REF!</definedName>
    <definedName name="EXT.MEIOFIO" localSheetId="7">#REF!</definedName>
    <definedName name="EXT.MEIOFIO">#REF!</definedName>
    <definedName name="EXT.PONTES" localSheetId="4">#REF!</definedName>
    <definedName name="EXT.PONTES" localSheetId="7">#REF!</definedName>
    <definedName name="EXT.PONTES">#REF!</definedName>
    <definedName name="EXT.SARJETA" localSheetId="4">#REF!</definedName>
    <definedName name="EXT.SARJETA" localSheetId="7">#REF!</definedName>
    <definedName name="EXT.SARJETA">#REF!</definedName>
    <definedName name="EXT.TOTAL" localSheetId="4">#REF!</definedName>
    <definedName name="EXT.TOTAL" localSheetId="7">#REF!</definedName>
    <definedName name="EXT.TOTAL" localSheetId="26">#REF!</definedName>
    <definedName name="EXT.TOTAL">#REF!</definedName>
    <definedName name="EXT.VALA" localSheetId="4">#REF!</definedName>
    <definedName name="EXT.VALA" localSheetId="7">#REF!</definedName>
    <definedName name="EXT.VALA">#REF!</definedName>
    <definedName name="EXT__m" localSheetId="4">#REF!</definedName>
    <definedName name="EXT__m" localSheetId="7">#REF!</definedName>
    <definedName name="EXT__m">#REF!</definedName>
    <definedName name="EXT_1" localSheetId="4">#REF!</definedName>
    <definedName name="EXT_1" localSheetId="7">#REF!</definedName>
    <definedName name="EXT_1" localSheetId="26">#REF!</definedName>
    <definedName name="Ext_1">"'file:///C:/Documents and Settings/mauricio.ferrao/Desktop/Contratos/PD 005-00/Readequação março-05/PG0005_00_CBEMI_NovoPATO_Out_02.xls'#$'P A T O  B'.$#REF!$#REF!"</definedName>
    <definedName name="EXT_10" localSheetId="4">#REF!</definedName>
    <definedName name="EXT_10" localSheetId="7">#REF!</definedName>
    <definedName name="EXT_10">#REF!</definedName>
    <definedName name="EXT_10_13" localSheetId="4">#REF!</definedName>
    <definedName name="EXT_10_13" localSheetId="7">#REF!</definedName>
    <definedName name="EXT_10_13">#REF!</definedName>
    <definedName name="EXT_10_39" localSheetId="4">#REF!</definedName>
    <definedName name="EXT_10_39" localSheetId="7">#REF!</definedName>
    <definedName name="EXT_10_39">#REF!</definedName>
    <definedName name="EXT_10_6" localSheetId="4">#REF!</definedName>
    <definedName name="EXT_10_6" localSheetId="7">#REF!</definedName>
    <definedName name="EXT_10_6">#REF!</definedName>
    <definedName name="EXT_11" localSheetId="4">#REF!</definedName>
    <definedName name="EXT_11" localSheetId="7">#REF!</definedName>
    <definedName name="EXT_11">#REF!</definedName>
    <definedName name="EXT_11_13" localSheetId="4">#REF!</definedName>
    <definedName name="EXT_11_13" localSheetId="7">#REF!</definedName>
    <definedName name="EXT_11_13">#REF!</definedName>
    <definedName name="EXT_11_39" localSheetId="4">#REF!</definedName>
    <definedName name="EXT_11_39" localSheetId="7">#REF!</definedName>
    <definedName name="EXT_11_39">#REF!</definedName>
    <definedName name="EXT_11_6" localSheetId="4">#REF!</definedName>
    <definedName name="EXT_11_6" localSheetId="7">#REF!</definedName>
    <definedName name="EXT_11_6">#REF!</definedName>
    <definedName name="EXT_12" localSheetId="4">#REF!</definedName>
    <definedName name="EXT_12" localSheetId="7">#REF!</definedName>
    <definedName name="EXT_12">#REF!</definedName>
    <definedName name="EXT_12_13" localSheetId="4">#REF!</definedName>
    <definedName name="EXT_12_13" localSheetId="7">#REF!</definedName>
    <definedName name="EXT_12_13">#REF!</definedName>
    <definedName name="EXT_12_39" localSheetId="4">#REF!</definedName>
    <definedName name="EXT_12_39" localSheetId="7">#REF!</definedName>
    <definedName name="EXT_12_39">#REF!</definedName>
    <definedName name="EXT_12_6" localSheetId="4">#REF!</definedName>
    <definedName name="EXT_12_6" localSheetId="7">#REF!</definedName>
    <definedName name="EXT_12_6">#REF!</definedName>
    <definedName name="EXT_13" localSheetId="4">#REF!</definedName>
    <definedName name="EXT_13" localSheetId="7">#REF!</definedName>
    <definedName name="EXT_13">#REF!</definedName>
    <definedName name="EXT_13_13" localSheetId="4">#REF!</definedName>
    <definedName name="EXT_13_13" localSheetId="7">#REF!</definedName>
    <definedName name="EXT_13_13">#REF!</definedName>
    <definedName name="EXT_13_39" localSheetId="4">#REF!</definedName>
    <definedName name="EXT_13_39" localSheetId="7">#REF!</definedName>
    <definedName name="EXT_13_39">#REF!</definedName>
    <definedName name="EXT_13_6" localSheetId="4">#REF!</definedName>
    <definedName name="EXT_13_6" localSheetId="7">#REF!</definedName>
    <definedName name="EXT_13_6">#REF!</definedName>
    <definedName name="EXT_14" localSheetId="4">#REF!</definedName>
    <definedName name="EXT_14" localSheetId="7">#REF!</definedName>
    <definedName name="EXT_14">#REF!</definedName>
    <definedName name="EXT_14_13" localSheetId="4">#REF!</definedName>
    <definedName name="EXT_14_13" localSheetId="7">#REF!</definedName>
    <definedName name="EXT_14_13">#REF!</definedName>
    <definedName name="EXT_14_39" localSheetId="4">#REF!</definedName>
    <definedName name="EXT_14_39" localSheetId="7">#REF!</definedName>
    <definedName name="EXT_14_39">#REF!</definedName>
    <definedName name="EXT_14_6" localSheetId="4">#REF!</definedName>
    <definedName name="EXT_14_6" localSheetId="7">#REF!</definedName>
    <definedName name="EXT_14_6">#REF!</definedName>
    <definedName name="EXT_15" localSheetId="4">#REF!</definedName>
    <definedName name="EXT_15" localSheetId="7">#REF!</definedName>
    <definedName name="EXT_15">#REF!</definedName>
    <definedName name="EXT_15_13" localSheetId="4">#REF!</definedName>
    <definedName name="EXT_15_13" localSheetId="7">#REF!</definedName>
    <definedName name="EXT_15_13">#REF!</definedName>
    <definedName name="EXT_15_39" localSheetId="4">#REF!</definedName>
    <definedName name="EXT_15_39" localSheetId="7">#REF!</definedName>
    <definedName name="EXT_15_39">#REF!</definedName>
    <definedName name="EXT_15_6" localSheetId="4">#REF!</definedName>
    <definedName name="EXT_15_6" localSheetId="7">#REF!</definedName>
    <definedName name="EXT_15_6">#REF!</definedName>
    <definedName name="EXT_16" localSheetId="4">#REF!</definedName>
    <definedName name="EXT_16" localSheetId="7">#REF!</definedName>
    <definedName name="EXT_16">#REF!</definedName>
    <definedName name="EXT_16_13" localSheetId="4">#REF!</definedName>
    <definedName name="EXT_16_13" localSheetId="7">#REF!</definedName>
    <definedName name="EXT_16_13">#REF!</definedName>
    <definedName name="EXT_16_39" localSheetId="4">#REF!</definedName>
    <definedName name="EXT_16_39" localSheetId="7">#REF!</definedName>
    <definedName name="EXT_16_39">#REF!</definedName>
    <definedName name="EXT_16_6" localSheetId="4">#REF!</definedName>
    <definedName name="EXT_16_6" localSheetId="7">#REF!</definedName>
    <definedName name="EXT_16_6">#REF!</definedName>
    <definedName name="EXT_17" localSheetId="4">#REF!</definedName>
    <definedName name="EXT_17" localSheetId="7">#REF!</definedName>
    <definedName name="EXT_17">#REF!</definedName>
    <definedName name="EXT_17_13" localSheetId="4">#REF!</definedName>
    <definedName name="EXT_17_13" localSheetId="7">#REF!</definedName>
    <definedName name="EXT_17_13">#REF!</definedName>
    <definedName name="EXT_17_39" localSheetId="4">#REF!</definedName>
    <definedName name="EXT_17_39" localSheetId="7">#REF!</definedName>
    <definedName name="EXT_17_39">#REF!</definedName>
    <definedName name="EXT_17_6" localSheetId="4">#REF!</definedName>
    <definedName name="EXT_17_6" localSheetId="7">#REF!</definedName>
    <definedName name="EXT_17_6">#REF!</definedName>
    <definedName name="EXT_18" localSheetId="4">#REF!</definedName>
    <definedName name="EXT_18" localSheetId="7">#REF!</definedName>
    <definedName name="EXT_18">#REF!</definedName>
    <definedName name="EXT_18_13" localSheetId="4">#REF!</definedName>
    <definedName name="EXT_18_13" localSheetId="7">#REF!</definedName>
    <definedName name="EXT_18_13">#REF!</definedName>
    <definedName name="EXT_18_39" localSheetId="4">#REF!</definedName>
    <definedName name="EXT_18_39" localSheetId="7">#REF!</definedName>
    <definedName name="EXT_18_39">#REF!</definedName>
    <definedName name="EXT_18_6" localSheetId="4">#REF!</definedName>
    <definedName name="EXT_18_6" localSheetId="7">#REF!</definedName>
    <definedName name="EXT_18_6">#REF!</definedName>
    <definedName name="EXT_19" localSheetId="4">#REF!</definedName>
    <definedName name="EXT_19" localSheetId="7">#REF!</definedName>
    <definedName name="EXT_19">#REF!</definedName>
    <definedName name="EXT_19_13" localSheetId="4">#REF!</definedName>
    <definedName name="EXT_19_13" localSheetId="7">#REF!</definedName>
    <definedName name="EXT_19_13">#REF!</definedName>
    <definedName name="EXT_19_39" localSheetId="4">#REF!</definedName>
    <definedName name="EXT_19_39" localSheetId="7">#REF!</definedName>
    <definedName name="EXT_19_39">#REF!</definedName>
    <definedName name="EXT_19_6" localSheetId="4">#REF!</definedName>
    <definedName name="EXT_19_6" localSheetId="7">#REF!</definedName>
    <definedName name="EXT_19_6">#REF!</definedName>
    <definedName name="Ext_2">"'file:///A:/ARQUIVOS R96/EXCEL/PATOs/Pato PRRTN - BR476.xls'#$'P A T O 99 B'.$#REF!$#REF!"</definedName>
    <definedName name="EXT_2_13" localSheetId="4">#REF!</definedName>
    <definedName name="EXT_2_13" localSheetId="7">#REF!</definedName>
    <definedName name="EXT_2_13">#REF!</definedName>
    <definedName name="EXT_2_39" localSheetId="4">#REF!</definedName>
    <definedName name="EXT_2_39" localSheetId="7">#REF!</definedName>
    <definedName name="EXT_2_39">#REF!</definedName>
    <definedName name="EXT_2_6" localSheetId="4">#REF!</definedName>
    <definedName name="EXT_2_6" localSheetId="7">#REF!</definedName>
    <definedName name="EXT_2_6">#REF!</definedName>
    <definedName name="EXT_20" localSheetId="4">#REF!</definedName>
    <definedName name="EXT_20" localSheetId="7">#REF!</definedName>
    <definedName name="EXT_20">#REF!</definedName>
    <definedName name="EXT_20_13" localSheetId="4">#REF!</definedName>
    <definedName name="EXT_20_13" localSheetId="7">#REF!</definedName>
    <definedName name="EXT_20_13">#REF!</definedName>
    <definedName name="EXT_20_39" localSheetId="4">#REF!</definedName>
    <definedName name="EXT_20_39" localSheetId="7">#REF!</definedName>
    <definedName name="EXT_20_39">#REF!</definedName>
    <definedName name="EXT_20_6" localSheetId="4">#REF!</definedName>
    <definedName name="EXT_20_6" localSheetId="7">#REF!</definedName>
    <definedName name="EXT_20_6">#REF!</definedName>
    <definedName name="EXT_21" localSheetId="4">#REF!</definedName>
    <definedName name="EXT_21" localSheetId="7">#REF!</definedName>
    <definedName name="EXT_21">#REF!</definedName>
    <definedName name="EXT_21_13" localSheetId="4">#REF!</definedName>
    <definedName name="EXT_21_13" localSheetId="7">#REF!</definedName>
    <definedName name="EXT_21_13">#REF!</definedName>
    <definedName name="EXT_21_39" localSheetId="4">#REF!</definedName>
    <definedName name="EXT_21_39" localSheetId="7">#REF!</definedName>
    <definedName name="EXT_21_39">#REF!</definedName>
    <definedName name="EXT_21_6" localSheetId="4">#REF!</definedName>
    <definedName name="EXT_21_6" localSheetId="7">#REF!</definedName>
    <definedName name="EXT_21_6">#REF!</definedName>
    <definedName name="EXT_22" localSheetId="4">#REF!</definedName>
    <definedName name="EXT_22" localSheetId="7">#REF!</definedName>
    <definedName name="EXT_22">#REF!</definedName>
    <definedName name="EXT_22_13" localSheetId="4">#REF!</definedName>
    <definedName name="EXT_22_13" localSheetId="7">#REF!</definedName>
    <definedName name="EXT_22_13">#REF!</definedName>
    <definedName name="EXT_22_39" localSheetId="4">#REF!</definedName>
    <definedName name="EXT_22_39" localSheetId="7">#REF!</definedName>
    <definedName name="EXT_22_39">#REF!</definedName>
    <definedName name="EXT_22_6" localSheetId="4">#REF!</definedName>
    <definedName name="EXT_22_6" localSheetId="7">#REF!</definedName>
    <definedName name="EXT_22_6">#REF!</definedName>
    <definedName name="EXT_23" localSheetId="4">#REF!</definedName>
    <definedName name="EXT_23" localSheetId="7">#REF!</definedName>
    <definedName name="EXT_23">#REF!</definedName>
    <definedName name="EXT_23_13" localSheetId="4">#REF!</definedName>
    <definedName name="EXT_23_13" localSheetId="7">#REF!</definedName>
    <definedName name="EXT_23_13">#REF!</definedName>
    <definedName name="EXT_23_39" localSheetId="4">#REF!</definedName>
    <definedName name="EXT_23_39" localSheetId="7">#REF!</definedName>
    <definedName name="EXT_23_39">#REF!</definedName>
    <definedName name="EXT_23_6" localSheetId="4">#REF!</definedName>
    <definedName name="EXT_23_6" localSheetId="7">#REF!</definedName>
    <definedName name="EXT_23_6">#REF!</definedName>
    <definedName name="EXT_24" localSheetId="4">#REF!</definedName>
    <definedName name="EXT_24" localSheetId="7">#REF!</definedName>
    <definedName name="EXT_24">#REF!</definedName>
    <definedName name="EXT_24_13" localSheetId="4">#REF!</definedName>
    <definedName name="EXT_24_13" localSheetId="7">#REF!</definedName>
    <definedName name="EXT_24_13">#REF!</definedName>
    <definedName name="EXT_24_39" localSheetId="4">#REF!</definedName>
    <definedName name="EXT_24_39" localSheetId="7">#REF!</definedName>
    <definedName name="EXT_24_39">#REF!</definedName>
    <definedName name="EXT_24_6" localSheetId="4">#REF!</definedName>
    <definedName name="EXT_24_6" localSheetId="7">#REF!</definedName>
    <definedName name="EXT_24_6">#REF!</definedName>
    <definedName name="EXT_25" localSheetId="4">#REF!</definedName>
    <definedName name="EXT_25" localSheetId="7">#REF!</definedName>
    <definedName name="EXT_25">#REF!</definedName>
    <definedName name="EXT_25_13" localSheetId="4">#REF!</definedName>
    <definedName name="EXT_25_13" localSheetId="7">#REF!</definedName>
    <definedName name="EXT_25_13">#REF!</definedName>
    <definedName name="EXT_25_39" localSheetId="4">#REF!</definedName>
    <definedName name="EXT_25_39" localSheetId="7">#REF!</definedName>
    <definedName name="EXT_25_39">#REF!</definedName>
    <definedName name="EXT_25_6" localSheetId="4">#REF!</definedName>
    <definedName name="EXT_25_6" localSheetId="7">#REF!</definedName>
    <definedName name="EXT_25_6">#REF!</definedName>
    <definedName name="EXT_26" localSheetId="4">#REF!</definedName>
    <definedName name="EXT_26" localSheetId="7">#REF!</definedName>
    <definedName name="EXT_26">#REF!</definedName>
    <definedName name="EXT_26_13" localSheetId="4">#REF!</definedName>
    <definedName name="EXT_26_13" localSheetId="7">#REF!</definedName>
    <definedName name="EXT_26_13">#REF!</definedName>
    <definedName name="EXT_26_39" localSheetId="4">#REF!</definedName>
    <definedName name="EXT_26_39" localSheetId="7">#REF!</definedName>
    <definedName name="EXT_26_39">#REF!</definedName>
    <definedName name="EXT_26_6" localSheetId="4">#REF!</definedName>
    <definedName name="EXT_26_6" localSheetId="7">#REF!</definedName>
    <definedName name="EXT_26_6">#REF!</definedName>
    <definedName name="EXT_27" localSheetId="4">#REF!</definedName>
    <definedName name="EXT_27" localSheetId="7">#REF!</definedName>
    <definedName name="EXT_27">#REF!</definedName>
    <definedName name="EXT_27_13" localSheetId="4">#REF!</definedName>
    <definedName name="EXT_27_13" localSheetId="7">#REF!</definedName>
    <definedName name="EXT_27_13">#REF!</definedName>
    <definedName name="EXT_27_39" localSheetId="4">#REF!</definedName>
    <definedName name="EXT_27_39" localSheetId="7">#REF!</definedName>
    <definedName name="EXT_27_39">#REF!</definedName>
    <definedName name="EXT_27_6" localSheetId="4">#REF!</definedName>
    <definedName name="EXT_27_6" localSheetId="7">#REF!</definedName>
    <definedName name="EXT_27_6">#REF!</definedName>
    <definedName name="EXT_28" localSheetId="4">#REF!</definedName>
    <definedName name="EXT_28" localSheetId="7">#REF!</definedName>
    <definedName name="EXT_28">#REF!</definedName>
    <definedName name="EXT_28_13" localSheetId="4">#REF!</definedName>
    <definedName name="EXT_28_13" localSheetId="7">#REF!</definedName>
    <definedName name="EXT_28_13">#REF!</definedName>
    <definedName name="EXT_28_39" localSheetId="4">#REF!</definedName>
    <definedName name="EXT_28_39" localSheetId="7">#REF!</definedName>
    <definedName name="EXT_28_39">#REF!</definedName>
    <definedName name="EXT_28_6" localSheetId="4">#REF!</definedName>
    <definedName name="EXT_28_6" localSheetId="7">#REF!</definedName>
    <definedName name="EXT_28_6">#REF!</definedName>
    <definedName name="ext_29" localSheetId="4">#N/A</definedName>
    <definedName name="ext_29">#N/A</definedName>
    <definedName name="EXT_29_13" localSheetId="4">#REF!</definedName>
    <definedName name="EXT_29_13" localSheetId="7">#REF!</definedName>
    <definedName name="EXT_29_13">#REF!</definedName>
    <definedName name="EXT_29_39" localSheetId="4">#REF!</definedName>
    <definedName name="EXT_29_39" localSheetId="7">#REF!</definedName>
    <definedName name="EXT_29_39">#REF!</definedName>
    <definedName name="EXT_29_6" localSheetId="4">#REF!</definedName>
    <definedName name="EXT_29_6" localSheetId="7">#REF!</definedName>
    <definedName name="EXT_29_6">#REF!</definedName>
    <definedName name="Ext_3">"'file:///A:/ARQUIVOS R96/EXCEL/PATOs/Pato PRRTN - BR476.xls'#$'P A T O 99 B'.$#REF!$#REF!"</definedName>
    <definedName name="EXT_30" localSheetId="4">#REF!</definedName>
    <definedName name="EXT_30" localSheetId="7">#REF!</definedName>
    <definedName name="EXT_30">#REF!</definedName>
    <definedName name="EXT_30_13" localSheetId="4">#REF!</definedName>
    <definedName name="EXT_30_13" localSheetId="7">#REF!</definedName>
    <definedName name="EXT_30_13">#REF!</definedName>
    <definedName name="EXT_30_39" localSheetId="4">#REF!</definedName>
    <definedName name="EXT_30_39" localSheetId="7">#REF!</definedName>
    <definedName name="EXT_30_39">#REF!</definedName>
    <definedName name="EXT_30_6" localSheetId="4">#REF!</definedName>
    <definedName name="EXT_30_6" localSheetId="7">#REF!</definedName>
    <definedName name="EXT_30_6">#REF!</definedName>
    <definedName name="EXT_31" localSheetId="4">#REF!</definedName>
    <definedName name="EXT_31" localSheetId="7">#REF!</definedName>
    <definedName name="EXT_31">#REF!</definedName>
    <definedName name="EXT_32" localSheetId="4">#REF!</definedName>
    <definedName name="EXT_32" localSheetId="7">#REF!</definedName>
    <definedName name="EXT_32">#REF!</definedName>
    <definedName name="EXT_32_13" localSheetId="4">#REF!</definedName>
    <definedName name="EXT_32_13" localSheetId="7">#REF!</definedName>
    <definedName name="EXT_32_13">#REF!</definedName>
    <definedName name="EXT_32_39" localSheetId="4">#REF!</definedName>
    <definedName name="EXT_32_39" localSheetId="7">#REF!</definedName>
    <definedName name="EXT_32_39">#REF!</definedName>
    <definedName name="EXT_32_6" localSheetId="4">#REF!</definedName>
    <definedName name="EXT_32_6" localSheetId="7">#REF!</definedName>
    <definedName name="EXT_32_6">#REF!</definedName>
    <definedName name="EXT_33" localSheetId="4">#REF!</definedName>
    <definedName name="EXT_33" localSheetId="7">#REF!</definedName>
    <definedName name="EXT_33">#REF!</definedName>
    <definedName name="EXT_33_13" localSheetId="4">#REF!</definedName>
    <definedName name="EXT_33_13" localSheetId="7">#REF!</definedName>
    <definedName name="EXT_33_13">#REF!</definedName>
    <definedName name="EXT_33_39" localSheetId="4">#REF!</definedName>
    <definedName name="EXT_33_39" localSheetId="7">#REF!</definedName>
    <definedName name="EXT_33_39">#REF!</definedName>
    <definedName name="EXT_33_6" localSheetId="4">#REF!</definedName>
    <definedName name="EXT_33_6" localSheetId="7">#REF!</definedName>
    <definedName name="EXT_33_6">#REF!</definedName>
    <definedName name="EXT_34" localSheetId="4">#REF!</definedName>
    <definedName name="EXT_34" localSheetId="7">#REF!</definedName>
    <definedName name="EXT_34">#REF!</definedName>
    <definedName name="EXT_34_13" localSheetId="4">#REF!</definedName>
    <definedName name="EXT_34_13" localSheetId="7">#REF!</definedName>
    <definedName name="EXT_34_13">#REF!</definedName>
    <definedName name="EXT_34_39" localSheetId="4">#REF!</definedName>
    <definedName name="EXT_34_39" localSheetId="7">#REF!</definedName>
    <definedName name="EXT_34_39">#REF!</definedName>
    <definedName name="EXT_34_6" localSheetId="4">#REF!</definedName>
    <definedName name="EXT_34_6" localSheetId="7">#REF!</definedName>
    <definedName name="EXT_34_6">#REF!</definedName>
    <definedName name="Ext_4">"$'A _ Quadro qdade 2 anos'.$#REF!$#REF!"</definedName>
    <definedName name="EXT_40" localSheetId="4">#REF!</definedName>
    <definedName name="EXT_40" localSheetId="7">#REF!</definedName>
    <definedName name="EXT_40">#REF!</definedName>
    <definedName name="EXT_40_13" localSheetId="4">#REF!</definedName>
    <definedName name="EXT_40_13" localSheetId="7">#REF!</definedName>
    <definedName name="EXT_40_13">#REF!</definedName>
    <definedName name="EXT_40_39" localSheetId="4">#REF!</definedName>
    <definedName name="EXT_40_39" localSheetId="7">#REF!</definedName>
    <definedName name="EXT_40_39">#REF!</definedName>
    <definedName name="EXT_40_6" localSheetId="4">#REF!</definedName>
    <definedName name="EXT_40_6" localSheetId="7">#REF!</definedName>
    <definedName name="EXT_40_6">#REF!</definedName>
    <definedName name="EXT_41" localSheetId="4">#REF!</definedName>
    <definedName name="EXT_41" localSheetId="7">#REF!</definedName>
    <definedName name="EXT_41">#REF!</definedName>
    <definedName name="EXT_41_13" localSheetId="4">#REF!</definedName>
    <definedName name="EXT_41_13" localSheetId="7">#REF!</definedName>
    <definedName name="EXT_41_13">#REF!</definedName>
    <definedName name="EXT_41_39" localSheetId="4">#REF!</definedName>
    <definedName name="EXT_41_39" localSheetId="7">#REF!</definedName>
    <definedName name="EXT_41_39">#REF!</definedName>
    <definedName name="EXT_41_6" localSheetId="4">#REF!</definedName>
    <definedName name="EXT_41_6" localSheetId="7">#REF!</definedName>
    <definedName name="EXT_41_6">#REF!</definedName>
    <definedName name="EXT_43" localSheetId="4">#REF!</definedName>
    <definedName name="EXT_43" localSheetId="7">#REF!</definedName>
    <definedName name="EXT_43">#REF!</definedName>
    <definedName name="EXT_43_13" localSheetId="4">#REF!</definedName>
    <definedName name="EXT_43_13" localSheetId="7">#REF!</definedName>
    <definedName name="EXT_43_13">#REF!</definedName>
    <definedName name="EXT_43_39" localSheetId="4">#REF!</definedName>
    <definedName name="EXT_43_39" localSheetId="7">#REF!</definedName>
    <definedName name="EXT_43_39">#REF!</definedName>
    <definedName name="EXT_43_6" localSheetId="4">#REF!</definedName>
    <definedName name="EXT_43_6" localSheetId="7">#REF!</definedName>
    <definedName name="EXT_43_6">#REF!</definedName>
    <definedName name="EXT_44" localSheetId="4">#REF!</definedName>
    <definedName name="EXT_44" localSheetId="7">#REF!</definedName>
    <definedName name="EXT_44">#REF!</definedName>
    <definedName name="EXT_44_13" localSheetId="4">#REF!</definedName>
    <definedName name="EXT_44_13" localSheetId="7">#REF!</definedName>
    <definedName name="EXT_44_13">#REF!</definedName>
    <definedName name="EXT_44_39" localSheetId="4">#REF!</definedName>
    <definedName name="EXT_44_39" localSheetId="7">#REF!</definedName>
    <definedName name="EXT_44_39">#REF!</definedName>
    <definedName name="EXT_44_6" localSheetId="4">#REF!</definedName>
    <definedName name="EXT_44_6" localSheetId="7">#REF!</definedName>
    <definedName name="EXT_44_6">#REF!</definedName>
    <definedName name="EXT_45" localSheetId="4">#REF!</definedName>
    <definedName name="EXT_45" localSheetId="7">#REF!</definedName>
    <definedName name="EXT_45">#REF!</definedName>
    <definedName name="EXT_45_13" localSheetId="4">#REF!</definedName>
    <definedName name="EXT_45_13" localSheetId="7">#REF!</definedName>
    <definedName name="EXT_45_13">#REF!</definedName>
    <definedName name="EXT_45_39" localSheetId="4">#REF!</definedName>
    <definedName name="EXT_45_39" localSheetId="7">#REF!</definedName>
    <definedName name="EXT_45_39">#REF!</definedName>
    <definedName name="EXT_45_6" localSheetId="4">#REF!</definedName>
    <definedName name="EXT_45_6" localSheetId="7">#REF!</definedName>
    <definedName name="EXT_45_6">#REF!</definedName>
    <definedName name="EXT_46" localSheetId="4">#REF!</definedName>
    <definedName name="EXT_46" localSheetId="7">#REF!</definedName>
    <definedName name="EXT_46">#REF!</definedName>
    <definedName name="EXT_46_13" localSheetId="4">#REF!</definedName>
    <definedName name="EXT_46_13" localSheetId="7">#REF!</definedName>
    <definedName name="EXT_46_13">#REF!</definedName>
    <definedName name="EXT_46_39" localSheetId="4">#REF!</definedName>
    <definedName name="EXT_46_39" localSheetId="7">#REF!</definedName>
    <definedName name="EXT_46_39">#REF!</definedName>
    <definedName name="EXT_46_6" localSheetId="4">#REF!</definedName>
    <definedName name="EXT_46_6" localSheetId="7">#REF!</definedName>
    <definedName name="EXT_46_6">#REF!</definedName>
    <definedName name="EXT_47" localSheetId="4">#REF!</definedName>
    <definedName name="EXT_47" localSheetId="7">#REF!</definedName>
    <definedName name="EXT_47">#REF!</definedName>
    <definedName name="EXT_47_13" localSheetId="4">#REF!</definedName>
    <definedName name="EXT_47_13" localSheetId="7">#REF!</definedName>
    <definedName name="EXT_47_13">#REF!</definedName>
    <definedName name="EXT_47_39" localSheetId="4">#REF!</definedName>
    <definedName name="EXT_47_39" localSheetId="7">#REF!</definedName>
    <definedName name="EXT_47_39">#REF!</definedName>
    <definedName name="EXT_47_6" localSheetId="4">#REF!</definedName>
    <definedName name="EXT_47_6" localSheetId="7">#REF!</definedName>
    <definedName name="EXT_47_6">#REF!</definedName>
    <definedName name="EXT_48" localSheetId="4">#REF!</definedName>
    <definedName name="EXT_48" localSheetId="7">#REF!</definedName>
    <definedName name="EXT_48">#REF!</definedName>
    <definedName name="EXT_48_13" localSheetId="4">#REF!</definedName>
    <definedName name="EXT_48_13" localSheetId="7">#REF!</definedName>
    <definedName name="EXT_48_13">#REF!</definedName>
    <definedName name="EXT_48_39" localSheetId="4">#REF!</definedName>
    <definedName name="EXT_48_39" localSheetId="7">#REF!</definedName>
    <definedName name="EXT_48_39">#REF!</definedName>
    <definedName name="EXT_48_6" localSheetId="4">#REF!</definedName>
    <definedName name="EXT_48_6" localSheetId="7">#REF!</definedName>
    <definedName name="EXT_48_6">#REF!</definedName>
    <definedName name="EXT_49" localSheetId="4">#REF!</definedName>
    <definedName name="EXT_49" localSheetId="7">#REF!</definedName>
    <definedName name="EXT_49">#REF!</definedName>
    <definedName name="EXT_49_13" localSheetId="4">#REF!</definedName>
    <definedName name="EXT_49_13" localSheetId="7">#REF!</definedName>
    <definedName name="EXT_49_13">#REF!</definedName>
    <definedName name="EXT_49_39" localSheetId="4">#REF!</definedName>
    <definedName name="EXT_49_39" localSheetId="7">#REF!</definedName>
    <definedName name="EXT_49_39">#REF!</definedName>
    <definedName name="EXT_49_6" localSheetId="4">#REF!</definedName>
    <definedName name="EXT_49_6" localSheetId="7">#REF!</definedName>
    <definedName name="EXT_49_6">#REF!</definedName>
    <definedName name="Ext_5" localSheetId="4">#REF!</definedName>
    <definedName name="Ext_5" localSheetId="7">#REF!</definedName>
    <definedName name="Ext_5">#REF!</definedName>
    <definedName name="EXT_50" localSheetId="4">#REF!</definedName>
    <definedName name="EXT_50" localSheetId="7">#REF!</definedName>
    <definedName name="EXT_50">#REF!</definedName>
    <definedName name="EXT_50_13" localSheetId="4">#REF!</definedName>
    <definedName name="EXT_50_13" localSheetId="7">#REF!</definedName>
    <definedName name="EXT_50_13">#REF!</definedName>
    <definedName name="EXT_50_39" localSheetId="4">#REF!</definedName>
    <definedName name="EXT_50_39" localSheetId="7">#REF!</definedName>
    <definedName name="EXT_50_39">#REF!</definedName>
    <definedName name="EXT_50_6" localSheetId="4">#REF!</definedName>
    <definedName name="EXT_50_6" localSheetId="7">#REF!</definedName>
    <definedName name="EXT_50_6">#REF!</definedName>
    <definedName name="EXT_51" localSheetId="4">#REF!</definedName>
    <definedName name="EXT_51" localSheetId="7">#REF!</definedName>
    <definedName name="EXT_51">#REF!</definedName>
    <definedName name="EXT_51_13" localSheetId="4">#REF!</definedName>
    <definedName name="EXT_51_13" localSheetId="7">#REF!</definedName>
    <definedName name="EXT_51_13">#REF!</definedName>
    <definedName name="EXT_51_39" localSheetId="4">#REF!</definedName>
    <definedName name="EXT_51_39" localSheetId="7">#REF!</definedName>
    <definedName name="EXT_51_39">#REF!</definedName>
    <definedName name="EXT_51_6" localSheetId="4">#REF!</definedName>
    <definedName name="EXT_51_6" localSheetId="7">#REF!</definedName>
    <definedName name="EXT_51_6">#REF!</definedName>
    <definedName name="EXT_52" localSheetId="4">#REF!</definedName>
    <definedName name="EXT_52" localSheetId="7">#REF!</definedName>
    <definedName name="EXT_52">#REF!</definedName>
    <definedName name="EXT_52_13" localSheetId="4">#REF!</definedName>
    <definedName name="EXT_52_13" localSheetId="7">#REF!</definedName>
    <definedName name="EXT_52_13">#REF!</definedName>
    <definedName name="EXT_52_39" localSheetId="4">#REF!</definedName>
    <definedName name="EXT_52_39" localSheetId="7">#REF!</definedName>
    <definedName name="EXT_52_39">#REF!</definedName>
    <definedName name="EXT_52_6" localSheetId="4">#REF!</definedName>
    <definedName name="EXT_52_6" localSheetId="7">#REF!</definedName>
    <definedName name="EXT_52_6">#REF!</definedName>
    <definedName name="Ext_6">"$'C _ Transporte'.$#REF!$#REF!"</definedName>
    <definedName name="EXT_6_13" localSheetId="4">#REF!</definedName>
    <definedName name="EXT_6_13" localSheetId="7">#REF!</definedName>
    <definedName name="EXT_6_13">#REF!</definedName>
    <definedName name="EXT_6_39" localSheetId="4">#REF!</definedName>
    <definedName name="EXT_6_39" localSheetId="7">#REF!</definedName>
    <definedName name="EXT_6_39">#REF!</definedName>
    <definedName name="EXT_6_6" localSheetId="4">#REF!</definedName>
    <definedName name="EXT_6_6" localSheetId="7">#REF!</definedName>
    <definedName name="EXT_6_6">#REF!</definedName>
    <definedName name="Ext_7">"$'D _ Material Betuminoso'.$#REF!$#REF!"</definedName>
    <definedName name="EXT_7_13" localSheetId="4">#REF!</definedName>
    <definedName name="EXT_7_13" localSheetId="7">#REF!</definedName>
    <definedName name="EXT_7_13">#REF!</definedName>
    <definedName name="EXT_7_39" localSheetId="4">#REF!</definedName>
    <definedName name="EXT_7_39" localSheetId="7">#REF!</definedName>
    <definedName name="EXT_7_39">#REF!</definedName>
    <definedName name="EXT_7_6" localSheetId="4">#REF!</definedName>
    <definedName name="EXT_7_6" localSheetId="7">#REF!</definedName>
    <definedName name="EXT_7_6">#REF!</definedName>
    <definedName name="Ext_8">"$'E _ Cronograma'.$#REF!$#REF!"</definedName>
    <definedName name="EXT_8_13" localSheetId="4">#REF!</definedName>
    <definedName name="EXT_8_13" localSheetId="7">#REF!</definedName>
    <definedName name="EXT_8_13">#REF!</definedName>
    <definedName name="EXT_8_39" localSheetId="4">#REF!</definedName>
    <definedName name="EXT_8_39" localSheetId="7">#REF!</definedName>
    <definedName name="EXT_8_39">#REF!</definedName>
    <definedName name="EXT_8_6" localSheetId="4">#REF!</definedName>
    <definedName name="EXT_8_6" localSheetId="7">#REF!</definedName>
    <definedName name="EXT_8_6">#REF!</definedName>
    <definedName name="EXT_9" localSheetId="4">#REF!</definedName>
    <definedName name="EXT_9" localSheetId="7">#REF!</definedName>
    <definedName name="EXT_9">#REF!</definedName>
    <definedName name="EXT_9_13" localSheetId="4">#REF!</definedName>
    <definedName name="EXT_9_13" localSheetId="7">#REF!</definedName>
    <definedName name="EXT_9_13">#REF!</definedName>
    <definedName name="EXT_9_39" localSheetId="4">#REF!</definedName>
    <definedName name="EXT_9_39" localSheetId="7">#REF!</definedName>
    <definedName name="EXT_9_39">#REF!</definedName>
    <definedName name="EXT_9_6" localSheetId="4">#REF!</definedName>
    <definedName name="EXT_9_6" localSheetId="7">#REF!</definedName>
    <definedName name="EXT_9_6">#REF!</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 localSheetId="4">#REF!</definedName>
    <definedName name="EXTE" localSheetId="7">#REF!</definedName>
    <definedName name="EXTE">#REF!</definedName>
    <definedName name="EXTE1" localSheetId="4">#REF!</definedName>
    <definedName name="EXTE1" localSheetId="7">#REF!</definedName>
    <definedName name="EXTE1" localSheetId="26">#REF!</definedName>
    <definedName name="EXTE1">#REF!</definedName>
    <definedName name="EXTE2" localSheetId="4">#REF!</definedName>
    <definedName name="EXTE2" localSheetId="7">#REF!</definedName>
    <definedName name="EXTE2" localSheetId="26">#REF!</definedName>
    <definedName name="EXTE2">#REF!</definedName>
    <definedName name="EXTEN" localSheetId="4">#REF!</definedName>
    <definedName name="EXTEN" localSheetId="7">#REF!</definedName>
    <definedName name="EXTEN" localSheetId="26">#REF!</definedName>
    <definedName name="EXTEN">#REF!</definedName>
    <definedName name="Extens" localSheetId="4">#REF!</definedName>
    <definedName name="Extens" localSheetId="7">#REF!</definedName>
    <definedName name="Extens">#REF!</definedName>
    <definedName name="Extens_1">"'file:///C:/Documents and Settings/mauricio.ferrao/Desktop/ARQUIVOS R-9-6/Excel/PATOs/BR153_98.XLS'#$'P A T O 98 D'.$#REF!$#REF!"</definedName>
    <definedName name="Extens_3" localSheetId="4">#REF!</definedName>
    <definedName name="Extens_3" localSheetId="7">#REF!</definedName>
    <definedName name="Extens_3">#REF!</definedName>
    <definedName name="Extens_4" localSheetId="4">#REF!</definedName>
    <definedName name="Extens_4" localSheetId="7">#REF!</definedName>
    <definedName name="Extens_4">#REF!</definedName>
    <definedName name="Extens_5" localSheetId="4">#REF!</definedName>
    <definedName name="Extens_5" localSheetId="7">#REF!</definedName>
    <definedName name="Extens_5">#REF!</definedName>
    <definedName name="extensao" localSheetId="4">#REF!</definedName>
    <definedName name="Extensao" localSheetId="7">#REF!</definedName>
    <definedName name="extensao" localSheetId="26">#REF!</definedName>
    <definedName name="Extensao">#REF!</definedName>
    <definedName name="Extensão" localSheetId="4">#REF!</definedName>
    <definedName name="Extensão" localSheetId="7">#REF!</definedName>
    <definedName name="Extensão">#REF!</definedName>
    <definedName name="Extensao_1">"'file:///C:/Documents and Settings/mauricio.ferrao/Desktop/ARQUIVOS R96/EXCEL/PATOs/BR153_99.XLS'#$'P A T O  D'.$#REF!$#REF!"</definedName>
    <definedName name="Extensão_1" localSheetId="4">#REF!</definedName>
    <definedName name="Extensão_1" localSheetId="7">#REF!</definedName>
    <definedName name="Extensão_1" localSheetId="26">#REF!</definedName>
    <definedName name="Extensão_1">#REF!</definedName>
    <definedName name="extensao_10" localSheetId="4">#REF!</definedName>
    <definedName name="extensao_10" localSheetId="7">#REF!</definedName>
    <definedName name="extensao_10">#REF!</definedName>
    <definedName name="Extensão_10" localSheetId="4">#REF!</definedName>
    <definedName name="Extensão_10" localSheetId="7">#REF!</definedName>
    <definedName name="Extensão_10" localSheetId="26">#REF!</definedName>
    <definedName name="Extensão_10">#REF!</definedName>
    <definedName name="Extensão_11" localSheetId="4">#REF!</definedName>
    <definedName name="Extensão_11" localSheetId="7">#REF!</definedName>
    <definedName name="Extensão_11" localSheetId="26">#REF!</definedName>
    <definedName name="Extensão_11">#REF!</definedName>
    <definedName name="extensao_12" localSheetId="4">#REF!</definedName>
    <definedName name="extensao_12" localSheetId="7">#REF!</definedName>
    <definedName name="extensao_12">#REF!</definedName>
    <definedName name="Extensão_13" localSheetId="4">#REF!</definedName>
    <definedName name="Extensão_13" localSheetId="7">#REF!</definedName>
    <definedName name="Extensão_13" localSheetId="26">#REF!</definedName>
    <definedName name="Extensão_13">#REF!</definedName>
    <definedName name="Extensão_14" localSheetId="4">#REF!</definedName>
    <definedName name="Extensão_14" localSheetId="7">#REF!</definedName>
    <definedName name="Extensão_14" localSheetId="26">#REF!</definedName>
    <definedName name="Extensão_14">#REF!</definedName>
    <definedName name="Extensão_15" localSheetId="4">#REF!</definedName>
    <definedName name="Extensão_15" localSheetId="7">#REF!</definedName>
    <definedName name="Extensão_15" localSheetId="26">#REF!</definedName>
    <definedName name="Extensão_15">#REF!</definedName>
    <definedName name="Extensão_17" localSheetId="4">#REF!</definedName>
    <definedName name="Extensão_17" localSheetId="7">#REF!</definedName>
    <definedName name="Extensão_17" localSheetId="26">#REF!</definedName>
    <definedName name="Extensão_17">#REF!</definedName>
    <definedName name="Extensão_2" localSheetId="4">#REF!</definedName>
    <definedName name="Extensão_2" localSheetId="7">#REF!</definedName>
    <definedName name="Extensão_2" localSheetId="26">#REF!</definedName>
    <definedName name="Extensão_2">#REF!</definedName>
    <definedName name="Extensão_21" localSheetId="4">#REF!</definedName>
    <definedName name="Extensão_21" localSheetId="7">#REF!</definedName>
    <definedName name="Extensão_21" localSheetId="26">#REF!</definedName>
    <definedName name="Extensão_21">#REF!</definedName>
    <definedName name="Extensao_3" localSheetId="4">#REF!</definedName>
    <definedName name="Extensao_3" localSheetId="7">#REF!</definedName>
    <definedName name="Extensao_3">#REF!</definedName>
    <definedName name="Extensão_3" localSheetId="4">#REF!</definedName>
    <definedName name="Extensão_3" localSheetId="7">#REF!</definedName>
    <definedName name="Extensão_3" localSheetId="26">#REF!</definedName>
    <definedName name="Extensão_3">#REF!</definedName>
    <definedName name="Extensao_4" localSheetId="4">#REF!</definedName>
    <definedName name="Extensao_4" localSheetId="7">#REF!</definedName>
    <definedName name="Extensao_4">#REF!</definedName>
    <definedName name="Extensão_4" localSheetId="4">#REF!</definedName>
    <definedName name="Extensão_4" localSheetId="7">#REF!</definedName>
    <definedName name="Extensão_4" localSheetId="26">#REF!</definedName>
    <definedName name="Extensão_4">#REF!</definedName>
    <definedName name="Extensão_4_1" localSheetId="4">#REF!</definedName>
    <definedName name="Extensão_4_1" localSheetId="7">#REF!</definedName>
    <definedName name="Extensão_4_1" localSheetId="26">#REF!</definedName>
    <definedName name="Extensão_4_1">#REF!</definedName>
    <definedName name="Extensão_4_1_2">#N/A</definedName>
    <definedName name="Extensao_5" localSheetId="4">#REF!</definedName>
    <definedName name="Extensao_5" localSheetId="7">#REF!</definedName>
    <definedName name="Extensao_5">#REF!</definedName>
    <definedName name="Extensão_6" localSheetId="4">#REF!</definedName>
    <definedName name="Extensão_6" localSheetId="7">#REF!</definedName>
    <definedName name="Extensão_6" localSheetId="26">#REF!</definedName>
    <definedName name="Extensão_6">"$#REF!.$L$5"</definedName>
    <definedName name="Extensão_7" localSheetId="4">#REF!</definedName>
    <definedName name="Extensão_7" localSheetId="7">#REF!</definedName>
    <definedName name="Extensão_7" localSheetId="26">#REF!</definedName>
    <definedName name="Extensão_7">#REF!</definedName>
    <definedName name="Extensão_8" localSheetId="4">#REF!</definedName>
    <definedName name="Extensão_8" localSheetId="7">#REF!</definedName>
    <definedName name="Extensão_8" localSheetId="26">#REF!</definedName>
    <definedName name="Extensão_8">#REF!</definedName>
    <definedName name="extensao_9" localSheetId="4">#REF!</definedName>
    <definedName name="extensao_9" localSheetId="7">#REF!</definedName>
    <definedName name="extensao_9">#REF!</definedName>
    <definedName name="Extensão_9" localSheetId="4">#REF!</definedName>
    <definedName name="Extensão_9" localSheetId="7">#REF!</definedName>
    <definedName name="Extensão_9" localSheetId="26">#REF!</definedName>
    <definedName name="Extensão_9">#REF!</definedName>
    <definedName name="EXTENSÃO_OFICIAL" localSheetId="7">#REF!</definedName>
    <definedName name="EXTENSÃO_OFICIAL">#REF!</definedName>
    <definedName name="EXTENSÃO_PATO" localSheetId="7">#REF!</definedName>
    <definedName name="EXTENSÃO_PATO">#REF!</definedName>
    <definedName name="Extensão_Percent" localSheetId="4">OFFSET(#REF!,0,MATCH(#REF!,#REF!,0)-1,COUNTA(#REF!),1)</definedName>
    <definedName name="Extensão_Percent" localSheetId="7">OFFSET(#REF!,0,MATCH(#REF!,#REF!,0)-1,COUNTA(#REF!),1)</definedName>
    <definedName name="Extensão_Percent" localSheetId="26">OFFSET(#REF!,0,MATCH(#REF!,#REF!,0)-1,COUNTA(#REF!),1)</definedName>
    <definedName name="Extensão_Percent">OFFSET(#REF!,0,MATCH(#REF!,#REF!,0)-1,COUNTA(#REF!),1)</definedName>
    <definedName name="EXTENSÃO1" localSheetId="4">#REF!</definedName>
    <definedName name="EXTENSÃO1" localSheetId="7">#REF!</definedName>
    <definedName name="EXTENSÃO1">#REF!</definedName>
    <definedName name="Extensaoo" localSheetId="4">#REF!</definedName>
    <definedName name="Extensaoo" localSheetId="7">#REF!</definedName>
    <definedName name="Extensaoo">#REF!</definedName>
    <definedName name="Extenso" localSheetId="4">BDI!EXA</definedName>
    <definedName name="Extenso" localSheetId="7">#N/A</definedName>
    <definedName name="Extenso" localSheetId="26">'Mapa+Binômio'!EXA</definedName>
    <definedName name="Extenso">#N/A</definedName>
    <definedName name="Extenso_1" localSheetId="4">BDI!Extenso_1</definedName>
    <definedName name="Extenso_1">#N/A</definedName>
    <definedName name="Extenso_10" localSheetId="4">BDI!Extenso_10</definedName>
    <definedName name="Extenso_10">#N/A</definedName>
    <definedName name="Extenso_12" localSheetId="4">BDI!Extenso_12</definedName>
    <definedName name="Extenso_12">#N/A</definedName>
    <definedName name="Extenso_13" localSheetId="4">BDI!Extenso_13</definedName>
    <definedName name="Extenso_13">#N/A</definedName>
    <definedName name="Extenso_14" localSheetId="4">BDI!Extenso_14</definedName>
    <definedName name="Extenso_14" localSheetId="7">FIT!Extenso_14</definedName>
    <definedName name="Extenso_14">#N/A</definedName>
    <definedName name="Extenso_19" localSheetId="4">#N/A</definedName>
    <definedName name="Extenso_19">#N/A</definedName>
    <definedName name="Extenso_2" localSheetId="4">BDI!Extenso_2</definedName>
    <definedName name="Extenso_2">NA()</definedName>
    <definedName name="Extenso_20">#N/A</definedName>
    <definedName name="Extenso_21" localSheetId="4">#N/A</definedName>
    <definedName name="Extenso_21">#N/A</definedName>
    <definedName name="Extenso_22" localSheetId="4">BDI!Extenso_22</definedName>
    <definedName name="Extenso_22" localSheetId="7">FIT!Extenso_22</definedName>
    <definedName name="Extenso_22">#N/A</definedName>
    <definedName name="Extenso_23" localSheetId="4">#N/A</definedName>
    <definedName name="Extenso_23">#N/A</definedName>
    <definedName name="Extenso_24" localSheetId="4">#N/A</definedName>
    <definedName name="Extenso_24">#N/A</definedName>
    <definedName name="Extenso_25" localSheetId="4">BDI!Extenso_25</definedName>
    <definedName name="Extenso_25" localSheetId="7">FIT!Extenso_25</definedName>
    <definedName name="Extenso_25">#N/A</definedName>
    <definedName name="Extenso_26" localSheetId="4">BDI!Extenso_26</definedName>
    <definedName name="Extenso_26">#N/A</definedName>
    <definedName name="Extenso_27" localSheetId="4">BDI!Extenso_27</definedName>
    <definedName name="Extenso_27">#N/A</definedName>
    <definedName name="Extenso_28" localSheetId="4">BDI!Extenso_28</definedName>
    <definedName name="Extenso_28" localSheetId="7">FIT!Extenso_28</definedName>
    <definedName name="Extenso_28">#N/A</definedName>
    <definedName name="Extenso_29" localSheetId="4">BDI!Extenso_29</definedName>
    <definedName name="Extenso_29">#N/A</definedName>
    <definedName name="Extenso_3" localSheetId="4">BDI!Extenso_3</definedName>
    <definedName name="Extenso_3" localSheetId="7">FIT!Extenso_3</definedName>
    <definedName name="Extenso_3">#N/A</definedName>
    <definedName name="Extenso_30" localSheetId="4">BDI!Extenso_30</definedName>
    <definedName name="Extenso_30">#N/A</definedName>
    <definedName name="Extenso_31" localSheetId="4">BDI!Extenso_31</definedName>
    <definedName name="Extenso_31">#N/A</definedName>
    <definedName name="Extenso_32" localSheetId="4">BDI!Extenso_32</definedName>
    <definedName name="Extenso_32" localSheetId="7">FIT!Extenso_32</definedName>
    <definedName name="Extenso_32">#N/A</definedName>
    <definedName name="Extenso_33" localSheetId="4">BDI!Extenso_33</definedName>
    <definedName name="Extenso_33">#N/A</definedName>
    <definedName name="Extenso_34" localSheetId="4">BDI!Extenso_34</definedName>
    <definedName name="Extenso_34">#N/A</definedName>
    <definedName name="Extenso_35" localSheetId="4">BDI!Extenso_35</definedName>
    <definedName name="Extenso_35">#N/A</definedName>
    <definedName name="Extenso_36" localSheetId="4">BDI!Extenso_36</definedName>
    <definedName name="Extenso_36">#N/A</definedName>
    <definedName name="Extenso_37" localSheetId="4">BDI!Extenso_37</definedName>
    <definedName name="Extenso_37">#N/A</definedName>
    <definedName name="Extenso_38" localSheetId="4">BDI!Extenso_38</definedName>
    <definedName name="Extenso_38">#N/A</definedName>
    <definedName name="Extenso_39" localSheetId="4">BDI!_______la2</definedName>
    <definedName name="Extenso_39" localSheetId="26">[0]!_______la2</definedName>
    <definedName name="Extenso_39">#N/A</definedName>
    <definedName name="Extenso_4" localSheetId="4">BDI!Extenso_4</definedName>
    <definedName name="Extenso_4">#N/A</definedName>
    <definedName name="Extenso_40" localSheetId="4">#N/A</definedName>
    <definedName name="Extenso_40">#N/A</definedName>
    <definedName name="Extenso_41" localSheetId="4">#N/A</definedName>
    <definedName name="Extenso_41">#N/A</definedName>
    <definedName name="Extenso_42" localSheetId="4">#N/A</definedName>
    <definedName name="Extenso_42">#N/A</definedName>
    <definedName name="Extenso_43" localSheetId="4">#N/A</definedName>
    <definedName name="Extenso_43">#N/A</definedName>
    <definedName name="Extenso_44" localSheetId="4">BDI!_______PCB5</definedName>
    <definedName name="Extenso_44" localSheetId="26">_______PCB5</definedName>
    <definedName name="Extenso_44">#N/A</definedName>
    <definedName name="Extenso_45" localSheetId="4">BDI!_______PCM30</definedName>
    <definedName name="Extenso_45" localSheetId="26">[0]!_______PCM30</definedName>
    <definedName name="Extenso_45">#N/A</definedName>
    <definedName name="Extenso_46" localSheetId="4">BDI!_______PCM30</definedName>
    <definedName name="Extenso_46" localSheetId="26">[0]!_______PCM30</definedName>
    <definedName name="Extenso_46">#N/A</definedName>
    <definedName name="Extenso_47" localSheetId="4">#N/A</definedName>
    <definedName name="Extenso_47">#N/A</definedName>
    <definedName name="Extenso_48" localSheetId="4">#N/A</definedName>
    <definedName name="Extenso_48">#N/A</definedName>
    <definedName name="Extenso_5" localSheetId="4">BDI!Extenso_5</definedName>
    <definedName name="Extenso_5" localSheetId="7">FIT!Extenso_5</definedName>
    <definedName name="Extenso_5">#N/A</definedName>
    <definedName name="Extenso_51" localSheetId="4">#N/A</definedName>
    <definedName name="Extenso_51">#N/A</definedName>
    <definedName name="Extenso_52" localSheetId="4">#N/A</definedName>
    <definedName name="Extenso_52">#N/A</definedName>
    <definedName name="Extenso_53" localSheetId="4">#N/A</definedName>
    <definedName name="Extenso_53">#N/A</definedName>
    <definedName name="Extenso_54" localSheetId="4">#N/A</definedName>
    <definedName name="Extenso_54">#N/A</definedName>
    <definedName name="Extenso_55" localSheetId="4">#N/A</definedName>
    <definedName name="Extenso_55">#N/A</definedName>
    <definedName name="Extenso_56" localSheetId="4">#N/A</definedName>
    <definedName name="Extenso_56">#N/A</definedName>
    <definedName name="Extenso_57" localSheetId="4">#N/A</definedName>
    <definedName name="Extenso_57">#N/A</definedName>
    <definedName name="Extenso_58" localSheetId="4">#N/A</definedName>
    <definedName name="Extenso_58">#N/A</definedName>
    <definedName name="Extenso_59" localSheetId="4">#N/A</definedName>
    <definedName name="Extenso_59">#N/A</definedName>
    <definedName name="Extenso_6" localSheetId="4">BDI!Extenso_6</definedName>
    <definedName name="Extenso_6" localSheetId="7">FIT!Extenso_6</definedName>
    <definedName name="Extenso_6">#N/A</definedName>
    <definedName name="Extenso_60" localSheetId="4">#N/A</definedName>
    <definedName name="Extenso_60">#N/A</definedName>
    <definedName name="Extenso_61" localSheetId="4">#N/A</definedName>
    <definedName name="Extenso_61">#N/A</definedName>
    <definedName name="Extenso_62" localSheetId="4">BDI!_______PLA2</definedName>
    <definedName name="Extenso_62" localSheetId="26">[0]!_______PLA2</definedName>
    <definedName name="Extenso_62">#N/A</definedName>
    <definedName name="Extenso_63" localSheetId="4">#N/A</definedName>
    <definedName name="Extenso_63">#N/A</definedName>
    <definedName name="Extenso_64" localSheetId="4">BDI!_______PM334</definedName>
    <definedName name="Extenso_64" localSheetId="26">_______PM334</definedName>
    <definedName name="Extenso_64">#N/A</definedName>
    <definedName name="Extenso_65" localSheetId="4">BDI!_______PM609</definedName>
    <definedName name="Extenso_65" localSheetId="26">_______PM609</definedName>
    <definedName name="Extenso_65">#N/A</definedName>
    <definedName name="Extenso_66" localSheetId="4">#N/A</definedName>
    <definedName name="Extenso_66">#N/A</definedName>
    <definedName name="Extenso_67" localSheetId="4">#N/A</definedName>
    <definedName name="Extenso_67">#N/A</definedName>
    <definedName name="Extenso_68" localSheetId="4">#N/A</definedName>
    <definedName name="Extenso_68">#N/A</definedName>
    <definedName name="Extenso_69" localSheetId="4">#N/A</definedName>
    <definedName name="Extenso_69">#N/A</definedName>
    <definedName name="Extenso_7" localSheetId="4">BDI!Extenso_7</definedName>
    <definedName name="Extenso_7">#N/A</definedName>
    <definedName name="Extenso_70" localSheetId="4">#N/A</definedName>
    <definedName name="Extenso_70">#N/A</definedName>
    <definedName name="Extenso_71" localSheetId="4">#N/A</definedName>
    <definedName name="Extenso_71">#N/A</definedName>
    <definedName name="Extenso_72" localSheetId="4">#N/A</definedName>
    <definedName name="Extenso_72">#N/A</definedName>
    <definedName name="Extenso_8" localSheetId="4">BDI!Extenso_8</definedName>
    <definedName name="Extenso_8">#N/A</definedName>
    <definedName name="Extenso_9" localSheetId="4">BDI!Extenso_9</definedName>
    <definedName name="Extenso_9" localSheetId="7">FIT!Extenso_9</definedName>
    <definedName name="Extenso_9">#N/A</definedName>
    <definedName name="ExtensoPassa" localSheetId="4">#REF!</definedName>
    <definedName name="ExtensoPassa" localSheetId="7">#REF!</definedName>
    <definedName name="ExtensoPassa">#REF!</definedName>
    <definedName name="Extenss" localSheetId="4">#REF!</definedName>
    <definedName name="Extenss" localSheetId="7">#REF!</definedName>
    <definedName name="Extenss">#REF!</definedName>
    <definedName name="ExtFaixa" localSheetId="4">#REF!</definedName>
    <definedName name="ExtFaixa" localSheetId="7">#REF!</definedName>
    <definedName name="ExtFaixa" localSheetId="26">#REF!</definedName>
    <definedName name="ExtFaixa">#REF!</definedName>
    <definedName name="ExtFaixa_1">"'file:///C:/Documents and Settings/mauricio.ferrao/Desktop/Contratos/PD 005-00/Readequação março-05/PG0005_00_CBEMI_NovoPATO_Out_02.xls'#$'P A T O  B'.$#REF!$#REF!"</definedName>
    <definedName name="ExtFaixa_2">"'file:///A:/ARQUIVOS R96/EXCEL/PATOs/Pato PRRTN - BR476.xls'#$'P A T O 99 B'.$#REF!$#REF!"</definedName>
    <definedName name="ExtFaixa_3">"'file:///A:/ARQUIVOS R96/EXCEL/PATOs/Pato PRRTN - BR476.xls'#$'P A T O 99 B'.$#REF!$#REF!"</definedName>
    <definedName name="ExtFaixa_4">"$'A _ Quadro qdade 2 anos'.$#REF!$#REF!"</definedName>
    <definedName name="ExtFaixa_5" localSheetId="4">#REF!</definedName>
    <definedName name="ExtFaixa_5" localSheetId="7">#REF!</definedName>
    <definedName name="ExtFaixa_5">#REF!</definedName>
    <definedName name="ExtFaixa_6">"$'C _ Transporte'.$#REF!$#REF!"</definedName>
    <definedName name="ExtFaixa_7">"$'D _ Material Betuminoso'.$#REF!$#REF!"</definedName>
    <definedName name="ExtFaixa_8">"$'E _ Cronograma'.$#REF!$#REF!"</definedName>
    <definedName name="ExtFaixa2" localSheetId="4">#REF!</definedName>
    <definedName name="ExtFaixa2" localSheetId="7">#REF!</definedName>
    <definedName name="ExtFaixa2" localSheetId="26">#REF!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Faixa2_3" localSheetId="7">#REF!</definedName>
    <definedName name="ExtFaixa2_3">"'file:///A:/ARQUIVOS R96/EXCEL/PATOs/Pato PRRTN - BR476.xls'#$'P A T O 99 B'.$#REF!$#REF!"</definedName>
    <definedName name="ExtFaixa2_4" localSheetId="7">#REF!</definedName>
    <definedName name="ExtFaixa2_4">"'file:///A:/ARQUIVOS R96/EXCEL/PATOs/Pato PRRTN - BR476.xls'#$'P A T O 99 B'.$#REF!$#REF!"</definedName>
    <definedName name="ExtFaixa2_5" localSheetId="4">#REF!</definedName>
    <definedName name="ExtFaixa2_5" localSheetId="7">#REF!</definedName>
    <definedName name="ExtFaixa2_5">#REF!</definedName>
    <definedName name="ExtFaixa22" localSheetId="4">#REF!</definedName>
    <definedName name="ExtFaixa22" localSheetId="7">#REF!</definedName>
    <definedName name="ExtFaixa22">#REF!</definedName>
    <definedName name="ExtFaixaa" localSheetId="4">#REF!</definedName>
    <definedName name="ExtFaixaa" localSheetId="7">#REF!</definedName>
    <definedName name="ExtFaixaa">#REF!</definedName>
    <definedName name="EXTRA_CONTRATUAL" localSheetId="4">#REF!</definedName>
    <definedName name="EXTRA_CONTRATUAL" localSheetId="7">#REF!</definedName>
    <definedName name="EXTRA_CONTRATUAL" localSheetId="26">#REF!</definedName>
    <definedName name="EXTRA_CONTRATUAL">#REF!</definedName>
    <definedName name="EXTRA_CONTRATUAL_10" localSheetId="4">#REF!</definedName>
    <definedName name="EXTRA_CONTRATUAL_10" localSheetId="7">#REF!</definedName>
    <definedName name="EXTRA_CONTRATUAL_10" localSheetId="26">#REF!</definedName>
    <definedName name="EXTRA_CONTRATUAL_10">#REF!</definedName>
    <definedName name="EXTRA_CONTRATUAL_10_16" localSheetId="4">#REF!</definedName>
    <definedName name="EXTRA_CONTRATUAL_10_16" localSheetId="7">#REF!</definedName>
    <definedName name="EXTRA_CONTRATUAL_10_16">#REF!</definedName>
    <definedName name="EXTRA_CONTRATUAL_10_19" localSheetId="4">#REF!</definedName>
    <definedName name="EXTRA_CONTRATUAL_10_19" localSheetId="7">#REF!</definedName>
    <definedName name="EXTRA_CONTRATUAL_10_19" localSheetId="26">#REF!</definedName>
    <definedName name="EXTRA_CONTRATUAL_10_19">#REF!</definedName>
    <definedName name="EXTRA_CONTRATUAL_10_19_16" localSheetId="4">#REF!</definedName>
    <definedName name="EXTRA_CONTRATUAL_10_19_16" localSheetId="7">#REF!</definedName>
    <definedName name="EXTRA_CONTRATUAL_10_19_16">#REF!</definedName>
    <definedName name="EXTRA_CONTRATUAL_16" localSheetId="4">#REF!</definedName>
    <definedName name="EXTRA_CONTRATUAL_16" localSheetId="7">#REF!</definedName>
    <definedName name="EXTRA_CONTRATUAL_16">#REF!</definedName>
    <definedName name="EXTRA_CONTRATUAL_17" localSheetId="4">#REF!</definedName>
    <definedName name="EXTRA_CONTRATUAL_17" localSheetId="7">#REF!</definedName>
    <definedName name="EXTRA_CONTRATUAL_17" localSheetId="26">#REF!</definedName>
    <definedName name="EXTRA_CONTRATUAL_17">#REF!</definedName>
    <definedName name="EXTRA_CONTRATUAL_17_16" localSheetId="4">#REF!</definedName>
    <definedName name="EXTRA_CONTRATUAL_17_16" localSheetId="7">#REF!</definedName>
    <definedName name="EXTRA_CONTRATUAL_17_16">#REF!</definedName>
    <definedName name="EXTRA_CONTRATUAL_17_19" localSheetId="4">#REF!</definedName>
    <definedName name="EXTRA_CONTRATUAL_17_19" localSheetId="7">#REF!</definedName>
    <definedName name="EXTRA_CONTRATUAL_17_19" localSheetId="26">#REF!</definedName>
    <definedName name="EXTRA_CONTRATUAL_17_19">#REF!</definedName>
    <definedName name="EXTRA_CONTRATUAL_17_19_16" localSheetId="4">#REF!</definedName>
    <definedName name="EXTRA_CONTRATUAL_17_19_16" localSheetId="7">#REF!</definedName>
    <definedName name="EXTRA_CONTRATUAL_17_19_16">#REF!</definedName>
    <definedName name="EXTRA_CONTRATUAL_19" localSheetId="4">#REF!</definedName>
    <definedName name="EXTRA_CONTRATUAL_19" localSheetId="7">#REF!</definedName>
    <definedName name="EXTRA_CONTRATUAL_19" localSheetId="26">#REF!</definedName>
    <definedName name="EXTRA_CONTRATUAL_19">#REF!</definedName>
    <definedName name="EXTRA_CONTRATUAL_19_16" localSheetId="4">#REF!</definedName>
    <definedName name="EXTRA_CONTRATUAL_19_16" localSheetId="7">#REF!</definedName>
    <definedName name="EXTRA_CONTRATUAL_19_16">#REF!</definedName>
    <definedName name="EXTRA_CONTRATUAL_6" localSheetId="4">#REF!</definedName>
    <definedName name="EXTRA_CONTRATUAL_6" localSheetId="7">#REF!</definedName>
    <definedName name="EXTRA_CONTRATUAL_6" localSheetId="26">#REF!</definedName>
    <definedName name="EXTRA_CONTRATUAL_6">#REF!</definedName>
    <definedName name="EXTRA_CONTRATUAL_6_16" localSheetId="4">#REF!</definedName>
    <definedName name="EXTRA_CONTRATUAL_6_16" localSheetId="7">#REF!</definedName>
    <definedName name="EXTRA_CONTRATUAL_6_16">#REF!</definedName>
    <definedName name="EXTRA_CONTRATUAL_6_19" localSheetId="4">#REF!</definedName>
    <definedName name="EXTRA_CONTRATUAL_6_19" localSheetId="7">#REF!</definedName>
    <definedName name="EXTRA_CONTRATUAL_6_19" localSheetId="26">#REF!</definedName>
    <definedName name="EXTRA_CONTRATUAL_6_19">#REF!</definedName>
    <definedName name="EXTRA_CONTRATUAL_6_19_16" localSheetId="4">#REF!</definedName>
    <definedName name="EXTRA_CONTRATUAL_6_19_16" localSheetId="7">#REF!</definedName>
    <definedName name="EXTRA_CONTRATUAL_6_19_16">#REF!</definedName>
    <definedName name="EXTRA_CONTRATUAL_7" localSheetId="4">#REF!</definedName>
    <definedName name="EXTRA_CONTRATUAL_7" localSheetId="7">#REF!</definedName>
    <definedName name="EXTRA_CONTRATUAL_7" localSheetId="26">#REF!</definedName>
    <definedName name="EXTRA_CONTRATUAL_7">#REF!</definedName>
    <definedName name="EXTRA_CONTRATUAL_7_16" localSheetId="4">#REF!</definedName>
    <definedName name="EXTRA_CONTRATUAL_7_16" localSheetId="7">#REF!</definedName>
    <definedName name="EXTRA_CONTRATUAL_7_16">#REF!</definedName>
    <definedName name="EXTRA_CONTRATUAL_7_19" localSheetId="4">#REF!</definedName>
    <definedName name="EXTRA_CONTRATUAL_7_19" localSheetId="7">#REF!</definedName>
    <definedName name="EXTRA_CONTRATUAL_7_19" localSheetId="26">#REF!</definedName>
    <definedName name="EXTRA_CONTRATUAL_7_19">#REF!</definedName>
    <definedName name="EXTRA_CONTRATUAL_7_19_16" localSheetId="4">#REF!</definedName>
    <definedName name="EXTRA_CONTRATUAL_7_19_16" localSheetId="7">#REF!</definedName>
    <definedName name="EXTRA_CONTRATUAL_7_19_16">#REF!</definedName>
    <definedName name="EXTRA_CONTRATUAL_8" localSheetId="4">#REF!</definedName>
    <definedName name="EXTRA_CONTRATUAL_8" localSheetId="7">#REF!</definedName>
    <definedName name="EXTRA_CONTRATUAL_8" localSheetId="26">#REF!</definedName>
    <definedName name="EXTRA_CONTRATUAL_8">#REF!</definedName>
    <definedName name="EXTRA_CONTRATUAL_8_16" localSheetId="4">#REF!</definedName>
    <definedName name="EXTRA_CONTRATUAL_8_16" localSheetId="7">#REF!</definedName>
    <definedName name="EXTRA_CONTRATUAL_8_16">#REF!</definedName>
    <definedName name="EXTRA_CONTRATUAL_8_19" localSheetId="4">#REF!</definedName>
    <definedName name="EXTRA_CONTRATUAL_8_19" localSheetId="7">#REF!</definedName>
    <definedName name="EXTRA_CONTRATUAL_8_19" localSheetId="26">#REF!</definedName>
    <definedName name="EXTRA_CONTRATUAL_8_19">#REF!</definedName>
    <definedName name="EXTRA_CONTRATUAL_8_19_16" localSheetId="4">#REF!</definedName>
    <definedName name="EXTRA_CONTRATUAL_8_19_16" localSheetId="7">#REF!</definedName>
    <definedName name="EXTRA_CONTRATUAL_8_19_16">#REF!</definedName>
    <definedName name="EXTRA_CONTRATUAL_9" localSheetId="4">#REF!</definedName>
    <definedName name="EXTRA_CONTRATUAL_9" localSheetId="7">#REF!</definedName>
    <definedName name="EXTRA_CONTRATUAL_9" localSheetId="26">#REF!</definedName>
    <definedName name="EXTRA_CONTRATUAL_9">#REF!</definedName>
    <definedName name="EXTRA_CONTRATUAL_9_16" localSheetId="4">#REF!</definedName>
    <definedName name="EXTRA_CONTRATUAL_9_16" localSheetId="7">#REF!</definedName>
    <definedName name="EXTRA_CONTRATUAL_9_16">#REF!</definedName>
    <definedName name="EXTRA_CONTRATUAL_9_19" localSheetId="4">#REF!</definedName>
    <definedName name="EXTRA_CONTRATUAL_9_19" localSheetId="7">#REF!</definedName>
    <definedName name="EXTRA_CONTRATUAL_9_19" localSheetId="26">#REF!</definedName>
    <definedName name="EXTRA_CONTRATUAL_9_19">#REF!</definedName>
    <definedName name="EXTRA_CONTRATUAL_9_19_16" localSheetId="4">#REF!</definedName>
    <definedName name="EXTRA_CONTRATUAL_9_19_16" localSheetId="7">#REF!</definedName>
    <definedName name="EXTRA_CONTRATUAL_9_19_16">#REF!</definedName>
    <definedName name="Extract" localSheetId="4">#REF!</definedName>
    <definedName name="Extract" localSheetId="7">#REF!</definedName>
    <definedName name="Extract">#REF!</definedName>
    <definedName name="extred100" localSheetId="4">#REF!</definedName>
    <definedName name="extred100" localSheetId="7">#REF!</definedName>
    <definedName name="extred100">#REF!</definedName>
    <definedName name="EXTREDE" localSheetId="4">#REF!</definedName>
    <definedName name="EXTREDE" localSheetId="7">#REF!</definedName>
    <definedName name="EXTREDE">#REF!</definedName>
    <definedName name="EXTREDE_1" localSheetId="4">#REF!</definedName>
    <definedName name="EXTREDE_1" localSheetId="7">#REF!</definedName>
    <definedName name="EXTREDE_1">#REF!</definedName>
    <definedName name="Extt" localSheetId="4">#REF!</definedName>
    <definedName name="Extt" localSheetId="7">#REF!</definedName>
    <definedName name="Extt">#REF!</definedName>
    <definedName name="ezfrafrf">#N/A</definedName>
    <definedName name="F" localSheetId="7">#REF!</definedName>
    <definedName name="f"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F_2.04" localSheetId="4">#REF!</definedName>
    <definedName name="F_2.04" localSheetId="7">#REF!</definedName>
    <definedName name="F_2.04" localSheetId="26">#REF!</definedName>
    <definedName name="F_2.04">#REF!</definedName>
    <definedName name="F_2.05" localSheetId="4">#REF!</definedName>
    <definedName name="F_2.05" localSheetId="7">#REF!</definedName>
    <definedName name="F_2.05" localSheetId="26">#REF!</definedName>
    <definedName name="F_2.05">#REF!</definedName>
    <definedName name="F_2.06" localSheetId="4">#REF!</definedName>
    <definedName name="F_2.06" localSheetId="7">#REF!</definedName>
    <definedName name="F_2.06" localSheetId="26">#REF!</definedName>
    <definedName name="F_2.06">#REF!</definedName>
    <definedName name="f_2.07" localSheetId="4">#REF!</definedName>
    <definedName name="f_2.07" localSheetId="7">#REF!</definedName>
    <definedName name="f_2.07" localSheetId="26">#REF!</definedName>
    <definedName name="f_2.07">#REF!</definedName>
    <definedName name="F_2.08" localSheetId="4">#REF!</definedName>
    <definedName name="F_2.08" localSheetId="7">#REF!</definedName>
    <definedName name="F_2.08" localSheetId="26">#REF!</definedName>
    <definedName name="F_2.08">#REF!</definedName>
    <definedName name="F_2.09" localSheetId="4">#REF!</definedName>
    <definedName name="F_2.09" localSheetId="7">#REF!</definedName>
    <definedName name="F_2.09" localSheetId="26">#REF!</definedName>
    <definedName name="F_2.09">#REF!</definedName>
    <definedName name="F_2.10" localSheetId="4">#REF!</definedName>
    <definedName name="F_2.10" localSheetId="7">#REF!</definedName>
    <definedName name="F_2.10" localSheetId="26">#REF!</definedName>
    <definedName name="F_2.10">#REF!</definedName>
    <definedName name="F_2.11" localSheetId="4">#REF!</definedName>
    <definedName name="F_2.11" localSheetId="7">#REF!</definedName>
    <definedName name="F_2.11" localSheetId="26">#REF!</definedName>
    <definedName name="F_2.11">#REF!</definedName>
    <definedName name="F_2.12" localSheetId="4">#REF!</definedName>
    <definedName name="F_2.12" localSheetId="7">#REF!</definedName>
    <definedName name="F_2.12" localSheetId="26">#REF!</definedName>
    <definedName name="F_2.12">#REF!</definedName>
    <definedName name="F_2.13" localSheetId="4">#REF!</definedName>
    <definedName name="F_2.13" localSheetId="7">#REF!</definedName>
    <definedName name="F_2.13" localSheetId="26">#REF!</definedName>
    <definedName name="F_2.13">#REF!</definedName>
    <definedName name="F_2.14" localSheetId="4">#REF!</definedName>
    <definedName name="F_2.14" localSheetId="7">#REF!</definedName>
    <definedName name="F_2.14" localSheetId="26">#REF!</definedName>
    <definedName name="F_2.14">#REF!</definedName>
    <definedName name="f801m" localSheetId="4">#REF!</definedName>
    <definedName name="f801m" localSheetId="7">#REF!</definedName>
    <definedName name="f801m">#REF!</definedName>
    <definedName name="f801p" localSheetId="4">#REF!</definedName>
    <definedName name="f801p" localSheetId="7">#REF!</definedName>
    <definedName name="f801p">#REF!</definedName>
    <definedName name="f802m" localSheetId="4">#REF!</definedName>
    <definedName name="f802m" localSheetId="7">#REF!</definedName>
    <definedName name="f802m">#REF!</definedName>
    <definedName name="f802p" localSheetId="4">#REF!</definedName>
    <definedName name="f802p" localSheetId="7">#REF!</definedName>
    <definedName name="f802p">#REF!</definedName>
    <definedName name="f803m" localSheetId="4">#REF!</definedName>
    <definedName name="f803m" localSheetId="7">#REF!</definedName>
    <definedName name="f803m">#REF!</definedName>
    <definedName name="f803p" localSheetId="4">#REF!</definedName>
    <definedName name="f803p" localSheetId="7">#REF!</definedName>
    <definedName name="f803p">#REF!</definedName>
    <definedName name="f804m" localSheetId="4">#REF!</definedName>
    <definedName name="f804m" localSheetId="7">#REF!</definedName>
    <definedName name="f804m">#REF!</definedName>
    <definedName name="f804p" localSheetId="4">#REF!</definedName>
    <definedName name="f804p" localSheetId="7">#REF!</definedName>
    <definedName name="f804p">#REF!</definedName>
    <definedName name="f805m" localSheetId="4">#REF!</definedName>
    <definedName name="f805m" localSheetId="7">#REF!</definedName>
    <definedName name="f805m">#REF!</definedName>
    <definedName name="f805p" localSheetId="4">#REF!</definedName>
    <definedName name="f805p" localSheetId="7">#REF!</definedName>
    <definedName name="f805p">#REF!</definedName>
    <definedName name="f807m" localSheetId="4">#REF!</definedName>
    <definedName name="f807m" localSheetId="7">#REF!</definedName>
    <definedName name="f807m">#REF!</definedName>
    <definedName name="f807p" localSheetId="4">#REF!</definedName>
    <definedName name="f807p" localSheetId="7">#REF!</definedName>
    <definedName name="f807p">#REF!</definedName>
    <definedName name="f808m" localSheetId="4">#REF!</definedName>
    <definedName name="f808m" localSheetId="7">#REF!</definedName>
    <definedName name="f808m">#REF!</definedName>
    <definedName name="f808p" localSheetId="4">#REF!</definedName>
    <definedName name="f808p" localSheetId="7">#REF!</definedName>
    <definedName name="f808p">#REF!</definedName>
    <definedName name="f809m" localSheetId="4">#REF!</definedName>
    <definedName name="f809m" localSheetId="7">#REF!</definedName>
    <definedName name="f809m">#REF!</definedName>
    <definedName name="f809p" localSheetId="4">#REF!</definedName>
    <definedName name="f809p" localSheetId="7">#REF!</definedName>
    <definedName name="f809p">#REF!</definedName>
    <definedName name="f810m" localSheetId="4">#REF!</definedName>
    <definedName name="f810m" localSheetId="7">#REF!</definedName>
    <definedName name="f810m">#REF!</definedName>
    <definedName name="f810p" localSheetId="4">#REF!</definedName>
    <definedName name="f810p" localSheetId="7">#REF!</definedName>
    <definedName name="f810p">#REF!</definedName>
    <definedName name="f811m" localSheetId="4">#REF!</definedName>
    <definedName name="f811m" localSheetId="7">#REF!</definedName>
    <definedName name="f811m">#REF!</definedName>
    <definedName name="f811p" localSheetId="4">#REF!</definedName>
    <definedName name="f811p" localSheetId="7">#REF!</definedName>
    <definedName name="f811p">#REF!</definedName>
    <definedName name="f812m" localSheetId="4">#REF!</definedName>
    <definedName name="f812m" localSheetId="7">#REF!</definedName>
    <definedName name="f812m">#REF!</definedName>
    <definedName name="f812p" localSheetId="4">#REF!</definedName>
    <definedName name="f812p" localSheetId="7">#REF!</definedName>
    <definedName name="f812p">#REF!</definedName>
    <definedName name="f813m" localSheetId="4">#REF!</definedName>
    <definedName name="f813m" localSheetId="7">#REF!</definedName>
    <definedName name="f813m">#REF!</definedName>
    <definedName name="f813p" localSheetId="4">#REF!</definedName>
    <definedName name="f813p" localSheetId="7">#REF!</definedName>
    <definedName name="f813p">#REF!</definedName>
    <definedName name="f814m" localSheetId="4">#REF!</definedName>
    <definedName name="f814m" localSheetId="7">#REF!</definedName>
    <definedName name="f814m">#REF!</definedName>
    <definedName name="f814p" localSheetId="4">#REF!</definedName>
    <definedName name="f814p" localSheetId="7">#REF!</definedName>
    <definedName name="f814p">#REF!</definedName>
    <definedName name="f943m" localSheetId="4">#REF!</definedName>
    <definedName name="f943m" localSheetId="7">#REF!</definedName>
    <definedName name="f943m">#REF!</definedName>
    <definedName name="f943p" localSheetId="4">#REF!</definedName>
    <definedName name="f943p" localSheetId="7">#REF!</definedName>
    <definedName name="f943p">#REF!</definedName>
    <definedName name="FA" localSheetId="4">#REF!</definedName>
    <definedName name="FA" localSheetId="7">#REF!</definedName>
    <definedName name="FA">#REF!</definedName>
    <definedName name="FAB">"Figura 3"</definedName>
    <definedName name="FABRICIO" localSheetId="7">#REF!</definedName>
    <definedName name="FABRICIO">#N/A</definedName>
    <definedName name="FADO" localSheetId="4">#REF!</definedName>
    <definedName name="FADO" localSheetId="7">#REF!</definedName>
    <definedName name="FADO" localSheetId="26">#REF!</definedName>
    <definedName name="FADO">#REF!</definedName>
    <definedName name="FADO1" localSheetId="4">#REF!</definedName>
    <definedName name="FADO1" localSheetId="7">#REF!</definedName>
    <definedName name="FADO1" localSheetId="26">#REF!</definedName>
    <definedName name="FADO1">#REF!</definedName>
    <definedName name="Fae_08" localSheetId="4">#REF!</definedName>
    <definedName name="Fae_08" localSheetId="7">#REF!</definedName>
    <definedName name="Fae_08">#REF!</definedName>
    <definedName name="Faixa" localSheetId="4">#REF!</definedName>
    <definedName name="Faixa" localSheetId="7">#REF!</definedName>
    <definedName name="Faixa">#REF!</definedName>
    <definedName name="Faixa_1">"'file:///C:/Documents and Settings/mauricio.ferrao/Desktop/ARQUIVOS R-9-6/Excel/PATOs/BR153_98.XLS'#$'P A T O 98 D'.$#REF!$#REF!"</definedName>
    <definedName name="Faixa_3" localSheetId="4">#REF!</definedName>
    <definedName name="Faixa_3" localSheetId="7">#REF!</definedName>
    <definedName name="Faixa_3">#REF!</definedName>
    <definedName name="Faixa_4" localSheetId="4">#REF!</definedName>
    <definedName name="Faixa_4" localSheetId="7">#REF!</definedName>
    <definedName name="Faixa_4">#REF!</definedName>
    <definedName name="Faixa_5" localSheetId="4">#REF!</definedName>
    <definedName name="Faixa_5" localSheetId="7">#REF!</definedName>
    <definedName name="Faixa_5">#REF!</definedName>
    <definedName name="faixa2">#REF!</definedName>
    <definedName name="Faixaa" localSheetId="4">#REF!</definedName>
    <definedName name="Faixaa" localSheetId="7">#REF!</definedName>
    <definedName name="Faixaa">#REF!</definedName>
    <definedName name="FAL" localSheetId="7">#REF!</definedName>
    <definedName name="FAL">#N/A</definedName>
    <definedName name="FASDFA">#N/A</definedName>
    <definedName name="Fase_07" localSheetId="4">#REF!</definedName>
    <definedName name="Fase_07" localSheetId="7">#REF!</definedName>
    <definedName name="Fase_07">#REF!</definedName>
    <definedName name="FAT" localSheetId="4">#REF!</definedName>
    <definedName name="FAT" localSheetId="7">#REF!</definedName>
    <definedName name="FAT" localSheetId="26">#REF!</definedName>
    <definedName name="FAT">"$#REF!.$H$#REF!"</definedName>
    <definedName name="FAT1_10" localSheetId="4">#REF!</definedName>
    <definedName name="FAT1_10" localSheetId="7">#REF!</definedName>
    <definedName name="FAT1_10">#REF!</definedName>
    <definedName name="FAT1_11" localSheetId="4">#REF!</definedName>
    <definedName name="FAT1_11" localSheetId="7">#REF!</definedName>
    <definedName name="FAT1_11">#REF!</definedName>
    <definedName name="FAT2_10" localSheetId="4">#REF!</definedName>
    <definedName name="FAT2_10" localSheetId="7">#REF!</definedName>
    <definedName name="FAT2_10">#REF!</definedName>
    <definedName name="FAT2_10_12" localSheetId="4">#REF!</definedName>
    <definedName name="FAT2_10_12" localSheetId="7">#REF!</definedName>
    <definedName name="FAT2_10_12">#REF!</definedName>
    <definedName name="FAT2_11" localSheetId="4">#REF!</definedName>
    <definedName name="FAT2_11" localSheetId="7">#REF!</definedName>
    <definedName name="FAT2_11">#REF!</definedName>
    <definedName name="FATELE" localSheetId="4">#REF!</definedName>
    <definedName name="FATELE" localSheetId="7">#REF!</definedName>
    <definedName name="FATELE" localSheetId="26">#REF!</definedName>
    <definedName name="FATELE">#REF!</definedName>
    <definedName name="FATMEC" localSheetId="4">#REF!</definedName>
    <definedName name="FATMEC" localSheetId="7">#REF!</definedName>
    <definedName name="FATMEC" localSheetId="26">#REF!</definedName>
    <definedName name="FATMEC">#REF!</definedName>
    <definedName name="fator" localSheetId="4">#REF!</definedName>
    <definedName name="fator" localSheetId="7">#REF!</definedName>
    <definedName name="fator" localSheetId="26">#REF!</definedName>
    <definedName name="fator">#REF!</definedName>
    <definedName name="FATOR1" localSheetId="4">#REF!</definedName>
    <definedName name="FATOR1" localSheetId="7">#REF!</definedName>
    <definedName name="FATOR1" localSheetId="26">#REF!</definedName>
    <definedName name="FATOR1">#REF!</definedName>
    <definedName name="fator100">#REF!</definedName>
    <definedName name="FATOR2" localSheetId="4">#REF!</definedName>
    <definedName name="FATOR2" localSheetId="7">#REF!</definedName>
    <definedName name="FATOR2">#REF!</definedName>
    <definedName name="FATOR3" localSheetId="4">#REF!</definedName>
    <definedName name="FATOR3" localSheetId="7">#REF!</definedName>
    <definedName name="FATOR3">#REF!</definedName>
    <definedName name="FATOR4" localSheetId="4">#REF!</definedName>
    <definedName name="FATOR4" localSheetId="7">#REF!</definedName>
    <definedName name="FATOR4">#REF!</definedName>
    <definedName name="fator50">#REF!</definedName>
    <definedName name="fatorg" localSheetId="4">#REF!</definedName>
    <definedName name="fatorg" localSheetId="7">#REF!</definedName>
    <definedName name="fatorg" localSheetId="26">#REF!</definedName>
    <definedName name="fatorg">#REF!</definedName>
    <definedName name="FatSabadoOut" localSheetId="4">#REF!</definedName>
    <definedName name="FatSabadoOut" localSheetId="7">#REF!</definedName>
    <definedName name="FatSabadoOut">#REF!</definedName>
    <definedName name="FatSextaOut" localSheetId="4">#REF!</definedName>
    <definedName name="FatSextaOut" localSheetId="7">#REF!</definedName>
    <definedName name="FatSextaOut">#REF!</definedName>
    <definedName name="FATTML" localSheetId="4">#REF!</definedName>
    <definedName name="FATTML" localSheetId="7">#REF!</definedName>
    <definedName name="FATTML" localSheetId="26">#REF!</definedName>
    <definedName name="FATTML">#REF!</definedName>
    <definedName name="FATURAS2002" localSheetId="25" hidden="1">{#N/A,#N/A,TRUE,"Serviços"}</definedName>
    <definedName name="FATURAS2002" localSheetId="4" hidden="1">{#N/A,#N/A,TRUE,"Serviços"}</definedName>
    <definedName name="FATURAS2002" localSheetId="27" hidden="1">{#N/A,#N/A,TRUE,"Serviços"}</definedName>
    <definedName name="FATURAS2002" localSheetId="7" hidden="1">{#N/A,#N/A,TRUE,"Serviços"}</definedName>
    <definedName name="FATURAS2002" localSheetId="24" hidden="1">{#N/A,#N/A,TRUE,"Serviços"}</definedName>
    <definedName name="FATURAS2002" hidden="1">{#N/A,#N/A,TRUE,"Serviços"}</definedName>
    <definedName name="FATURAS20022" localSheetId="25" hidden="1">{#N/A,#N/A,TRUE,"Serviços"}</definedName>
    <definedName name="FATURAS20022" localSheetId="4" hidden="1">{#N/A,#N/A,TRUE,"Serviços"}</definedName>
    <definedName name="FATURAS20022" localSheetId="27" hidden="1">{#N/A,#N/A,TRUE,"Serviços"}</definedName>
    <definedName name="FATURAS20022" localSheetId="7" hidden="1">{#N/A,#N/A,TRUE,"Serviços"}</definedName>
    <definedName name="FATURAS20022" localSheetId="24" hidden="1">{#N/A,#N/A,TRUE,"Serviços"}</definedName>
    <definedName name="FATURAS20022" hidden="1">{#N/A,#N/A,TRUE,"Serviços"}</definedName>
    <definedName name="FBFFF" localSheetId="7" hidden="1">{#N/A,#N/A,FALSE,"IR E CS 1997";#N/A,#N/A,FALSE,"PR ND";#N/A,#N/A,FALSE,"8191";#N/A,#N/A,FALSE,"8383";#N/A,#N/A,FALSE,"MP 1024";#N/A,#N/A,FALSE,"AD_EX_97";#N/A,#N/A,FALSE,"BD 97"}</definedName>
    <definedName name="FBFFF" hidden="1">{#N/A,#N/A,FALSE,"IR E CS 1997";#N/A,#N/A,FALSE,"PR ND";#N/A,#N/A,FALSE,"8191";#N/A,#N/A,FALSE,"8383";#N/A,#N/A,FALSE,"MP 1024";#N/A,#N/A,FALSE,"AD_EX_97";#N/A,#N/A,FALSE,"BD 97"}</definedName>
    <definedName name="fc1a" localSheetId="4">#REF!</definedName>
    <definedName name="fc1a" localSheetId="19">'[5]PRO-08'!#REF!</definedName>
    <definedName name="fc1a" localSheetId="7">#REF!</definedName>
    <definedName name="fc1a" localSheetId="26">#REF!</definedName>
    <definedName name="fc1a">#REF!</definedName>
    <definedName name="fc1a_10" localSheetId="4">#REF!</definedName>
    <definedName name="fc1a_10" localSheetId="26">#REF!</definedName>
    <definedName name="fc1a_10">#N/A</definedName>
    <definedName name="fc1a_11">#N/A</definedName>
    <definedName name="fc1a_12">#N/A</definedName>
    <definedName name="fc1a_13">#N/A</definedName>
    <definedName name="fc1a_14">#N/A</definedName>
    <definedName name="fc1a_15">#N/A</definedName>
    <definedName name="fc1a_16">#N/A</definedName>
    <definedName name="fc1a_17">#N/A</definedName>
    <definedName name="fc1a_18">#N/A</definedName>
    <definedName name="fc1a_24" localSheetId="4">#REF!</definedName>
    <definedName name="fc1a_24" localSheetId="7">#REF!</definedName>
    <definedName name="fc1a_24">#REF!</definedName>
    <definedName name="fc1a_25" localSheetId="4">#REF!</definedName>
    <definedName name="fc1a_25" localSheetId="7">#REF!</definedName>
    <definedName name="fc1a_25" localSheetId="26">#REF!</definedName>
    <definedName name="fc1a_25">#REF!</definedName>
    <definedName name="fc1a_26" localSheetId="4">#REF!</definedName>
    <definedName name="fc1a_26" localSheetId="7">#REF!</definedName>
    <definedName name="fc1a_26">#REF!</definedName>
    <definedName name="fc1a_27" localSheetId="4">#REF!</definedName>
    <definedName name="fc1a_27" localSheetId="7">#REF!</definedName>
    <definedName name="fc1a_27" localSheetId="26">#REF!</definedName>
    <definedName name="fc1a_27">#REF!</definedName>
    <definedName name="fc1a_29" localSheetId="4">#REF!</definedName>
    <definedName name="fc1a_29" localSheetId="7">#REF!</definedName>
    <definedName name="fc1a_29" localSheetId="26">#REF!</definedName>
    <definedName name="fc1a_29">#REF!</definedName>
    <definedName name="fc1a_5">#N/A</definedName>
    <definedName name="fc1a_6">#N/A</definedName>
    <definedName name="fc1a_7">#N/A</definedName>
    <definedName name="fc1a_8">#N/A</definedName>
    <definedName name="fc1a_9" localSheetId="4">#REF!</definedName>
    <definedName name="fc1a_9" localSheetId="26">#REF!</definedName>
    <definedName name="fc1a_9">#N/A</definedName>
    <definedName name="FC2A" localSheetId="4">#REF!</definedName>
    <definedName name="FC2A" localSheetId="19">'[5]PRO-08'!#REF!</definedName>
    <definedName name="FC2A" localSheetId="7">#REF!</definedName>
    <definedName name="FC2A" localSheetId="26">#REF!</definedName>
    <definedName name="FC2A">#REF!</definedName>
    <definedName name="FC2A_10" localSheetId="4">#REF!</definedName>
    <definedName name="FC2A_10" localSheetId="26">#REF!</definedName>
    <definedName name="FC2A_10">#N/A</definedName>
    <definedName name="FC2A_11">#N/A</definedName>
    <definedName name="FC2A_12">#N/A</definedName>
    <definedName name="FC2A_13">#N/A</definedName>
    <definedName name="FC2A_14">#N/A</definedName>
    <definedName name="FC2A_15">#N/A</definedName>
    <definedName name="FC2A_16">#N/A</definedName>
    <definedName name="FC2A_17">#N/A</definedName>
    <definedName name="FC2A_18">#N/A</definedName>
    <definedName name="FC2A_24" localSheetId="4">#REF!</definedName>
    <definedName name="FC2A_24" localSheetId="7">#REF!</definedName>
    <definedName name="FC2A_24">#REF!</definedName>
    <definedName name="FC2A_25" localSheetId="4">#REF!</definedName>
    <definedName name="FC2A_25" localSheetId="7">#REF!</definedName>
    <definedName name="FC2A_25" localSheetId="26">#REF!</definedName>
    <definedName name="FC2A_25">#REF!</definedName>
    <definedName name="FC2A_26" localSheetId="4">#REF!</definedName>
    <definedName name="FC2A_26" localSheetId="7">#REF!</definedName>
    <definedName name="FC2A_26">#REF!</definedName>
    <definedName name="FC2A_27" localSheetId="4">#REF!</definedName>
    <definedName name="FC2A_27" localSheetId="7">#REF!</definedName>
    <definedName name="FC2A_27" localSheetId="26">#REF!</definedName>
    <definedName name="FC2A_27">#REF!</definedName>
    <definedName name="FC2A_29" localSheetId="4">#REF!</definedName>
    <definedName name="FC2A_29" localSheetId="7">#REF!</definedName>
    <definedName name="FC2A_29" localSheetId="26">#REF!</definedName>
    <definedName name="FC2A_29">#REF!</definedName>
    <definedName name="FC2A_5">#N/A</definedName>
    <definedName name="FC2A_6">#N/A</definedName>
    <definedName name="FC2A_7">#N/A</definedName>
    <definedName name="FC2A_8">#N/A</definedName>
    <definedName name="FC2A_9" localSheetId="4">#REF!</definedName>
    <definedName name="FC2A_9" localSheetId="26">#REF!</definedName>
    <definedName name="FC2A_9">#N/A</definedName>
    <definedName name="FC3A" localSheetId="4">#REF!</definedName>
    <definedName name="FC3A" localSheetId="19">'[5]PRO-08'!#REF!</definedName>
    <definedName name="FC3A" localSheetId="7">#REF!</definedName>
    <definedName name="FC3A" localSheetId="26">#REF!</definedName>
    <definedName name="FC3A">#REF!</definedName>
    <definedName name="FC3A_10" localSheetId="4">#REF!</definedName>
    <definedName name="FC3A_10" localSheetId="26">#REF!</definedName>
    <definedName name="FC3A_10">#N/A</definedName>
    <definedName name="FC3A_11">#N/A</definedName>
    <definedName name="FC3A_12">#N/A</definedName>
    <definedName name="FC3A_13">#N/A</definedName>
    <definedName name="FC3A_14">#N/A</definedName>
    <definedName name="FC3A_15">#N/A</definedName>
    <definedName name="FC3A_16">#N/A</definedName>
    <definedName name="FC3A_17">#N/A</definedName>
    <definedName name="FC3A_18">#N/A</definedName>
    <definedName name="FC3A_24" localSheetId="4">#REF!</definedName>
    <definedName name="FC3A_24" localSheetId="7">#REF!</definedName>
    <definedName name="FC3A_24">#REF!</definedName>
    <definedName name="FC3A_25" localSheetId="4">#REF!</definedName>
    <definedName name="FC3A_25" localSheetId="7">#REF!</definedName>
    <definedName name="FC3A_25" localSheetId="26">#REF!</definedName>
    <definedName name="FC3A_25">#REF!</definedName>
    <definedName name="FC3A_26" localSheetId="4">#REF!</definedName>
    <definedName name="FC3A_26" localSheetId="7">#REF!</definedName>
    <definedName name="FC3A_26">#REF!</definedName>
    <definedName name="FC3A_27" localSheetId="4">#REF!</definedName>
    <definedName name="FC3A_27" localSheetId="7">#REF!</definedName>
    <definedName name="FC3A_27" localSheetId="26">#REF!</definedName>
    <definedName name="FC3A_27">#REF!</definedName>
    <definedName name="FC3A_29" localSheetId="4">#REF!</definedName>
    <definedName name="FC3A_29" localSheetId="7">#REF!</definedName>
    <definedName name="FC3A_29" localSheetId="26">#REF!</definedName>
    <definedName name="FC3A_29">#REF!</definedName>
    <definedName name="FC3A_5">#N/A</definedName>
    <definedName name="FC3A_6">#N/A</definedName>
    <definedName name="FC3A_7">#N/A</definedName>
    <definedName name="FC3A_8">#N/A</definedName>
    <definedName name="FC3A_9" localSheetId="4">#REF!</definedName>
    <definedName name="FC3A_9" localSheetId="26">#REF!</definedName>
    <definedName name="FC3A_9">#N/A</definedName>
    <definedName name="FCDD">{#N/A,#N/A,FALSE,"QUADRO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CT" localSheetId="4">#REF!</definedName>
    <definedName name="FCT" localSheetId="7">#REF!</definedName>
    <definedName name="FCT" localSheetId="26">#REF!</definedName>
    <definedName name="FCT">"$#REF!.$N$#REF!"</definedName>
    <definedName name="FD" localSheetId="7">#REF!</definedName>
    <definedName name="FD">#N/A</definedName>
    <definedName name="fda" localSheetId="7">{"total","SUM(total)","YNNNN",FALSE}</definedName>
    <definedName name="fda">{"total","SUM(total)","YNNNN",FALSE}</definedName>
    <definedName name="FDD_0_0" hidden="1">"A30681"</definedName>
    <definedName name="FDD_0_1" hidden="1">"A31047"</definedName>
    <definedName name="FDD_0_10" hidden="1">"A34334"</definedName>
    <definedName name="FDD_0_11" hidden="1">"A34699"</definedName>
    <definedName name="FDD_0_12" hidden="1">"A35064"</definedName>
    <definedName name="FDD_0_13" hidden="1">"A35430"</definedName>
    <definedName name="FDD_0_14" hidden="1">"A35795"</definedName>
    <definedName name="FDD_0_2" hidden="1">"A31412"</definedName>
    <definedName name="FDD_0_3" hidden="1">"A31777"</definedName>
    <definedName name="FDD_0_4" hidden="1">"A32142"</definedName>
    <definedName name="FDD_0_5" hidden="1">"A32508"</definedName>
    <definedName name="FDD_0_6" hidden="1">"A32873"</definedName>
    <definedName name="FDD_0_7" hidden="1">"A33238"</definedName>
    <definedName name="FDD_0_8" hidden="1">"A33603"</definedName>
    <definedName name="FDD_0_9" hidden="1">"A33969"</definedName>
    <definedName name="FDD_1_0" hidden="1">"U25569"</definedName>
    <definedName name="FDD_10_0" hidden="1">"A25569"</definedName>
    <definedName name="FDD_100_0" hidden="1">"A25569"</definedName>
    <definedName name="FDD_101_0" hidden="1">"A25569"</definedName>
    <definedName name="FDD_102_0" hidden="1">"A25569"</definedName>
    <definedName name="FDD_103_0" hidden="1">"A25569"</definedName>
    <definedName name="FDD_104_0" hidden="1">"A25569"</definedName>
    <definedName name="FDD_105_0" hidden="1">"A25569"</definedName>
    <definedName name="FDD_106_0" hidden="1">"A25569"</definedName>
    <definedName name="FDD_107_0" hidden="1">"A25569"</definedName>
    <definedName name="FDD_108_0" hidden="1">"A25569"</definedName>
    <definedName name="FDD_109_0" hidden="1">"A25569"</definedName>
    <definedName name="FDD_11_0" hidden="1">"A25569"</definedName>
    <definedName name="FDD_110_0" hidden="1">"A25569"</definedName>
    <definedName name="FDD_111_0" hidden="1">"A25569"</definedName>
    <definedName name="FDD_112_0" hidden="1">"A25569"</definedName>
    <definedName name="FDD_113_0" hidden="1">"A25569"</definedName>
    <definedName name="FDD_114_0" hidden="1">"A25569"</definedName>
    <definedName name="FDD_115_0" hidden="1">"A25569"</definedName>
    <definedName name="FDD_116_0" hidden="1">"A25569"</definedName>
    <definedName name="FDD_117_0" hidden="1">"A30681"</definedName>
    <definedName name="FDD_117_1" hidden="1">"A31047"</definedName>
    <definedName name="FDD_117_10" hidden="1">"A34334"</definedName>
    <definedName name="FDD_117_11" hidden="1">"A34699"</definedName>
    <definedName name="FDD_117_12" hidden="1">"A35064"</definedName>
    <definedName name="FDD_117_13" hidden="1">"A35430"</definedName>
    <definedName name="FDD_117_14" hidden="1">"A35795"</definedName>
    <definedName name="FDD_117_2" hidden="1">"A31412"</definedName>
    <definedName name="FDD_117_3" hidden="1">"A31777"</definedName>
    <definedName name="FDD_117_4" hidden="1">"A32142"</definedName>
    <definedName name="FDD_117_5" hidden="1">"A32508"</definedName>
    <definedName name="FDD_117_6" hidden="1">"A32873"</definedName>
    <definedName name="FDD_117_7" hidden="1">"A33238"</definedName>
    <definedName name="FDD_117_8" hidden="1">"A33603"</definedName>
    <definedName name="FDD_117_9" hidden="1">"A33969"</definedName>
    <definedName name="FDD_118_0" hidden="1">"A30681"</definedName>
    <definedName name="FDD_118_1" hidden="1">"A31047"</definedName>
    <definedName name="FDD_118_10" hidden="1">"A34334"</definedName>
    <definedName name="FDD_118_11" hidden="1">"A34699"</definedName>
    <definedName name="FDD_118_12" hidden="1">"A35064"</definedName>
    <definedName name="FDD_118_13" hidden="1">"A35430"</definedName>
    <definedName name="FDD_118_14" hidden="1">"A35795"</definedName>
    <definedName name="FDD_118_2" hidden="1">"A31412"</definedName>
    <definedName name="FDD_118_3" hidden="1">"A31777"</definedName>
    <definedName name="FDD_118_4" hidden="1">"A32142"</definedName>
    <definedName name="FDD_118_5" hidden="1">"A32508"</definedName>
    <definedName name="FDD_118_6" hidden="1">"A32873"</definedName>
    <definedName name="FDD_118_7" hidden="1">"A33238"</definedName>
    <definedName name="FDD_118_8" hidden="1">"A33603"</definedName>
    <definedName name="FDD_118_9" hidden="1">"A33969"</definedName>
    <definedName name="FDD_119_0" hidden="1">"A30681"</definedName>
    <definedName name="FDD_119_1" hidden="1">"A31047"</definedName>
    <definedName name="FDD_119_10" hidden="1">"A34334"</definedName>
    <definedName name="FDD_119_11" hidden="1">"A34699"</definedName>
    <definedName name="FDD_119_12" hidden="1">"A35064"</definedName>
    <definedName name="FDD_119_13" hidden="1">"A35430"</definedName>
    <definedName name="FDD_119_14" hidden="1">"A35795"</definedName>
    <definedName name="FDD_119_2" hidden="1">"A31412"</definedName>
    <definedName name="FDD_119_3" hidden="1">"A31777"</definedName>
    <definedName name="FDD_119_4" hidden="1">"A32142"</definedName>
    <definedName name="FDD_119_5" hidden="1">"A32508"</definedName>
    <definedName name="FDD_119_6" hidden="1">"A32873"</definedName>
    <definedName name="FDD_119_7" hidden="1">"A33238"</definedName>
    <definedName name="FDD_119_8" hidden="1">"A33603"</definedName>
    <definedName name="FDD_119_9" hidden="1">"A33969"</definedName>
    <definedName name="FDD_12_0" hidden="1">"A25569"</definedName>
    <definedName name="FDD_120_0" hidden="1">"A30681"</definedName>
    <definedName name="FDD_120_1" hidden="1">"A31047"</definedName>
    <definedName name="FDD_120_10" hidden="1">"A34334"</definedName>
    <definedName name="FDD_120_11" hidden="1">"A34699"</definedName>
    <definedName name="FDD_120_12" hidden="1">"A35064"</definedName>
    <definedName name="FDD_120_13" hidden="1">"A35430"</definedName>
    <definedName name="FDD_120_14" hidden="1">"A35795"</definedName>
    <definedName name="FDD_120_2" hidden="1">"A31412"</definedName>
    <definedName name="FDD_120_3" hidden="1">"A31777"</definedName>
    <definedName name="FDD_120_4" hidden="1">"A32142"</definedName>
    <definedName name="FDD_120_5" hidden="1">"A32508"</definedName>
    <definedName name="FDD_120_6" hidden="1">"A32873"</definedName>
    <definedName name="FDD_120_7" hidden="1">"A33238"</definedName>
    <definedName name="FDD_120_8" hidden="1">"A33603"</definedName>
    <definedName name="FDD_120_9" hidden="1">"A33969"</definedName>
    <definedName name="FDD_121_0" hidden="1">"A30681"</definedName>
    <definedName name="FDD_121_1" hidden="1">"A31047"</definedName>
    <definedName name="FDD_121_10" hidden="1">"A34334"</definedName>
    <definedName name="FDD_121_11" hidden="1">"A34699"</definedName>
    <definedName name="FDD_121_12" hidden="1">"A35064"</definedName>
    <definedName name="FDD_121_13" hidden="1">"A35430"</definedName>
    <definedName name="FDD_121_14" hidden="1">"A35795"</definedName>
    <definedName name="FDD_121_2" hidden="1">"A31412"</definedName>
    <definedName name="FDD_121_3" hidden="1">"A31777"</definedName>
    <definedName name="FDD_121_4" hidden="1">"A32142"</definedName>
    <definedName name="FDD_121_5" hidden="1">"A32508"</definedName>
    <definedName name="FDD_121_6" hidden="1">"A32873"</definedName>
    <definedName name="FDD_121_7" hidden="1">"A33238"</definedName>
    <definedName name="FDD_121_8" hidden="1">"A33603"</definedName>
    <definedName name="FDD_121_9" hidden="1">"A33969"</definedName>
    <definedName name="FDD_122_0" hidden="1">"A30681"</definedName>
    <definedName name="FDD_122_1" hidden="1">"A31047"</definedName>
    <definedName name="FDD_122_10" hidden="1">"A34334"</definedName>
    <definedName name="FDD_122_11" hidden="1">"A34699"</definedName>
    <definedName name="FDD_122_12" hidden="1">"A35064"</definedName>
    <definedName name="FDD_122_13" hidden="1">"A35430"</definedName>
    <definedName name="FDD_122_14" hidden="1">"A35795"</definedName>
    <definedName name="FDD_122_2" hidden="1">"A31412"</definedName>
    <definedName name="FDD_122_3" hidden="1">"A31777"</definedName>
    <definedName name="FDD_122_4" hidden="1">"A32142"</definedName>
    <definedName name="FDD_122_5" hidden="1">"A32508"</definedName>
    <definedName name="FDD_122_6" hidden="1">"A32873"</definedName>
    <definedName name="FDD_122_7" hidden="1">"A33238"</definedName>
    <definedName name="FDD_122_8" hidden="1">"A33603"</definedName>
    <definedName name="FDD_122_9" hidden="1">"A33969"</definedName>
    <definedName name="FDD_123_0" hidden="1">"A30681"</definedName>
    <definedName name="FDD_123_1" hidden="1">"A31047"</definedName>
    <definedName name="FDD_123_10" hidden="1">"A34334"</definedName>
    <definedName name="FDD_123_11" hidden="1">"A34699"</definedName>
    <definedName name="FDD_123_12" hidden="1">"A35064"</definedName>
    <definedName name="FDD_123_13" hidden="1">"A35430"</definedName>
    <definedName name="FDD_123_14" hidden="1">"A35795"</definedName>
    <definedName name="FDD_123_2" hidden="1">"A31412"</definedName>
    <definedName name="FDD_123_3" hidden="1">"A31777"</definedName>
    <definedName name="FDD_123_4" hidden="1">"A32142"</definedName>
    <definedName name="FDD_123_5" hidden="1">"A32508"</definedName>
    <definedName name="FDD_123_6" hidden="1">"A32873"</definedName>
    <definedName name="FDD_123_7" hidden="1">"A33238"</definedName>
    <definedName name="FDD_123_8" hidden="1">"A33603"</definedName>
    <definedName name="FDD_123_9" hidden="1">"A33969"</definedName>
    <definedName name="FDD_124_0" hidden="1">"A30681"</definedName>
    <definedName name="FDD_124_1" hidden="1">"A31047"</definedName>
    <definedName name="FDD_124_10" hidden="1">"A34334"</definedName>
    <definedName name="FDD_124_11" hidden="1">"A34699"</definedName>
    <definedName name="FDD_124_12" hidden="1">"A35064"</definedName>
    <definedName name="FDD_124_13" hidden="1">"A35430"</definedName>
    <definedName name="FDD_124_14" hidden="1">"A35795"</definedName>
    <definedName name="FDD_124_2" hidden="1">"A31412"</definedName>
    <definedName name="FDD_124_3" hidden="1">"A31777"</definedName>
    <definedName name="FDD_124_4" hidden="1">"A32142"</definedName>
    <definedName name="FDD_124_5" hidden="1">"A32508"</definedName>
    <definedName name="FDD_124_6" hidden="1">"A32873"</definedName>
    <definedName name="FDD_124_7" hidden="1">"A33238"</definedName>
    <definedName name="FDD_124_8" hidden="1">"A33603"</definedName>
    <definedName name="FDD_124_9" hidden="1">"A33969"</definedName>
    <definedName name="FDD_125_0" hidden="1">"A30681"</definedName>
    <definedName name="FDD_125_1" hidden="1">"A31047"</definedName>
    <definedName name="FDD_125_10" hidden="1">"A34334"</definedName>
    <definedName name="FDD_125_11" hidden="1">"A34699"</definedName>
    <definedName name="FDD_125_12" hidden="1">"A35064"</definedName>
    <definedName name="FDD_125_13" hidden="1">"A35430"</definedName>
    <definedName name="FDD_125_14" hidden="1">"A35795"</definedName>
    <definedName name="FDD_125_2" hidden="1">"A31412"</definedName>
    <definedName name="FDD_125_3" hidden="1">"A31777"</definedName>
    <definedName name="FDD_125_4" hidden="1">"A32142"</definedName>
    <definedName name="FDD_125_5" hidden="1">"A32508"</definedName>
    <definedName name="FDD_125_6" hidden="1">"A32873"</definedName>
    <definedName name="FDD_125_7" hidden="1">"A33238"</definedName>
    <definedName name="FDD_125_8" hidden="1">"A33603"</definedName>
    <definedName name="FDD_125_9" hidden="1">"A33969"</definedName>
    <definedName name="FDD_126_0" hidden="1">"A30681"</definedName>
    <definedName name="FDD_126_1" hidden="1">"A31047"</definedName>
    <definedName name="FDD_126_10" hidden="1">"A34334"</definedName>
    <definedName name="FDD_126_11" hidden="1">"A34699"</definedName>
    <definedName name="FDD_126_12" hidden="1">"A35064"</definedName>
    <definedName name="FDD_126_13" hidden="1">"A35430"</definedName>
    <definedName name="FDD_126_14" hidden="1">"A35795"</definedName>
    <definedName name="FDD_126_2" hidden="1">"A31412"</definedName>
    <definedName name="FDD_126_3" hidden="1">"A31777"</definedName>
    <definedName name="FDD_126_4" hidden="1">"A32142"</definedName>
    <definedName name="FDD_126_5" hidden="1">"A32508"</definedName>
    <definedName name="FDD_126_6" hidden="1">"A32873"</definedName>
    <definedName name="FDD_126_7" hidden="1">"A33238"</definedName>
    <definedName name="FDD_126_8" hidden="1">"A33603"</definedName>
    <definedName name="FDD_126_9" hidden="1">"A33969"</definedName>
    <definedName name="FDD_127_0" hidden="1">"A30681"</definedName>
    <definedName name="FDD_127_1" hidden="1">"A31047"</definedName>
    <definedName name="FDD_127_10" hidden="1">"A34334"</definedName>
    <definedName name="FDD_127_11" hidden="1">"A34699"</definedName>
    <definedName name="FDD_127_12" hidden="1">"A35064"</definedName>
    <definedName name="FDD_127_13" hidden="1">"A35430"</definedName>
    <definedName name="FDD_127_14" hidden="1">"A35795"</definedName>
    <definedName name="FDD_127_2" hidden="1">"A31412"</definedName>
    <definedName name="FDD_127_3" hidden="1">"A31777"</definedName>
    <definedName name="FDD_127_4" hidden="1">"A32142"</definedName>
    <definedName name="FDD_127_5" hidden="1">"A32508"</definedName>
    <definedName name="FDD_127_6" hidden="1">"A32873"</definedName>
    <definedName name="FDD_127_7" hidden="1">"A33238"</definedName>
    <definedName name="FDD_127_8" hidden="1">"A33603"</definedName>
    <definedName name="FDD_127_9" hidden="1">"A33969"</definedName>
    <definedName name="FDD_128_0" hidden="1">"A30681"</definedName>
    <definedName name="FDD_128_1" hidden="1">"A31047"</definedName>
    <definedName name="FDD_128_10" hidden="1">"A34334"</definedName>
    <definedName name="FDD_128_11" hidden="1">"A34699"</definedName>
    <definedName name="FDD_128_12" hidden="1">"A35064"</definedName>
    <definedName name="FDD_128_13" hidden="1">"A35430"</definedName>
    <definedName name="FDD_128_14" hidden="1">"A35795"</definedName>
    <definedName name="FDD_128_2" hidden="1">"A31412"</definedName>
    <definedName name="FDD_128_3" hidden="1">"A31777"</definedName>
    <definedName name="FDD_128_4" hidden="1">"A32142"</definedName>
    <definedName name="FDD_128_5" hidden="1">"A32508"</definedName>
    <definedName name="FDD_128_6" hidden="1">"A32873"</definedName>
    <definedName name="FDD_128_7" hidden="1">"A33238"</definedName>
    <definedName name="FDD_128_8" hidden="1">"A33603"</definedName>
    <definedName name="FDD_128_9" hidden="1">"A33969"</definedName>
    <definedName name="FDD_129_0" hidden="1">"A30681"</definedName>
    <definedName name="FDD_129_1" hidden="1">"A31047"</definedName>
    <definedName name="FDD_129_10" hidden="1">"A34334"</definedName>
    <definedName name="FDD_129_11" hidden="1">"A34699"</definedName>
    <definedName name="FDD_129_12" hidden="1">"A35064"</definedName>
    <definedName name="FDD_129_13" hidden="1">"A35430"</definedName>
    <definedName name="FDD_129_14" hidden="1">"A35795"</definedName>
    <definedName name="FDD_129_2" hidden="1">"A31412"</definedName>
    <definedName name="FDD_129_3" hidden="1">"A31777"</definedName>
    <definedName name="FDD_129_4" hidden="1">"A32142"</definedName>
    <definedName name="FDD_129_5" hidden="1">"A32508"</definedName>
    <definedName name="FDD_129_6" hidden="1">"A32873"</definedName>
    <definedName name="FDD_129_7" hidden="1">"A33238"</definedName>
    <definedName name="FDD_129_8" hidden="1">"A33603"</definedName>
    <definedName name="FDD_129_9" hidden="1">"A33969"</definedName>
    <definedName name="FDD_13_0" hidden="1">"A25569"</definedName>
    <definedName name="FDD_130_0" hidden="1">"A30681"</definedName>
    <definedName name="FDD_130_1" hidden="1">"A31047"</definedName>
    <definedName name="FDD_130_10" hidden="1">"A34334"</definedName>
    <definedName name="FDD_130_11" hidden="1">"A34699"</definedName>
    <definedName name="FDD_130_12" hidden="1">"A35064"</definedName>
    <definedName name="FDD_130_13" hidden="1">"A35430"</definedName>
    <definedName name="FDD_130_14" hidden="1">"A35795"</definedName>
    <definedName name="FDD_130_2" hidden="1">"A31412"</definedName>
    <definedName name="FDD_130_3" hidden="1">"A31777"</definedName>
    <definedName name="FDD_130_4" hidden="1">"A32142"</definedName>
    <definedName name="FDD_130_5" hidden="1">"A32508"</definedName>
    <definedName name="FDD_130_6" hidden="1">"A32873"</definedName>
    <definedName name="FDD_130_7" hidden="1">"A33238"</definedName>
    <definedName name="FDD_130_8" hidden="1">"A33603"</definedName>
    <definedName name="FDD_130_9" hidden="1">"A33969"</definedName>
    <definedName name="FDD_131_0" hidden="1">"A30681"</definedName>
    <definedName name="FDD_131_1" hidden="1">"A31047"</definedName>
    <definedName name="FDD_131_10" hidden="1">"A34334"</definedName>
    <definedName name="FDD_131_11" hidden="1">"A34699"</definedName>
    <definedName name="FDD_131_12" hidden="1">"A35064"</definedName>
    <definedName name="FDD_131_13" hidden="1">"A35430"</definedName>
    <definedName name="FDD_131_14" hidden="1">"A35795"</definedName>
    <definedName name="FDD_131_2" hidden="1">"A31412"</definedName>
    <definedName name="FDD_131_3" hidden="1">"A31777"</definedName>
    <definedName name="FDD_131_4" hidden="1">"A32142"</definedName>
    <definedName name="FDD_131_5" hidden="1">"A32508"</definedName>
    <definedName name="FDD_131_6" hidden="1">"A32873"</definedName>
    <definedName name="FDD_131_7" hidden="1">"A33238"</definedName>
    <definedName name="FDD_131_8" hidden="1">"A33603"</definedName>
    <definedName name="FDD_131_9" hidden="1">"A33969"</definedName>
    <definedName name="FDD_132_0" hidden="1">"U30681"</definedName>
    <definedName name="FDD_132_1" hidden="1">"U31047"</definedName>
    <definedName name="FDD_132_10" hidden="1">"U34334"</definedName>
    <definedName name="FDD_132_11" hidden="1">"U34699"</definedName>
    <definedName name="FDD_132_12" hidden="1">"U35064"</definedName>
    <definedName name="FDD_132_13" hidden="1">"U35430"</definedName>
    <definedName name="FDD_132_14" hidden="1">"U35795"</definedName>
    <definedName name="FDD_132_2" hidden="1">"U31412"</definedName>
    <definedName name="FDD_132_3" hidden="1">"U31777"</definedName>
    <definedName name="FDD_132_4" hidden="1">"U32142"</definedName>
    <definedName name="FDD_132_5" hidden="1">"U32508"</definedName>
    <definedName name="FDD_132_6" hidden="1">"U32873"</definedName>
    <definedName name="FDD_132_7" hidden="1">"U33238"</definedName>
    <definedName name="FDD_132_8" hidden="1">"U33603"</definedName>
    <definedName name="FDD_132_9" hidden="1">"U33969"</definedName>
    <definedName name="FDD_133_0" hidden="1">"A30681"</definedName>
    <definedName name="FDD_133_1" hidden="1">"A31047"</definedName>
    <definedName name="FDD_133_10" hidden="1">"A34334"</definedName>
    <definedName name="FDD_133_11" hidden="1">"A34699"</definedName>
    <definedName name="FDD_133_12" hidden="1">"A35064"</definedName>
    <definedName name="FDD_133_13" hidden="1">"A35430"</definedName>
    <definedName name="FDD_133_14" hidden="1">"A35795"</definedName>
    <definedName name="FDD_133_2" hidden="1">"A31412"</definedName>
    <definedName name="FDD_133_3" hidden="1">"A31777"</definedName>
    <definedName name="FDD_133_4" hidden="1">"A32142"</definedName>
    <definedName name="FDD_133_5" hidden="1">"A32508"</definedName>
    <definedName name="FDD_133_6" hidden="1">"A32873"</definedName>
    <definedName name="FDD_133_7" hidden="1">"A33238"</definedName>
    <definedName name="FDD_133_8" hidden="1">"A33603"</definedName>
    <definedName name="FDD_133_9" hidden="1">"A33969"</definedName>
    <definedName name="FDD_134_0" hidden="1">"A30681"</definedName>
    <definedName name="FDD_134_1" hidden="1">"A31047"</definedName>
    <definedName name="FDD_134_10" hidden="1">"A34334"</definedName>
    <definedName name="FDD_134_11" hidden="1">"A34699"</definedName>
    <definedName name="FDD_134_12" hidden="1">"A35064"</definedName>
    <definedName name="FDD_134_13" hidden="1">"A35430"</definedName>
    <definedName name="FDD_134_14" hidden="1">"A35795"</definedName>
    <definedName name="FDD_134_2" hidden="1">"A31412"</definedName>
    <definedName name="FDD_134_3" hidden="1">"A31777"</definedName>
    <definedName name="FDD_134_4" hidden="1">"A32142"</definedName>
    <definedName name="FDD_134_5" hidden="1">"A32508"</definedName>
    <definedName name="FDD_134_6" hidden="1">"A32873"</definedName>
    <definedName name="FDD_134_7" hidden="1">"A33238"</definedName>
    <definedName name="FDD_134_8" hidden="1">"A33603"</definedName>
    <definedName name="FDD_134_9" hidden="1">"A33969"</definedName>
    <definedName name="FDD_135_0" hidden="1">"A30681"</definedName>
    <definedName name="FDD_135_1" hidden="1">"A31047"</definedName>
    <definedName name="FDD_135_10" hidden="1">"A34334"</definedName>
    <definedName name="FDD_135_11" hidden="1">"A34699"</definedName>
    <definedName name="FDD_135_12" hidden="1">"A35064"</definedName>
    <definedName name="FDD_135_13" hidden="1">"A35430"</definedName>
    <definedName name="FDD_135_14" hidden="1">"A35795"</definedName>
    <definedName name="FDD_135_2" hidden="1">"A31412"</definedName>
    <definedName name="FDD_135_3" hidden="1">"A31777"</definedName>
    <definedName name="FDD_135_4" hidden="1">"A32142"</definedName>
    <definedName name="FDD_135_5" hidden="1">"A32508"</definedName>
    <definedName name="FDD_135_6" hidden="1">"A32873"</definedName>
    <definedName name="FDD_135_7" hidden="1">"A33238"</definedName>
    <definedName name="FDD_135_8" hidden="1">"A33603"</definedName>
    <definedName name="FDD_135_9" hidden="1">"A33969"</definedName>
    <definedName name="FDD_136_0" hidden="1">"A30681"</definedName>
    <definedName name="FDD_136_1" hidden="1">"A31047"</definedName>
    <definedName name="FDD_136_10" hidden="1">"A34334"</definedName>
    <definedName name="FDD_136_11" hidden="1">"A34699"</definedName>
    <definedName name="FDD_136_12" hidden="1">"A35064"</definedName>
    <definedName name="FDD_136_13" hidden="1">"A35430"</definedName>
    <definedName name="FDD_136_14" hidden="1">"A35795"</definedName>
    <definedName name="FDD_136_2" hidden="1">"A31412"</definedName>
    <definedName name="FDD_136_3" hidden="1">"A31777"</definedName>
    <definedName name="FDD_136_4" hidden="1">"A32142"</definedName>
    <definedName name="FDD_136_5" hidden="1">"A32508"</definedName>
    <definedName name="FDD_136_6" hidden="1">"A32873"</definedName>
    <definedName name="FDD_136_7" hidden="1">"A33238"</definedName>
    <definedName name="FDD_136_8" hidden="1">"A33603"</definedName>
    <definedName name="FDD_136_9" hidden="1">"A33969"</definedName>
    <definedName name="FDD_137_0" hidden="1">"A30681"</definedName>
    <definedName name="FDD_137_1" hidden="1">"A31047"</definedName>
    <definedName name="FDD_137_10" hidden="1">"A34334"</definedName>
    <definedName name="FDD_137_11" hidden="1">"A34699"</definedName>
    <definedName name="FDD_137_12" hidden="1">"A35064"</definedName>
    <definedName name="FDD_137_13" hidden="1">"A35430"</definedName>
    <definedName name="FDD_137_14" hidden="1">"A35795"</definedName>
    <definedName name="FDD_137_2" hidden="1">"A31412"</definedName>
    <definedName name="FDD_137_3" hidden="1">"A31777"</definedName>
    <definedName name="FDD_137_4" hidden="1">"A32142"</definedName>
    <definedName name="FDD_137_5" hidden="1">"A32508"</definedName>
    <definedName name="FDD_137_6" hidden="1">"A32873"</definedName>
    <definedName name="FDD_137_7" hidden="1">"A33238"</definedName>
    <definedName name="FDD_137_8" hidden="1">"A33603"</definedName>
    <definedName name="FDD_137_9" hidden="1">"A33969"</definedName>
    <definedName name="FDD_138_0" hidden="1">"A30681"</definedName>
    <definedName name="FDD_138_1" hidden="1">"A31047"</definedName>
    <definedName name="FDD_138_10" hidden="1">"A34334"</definedName>
    <definedName name="FDD_138_11" hidden="1">"A34699"</definedName>
    <definedName name="FDD_138_12" hidden="1">"A35064"</definedName>
    <definedName name="FDD_138_13" hidden="1">"A35430"</definedName>
    <definedName name="FDD_138_14" hidden="1">"A35795"</definedName>
    <definedName name="FDD_138_2" hidden="1">"A31412"</definedName>
    <definedName name="FDD_138_3" hidden="1">"A31777"</definedName>
    <definedName name="FDD_138_4" hidden="1">"A32142"</definedName>
    <definedName name="FDD_138_5" hidden="1">"A32508"</definedName>
    <definedName name="FDD_138_6" hidden="1">"A32873"</definedName>
    <definedName name="FDD_138_7" hidden="1">"A33238"</definedName>
    <definedName name="FDD_138_8" hidden="1">"A33603"</definedName>
    <definedName name="FDD_138_9" hidden="1">"A33969"</definedName>
    <definedName name="FDD_139_0" hidden="1">"A30681"</definedName>
    <definedName name="FDD_139_1" hidden="1">"A31047"</definedName>
    <definedName name="FDD_139_10" hidden="1">"U34334"</definedName>
    <definedName name="FDD_139_11" hidden="1">"U34699"</definedName>
    <definedName name="FDD_139_12" hidden="1">"U35064"</definedName>
    <definedName name="FDD_139_13" hidden="1">"U35430"</definedName>
    <definedName name="FDD_139_14" hidden="1">"U35795"</definedName>
    <definedName name="FDD_139_2" hidden="1">"A31412"</definedName>
    <definedName name="FDD_139_3" hidden="1">"U31777"</definedName>
    <definedName name="FDD_139_4" hidden="1">"U32142"</definedName>
    <definedName name="FDD_139_5" hidden="1">"U32508"</definedName>
    <definedName name="FDD_139_6" hidden="1">"U32873"</definedName>
    <definedName name="FDD_139_7" hidden="1">"U33238"</definedName>
    <definedName name="FDD_139_8" hidden="1">"U33603"</definedName>
    <definedName name="FDD_139_9" hidden="1">"U33969"</definedName>
    <definedName name="FDD_14_0" hidden="1">"A25569"</definedName>
    <definedName name="FDD_140_0" hidden="1">"A25569"</definedName>
    <definedName name="FDD_141_0" hidden="1">"A30681"</definedName>
    <definedName name="FDD_141_1" hidden="1">"A31047"</definedName>
    <definedName name="FDD_141_10" hidden="1">"A34334"</definedName>
    <definedName name="FDD_141_11" hidden="1">"A34699"</definedName>
    <definedName name="FDD_141_12" hidden="1">"A35064"</definedName>
    <definedName name="FDD_141_13" hidden="1">"A35430"</definedName>
    <definedName name="FDD_141_14" hidden="1">"A35795"</definedName>
    <definedName name="FDD_141_2" hidden="1">"A31412"</definedName>
    <definedName name="FDD_141_3" hidden="1">"A31777"</definedName>
    <definedName name="FDD_141_4" hidden="1">"A32142"</definedName>
    <definedName name="FDD_141_5" hidden="1">"A32508"</definedName>
    <definedName name="FDD_141_6" hidden="1">"A32873"</definedName>
    <definedName name="FDD_141_7" hidden="1">"A33238"</definedName>
    <definedName name="FDD_141_8" hidden="1">"A33603"</definedName>
    <definedName name="FDD_141_9" hidden="1">"A33969"</definedName>
    <definedName name="FDD_142_0" hidden="1">"A30681"</definedName>
    <definedName name="FDD_142_1" hidden="1">"A31047"</definedName>
    <definedName name="FDD_142_10" hidden="1">"A34334"</definedName>
    <definedName name="FDD_142_11" hidden="1">"A34699"</definedName>
    <definedName name="FDD_142_12" hidden="1">"A35064"</definedName>
    <definedName name="FDD_142_13" hidden="1">"A35430"</definedName>
    <definedName name="FDD_142_14" hidden="1">"A35795"</definedName>
    <definedName name="FDD_142_2" hidden="1">"A31412"</definedName>
    <definedName name="FDD_142_3" hidden="1">"A31777"</definedName>
    <definedName name="FDD_142_4" hidden="1">"A32142"</definedName>
    <definedName name="FDD_142_5" hidden="1">"A32508"</definedName>
    <definedName name="FDD_142_6" hidden="1">"A32873"</definedName>
    <definedName name="FDD_142_7" hidden="1">"A33238"</definedName>
    <definedName name="FDD_142_8" hidden="1">"A33603"</definedName>
    <definedName name="FDD_142_9" hidden="1">"A33969"</definedName>
    <definedName name="FDD_143_0" hidden="1">"A30681"</definedName>
    <definedName name="FDD_143_1" hidden="1">"A31047"</definedName>
    <definedName name="FDD_143_10" hidden="1">"A34334"</definedName>
    <definedName name="FDD_143_11" hidden="1">"A34699"</definedName>
    <definedName name="FDD_143_12" hidden="1">"A35064"</definedName>
    <definedName name="FDD_143_13" hidden="1">"A35430"</definedName>
    <definedName name="FDD_143_14" hidden="1">"A35795"</definedName>
    <definedName name="FDD_143_2" hidden="1">"A31412"</definedName>
    <definedName name="FDD_143_3" hidden="1">"A31777"</definedName>
    <definedName name="FDD_143_4" hidden="1">"A32142"</definedName>
    <definedName name="FDD_143_5" hidden="1">"A32508"</definedName>
    <definedName name="FDD_143_6" hidden="1">"A32873"</definedName>
    <definedName name="FDD_143_7" hidden="1">"A33238"</definedName>
    <definedName name="FDD_143_8" hidden="1">"A33603"</definedName>
    <definedName name="FDD_143_9" hidden="1">"A33969"</definedName>
    <definedName name="FDD_144_0" hidden="1">"A30681"</definedName>
    <definedName name="FDD_144_1" hidden="1">"A31047"</definedName>
    <definedName name="FDD_144_10" hidden="1">"A34334"</definedName>
    <definedName name="FDD_144_11" hidden="1">"A34699"</definedName>
    <definedName name="FDD_144_12" hidden="1">"A35064"</definedName>
    <definedName name="FDD_144_13" hidden="1">"A35430"</definedName>
    <definedName name="FDD_144_14" hidden="1">"A35795"</definedName>
    <definedName name="FDD_144_2" hidden="1">"A31412"</definedName>
    <definedName name="FDD_144_3" hidden="1">"A31777"</definedName>
    <definedName name="FDD_144_4" hidden="1">"A32142"</definedName>
    <definedName name="FDD_144_5" hidden="1">"A32508"</definedName>
    <definedName name="FDD_144_6" hidden="1">"A32873"</definedName>
    <definedName name="FDD_144_7" hidden="1">"A33238"</definedName>
    <definedName name="FDD_144_8" hidden="1">"A33603"</definedName>
    <definedName name="FDD_144_9" hidden="1">"A33969"</definedName>
    <definedName name="FDD_145_0" hidden="1">"A30681"</definedName>
    <definedName name="FDD_145_1" hidden="1">"A31047"</definedName>
    <definedName name="FDD_145_10" hidden="1">"A34334"</definedName>
    <definedName name="FDD_145_11" hidden="1">"A34699"</definedName>
    <definedName name="FDD_145_12" hidden="1">"A35064"</definedName>
    <definedName name="FDD_145_13" hidden="1">"A35430"</definedName>
    <definedName name="FDD_145_14" hidden="1">"A35795"</definedName>
    <definedName name="FDD_145_2" hidden="1">"A31412"</definedName>
    <definedName name="FDD_145_3" hidden="1">"A31777"</definedName>
    <definedName name="FDD_145_4" hidden="1">"A32142"</definedName>
    <definedName name="FDD_145_5" hidden="1">"A32508"</definedName>
    <definedName name="FDD_145_6" hidden="1">"A32873"</definedName>
    <definedName name="FDD_145_7" hidden="1">"A33238"</definedName>
    <definedName name="FDD_145_8" hidden="1">"A33603"</definedName>
    <definedName name="FDD_145_9" hidden="1">"A33969"</definedName>
    <definedName name="FDD_146_0" hidden="1">"A30681"</definedName>
    <definedName name="FDD_146_1" hidden="1">"A31047"</definedName>
    <definedName name="FDD_146_10" hidden="1">"A34334"</definedName>
    <definedName name="FDD_146_11" hidden="1">"A34699"</definedName>
    <definedName name="FDD_146_12" hidden="1">"A35064"</definedName>
    <definedName name="FDD_146_13" hidden="1">"A35430"</definedName>
    <definedName name="FDD_146_14" hidden="1">"A35795"</definedName>
    <definedName name="FDD_146_2" hidden="1">"A31412"</definedName>
    <definedName name="FDD_146_3" hidden="1">"A31777"</definedName>
    <definedName name="FDD_146_4" hidden="1">"A32142"</definedName>
    <definedName name="FDD_146_5" hidden="1">"A32508"</definedName>
    <definedName name="FDD_146_6" hidden="1">"A32873"</definedName>
    <definedName name="FDD_146_7" hidden="1">"A33238"</definedName>
    <definedName name="FDD_146_8" hidden="1">"A33603"</definedName>
    <definedName name="FDD_146_9" hidden="1">"A33969"</definedName>
    <definedName name="FDD_147_0" hidden="1">"U30681"</definedName>
    <definedName name="FDD_147_1" hidden="1">"U31047"</definedName>
    <definedName name="FDD_147_10" hidden="1">"U34334"</definedName>
    <definedName name="FDD_147_11" hidden="1">"U34699"</definedName>
    <definedName name="FDD_147_12" hidden="1">"U35064"</definedName>
    <definedName name="FDD_147_13" hidden="1">"U35430"</definedName>
    <definedName name="FDD_147_14" hidden="1">"U35795"</definedName>
    <definedName name="FDD_147_2" hidden="1">"U31412"</definedName>
    <definedName name="FDD_147_3" hidden="1">"U31777"</definedName>
    <definedName name="FDD_147_4" hidden="1">"U32142"</definedName>
    <definedName name="FDD_147_5" hidden="1">"U32508"</definedName>
    <definedName name="FDD_147_6" hidden="1">"U32873"</definedName>
    <definedName name="FDD_147_7" hidden="1">"U33238"</definedName>
    <definedName name="FDD_147_8" hidden="1">"U33603"</definedName>
    <definedName name="FDD_147_9" hidden="1">"U33969"</definedName>
    <definedName name="FDD_148_0" hidden="1">"A30681"</definedName>
    <definedName name="FDD_148_1" hidden="1">"A31047"</definedName>
    <definedName name="FDD_148_10" hidden="1">"A34334"</definedName>
    <definedName name="FDD_148_11" hidden="1">"A34699"</definedName>
    <definedName name="FDD_148_12" hidden="1">"A35064"</definedName>
    <definedName name="FDD_148_13" hidden="1">"A35430"</definedName>
    <definedName name="FDD_148_14" hidden="1">"A35795"</definedName>
    <definedName name="FDD_148_2" hidden="1">"A31412"</definedName>
    <definedName name="FDD_148_3" hidden="1">"A31777"</definedName>
    <definedName name="FDD_148_4" hidden="1">"A32142"</definedName>
    <definedName name="FDD_148_5" hidden="1">"A32508"</definedName>
    <definedName name="FDD_148_6" hidden="1">"A32873"</definedName>
    <definedName name="FDD_148_7" hidden="1">"A33238"</definedName>
    <definedName name="FDD_148_8" hidden="1">"A33603"</definedName>
    <definedName name="FDD_148_9" hidden="1">"A33969"</definedName>
    <definedName name="FDD_149_0" hidden="1">"U30681"</definedName>
    <definedName name="FDD_149_1" hidden="1">"U31047"</definedName>
    <definedName name="FDD_149_10" hidden="1">"U34334"</definedName>
    <definedName name="FDD_149_11" hidden="1">"U34699"</definedName>
    <definedName name="FDD_149_12" hidden="1">"U35064"</definedName>
    <definedName name="FDD_149_13" hidden="1">"U35430"</definedName>
    <definedName name="FDD_149_14" hidden="1">"A35795"</definedName>
    <definedName name="FDD_149_2" hidden="1">"U31412"</definedName>
    <definedName name="FDD_149_3" hidden="1">"U31777"</definedName>
    <definedName name="FDD_149_4" hidden="1">"U32142"</definedName>
    <definedName name="FDD_149_5" hidden="1">"U32508"</definedName>
    <definedName name="FDD_149_6" hidden="1">"U32873"</definedName>
    <definedName name="FDD_149_7" hidden="1">"U33238"</definedName>
    <definedName name="FDD_149_8" hidden="1">"U33603"</definedName>
    <definedName name="FDD_149_9" hidden="1">"U33969"</definedName>
    <definedName name="FDD_15_0" hidden="1">"A25569"</definedName>
    <definedName name="FDD_151_0" hidden="1">"A30681"</definedName>
    <definedName name="FDD_151_1" hidden="1">"A31047"</definedName>
    <definedName name="FDD_151_10" hidden="1">"A34334"</definedName>
    <definedName name="FDD_151_11" hidden="1">"A34699"</definedName>
    <definedName name="FDD_151_12" hidden="1">"A35064"</definedName>
    <definedName name="FDD_151_13" hidden="1">"A35430"</definedName>
    <definedName name="FDD_151_14" hidden="1">"A35795"</definedName>
    <definedName name="FDD_151_2" hidden="1">"A31412"</definedName>
    <definedName name="FDD_151_3" hidden="1">"A31777"</definedName>
    <definedName name="FDD_151_4" hidden="1">"A32142"</definedName>
    <definedName name="FDD_151_5" hidden="1">"A32508"</definedName>
    <definedName name="FDD_151_6" hidden="1">"A32873"</definedName>
    <definedName name="FDD_151_7" hidden="1">"A33238"</definedName>
    <definedName name="FDD_151_8" hidden="1">"A33603"</definedName>
    <definedName name="FDD_151_9" hidden="1">"A33969"</definedName>
    <definedName name="FDD_152_0" hidden="1">"A30681"</definedName>
    <definedName name="FDD_152_1" hidden="1">"A31047"</definedName>
    <definedName name="FDD_152_10" hidden="1">"A34334"</definedName>
    <definedName name="FDD_152_11" hidden="1">"A34699"</definedName>
    <definedName name="FDD_152_12" hidden="1">"A35064"</definedName>
    <definedName name="FDD_152_13" hidden="1">"A35430"</definedName>
    <definedName name="FDD_152_14" hidden="1">"A35795"</definedName>
    <definedName name="FDD_152_15" hidden="1">"E36160"</definedName>
    <definedName name="FDD_152_2" hidden="1">"A31412"</definedName>
    <definedName name="FDD_152_3" hidden="1">"A31777"</definedName>
    <definedName name="FDD_152_4" hidden="1">"A32142"</definedName>
    <definedName name="FDD_152_5" hidden="1">"A32508"</definedName>
    <definedName name="FDD_152_6" hidden="1">"A32873"</definedName>
    <definedName name="FDD_152_7" hidden="1">"A33238"</definedName>
    <definedName name="FDD_152_8" hidden="1">"A33603"</definedName>
    <definedName name="FDD_152_9" hidden="1">"A33969"</definedName>
    <definedName name="FDD_153_0" hidden="1">"A30681"</definedName>
    <definedName name="FDD_153_1" hidden="1">"A31047"</definedName>
    <definedName name="FDD_153_10" hidden="1">"A34334"</definedName>
    <definedName name="FDD_153_11" hidden="1">"A34699"</definedName>
    <definedName name="FDD_153_12" hidden="1">"A35064"</definedName>
    <definedName name="FDD_153_13" hidden="1">"A35430"</definedName>
    <definedName name="FDD_153_14" hidden="1">"A35795"</definedName>
    <definedName name="FDD_153_2" hidden="1">"A31412"</definedName>
    <definedName name="FDD_153_3" hidden="1">"A31777"</definedName>
    <definedName name="FDD_153_4" hidden="1">"A32142"</definedName>
    <definedName name="FDD_153_5" hidden="1">"A32508"</definedName>
    <definedName name="FDD_153_6" hidden="1">"A32873"</definedName>
    <definedName name="FDD_153_7" hidden="1">"A33238"</definedName>
    <definedName name="FDD_153_8" hidden="1">"A33603"</definedName>
    <definedName name="FDD_153_9" hidden="1">"A33969"</definedName>
    <definedName name="FDD_154_0" hidden="1">"A30681"</definedName>
    <definedName name="FDD_154_1" hidden="1">"A31047"</definedName>
    <definedName name="FDD_154_10" hidden="1">"A34334"</definedName>
    <definedName name="FDD_154_11" hidden="1">"A34699"</definedName>
    <definedName name="FDD_154_12" hidden="1">"A35064"</definedName>
    <definedName name="FDD_154_13" hidden="1">"A35430"</definedName>
    <definedName name="FDD_154_14" hidden="1">"A35795"</definedName>
    <definedName name="FDD_154_2" hidden="1">"A31412"</definedName>
    <definedName name="FDD_154_3" hidden="1">"A31777"</definedName>
    <definedName name="FDD_154_4" hidden="1">"A32142"</definedName>
    <definedName name="FDD_154_5" hidden="1">"A32508"</definedName>
    <definedName name="FDD_154_6" hidden="1">"A32873"</definedName>
    <definedName name="FDD_154_7" hidden="1">"A33238"</definedName>
    <definedName name="FDD_154_8" hidden="1">"A33603"</definedName>
    <definedName name="FDD_154_9" hidden="1">"A33969"</definedName>
    <definedName name="FDD_155_0" hidden="1">"A25569"</definedName>
    <definedName name="FDD_156_0" hidden="1">"A30681"</definedName>
    <definedName name="FDD_156_1" hidden="1">"A31047"</definedName>
    <definedName name="FDD_156_10" hidden="1">"A34334"</definedName>
    <definedName name="FDD_156_11" hidden="1">"A34699"</definedName>
    <definedName name="FDD_156_12" hidden="1">"A35064"</definedName>
    <definedName name="FDD_156_13" hidden="1">"A35430"</definedName>
    <definedName name="FDD_156_14" hidden="1">"A35795"</definedName>
    <definedName name="FDD_156_15" hidden="1">"E36160"</definedName>
    <definedName name="FDD_156_2" hidden="1">"A31412"</definedName>
    <definedName name="FDD_156_3" hidden="1">"A31777"</definedName>
    <definedName name="FDD_156_4" hidden="1">"A32142"</definedName>
    <definedName name="FDD_156_5" hidden="1">"A32508"</definedName>
    <definedName name="FDD_156_6" hidden="1">"A32873"</definedName>
    <definedName name="FDD_156_7" hidden="1">"A33238"</definedName>
    <definedName name="FDD_156_8" hidden="1">"A33603"</definedName>
    <definedName name="FDD_156_9" hidden="1">"A33969"</definedName>
    <definedName name="FDD_157_0" hidden="1">"A30681"</definedName>
    <definedName name="FDD_157_1" hidden="1">"A31047"</definedName>
    <definedName name="FDD_157_10" hidden="1">"A34334"</definedName>
    <definedName name="FDD_157_11" hidden="1">"A34699"</definedName>
    <definedName name="FDD_157_12" hidden="1">"A35064"</definedName>
    <definedName name="FDD_157_13" hidden="1">"A35430"</definedName>
    <definedName name="FDD_157_14" hidden="1">"A35795"</definedName>
    <definedName name="FDD_157_2" hidden="1">"A31412"</definedName>
    <definedName name="FDD_157_3" hidden="1">"A31777"</definedName>
    <definedName name="FDD_157_4" hidden="1">"A32142"</definedName>
    <definedName name="FDD_157_5" hidden="1">"A32508"</definedName>
    <definedName name="FDD_157_6" hidden="1">"A32873"</definedName>
    <definedName name="FDD_157_7" hidden="1">"A33238"</definedName>
    <definedName name="FDD_157_8" hidden="1">"A33603"</definedName>
    <definedName name="FDD_157_9" hidden="1">"A33969"</definedName>
    <definedName name="FDD_158_0" hidden="1">"A30681"</definedName>
    <definedName name="FDD_158_1" hidden="1">"A31047"</definedName>
    <definedName name="FDD_158_10" hidden="1">"A34334"</definedName>
    <definedName name="FDD_158_11" hidden="1">"A34699"</definedName>
    <definedName name="FDD_158_12" hidden="1">"A35064"</definedName>
    <definedName name="FDD_158_13" hidden="1">"A35430"</definedName>
    <definedName name="FDD_158_14" hidden="1">"A35795"</definedName>
    <definedName name="FDD_158_15" hidden="1">"E36160"</definedName>
    <definedName name="FDD_158_2" hidden="1">"A31412"</definedName>
    <definedName name="FDD_158_3" hidden="1">"A31777"</definedName>
    <definedName name="FDD_158_4" hidden="1">"A32142"</definedName>
    <definedName name="FDD_158_5" hidden="1">"A32508"</definedName>
    <definedName name="FDD_158_6" hidden="1">"A32873"</definedName>
    <definedName name="FDD_158_7" hidden="1">"A33238"</definedName>
    <definedName name="FDD_158_8" hidden="1">"A33603"</definedName>
    <definedName name="FDD_158_9" hidden="1">"A33969"</definedName>
    <definedName name="FDD_159_0" hidden="1">"A30681"</definedName>
    <definedName name="FDD_159_1" hidden="1">"A31047"</definedName>
    <definedName name="FDD_159_10" hidden="1">"A34334"</definedName>
    <definedName name="FDD_159_11" hidden="1">"A34699"</definedName>
    <definedName name="FDD_159_12" hidden="1">"A35064"</definedName>
    <definedName name="FDD_159_13" hidden="1">"A35430"</definedName>
    <definedName name="FDD_159_14" hidden="1">"A35795"</definedName>
    <definedName name="FDD_159_2" hidden="1">"A31412"</definedName>
    <definedName name="FDD_159_3" hidden="1">"A31777"</definedName>
    <definedName name="FDD_159_4" hidden="1">"A32142"</definedName>
    <definedName name="FDD_159_5" hidden="1">"A32508"</definedName>
    <definedName name="FDD_159_6" hidden="1">"A32873"</definedName>
    <definedName name="FDD_159_7" hidden="1">"A33238"</definedName>
    <definedName name="FDD_159_8" hidden="1">"A33603"</definedName>
    <definedName name="FDD_159_9" hidden="1">"A33969"</definedName>
    <definedName name="FDD_16_0" hidden="1">"A25569"</definedName>
    <definedName name="FDD_160_0" hidden="1">"A30681"</definedName>
    <definedName name="FDD_160_1" hidden="1">"A31047"</definedName>
    <definedName name="FDD_160_10" hidden="1">"A34334"</definedName>
    <definedName name="FDD_160_11" hidden="1">"A34699"</definedName>
    <definedName name="FDD_160_12" hidden="1">"A35064"</definedName>
    <definedName name="FDD_160_13" hidden="1">"A35430"</definedName>
    <definedName name="FDD_160_14" hidden="1">"A35795"</definedName>
    <definedName name="FDD_160_15" hidden="1">"E36160"</definedName>
    <definedName name="FDD_160_2" hidden="1">"A31412"</definedName>
    <definedName name="FDD_160_3" hidden="1">"A31777"</definedName>
    <definedName name="FDD_160_4" hidden="1">"A32142"</definedName>
    <definedName name="FDD_160_5" hidden="1">"A32508"</definedName>
    <definedName name="FDD_160_6" hidden="1">"A32873"</definedName>
    <definedName name="FDD_160_7" hidden="1">"A33238"</definedName>
    <definedName name="FDD_160_8" hidden="1">"A33603"</definedName>
    <definedName name="FDD_160_9" hidden="1">"A33969"</definedName>
    <definedName name="FDD_161_0" hidden="1">"A30681"</definedName>
    <definedName name="FDD_161_1" hidden="1">"A31047"</definedName>
    <definedName name="FDD_161_10" hidden="1">"A34334"</definedName>
    <definedName name="FDD_161_11" hidden="1">"A34699"</definedName>
    <definedName name="FDD_161_12" hidden="1">"A35064"</definedName>
    <definedName name="FDD_161_13" hidden="1">"A35430"</definedName>
    <definedName name="FDD_161_14" hidden="1">"A35795"</definedName>
    <definedName name="FDD_161_2" hidden="1">"A31412"</definedName>
    <definedName name="FDD_161_3" hidden="1">"A31777"</definedName>
    <definedName name="FDD_161_4" hidden="1">"A32142"</definedName>
    <definedName name="FDD_161_5" hidden="1">"A32508"</definedName>
    <definedName name="FDD_161_6" hidden="1">"A32873"</definedName>
    <definedName name="FDD_161_7" hidden="1">"A33238"</definedName>
    <definedName name="FDD_161_8" hidden="1">"A33603"</definedName>
    <definedName name="FDD_161_9" hidden="1">"A33969"</definedName>
    <definedName name="FDD_162_0" hidden="1">"A30681"</definedName>
    <definedName name="FDD_162_1" hidden="1">"A31047"</definedName>
    <definedName name="FDD_162_10" hidden="1">"A34334"</definedName>
    <definedName name="FDD_162_11" hidden="1">"A34699"</definedName>
    <definedName name="FDD_162_12" hidden="1">"A35064"</definedName>
    <definedName name="FDD_162_13" hidden="1">"A35430"</definedName>
    <definedName name="FDD_162_14" hidden="1">"A35795"</definedName>
    <definedName name="FDD_162_2" hidden="1">"A31412"</definedName>
    <definedName name="FDD_162_3" hidden="1">"A31777"</definedName>
    <definedName name="FDD_162_4" hidden="1">"A32142"</definedName>
    <definedName name="FDD_162_5" hidden="1">"A32508"</definedName>
    <definedName name="FDD_162_6" hidden="1">"A32873"</definedName>
    <definedName name="FDD_162_7" hidden="1">"A33238"</definedName>
    <definedName name="FDD_162_8" hidden="1">"A33603"</definedName>
    <definedName name="FDD_162_9" hidden="1">"A33969"</definedName>
    <definedName name="FDD_163_0" hidden="1">"A30681"</definedName>
    <definedName name="FDD_163_1" hidden="1">"A31047"</definedName>
    <definedName name="FDD_163_10" hidden="1">"A34334"</definedName>
    <definedName name="FDD_163_11" hidden="1">"A34699"</definedName>
    <definedName name="FDD_163_12" hidden="1">"A35064"</definedName>
    <definedName name="FDD_163_13" hidden="1">"A35430"</definedName>
    <definedName name="FDD_163_14" hidden="1">"A35795"</definedName>
    <definedName name="FDD_163_2" hidden="1">"A31412"</definedName>
    <definedName name="FDD_163_3" hidden="1">"A31777"</definedName>
    <definedName name="FDD_163_4" hidden="1">"A32142"</definedName>
    <definedName name="FDD_163_5" hidden="1">"A32508"</definedName>
    <definedName name="FDD_163_6" hidden="1">"A32873"</definedName>
    <definedName name="FDD_163_7" hidden="1">"A33238"</definedName>
    <definedName name="FDD_163_8" hidden="1">"A33603"</definedName>
    <definedName name="FDD_163_9" hidden="1">"A33969"</definedName>
    <definedName name="FDD_164_0" hidden="1">"A25569"</definedName>
    <definedName name="FDD_165_0" hidden="1">"A30681"</definedName>
    <definedName name="FDD_165_1" hidden="1">"A31047"</definedName>
    <definedName name="FDD_165_10" hidden="1">"A34334"</definedName>
    <definedName name="FDD_165_11" hidden="1">"A34699"</definedName>
    <definedName name="FDD_165_12" hidden="1">"A35064"</definedName>
    <definedName name="FDD_165_13" hidden="1">"A35430"</definedName>
    <definedName name="FDD_165_14" hidden="1">"A35795"</definedName>
    <definedName name="FDD_165_2" hidden="1">"A31412"</definedName>
    <definedName name="FDD_165_3" hidden="1">"A31777"</definedName>
    <definedName name="FDD_165_4" hidden="1">"A32142"</definedName>
    <definedName name="FDD_165_5" hidden="1">"A32508"</definedName>
    <definedName name="FDD_165_6" hidden="1">"A32873"</definedName>
    <definedName name="FDD_165_7" hidden="1">"A33238"</definedName>
    <definedName name="FDD_165_8" hidden="1">"A33603"</definedName>
    <definedName name="FDD_165_9" hidden="1">"A33969"</definedName>
    <definedName name="FDD_166_0" hidden="1">"A30681"</definedName>
    <definedName name="FDD_166_1" hidden="1">"A31047"</definedName>
    <definedName name="FDD_166_10" hidden="1">"A34334"</definedName>
    <definedName name="FDD_166_11" hidden="1">"A34699"</definedName>
    <definedName name="FDD_166_12" hidden="1">"A35064"</definedName>
    <definedName name="FDD_166_13" hidden="1">"A35430"</definedName>
    <definedName name="FDD_166_14" hidden="1">"A35795"</definedName>
    <definedName name="FDD_166_2" hidden="1">"A31412"</definedName>
    <definedName name="FDD_166_3" hidden="1">"A31777"</definedName>
    <definedName name="FDD_166_4" hidden="1">"A32142"</definedName>
    <definedName name="FDD_166_5" hidden="1">"A32508"</definedName>
    <definedName name="FDD_166_6" hidden="1">"A32873"</definedName>
    <definedName name="FDD_166_7" hidden="1">"A33238"</definedName>
    <definedName name="FDD_166_8" hidden="1">"A33603"</definedName>
    <definedName name="FDD_166_9" hidden="1">"A33969"</definedName>
    <definedName name="FDD_167_0" hidden="1">"A30681"</definedName>
    <definedName name="FDD_167_1" hidden="1">"A31047"</definedName>
    <definedName name="FDD_167_10" hidden="1">"A34334"</definedName>
    <definedName name="FDD_167_11" hidden="1">"A34699"</definedName>
    <definedName name="FDD_167_12" hidden="1">"A35064"</definedName>
    <definedName name="FDD_167_13" hidden="1">"A35430"</definedName>
    <definedName name="FDD_167_14" hidden="1">"A35795"</definedName>
    <definedName name="FDD_167_2" hidden="1">"A31412"</definedName>
    <definedName name="FDD_167_3" hidden="1">"A31777"</definedName>
    <definedName name="FDD_167_4" hidden="1">"A32142"</definedName>
    <definedName name="FDD_167_5" hidden="1">"A32508"</definedName>
    <definedName name="FDD_167_6" hidden="1">"A32873"</definedName>
    <definedName name="FDD_167_7" hidden="1">"A33238"</definedName>
    <definedName name="FDD_167_8" hidden="1">"A33603"</definedName>
    <definedName name="FDD_167_9" hidden="1">"A33969"</definedName>
    <definedName name="FDD_168_0" hidden="1">"E36160"</definedName>
    <definedName name="FDD_168_1" hidden="1">"E36525"</definedName>
    <definedName name="FDD_168_2" hidden="1">"E36891"</definedName>
    <definedName name="FDD_169_0" hidden="1">"A30681"</definedName>
    <definedName name="FDD_169_1" hidden="1">"A31047"</definedName>
    <definedName name="FDD_169_10" hidden="1">"A34334"</definedName>
    <definedName name="FDD_169_11" hidden="1">"A34699"</definedName>
    <definedName name="FDD_169_12" hidden="1">"A35064"</definedName>
    <definedName name="FDD_169_13" hidden="1">"A35430"</definedName>
    <definedName name="FDD_169_14" hidden="1">"A35795"</definedName>
    <definedName name="FDD_169_2" hidden="1">"A31412"</definedName>
    <definedName name="FDD_169_3" hidden="1">"A31777"</definedName>
    <definedName name="FDD_169_4" hidden="1">"A32142"</definedName>
    <definedName name="FDD_169_5" hidden="1">"A32508"</definedName>
    <definedName name="FDD_169_6" hidden="1">"A32873"</definedName>
    <definedName name="FDD_169_7" hidden="1">"A33238"</definedName>
    <definedName name="FDD_169_8" hidden="1">"A33603"</definedName>
    <definedName name="FDD_169_9" hidden="1">"A33969"</definedName>
    <definedName name="FDD_17_0" hidden="1">"A25569"</definedName>
    <definedName name="FDD_170_0" hidden="1">"A30681"</definedName>
    <definedName name="FDD_170_1" hidden="1">"A31047"</definedName>
    <definedName name="FDD_170_10" hidden="1">"A34334"</definedName>
    <definedName name="FDD_170_11" hidden="1">"A34699"</definedName>
    <definedName name="FDD_170_12" hidden="1">"A35064"</definedName>
    <definedName name="FDD_170_13" hidden="1">"A35430"</definedName>
    <definedName name="FDD_170_14" hidden="1">"A35795"</definedName>
    <definedName name="FDD_170_2" hidden="1">"A31412"</definedName>
    <definedName name="FDD_170_3" hidden="1">"A31777"</definedName>
    <definedName name="FDD_170_4" hidden="1">"A32142"</definedName>
    <definedName name="FDD_170_5" hidden="1">"A32508"</definedName>
    <definedName name="FDD_170_6" hidden="1">"A32873"</definedName>
    <definedName name="FDD_170_7" hidden="1">"A33238"</definedName>
    <definedName name="FDD_170_8" hidden="1">"A33603"</definedName>
    <definedName name="FDD_170_9" hidden="1">"A33969"</definedName>
    <definedName name="FDD_171_0" hidden="1">"A30681"</definedName>
    <definedName name="FDD_171_1" hidden="1">"A31047"</definedName>
    <definedName name="FDD_171_10" hidden="1">"A34334"</definedName>
    <definedName name="FDD_171_11" hidden="1">"A34699"</definedName>
    <definedName name="FDD_171_12" hidden="1">"A35064"</definedName>
    <definedName name="FDD_171_13" hidden="1">"A35430"</definedName>
    <definedName name="FDD_171_14" hidden="1">"A35795"</definedName>
    <definedName name="FDD_171_2" hidden="1">"A31412"</definedName>
    <definedName name="FDD_171_3" hidden="1">"A31777"</definedName>
    <definedName name="FDD_171_4" hidden="1">"A32142"</definedName>
    <definedName name="FDD_171_5" hidden="1">"A32508"</definedName>
    <definedName name="FDD_171_6" hidden="1">"A32873"</definedName>
    <definedName name="FDD_171_7" hidden="1">"A33238"</definedName>
    <definedName name="FDD_171_8" hidden="1">"A33603"</definedName>
    <definedName name="FDD_171_9" hidden="1">"A33969"</definedName>
    <definedName name="FDD_172_0" hidden="1">"A30681"</definedName>
    <definedName name="FDD_172_1" hidden="1">"A31047"</definedName>
    <definedName name="FDD_172_10" hidden="1">"A34334"</definedName>
    <definedName name="FDD_172_11" hidden="1">"A34699"</definedName>
    <definedName name="FDD_172_12" hidden="1">"A35064"</definedName>
    <definedName name="FDD_172_13" hidden="1">"A35430"</definedName>
    <definedName name="FDD_172_14" hidden="1">"A35795"</definedName>
    <definedName name="FDD_172_2" hidden="1">"A31412"</definedName>
    <definedName name="FDD_172_3" hidden="1">"A31777"</definedName>
    <definedName name="FDD_172_4" hidden="1">"A32142"</definedName>
    <definedName name="FDD_172_5" hidden="1">"A32508"</definedName>
    <definedName name="FDD_172_6" hidden="1">"A32873"</definedName>
    <definedName name="FDD_172_7" hidden="1">"A33238"</definedName>
    <definedName name="FDD_172_8" hidden="1">"A33603"</definedName>
    <definedName name="FDD_172_9" hidden="1">"A33969"</definedName>
    <definedName name="FDD_173_0" hidden="1">"A30681"</definedName>
    <definedName name="FDD_173_1" hidden="1">"A31047"</definedName>
    <definedName name="FDD_173_10" hidden="1">"A34334"</definedName>
    <definedName name="FDD_173_11" hidden="1">"A34699"</definedName>
    <definedName name="FDD_173_12" hidden="1">"A35064"</definedName>
    <definedName name="FDD_173_13" hidden="1">"A35430"</definedName>
    <definedName name="FDD_173_14" hidden="1">"A35795"</definedName>
    <definedName name="FDD_173_2" hidden="1">"A31412"</definedName>
    <definedName name="FDD_173_3" hidden="1">"A31777"</definedName>
    <definedName name="FDD_173_4" hidden="1">"A32142"</definedName>
    <definedName name="FDD_173_5" hidden="1">"A32508"</definedName>
    <definedName name="FDD_173_6" hidden="1">"A32873"</definedName>
    <definedName name="FDD_173_7" hidden="1">"A33238"</definedName>
    <definedName name="FDD_173_8" hidden="1">"A33603"</definedName>
    <definedName name="FDD_173_9" hidden="1">"A33969"</definedName>
    <definedName name="FDD_174_0" hidden="1">"A30681"</definedName>
    <definedName name="FDD_174_1" hidden="1">"A31047"</definedName>
    <definedName name="FDD_174_10" hidden="1">"A34334"</definedName>
    <definedName name="FDD_174_11" hidden="1">"A34699"</definedName>
    <definedName name="FDD_174_12" hidden="1">"A35064"</definedName>
    <definedName name="FDD_174_13" hidden="1">"A35430"</definedName>
    <definedName name="FDD_174_14" hidden="1">"A35795"</definedName>
    <definedName name="FDD_174_2" hidden="1">"A31412"</definedName>
    <definedName name="FDD_174_3" hidden="1">"A31777"</definedName>
    <definedName name="FDD_174_4" hidden="1">"A32142"</definedName>
    <definedName name="FDD_174_5" hidden="1">"A32508"</definedName>
    <definedName name="FDD_174_6" hidden="1">"A32873"</definedName>
    <definedName name="FDD_174_7" hidden="1">"A33238"</definedName>
    <definedName name="FDD_174_8" hidden="1">"A33603"</definedName>
    <definedName name="FDD_174_9" hidden="1">"A33969"</definedName>
    <definedName name="FDD_175_0" hidden="1">"E36160"</definedName>
    <definedName name="FDD_175_1" hidden="1">"E36525"</definedName>
    <definedName name="FDD_175_2" hidden="1">"E36891"</definedName>
    <definedName name="FDD_176_0" hidden="1">"E36160"</definedName>
    <definedName name="FDD_176_1" hidden="1">"E36525"</definedName>
    <definedName name="FDD_176_2" hidden="1">"E36891"</definedName>
    <definedName name="FDD_177_0" hidden="1">"E36160"</definedName>
    <definedName name="FDD_177_1" hidden="1">"E36525"</definedName>
    <definedName name="FDD_177_2" hidden="1">"E36891"</definedName>
    <definedName name="FDD_178_0" hidden="1">"E36160"</definedName>
    <definedName name="FDD_178_1" hidden="1">"E36525"</definedName>
    <definedName name="FDD_178_2" hidden="1">"E36891"</definedName>
    <definedName name="FDD_179_0" hidden="1">"E36160"</definedName>
    <definedName name="FDD_179_1" hidden="1">"E36525"</definedName>
    <definedName name="FDD_179_2" hidden="1">"E36891"</definedName>
    <definedName name="FDD_18_0" hidden="1">"A25569"</definedName>
    <definedName name="FDD_180_0" hidden="1">"E36160"</definedName>
    <definedName name="FDD_180_1" hidden="1">"E36525"</definedName>
    <definedName name="FDD_180_2" hidden="1">"E36891"</definedName>
    <definedName name="FDD_181_0" hidden="1">"E36160"</definedName>
    <definedName name="FDD_181_1" hidden="1">"E36525"</definedName>
    <definedName name="FDD_181_2" hidden="1">"E36891"</definedName>
    <definedName name="FDD_182_0" hidden="1">"E36160"</definedName>
    <definedName name="FDD_182_1" hidden="1">"E36525"</definedName>
    <definedName name="FDD_182_2" hidden="1">"E36891"</definedName>
    <definedName name="FDD_183_0" hidden="1">"E36160"</definedName>
    <definedName name="FDD_183_1" hidden="1">"E36525"</definedName>
    <definedName name="FDD_183_2" hidden="1">"E36891"</definedName>
    <definedName name="FDD_184_0" hidden="1">"E36160"</definedName>
    <definedName name="FDD_184_1" hidden="1">"E36525"</definedName>
    <definedName name="FDD_184_2" hidden="1">"E36891"</definedName>
    <definedName name="FDD_185_0" hidden="1">"E36160"</definedName>
    <definedName name="FDD_185_1" hidden="1">"E36525"</definedName>
    <definedName name="FDD_185_2" hidden="1">"E36891"</definedName>
    <definedName name="FDD_186_0" hidden="1">"E36160"</definedName>
    <definedName name="FDD_186_1" hidden="1">"E36525"</definedName>
    <definedName name="FDD_186_2" hidden="1">"E36891"</definedName>
    <definedName name="FDD_187_0" hidden="1">"E36160"</definedName>
    <definedName name="FDD_187_1" hidden="1">"E36525"</definedName>
    <definedName name="FDD_187_2" hidden="1">"E36891"</definedName>
    <definedName name="FDD_188_0" hidden="1">"A30681"</definedName>
    <definedName name="FDD_188_1" hidden="1">"A31047"</definedName>
    <definedName name="FDD_188_10" hidden="1">"A34334"</definedName>
    <definedName name="FDD_188_11" hidden="1">"A34699"</definedName>
    <definedName name="FDD_188_12" hidden="1">"A35064"</definedName>
    <definedName name="FDD_188_13" hidden="1">"A35430"</definedName>
    <definedName name="FDD_188_14" hidden="1">"A35795"</definedName>
    <definedName name="FDD_188_2" hidden="1">"A31412"</definedName>
    <definedName name="FDD_188_3" hidden="1">"A31777"</definedName>
    <definedName name="FDD_188_4" hidden="1">"A32142"</definedName>
    <definedName name="FDD_188_5" hidden="1">"A32508"</definedName>
    <definedName name="FDD_188_6" hidden="1">"A32873"</definedName>
    <definedName name="FDD_188_7" hidden="1">"A33238"</definedName>
    <definedName name="FDD_188_8" hidden="1">"A33603"</definedName>
    <definedName name="FDD_188_9" hidden="1">"A33969"</definedName>
    <definedName name="FDD_189_0" hidden="1">"A30681"</definedName>
    <definedName name="FDD_189_1" hidden="1">"A31047"</definedName>
    <definedName name="FDD_189_10" hidden="1">"A34334"</definedName>
    <definedName name="FDD_189_11" hidden="1">"A34699"</definedName>
    <definedName name="FDD_189_12" hidden="1">"A35064"</definedName>
    <definedName name="FDD_189_13" hidden="1">"A35430"</definedName>
    <definedName name="FDD_189_14" hidden="1">"A35795"</definedName>
    <definedName name="FDD_189_2" hidden="1">"A31412"</definedName>
    <definedName name="FDD_189_3" hidden="1">"A31777"</definedName>
    <definedName name="FDD_189_4" hidden="1">"A32142"</definedName>
    <definedName name="FDD_189_5" hidden="1">"A32508"</definedName>
    <definedName name="FDD_189_6" hidden="1">"A32873"</definedName>
    <definedName name="FDD_189_7" hidden="1">"A33238"</definedName>
    <definedName name="FDD_189_8" hidden="1">"A33603"</definedName>
    <definedName name="FDD_189_9" hidden="1">"A33969"</definedName>
    <definedName name="FDD_19_0" hidden="1">"A25569"</definedName>
    <definedName name="FDD_190_0" hidden="1">"A30681"</definedName>
    <definedName name="FDD_190_1" hidden="1">"A31047"</definedName>
    <definedName name="FDD_190_10" hidden="1">"A34334"</definedName>
    <definedName name="FDD_190_11" hidden="1">"A34699"</definedName>
    <definedName name="FDD_190_12" hidden="1">"A35064"</definedName>
    <definedName name="FDD_190_13" hidden="1">"A35430"</definedName>
    <definedName name="FDD_190_14" hidden="1">"A35795"</definedName>
    <definedName name="FDD_190_2" hidden="1">"A31412"</definedName>
    <definedName name="FDD_190_3" hidden="1">"A31777"</definedName>
    <definedName name="FDD_190_4" hidden="1">"A32142"</definedName>
    <definedName name="FDD_190_5" hidden="1">"A32508"</definedName>
    <definedName name="FDD_190_6" hidden="1">"A32873"</definedName>
    <definedName name="FDD_190_7" hidden="1">"A33238"</definedName>
    <definedName name="FDD_190_8" hidden="1">"A33603"</definedName>
    <definedName name="FDD_190_9" hidden="1">"A33969"</definedName>
    <definedName name="FDD_191_0" hidden="1">"A30681"</definedName>
    <definedName name="FDD_191_1" hidden="1">"A31047"</definedName>
    <definedName name="FDD_191_10" hidden="1">"A34334"</definedName>
    <definedName name="FDD_191_11" hidden="1">"A34699"</definedName>
    <definedName name="FDD_191_12" hidden="1">"A35064"</definedName>
    <definedName name="FDD_191_13" hidden="1">"A35430"</definedName>
    <definedName name="FDD_191_14" hidden="1">"A35795"</definedName>
    <definedName name="FDD_191_2" hidden="1">"A31412"</definedName>
    <definedName name="FDD_191_3" hidden="1">"A31777"</definedName>
    <definedName name="FDD_191_4" hidden="1">"A32142"</definedName>
    <definedName name="FDD_191_5" hidden="1">"A32508"</definedName>
    <definedName name="FDD_191_6" hidden="1">"A32873"</definedName>
    <definedName name="FDD_191_7" hidden="1">"A33238"</definedName>
    <definedName name="FDD_191_8" hidden="1">"A33603"</definedName>
    <definedName name="FDD_191_9" hidden="1">"A33969"</definedName>
    <definedName name="FDD_192_0" hidden="1">"E36160"</definedName>
    <definedName name="FDD_192_1" hidden="1">"E36525"</definedName>
    <definedName name="FDD_192_2" hidden="1">"E36891"</definedName>
    <definedName name="FDD_193_0" hidden="1">"A30681"</definedName>
    <definedName name="FDD_193_1" hidden="1">"A31047"</definedName>
    <definedName name="FDD_193_10" hidden="1">"A34334"</definedName>
    <definedName name="FDD_193_11" hidden="1">"A34699"</definedName>
    <definedName name="FDD_193_12" hidden="1">"A35064"</definedName>
    <definedName name="FDD_193_13" hidden="1">"A35430"</definedName>
    <definedName name="FDD_193_14" hidden="1">"A35795"</definedName>
    <definedName name="FDD_193_2" hidden="1">"A31412"</definedName>
    <definedName name="FDD_193_3" hidden="1">"A31777"</definedName>
    <definedName name="FDD_193_4" hidden="1">"A32142"</definedName>
    <definedName name="FDD_193_5" hidden="1">"A32508"</definedName>
    <definedName name="FDD_193_6" hidden="1">"A32873"</definedName>
    <definedName name="FDD_193_7" hidden="1">"A33238"</definedName>
    <definedName name="FDD_193_8" hidden="1">"A33603"</definedName>
    <definedName name="FDD_193_9" hidden="1">"A33969"</definedName>
    <definedName name="FDD_194_0" hidden="1">"A30681"</definedName>
    <definedName name="FDD_194_1" hidden="1">"A31047"</definedName>
    <definedName name="FDD_194_10" hidden="1">"A34334"</definedName>
    <definedName name="FDD_194_11" hidden="1">"A34699"</definedName>
    <definedName name="FDD_194_12" hidden="1">"A35064"</definedName>
    <definedName name="FDD_194_13" hidden="1">"A35430"</definedName>
    <definedName name="FDD_194_14" hidden="1">"A35795"</definedName>
    <definedName name="FDD_194_2" hidden="1">"A31412"</definedName>
    <definedName name="FDD_194_3" hidden="1">"A31777"</definedName>
    <definedName name="FDD_194_4" hidden="1">"A32142"</definedName>
    <definedName name="FDD_194_5" hidden="1">"A32508"</definedName>
    <definedName name="FDD_194_6" hidden="1">"A32873"</definedName>
    <definedName name="FDD_194_7" hidden="1">"A33238"</definedName>
    <definedName name="FDD_194_8" hidden="1">"A33603"</definedName>
    <definedName name="FDD_194_9" hidden="1">"A33969"</definedName>
    <definedName name="FDD_195_0" hidden="1">"A30681"</definedName>
    <definedName name="FDD_195_1" hidden="1">"A31047"</definedName>
    <definedName name="FDD_195_10" hidden="1">"A34334"</definedName>
    <definedName name="FDD_195_11" hidden="1">"A34699"</definedName>
    <definedName name="FDD_195_12" hidden="1">"A35064"</definedName>
    <definedName name="FDD_195_13" hidden="1">"A35430"</definedName>
    <definedName name="FDD_195_14" hidden="1">"A35795"</definedName>
    <definedName name="FDD_195_2" hidden="1">"A31412"</definedName>
    <definedName name="FDD_195_3" hidden="1">"A31777"</definedName>
    <definedName name="FDD_195_4" hidden="1">"A32142"</definedName>
    <definedName name="FDD_195_5" hidden="1">"A32508"</definedName>
    <definedName name="FDD_195_6" hidden="1">"A32873"</definedName>
    <definedName name="FDD_195_7" hidden="1">"A33238"</definedName>
    <definedName name="FDD_195_8" hidden="1">"A33603"</definedName>
    <definedName name="FDD_195_9" hidden="1">"A33969"</definedName>
    <definedName name="FDD_196_0" hidden="1">"E36160"</definedName>
    <definedName name="FDD_196_1" hidden="1">"E36525"</definedName>
    <definedName name="FDD_196_2" hidden="1">"E36891"</definedName>
    <definedName name="FDD_197_0" hidden="1">"A30681"</definedName>
    <definedName name="FDD_197_1" hidden="1">"A31047"</definedName>
    <definedName name="FDD_197_10" hidden="1">"A34334"</definedName>
    <definedName name="FDD_197_11" hidden="1">"A34699"</definedName>
    <definedName name="FDD_197_12" hidden="1">"A35064"</definedName>
    <definedName name="FDD_197_13" hidden="1">"A35430"</definedName>
    <definedName name="FDD_197_14" hidden="1">"A35795"</definedName>
    <definedName name="FDD_197_2" hidden="1">"A31412"</definedName>
    <definedName name="FDD_197_3" hidden="1">"A31777"</definedName>
    <definedName name="FDD_197_4" hidden="1">"A32142"</definedName>
    <definedName name="FDD_197_5" hidden="1">"A32508"</definedName>
    <definedName name="FDD_197_6" hidden="1">"A32873"</definedName>
    <definedName name="FDD_197_7" hidden="1">"A33238"</definedName>
    <definedName name="FDD_197_8" hidden="1">"A33603"</definedName>
    <definedName name="FDD_197_9" hidden="1">"A33969"</definedName>
    <definedName name="FDD_198_0" hidden="1">"A30681"</definedName>
    <definedName name="FDD_198_1" hidden="1">"A31047"</definedName>
    <definedName name="FDD_198_10" hidden="1">"U34334"</definedName>
    <definedName name="FDD_198_11" hidden="1">"U34699"</definedName>
    <definedName name="FDD_198_12" hidden="1">"U35064"</definedName>
    <definedName name="FDD_198_13" hidden="1">"U35430"</definedName>
    <definedName name="FDD_198_14" hidden="1">"U35795"</definedName>
    <definedName name="FDD_198_2" hidden="1">"A31412"</definedName>
    <definedName name="FDD_198_3" hidden="1">"U31777"</definedName>
    <definedName name="FDD_198_4" hidden="1">"U32142"</definedName>
    <definedName name="FDD_198_5" hidden="1">"U32508"</definedName>
    <definedName name="FDD_198_6" hidden="1">"U32873"</definedName>
    <definedName name="FDD_198_7" hidden="1">"U33238"</definedName>
    <definedName name="FDD_198_8" hidden="1">"U33603"</definedName>
    <definedName name="FDD_198_9" hidden="1">"U33969"</definedName>
    <definedName name="FDD_199_0" hidden="1">"E36160"</definedName>
    <definedName name="FDD_199_1" hidden="1">"E36525"</definedName>
    <definedName name="FDD_199_2" hidden="1">"E36891"</definedName>
    <definedName name="FDD_2_0" hidden="1">"A25569"</definedName>
    <definedName name="FDD_20_0" hidden="1">"A25569"</definedName>
    <definedName name="FDD_200_0" hidden="1">"E36160"</definedName>
    <definedName name="FDD_200_1" hidden="1">"E36525"</definedName>
    <definedName name="FDD_200_2" hidden="1">"E36891"</definedName>
    <definedName name="FDD_201_0" hidden="1">"A30681"</definedName>
    <definedName name="FDD_201_1" hidden="1">"A31047"</definedName>
    <definedName name="FDD_201_10" hidden="1">"A34334"</definedName>
    <definedName name="FDD_201_11" hidden="1">"A34699"</definedName>
    <definedName name="FDD_201_12" hidden="1">"A35064"</definedName>
    <definedName name="FDD_201_13" hidden="1">"A35430"</definedName>
    <definedName name="FDD_201_14" hidden="1">"A35795"</definedName>
    <definedName name="FDD_201_2" hidden="1">"A31412"</definedName>
    <definedName name="FDD_201_3" hidden="1">"A31777"</definedName>
    <definedName name="FDD_201_4" hidden="1">"A32142"</definedName>
    <definedName name="FDD_201_5" hidden="1">"A32508"</definedName>
    <definedName name="FDD_201_6" hidden="1">"A32873"</definedName>
    <definedName name="FDD_201_7" hidden="1">"A33238"</definedName>
    <definedName name="FDD_201_8" hidden="1">"A33603"</definedName>
    <definedName name="FDD_201_9" hidden="1">"A33969"</definedName>
    <definedName name="FDD_202_0" hidden="1">"A30681"</definedName>
    <definedName name="FDD_202_1" hidden="1">"A31047"</definedName>
    <definedName name="FDD_202_10" hidden="1">"A34334"</definedName>
    <definedName name="FDD_202_11" hidden="1">"A34699"</definedName>
    <definedName name="FDD_202_12" hidden="1">"A35064"</definedName>
    <definedName name="FDD_202_13" hidden="1">"A35430"</definedName>
    <definedName name="FDD_202_14" hidden="1">"A35795"</definedName>
    <definedName name="FDD_202_2" hidden="1">"A31412"</definedName>
    <definedName name="FDD_202_3" hidden="1">"A31777"</definedName>
    <definedName name="FDD_202_4" hidden="1">"A32142"</definedName>
    <definedName name="FDD_202_5" hidden="1">"A32508"</definedName>
    <definedName name="FDD_202_6" hidden="1">"A32873"</definedName>
    <definedName name="FDD_202_7" hidden="1">"A33238"</definedName>
    <definedName name="FDD_202_8" hidden="1">"A33603"</definedName>
    <definedName name="FDD_202_9" hidden="1">"A33969"</definedName>
    <definedName name="FDD_203_0" hidden="1">"E36160"</definedName>
    <definedName name="FDD_203_1" hidden="1">"E36525"</definedName>
    <definedName name="FDD_203_2" hidden="1">"E36891"</definedName>
    <definedName name="FDD_204_0" hidden="1">"A25569"</definedName>
    <definedName name="FDD_205_0" hidden="1">"A25569"</definedName>
    <definedName name="FDD_206_0" hidden="1">"A25569"</definedName>
    <definedName name="FDD_207_0" hidden="1">"A25569"</definedName>
    <definedName name="FDD_208_0" hidden="1">"E36160"</definedName>
    <definedName name="FDD_208_1" hidden="1">"E36525"</definedName>
    <definedName name="FDD_208_2" hidden="1">"E36891"</definedName>
    <definedName name="FDD_209_0" hidden="1">"A25569"</definedName>
    <definedName name="FDD_21_0" hidden="1">"A25569"</definedName>
    <definedName name="FDD_210_0" hidden="1">"A25569"</definedName>
    <definedName name="FDD_211_0" hidden="1">"A25569"</definedName>
    <definedName name="FDD_212_0" hidden="1">"A25569"</definedName>
    <definedName name="FDD_213_0" hidden="1">"E36160"</definedName>
    <definedName name="FDD_213_1" hidden="1">"E36525"</definedName>
    <definedName name="FDD_213_2" hidden="1">"E36891"</definedName>
    <definedName name="FDD_214_0" hidden="1">"A25569"</definedName>
    <definedName name="FDD_215_0" hidden="1">"A25569"</definedName>
    <definedName name="FDD_216_0" hidden="1">"A25569"</definedName>
    <definedName name="FDD_217_0" hidden="1">"A25569"</definedName>
    <definedName name="FDD_218_0" hidden="1">"E36160"</definedName>
    <definedName name="FDD_218_1" hidden="1">"E36525"</definedName>
    <definedName name="FDD_218_2" hidden="1">"E36891"</definedName>
    <definedName name="FDD_219_0" hidden="1">"U25569"</definedName>
    <definedName name="FDD_22_0" hidden="1">"A25569"</definedName>
    <definedName name="FDD_220_0" hidden="1">"U25569"</definedName>
    <definedName name="FDD_221_0" hidden="1">"U25569"</definedName>
    <definedName name="FDD_222_0" hidden="1">"U25569"</definedName>
    <definedName name="FDD_223_0" hidden="1">"E36160"</definedName>
    <definedName name="FDD_223_1" hidden="1">"E36525"</definedName>
    <definedName name="FDD_223_2" hidden="1">"E36891"</definedName>
    <definedName name="FDD_224_0" hidden="1">"A25569"</definedName>
    <definedName name="FDD_225_0" hidden="1">"A25569"</definedName>
    <definedName name="FDD_226_0" hidden="1">"A25569"</definedName>
    <definedName name="FDD_227_0" hidden="1">"A25569"</definedName>
    <definedName name="FDD_228_0" hidden="1">"E36160"</definedName>
    <definedName name="FDD_228_1" hidden="1">"E36525"</definedName>
    <definedName name="FDD_228_2" hidden="1">"E36891"</definedName>
    <definedName name="FDD_229_0" hidden="1">"A25569"</definedName>
    <definedName name="FDD_23_0" hidden="1">"A25569"</definedName>
    <definedName name="FDD_230_0" hidden="1">"A25569"</definedName>
    <definedName name="FDD_231_0" hidden="1">"A25569"</definedName>
    <definedName name="FDD_232_0" hidden="1">"A25569"</definedName>
    <definedName name="FDD_233_0" hidden="1">"A25569"</definedName>
    <definedName name="FDD_234_0" hidden="1">"A25569"</definedName>
    <definedName name="FDD_235_0" hidden="1">"A25569"</definedName>
    <definedName name="FDD_236_0" hidden="1">"A25569"</definedName>
    <definedName name="FDD_237_0" hidden="1">"A25569"</definedName>
    <definedName name="FDD_238_0" hidden="1">"A30681"</definedName>
    <definedName name="FDD_238_1" hidden="1">"A31047"</definedName>
    <definedName name="FDD_238_10" hidden="1">"A34334"</definedName>
    <definedName name="FDD_238_11" hidden="1">"A34699"</definedName>
    <definedName name="FDD_238_12" hidden="1">"A35064"</definedName>
    <definedName name="FDD_238_13" hidden="1">"A35430"</definedName>
    <definedName name="FDD_238_14" hidden="1">"A35795"</definedName>
    <definedName name="FDD_238_2" hidden="1">"A31412"</definedName>
    <definedName name="FDD_238_3" hidden="1">"A31777"</definedName>
    <definedName name="FDD_238_4" hidden="1">"A32142"</definedName>
    <definedName name="FDD_238_5" hidden="1">"A32508"</definedName>
    <definedName name="FDD_238_6" hidden="1">"A32873"</definedName>
    <definedName name="FDD_238_7" hidden="1">"A33238"</definedName>
    <definedName name="FDD_238_8" hidden="1">"A33603"</definedName>
    <definedName name="FDD_238_9" hidden="1">"A33969"</definedName>
    <definedName name="FDD_24_0" hidden="1">"A25569"</definedName>
    <definedName name="FDD_243_0" hidden="1">"E36160"</definedName>
    <definedName name="FDD_243_1" hidden="1">"E36525"</definedName>
    <definedName name="FDD_243_2" hidden="1">"E36891"</definedName>
    <definedName name="FDD_244_0" hidden="1">"A25569"</definedName>
    <definedName name="FDD_245_0" hidden="1">"A25569"</definedName>
    <definedName name="FDD_246_0" hidden="1">"A25569"</definedName>
    <definedName name="FDD_247_0" hidden="1">"A25569"</definedName>
    <definedName name="FDD_248_0" hidden="1">"E36160"</definedName>
    <definedName name="FDD_248_1" hidden="1">"E36525"</definedName>
    <definedName name="FDD_248_2" hidden="1">"E36891"</definedName>
    <definedName name="FDD_249_0" hidden="1">"A25569"</definedName>
    <definedName name="FDD_25_0" hidden="1">"A25569"</definedName>
    <definedName name="FDD_250_0" hidden="1">"A25569"</definedName>
    <definedName name="FDD_251_0" hidden="1">"A25569"</definedName>
    <definedName name="FDD_252_0" hidden="1">"A25569"</definedName>
    <definedName name="FDD_253_0" hidden="1">"E36160"</definedName>
    <definedName name="FDD_253_1" hidden="1">"E36525"</definedName>
    <definedName name="FDD_253_2" hidden="1">"E36891"</definedName>
    <definedName name="FDD_254_0" hidden="1">"E36160"</definedName>
    <definedName name="FDD_254_1" hidden="1">"E36525"</definedName>
    <definedName name="FDD_254_2" hidden="1">"E36891"</definedName>
    <definedName name="FDD_255_0" hidden="1">"E36160"</definedName>
    <definedName name="FDD_255_1" hidden="1">"E36525"</definedName>
    <definedName name="FDD_255_2" hidden="1">"E36891"</definedName>
    <definedName name="FDD_256_0" hidden="1">"U36160"</definedName>
    <definedName name="FDD_256_1" hidden="1">"U36525"</definedName>
    <definedName name="FDD_256_2" hidden="1">"U36891"</definedName>
    <definedName name="FDD_257_0" hidden="1">"E36160"</definedName>
    <definedName name="FDD_257_1" hidden="1">"E36525"</definedName>
    <definedName name="FDD_257_2" hidden="1">"E36891"</definedName>
    <definedName name="FDD_258_0" hidden="1">"E36160"</definedName>
    <definedName name="FDD_258_1" hidden="1">"E36525"</definedName>
    <definedName name="FDD_258_2" hidden="1">"E36891"</definedName>
    <definedName name="FDD_259_0" hidden="1">"E36160"</definedName>
    <definedName name="FDD_259_1" hidden="1">"E36525"</definedName>
    <definedName name="FDD_259_2" hidden="1">"E36891"</definedName>
    <definedName name="FDD_26_0" hidden="1">"A25569"</definedName>
    <definedName name="FDD_260_0" hidden="1">"E36160"</definedName>
    <definedName name="FDD_260_1" hidden="1">"E36525"</definedName>
    <definedName name="FDD_260_2" hidden="1">"E36891"</definedName>
    <definedName name="FDD_261_0" hidden="1">"E36160"</definedName>
    <definedName name="FDD_261_1" hidden="1">"E36525"</definedName>
    <definedName name="FDD_261_2" hidden="1">"E36891"</definedName>
    <definedName name="FDD_264_0" hidden="1">"E36160"</definedName>
    <definedName name="FDD_264_1" hidden="1">"E36525"</definedName>
    <definedName name="FDD_264_2" hidden="1">"E36891"</definedName>
    <definedName name="FDD_265_0" hidden="1">"A25569"</definedName>
    <definedName name="FDD_266_0" hidden="1">"A25569"</definedName>
    <definedName name="FDD_267_0" hidden="1">"A25569"</definedName>
    <definedName name="FDD_268_0" hidden="1">"A25569"</definedName>
    <definedName name="FDD_269_0" hidden="1">"E36160"</definedName>
    <definedName name="FDD_269_1" hidden="1">"E36525"</definedName>
    <definedName name="FDD_269_2" hidden="1">"E36891"</definedName>
    <definedName name="FDD_27_0" hidden="1">"A25569"</definedName>
    <definedName name="FDD_270_0" hidden="1">"A25569"</definedName>
    <definedName name="FDD_271_0" hidden="1">"A25569"</definedName>
    <definedName name="FDD_272_0" hidden="1">"A25569"</definedName>
    <definedName name="FDD_273_0" hidden="1">"A25569"</definedName>
    <definedName name="FDD_274_0" hidden="1">"E36160"</definedName>
    <definedName name="FDD_274_1" hidden="1">"E36525"</definedName>
    <definedName name="FDD_274_2" hidden="1">"E36891"</definedName>
    <definedName name="FDD_275_0" hidden="1">"A25569"</definedName>
    <definedName name="FDD_276_0" hidden="1">"A25569"</definedName>
    <definedName name="FDD_277_0" hidden="1">"A25569"</definedName>
    <definedName name="FDD_278_0" hidden="1">"A25569"</definedName>
    <definedName name="FDD_279_0" hidden="1">"E36160"</definedName>
    <definedName name="FDD_279_1" hidden="1">"E36525"</definedName>
    <definedName name="FDD_279_2" hidden="1">"E36891"</definedName>
    <definedName name="FDD_28_0" hidden="1">"A25569"</definedName>
    <definedName name="FDD_280_0" hidden="1">"E36160"</definedName>
    <definedName name="FDD_280_1" hidden="1">"E36525"</definedName>
    <definedName name="FDD_280_2" hidden="1">"E36891"</definedName>
    <definedName name="FDD_281_0" hidden="1">"E36160"</definedName>
    <definedName name="FDD_281_1" hidden="1">"E36525"</definedName>
    <definedName name="FDD_281_2" hidden="1">"E36891"</definedName>
    <definedName name="FDD_282_0" hidden="1">"E36160"</definedName>
    <definedName name="FDD_282_1" hidden="1">"E36525"</definedName>
    <definedName name="FDD_282_2" hidden="1">"E36891"</definedName>
    <definedName name="FDD_283_0" hidden="1">"E36160"</definedName>
    <definedName name="FDD_283_1" hidden="1">"E36525"</definedName>
    <definedName name="FDD_283_2" hidden="1">"E36891"</definedName>
    <definedName name="FDD_284_0" hidden="1">"A30681"</definedName>
    <definedName name="FDD_284_1" hidden="1">"A31047"</definedName>
    <definedName name="FDD_284_10" hidden="1">"A34334"</definedName>
    <definedName name="FDD_284_11" hidden="1">"A34699"</definedName>
    <definedName name="FDD_284_12" hidden="1">"A35064"</definedName>
    <definedName name="FDD_284_13" hidden="1">"A35430"</definedName>
    <definedName name="FDD_284_14" hidden="1">"A35795"</definedName>
    <definedName name="FDD_284_2" hidden="1">"A31412"</definedName>
    <definedName name="FDD_284_3" hidden="1">"A31777"</definedName>
    <definedName name="FDD_284_4" hidden="1">"A32142"</definedName>
    <definedName name="FDD_284_5" hidden="1">"A32508"</definedName>
    <definedName name="FDD_284_6" hidden="1">"A32873"</definedName>
    <definedName name="FDD_284_7" hidden="1">"A33238"</definedName>
    <definedName name="FDD_284_8" hidden="1">"A33603"</definedName>
    <definedName name="FDD_284_9" hidden="1">"A33969"</definedName>
    <definedName name="FDD_285_0" hidden="1">"A35795"</definedName>
    <definedName name="FDD_285_1" hidden="1">"E36160"</definedName>
    <definedName name="FDD_285_10" hidden="1">"E39447"</definedName>
    <definedName name="FDD_285_11" hidden="1">"E39813"</definedName>
    <definedName name="FDD_285_12" hidden="1">"E40178"</definedName>
    <definedName name="FDD_285_13" hidden="1">"E40543"</definedName>
    <definedName name="FDD_285_14" hidden="1">"E40908"</definedName>
    <definedName name="FDD_285_15" hidden="1">"E41274"</definedName>
    <definedName name="FDD_285_16" hidden="1">"E41639"</definedName>
    <definedName name="FDD_285_17" hidden="1">"E42004"</definedName>
    <definedName name="FDD_285_18" hidden="1">"E42369"</definedName>
    <definedName name="FDD_285_19" hidden="1">"E42735"</definedName>
    <definedName name="FDD_285_2" hidden="1">"E36525"</definedName>
    <definedName name="FDD_285_20" hidden="1">"E43100"</definedName>
    <definedName name="FDD_285_21" hidden="1">"E43465"</definedName>
    <definedName name="FDD_285_22" hidden="1">"E43830"</definedName>
    <definedName name="FDD_285_23" hidden="1">"E44196"</definedName>
    <definedName name="FDD_285_24" hidden="1">"E44561"</definedName>
    <definedName name="FDD_285_25" hidden="1">"E44926"</definedName>
    <definedName name="FDD_285_3" hidden="1">"E36891"</definedName>
    <definedName name="FDD_285_4" hidden="1">"E37256"</definedName>
    <definedName name="FDD_285_5" hidden="1">"E37621"</definedName>
    <definedName name="FDD_285_6" hidden="1">"E37986"</definedName>
    <definedName name="FDD_285_7" hidden="1">"E38352"</definedName>
    <definedName name="FDD_285_8" hidden="1">"E38717"</definedName>
    <definedName name="FDD_285_9" hidden="1">"E39082"</definedName>
    <definedName name="FDD_286_0" hidden="1">"E36160"</definedName>
    <definedName name="FDD_286_1" hidden="1">"E36525"</definedName>
    <definedName name="FDD_286_10" hidden="1">"E39813"</definedName>
    <definedName name="FDD_286_11" hidden="1">"E40178"</definedName>
    <definedName name="FDD_286_12" hidden="1">"E40543"</definedName>
    <definedName name="FDD_286_13" hidden="1">"E40908"</definedName>
    <definedName name="FDD_286_14" hidden="1">"E41274"</definedName>
    <definedName name="FDD_286_15" hidden="1">"E41639"</definedName>
    <definedName name="FDD_286_16" hidden="1">"E42004"</definedName>
    <definedName name="FDD_286_17" hidden="1">"E42369"</definedName>
    <definedName name="FDD_286_18" hidden="1">"E42735"</definedName>
    <definedName name="FDD_286_19" hidden="1">"E43100"</definedName>
    <definedName name="FDD_286_2" hidden="1">"E36891"</definedName>
    <definedName name="FDD_286_20" hidden="1">"E43465"</definedName>
    <definedName name="FDD_286_21" hidden="1">"E43830"</definedName>
    <definedName name="FDD_286_22" hidden="1">"E44196"</definedName>
    <definedName name="FDD_286_23" hidden="1">"E44561"</definedName>
    <definedName name="FDD_286_24" hidden="1">"E44926"</definedName>
    <definedName name="FDD_286_3" hidden="1">"E37256"</definedName>
    <definedName name="FDD_286_4" hidden="1">"E37621"</definedName>
    <definedName name="FDD_286_5" hidden="1">"E37986"</definedName>
    <definedName name="FDD_286_6" hidden="1">"E38352"</definedName>
    <definedName name="FDD_286_7" hidden="1">"E38717"</definedName>
    <definedName name="FDD_286_8" hidden="1">"E39082"</definedName>
    <definedName name="FDD_286_9" hidden="1">"E39447"</definedName>
    <definedName name="FDD_287_0" hidden="1">"A25569"</definedName>
    <definedName name="FDD_288_0" hidden="1">"A25569"</definedName>
    <definedName name="FDD_289_0" hidden="1">"A36890"</definedName>
    <definedName name="FDD_29_0" hidden="1">"A25569"</definedName>
    <definedName name="FDD_290_0" hidden="1">"A36890"</definedName>
    <definedName name="FDD_291_0" hidden="1">"A25569"</definedName>
    <definedName name="FDD_295_0" hidden="1">"U25569"</definedName>
    <definedName name="FDD_296_0" hidden="1">"A25569"</definedName>
    <definedName name="FDD_297_0" hidden="1">"A25569"</definedName>
    <definedName name="FDD_298_0" hidden="1">"A25569"</definedName>
    <definedName name="FDD_299_0" hidden="1">"A25569"</definedName>
    <definedName name="FDD_3_0" hidden="1">"A25569"</definedName>
    <definedName name="FDD_30_0" hidden="1">"A25569"</definedName>
    <definedName name="FDD_300_0" hidden="1">"U25569"</definedName>
    <definedName name="FDD_301_0" hidden="1">"U35795"</definedName>
    <definedName name="FDD_301_1" hidden="1">"U36160"</definedName>
    <definedName name="FDD_301_2" hidden="1">"U36525"</definedName>
    <definedName name="FDD_302_0" hidden="1">"U35795"</definedName>
    <definedName name="FDD_302_1" hidden="1">"U36160"</definedName>
    <definedName name="FDD_302_2" hidden="1">"U36525"</definedName>
    <definedName name="FDD_303_0" hidden="1">"U35795"</definedName>
    <definedName name="FDD_303_1" hidden="1">"U36160"</definedName>
    <definedName name="FDD_303_2" hidden="1">"U36525"</definedName>
    <definedName name="FDD_304_0" hidden="1">"U35795"</definedName>
    <definedName name="FDD_304_1" hidden="1">"U36160"</definedName>
    <definedName name="FDD_304_2" hidden="1">"U36525"</definedName>
    <definedName name="FDD_305_0" hidden="1">"A30681"</definedName>
    <definedName name="FDD_305_1" hidden="1">"A31047"</definedName>
    <definedName name="FDD_305_10" hidden="1">"U34334"</definedName>
    <definedName name="FDD_305_11" hidden="1">"U34699"</definedName>
    <definedName name="FDD_305_12" hidden="1">"U35064"</definedName>
    <definedName name="FDD_305_13" hidden="1">"U35430"</definedName>
    <definedName name="FDD_305_14" hidden="1">"U35795"</definedName>
    <definedName name="FDD_305_2" hidden="1">"A31412"</definedName>
    <definedName name="FDD_305_3" hidden="1">"U31777"</definedName>
    <definedName name="FDD_305_4" hidden="1">"U32142"</definedName>
    <definedName name="FDD_305_5" hidden="1">"U32508"</definedName>
    <definedName name="FDD_305_6" hidden="1">"U32873"</definedName>
    <definedName name="FDD_305_7" hidden="1">"U33238"</definedName>
    <definedName name="FDD_305_8" hidden="1">"U33603"</definedName>
    <definedName name="FDD_305_9" hidden="1">"U33969"</definedName>
    <definedName name="FDD_306_0" hidden="1">"U35795"</definedName>
    <definedName name="FDD_306_1" hidden="1">"E36160"</definedName>
    <definedName name="FDD_306_2" hidden="1">"U36525"</definedName>
    <definedName name="FDD_307_0" hidden="1">"A35795"</definedName>
    <definedName name="FDD_307_1" hidden="1">"U36160"</definedName>
    <definedName name="FDD_307_2" hidden="1">"U36525"</definedName>
    <definedName name="FDD_31_0" hidden="1">"A25569"</definedName>
    <definedName name="FDD_32_0" hidden="1">"A25569"</definedName>
    <definedName name="FDD_33_0" hidden="1">"A25569"</definedName>
    <definedName name="FDD_34_0" hidden="1">"A25569"</definedName>
    <definedName name="FDD_35_0" hidden="1">"A25569"</definedName>
    <definedName name="FDD_36_0" hidden="1">"A25569"</definedName>
    <definedName name="FDD_37_0" hidden="1">"A25569"</definedName>
    <definedName name="FDD_38_0" hidden="1">"A25569"</definedName>
    <definedName name="FDD_39_0" hidden="1">"A25569"</definedName>
    <definedName name="FDD_4_0" hidden="1">"A25569"</definedName>
    <definedName name="FDD_40_0" hidden="1">"A25569"</definedName>
    <definedName name="FDD_41_0" hidden="1">"U25569"</definedName>
    <definedName name="FDD_42_0" hidden="1">"U25569"</definedName>
    <definedName name="FDD_43_0" hidden="1">"A25569"</definedName>
    <definedName name="FDD_44_0" hidden="1">"A30681"</definedName>
    <definedName name="FDD_44_1" hidden="1">"A31047"</definedName>
    <definedName name="FDD_44_10" hidden="1">"A34334"</definedName>
    <definedName name="FDD_44_11" hidden="1">"A34699"</definedName>
    <definedName name="FDD_44_12" hidden="1">"A35064"</definedName>
    <definedName name="FDD_44_13" hidden="1">"A35430"</definedName>
    <definedName name="FDD_44_14" hidden="1">"A35795"</definedName>
    <definedName name="FDD_44_2" hidden="1">"A31412"</definedName>
    <definedName name="FDD_44_3" hidden="1">"A31777"</definedName>
    <definedName name="FDD_44_4" hidden="1">"A32142"</definedName>
    <definedName name="FDD_44_5" hidden="1">"A32508"</definedName>
    <definedName name="FDD_44_6" hidden="1">"A32873"</definedName>
    <definedName name="FDD_44_7" hidden="1">"A33238"</definedName>
    <definedName name="FDD_44_8" hidden="1">"A33603"</definedName>
    <definedName name="FDD_44_9" hidden="1">"A33969"</definedName>
    <definedName name="FDD_45_0" hidden="1">"A30681"</definedName>
    <definedName name="FDD_45_1" hidden="1">"A31047"</definedName>
    <definedName name="FDD_45_10" hidden="1">"A34334"</definedName>
    <definedName name="FDD_45_11" hidden="1">"A34699"</definedName>
    <definedName name="FDD_45_12" hidden="1">"A35064"</definedName>
    <definedName name="FDD_45_13" hidden="1">"A35430"</definedName>
    <definedName name="FDD_45_14" hidden="1">"A35795"</definedName>
    <definedName name="FDD_45_2" hidden="1">"A31412"</definedName>
    <definedName name="FDD_45_3" hidden="1">"A31777"</definedName>
    <definedName name="FDD_45_4" hidden="1">"A32142"</definedName>
    <definedName name="FDD_45_5" hidden="1">"A32508"</definedName>
    <definedName name="FDD_45_6" hidden="1">"A32873"</definedName>
    <definedName name="FDD_45_7" hidden="1">"A33238"</definedName>
    <definedName name="FDD_45_8" hidden="1">"A33603"</definedName>
    <definedName name="FDD_45_9" hidden="1">"A33969"</definedName>
    <definedName name="FDD_46_0" hidden="1">"A30681"</definedName>
    <definedName name="FDD_46_1" hidden="1">"A31047"</definedName>
    <definedName name="FDD_46_10" hidden="1">"A34334"</definedName>
    <definedName name="FDD_46_11" hidden="1">"A34699"</definedName>
    <definedName name="FDD_46_12" hidden="1">"A35064"</definedName>
    <definedName name="FDD_46_13" hidden="1">"A35430"</definedName>
    <definedName name="FDD_46_14" hidden="1">"A35795"</definedName>
    <definedName name="FDD_46_2" hidden="1">"A31412"</definedName>
    <definedName name="FDD_46_3" hidden="1">"A31777"</definedName>
    <definedName name="FDD_46_4" hidden="1">"A32142"</definedName>
    <definedName name="FDD_46_5" hidden="1">"A32508"</definedName>
    <definedName name="FDD_46_6" hidden="1">"A32873"</definedName>
    <definedName name="FDD_46_7" hidden="1">"A33238"</definedName>
    <definedName name="FDD_46_8" hidden="1">"A33603"</definedName>
    <definedName name="FDD_46_9" hidden="1">"A33969"</definedName>
    <definedName name="FDD_47_0" hidden="1">"A30681"</definedName>
    <definedName name="FDD_47_1" hidden="1">"A31047"</definedName>
    <definedName name="FDD_47_10" hidden="1">"A34334"</definedName>
    <definedName name="FDD_47_11" hidden="1">"A34699"</definedName>
    <definedName name="FDD_47_12" hidden="1">"A35064"</definedName>
    <definedName name="FDD_47_13" hidden="1">"A35430"</definedName>
    <definedName name="FDD_47_14" hidden="1">"A35795"</definedName>
    <definedName name="FDD_47_2" hidden="1">"A31412"</definedName>
    <definedName name="FDD_47_3" hidden="1">"A31777"</definedName>
    <definedName name="FDD_47_4" hidden="1">"A32142"</definedName>
    <definedName name="FDD_47_5" hidden="1">"A32508"</definedName>
    <definedName name="FDD_47_6" hidden="1">"A32873"</definedName>
    <definedName name="FDD_47_7" hidden="1">"A33238"</definedName>
    <definedName name="FDD_47_8" hidden="1">"A33603"</definedName>
    <definedName name="FDD_47_9" hidden="1">"A33969"</definedName>
    <definedName name="FDD_48_0" hidden="1">"A30681"</definedName>
    <definedName name="FDD_48_1" hidden="1">"A31047"</definedName>
    <definedName name="FDD_48_10" hidden="1">"A34334"</definedName>
    <definedName name="FDD_48_11" hidden="1">"A34699"</definedName>
    <definedName name="FDD_48_12" hidden="1">"A35064"</definedName>
    <definedName name="FDD_48_13" hidden="1">"A35430"</definedName>
    <definedName name="FDD_48_14" hidden="1">"A35795"</definedName>
    <definedName name="FDD_48_2" hidden="1">"A31412"</definedName>
    <definedName name="FDD_48_3" hidden="1">"A31777"</definedName>
    <definedName name="FDD_48_4" hidden="1">"A32142"</definedName>
    <definedName name="FDD_48_5" hidden="1">"A32508"</definedName>
    <definedName name="FDD_48_6" hidden="1">"A32873"</definedName>
    <definedName name="FDD_48_7" hidden="1">"A33238"</definedName>
    <definedName name="FDD_48_8" hidden="1">"A33603"</definedName>
    <definedName name="FDD_48_9" hidden="1">"A33969"</definedName>
    <definedName name="FDD_49_0" hidden="1">"A30681"</definedName>
    <definedName name="FDD_49_1" hidden="1">"A31047"</definedName>
    <definedName name="FDD_49_10" hidden="1">"A34334"</definedName>
    <definedName name="FDD_49_11" hidden="1">"A34699"</definedName>
    <definedName name="FDD_49_12" hidden="1">"A35064"</definedName>
    <definedName name="FDD_49_13" hidden="1">"A35430"</definedName>
    <definedName name="FDD_49_14" hidden="1">"A35795"</definedName>
    <definedName name="FDD_49_2" hidden="1">"A31412"</definedName>
    <definedName name="FDD_49_3" hidden="1">"A31777"</definedName>
    <definedName name="FDD_49_4" hidden="1">"A32142"</definedName>
    <definedName name="FDD_49_5" hidden="1">"A32508"</definedName>
    <definedName name="FDD_49_6" hidden="1">"A32873"</definedName>
    <definedName name="FDD_49_7" hidden="1">"A33238"</definedName>
    <definedName name="FDD_49_8" hidden="1">"A33603"</definedName>
    <definedName name="FDD_49_9" hidden="1">"A33969"</definedName>
    <definedName name="FDD_5_0" hidden="1">"A25569"</definedName>
    <definedName name="FDD_50_0" hidden="1">"A30681"</definedName>
    <definedName name="FDD_50_1" hidden="1">"A31047"</definedName>
    <definedName name="FDD_50_10" hidden="1">"A34334"</definedName>
    <definedName name="FDD_50_11" hidden="1">"A34699"</definedName>
    <definedName name="FDD_50_12" hidden="1">"A35064"</definedName>
    <definedName name="FDD_50_13" hidden="1">"A35430"</definedName>
    <definedName name="FDD_50_14" hidden="1">"A35795"</definedName>
    <definedName name="FDD_50_2" hidden="1">"A31412"</definedName>
    <definedName name="FDD_50_3" hidden="1">"A31777"</definedName>
    <definedName name="FDD_50_4" hidden="1">"A32142"</definedName>
    <definedName name="FDD_50_5" hidden="1">"A32508"</definedName>
    <definedName name="FDD_50_6" hidden="1">"A32873"</definedName>
    <definedName name="FDD_50_7" hidden="1">"A33238"</definedName>
    <definedName name="FDD_50_8" hidden="1">"A33603"</definedName>
    <definedName name="FDD_50_9" hidden="1">"A33969"</definedName>
    <definedName name="FDD_51_0" hidden="1">"A30681"</definedName>
    <definedName name="FDD_51_1" hidden="1">"A31047"</definedName>
    <definedName name="FDD_51_10" hidden="1">"A34334"</definedName>
    <definedName name="FDD_51_11" hidden="1">"A34699"</definedName>
    <definedName name="FDD_51_12" hidden="1">"A35064"</definedName>
    <definedName name="FDD_51_13" hidden="1">"A35430"</definedName>
    <definedName name="FDD_51_14" hidden="1">"A35795"</definedName>
    <definedName name="FDD_51_2" hidden="1">"A31412"</definedName>
    <definedName name="FDD_51_3" hidden="1">"A31777"</definedName>
    <definedName name="FDD_51_4" hidden="1">"A32142"</definedName>
    <definedName name="FDD_51_5" hidden="1">"A32508"</definedName>
    <definedName name="FDD_51_6" hidden="1">"A32873"</definedName>
    <definedName name="FDD_51_7" hidden="1">"A33238"</definedName>
    <definedName name="FDD_51_8" hidden="1">"A33603"</definedName>
    <definedName name="FDD_51_9" hidden="1">"A33969"</definedName>
    <definedName name="FDD_52_0" hidden="1">"A30681"</definedName>
    <definedName name="FDD_52_1" hidden="1">"A31047"</definedName>
    <definedName name="FDD_52_10" hidden="1">"A34334"</definedName>
    <definedName name="FDD_52_11" hidden="1">"A34699"</definedName>
    <definedName name="FDD_52_12" hidden="1">"A35064"</definedName>
    <definedName name="FDD_52_13" hidden="1">"A35430"</definedName>
    <definedName name="FDD_52_14" hidden="1">"A35795"</definedName>
    <definedName name="FDD_52_2" hidden="1">"A31412"</definedName>
    <definedName name="FDD_52_3" hidden="1">"A31777"</definedName>
    <definedName name="FDD_52_4" hidden="1">"A32142"</definedName>
    <definedName name="FDD_52_5" hidden="1">"A32508"</definedName>
    <definedName name="FDD_52_6" hidden="1">"A32873"</definedName>
    <definedName name="FDD_52_7" hidden="1">"A33238"</definedName>
    <definedName name="FDD_52_8" hidden="1">"A33603"</definedName>
    <definedName name="FDD_52_9" hidden="1">"A33969"</definedName>
    <definedName name="FDD_53_0" hidden="1">"U30681"</definedName>
    <definedName name="FDD_53_1" hidden="1">"A31047"</definedName>
    <definedName name="FDD_53_10" hidden="1">"A34334"</definedName>
    <definedName name="FDD_53_11" hidden="1">"A34699"</definedName>
    <definedName name="FDD_53_12" hidden="1">"A35064"</definedName>
    <definedName name="FDD_53_13" hidden="1">"A35430"</definedName>
    <definedName name="FDD_53_14" hidden="1">"A35795"</definedName>
    <definedName name="FDD_53_2" hidden="1">"A31412"</definedName>
    <definedName name="FDD_53_3" hidden="1">"A31777"</definedName>
    <definedName name="FDD_53_4" hidden="1">"A32142"</definedName>
    <definedName name="FDD_53_5" hidden="1">"A32508"</definedName>
    <definedName name="FDD_53_6" hidden="1">"A32873"</definedName>
    <definedName name="FDD_53_7" hidden="1">"A33238"</definedName>
    <definedName name="FDD_53_8" hidden="1">"A33603"</definedName>
    <definedName name="FDD_53_9" hidden="1">"A33969"</definedName>
    <definedName name="FDD_54_0" hidden="1">"A30681"</definedName>
    <definedName name="FDD_54_1" hidden="1">"A31047"</definedName>
    <definedName name="FDD_54_10" hidden="1">"A34334"</definedName>
    <definedName name="FDD_54_11" hidden="1">"A34699"</definedName>
    <definedName name="FDD_54_12" hidden="1">"A35064"</definedName>
    <definedName name="FDD_54_13" hidden="1">"A35430"</definedName>
    <definedName name="FDD_54_14" hidden="1">"A35795"</definedName>
    <definedName name="FDD_54_2" hidden="1">"A31412"</definedName>
    <definedName name="FDD_54_3" hidden="1">"A31777"</definedName>
    <definedName name="FDD_54_4" hidden="1">"A32142"</definedName>
    <definedName name="FDD_54_5" hidden="1">"A32508"</definedName>
    <definedName name="FDD_54_6" hidden="1">"A32873"</definedName>
    <definedName name="FDD_54_7" hidden="1">"A33238"</definedName>
    <definedName name="FDD_54_8" hidden="1">"A33603"</definedName>
    <definedName name="FDD_54_9" hidden="1">"A33969"</definedName>
    <definedName name="FDD_55_0" hidden="1">"A30681"</definedName>
    <definedName name="FDD_55_1" hidden="1">"A31047"</definedName>
    <definedName name="FDD_55_10" hidden="1">"A34334"</definedName>
    <definedName name="FDD_55_11" hidden="1">"A34699"</definedName>
    <definedName name="FDD_55_12" hidden="1">"A35064"</definedName>
    <definedName name="FDD_55_13" hidden="1">"A35430"</definedName>
    <definedName name="FDD_55_14" hidden="1">"A35795"</definedName>
    <definedName name="FDD_55_2" hidden="1">"A31412"</definedName>
    <definedName name="FDD_55_3" hidden="1">"A31777"</definedName>
    <definedName name="FDD_55_4" hidden="1">"A32142"</definedName>
    <definedName name="FDD_55_5" hidden="1">"A32508"</definedName>
    <definedName name="FDD_55_6" hidden="1">"A32873"</definedName>
    <definedName name="FDD_55_7" hidden="1">"A33238"</definedName>
    <definedName name="FDD_55_8" hidden="1">"A33603"</definedName>
    <definedName name="FDD_55_9" hidden="1">"A33969"</definedName>
    <definedName name="FDD_56_0" hidden="1">"A30681"</definedName>
    <definedName name="FDD_56_1" hidden="1">"A31047"</definedName>
    <definedName name="FDD_56_10" hidden="1">"A34334"</definedName>
    <definedName name="FDD_56_11" hidden="1">"A34699"</definedName>
    <definedName name="FDD_56_12" hidden="1">"A35064"</definedName>
    <definedName name="FDD_56_13" hidden="1">"A35430"</definedName>
    <definedName name="FDD_56_14" hidden="1">"A35795"</definedName>
    <definedName name="FDD_56_2" hidden="1">"A31412"</definedName>
    <definedName name="FDD_56_3" hidden="1">"A31777"</definedName>
    <definedName name="FDD_56_4" hidden="1">"A32142"</definedName>
    <definedName name="FDD_56_5" hidden="1">"A32508"</definedName>
    <definedName name="FDD_56_6" hidden="1">"A32873"</definedName>
    <definedName name="FDD_56_7" hidden="1">"A33238"</definedName>
    <definedName name="FDD_56_8" hidden="1">"A33603"</definedName>
    <definedName name="FDD_56_9" hidden="1">"A33969"</definedName>
    <definedName name="FDD_57_0" hidden="1">"A30681"</definedName>
    <definedName name="FDD_57_1" hidden="1">"A31047"</definedName>
    <definedName name="FDD_57_10" hidden="1">"A34334"</definedName>
    <definedName name="FDD_57_11" hidden="1">"A34699"</definedName>
    <definedName name="FDD_57_12" hidden="1">"A35064"</definedName>
    <definedName name="FDD_57_13" hidden="1">"A35430"</definedName>
    <definedName name="FDD_57_14" hidden="1">"A35795"</definedName>
    <definedName name="FDD_57_2" hidden="1">"A31412"</definedName>
    <definedName name="FDD_57_3" hidden="1">"A31777"</definedName>
    <definedName name="FDD_57_4" hidden="1">"A32142"</definedName>
    <definedName name="FDD_57_5" hidden="1">"A32508"</definedName>
    <definedName name="FDD_57_6" hidden="1">"A32873"</definedName>
    <definedName name="FDD_57_7" hidden="1">"A33238"</definedName>
    <definedName name="FDD_57_8" hidden="1">"A33603"</definedName>
    <definedName name="FDD_57_9" hidden="1">"A33969"</definedName>
    <definedName name="FDD_58_0" hidden="1">"A30681"</definedName>
    <definedName name="FDD_58_1" hidden="1">"A31047"</definedName>
    <definedName name="FDD_58_10" hidden="1">"A34334"</definedName>
    <definedName name="FDD_58_11" hidden="1">"A34699"</definedName>
    <definedName name="FDD_58_12" hidden="1">"A35064"</definedName>
    <definedName name="FDD_58_13" hidden="1">"A35430"</definedName>
    <definedName name="FDD_58_14" hidden="1">"A35795"</definedName>
    <definedName name="FDD_58_2" hidden="1">"A31412"</definedName>
    <definedName name="FDD_58_3" hidden="1">"A31777"</definedName>
    <definedName name="FDD_58_4" hidden="1">"A32142"</definedName>
    <definedName name="FDD_58_5" hidden="1">"A32508"</definedName>
    <definedName name="FDD_58_6" hidden="1">"A32873"</definedName>
    <definedName name="FDD_58_7" hidden="1">"A33238"</definedName>
    <definedName name="FDD_58_8" hidden="1">"A33603"</definedName>
    <definedName name="FDD_58_9" hidden="1">"A33969"</definedName>
    <definedName name="FDD_59_0" hidden="1">"A30681"</definedName>
    <definedName name="FDD_59_1" hidden="1">"A31047"</definedName>
    <definedName name="FDD_59_10" hidden="1">"A34334"</definedName>
    <definedName name="FDD_59_11" hidden="1">"A34699"</definedName>
    <definedName name="FDD_59_12" hidden="1">"A35064"</definedName>
    <definedName name="FDD_59_13" hidden="1">"A35430"</definedName>
    <definedName name="FDD_59_14" hidden="1">"A35795"</definedName>
    <definedName name="FDD_59_2" hidden="1">"A31412"</definedName>
    <definedName name="FDD_59_3" hidden="1">"A31777"</definedName>
    <definedName name="FDD_59_4" hidden="1">"A32142"</definedName>
    <definedName name="FDD_59_5" hidden="1">"A32508"</definedName>
    <definedName name="FDD_59_6" hidden="1">"A32873"</definedName>
    <definedName name="FDD_59_7" hidden="1">"A33238"</definedName>
    <definedName name="FDD_59_8" hidden="1">"A33603"</definedName>
    <definedName name="FDD_59_9" hidden="1">"A33969"</definedName>
    <definedName name="FDD_6_0" hidden="1">"A25569"</definedName>
    <definedName name="FDD_60_0" hidden="1">"A30681"</definedName>
    <definedName name="FDD_60_1" hidden="1">"A31047"</definedName>
    <definedName name="FDD_60_10" hidden="1">"A34334"</definedName>
    <definedName name="FDD_60_11" hidden="1">"A34699"</definedName>
    <definedName name="FDD_60_12" hidden="1">"A35064"</definedName>
    <definedName name="FDD_60_13" hidden="1">"A35430"</definedName>
    <definedName name="FDD_60_14" hidden="1">"A35795"</definedName>
    <definedName name="FDD_60_2" hidden="1">"A31412"</definedName>
    <definedName name="FDD_60_3" hidden="1">"A31777"</definedName>
    <definedName name="FDD_60_4" hidden="1">"A32142"</definedName>
    <definedName name="FDD_60_5" hidden="1">"A32508"</definedName>
    <definedName name="FDD_60_6" hidden="1">"A32873"</definedName>
    <definedName name="FDD_60_7" hidden="1">"A33238"</definedName>
    <definedName name="FDD_60_8" hidden="1">"A33603"</definedName>
    <definedName name="FDD_60_9" hidden="1">"A33969"</definedName>
    <definedName name="FDD_61_0" hidden="1">"A30681"</definedName>
    <definedName name="FDD_61_1" hidden="1">"A31047"</definedName>
    <definedName name="FDD_61_10" hidden="1">"A34334"</definedName>
    <definedName name="FDD_61_11" hidden="1">"A34699"</definedName>
    <definedName name="FDD_61_12" hidden="1">"A35064"</definedName>
    <definedName name="FDD_61_13" hidden="1">"A35430"</definedName>
    <definedName name="FDD_61_14" hidden="1">"A35795"</definedName>
    <definedName name="FDD_61_2" hidden="1">"A31412"</definedName>
    <definedName name="FDD_61_3" hidden="1">"A31777"</definedName>
    <definedName name="FDD_61_4" hidden="1">"A32142"</definedName>
    <definedName name="FDD_61_5" hidden="1">"A32508"</definedName>
    <definedName name="FDD_61_6" hidden="1">"A32873"</definedName>
    <definedName name="FDD_61_7" hidden="1">"A33238"</definedName>
    <definedName name="FDD_61_8" hidden="1">"A33603"</definedName>
    <definedName name="FDD_61_9" hidden="1">"A33969"</definedName>
    <definedName name="FDD_62_0" hidden="1">"A30681"</definedName>
    <definedName name="FDD_62_1" hidden="1">"A31047"</definedName>
    <definedName name="FDD_62_10" hidden="1">"A34334"</definedName>
    <definedName name="FDD_62_11" hidden="1">"A34699"</definedName>
    <definedName name="FDD_62_12" hidden="1">"A35064"</definedName>
    <definedName name="FDD_62_13" hidden="1">"A35430"</definedName>
    <definedName name="FDD_62_14" hidden="1">"A35795"</definedName>
    <definedName name="FDD_62_2" hidden="1">"A31412"</definedName>
    <definedName name="FDD_62_3" hidden="1">"A31777"</definedName>
    <definedName name="FDD_62_4" hidden="1">"A32142"</definedName>
    <definedName name="FDD_62_5" hidden="1">"A32508"</definedName>
    <definedName name="FDD_62_6" hidden="1">"A32873"</definedName>
    <definedName name="FDD_62_7" hidden="1">"A33238"</definedName>
    <definedName name="FDD_62_8" hidden="1">"A33603"</definedName>
    <definedName name="FDD_62_9" hidden="1">"A33969"</definedName>
    <definedName name="FDD_63_0" hidden="1">"A30681"</definedName>
    <definedName name="FDD_63_1" hidden="1">"A31047"</definedName>
    <definedName name="FDD_63_10" hidden="1">"A34334"</definedName>
    <definedName name="FDD_63_11" hidden="1">"A34699"</definedName>
    <definedName name="FDD_63_12" hidden="1">"A35064"</definedName>
    <definedName name="FDD_63_13" hidden="1">"A35430"</definedName>
    <definedName name="FDD_63_14" hidden="1">"A35795"</definedName>
    <definedName name="FDD_63_2" hidden="1">"A31412"</definedName>
    <definedName name="FDD_63_3" hidden="1">"A31777"</definedName>
    <definedName name="FDD_63_4" hidden="1">"A32142"</definedName>
    <definedName name="FDD_63_5" hidden="1">"A32508"</definedName>
    <definedName name="FDD_63_6" hidden="1">"A32873"</definedName>
    <definedName name="FDD_63_7" hidden="1">"A33238"</definedName>
    <definedName name="FDD_63_8" hidden="1">"A33603"</definedName>
    <definedName name="FDD_63_9" hidden="1">"A33969"</definedName>
    <definedName name="FDD_64_0" hidden="1">"A30681"</definedName>
    <definedName name="FDD_64_1" hidden="1">"A31047"</definedName>
    <definedName name="FDD_64_10" hidden="1">"A34334"</definedName>
    <definedName name="FDD_64_11" hidden="1">"A34699"</definedName>
    <definedName name="FDD_64_12" hidden="1">"A35064"</definedName>
    <definedName name="FDD_64_13" hidden="1">"A35430"</definedName>
    <definedName name="FDD_64_14" hidden="1">"A35795"</definedName>
    <definedName name="FDD_64_2" hidden="1">"A31412"</definedName>
    <definedName name="FDD_64_3" hidden="1">"A31777"</definedName>
    <definedName name="FDD_64_4" hidden="1">"A32142"</definedName>
    <definedName name="FDD_64_5" hidden="1">"A32508"</definedName>
    <definedName name="FDD_64_6" hidden="1">"A32873"</definedName>
    <definedName name="FDD_64_7" hidden="1">"A33238"</definedName>
    <definedName name="FDD_64_8" hidden="1">"A33603"</definedName>
    <definedName name="FDD_64_9" hidden="1">"A33969"</definedName>
    <definedName name="FDD_65_0" hidden="1">"A30681"</definedName>
    <definedName name="FDD_65_1" hidden="1">"A31047"</definedName>
    <definedName name="FDD_65_10" hidden="1">"A34334"</definedName>
    <definedName name="FDD_65_11" hidden="1">"A34699"</definedName>
    <definedName name="FDD_65_12" hidden="1">"A35064"</definedName>
    <definedName name="FDD_65_13" hidden="1">"A35430"</definedName>
    <definedName name="FDD_65_14" hidden="1">"A35795"</definedName>
    <definedName name="FDD_65_2" hidden="1">"A31412"</definedName>
    <definedName name="FDD_65_3" hidden="1">"A31777"</definedName>
    <definedName name="FDD_65_4" hidden="1">"A32142"</definedName>
    <definedName name="FDD_65_5" hidden="1">"A32508"</definedName>
    <definedName name="FDD_65_6" hidden="1">"A32873"</definedName>
    <definedName name="FDD_65_7" hidden="1">"A33238"</definedName>
    <definedName name="FDD_65_8" hidden="1">"A33603"</definedName>
    <definedName name="FDD_65_9" hidden="1">"A33969"</definedName>
    <definedName name="FDD_66_0" hidden="1">"A30681"</definedName>
    <definedName name="FDD_66_1" hidden="1">"A31047"</definedName>
    <definedName name="FDD_66_10" hidden="1">"A34334"</definedName>
    <definedName name="FDD_66_11" hidden="1">"A34699"</definedName>
    <definedName name="FDD_66_12" hidden="1">"A35064"</definedName>
    <definedName name="FDD_66_13" hidden="1">"A35430"</definedName>
    <definedName name="FDD_66_14" hidden="1">"A35795"</definedName>
    <definedName name="FDD_66_2" hidden="1">"A31412"</definedName>
    <definedName name="FDD_66_3" hidden="1">"A31777"</definedName>
    <definedName name="FDD_66_4" hidden="1">"A32142"</definedName>
    <definedName name="FDD_66_5" hidden="1">"A32508"</definedName>
    <definedName name="FDD_66_6" hidden="1">"A32873"</definedName>
    <definedName name="FDD_66_7" hidden="1">"A33238"</definedName>
    <definedName name="FDD_66_8" hidden="1">"A33603"</definedName>
    <definedName name="FDD_66_9" hidden="1">"A33969"</definedName>
    <definedName name="FDD_67_0" hidden="1">"A30681"</definedName>
    <definedName name="FDD_67_1" hidden="1">"A31047"</definedName>
    <definedName name="FDD_67_10" hidden="1">"A34334"</definedName>
    <definedName name="FDD_67_11" hidden="1">"A34699"</definedName>
    <definedName name="FDD_67_12" hidden="1">"A35064"</definedName>
    <definedName name="FDD_67_13" hidden="1">"A35430"</definedName>
    <definedName name="FDD_67_14" hidden="1">"A35795"</definedName>
    <definedName name="FDD_67_2" hidden="1">"A31412"</definedName>
    <definedName name="FDD_67_3" hidden="1">"A31777"</definedName>
    <definedName name="FDD_67_4" hidden="1">"A32142"</definedName>
    <definedName name="FDD_67_5" hidden="1">"A32508"</definedName>
    <definedName name="FDD_67_6" hidden="1">"A32873"</definedName>
    <definedName name="FDD_67_7" hidden="1">"A33238"</definedName>
    <definedName name="FDD_67_8" hidden="1">"A33603"</definedName>
    <definedName name="FDD_67_9" hidden="1">"A33969"</definedName>
    <definedName name="FDD_68_0" hidden="1">"A30681"</definedName>
    <definedName name="FDD_68_1" hidden="1">"A31047"</definedName>
    <definedName name="FDD_68_10" hidden="1">"A34334"</definedName>
    <definedName name="FDD_68_11" hidden="1">"A34699"</definedName>
    <definedName name="FDD_68_12" hidden="1">"A35064"</definedName>
    <definedName name="FDD_68_13" hidden="1">"A35430"</definedName>
    <definedName name="FDD_68_14" hidden="1">"A35795"</definedName>
    <definedName name="FDD_68_2" hidden="1">"A31412"</definedName>
    <definedName name="FDD_68_3" hidden="1">"A31777"</definedName>
    <definedName name="FDD_68_4" hidden="1">"A32142"</definedName>
    <definedName name="FDD_68_5" hidden="1">"A32508"</definedName>
    <definedName name="FDD_68_6" hidden="1">"A32873"</definedName>
    <definedName name="FDD_68_7" hidden="1">"A33238"</definedName>
    <definedName name="FDD_68_8" hidden="1">"A33603"</definedName>
    <definedName name="FDD_68_9" hidden="1">"A33969"</definedName>
    <definedName name="FDD_69_0" hidden="1">"U30681"</definedName>
    <definedName name="FDD_69_1" hidden="1">"A31047"</definedName>
    <definedName name="FDD_69_10" hidden="1">"A34334"</definedName>
    <definedName name="FDD_69_11" hidden="1">"A34699"</definedName>
    <definedName name="FDD_69_12" hidden="1">"A35064"</definedName>
    <definedName name="FDD_69_13" hidden="1">"A35430"</definedName>
    <definedName name="FDD_69_14" hidden="1">"A35795"</definedName>
    <definedName name="FDD_69_2" hidden="1">"A31412"</definedName>
    <definedName name="FDD_69_3" hidden="1">"A31777"</definedName>
    <definedName name="FDD_69_4" hidden="1">"A32142"</definedName>
    <definedName name="FDD_69_5" hidden="1">"A32508"</definedName>
    <definedName name="FDD_69_6" hidden="1">"A32873"</definedName>
    <definedName name="FDD_69_7" hidden="1">"A33238"</definedName>
    <definedName name="FDD_69_8" hidden="1">"A33603"</definedName>
    <definedName name="FDD_69_9" hidden="1">"A33969"</definedName>
    <definedName name="FDD_7_0" hidden="1">"A25569"</definedName>
    <definedName name="FDD_70_0" hidden="1">"A30681"</definedName>
    <definedName name="FDD_70_1" hidden="1">"A31047"</definedName>
    <definedName name="FDD_70_10" hidden="1">"A34334"</definedName>
    <definedName name="FDD_70_11" hidden="1">"A34699"</definedName>
    <definedName name="FDD_70_12" hidden="1">"A35064"</definedName>
    <definedName name="FDD_70_13" hidden="1">"A35430"</definedName>
    <definedName name="FDD_70_14" hidden="1">"A35795"</definedName>
    <definedName name="FDD_70_2" hidden="1">"A31412"</definedName>
    <definedName name="FDD_70_3" hidden="1">"A31777"</definedName>
    <definedName name="FDD_70_4" hidden="1">"A32142"</definedName>
    <definedName name="FDD_70_5" hidden="1">"A32508"</definedName>
    <definedName name="FDD_70_6" hidden="1">"A32873"</definedName>
    <definedName name="FDD_70_7" hidden="1">"A33238"</definedName>
    <definedName name="FDD_70_8" hidden="1">"A33603"</definedName>
    <definedName name="FDD_70_9" hidden="1">"A33969"</definedName>
    <definedName name="FDD_71_0" hidden="1">"A30681"</definedName>
    <definedName name="FDD_71_1" hidden="1">"A31047"</definedName>
    <definedName name="FDD_71_10" hidden="1">"A34334"</definedName>
    <definedName name="FDD_71_11" hidden="1">"A34699"</definedName>
    <definedName name="FDD_71_12" hidden="1">"A35064"</definedName>
    <definedName name="FDD_71_13" hidden="1">"A35430"</definedName>
    <definedName name="FDD_71_14" hidden="1">"A35795"</definedName>
    <definedName name="FDD_71_2" hidden="1">"A31412"</definedName>
    <definedName name="FDD_71_3" hidden="1">"A31777"</definedName>
    <definedName name="FDD_71_4" hidden="1">"A32142"</definedName>
    <definedName name="FDD_71_5" hidden="1">"A32508"</definedName>
    <definedName name="FDD_71_6" hidden="1">"A32873"</definedName>
    <definedName name="FDD_71_7" hidden="1">"A33238"</definedName>
    <definedName name="FDD_71_8" hidden="1">"A33603"</definedName>
    <definedName name="FDD_71_9" hidden="1">"A33969"</definedName>
    <definedName name="FDD_72_0" hidden="1">"A30681"</definedName>
    <definedName name="FDD_72_1" hidden="1">"A31047"</definedName>
    <definedName name="FDD_72_10" hidden="1">"A34334"</definedName>
    <definedName name="FDD_72_11" hidden="1">"A34699"</definedName>
    <definedName name="FDD_72_12" hidden="1">"A35064"</definedName>
    <definedName name="FDD_72_13" hidden="1">"A35430"</definedName>
    <definedName name="FDD_72_14" hidden="1">"A35795"</definedName>
    <definedName name="FDD_72_2" hidden="1">"A31412"</definedName>
    <definedName name="FDD_72_3" hidden="1">"A31777"</definedName>
    <definedName name="FDD_72_4" hidden="1">"A32142"</definedName>
    <definedName name="FDD_72_5" hidden="1">"A32508"</definedName>
    <definedName name="FDD_72_6" hidden="1">"A32873"</definedName>
    <definedName name="FDD_72_7" hidden="1">"A33238"</definedName>
    <definedName name="FDD_72_8" hidden="1">"A33603"</definedName>
    <definedName name="FDD_72_9" hidden="1">"A33969"</definedName>
    <definedName name="FDD_73_0" hidden="1">"A30681"</definedName>
    <definedName name="FDD_73_1" hidden="1">"A31047"</definedName>
    <definedName name="FDD_73_10" hidden="1">"A34334"</definedName>
    <definedName name="FDD_73_11" hidden="1">"A34699"</definedName>
    <definedName name="FDD_73_12" hidden="1">"A35064"</definedName>
    <definedName name="FDD_73_13" hidden="1">"A35430"</definedName>
    <definedName name="FDD_73_14" hidden="1">"A35795"</definedName>
    <definedName name="FDD_73_2" hidden="1">"A31412"</definedName>
    <definedName name="FDD_73_3" hidden="1">"A31777"</definedName>
    <definedName name="FDD_73_4" hidden="1">"A32142"</definedName>
    <definedName name="FDD_73_5" hidden="1">"A32508"</definedName>
    <definedName name="FDD_73_6" hidden="1">"A32873"</definedName>
    <definedName name="FDD_73_7" hidden="1">"A33238"</definedName>
    <definedName name="FDD_73_8" hidden="1">"A33603"</definedName>
    <definedName name="FDD_73_9" hidden="1">"A33969"</definedName>
    <definedName name="FDD_74_0" hidden="1">"A30681"</definedName>
    <definedName name="FDD_74_1" hidden="1">"A31047"</definedName>
    <definedName name="FDD_74_10" hidden="1">"A34334"</definedName>
    <definedName name="FDD_74_11" hidden="1">"A34699"</definedName>
    <definedName name="FDD_74_12" hidden="1">"A35064"</definedName>
    <definedName name="FDD_74_13" hidden="1">"A35430"</definedName>
    <definedName name="FDD_74_14" hidden="1">"A35795"</definedName>
    <definedName name="FDD_74_2" hidden="1">"A31412"</definedName>
    <definedName name="FDD_74_3" hidden="1">"A31777"</definedName>
    <definedName name="FDD_74_4" hidden="1">"A32142"</definedName>
    <definedName name="FDD_74_5" hidden="1">"A32508"</definedName>
    <definedName name="FDD_74_6" hidden="1">"A32873"</definedName>
    <definedName name="FDD_74_7" hidden="1">"A33238"</definedName>
    <definedName name="FDD_74_8" hidden="1">"A33603"</definedName>
    <definedName name="FDD_74_9" hidden="1">"A33969"</definedName>
    <definedName name="FDD_75_0" hidden="1">"A30681"</definedName>
    <definedName name="FDD_75_1" hidden="1">"A31047"</definedName>
    <definedName name="FDD_75_10" hidden="1">"A34334"</definedName>
    <definedName name="FDD_75_11" hidden="1">"A34699"</definedName>
    <definedName name="FDD_75_12" hidden="1">"A35064"</definedName>
    <definedName name="FDD_75_13" hidden="1">"A35430"</definedName>
    <definedName name="FDD_75_14" hidden="1">"A35795"</definedName>
    <definedName name="FDD_75_2" hidden="1">"A31412"</definedName>
    <definedName name="FDD_75_3" hidden="1">"A31777"</definedName>
    <definedName name="FDD_75_4" hidden="1">"A32142"</definedName>
    <definedName name="FDD_75_5" hidden="1">"A32508"</definedName>
    <definedName name="FDD_75_6" hidden="1">"A32873"</definedName>
    <definedName name="FDD_75_7" hidden="1">"A33238"</definedName>
    <definedName name="FDD_75_8" hidden="1">"A33603"</definedName>
    <definedName name="FDD_75_9" hidden="1">"A33969"</definedName>
    <definedName name="FDD_76_0" hidden="1">"A30681"</definedName>
    <definedName name="FDD_76_1" hidden="1">"A31047"</definedName>
    <definedName name="FDD_76_10" hidden="1">"A34334"</definedName>
    <definedName name="FDD_76_11" hidden="1">"A34699"</definedName>
    <definedName name="FDD_76_12" hidden="1">"A35064"</definedName>
    <definedName name="FDD_76_13" hidden="1">"A35430"</definedName>
    <definedName name="FDD_76_14" hidden="1">"A35795"</definedName>
    <definedName name="FDD_76_2" hidden="1">"A31412"</definedName>
    <definedName name="FDD_76_3" hidden="1">"A31777"</definedName>
    <definedName name="FDD_76_4" hidden="1">"A32142"</definedName>
    <definedName name="FDD_76_5" hidden="1">"A32508"</definedName>
    <definedName name="FDD_76_6" hidden="1">"A32873"</definedName>
    <definedName name="FDD_76_7" hidden="1">"A33238"</definedName>
    <definedName name="FDD_76_8" hidden="1">"A33603"</definedName>
    <definedName name="FDD_76_9" hidden="1">"A33969"</definedName>
    <definedName name="FDD_77_0" hidden="1">"A30681"</definedName>
    <definedName name="FDD_77_1" hidden="1">"A31047"</definedName>
    <definedName name="FDD_77_10" hidden="1">"A34334"</definedName>
    <definedName name="FDD_77_11" hidden="1">"A34699"</definedName>
    <definedName name="FDD_77_12" hidden="1">"A35064"</definedName>
    <definedName name="FDD_77_13" hidden="1">"A35430"</definedName>
    <definedName name="FDD_77_14" hidden="1">"A35795"</definedName>
    <definedName name="FDD_77_2" hidden="1">"A31412"</definedName>
    <definedName name="FDD_77_3" hidden="1">"A31777"</definedName>
    <definedName name="FDD_77_4" hidden="1">"A32142"</definedName>
    <definedName name="FDD_77_5" hidden="1">"A32508"</definedName>
    <definedName name="FDD_77_6" hidden="1">"A32873"</definedName>
    <definedName name="FDD_77_7" hidden="1">"A33238"</definedName>
    <definedName name="FDD_77_8" hidden="1">"A33603"</definedName>
    <definedName name="FDD_77_9" hidden="1">"A33969"</definedName>
    <definedName name="FDD_78_0" hidden="1">"A30681"</definedName>
    <definedName name="FDD_78_1" hidden="1">"A31047"</definedName>
    <definedName name="FDD_78_10" hidden="1">"A34334"</definedName>
    <definedName name="FDD_78_11" hidden="1">"A34699"</definedName>
    <definedName name="FDD_78_12" hidden="1">"A35064"</definedName>
    <definedName name="FDD_78_13" hidden="1">"A35430"</definedName>
    <definedName name="FDD_78_14" hidden="1">"A35795"</definedName>
    <definedName name="FDD_78_2" hidden="1">"A31412"</definedName>
    <definedName name="FDD_78_3" hidden="1">"A31777"</definedName>
    <definedName name="FDD_78_4" hidden="1">"A32142"</definedName>
    <definedName name="FDD_78_5" hidden="1">"A32508"</definedName>
    <definedName name="FDD_78_6" hidden="1">"A32873"</definedName>
    <definedName name="FDD_78_7" hidden="1">"A33238"</definedName>
    <definedName name="FDD_78_8" hidden="1">"A33603"</definedName>
    <definedName name="FDD_78_9" hidden="1">"A33969"</definedName>
    <definedName name="FDD_79_0" hidden="1">"A30681"</definedName>
    <definedName name="FDD_79_1" hidden="1">"A31047"</definedName>
    <definedName name="FDD_79_10" hidden="1">"A34334"</definedName>
    <definedName name="FDD_79_11" hidden="1">"A34699"</definedName>
    <definedName name="FDD_79_12" hidden="1">"A35064"</definedName>
    <definedName name="FDD_79_13" hidden="1">"A35430"</definedName>
    <definedName name="FDD_79_14" hidden="1">"A35795"</definedName>
    <definedName name="FDD_79_2" hidden="1">"A31412"</definedName>
    <definedName name="FDD_79_3" hidden="1">"A31777"</definedName>
    <definedName name="FDD_79_4" hidden="1">"A32142"</definedName>
    <definedName name="FDD_79_5" hidden="1">"A32508"</definedName>
    <definedName name="FDD_79_6" hidden="1">"A32873"</definedName>
    <definedName name="FDD_79_7" hidden="1">"A33238"</definedName>
    <definedName name="FDD_79_8" hidden="1">"A33603"</definedName>
    <definedName name="FDD_79_9" hidden="1">"A33969"</definedName>
    <definedName name="FDD_8_0" hidden="1">"A25569"</definedName>
    <definedName name="FDD_80_0" hidden="1">"A30681"</definedName>
    <definedName name="FDD_80_1" hidden="1">"A31047"</definedName>
    <definedName name="FDD_80_10" hidden="1">"A34334"</definedName>
    <definedName name="FDD_80_11" hidden="1">"A34699"</definedName>
    <definedName name="FDD_80_12" hidden="1">"A35064"</definedName>
    <definedName name="FDD_80_13" hidden="1">"A35430"</definedName>
    <definedName name="FDD_80_14" hidden="1">"A35795"</definedName>
    <definedName name="FDD_80_2" hidden="1">"A31412"</definedName>
    <definedName name="FDD_80_3" hidden="1">"A31777"</definedName>
    <definedName name="FDD_80_4" hidden="1">"A32142"</definedName>
    <definedName name="FDD_80_5" hidden="1">"A32508"</definedName>
    <definedName name="FDD_80_6" hidden="1">"A32873"</definedName>
    <definedName name="FDD_80_7" hidden="1">"A33238"</definedName>
    <definedName name="FDD_80_8" hidden="1">"A33603"</definedName>
    <definedName name="FDD_80_9" hidden="1">"A33969"</definedName>
    <definedName name="FDD_81_0" hidden="1">"A30681"</definedName>
    <definedName name="FDD_81_1" hidden="1">"A31047"</definedName>
    <definedName name="FDD_81_10" hidden="1">"A34334"</definedName>
    <definedName name="FDD_81_11" hidden="1">"A34699"</definedName>
    <definedName name="FDD_81_12" hidden="1">"A35064"</definedName>
    <definedName name="FDD_81_13" hidden="1">"A35430"</definedName>
    <definedName name="FDD_81_14" hidden="1">"A35795"</definedName>
    <definedName name="FDD_81_2" hidden="1">"A31412"</definedName>
    <definedName name="FDD_81_3" hidden="1">"A31777"</definedName>
    <definedName name="FDD_81_4" hidden="1">"A32142"</definedName>
    <definedName name="FDD_81_5" hidden="1">"A32508"</definedName>
    <definedName name="FDD_81_6" hidden="1">"A32873"</definedName>
    <definedName name="FDD_81_7" hidden="1">"A33238"</definedName>
    <definedName name="FDD_81_8" hidden="1">"A33603"</definedName>
    <definedName name="FDD_81_9" hidden="1">"A33969"</definedName>
    <definedName name="FDD_82_0" hidden="1">"A30681"</definedName>
    <definedName name="FDD_82_1" hidden="1">"A31047"</definedName>
    <definedName name="FDD_82_10" hidden="1">"A34334"</definedName>
    <definedName name="FDD_82_11" hidden="1">"A34699"</definedName>
    <definedName name="FDD_82_12" hidden="1">"A35064"</definedName>
    <definedName name="FDD_82_13" hidden="1">"A35430"</definedName>
    <definedName name="FDD_82_14" hidden="1">"A35795"</definedName>
    <definedName name="FDD_82_2" hidden="1">"A31412"</definedName>
    <definedName name="FDD_82_3" hidden="1">"A31777"</definedName>
    <definedName name="FDD_82_4" hidden="1">"A32142"</definedName>
    <definedName name="FDD_82_5" hidden="1">"A32508"</definedName>
    <definedName name="FDD_82_6" hidden="1">"A32873"</definedName>
    <definedName name="FDD_82_7" hidden="1">"A33238"</definedName>
    <definedName name="FDD_82_8" hidden="1">"A33603"</definedName>
    <definedName name="FDD_82_9" hidden="1">"A33969"</definedName>
    <definedName name="FDD_83_0" hidden="1">"A30681"</definedName>
    <definedName name="FDD_83_1" hidden="1">"A31047"</definedName>
    <definedName name="FDD_83_10" hidden="1">"A34334"</definedName>
    <definedName name="FDD_83_11" hidden="1">"A34699"</definedName>
    <definedName name="FDD_83_12" hidden="1">"A35064"</definedName>
    <definedName name="FDD_83_13" hidden="1">"A35430"</definedName>
    <definedName name="FDD_83_14" hidden="1">"A35795"</definedName>
    <definedName name="FDD_83_2" hidden="1">"A31412"</definedName>
    <definedName name="FDD_83_3" hidden="1">"A31777"</definedName>
    <definedName name="FDD_83_4" hidden="1">"A32142"</definedName>
    <definedName name="FDD_83_5" hidden="1">"A32508"</definedName>
    <definedName name="FDD_83_6" hidden="1">"A32873"</definedName>
    <definedName name="FDD_83_7" hidden="1">"A33238"</definedName>
    <definedName name="FDD_83_8" hidden="1">"A33603"</definedName>
    <definedName name="FDD_83_9" hidden="1">"A33969"</definedName>
    <definedName name="FDD_84_0" hidden="1">"A30681"</definedName>
    <definedName name="FDD_84_1" hidden="1">"A31047"</definedName>
    <definedName name="FDD_84_10" hidden="1">"A34334"</definedName>
    <definedName name="FDD_84_11" hidden="1">"A34699"</definedName>
    <definedName name="FDD_84_12" hidden="1">"A35064"</definedName>
    <definedName name="FDD_84_13" hidden="1">"A35430"</definedName>
    <definedName name="FDD_84_14" hidden="1">"A35795"</definedName>
    <definedName name="FDD_84_2" hidden="1">"A31412"</definedName>
    <definedName name="FDD_84_3" hidden="1">"A31777"</definedName>
    <definedName name="FDD_84_4" hidden="1">"A32142"</definedName>
    <definedName name="FDD_84_5" hidden="1">"A32508"</definedName>
    <definedName name="FDD_84_6" hidden="1">"A32873"</definedName>
    <definedName name="FDD_84_7" hidden="1">"A33238"</definedName>
    <definedName name="FDD_84_8" hidden="1">"A33603"</definedName>
    <definedName name="FDD_84_9" hidden="1">"A33969"</definedName>
    <definedName name="FDD_85_0" hidden="1">"A30681"</definedName>
    <definedName name="FDD_85_1" hidden="1">"A31047"</definedName>
    <definedName name="FDD_85_10" hidden="1">"A34334"</definedName>
    <definedName name="FDD_85_11" hidden="1">"A34699"</definedName>
    <definedName name="FDD_85_12" hidden="1">"A35064"</definedName>
    <definedName name="FDD_85_13" hidden="1">"A35430"</definedName>
    <definedName name="FDD_85_14" hidden="1">"A35795"</definedName>
    <definedName name="FDD_85_2" hidden="1">"A31412"</definedName>
    <definedName name="FDD_85_3" hidden="1">"A31777"</definedName>
    <definedName name="FDD_85_4" hidden="1">"A32142"</definedName>
    <definedName name="FDD_85_5" hidden="1">"A32508"</definedName>
    <definedName name="FDD_85_6" hidden="1">"A32873"</definedName>
    <definedName name="FDD_85_7" hidden="1">"A33238"</definedName>
    <definedName name="FDD_85_8" hidden="1">"A33603"</definedName>
    <definedName name="FDD_85_9" hidden="1">"A33969"</definedName>
    <definedName name="FDD_86_0" hidden="1">"A30681"</definedName>
    <definedName name="FDD_86_1" hidden="1">"A31047"</definedName>
    <definedName name="FDD_86_10" hidden="1">"A34334"</definedName>
    <definedName name="FDD_86_11" hidden="1">"A34699"</definedName>
    <definedName name="FDD_86_12" hidden="1">"A35064"</definedName>
    <definedName name="FDD_86_13" hidden="1">"A35430"</definedName>
    <definedName name="FDD_86_14" hidden="1">"A35795"</definedName>
    <definedName name="FDD_86_2" hidden="1">"A31412"</definedName>
    <definedName name="FDD_86_3" hidden="1">"A31777"</definedName>
    <definedName name="FDD_86_4" hidden="1">"A32142"</definedName>
    <definedName name="FDD_86_5" hidden="1">"A32508"</definedName>
    <definedName name="FDD_86_6" hidden="1">"A32873"</definedName>
    <definedName name="FDD_86_7" hidden="1">"A33238"</definedName>
    <definedName name="FDD_86_8" hidden="1">"A33603"</definedName>
    <definedName name="FDD_86_9" hidden="1">"A33969"</definedName>
    <definedName name="FDD_87_0" hidden="1">"A30681"</definedName>
    <definedName name="FDD_87_1" hidden="1">"A31047"</definedName>
    <definedName name="FDD_87_10" hidden="1">"A34334"</definedName>
    <definedName name="FDD_87_11" hidden="1">"A34699"</definedName>
    <definedName name="FDD_87_12" hidden="1">"A35064"</definedName>
    <definedName name="FDD_87_13" hidden="1">"A35430"</definedName>
    <definedName name="FDD_87_14" hidden="1">"A35795"</definedName>
    <definedName name="FDD_87_2" hidden="1">"A31412"</definedName>
    <definedName name="FDD_87_3" hidden="1">"A31777"</definedName>
    <definedName name="FDD_87_4" hidden="1">"A32142"</definedName>
    <definedName name="FDD_87_5" hidden="1">"A32508"</definedName>
    <definedName name="FDD_87_6" hidden="1">"A32873"</definedName>
    <definedName name="FDD_87_7" hidden="1">"A33238"</definedName>
    <definedName name="FDD_87_8" hidden="1">"A33603"</definedName>
    <definedName name="FDD_87_9" hidden="1">"A33969"</definedName>
    <definedName name="FDD_88_0" hidden="1">"A30681"</definedName>
    <definedName name="FDD_88_1" hidden="1">"A31047"</definedName>
    <definedName name="FDD_88_10" hidden="1">"A34334"</definedName>
    <definedName name="FDD_88_11" hidden="1">"A34699"</definedName>
    <definedName name="FDD_88_12" hidden="1">"A35064"</definedName>
    <definedName name="FDD_88_13" hidden="1">"A35430"</definedName>
    <definedName name="FDD_88_14" hidden="1">"A35795"</definedName>
    <definedName name="FDD_88_2" hidden="1">"A31412"</definedName>
    <definedName name="FDD_88_3" hidden="1">"A31777"</definedName>
    <definedName name="FDD_88_4" hidden="1">"A32142"</definedName>
    <definedName name="FDD_88_5" hidden="1">"A32508"</definedName>
    <definedName name="FDD_88_6" hidden="1">"A32873"</definedName>
    <definedName name="FDD_88_7" hidden="1">"A33238"</definedName>
    <definedName name="FDD_88_8" hidden="1">"A33603"</definedName>
    <definedName name="FDD_88_9" hidden="1">"A33969"</definedName>
    <definedName name="FDD_89_0" hidden="1">"A30681"</definedName>
    <definedName name="FDD_89_1" hidden="1">"A31047"</definedName>
    <definedName name="FDD_89_10" hidden="1">"A34334"</definedName>
    <definedName name="FDD_89_11" hidden="1">"A34699"</definedName>
    <definedName name="FDD_89_12" hidden="1">"A35064"</definedName>
    <definedName name="FDD_89_13" hidden="1">"A35430"</definedName>
    <definedName name="FDD_89_14" hidden="1">"A35795"</definedName>
    <definedName name="FDD_89_2" hidden="1">"A31412"</definedName>
    <definedName name="FDD_89_3" hidden="1">"A31777"</definedName>
    <definedName name="FDD_89_4" hidden="1">"A32142"</definedName>
    <definedName name="FDD_89_5" hidden="1">"A32508"</definedName>
    <definedName name="FDD_89_6" hidden="1">"A32873"</definedName>
    <definedName name="FDD_89_7" hidden="1">"A33238"</definedName>
    <definedName name="FDD_89_8" hidden="1">"A33603"</definedName>
    <definedName name="FDD_89_9" hidden="1">"A33969"</definedName>
    <definedName name="FDD_9_0" hidden="1">"A25569"</definedName>
    <definedName name="FDD_90_0" hidden="1">"A30681"</definedName>
    <definedName name="FDD_90_1" hidden="1">"A31047"</definedName>
    <definedName name="FDD_90_10" hidden="1">"A34334"</definedName>
    <definedName name="FDD_90_11" hidden="1">"A34699"</definedName>
    <definedName name="FDD_90_12" hidden="1">"A35064"</definedName>
    <definedName name="FDD_90_13" hidden="1">"A35430"</definedName>
    <definedName name="FDD_90_14" hidden="1">"A35795"</definedName>
    <definedName name="FDD_90_2" hidden="1">"A31412"</definedName>
    <definedName name="FDD_90_3" hidden="1">"A31777"</definedName>
    <definedName name="FDD_90_4" hidden="1">"A32142"</definedName>
    <definedName name="FDD_90_5" hidden="1">"A32508"</definedName>
    <definedName name="FDD_90_6" hidden="1">"A32873"</definedName>
    <definedName name="FDD_90_7" hidden="1">"A33238"</definedName>
    <definedName name="FDD_90_8" hidden="1">"A33603"</definedName>
    <definedName name="FDD_90_9" hidden="1">"A33969"</definedName>
    <definedName name="FDD_91_0" hidden="1">"A30681"</definedName>
    <definedName name="FDD_91_1" hidden="1">"A31047"</definedName>
    <definedName name="FDD_91_10" hidden="1">"A34334"</definedName>
    <definedName name="FDD_91_11" hidden="1">"A34699"</definedName>
    <definedName name="FDD_91_12" hidden="1">"A35064"</definedName>
    <definedName name="FDD_91_13" hidden="1">"A35430"</definedName>
    <definedName name="FDD_91_14" hidden="1">"A35795"</definedName>
    <definedName name="FDD_91_2" hidden="1">"A31412"</definedName>
    <definedName name="FDD_91_3" hidden="1">"A31777"</definedName>
    <definedName name="FDD_91_4" hidden="1">"A32142"</definedName>
    <definedName name="FDD_91_5" hidden="1">"A32508"</definedName>
    <definedName name="FDD_91_6" hidden="1">"A32873"</definedName>
    <definedName name="FDD_91_7" hidden="1">"A33238"</definedName>
    <definedName name="FDD_91_8" hidden="1">"A33603"</definedName>
    <definedName name="FDD_91_9" hidden="1">"A33969"</definedName>
    <definedName name="FDD_92_0" hidden="1">"A30681"</definedName>
    <definedName name="FDD_92_1" hidden="1">"A31047"</definedName>
    <definedName name="FDD_92_10" hidden="1">"A34334"</definedName>
    <definedName name="FDD_92_11" hidden="1">"A34699"</definedName>
    <definedName name="FDD_92_12" hidden="1">"A35064"</definedName>
    <definedName name="FDD_92_13" hidden="1">"A35430"</definedName>
    <definedName name="FDD_92_14" hidden="1">"A35795"</definedName>
    <definedName name="FDD_92_2" hidden="1">"A31412"</definedName>
    <definedName name="FDD_92_3" hidden="1">"A31777"</definedName>
    <definedName name="FDD_92_4" hidden="1">"A32142"</definedName>
    <definedName name="FDD_92_5" hidden="1">"A32508"</definedName>
    <definedName name="FDD_92_6" hidden="1">"A32873"</definedName>
    <definedName name="FDD_92_7" hidden="1">"A33238"</definedName>
    <definedName name="FDD_92_8" hidden="1">"A33603"</definedName>
    <definedName name="FDD_92_9" hidden="1">"A33969"</definedName>
    <definedName name="FDD_93_0" hidden="1">"A30681"</definedName>
    <definedName name="FDD_93_1" hidden="1">"A31047"</definedName>
    <definedName name="FDD_93_10" hidden="1">"A34334"</definedName>
    <definedName name="FDD_93_11" hidden="1">"A34699"</definedName>
    <definedName name="FDD_93_12" hidden="1">"A35064"</definedName>
    <definedName name="FDD_93_13" hidden="1">"A35430"</definedName>
    <definedName name="FDD_93_14" hidden="1">"A35795"</definedName>
    <definedName name="FDD_93_2" hidden="1">"A31412"</definedName>
    <definedName name="FDD_93_3" hidden="1">"A31777"</definedName>
    <definedName name="FDD_93_4" hidden="1">"A32142"</definedName>
    <definedName name="FDD_93_5" hidden="1">"A32508"</definedName>
    <definedName name="FDD_93_6" hidden="1">"A32873"</definedName>
    <definedName name="FDD_93_7" hidden="1">"A33238"</definedName>
    <definedName name="FDD_93_8" hidden="1">"A33603"</definedName>
    <definedName name="FDD_93_9" hidden="1">"A33969"</definedName>
    <definedName name="FDD_94_0" hidden="1">"A30681"</definedName>
    <definedName name="FDD_94_1" hidden="1">"A31047"</definedName>
    <definedName name="FDD_94_10" hidden="1">"A34334"</definedName>
    <definedName name="FDD_94_11" hidden="1">"A34699"</definedName>
    <definedName name="FDD_94_12" hidden="1">"A35064"</definedName>
    <definedName name="FDD_94_13" hidden="1">"A35430"</definedName>
    <definedName name="FDD_94_14" hidden="1">"A35795"</definedName>
    <definedName name="FDD_94_2" hidden="1">"A31412"</definedName>
    <definedName name="FDD_94_3" hidden="1">"A31777"</definedName>
    <definedName name="FDD_94_4" hidden="1">"A32142"</definedName>
    <definedName name="FDD_94_5" hidden="1">"A32508"</definedName>
    <definedName name="FDD_94_6" hidden="1">"A32873"</definedName>
    <definedName name="FDD_94_7" hidden="1">"A33238"</definedName>
    <definedName name="FDD_94_8" hidden="1">"A33603"</definedName>
    <definedName name="FDD_94_9" hidden="1">"A33969"</definedName>
    <definedName name="FDD_95_0" hidden="1">"A30681"</definedName>
    <definedName name="FDD_95_1" hidden="1">"A31047"</definedName>
    <definedName name="FDD_95_10" hidden="1">"A34334"</definedName>
    <definedName name="FDD_95_11" hidden="1">"A34699"</definedName>
    <definedName name="FDD_95_12" hidden="1">"A35064"</definedName>
    <definedName name="FDD_95_13" hidden="1">"A35430"</definedName>
    <definedName name="FDD_95_14" hidden="1">"A35795"</definedName>
    <definedName name="FDD_95_2" hidden="1">"A31412"</definedName>
    <definedName name="FDD_95_3" hidden="1">"A31777"</definedName>
    <definedName name="FDD_95_4" hidden="1">"A32142"</definedName>
    <definedName name="FDD_95_5" hidden="1">"A32508"</definedName>
    <definedName name="FDD_95_6" hidden="1">"A32873"</definedName>
    <definedName name="FDD_95_7" hidden="1">"A33238"</definedName>
    <definedName name="FDD_95_8" hidden="1">"A33603"</definedName>
    <definedName name="FDD_95_9" hidden="1">"A33969"</definedName>
    <definedName name="FDD_96_0" hidden="1">"U30681"</definedName>
    <definedName name="FDD_96_1" hidden="1">"A31047"</definedName>
    <definedName name="FDD_96_10" hidden="1">"A34334"</definedName>
    <definedName name="FDD_96_11" hidden="1">"A34699"</definedName>
    <definedName name="FDD_96_12" hidden="1">"A35064"</definedName>
    <definedName name="FDD_96_13" hidden="1">"A35430"</definedName>
    <definedName name="FDD_96_14" hidden="1">"A35795"</definedName>
    <definedName name="FDD_96_2" hidden="1">"A31412"</definedName>
    <definedName name="FDD_96_3" hidden="1">"A31777"</definedName>
    <definedName name="FDD_96_4" hidden="1">"A32142"</definedName>
    <definedName name="FDD_96_5" hidden="1">"A32508"</definedName>
    <definedName name="FDD_96_6" hidden="1">"A32873"</definedName>
    <definedName name="FDD_96_7" hidden="1">"A33238"</definedName>
    <definedName name="FDD_96_8" hidden="1">"A33603"</definedName>
    <definedName name="FDD_96_9" hidden="1">"A33969"</definedName>
    <definedName name="FDD_97_0" hidden="1">"U30681"</definedName>
    <definedName name="FDD_97_1" hidden="1">"A31047"</definedName>
    <definedName name="FDD_97_10" hidden="1">"A34334"</definedName>
    <definedName name="FDD_97_11" hidden="1">"A34699"</definedName>
    <definedName name="FDD_97_12" hidden="1">"A35064"</definedName>
    <definedName name="FDD_97_13" hidden="1">"A35430"</definedName>
    <definedName name="FDD_97_14" hidden="1">"A35795"</definedName>
    <definedName name="FDD_97_2" hidden="1">"A31412"</definedName>
    <definedName name="FDD_97_3" hidden="1">"A31777"</definedName>
    <definedName name="FDD_97_4" hidden="1">"A32142"</definedName>
    <definedName name="FDD_97_5" hidden="1">"A32508"</definedName>
    <definedName name="FDD_97_6" hidden="1">"A32873"</definedName>
    <definedName name="FDD_97_7" hidden="1">"A33238"</definedName>
    <definedName name="FDD_97_8" hidden="1">"A33603"</definedName>
    <definedName name="FDD_97_9" hidden="1">"A33969"</definedName>
    <definedName name="FDD_98_0" hidden="1">"U30681"</definedName>
    <definedName name="FDD_98_1" hidden="1">"A31047"</definedName>
    <definedName name="FDD_98_10" hidden="1">"A34334"</definedName>
    <definedName name="FDD_98_11" hidden="1">"A34699"</definedName>
    <definedName name="FDD_98_12" hidden="1">"A35064"</definedName>
    <definedName name="FDD_98_13" hidden="1">"A35430"</definedName>
    <definedName name="FDD_98_14" hidden="1">"A35795"</definedName>
    <definedName name="FDD_98_2" hidden="1">"A31412"</definedName>
    <definedName name="FDD_98_3" hidden="1">"A31777"</definedName>
    <definedName name="FDD_98_4" hidden="1">"A32142"</definedName>
    <definedName name="FDD_98_5" hidden="1">"A32508"</definedName>
    <definedName name="FDD_98_6" hidden="1">"A32873"</definedName>
    <definedName name="FDD_98_7" hidden="1">"A33238"</definedName>
    <definedName name="FDD_98_8" hidden="1">"A33603"</definedName>
    <definedName name="FDD_98_9" hidden="1">"A33969"</definedName>
    <definedName name="FDD_99_0" hidden="1">"U30681"</definedName>
    <definedName name="FDD_99_1" hidden="1">"A31047"</definedName>
    <definedName name="FDD_99_10" hidden="1">"A34334"</definedName>
    <definedName name="FDD_99_11" hidden="1">"A34699"</definedName>
    <definedName name="FDD_99_12" hidden="1">"A35064"</definedName>
    <definedName name="FDD_99_13" hidden="1">"A35430"</definedName>
    <definedName name="FDD_99_14" hidden="1">"A35795"</definedName>
    <definedName name="FDD_99_2" hidden="1">"A31412"</definedName>
    <definedName name="FDD_99_3" hidden="1">"A31777"</definedName>
    <definedName name="FDD_99_4" hidden="1">"A32142"</definedName>
    <definedName name="FDD_99_5" hidden="1">"A32508"</definedName>
    <definedName name="FDD_99_6" hidden="1">"A32873"</definedName>
    <definedName name="FDD_99_7" hidden="1">"A33238"</definedName>
    <definedName name="FDD_99_8" hidden="1">"A33603"</definedName>
    <definedName name="FDD_99_9" hidden="1">"A33969"</definedName>
    <definedName name="FDDS">{#N/A,#N/A,FALSE,"QUADRO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DF" localSheetId="7">#REF!</definedName>
    <definedName name="FDF">#N/A</definedName>
    <definedName name="FDF_10">#N/A</definedName>
    <definedName name="FDF_11">#N/A</definedName>
    <definedName name="FDF_12">#N/A</definedName>
    <definedName name="FDF_13">#N/A</definedName>
    <definedName name="FDF_14">#N/A</definedName>
    <definedName name="FDF_15">#N/A</definedName>
    <definedName name="FDF_16">#N/A</definedName>
    <definedName name="FDF_17">#N/A</definedName>
    <definedName name="FDF_18">#N/A</definedName>
    <definedName name="FDF_2">#N/A</definedName>
    <definedName name="FDF_5">#N/A</definedName>
    <definedName name="FDF_6">#N/A</definedName>
    <definedName name="FDF_7">#N/A</definedName>
    <definedName name="FDF_8">#N/A</definedName>
    <definedName name="FDF_9">#N/A</definedName>
    <definedName name="fdfd" localSheetId="4">#REF!</definedName>
    <definedName name="fdfd" localSheetId="7">#REF!</definedName>
    <definedName name="fdfd">#REF!</definedName>
    <definedName name="FDFDFDFDFDFDFDFFDFFFDFD" localSheetId="4">#REF!</definedName>
    <definedName name="FDFDFDFDFDFDFDFFDFFFDFD" localSheetId="7">#REF!</definedName>
    <definedName name="FDFDFDFDFDFDFDFFDFFFDFD">#REF!</definedName>
    <definedName name="fdfff">#REF!</definedName>
    <definedName name="FDFGS">#N/A</definedName>
    <definedName name="fdfng" localSheetId="4" hidden="1">{#N/A,#N/A,FALSE,"GERAL";#N/A,#N/A,FALSE,"012-96";#N/A,#N/A,FALSE,"018-96";#N/A,#N/A,FALSE,"027-96";#N/A,#N/A,FALSE,"059-96";#N/A,#N/A,FALSE,"076-96";#N/A,#N/A,FALSE,"019-97";#N/A,#N/A,FALSE,"021-97";#N/A,#N/A,FALSE,"022-97";#N/A,#N/A,FALSE,"028-97"}</definedName>
    <definedName name="fdfng" localSheetId="7" hidden="1">{#N/A,#N/A,FALSE,"GERAL";#N/A,#N/A,FALSE,"012-96";#N/A,#N/A,FALSE,"018-96";#N/A,#N/A,FALSE,"027-96";#N/A,#N/A,FALSE,"059-96";#N/A,#N/A,FALSE,"076-96";#N/A,#N/A,FALSE,"019-97";#N/A,#N/A,FALSE,"021-97";#N/A,#N/A,FALSE,"022-97";#N/A,#N/A,FALSE,"028-97"}</definedName>
    <definedName name="fdfng" hidden="1">{#N/A,#N/A,FALSE,"GERAL";#N/A,#N/A,FALSE,"012-96";#N/A,#N/A,FALSE,"018-96";#N/A,#N/A,FALSE,"027-96";#N/A,#N/A,FALSE,"059-96";#N/A,#N/A,FALSE,"076-96";#N/A,#N/A,FALSE,"019-97";#N/A,#N/A,FALSE,"021-97";#N/A,#N/A,FALSE,"022-97";#N/A,#N/A,FALSE,"028-97"}</definedName>
    <definedName name="FDFS12" localSheetId="4">#REF!</definedName>
    <definedName name="FDFS12" localSheetId="7">#REF!</definedName>
    <definedName name="FDFS12">#REF!</definedName>
    <definedName name="FDFSDFFW">#N/A</definedName>
    <definedName name="fdg" localSheetId="7" hidden="1">{#N/A,#N/A,TRUE,"Serviços"}</definedName>
    <definedName name="fdg" hidden="1">{#N/A,#N/A,TRUE,"Serviços"}</definedName>
    <definedName name="FDP_0_1_aUrv" localSheetId="4" hidden="1">#REF!</definedName>
    <definedName name="FDP_0_1_aUrv" localSheetId="7" hidden="1">#REF!</definedName>
    <definedName name="FDP_0_1_aUrv" hidden="1">#REF!</definedName>
    <definedName name="FDP_10_1_aDrv" localSheetId="4" hidden="1">#REF!</definedName>
    <definedName name="FDP_10_1_aDrv" localSheetId="7" hidden="1">#REF!</definedName>
    <definedName name="FDP_10_1_aDrv" hidden="1">#REF!</definedName>
    <definedName name="FDP_107_1_aUrv" localSheetId="4" hidden="1">#REF!</definedName>
    <definedName name="FDP_107_1_aUrv" localSheetId="7" hidden="1">#REF!</definedName>
    <definedName name="FDP_107_1_aUrv" hidden="1">#REF!</definedName>
    <definedName name="FDP_11_1_aDrv" localSheetId="4" hidden="1">#REF!</definedName>
    <definedName name="FDP_11_1_aDrv" localSheetId="7" hidden="1">#REF!</definedName>
    <definedName name="FDP_11_1_aDrv" hidden="1">#REF!</definedName>
    <definedName name="FDP_111_1_aUrv" localSheetId="4" hidden="1">#REF!</definedName>
    <definedName name="FDP_111_1_aUrv" localSheetId="7" hidden="1">#REF!</definedName>
    <definedName name="FDP_111_1_aUrv" hidden="1">#REF!</definedName>
    <definedName name="FDP_112_1_aUrv" localSheetId="4" hidden="1">#REF!</definedName>
    <definedName name="FDP_112_1_aUrv" localSheetId="7" hidden="1">#REF!</definedName>
    <definedName name="FDP_112_1_aUrv" hidden="1">#REF!</definedName>
    <definedName name="FDP_113_1_aUrv" localSheetId="4" hidden="1">#REF!</definedName>
    <definedName name="FDP_113_1_aUrv" localSheetId="7" hidden="1">#REF!</definedName>
    <definedName name="FDP_113_1_aUrv" hidden="1">#REF!</definedName>
    <definedName name="FDP_114_1_aUrv" localSheetId="4" hidden="1">#REF!</definedName>
    <definedName name="FDP_114_1_aUrv" localSheetId="7" hidden="1">#REF!</definedName>
    <definedName name="FDP_114_1_aUrv" hidden="1">#REF!</definedName>
    <definedName name="FDP_115_1_aUrv" localSheetId="4" hidden="1">#REF!</definedName>
    <definedName name="FDP_115_1_aUrv" localSheetId="7" hidden="1">#REF!</definedName>
    <definedName name="FDP_115_1_aUrv" hidden="1">#REF!</definedName>
    <definedName name="FDP_12_1_aDrv" localSheetId="4" hidden="1">#REF!</definedName>
    <definedName name="FDP_12_1_aDrv" localSheetId="7" hidden="1">#REF!</definedName>
    <definedName name="FDP_12_1_aDrv" hidden="1">#REF!</definedName>
    <definedName name="FDP_126_1_aUrv" localSheetId="4" hidden="1">#REF!</definedName>
    <definedName name="FDP_126_1_aUrv" localSheetId="7" hidden="1">#REF!</definedName>
    <definedName name="FDP_126_1_aUrv" hidden="1">#REF!</definedName>
    <definedName name="FDP_127_1_aUrv" localSheetId="4" hidden="1">#REF!</definedName>
    <definedName name="FDP_127_1_aUrv" localSheetId="7" hidden="1">#REF!</definedName>
    <definedName name="FDP_127_1_aUrv" hidden="1">#REF!</definedName>
    <definedName name="FDP_128_1_aUrv" localSheetId="4" hidden="1">#REF!</definedName>
    <definedName name="FDP_128_1_aUrv" localSheetId="7" hidden="1">#REF!</definedName>
    <definedName name="FDP_128_1_aUrv" hidden="1">#REF!</definedName>
    <definedName name="FDP_129_1_aUrv" localSheetId="4" hidden="1">#REF!</definedName>
    <definedName name="FDP_129_1_aUrv" localSheetId="7" hidden="1">#REF!</definedName>
    <definedName name="FDP_129_1_aUrv" hidden="1">#REF!</definedName>
    <definedName name="FDP_13_1_aDrv" localSheetId="4" hidden="1">#REF!</definedName>
    <definedName name="FDP_13_1_aDrv" localSheetId="7" hidden="1">#REF!</definedName>
    <definedName name="FDP_13_1_aDrv" hidden="1">#REF!</definedName>
    <definedName name="FDP_131_1_aDrv" localSheetId="4" hidden="1">#REF!</definedName>
    <definedName name="FDP_131_1_aDrv" localSheetId="7" hidden="1">#REF!</definedName>
    <definedName name="FDP_131_1_aDrv" hidden="1">#REF!</definedName>
    <definedName name="FDP_134_1_aDrv" localSheetId="4" hidden="1">#REF!</definedName>
    <definedName name="FDP_134_1_aDrv" localSheetId="7" hidden="1">#REF!</definedName>
    <definedName name="FDP_134_1_aDrv" hidden="1">#REF!</definedName>
    <definedName name="FDP_135_1_aDrv" localSheetId="4" hidden="1">#REF!</definedName>
    <definedName name="FDP_135_1_aDrv" localSheetId="7" hidden="1">#REF!</definedName>
    <definedName name="FDP_135_1_aDrv" hidden="1">#REF!</definedName>
    <definedName name="FDP_137_1_aDdv" localSheetId="4" hidden="1">#REF!</definedName>
    <definedName name="FDP_137_1_aDdv" localSheetId="7" hidden="1">#REF!</definedName>
    <definedName name="FDP_137_1_aDdv" hidden="1">#REF!</definedName>
    <definedName name="FDP_139_1_aUrv" localSheetId="4" hidden="1">#REF!</definedName>
    <definedName name="FDP_139_1_aUrv" localSheetId="7" hidden="1">#REF!</definedName>
    <definedName name="FDP_139_1_aUrv" hidden="1">#REF!</definedName>
    <definedName name="FDP_14_1_aDrv" localSheetId="4" hidden="1">#REF!</definedName>
    <definedName name="FDP_14_1_aDrv" localSheetId="7" hidden="1">#REF!</definedName>
    <definedName name="FDP_14_1_aDrv" hidden="1">#REF!</definedName>
    <definedName name="FDP_140_1_aUrv" localSheetId="4" hidden="1">#REF!</definedName>
    <definedName name="FDP_140_1_aUrv" localSheetId="7" hidden="1">#REF!</definedName>
    <definedName name="FDP_140_1_aUrv" hidden="1">#REF!</definedName>
    <definedName name="FDP_141_1_aUrv" localSheetId="4" hidden="1">#REF!</definedName>
    <definedName name="FDP_141_1_aUrv" localSheetId="7" hidden="1">#REF!</definedName>
    <definedName name="FDP_141_1_aUrv" hidden="1">#REF!</definedName>
    <definedName name="FDP_143_1_aUrv" localSheetId="4" hidden="1">#REF!</definedName>
    <definedName name="FDP_143_1_aUrv" localSheetId="7" hidden="1">#REF!</definedName>
    <definedName name="FDP_143_1_aUrv" hidden="1">#REF!</definedName>
    <definedName name="FDP_144_1_aUrv" localSheetId="4" hidden="1">#REF!</definedName>
    <definedName name="FDP_144_1_aUrv" localSheetId="7" hidden="1">#REF!</definedName>
    <definedName name="FDP_144_1_aUrv" hidden="1">#REF!</definedName>
    <definedName name="FDP_15_1_aDrv" localSheetId="4" hidden="1">#REF!</definedName>
    <definedName name="FDP_15_1_aDrv" localSheetId="7" hidden="1">#REF!</definedName>
    <definedName name="FDP_15_1_aDrv" hidden="1">#REF!</definedName>
    <definedName name="FDP_16_1_aDrv" localSheetId="4" hidden="1">#REF!</definedName>
    <definedName name="FDP_16_1_aDrv" localSheetId="7" hidden="1">#REF!</definedName>
    <definedName name="FDP_16_1_aDrv" hidden="1">#REF!</definedName>
    <definedName name="FDP_17_1_aDrv" localSheetId="4" hidden="1">#REF!</definedName>
    <definedName name="FDP_17_1_aDrv" localSheetId="7" hidden="1">#REF!</definedName>
    <definedName name="FDP_17_1_aDrv" hidden="1">#REF!</definedName>
    <definedName name="FDP_18_1_aDrv" localSheetId="4" hidden="1">#REF!</definedName>
    <definedName name="FDP_18_1_aDrv" localSheetId="7" hidden="1">#REF!</definedName>
    <definedName name="FDP_18_1_aDrv" hidden="1">#REF!</definedName>
    <definedName name="FDP_19_1_aDrv" localSheetId="4" hidden="1">#REF!</definedName>
    <definedName name="FDP_19_1_aDrv" localSheetId="7" hidden="1">#REF!</definedName>
    <definedName name="FDP_19_1_aDrv" hidden="1">#REF!</definedName>
    <definedName name="FDP_20_1_aUrv" localSheetId="4" hidden="1">#REF!</definedName>
    <definedName name="FDP_20_1_aUrv" localSheetId="7" hidden="1">#REF!</definedName>
    <definedName name="FDP_20_1_aUrv" hidden="1">#REF!</definedName>
    <definedName name="FDP_21_1_aUrv" localSheetId="4" hidden="1">#REF!</definedName>
    <definedName name="FDP_21_1_aUrv" localSheetId="7" hidden="1">#REF!</definedName>
    <definedName name="FDP_21_1_aUrv" hidden="1">#REF!</definedName>
    <definedName name="FDP_22_1_aUrv" localSheetId="4" hidden="1">#REF!</definedName>
    <definedName name="FDP_22_1_aUrv" localSheetId="7" hidden="1">#REF!</definedName>
    <definedName name="FDP_22_1_aUrv" hidden="1">#REF!</definedName>
    <definedName name="FDP_23_1_aUrv" localSheetId="4" hidden="1">#REF!</definedName>
    <definedName name="FDP_23_1_aUrv" localSheetId="7" hidden="1">#REF!</definedName>
    <definedName name="FDP_23_1_aUrv" hidden="1">#REF!</definedName>
    <definedName name="FDP_24_1_aUrv" localSheetId="4" hidden="1">#REF!</definedName>
    <definedName name="FDP_24_1_aUrv" localSheetId="7" hidden="1">#REF!</definedName>
    <definedName name="FDP_24_1_aUrv" hidden="1">#REF!</definedName>
    <definedName name="FDP_25_1_aUrv" localSheetId="4" hidden="1">#REF!</definedName>
    <definedName name="FDP_25_1_aUrv" localSheetId="7" hidden="1">#REF!</definedName>
    <definedName name="FDP_25_1_aUrv" hidden="1">#REF!</definedName>
    <definedName name="FDP_26_1_aUrv" localSheetId="4" hidden="1">#REF!</definedName>
    <definedName name="FDP_26_1_aUrv" localSheetId="7" hidden="1">#REF!</definedName>
    <definedName name="FDP_26_1_aUrv" hidden="1">#REF!</definedName>
    <definedName name="FDP_27_1_aUrv" localSheetId="4" hidden="1">#REF!</definedName>
    <definedName name="FDP_27_1_aUrv" localSheetId="7" hidden="1">#REF!</definedName>
    <definedName name="FDP_27_1_aUrv" hidden="1">#REF!</definedName>
    <definedName name="FDP_28_1_aUrv" localSheetId="4" hidden="1">#REF!</definedName>
    <definedName name="FDP_28_1_aUrv" localSheetId="7" hidden="1">#REF!</definedName>
    <definedName name="FDP_28_1_aUrv" hidden="1">#REF!</definedName>
    <definedName name="FDP_280_1_aSrv" localSheetId="4" hidden="1">#REF!</definedName>
    <definedName name="FDP_280_1_aSrv" localSheetId="7" hidden="1">#REF!</definedName>
    <definedName name="FDP_280_1_aSrv" hidden="1">#REF!</definedName>
    <definedName name="FDP_281_1_aSrv" localSheetId="4" hidden="1">#REF!</definedName>
    <definedName name="FDP_281_1_aSrv" localSheetId="7" hidden="1">#REF!</definedName>
    <definedName name="FDP_281_1_aSrv" hidden="1">#REF!</definedName>
    <definedName name="FDP_282_1_aSrv" localSheetId="4" hidden="1">#REF!</definedName>
    <definedName name="FDP_282_1_aSrv" localSheetId="7" hidden="1">#REF!</definedName>
    <definedName name="FDP_282_1_aSrv" hidden="1">#REF!</definedName>
    <definedName name="FDP_283_1_aSrv" localSheetId="4" hidden="1">#REF!</definedName>
    <definedName name="FDP_283_1_aSrv" localSheetId="7" hidden="1">#REF!</definedName>
    <definedName name="FDP_283_1_aSrv" hidden="1">#REF!</definedName>
    <definedName name="FDP_29_1_aUrv" localSheetId="4" hidden="1">#REF!</definedName>
    <definedName name="FDP_29_1_aUrv" localSheetId="7" hidden="1">#REF!</definedName>
    <definedName name="FDP_29_1_aUrv" hidden="1">#REF!</definedName>
    <definedName name="FDP_30_1_aUrv" localSheetId="4" hidden="1">#REF!</definedName>
    <definedName name="FDP_30_1_aUrv" localSheetId="7" hidden="1">#REF!</definedName>
    <definedName name="FDP_30_1_aUrv" hidden="1">#REF!</definedName>
    <definedName name="FDP_31_1_aUrv" localSheetId="4" hidden="1">#REF!</definedName>
    <definedName name="FDP_31_1_aUrv" localSheetId="7" hidden="1">#REF!</definedName>
    <definedName name="FDP_31_1_aUrv" hidden="1">#REF!</definedName>
    <definedName name="FDP_32_1_aUrv" localSheetId="4" hidden="1">#REF!</definedName>
    <definedName name="FDP_32_1_aUrv" localSheetId="7" hidden="1">#REF!</definedName>
    <definedName name="FDP_32_1_aUrv" hidden="1">#REF!</definedName>
    <definedName name="FDP_33_1_aUrv" localSheetId="4" hidden="1">#REF!</definedName>
    <definedName name="FDP_33_1_aUrv" localSheetId="7" hidden="1">#REF!</definedName>
    <definedName name="FDP_33_1_aUrv" hidden="1">#REF!</definedName>
    <definedName name="FDP_34_1_aUrv" localSheetId="4" hidden="1">#REF!</definedName>
    <definedName name="FDP_34_1_aUrv" localSheetId="7" hidden="1">#REF!</definedName>
    <definedName name="FDP_34_1_aUrv" hidden="1">#REF!</definedName>
    <definedName name="FDP_35_1_aUrv" localSheetId="4" hidden="1">#REF!</definedName>
    <definedName name="FDP_35_1_aUrv" localSheetId="7" hidden="1">#REF!</definedName>
    <definedName name="FDP_35_1_aUrv" hidden="1">#REF!</definedName>
    <definedName name="FDP_36_1_aUrv" localSheetId="4" hidden="1">#REF!</definedName>
    <definedName name="FDP_36_1_aUrv" localSheetId="7" hidden="1">#REF!</definedName>
    <definedName name="FDP_36_1_aUrv" hidden="1">#REF!</definedName>
    <definedName name="FDP_37_1_aUrv" localSheetId="4" hidden="1">#REF!</definedName>
    <definedName name="FDP_37_1_aUrv" localSheetId="7" hidden="1">#REF!</definedName>
    <definedName name="FDP_37_1_aUrv" hidden="1">#REF!</definedName>
    <definedName name="FDP_38_1_aUrv" localSheetId="4" hidden="1">#REF!</definedName>
    <definedName name="FDP_38_1_aUrv" localSheetId="7" hidden="1">#REF!</definedName>
    <definedName name="FDP_38_1_aUrv" hidden="1">#REF!</definedName>
    <definedName name="FDP_39_1_aUrv" localSheetId="4" hidden="1">#REF!</definedName>
    <definedName name="FDP_39_1_aUrv" localSheetId="7" hidden="1">#REF!</definedName>
    <definedName name="FDP_39_1_aUrv" hidden="1">#REF!</definedName>
    <definedName name="FDP_41_1_aUrv" localSheetId="4" hidden="1">#REF!</definedName>
    <definedName name="FDP_41_1_aUrv" localSheetId="7" hidden="1">#REF!</definedName>
    <definedName name="FDP_41_1_aUrv" hidden="1">#REF!</definedName>
    <definedName name="FDP_42_1_aUrv" localSheetId="4" hidden="1">#REF!</definedName>
    <definedName name="FDP_42_1_aUrv" localSheetId="7" hidden="1">#REF!</definedName>
    <definedName name="FDP_42_1_aUrv" hidden="1">#REF!</definedName>
    <definedName name="FDP_43_1_aUrv" localSheetId="4" hidden="1">#REF!</definedName>
    <definedName name="FDP_43_1_aUrv" localSheetId="7" hidden="1">#REF!</definedName>
    <definedName name="FDP_43_1_aUrv" hidden="1">#REF!</definedName>
    <definedName name="FDP_44_1_aUrv" localSheetId="4" hidden="1">#REF!</definedName>
    <definedName name="FDP_44_1_aUrv" localSheetId="7" hidden="1">#REF!</definedName>
    <definedName name="FDP_44_1_aUrv" hidden="1">#REF!</definedName>
    <definedName name="FDP_45_1_aUrv" localSheetId="4" hidden="1">#REF!</definedName>
    <definedName name="FDP_45_1_aUrv" localSheetId="7" hidden="1">#REF!</definedName>
    <definedName name="FDP_45_1_aUrv" hidden="1">#REF!</definedName>
    <definedName name="FDP_46_1_aUrv" localSheetId="4" hidden="1">#REF!</definedName>
    <definedName name="FDP_46_1_aUrv" localSheetId="7" hidden="1">#REF!</definedName>
    <definedName name="FDP_46_1_aUrv" hidden="1">#REF!</definedName>
    <definedName name="FDP_47_1_aUrv" localSheetId="4" hidden="1">#REF!</definedName>
    <definedName name="FDP_47_1_aUrv" localSheetId="7" hidden="1">#REF!</definedName>
    <definedName name="FDP_47_1_aUrv" hidden="1">#REF!</definedName>
    <definedName name="FDP_48_1_aUrv" localSheetId="4" hidden="1">#REF!</definedName>
    <definedName name="FDP_48_1_aUrv" localSheetId="7" hidden="1">#REF!</definedName>
    <definedName name="FDP_48_1_aUrv" hidden="1">#REF!</definedName>
    <definedName name="FDP_49_1_aUrv" localSheetId="4" hidden="1">#REF!</definedName>
    <definedName name="FDP_49_1_aUrv" localSheetId="7" hidden="1">#REF!</definedName>
    <definedName name="FDP_49_1_aUrv" hidden="1">#REF!</definedName>
    <definedName name="FDP_50_1_aUrv" localSheetId="4" hidden="1">#REF!</definedName>
    <definedName name="FDP_50_1_aUrv" localSheetId="7" hidden="1">#REF!</definedName>
    <definedName name="FDP_50_1_aUrv" hidden="1">#REF!</definedName>
    <definedName name="FDP_51_1_aUrv" localSheetId="4" hidden="1">#REF!</definedName>
    <definedName name="FDP_51_1_aUrv" localSheetId="7" hidden="1">#REF!</definedName>
    <definedName name="FDP_51_1_aUrv" hidden="1">#REF!</definedName>
    <definedName name="FDP_52_1_aUrv" localSheetId="4" hidden="1">#REF!</definedName>
    <definedName name="FDP_52_1_aUrv" localSheetId="7" hidden="1">#REF!</definedName>
    <definedName name="FDP_52_1_aUrv" hidden="1">#REF!</definedName>
    <definedName name="FDP_53_1_aUrv" localSheetId="4" hidden="1">#REF!</definedName>
    <definedName name="FDP_53_1_aUrv" localSheetId="7" hidden="1">#REF!</definedName>
    <definedName name="FDP_53_1_aUrv" hidden="1">#REF!</definedName>
    <definedName name="FDP_53_1_rUrv" localSheetId="4" hidden="1">#REF!</definedName>
    <definedName name="FDP_53_1_rUrv" localSheetId="7" hidden="1">#REF!</definedName>
    <definedName name="FDP_53_1_rUrv" hidden="1">#REF!</definedName>
    <definedName name="FDP_54_1_aUrv" localSheetId="4" hidden="1">#REF!</definedName>
    <definedName name="FDP_54_1_aUrv" localSheetId="7" hidden="1">#REF!</definedName>
    <definedName name="FDP_54_1_aUrv" hidden="1">#REF!</definedName>
    <definedName name="FDP_55_1_aUrv" localSheetId="4" hidden="1">#REF!</definedName>
    <definedName name="FDP_55_1_aUrv" localSheetId="7" hidden="1">#REF!</definedName>
    <definedName name="FDP_55_1_aUrv" hidden="1">#REF!</definedName>
    <definedName name="FDP_8_1_aDrv" localSheetId="4" hidden="1">#REF!</definedName>
    <definedName name="FDP_8_1_aDrv" localSheetId="7" hidden="1">#REF!</definedName>
    <definedName name="FDP_8_1_aDrv" hidden="1">#REF!</definedName>
    <definedName name="FDP_9_1_aDrv" localSheetId="4" hidden="1">#REF!</definedName>
    <definedName name="FDP_9_1_aDrv" localSheetId="7" hidden="1">#REF!</definedName>
    <definedName name="FDP_9_1_aDrv" hidden="1">#REF!</definedName>
    <definedName name="FDS" localSheetId="27" hidden="1">{#N/A,#N/A,FALSE,"MO (2)"}</definedName>
    <definedName name="FDS" localSheetId="7" hidden="1">{#N/A,#N/A,FALSE,"MO (2)"}</definedName>
    <definedName name="FDS" hidden="1">{#N/A,#N/A,FALSE,"MO (2)"}</definedName>
    <definedName name="fdsafe" localSheetId="4">#REF!</definedName>
    <definedName name="fdsafe" localSheetId="7">#REF!</definedName>
    <definedName name="fdsafe">#REF!</definedName>
    <definedName name="FE" localSheetId="7">#REF!</definedName>
    <definedName name="fe">#N/A</definedName>
    <definedName name="felipe" localSheetId="19">[6]Plan1!#REF!</definedName>
    <definedName name="felipe">[6]Plan1!#REF!</definedName>
    <definedName name="fer" localSheetId="4">#REF!</definedName>
    <definedName name="fer" localSheetId="7">#REF!</definedName>
    <definedName name="fer">#REF!</definedName>
    <definedName name="FERE" localSheetId="7">#N/A</definedName>
    <definedName name="FERE">[0]!FERE</definedName>
    <definedName name="fernanda" localSheetId="4" hidden="1">{#N/A,#N/A,FALSE,"GERAL";#N/A,#N/A,FALSE,"012-96";#N/A,#N/A,FALSE,"018-96";#N/A,#N/A,FALSE,"027-96";#N/A,#N/A,FALSE,"059-96";#N/A,#N/A,FALSE,"076-96";#N/A,#N/A,FALSE,"019-97";#N/A,#N/A,FALSE,"021-97";#N/A,#N/A,FALSE,"022-97";#N/A,#N/A,FALSE,"028-97"}</definedName>
    <definedName name="fernanda" localSheetId="7" hidden="1">{#N/A,#N/A,FALSE,"GERAL";#N/A,#N/A,FALSE,"012-96";#N/A,#N/A,FALSE,"018-96";#N/A,#N/A,FALSE,"027-96";#N/A,#N/A,FALSE,"059-96";#N/A,#N/A,FALSE,"076-96";#N/A,#N/A,FALSE,"019-97";#N/A,#N/A,FALSE,"021-97";#N/A,#N/A,FALSE,"022-97";#N/A,#N/A,FALSE,"028-97"}</definedName>
    <definedName name="fernanda" hidden="1">{#N/A,#N/A,FALSE,"GERAL";#N/A,#N/A,FALSE,"012-96";#N/A,#N/A,FALSE,"018-96";#N/A,#N/A,FALSE,"027-96";#N/A,#N/A,FALSE,"059-96";#N/A,#N/A,FALSE,"076-96";#N/A,#N/A,FALSE,"019-97";#N/A,#N/A,FALSE,"021-97";#N/A,#N/A,FALSE,"022-97";#N/A,#N/A,FALSE,"028-97"}</definedName>
    <definedName name="fernando" localSheetId="4">#REF!</definedName>
    <definedName name="fernando" localSheetId="7">#REF!</definedName>
    <definedName name="fernando">#REF!</definedName>
    <definedName name="Ferramenta">#REF!</definedName>
    <definedName name="FEV00" localSheetId="4">#REF!</definedName>
    <definedName name="FEV00" localSheetId="7">#REF!</definedName>
    <definedName name="FEV00" localSheetId="26">#REF!</definedName>
    <definedName name="FEV00">#REF!</definedName>
    <definedName name="FEV00_3">#REF!</definedName>
    <definedName name="FEV95_3">#REF!</definedName>
    <definedName name="FEV96_3">#REF!</definedName>
    <definedName name="FEV97_3">#REF!</definedName>
    <definedName name="FEV98_3">#REF!</definedName>
    <definedName name="FEV99_3">#REF!</definedName>
    <definedName name="FEVA" localSheetId="4">#REF!</definedName>
    <definedName name="FEVA" localSheetId="7">#REF!</definedName>
    <definedName name="FEVA">#REF!</definedName>
    <definedName name="ff" localSheetId="4" hidden="1">#REF!</definedName>
    <definedName name="ff" localSheetId="7" hidden="1">#REF!</definedName>
    <definedName name="ff" hidden="1">#REF!</definedName>
    <definedName name="FFDSA" localSheetId="4">#REF!</definedName>
    <definedName name="FFDSA" localSheetId="7">#REF!</definedName>
    <definedName name="FFDSA">#REF!</definedName>
    <definedName name="fff" localSheetId="7" hidden="1">{#N/A,#N/A,FALSE,"QD_F1 Invest Detalhado";#N/A,#N/A,FALSE,"QD_F3 Invest_Comparado";#N/A,#N/A,FALSE,"QD_B Trafego";#N/A,#N/A,FALSE,"QD_D0 Custos Operacionais";#N/A,#N/A,FALSE,"QD_C Receita";#N/A,#N/A,FALSE,"QD_D Custos";#N/A,#N/A,FALSE,"QD_E Resultado";#N/A,#N/A,FALSE,"QD_G Fluxo Caixa"}</definedName>
    <definedName name="fff" hidden="1">{#N/A,#N/A,FALSE,"QD_F1 Invest Detalhado";#N/A,#N/A,FALSE,"QD_F3 Invest_Comparado";#N/A,#N/A,FALSE,"QD_B Trafego";#N/A,#N/A,FALSE,"QD_D0 Custos Operacionais";#N/A,#N/A,FALSE,"QD_C Receita";#N/A,#N/A,FALSE,"QD_D Custos";#N/A,#N/A,FALSE,"QD_E Resultado";#N/A,#N/A,FALSE,"QD_G Fluxo Caixa"}</definedName>
    <definedName name="fffff" localSheetId="25" hidden="1">{"'EI 060 02'!$A$1:$K$59"}</definedName>
    <definedName name="fffff" localSheetId="4" hidden="1">{"'EI 060 02'!$A$1:$K$59"}</definedName>
    <definedName name="fffff" localSheetId="7" hidden="1">{"'EI 060 02'!$A$1:$K$59"}</definedName>
    <definedName name="fffff" localSheetId="24" hidden="1">{"'EI 060 02'!$A$1:$K$59"}</definedName>
    <definedName name="fffff" hidden="1">{"'EI 060 02'!$A$1:$K$59"}</definedName>
    <definedName name="FFFFF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ffffff" localSheetId="7" hidden="1">{#N/A,#N/A,TRUE,"Serviços"}</definedName>
    <definedName name="fffffff" hidden="1">{#N/A,#N/A,TRUE,"Serviços"}</definedName>
    <definedName name="fffffffffffff" localSheetId="4">#REF!</definedName>
    <definedName name="fffffffffffff" localSheetId="7">#REF!</definedName>
    <definedName name="fffffffffffff">#REF!</definedName>
    <definedName name="fffffffffffffff">#N/A</definedName>
    <definedName name="fffg" localSheetId="7">#N/A</definedName>
    <definedName name="fffg">[0]!fffg</definedName>
    <definedName name="FFTY" localSheetId="7" hidden="1">{#N/A,#N/A,FALSE,"GERAL";#N/A,#N/A,FALSE,"012-96";#N/A,#N/A,FALSE,"018-96";#N/A,#N/A,FALSE,"027-96";#N/A,#N/A,FALSE,"059-96";#N/A,#N/A,FALSE,"076-96";#N/A,#N/A,FALSE,"019-97";#N/A,#N/A,FALSE,"021-97";#N/A,#N/A,FALSE,"022-97";#N/A,#N/A,FALSE,"028-97"}</definedName>
    <definedName name="FFTY" hidden="1">{#N/A,#N/A,FALSE,"GERAL";#N/A,#N/A,FALSE,"012-96";#N/A,#N/A,FALSE,"018-96";#N/A,#N/A,FALSE,"027-96";#N/A,#N/A,FALSE,"059-96";#N/A,#N/A,FALSE,"076-96";#N/A,#N/A,FALSE,"019-97";#N/A,#N/A,FALSE,"021-97";#N/A,#N/A,FALSE,"022-97";#N/A,#N/A,FALSE,"028-97"}</definedName>
    <definedName name="FFVGVBSDAFD">#N/A</definedName>
    <definedName name="ffw"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fw"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gdfgdfg" localSheetId="4">#REF!</definedName>
    <definedName name="fgdfgdfg" localSheetId="7">#REF!</definedName>
    <definedName name="fgdfgdfg">#REF!</definedName>
    <definedName name="fge" localSheetId="4">#REF!</definedName>
    <definedName name="fge" localSheetId="7">#REF!</definedName>
    <definedName name="fge">#REF!</definedName>
    <definedName name="fgff" localSheetId="25" hidden="1">{#N/A,#N/A,FALSE,"MO (2)"}</definedName>
    <definedName name="fgff" localSheetId="4" hidden="1">{#N/A,#N/A,FALSE,"MO (2)"}</definedName>
    <definedName name="fgff" localSheetId="27" hidden="1">{#N/A,#N/A,FALSE,"MO (2)"}</definedName>
    <definedName name="fgff" localSheetId="7" hidden="1">{#N/A,#N/A,FALSE,"MO (2)"}</definedName>
    <definedName name="fgff" localSheetId="24" hidden="1">{#N/A,#N/A,FALSE,"MO (2)"}</definedName>
    <definedName name="fgff" hidden="1">{#N/A,#N/A,FALSE,"MO (2)"}</definedName>
    <definedName name="fgff_1" localSheetId="4" hidden="1">{#N/A,#N/A,FALSE,"MO (2)"}</definedName>
    <definedName name="fgff_1" localSheetId="7" hidden="1">{#N/A,#N/A,FALSE,"MO (2)"}</definedName>
    <definedName name="fgff_1" hidden="1">{#N/A,#N/A,FALSE,"MO (2)"}</definedName>
    <definedName name="FGFG" localSheetId="4">#REF!</definedName>
    <definedName name="FGFG" localSheetId="7">#REF!</definedName>
    <definedName name="FGFG">#REF!</definedName>
    <definedName name="FGFGF" localSheetId="7">#REF!</definedName>
    <definedName name="FGFGF">#N/A</definedName>
    <definedName name="FGFGF_10">#N/A</definedName>
    <definedName name="FGFGF_11">#N/A</definedName>
    <definedName name="FGFGF_12">#N/A</definedName>
    <definedName name="FGFGF_13">#N/A</definedName>
    <definedName name="FGFGF_14">#N/A</definedName>
    <definedName name="FGFGF_15">#N/A</definedName>
    <definedName name="FGFGF_16">#N/A</definedName>
    <definedName name="FGFGF_17">#N/A</definedName>
    <definedName name="FGFGF_18">#N/A</definedName>
    <definedName name="FGFGF_2">#N/A</definedName>
    <definedName name="FGFGF_5">#N/A</definedName>
    <definedName name="FGFGF_6">#N/A</definedName>
    <definedName name="FGFGF_7">#N/A</definedName>
    <definedName name="FGFGF_8">#N/A</definedName>
    <definedName name="FGFGF_9">#N/A</definedName>
    <definedName name="FGGG" localSheetId="4">#REF!</definedName>
    <definedName name="FGGG" localSheetId="7">#REF!</definedName>
    <definedName name="FGGG">#REF!</definedName>
    <definedName name="fggggg" localSheetId="7" hidden="1">{#N/A,#N/A,FALSE,"CPV";#N/A,#N/A,FALSE,"Pareto";#N/A,#N/A,FALSE,"Gráficos"}</definedName>
    <definedName name="fggggg" hidden="1">{#N/A,#N/A,FALSE,"CPV";#N/A,#N/A,FALSE,"Pareto";#N/A,#N/A,FALSE,"Gráficos"}</definedName>
    <definedName name="fgjfghj" localSheetId="4">#REF!</definedName>
    <definedName name="fgjfghj" localSheetId="7">#REF!</definedName>
    <definedName name="fgjfghj">#REF!</definedName>
    <definedName name="fgnh">#REF!</definedName>
    <definedName name="fhgfdhfd" localSheetId="4">#REF!</definedName>
    <definedName name="fhgfdhfd" localSheetId="7">#REF!</definedName>
    <definedName name="fhgfdhfd">#REF!</definedName>
    <definedName name="figura1">"Figura 1"</definedName>
    <definedName name="FILL" localSheetId="4" hidden="1">#REF!</definedName>
    <definedName name="FILL" localSheetId="7" hidden="1">#REF!</definedName>
    <definedName name="FILL" hidden="1">#REF!</definedName>
    <definedName name="filtragem" localSheetId="7" hidden="1">{#N/A,#N/A,FALSE,"GERAL";#N/A,#N/A,FALSE,"012-96";#N/A,#N/A,FALSE,"018-96";#N/A,#N/A,FALSE,"027-96";#N/A,#N/A,FALSE,"059-96";#N/A,#N/A,FALSE,"076-96";#N/A,#N/A,FALSE,"019-97";#N/A,#N/A,FALSE,"021-97";#N/A,#N/A,FALSE,"022-97";#N/A,#N/A,FALSE,"028-97"}</definedName>
    <definedName name="filtragem" hidden="1">{#N/A,#N/A,FALSE,"GERAL";#N/A,#N/A,FALSE,"012-96";#N/A,#N/A,FALSE,"018-96";#N/A,#N/A,FALSE,"027-96";#N/A,#N/A,FALSE,"059-96";#N/A,#N/A,FALSE,"076-96";#N/A,#N/A,FALSE,"019-97";#N/A,#N/A,FALSE,"021-97";#N/A,#N/A,FALSE,"022-97";#N/A,#N/A,FALSE,"028-97"}</definedName>
    <definedName name="Filtrar_1000" localSheetId="4">#REF!</definedName>
    <definedName name="Filtrar_1000" localSheetId="7">#REF!</definedName>
    <definedName name="Filtrar_1000">#REF!</definedName>
    <definedName name="FIM" localSheetId="4">#REF!</definedName>
    <definedName name="FIM" localSheetId="7">#REF!</definedName>
    <definedName name="FIM">#REF!</definedName>
    <definedName name="FIM.TRECHO" localSheetId="4">#REF!</definedName>
    <definedName name="FIM.TRECHO" localSheetId="7">#REF!</definedName>
    <definedName name="FIM.TRECHO" localSheetId="26">#REF!</definedName>
    <definedName name="FIM.TRECHO">#REF!</definedName>
    <definedName name="FIM_48" localSheetId="4">#REF!</definedName>
    <definedName name="FIM_48" localSheetId="7">#REF!</definedName>
    <definedName name="FIM_48">#REF!</definedName>
    <definedName name="fin"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ados">#N/A</definedName>
    <definedName name="FINAL" localSheetId="4">#REF!</definedName>
    <definedName name="FINAL" localSheetId="7">#REF!</definedName>
    <definedName name="FINAL">#REF!</definedName>
    <definedName name="FINAL_CM" localSheetId="4">#REF!</definedName>
    <definedName name="FINAL_CM" localSheetId="7">#REF!</definedName>
    <definedName name="FINAL_CM">#REF!</definedName>
    <definedName name="FINAL_RCC" localSheetId="4">#REF!</definedName>
    <definedName name="FINAL_RCC" localSheetId="7">#REF!</definedName>
    <definedName name="FINAL_RCC">#REF!</definedName>
    <definedName name="FINAL_RM" localSheetId="4">#REF!</definedName>
    <definedName name="FINAL_RM" localSheetId="7">#REF!</definedName>
    <definedName name="FINAL_RM">#REF!</definedName>
    <definedName name="FINAL_RMA" localSheetId="4">#REF!</definedName>
    <definedName name="FINAL_RMA" localSheetId="7">#REF!</definedName>
    <definedName name="FINAL_RMA">#REF!</definedName>
    <definedName name="FINAL_RMEC" localSheetId="4">#REF!</definedName>
    <definedName name="FINAL_RMEC" localSheetId="7">#REF!</definedName>
    <definedName name="FINAL_RMEC">#REF!</definedName>
    <definedName name="Financ.Resumen"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anc.Resume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n"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r">#REF!</definedName>
    <definedName name="FIRMA" localSheetId="4">#REF!</definedName>
    <definedName name="FIRMA" localSheetId="7">#REF!</definedName>
    <definedName name="FIRMA">#REF!</definedName>
    <definedName name="firma1" localSheetId="4">#REF!</definedName>
    <definedName name="firma1" localSheetId="7">#REF!</definedName>
    <definedName name="firma1" localSheetId="26">#REF!</definedName>
    <definedName name="firma1">#REF!</definedName>
    <definedName name="firma1_10" localSheetId="4">#REF!</definedName>
    <definedName name="firma1_10" localSheetId="7">#REF!</definedName>
    <definedName name="firma1_10">#REF!</definedName>
    <definedName name="firma1_12" localSheetId="4">#REF!</definedName>
    <definedName name="firma1_12" localSheetId="7">#REF!</definedName>
    <definedName name="firma1_12">#REF!</definedName>
    <definedName name="firma1_3" localSheetId="4">#REF!</definedName>
    <definedName name="firma1_3" localSheetId="7">#REF!</definedName>
    <definedName name="firma1_3">#REF!</definedName>
    <definedName name="firma1_4" localSheetId="4">#REF!</definedName>
    <definedName name="firma1_4" localSheetId="7">#REF!</definedName>
    <definedName name="firma1_4">#REF!</definedName>
    <definedName name="firma1_9" localSheetId="4">#REF!</definedName>
    <definedName name="firma1_9" localSheetId="7">#REF!</definedName>
    <definedName name="firma1_9">#REF!</definedName>
    <definedName name="firma2" localSheetId="4">#REF!</definedName>
    <definedName name="firma2" localSheetId="19">#REF!</definedName>
    <definedName name="firma2" localSheetId="7">#REF!</definedName>
    <definedName name="firma2" localSheetId="26">#REF!</definedName>
    <definedName name="firma2">#REF!</definedName>
    <definedName name="firma2_10" localSheetId="4">#REF!</definedName>
    <definedName name="firma2_10" localSheetId="7">#REF!</definedName>
    <definedName name="firma2_10">#REF!</definedName>
    <definedName name="firma2_12" localSheetId="4">#REF!</definedName>
    <definedName name="firma2_12" localSheetId="7">#REF!</definedName>
    <definedName name="firma2_12">#REF!</definedName>
    <definedName name="firma2_3" localSheetId="4">#REF!</definedName>
    <definedName name="firma2_3" localSheetId="7">#REF!</definedName>
    <definedName name="firma2_3">#REF!</definedName>
    <definedName name="firma2_4" localSheetId="4">#REF!</definedName>
    <definedName name="firma2_4" localSheetId="7">#REF!</definedName>
    <definedName name="firma2_4">#REF!</definedName>
    <definedName name="firma2_9" localSheetId="4">#REF!</definedName>
    <definedName name="firma2_9" localSheetId="7">#REF!</definedName>
    <definedName name="firma2_9">#REF!</definedName>
    <definedName name="FISCAL" localSheetId="4">#REF!</definedName>
    <definedName name="FISCAL" localSheetId="7">#REF!</definedName>
    <definedName name="FISCAL">#REF!</definedName>
    <definedName name="Fisicos" localSheetId="4">#REF!</definedName>
    <definedName name="Fisicos" localSheetId="7">#REF!</definedName>
    <definedName name="Fisicos" localSheetId="26">#REF!</definedName>
    <definedName name="Fisicos">#REF!</definedName>
    <definedName name="FIT" localSheetId="7">#REF!</definedName>
    <definedName name="FIT">#REF!</definedName>
    <definedName name="FITOK" localSheetId="4" hidden="1">{#N/A,#N/A,TRUE,"Serviços"}</definedName>
    <definedName name="FITOK" localSheetId="7" hidden="1">{#N/A,#N/A,TRUE,"Serviços"}</definedName>
    <definedName name="FITOK" hidden="1">{#N/A,#N/A,TRUE,"Serviços"}</definedName>
    <definedName name="fjjashfja" localSheetId="4" hidden="1">#REF!</definedName>
    <definedName name="fjjashfja" localSheetId="7" hidden="1">#REF!</definedName>
    <definedName name="fjjashfja" hidden="1">#REF!</definedName>
    <definedName name="fl._01" localSheetId="4">#REF!</definedName>
    <definedName name="fl._01" localSheetId="7">#REF!</definedName>
    <definedName name="fl._01">#REF!</definedName>
    <definedName name="flavio" localSheetId="4">#REF!</definedName>
    <definedName name="flavio" localSheetId="7">#REF!</definedName>
    <definedName name="flavio">#REF!</definedName>
    <definedName name="FLOT" localSheetId="7" hidden="1">{#N/A,#N/A,FALSE,"GERAL";#N/A,#N/A,FALSE,"012-96";#N/A,#N/A,FALSE,"018-96";#N/A,#N/A,FALSE,"027-96";#N/A,#N/A,FALSE,"059-96";#N/A,#N/A,FALSE,"076-96";#N/A,#N/A,FALSE,"019-97";#N/A,#N/A,FALSE,"021-97";#N/A,#N/A,FALSE,"022-97";#N/A,#N/A,FALSE,"028-97"}</definedName>
    <definedName name="FLOT" hidden="1">{#N/A,#N/A,FALSE,"GERAL";#N/A,#N/A,FALSE,"012-96";#N/A,#N/A,FALSE,"018-96";#N/A,#N/A,FALSE,"027-96";#N/A,#N/A,FALSE,"059-96";#N/A,#N/A,FALSE,"076-96";#N/A,#N/A,FALSE,"019-97";#N/A,#N/A,FALSE,"021-97";#N/A,#N/A,FALSE,"022-97";#N/A,#N/A,FALSE,"028-97"}</definedName>
    <definedName name="FLOTAÇÃO" localSheetId="7" hidden="1">{#N/A,#N/A,FALSE,"GERAL";#N/A,#N/A,FALSE,"012-96";#N/A,#N/A,FALSE,"018-96";#N/A,#N/A,FALSE,"027-96";#N/A,#N/A,FALSE,"059-96";#N/A,#N/A,FALSE,"076-96";#N/A,#N/A,FALSE,"019-97";#N/A,#N/A,FALSE,"021-97";#N/A,#N/A,FALSE,"022-97";#N/A,#N/A,FALSE,"028-97"}</definedName>
    <definedName name="FLOTAÇÃO" hidden="1">{#N/A,#N/A,FALSE,"GERAL";#N/A,#N/A,FALSE,"012-96";#N/A,#N/A,FALSE,"018-96";#N/A,#N/A,FALSE,"027-96";#N/A,#N/A,FALSE,"059-96";#N/A,#N/A,FALSE,"076-96";#N/A,#N/A,FALSE,"019-97";#N/A,#N/A,FALSE,"021-97";#N/A,#N/A,FALSE,"022-97";#N/A,#N/A,FALSE,"028-97"}</definedName>
    <definedName name="FLU" localSheetId="4">#REF!</definedName>
    <definedName name="FLU" localSheetId="7">#REF!</definedName>
    <definedName name="FLU" localSheetId="26">#REF!</definedName>
    <definedName name="FLU">#REF!</definedName>
    <definedName name="Fluência" localSheetId="4">#REF!</definedName>
    <definedName name="Fluência" localSheetId="7">#REF!</definedName>
    <definedName name="Fluência" localSheetId="26">#REF!</definedName>
    <definedName name="Fluência">#REF!</definedName>
    <definedName name="fluxo" localSheetId="4">#REF!</definedName>
    <definedName name="fluxo" localSheetId="19">'[8]450'!#REF!</definedName>
    <definedName name="fluxo" localSheetId="7">#REF!</definedName>
    <definedName name="fluxo">#REF!</definedName>
    <definedName name="fluxo_10">#N/A</definedName>
    <definedName name="fluxo_11">#N/A</definedName>
    <definedName name="fluxo_12">#N/A</definedName>
    <definedName name="fluxo_13">#N/A</definedName>
    <definedName name="fluxo_14">#N/A</definedName>
    <definedName name="fluxo_15">#N/A</definedName>
    <definedName name="fluxo_16">#N/A</definedName>
    <definedName name="fluxo_17">#N/A</definedName>
    <definedName name="fluxo_18">#N/A</definedName>
    <definedName name="fluxo_5">#N/A</definedName>
    <definedName name="fluxo_6">#N/A</definedName>
    <definedName name="fluxo_7">#N/A</definedName>
    <definedName name="fluxo_8">#N/A</definedName>
    <definedName name="fluxo_9">#N/A</definedName>
    <definedName name="fluxoo" localSheetId="4">#REF!</definedName>
    <definedName name="fluxoo" localSheetId="7">#REF!</definedName>
    <definedName name="fluxoo">#REF!</definedName>
    <definedName name="FM" localSheetId="4">"$#REF!.$E$31"</definedName>
    <definedName name="FM" localSheetId="7">#REF!</definedName>
    <definedName name="FM">#REF!</definedName>
    <definedName name="FMMA" localSheetId="4">#REF!</definedName>
    <definedName name="FMMA" localSheetId="7">#REF!</definedName>
    <definedName name="FMMA">#REF!</definedName>
    <definedName name="FMTA" localSheetId="4">#REF!</definedName>
    <definedName name="FMTA" localSheetId="7">#REF!</definedName>
    <definedName name="FMTA">#REF!</definedName>
    <definedName name="FMW" localSheetId="4">"$#REF!.$E$33"</definedName>
    <definedName name="FMW" localSheetId="7">#REF!</definedName>
    <definedName name="FMW">#REF!</definedName>
    <definedName name="FMWA" localSheetId="4">"$#REF!.$E$32"</definedName>
    <definedName name="FMWA" localSheetId="7">#REF!</definedName>
    <definedName name="FMWA">#REF!</definedName>
    <definedName name="FO" localSheetId="4">#REF!</definedName>
    <definedName name="FO" localSheetId="7">#REF!</definedName>
    <definedName name="FO" localSheetId="26">#REF!</definedName>
    <definedName name="FO">#REF!</definedName>
    <definedName name="FOFO" localSheetId="4">#REF!</definedName>
    <definedName name="FOFO" localSheetId="7">#REF!</definedName>
    <definedName name="FOFO">#REF!</definedName>
    <definedName name="FOFO150" localSheetId="4">#REF!</definedName>
    <definedName name="FOFO150" localSheetId="7">#REF!</definedName>
    <definedName name="FOFO150">#REF!</definedName>
    <definedName name="FOFO200" localSheetId="4">#REF!</definedName>
    <definedName name="FOFO200" localSheetId="7">#REF!</definedName>
    <definedName name="FOFO200">#REF!</definedName>
    <definedName name="FOFO50" localSheetId="4">#REF!</definedName>
    <definedName name="FOFO50" localSheetId="7">#REF!</definedName>
    <definedName name="FOFO50">#REF!</definedName>
    <definedName name="FOFO75" localSheetId="4">#REF!</definedName>
    <definedName name="FOFO75" localSheetId="7">#REF!</definedName>
    <definedName name="FOFO75">#REF!</definedName>
    <definedName name="FOFO80" localSheetId="4">#REF!</definedName>
    <definedName name="FOFO80" localSheetId="7">#REF!</definedName>
    <definedName name="FOFO80">#REF!</definedName>
    <definedName name="FOG" localSheetId="4">#REF!</definedName>
    <definedName name="FOG" localSheetId="7">#REF!</definedName>
    <definedName name="FOG">#REF!</definedName>
    <definedName name="fol" localSheetId="7" hidden="1">{#N/A,#N/A,FALSE,"GERAL";#N/A,#N/A,FALSE,"012-96";#N/A,#N/A,FALSE,"018-96";#N/A,#N/A,FALSE,"027-96";#N/A,#N/A,FALSE,"059-96";#N/A,#N/A,FALSE,"076-96";#N/A,#N/A,FALSE,"019-97";#N/A,#N/A,FALSE,"021-97";#N/A,#N/A,FALSE,"022-97";#N/A,#N/A,FALSE,"028-97"}</definedName>
    <definedName name="fol" hidden="1">{#N/A,#N/A,FALSE,"GERAL";#N/A,#N/A,FALSE,"012-96";#N/A,#N/A,FALSE,"018-96";#N/A,#N/A,FALSE,"027-96";#N/A,#N/A,FALSE,"059-96";#N/A,#N/A,FALSE,"076-96";#N/A,#N/A,FALSE,"019-97";#N/A,#N/A,FALSE,"021-97";#N/A,#N/A,FALSE,"022-97";#N/A,#N/A,FALSE,"028-97"}</definedName>
    <definedName name="FOLHA" localSheetId="4">#REF!</definedName>
    <definedName name="folha" localSheetId="7">#REF!</definedName>
    <definedName name="FOLHA" localSheetId="26">#REF!</definedName>
    <definedName name="folha">#REF!</definedName>
    <definedName name="FOLHA01" localSheetId="25" hidden="1">{#N/A,#N/A,TRUE,"Serviços"}</definedName>
    <definedName name="FOLHA01" localSheetId="4" hidden="1">{#N/A,#N/A,TRUE,"Serviços"}</definedName>
    <definedName name="FOLHA01" localSheetId="27" hidden="1">{#N/A,#N/A,TRUE,"Serviços"}</definedName>
    <definedName name="FOLHA01" localSheetId="7" hidden="1">{#N/A,#N/A,TRUE,"Serviços"}</definedName>
    <definedName name="FOLHA01" localSheetId="24" hidden="1">{#N/A,#N/A,TRUE,"Serviços"}</definedName>
    <definedName name="FOLHA01" hidden="1">{#N/A,#N/A,TRUE,"Serviços"}</definedName>
    <definedName name="FOLHA011" localSheetId="25" hidden="1">{#N/A,#N/A,TRUE,"Serviços"}</definedName>
    <definedName name="FOLHA011" localSheetId="4" hidden="1">{#N/A,#N/A,TRUE,"Serviços"}</definedName>
    <definedName name="FOLHA011" localSheetId="27" hidden="1">{#N/A,#N/A,TRUE,"Serviços"}</definedName>
    <definedName name="FOLHA011" localSheetId="7" hidden="1">{#N/A,#N/A,TRUE,"Serviços"}</definedName>
    <definedName name="FOLHA011" localSheetId="24" hidden="1">{#N/A,#N/A,TRUE,"Serviços"}</definedName>
    <definedName name="FOLHA011" hidden="1">{#N/A,#N/A,TRUE,"Serviços"}</definedName>
    <definedName name="folha1" localSheetId="25" hidden="1">{#N/A,#N/A,TRUE,"Serviços"}</definedName>
    <definedName name="folha1" localSheetId="4" hidden="1">{#N/A,#N/A,TRUE,"Serviços"}</definedName>
    <definedName name="folha1" localSheetId="27" hidden="1">{#N/A,#N/A,TRUE,"Serviços"}</definedName>
    <definedName name="folha1" localSheetId="7" hidden="1">{#N/A,#N/A,TRUE,"Serviços"}</definedName>
    <definedName name="folha1" localSheetId="24" hidden="1">{#N/A,#N/A,TRUE,"Serviços"}</definedName>
    <definedName name="folha1" hidden="1">{#N/A,#N/A,TRUE,"Serviços"}</definedName>
    <definedName name="folha11" localSheetId="25" hidden="1">{#N/A,#N/A,TRUE,"Serviços"}</definedName>
    <definedName name="folha11" localSheetId="4" hidden="1">{#N/A,#N/A,TRUE,"Serviços"}</definedName>
    <definedName name="folha11" localSheetId="27" hidden="1">{#N/A,#N/A,TRUE,"Serviços"}</definedName>
    <definedName name="folha11" localSheetId="7" hidden="1">{#N/A,#N/A,TRUE,"Serviços"}</definedName>
    <definedName name="folha11" localSheetId="24" hidden="1">{#N/A,#N/A,TRUE,"Serviços"}</definedName>
    <definedName name="folha11" hidden="1">{#N/A,#N/A,TRUE,"Serviços"}</definedName>
    <definedName name="Folha2" localSheetId="4">#REF!</definedName>
    <definedName name="Folha2" localSheetId="7">#REF!</definedName>
    <definedName name="Folha2">#REF!</definedName>
    <definedName name="FOLHA3">#REF!</definedName>
    <definedName name="Folha4" localSheetId="4">#REF!</definedName>
    <definedName name="Folha4" localSheetId="7">#REF!</definedName>
    <definedName name="Folha4">#REF!</definedName>
    <definedName name="FOLHA5">#REF!</definedName>
    <definedName name="FOLHA6">#REF!</definedName>
    <definedName name="FOLHA7">#REF!</definedName>
    <definedName name="FOLHA8">#REF!</definedName>
    <definedName name="FOLHA9">#REF!</definedName>
    <definedName name="Fonte" localSheetId="4">#REF!</definedName>
    <definedName name="Fonte" localSheetId="7">#REF!</definedName>
    <definedName name="Fonte" localSheetId="26">#REF!</definedName>
    <definedName name="Fonte">#REF!</definedName>
    <definedName name="FOOR" localSheetId="25" hidden="1">{#N/A,#N/A,FALSE,"Plan1"}</definedName>
    <definedName name="FOOR" localSheetId="4" hidden="1">{#N/A,#N/A,FALSE,"Plan1"}</definedName>
    <definedName name="FOOR" localSheetId="27" hidden="1">{#N/A,#N/A,FALSE,"Plan1"}</definedName>
    <definedName name="FOOR" localSheetId="7" hidden="1">{#N/A,#N/A,FALSE,"Plan1"}</definedName>
    <definedName name="FOOR" localSheetId="24" hidden="1">{#N/A,#N/A,FALSE,"Plan1"}</definedName>
    <definedName name="FOOR" hidden="1">{#N/A,#N/A,FALSE,"Plan1"}</definedName>
    <definedName name="FORMA" localSheetId="4">#REF!</definedName>
    <definedName name="FORMA" localSheetId="7">#REF!</definedName>
    <definedName name="FORMA">#REF!</definedName>
    <definedName name="FORMA_MAD_BRANCA" localSheetId="4">#REF!</definedName>
    <definedName name="FORMA_MAD_BRANCA" localSheetId="7">#REF!</definedName>
    <definedName name="FORMA_MAD_BRANCA">#REF!</definedName>
    <definedName name="FORMAMAN" localSheetId="4">#REF!</definedName>
    <definedName name="FORMAMAN" localSheetId="7">#REF!</definedName>
    <definedName name="FORMAMAN">#REF!</definedName>
    <definedName name="FORMAMANALT" localSheetId="4">#REF!</definedName>
    <definedName name="FORMAMANALT" localSheetId="7">#REF!</definedName>
    <definedName name="FORMAMANALT">#REF!</definedName>
    <definedName name="FORMULÁRIO" localSheetId="25" hidden="1">{#N/A,#N/A,FALSE,"Plan1"}</definedName>
    <definedName name="FORMULÁRIO" localSheetId="4" hidden="1">{#N/A,#N/A,FALSE,"Plan1"}</definedName>
    <definedName name="FORMULÁRIO" localSheetId="27" hidden="1">{#N/A,#N/A,FALSE,"Plan1"}</definedName>
    <definedName name="FORMULÁRIO" localSheetId="7" hidden="1">{#N/A,#N/A,FALSE,"Plan1"}</definedName>
    <definedName name="FORMULÁRIO" localSheetId="24" hidden="1">{#N/A,#N/A,FALSE,"Plan1"}</definedName>
    <definedName name="FORMULÁRIO" hidden="1">{#N/A,#N/A,FALSE,"Plan1"}</definedName>
    <definedName name="formulas" localSheetId="4">#REF!,#REF!,#REF!,#REF!,#REF!,#REF!,#REF!,#REF!,#REF!,#REF!,#REF!,#REF!,#REF!,#REF!,#REF!,#REF!,#REF!,#REF!,#REF!,#REF!</definedName>
    <definedName name="formulas" localSheetId="7">#REF!,#REF!,#REF!,#REF!,#REF!,#REF!,#REF!,#REF!,#REF!,#REF!,#REF!,#REF!,#REF!,#REF!,#REF!,#REF!,#REF!,#REF!,#REF!,#REF!</definedName>
    <definedName name="formulas">#REF!,#REF!,#REF!,#REF!,#REF!,#REF!,#REF!,#REF!,#REF!,#REF!,#REF!,#REF!,#REF!,#REF!,#REF!,#REF!,#REF!,#REF!,#REF!,#REF!</definedName>
    <definedName name="FORNEC_CAP20" localSheetId="4">#REF!</definedName>
    <definedName name="FORNEC_CAP20" localSheetId="7">#REF!</definedName>
    <definedName name="FORNEC_CAP20" localSheetId="26">#REF!</definedName>
    <definedName name="FORNEC_CAP20">#REF!</definedName>
    <definedName name="FORNEC_CAP20_10" localSheetId="4">#REF!</definedName>
    <definedName name="FORNEC_CAP20_10" localSheetId="7">#REF!</definedName>
    <definedName name="FORNEC_CAP20_10">#REF!</definedName>
    <definedName name="FORNEC_CAP20_12" localSheetId="4">#REF!</definedName>
    <definedName name="FORNEC_CAP20_12" localSheetId="7">#REF!</definedName>
    <definedName name="FORNEC_CAP20_12">#REF!</definedName>
    <definedName name="FORNEC_CAP20_9" localSheetId="4">#REF!</definedName>
    <definedName name="FORNEC_CAP20_9" localSheetId="7">#REF!</definedName>
    <definedName name="FORNEC_CAP20_9">#REF!</definedName>
    <definedName name="FORNEC_CM30" localSheetId="4">#REF!</definedName>
    <definedName name="FORNEC_CM30" localSheetId="7">#REF!</definedName>
    <definedName name="FORNEC_CM30" localSheetId="26">#REF!</definedName>
    <definedName name="FORNEC_CM30">#REF!</definedName>
    <definedName name="FORNEC_CM30_10" localSheetId="4">#REF!</definedName>
    <definedName name="FORNEC_CM30_10" localSheetId="7">#REF!</definedName>
    <definedName name="FORNEC_CM30_10">#REF!</definedName>
    <definedName name="FORNEC_CM30_12" localSheetId="4">#REF!</definedName>
    <definedName name="FORNEC_CM30_12" localSheetId="7">#REF!</definedName>
    <definedName name="FORNEC_CM30_12">#REF!</definedName>
    <definedName name="FORNEC_CM30_9" localSheetId="4">#REF!</definedName>
    <definedName name="FORNEC_CM30_9" localSheetId="7">#REF!</definedName>
    <definedName name="FORNEC_CM30_9">#REF!</definedName>
    <definedName name="FORNECEDORES" localSheetId="4">#REF!</definedName>
    <definedName name="FORNECEDORES" localSheetId="7">#REF!</definedName>
    <definedName name="FORNECEDORES">#REF!</definedName>
    <definedName name="FORRO" localSheetId="25" hidden="1">{#N/A,#N/A,FALSE,"Plan1"}</definedName>
    <definedName name="FORRO" localSheetId="4" hidden="1">{#N/A,#N/A,FALSE,"Plan1"}</definedName>
    <definedName name="FORRO" localSheetId="27" hidden="1">{#N/A,#N/A,FALSE,"Plan1"}</definedName>
    <definedName name="FORRO" localSheetId="7" hidden="1">{#N/A,#N/A,FALSE,"Plan1"}</definedName>
    <definedName name="FORRO" localSheetId="24" hidden="1">{#N/A,#N/A,FALSE,"Plan1"}</definedName>
    <definedName name="FORRO" hidden="1">{#N/A,#N/A,FALSE,"Plan1"}</definedName>
    <definedName name="forte" localSheetId="7">{#NAME?}</definedName>
    <definedName name="forte">{#NAME?}</definedName>
    <definedName name="Fot" localSheetId="25" hidden="1">{"'EI 060 02'!$A$1:$K$59"}</definedName>
    <definedName name="Fot" localSheetId="4" hidden="1">{"'EI 060 02'!$A$1:$K$59"}</definedName>
    <definedName name="Fot" localSheetId="27" hidden="1">{"'EI 060 02'!$A$1:$K$59"}</definedName>
    <definedName name="Fot" localSheetId="7" hidden="1">{"'EI 060 02'!$A$1:$K$59"}</definedName>
    <definedName name="Fot" localSheetId="24" hidden="1">{"'EI 060 02'!$A$1:$K$59"}</definedName>
    <definedName name="Fot" hidden="1">{"'EI 060 02'!$A$1:$K$59"}</definedName>
    <definedName name="fqfqfq" localSheetId="4">#REF!</definedName>
    <definedName name="fqfqfq" localSheetId="7">#REF!</definedName>
    <definedName name="fqfqfq">#REF!</definedName>
    <definedName name="fqfqfwf" localSheetId="4">#REF!</definedName>
    <definedName name="fqfqfwf" localSheetId="7">#REF!</definedName>
    <definedName name="fqfqfwf">#REF!</definedName>
    <definedName name="fqqfgvg" localSheetId="4">#REF!</definedName>
    <definedName name="fqqfgvg" localSheetId="7">#REF!</definedName>
    <definedName name="fqqfgvg">#REF!</definedName>
    <definedName name="fqwffreq" localSheetId="4">#REF!</definedName>
    <definedName name="fqwffreq" localSheetId="7">#REF!</definedName>
    <definedName name="fqwffreq">#REF!</definedName>
    <definedName name="fr" localSheetId="4">BDI!FC3A</definedName>
    <definedName name="fr" localSheetId="7">#N/A</definedName>
    <definedName name="fr" localSheetId="26">'Mapa+Binômio'!FC3A</definedName>
    <definedName name="fr">#N/A</definedName>
    <definedName name="francis">#REF!</definedName>
    <definedName name="FRANCISCO" localSheetId="7">#REF!</definedName>
    <definedName name="FRANCISCO">#N/A</definedName>
    <definedName name="FRDE">{#N/A,#N/A,FALSE,"QUADRO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re" localSheetId="4">BDI!fr</definedName>
    <definedName name="fre" localSheetId="7">#N/A</definedName>
    <definedName name="fre" localSheetId="26">'Mapa+Binômio'!fr</definedName>
    <definedName name="fre">#N/A</definedName>
    <definedName name="FREADVAL" localSheetId="4">#REF!</definedName>
    <definedName name="FREADVAL" localSheetId="7">#REF!</definedName>
    <definedName name="FREADVAL" localSheetId="26">#REF!</definedName>
    <definedName name="FREADVAL">#REF!</definedName>
    <definedName name="FREFIX" localSheetId="4">#REF!</definedName>
    <definedName name="FREFIX" localSheetId="7">#REF!</definedName>
    <definedName name="FREFIX" localSheetId="26">#REF!</definedName>
    <definedName name="FREFIX">#REF!</definedName>
    <definedName name="FREPES" localSheetId="4">#REF!</definedName>
    <definedName name="FREPES" localSheetId="7">#REF!</definedName>
    <definedName name="FREPES" localSheetId="26">#REF!</definedName>
    <definedName name="FREPES">#REF!</definedName>
    <definedName name="FRESA" localSheetId="4">#REF!</definedName>
    <definedName name="FRESA" localSheetId="7">#REF!</definedName>
    <definedName name="FRESA">#REF!</definedName>
    <definedName name="FRESAC" localSheetId="4">#REF!</definedName>
    <definedName name="FRESAC" localSheetId="7">#REF!</definedName>
    <definedName name="FRESAC">#REF!</definedName>
    <definedName name="FRESAD" localSheetId="4">#REF!</definedName>
    <definedName name="FRESAD" localSheetId="7">#REF!</definedName>
    <definedName name="FRESAD">#REF!</definedName>
    <definedName name="FRESADESC" localSheetId="4">#REF!</definedName>
    <definedName name="FRESADESC" localSheetId="7">#REF!</definedName>
    <definedName name="FRESADESC">#REF!</definedName>
    <definedName name="Fresagem">#N/A</definedName>
    <definedName name="Fresagem01" localSheetId="25" hidden="1">{#N/A,#N/A,TRUE,"Serviços"}</definedName>
    <definedName name="Fresagem01" localSheetId="4" hidden="1">{#N/A,#N/A,TRUE,"Serviços"}</definedName>
    <definedName name="Fresagem01" localSheetId="27" hidden="1">{#N/A,#N/A,TRUE,"Serviços"}</definedName>
    <definedName name="Fresagem01" localSheetId="7" hidden="1">{#N/A,#N/A,TRUE,"Serviços"}</definedName>
    <definedName name="Fresagem01" localSheetId="24" hidden="1">{#N/A,#N/A,TRUE,"Serviços"}</definedName>
    <definedName name="Fresagem01" hidden="1">{#N/A,#N/A,TRUE,"Serviços"}</definedName>
    <definedName name="Fresagem011" localSheetId="25" hidden="1">{#N/A,#N/A,TRUE,"Serviços"}</definedName>
    <definedName name="Fresagem011" localSheetId="4" hidden="1">{#N/A,#N/A,TRUE,"Serviços"}</definedName>
    <definedName name="Fresagem011" localSheetId="27" hidden="1">{#N/A,#N/A,TRUE,"Serviços"}</definedName>
    <definedName name="Fresagem011" localSheetId="7" hidden="1">{#N/A,#N/A,TRUE,"Serviços"}</definedName>
    <definedName name="Fresagem011" localSheetId="24" hidden="1">{#N/A,#N/A,TRUE,"Serviços"}</definedName>
    <definedName name="Fresagem011" hidden="1">{#N/A,#N/A,TRUE,"Serviços"}</definedName>
    <definedName name="fresfg" localSheetId="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fresfg"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fresh5" localSheetId="4">#REF!</definedName>
    <definedName name="fresh5" localSheetId="7">#REF!</definedName>
    <definedName name="fresh5">#REF!</definedName>
    <definedName name="FRETE" localSheetId="7">#N/A</definedName>
    <definedName name="FRETE">#N/A</definedName>
    <definedName name="FRR" localSheetId="25" hidden="1">{#N/A,#N/A,FALSE,"Plan1"}</definedName>
    <definedName name="FRR" localSheetId="4" hidden="1">{#N/A,#N/A,FALSE,"Plan1"}</definedName>
    <definedName name="FRR" localSheetId="27" hidden="1">{#N/A,#N/A,FALSE,"Plan1"}</definedName>
    <definedName name="FRR" localSheetId="7" hidden="1">{#N/A,#N/A,FALSE,"Plan1"}</definedName>
    <definedName name="FRR" localSheetId="24" hidden="1">{#N/A,#N/A,FALSE,"Plan1"}</definedName>
    <definedName name="FRR" hidden="1">{#N/A,#N/A,FALSE,"Plan1"}</definedName>
    <definedName name="FS" localSheetId="4">#REF!</definedName>
    <definedName name="FS" localSheetId="7">#REF!</definedName>
    <definedName name="FS" localSheetId="26">#REF!</definedName>
    <definedName name="FS">#REF!</definedName>
    <definedName name="FS_1" localSheetId="4">#REF!</definedName>
    <definedName name="FS_1" localSheetId="7">#REF!</definedName>
    <definedName name="FS_1" localSheetId="26">#REF!</definedName>
    <definedName name="FS_1">#REF!</definedName>
    <definedName name="FS_Adir" localSheetId="4">OFFSET(#REF!,0,COLUMN(#REF!)-1,COUNTA(#REF!),1)</definedName>
    <definedName name="FS_Adir" localSheetId="7">OFFSET(#REF!,0,COLUMN(#REF!)-1,COUNTA(#REF!),1)</definedName>
    <definedName name="FS_Adir" localSheetId="26">OFFSET(#REF!,0,COLUMN(#REF!)-1,COUNTA(#REF!),1)</definedName>
    <definedName name="FS_Adir">OFFSET(#REF!,0,COLUMN(#REF!)-1,COUNTA(#REF!),1)</definedName>
    <definedName name="FS_Aesq" localSheetId="4">OFFSET(#REF!,0,COLUMN(#REF!)-1,COUNTA(#REF!),1)</definedName>
    <definedName name="FS_Aesq" localSheetId="7">OFFSET(#REF!,0,COLUMN(#REF!)-1,COUNTA(#REF!),1)</definedName>
    <definedName name="FS_Aesq" localSheetId="26">OFFSET(#REF!,0,COLUMN(#REF!)-1,COUNTA(#REF!),1)</definedName>
    <definedName name="FS_Aesq">OFFSET(#REF!,0,COLUMN(#REF!)-1,COUNTA(#REF!),1)</definedName>
    <definedName name="FS3_3dir" localSheetId="4">OFFSET(#REF!,0,MATCH(#REF!,#REF!,0)+1,COUNTA(#REF!),1)</definedName>
    <definedName name="FS3_3dir" localSheetId="7">OFFSET(#REF!,0,MATCH(#REF!,#REF!,0)+1,COUNTA(#REF!),1)</definedName>
    <definedName name="FS3_3dir" localSheetId="26">OFFSET(#REF!,0,MATCH(#REF!,#REF!,0)+1,COUNTA(#REF!),1)</definedName>
    <definedName name="FS3_3dir">OFFSET(#REF!,0,MATCH(#REF!,#REF!,0)+1,COUNTA(#REF!),1)</definedName>
    <definedName name="FS3_3esq" localSheetId="4">OFFSET(#REF!,0,MATCH(#REF!,#REF!,0)-1,COUNTA(#REF!),1)</definedName>
    <definedName name="FS3_3esq" localSheetId="7">OFFSET(#REF!,0,MATCH(#REF!,#REF!,0)-1,COUNTA(#REF!),1)</definedName>
    <definedName name="FS3_3esq" localSheetId="26">OFFSET(#REF!,0,MATCH(#REF!,#REF!,0)-1,COUNTA(#REF!),1)</definedName>
    <definedName name="FS3_3esq">OFFSET(#REF!,0,MATCH(#REF!,#REF!,0)-1,COUNTA(#REF!),1)</definedName>
    <definedName name="FS3_pista" localSheetId="4">OFFSET(#REF!,0,MATCH(#REF!,#REF!,0),COUNTA(#REF!),1)</definedName>
    <definedName name="FS3_pista" localSheetId="7">OFFSET(#REF!,0,MATCH(#REF!,#REF!,0),COUNTA(#REF!),1)</definedName>
    <definedName name="FS3_pista" localSheetId="26">OFFSET(#REF!,0,MATCH(#REF!,#REF!,0),COUNTA(#REF!),1)</definedName>
    <definedName name="FS3_pista">OFFSET(#REF!,0,MATCH(#REF!,#REF!,0),COUNTA(#REF!),1)</definedName>
    <definedName name="FS4_3dir" localSheetId="4">OFFSET(#REF!,0,MATCH(#REF!,#REF!,0)+1,COUNTA(#REF!),1)</definedName>
    <definedName name="FS4_3dir" localSheetId="7">OFFSET(#REF!,0,MATCH(#REF!,#REF!,0)+1,COUNTA(#REF!),1)</definedName>
    <definedName name="FS4_3dir" localSheetId="26">OFFSET(#REF!,0,MATCH(#REF!,#REF!,0)+1,COUNTA(#REF!),1)</definedName>
    <definedName name="FS4_3dir">OFFSET(#REF!,0,MATCH(#REF!,#REF!,0)+1,COUNTA(#REF!),1)</definedName>
    <definedName name="FS4_3esq" localSheetId="4">OFFSET(#REF!,0,MATCH(#REF!,#REF!,0)-1,COUNTA(#REF!),1)</definedName>
    <definedName name="FS4_3esq" localSheetId="7">OFFSET(#REF!,0,MATCH(#REF!,#REF!,0)-1,COUNTA(#REF!),1)</definedName>
    <definedName name="FS4_3esq" localSheetId="26">OFFSET(#REF!,0,MATCH(#REF!,#REF!,0)-1,COUNTA(#REF!),1)</definedName>
    <definedName name="FS4_3esq">OFFSET(#REF!,0,MATCH(#REF!,#REF!,0)-1,COUNTA(#REF!),1)</definedName>
    <definedName name="FS4_pista" localSheetId="4">OFFSET(#REF!,0,MATCH(#REF!,#REF!,0),COUNTA(#REF!),1)</definedName>
    <definedName name="FS4_pista" localSheetId="7">OFFSET(#REF!,0,MATCH(#REF!,#REF!,0),COUNTA(#REF!),1)</definedName>
    <definedName name="FS4_pista" localSheetId="26">OFFSET(#REF!,0,MATCH(#REF!,#REF!,0),COUNTA(#REF!),1)</definedName>
    <definedName name="FS4_pista">OFFSET(#REF!,0,MATCH(#REF!,#REF!,0),COUNTA(#REF!),1)</definedName>
    <definedName name="FS5_3dir" localSheetId="4">OFFSET(#REF!,0,MATCH(#REF!,#REF!,0)+1,COUNTA(#REF!),1)</definedName>
    <definedName name="FS5_3dir" localSheetId="7">OFFSET(#REF!,0,MATCH(#REF!,#REF!,0)+1,COUNTA(#REF!),1)</definedName>
    <definedName name="FS5_3dir" localSheetId="26">OFFSET(#REF!,0,MATCH(#REF!,#REF!,0)+1,COUNTA(#REF!),1)</definedName>
    <definedName name="FS5_3dir">OFFSET(#REF!,0,MATCH(#REF!,#REF!,0)+1,COUNTA(#REF!),1)</definedName>
    <definedName name="FS5_3esq" localSheetId="4">OFFSET(#REF!,0,MATCH(#REF!,#REF!,0)-1,COUNTA(#REF!),1)</definedName>
    <definedName name="FS5_3esq" localSheetId="7">OFFSET(#REF!,0,MATCH(#REF!,#REF!,0)-1,COUNTA(#REF!),1)</definedName>
    <definedName name="FS5_3esq" localSheetId="26">OFFSET(#REF!,0,MATCH(#REF!,#REF!,0)-1,COUNTA(#REF!),1)</definedName>
    <definedName name="FS5_3esq">OFFSET(#REF!,0,MATCH(#REF!,#REF!,0)-1,COUNTA(#REF!),1)</definedName>
    <definedName name="FS5_pista" localSheetId="4">OFFSET(#REF!,0,MATCH(#REF!,#REF!,0),COUNTA(#REF!),1)</definedName>
    <definedName name="FS5_pista" localSheetId="7">OFFSET(#REF!,0,MATCH(#REF!,#REF!,0),COUNTA(#REF!),1)</definedName>
    <definedName name="FS5_pista" localSheetId="26">OFFSET(#REF!,0,MATCH(#REF!,#REF!,0),COUNTA(#REF!),1)</definedName>
    <definedName name="FS5_pista">OFFSET(#REF!,0,MATCH(#REF!,#REF!,0),COUNTA(#REF!),1)</definedName>
    <definedName name="FS6_3dir" localSheetId="4">OFFSET(#REF!,0,MATCH(#REF!,#REF!,0)+1,COUNTA(#REF!),1)</definedName>
    <definedName name="FS6_3dir" localSheetId="7">OFFSET(#REF!,0,MATCH(#REF!,#REF!,0)+1,COUNTA(#REF!),1)</definedName>
    <definedName name="FS6_3dir" localSheetId="26">OFFSET(#REF!,0,MATCH(#REF!,#REF!,0)+1,COUNTA(#REF!),1)</definedName>
    <definedName name="FS6_3dir">OFFSET(#REF!,0,MATCH(#REF!,#REF!,0)+1,COUNTA(#REF!),1)</definedName>
    <definedName name="FS6_3esq" localSheetId="4">OFFSET(#REF!,0,MATCH(#REF!,#REF!,0)-1,COUNTA(#REF!),1)</definedName>
    <definedName name="FS6_3esq" localSheetId="7">OFFSET(#REF!,0,MATCH(#REF!,#REF!,0)-1,COUNTA(#REF!),1)</definedName>
    <definedName name="FS6_3esq" localSheetId="26">OFFSET(#REF!,0,MATCH(#REF!,#REF!,0)-1,COUNTA(#REF!),1)</definedName>
    <definedName name="FS6_3esq">OFFSET(#REF!,0,MATCH(#REF!,#REF!,0)-1,COUNTA(#REF!),1)</definedName>
    <definedName name="FS6_pista" localSheetId="4">OFFSET(#REF!,0,MATCH(#REF!,#REF!,0),COUNTA(#REF!),1)</definedName>
    <definedName name="FS6_pista" localSheetId="7">OFFSET(#REF!,0,MATCH(#REF!,#REF!,0),COUNTA(#REF!),1)</definedName>
    <definedName name="FS6_pista" localSheetId="26">OFFSET(#REF!,0,MATCH(#REF!,#REF!,0),COUNTA(#REF!),1)</definedName>
    <definedName name="FS6_pista">OFFSET(#REF!,0,MATCH(#REF!,#REF!,0),COUNTA(#REF!),1)</definedName>
    <definedName name="FSADFD" localSheetId="7">#N/A</definedName>
    <definedName name="FSADFD">[0]!FSADFD</definedName>
    <definedName name="fse" localSheetId="4">#REF!</definedName>
    <definedName name="fse" localSheetId="7">#REF!</definedName>
    <definedName name="fse" localSheetId="26">#REF!</definedName>
    <definedName name="fse">#REF!</definedName>
    <definedName name="fsn" localSheetId="4">#REF!</definedName>
    <definedName name="fsn" localSheetId="7">#REF!</definedName>
    <definedName name="fsn" localSheetId="26">#REF!</definedName>
    <definedName name="fsn">#REF!</definedName>
    <definedName name="fuel" localSheetId="4">#REF!</definedName>
    <definedName name="fuel" localSheetId="7">#REF!</definedName>
    <definedName name="fuel" localSheetId="26">#REF!</definedName>
    <definedName name="fuel">#REF!</definedName>
    <definedName name="fuel_1" localSheetId="4">#REF!</definedName>
    <definedName name="fuel_1" localSheetId="7">#REF!</definedName>
    <definedName name="fuel_1" localSheetId="26">#REF!</definedName>
    <definedName name="fuel_1">#REF!</definedName>
    <definedName name="FUFUFUFUFUFUFF" localSheetId="4">#REF!</definedName>
    <definedName name="FUFUFUFUFUFUFF" localSheetId="7">#REF!</definedName>
    <definedName name="FUFUFUFUFUFUFF" localSheetId="26">#REF!</definedName>
    <definedName name="FUFUFUFUFUFUFF">#REF!</definedName>
    <definedName name="Função" localSheetId="4">#REF!</definedName>
    <definedName name="Função" localSheetId="7">#REF!</definedName>
    <definedName name="Função">#REF!</definedName>
    <definedName name="FVVVFE" localSheetId="7" hidden="1">{"PARTE1",#N/A,FALSE,"Plan1"}</definedName>
    <definedName name="FVVVFE" hidden="1">{"PARTE1",#N/A,FALSE,"Plan1"}</definedName>
    <definedName name="FWEFW" localSheetId="4">#REF!</definedName>
    <definedName name="FWEFW" localSheetId="7">#REF!</definedName>
    <definedName name="FWEFW">#REF!</definedName>
    <definedName name="fwqdqe" localSheetId="4">#REF!</definedName>
    <definedName name="fwqdqe" localSheetId="7">#REF!</definedName>
    <definedName name="fwqdqe">#REF!</definedName>
    <definedName name="fwregwrgfd">#N/A</definedName>
    <definedName name="fx_horiz">#REF!</definedName>
    <definedName name="G" localSheetId="4">#REF!</definedName>
    <definedName name="g" localSheetId="7">#REF!</definedName>
    <definedName name="G" localSheetId="26">#REF!</definedName>
    <definedName name="g" hidden="1">#REF!</definedName>
    <definedName name="g_2.04" localSheetId="4">#REF!</definedName>
    <definedName name="g_2.04" localSheetId="7">#REF!</definedName>
    <definedName name="g_2.04" localSheetId="26">#REF!</definedName>
    <definedName name="g_2.04">#REF!</definedName>
    <definedName name="G_2.05" localSheetId="4">#REF!</definedName>
    <definedName name="G_2.05" localSheetId="7">#REF!</definedName>
    <definedName name="G_2.05" localSheetId="26">#REF!</definedName>
    <definedName name="G_2.05">#REF!</definedName>
    <definedName name="G_2.06" localSheetId="4">#REF!</definedName>
    <definedName name="G_2.06" localSheetId="7">#REF!</definedName>
    <definedName name="G_2.06" localSheetId="26">#REF!</definedName>
    <definedName name="G_2.06">#REF!</definedName>
    <definedName name="G_2.07" localSheetId="4">#REF!</definedName>
    <definedName name="G_2.07" localSheetId="7">#REF!</definedName>
    <definedName name="G_2.07" localSheetId="26">#REF!</definedName>
    <definedName name="G_2.07">#REF!</definedName>
    <definedName name="G_2.08" localSheetId="4">#REF!</definedName>
    <definedName name="G_2.08" localSheetId="7">#REF!</definedName>
    <definedName name="G_2.08" localSheetId="26">#REF!</definedName>
    <definedName name="G_2.08">#REF!</definedName>
    <definedName name="G_2.09" localSheetId="4">#REF!</definedName>
    <definedName name="G_2.09" localSheetId="7">#REF!</definedName>
    <definedName name="G_2.09" localSheetId="26">#REF!</definedName>
    <definedName name="G_2.09">#REF!</definedName>
    <definedName name="G_2.10" localSheetId="4">#REF!</definedName>
    <definedName name="G_2.10" localSheetId="7">#REF!</definedName>
    <definedName name="G_2.10" localSheetId="26">#REF!</definedName>
    <definedName name="G_2.10">#REF!</definedName>
    <definedName name="G_2.11" localSheetId="4">#REF!</definedName>
    <definedName name="G_2.11" localSheetId="7">#REF!</definedName>
    <definedName name="G_2.11" localSheetId="26">#REF!</definedName>
    <definedName name="G_2.11">#REF!</definedName>
    <definedName name="G_2.12" localSheetId="4">#REF!</definedName>
    <definedName name="G_2.12" localSheetId="7">#REF!</definedName>
    <definedName name="G_2.12" localSheetId="26">#REF!</definedName>
    <definedName name="G_2.12">#REF!</definedName>
    <definedName name="G_2.13" localSheetId="4">#REF!</definedName>
    <definedName name="G_2.13" localSheetId="7">#REF!</definedName>
    <definedName name="G_2.13" localSheetId="26">#REF!</definedName>
    <definedName name="G_2.13">#REF!</definedName>
    <definedName name="G_2.14" localSheetId="4">#REF!</definedName>
    <definedName name="G_2.14" localSheetId="7">#REF!</definedName>
    <definedName name="G_2.14" localSheetId="26">#REF!</definedName>
    <definedName name="G_2.14">#REF!</definedName>
    <definedName name="galo" localSheetId="7" hidden="1">{#N/A,#N/A,FALSE,"GERAL";#N/A,#N/A,FALSE,"012-96";#N/A,#N/A,FALSE,"018-96";#N/A,#N/A,FALSE,"027-96";#N/A,#N/A,FALSE,"059-96";#N/A,#N/A,FALSE,"076-96";#N/A,#N/A,FALSE,"019-97";#N/A,#N/A,FALSE,"021-97";#N/A,#N/A,FALSE,"022-97";#N/A,#N/A,FALSE,"028-97"}</definedName>
    <definedName name="galo" hidden="1">{#N/A,#N/A,FALSE,"GERAL";#N/A,#N/A,FALSE,"012-96";#N/A,#N/A,FALSE,"018-96";#N/A,#N/A,FALSE,"027-96";#N/A,#N/A,FALSE,"059-96";#N/A,#N/A,FALSE,"076-96";#N/A,#N/A,FALSE,"019-97";#N/A,#N/A,FALSE,"021-97";#N/A,#N/A,FALSE,"022-97";#N/A,#N/A,FALSE,"028-97"}</definedName>
    <definedName name="Galvanized_cable_tray__complete_of__special_pieces__elbows__crosses__Tees__etc.__and_fixing_elements___brackets__supports__etc.__Metallic_supports_from_roof__wall_or_metallic_structure_included" localSheetId="4">#REF!</definedName>
    <definedName name="Galvanized_cable_tray__complete_of__special_pieces__elbows__crosses__Tees__etc.__and_fixing_elements___brackets__supports__etc.__Metallic_supports_from_roof__wall_or_metallic_structure_included" localSheetId="7">#REF!</definedName>
    <definedName name="Galvanized_cable_tray__complete_of__special_pieces__elbows__crosses__Tees__etc.__and_fixing_elements___brackets__supports__etc.__Metallic_supports_from_roof__wall_or_metallic_structure_included" localSheetId="26">#REF!</definedName>
    <definedName name="Galvanized_cable_tray__complete_of__special_pieces__elbows__crosses__Tees__etc.__and_fixing_elements___brackets__supports__etc.__Metallic_supports_from_roof__wall_or_metallic_structure_included">#REF!</definedName>
    <definedName name="GANGUE" localSheetId="4">#REF!</definedName>
    <definedName name="GANGUE" localSheetId="7">#REF!</definedName>
    <definedName name="GANGUE">#REF!</definedName>
    <definedName name="GARDACORPO" localSheetId="4">#REF!</definedName>
    <definedName name="GARDACORPO" localSheetId="7">#REF!</definedName>
    <definedName name="GARDACORPO">#REF!</definedName>
    <definedName name="gas" localSheetId="4">#REF!</definedName>
    <definedName name="gas" localSheetId="7">#REF!</definedName>
    <definedName name="gas" localSheetId="26">#REF!</definedName>
    <definedName name="gas">#REF!</definedName>
    <definedName name="gas_1" localSheetId="4">#REF!</definedName>
    <definedName name="gas_1" localSheetId="7">#REF!</definedName>
    <definedName name="gas_1" localSheetId="26">#REF!</definedName>
    <definedName name="gas_1">#REF!</definedName>
    <definedName name="GAS_CARBONICO_6KG" localSheetId="4">#REF!</definedName>
    <definedName name="GAS_CARBONICO_6KG" localSheetId="7">#REF!</definedName>
    <definedName name="GAS_CARBONICO_6KG">#REF!</definedName>
    <definedName name="GASO" localSheetId="4">#REF!</definedName>
    <definedName name="GASO" localSheetId="7">#REF!</definedName>
    <definedName name="GASO">#REF!</definedName>
    <definedName name="GASOL" localSheetId="4">#N/A</definedName>
    <definedName name="GASOL" localSheetId="7">#N/A</definedName>
    <definedName name="GASOL">#REF!</definedName>
    <definedName name="GASOL_1" localSheetId="4">#REF!</definedName>
    <definedName name="GASOL_1" localSheetId="7">#REF!</definedName>
    <definedName name="GASOL_1" localSheetId="26">#REF!</definedName>
    <definedName name="GASOL_1">#REF!</definedName>
    <definedName name="GASOLINA" localSheetId="4">#REF!</definedName>
    <definedName name="GASOLINA" localSheetId="7">#REF!</definedName>
    <definedName name="GASOLINA">#REF!</definedName>
    <definedName name="GAST" localSheetId="4">#REF!</definedName>
    <definedName name="GAST" localSheetId="7">#REF!</definedName>
    <definedName name="GAST">#REF!</definedName>
    <definedName name="GASTALHO" localSheetId="4">#REF!</definedName>
    <definedName name="GASTALHO" localSheetId="7">#REF!</definedName>
    <definedName name="GASTALHO">#REF!</definedName>
    <definedName name="Gastos_Marajó" localSheetId="7">#N/A</definedName>
    <definedName name="Gastos_Marajó">[0]!Gastos_Marajó</definedName>
    <definedName name="gbegg" localSheetId="4">#REF!</definedName>
    <definedName name="gbegg" localSheetId="7">#REF!</definedName>
    <definedName name="gbegg">#REF!</definedName>
    <definedName name="GC" localSheetId="4">#REF!</definedName>
    <definedName name="GC" localSheetId="7">#REF!</definedName>
    <definedName name="GC">#REF!</definedName>
    <definedName name="GE" localSheetId="4">#REF!</definedName>
    <definedName name="GE" localSheetId="7">#REF!</definedName>
    <definedName name="GE">#REF!</definedName>
    <definedName name="geggg" localSheetId="4">#REF!</definedName>
    <definedName name="geggg" localSheetId="7">#REF!</definedName>
    <definedName name="geggg">#REF!</definedName>
    <definedName name="Generos_alimentícios" localSheetId="4">#REF!</definedName>
    <definedName name="Generos_alimentícios" localSheetId="7">#REF!</definedName>
    <definedName name="Generos_alimentícios">#REF!</definedName>
    <definedName name="Generos_alimentícios_2">#N/A</definedName>
    <definedName name="GEO" localSheetId="19">#REF!</definedName>
    <definedName name="GEO">#REF!</definedName>
    <definedName name="GEOTECNICO">#REF!</definedName>
    <definedName name="GEOVANI" localSheetId="4">#REF!</definedName>
    <definedName name="GEOVANI" localSheetId="7">#REF!</definedName>
    <definedName name="GEOVANI" localSheetId="26">#REF!</definedName>
    <definedName name="GEOVANI">#REF!</definedName>
    <definedName name="GEOVANI_25" localSheetId="4">#REF!</definedName>
    <definedName name="GEOVANI_25" localSheetId="7">#REF!</definedName>
    <definedName name="GEOVANI_25" localSheetId="26">#REF!</definedName>
    <definedName name="GEOVANI_25">#REF!</definedName>
    <definedName name="GEOVANI2" localSheetId="4">#REF!</definedName>
    <definedName name="GEOVANI2" localSheetId="7">#REF!</definedName>
    <definedName name="GEOVANI2" localSheetId="26">#REF!</definedName>
    <definedName name="GEOVANI2">#REF!</definedName>
    <definedName name="GEOVANI2_25" localSheetId="4">#REF!</definedName>
    <definedName name="GEOVANI2_25" localSheetId="7">#REF!</definedName>
    <definedName name="GEOVANI2_25" localSheetId="26">#REF!</definedName>
    <definedName name="GEOVANI2_25">#REF!</definedName>
    <definedName name="geral" localSheetId="4">#REF!</definedName>
    <definedName name="geral" localSheetId="7">#REF!</definedName>
    <definedName name="geral">#REF!</definedName>
    <definedName name="Gerente" localSheetId="4">#REF!</definedName>
    <definedName name="Gerente" localSheetId="7">#REF!</definedName>
    <definedName name="Gerente" localSheetId="26">#REF!</definedName>
    <definedName name="Gerente">#REF!</definedName>
    <definedName name="GESSO" localSheetId="4">#REF!</definedName>
    <definedName name="GESSO" localSheetId="7">#REF!</definedName>
    <definedName name="GESSO">#REF!</definedName>
    <definedName name="GF" localSheetId="4">#REF!</definedName>
    <definedName name="GF" localSheetId="7">#REF!</definedName>
    <definedName name="GF">#REF!</definedName>
    <definedName name="GFAGF">#N/A</definedName>
    <definedName name="gfdg" localSheetId="4">#REF!</definedName>
    <definedName name="gfdg" localSheetId="7">#REF!</definedName>
    <definedName name="gfdg">#REF!</definedName>
    <definedName name="gfdgdfhgdh" localSheetId="4">#REF!</definedName>
    <definedName name="gfdgdfhgdh" localSheetId="7">#REF!</definedName>
    <definedName name="gfdgdfhgdh">#REF!</definedName>
    <definedName name="gfdgfgs">#N/A</definedName>
    <definedName name="gfgfgfg" localSheetId="4" hidden="1">{#N/A,#N/A,FALSE,"MO (2)"}</definedName>
    <definedName name="gfgfgfg" localSheetId="7" hidden="1">{#N/A,#N/A,FALSE,"MO (2)"}</definedName>
    <definedName name="gfgfgfg" hidden="1">{#N/A,#N/A,FALSE,"MO (2)"}</definedName>
    <definedName name="gg" localSheetId="7" hidden="1">{#N/A,#N/A,FALSE,"GERAL";#N/A,#N/A,FALSE,"012-96";#N/A,#N/A,FALSE,"018-96";#N/A,#N/A,FALSE,"027-96";#N/A,#N/A,FALSE,"059-96";#N/A,#N/A,FALSE,"076-96";#N/A,#N/A,FALSE,"019-97";#N/A,#N/A,FALSE,"021-97";#N/A,#N/A,FALSE,"022-97";#N/A,#N/A,FALSE,"028-97"}</definedName>
    <definedName name="gg" hidden="1">{#N/A,#N/A,FALSE,"GERAL";#N/A,#N/A,FALSE,"012-96";#N/A,#N/A,FALSE,"018-96";#N/A,#N/A,FALSE,"027-96";#N/A,#N/A,FALSE,"059-96";#N/A,#N/A,FALSE,"076-96";#N/A,#N/A,FALSE,"019-97";#N/A,#N/A,FALSE,"021-97";#N/A,#N/A,FALSE,"022-97";#N/A,#N/A,FALSE,"028-97"}</definedName>
    <definedName name="GGDGDG" localSheetId="7">#REF!</definedName>
    <definedName name="GGDGDG">#N/A</definedName>
    <definedName name="GGFF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GGG" localSheetId="4">#REF!</definedName>
    <definedName name="GGG" localSheetId="7">#REF!</definedName>
    <definedName name="GGG">#REF!</definedName>
    <definedName name="GGG_10">#N/A</definedName>
    <definedName name="GGG_11">#N/A</definedName>
    <definedName name="GGG_12">#N/A</definedName>
    <definedName name="GGG_13">#N/A</definedName>
    <definedName name="GGG_14">#N/A</definedName>
    <definedName name="GGG_15">#N/A</definedName>
    <definedName name="GGG_16">#N/A</definedName>
    <definedName name="GGG_17">#N/A</definedName>
    <definedName name="GGG_18">#N/A</definedName>
    <definedName name="GGG_5">#N/A</definedName>
    <definedName name="GGG_6">#N/A</definedName>
    <definedName name="GGG_7">#N/A</definedName>
    <definedName name="GGG_8">#N/A</definedName>
    <definedName name="GGG_9">#N/A</definedName>
    <definedName name="GGGG" localSheetId="4">#REF!</definedName>
    <definedName name="GGGG" localSheetId="7">#REF!</definedName>
    <definedName name="GGGG">#REF!</definedName>
    <definedName name="ggggggggghklhelkakc" localSheetId="4">#REF!</definedName>
    <definedName name="ggggggggghklhelkakc" localSheetId="7">#REF!</definedName>
    <definedName name="ggggggggghklhelkakc">#REF!</definedName>
    <definedName name="GGRFF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GH" localSheetId="4">#REF!</definedName>
    <definedName name="GH" localSheetId="7">#REF!</definedName>
    <definedName name="GH">#REF!</definedName>
    <definedName name="ghghgh" localSheetId="4" hidden="1">{#N/A,#N/A,FALSE,"MO (2)"}</definedName>
    <definedName name="ghghgh" localSheetId="7" hidden="1">{#N/A,#N/A,FALSE,"MO (2)"}</definedName>
    <definedName name="ghghgh" hidden="1">{#N/A,#N/A,FALSE,"MO (2)"}</definedName>
    <definedName name="GHGHHH">#N/A</definedName>
    <definedName name="ghi" localSheetId="4">#REF!</definedName>
    <definedName name="ghi" localSheetId="7">#REF!</definedName>
    <definedName name="ghi">#REF!</definedName>
    <definedName name="GHJ" localSheetId="4">#REF!</definedName>
    <definedName name="GHJ" localSheetId="7">#REF!</definedName>
    <definedName name="GHJ" localSheetId="26">#REF!</definedName>
    <definedName name="GHJ">#REF!</definedName>
    <definedName name="GI" localSheetId="4">#REF!</definedName>
    <definedName name="GI" localSheetId="7">#REF!</definedName>
    <definedName name="GI">#REF!</definedName>
    <definedName name="gil" localSheetId="4">#REF!</definedName>
    <definedName name="gil" localSheetId="7">#REF!</definedName>
    <definedName name="gil">#REF!</definedName>
    <definedName name="giu6lkjhlij" localSheetId="7">#N/A</definedName>
    <definedName name="giu6lkjhlij">[0]!giu6lkjhlij</definedName>
    <definedName name="GJ" localSheetId="7" hidden="1">{#N/A,#N/A,FALSE,"GERAL";#N/A,#N/A,FALSE,"012-96";#N/A,#N/A,FALSE,"018-96";#N/A,#N/A,FALSE,"027-96";#N/A,#N/A,FALSE,"059-96";#N/A,#N/A,FALSE,"076-96";#N/A,#N/A,FALSE,"019-97";#N/A,#N/A,FALSE,"021-97";#N/A,#N/A,FALSE,"022-97";#N/A,#N/A,FALSE,"028-97"}</definedName>
    <definedName name="GJ" hidden="1">{#N/A,#N/A,FALSE,"GERAL";#N/A,#N/A,FALSE,"012-96";#N/A,#N/A,FALSE,"018-96";#N/A,#N/A,FALSE,"027-96";#N/A,#N/A,FALSE,"059-96";#N/A,#N/A,FALSE,"076-96";#N/A,#N/A,FALSE,"019-97";#N/A,#N/A,FALSE,"021-97";#N/A,#N/A,FALSE,"022-97";#N/A,#N/A,FALSE,"028-97"}</definedName>
    <definedName name="gjgh" localSheetId="4" hidden="1">{#N/A,#N/A,FALSE,"GERAL";#N/A,#N/A,FALSE,"012-96";#N/A,#N/A,FALSE,"018-96";#N/A,#N/A,FALSE,"027-96";#N/A,#N/A,FALSE,"059-96";#N/A,#N/A,FALSE,"076-96";#N/A,#N/A,FALSE,"019-97";#N/A,#N/A,FALSE,"021-97";#N/A,#N/A,FALSE,"022-97";#N/A,#N/A,FALSE,"028-97"}</definedName>
    <definedName name="gjgh" localSheetId="7" hidden="1">{#N/A,#N/A,FALSE,"GERAL";#N/A,#N/A,FALSE,"012-96";#N/A,#N/A,FALSE,"018-96";#N/A,#N/A,FALSE,"027-96";#N/A,#N/A,FALSE,"059-96";#N/A,#N/A,FALSE,"076-96";#N/A,#N/A,FALSE,"019-97";#N/A,#N/A,FALSE,"021-97";#N/A,#N/A,FALSE,"022-97";#N/A,#N/A,FALSE,"028-97"}</definedName>
    <definedName name="gjgh" hidden="1">{#N/A,#N/A,FALSE,"GERAL";#N/A,#N/A,FALSE,"012-96";#N/A,#N/A,FALSE,"018-96";#N/A,#N/A,FALSE,"027-96";#N/A,#N/A,FALSE,"059-96";#N/A,#N/A,FALSE,"076-96";#N/A,#N/A,FALSE,"019-97";#N/A,#N/A,FALSE,"021-97";#N/A,#N/A,FALSE,"022-97";#N/A,#N/A,FALSE,"028-97"}</definedName>
    <definedName name="GJK" localSheetId="7" hidden="1">{#N/A,#N/A,FALSE,"GERAL";#N/A,#N/A,FALSE,"012-96";#N/A,#N/A,FALSE,"018-96";#N/A,#N/A,FALSE,"027-96";#N/A,#N/A,FALSE,"059-96";#N/A,#N/A,FALSE,"076-96";#N/A,#N/A,FALSE,"019-97";#N/A,#N/A,FALSE,"021-97";#N/A,#N/A,FALSE,"022-97";#N/A,#N/A,FALSE,"028-97"}</definedName>
    <definedName name="GJK" hidden="1">{#N/A,#N/A,FALSE,"GERAL";#N/A,#N/A,FALSE,"012-96";#N/A,#N/A,FALSE,"018-96";#N/A,#N/A,FALSE,"027-96";#N/A,#N/A,FALSE,"059-96";#N/A,#N/A,FALSE,"076-96";#N/A,#N/A,FALSE,"019-97";#N/A,#N/A,FALSE,"021-97";#N/A,#N/A,FALSE,"022-97";#N/A,#N/A,FALSE,"028-97"}</definedName>
    <definedName name="gjutrrew" localSheetId="4">#REF!</definedName>
    <definedName name="gjutrrew" localSheetId="7">#REF!</definedName>
    <definedName name="gjutrrew">#REF!</definedName>
    <definedName name="global" localSheetId="4">#REF!</definedName>
    <definedName name="global" localSheetId="7">#REF!</definedName>
    <definedName name="global">#REF!</definedName>
    <definedName name="GM">#REF!</definedName>
    <definedName name="GP" localSheetId="4">#REF!</definedName>
    <definedName name="GP" localSheetId="7">#REF!</definedName>
    <definedName name="GP">#REF!</definedName>
    <definedName name="GRADUADA" localSheetId="4">#REF!</definedName>
    <definedName name="GRADUADA" localSheetId="7">#REF!</definedName>
    <definedName name="GRADUADA" localSheetId="26">#REF!</definedName>
    <definedName name="GRADUADA">#REF!</definedName>
    <definedName name="graf" localSheetId="4">#REF!</definedName>
    <definedName name="graf" localSheetId="19">'[7]FLUXO - EXECUÇÃO PRÓPRIA'!#REF!</definedName>
    <definedName name="graf" localSheetId="7">#REF!</definedName>
    <definedName name="graf">#REF!</definedName>
    <definedName name="graf_10">#N/A</definedName>
    <definedName name="graf_11">#N/A</definedName>
    <definedName name="graf_12">#N/A</definedName>
    <definedName name="graf_13">#N/A</definedName>
    <definedName name="graf_14">#N/A</definedName>
    <definedName name="graf_15">#N/A</definedName>
    <definedName name="graf_16">#N/A</definedName>
    <definedName name="graf_17">#N/A</definedName>
    <definedName name="graf_18">#N/A</definedName>
    <definedName name="graf_5">#N/A</definedName>
    <definedName name="graf_6">#N/A</definedName>
    <definedName name="graf_7">#N/A</definedName>
    <definedName name="graf_8">#N/A</definedName>
    <definedName name="graf_9">#N/A</definedName>
    <definedName name="graff" localSheetId="4">#REF!</definedName>
    <definedName name="graff" localSheetId="7">#REF!</definedName>
    <definedName name="graff">#REF!</definedName>
    <definedName name="Gráfico" localSheetId="4">#REF!</definedName>
    <definedName name="Gráfico" localSheetId="7">#REF!</definedName>
    <definedName name="Gráfico">#REF!</definedName>
    <definedName name="GRAFICOS">#REF!</definedName>
    <definedName name="GRAMA" localSheetId="4">#REF!</definedName>
    <definedName name="GRAMA" localSheetId="7">#REF!</definedName>
    <definedName name="GRAMA">#REF!</definedName>
    <definedName name="grama_mudas">#REF!</definedName>
    <definedName name="GRAMADA" localSheetId="4">#REF!</definedName>
    <definedName name="GRAMADA" localSheetId="7">#REF!</definedName>
    <definedName name="GRAMADA">#REF!</definedName>
    <definedName name="GRAMAREPLANTIO" localSheetId="4">#REF!</definedName>
    <definedName name="GRAMAREPLANTIO" localSheetId="7">#REF!</definedName>
    <definedName name="GRAMAREPLANTIO">#REF!</definedName>
    <definedName name="GRANITO_AMENDOA" localSheetId="4">#REF!</definedName>
    <definedName name="GRANITO_AMENDOA" localSheetId="7">#REF!</definedName>
    <definedName name="GRANITO_AMENDOA">#REF!</definedName>
    <definedName name="GRANITO_CINZA_CORUMBA" localSheetId="4">#REF!</definedName>
    <definedName name="GRANITO_CINZA_CORUMBA" localSheetId="7">#REF!</definedName>
    <definedName name="GRANITO_CINZA_CORUMBA">#REF!</definedName>
    <definedName name="grav" localSheetId="7" hidden="1">{#N/A,#N/A,FALSE,"GERAL";#N/A,#N/A,FALSE,"012-96";#N/A,#N/A,FALSE,"018-96";#N/A,#N/A,FALSE,"027-96";#N/A,#N/A,FALSE,"059-96";#N/A,#N/A,FALSE,"076-96";#N/A,#N/A,FALSE,"019-97";#N/A,#N/A,FALSE,"021-97";#N/A,#N/A,FALSE,"022-97";#N/A,#N/A,FALSE,"028-97"}</definedName>
    <definedName name="grav" hidden="1">{#N/A,#N/A,FALSE,"GERAL";#N/A,#N/A,FALSE,"012-96";#N/A,#N/A,FALSE,"018-96";#N/A,#N/A,FALSE,"027-96";#N/A,#N/A,FALSE,"059-96";#N/A,#N/A,FALSE,"076-96";#N/A,#N/A,FALSE,"019-97";#N/A,#N/A,FALSE,"021-97";#N/A,#N/A,FALSE,"022-97";#N/A,#N/A,FALSE,"028-97"}</definedName>
    <definedName name="_xlnm.Recorder" localSheetId="4">#REF!</definedName>
    <definedName name="_xlnm.Recorder" localSheetId="7">#REF!</definedName>
    <definedName name="_xlnm.Recorder" localSheetId="26">#REF!</definedName>
    <definedName name="_xlnm.Recorder">#REF!</definedName>
    <definedName name="grhr" localSheetId="7" hidden="1">{#N/A,#N/A,TRUE,"Serviços"}</definedName>
    <definedName name="grhr" hidden="1">{#N/A,#N/A,TRUE,"Serviços"}</definedName>
    <definedName name="GRONAGRAMA100C" localSheetId="4">#REF!</definedName>
    <definedName name="GRONAGRAMA100C" localSheetId="7">#REF!</definedName>
    <definedName name="GRONAGRAMA100C">#REF!</definedName>
    <definedName name="GrpAcct1" hidden="1">"5611"</definedName>
    <definedName name="GrpAcct2" hidden="1">"5612"</definedName>
    <definedName name="GrpLevel" hidden="1">2</definedName>
    <definedName name="grx" localSheetId="4">#REF!</definedName>
    <definedName name="grx" localSheetId="7">#REF!</definedName>
    <definedName name="grx">#REF!</definedName>
    <definedName name="gsdgs" localSheetId="4">#N/A</definedName>
    <definedName name="gsdgs" localSheetId="7">#REF!</definedName>
    <definedName name="gsdgs">#N/A</definedName>
    <definedName name="gsdgs_10">#N/A</definedName>
    <definedName name="gsdgs_11">#N/A</definedName>
    <definedName name="gsdgs_12">#N/A</definedName>
    <definedName name="gsdgs_13">#N/A</definedName>
    <definedName name="gsdgs_14">#N/A</definedName>
    <definedName name="gsdgs_15">#N/A</definedName>
    <definedName name="gsdgs_16">#N/A</definedName>
    <definedName name="gsdgs_17">#N/A</definedName>
    <definedName name="gsdgs_18">#N/A</definedName>
    <definedName name="gsdgs_2">#N/A</definedName>
    <definedName name="gsdgs_5">#N/A</definedName>
    <definedName name="gsdgs_6">#N/A</definedName>
    <definedName name="gsdgs_7">#N/A</definedName>
    <definedName name="gsdgs_8">#N/A</definedName>
    <definedName name="gsdgs_9">#N/A</definedName>
    <definedName name="gsffgs" localSheetId="4">#REF!</definedName>
    <definedName name="gsffgs" localSheetId="7">#REF!</definedName>
    <definedName name="gsffgs">#REF!</definedName>
    <definedName name="gsgg" localSheetId="4">#REF!</definedName>
    <definedName name="gsgg" localSheetId="7">#REF!</definedName>
    <definedName name="gsgg">#REF!</definedName>
    <definedName name="gsggg" localSheetId="4">#REF!</definedName>
    <definedName name="gsggg" localSheetId="7">#REF!</definedName>
    <definedName name="gsggg">#REF!</definedName>
    <definedName name="GTRVGBTRC">#N/A</definedName>
    <definedName name="gtryfj" localSheetId="25" hidden="1">{#N/A,#N/A,TRUE,"Serviços"}</definedName>
    <definedName name="gtryfj" localSheetId="4" hidden="1">{#N/A,#N/A,TRUE,"Serviços"}</definedName>
    <definedName name="gtryfj" localSheetId="27" hidden="1">{#N/A,#N/A,TRUE,"Serviços"}</definedName>
    <definedName name="gtryfj" localSheetId="7" hidden="1">{#N/A,#N/A,TRUE,"Serviços"}</definedName>
    <definedName name="gtryfj" localSheetId="24" hidden="1">{#N/A,#N/A,TRUE,"Serviços"}</definedName>
    <definedName name="gtryfj" hidden="1">{#N/A,#N/A,TRUE,"Serviços"}</definedName>
    <definedName name="gtryfjj" localSheetId="25" hidden="1">{#N/A,#N/A,TRUE,"Serviços"}</definedName>
    <definedName name="gtryfjj" localSheetId="4" hidden="1">{#N/A,#N/A,TRUE,"Serviços"}</definedName>
    <definedName name="gtryfjj" localSheetId="27" hidden="1">{#N/A,#N/A,TRUE,"Serviços"}</definedName>
    <definedName name="gtryfjj" localSheetId="7" hidden="1">{#N/A,#N/A,TRUE,"Serviços"}</definedName>
    <definedName name="gtryfjj" localSheetId="24" hidden="1">{#N/A,#N/A,TRUE,"Serviços"}</definedName>
    <definedName name="gtryfjj" hidden="1">{#N/A,#N/A,TRUE,"Serviços"}</definedName>
    <definedName name="GUA" localSheetId="4">#REF!</definedName>
    <definedName name="GUA" localSheetId="7">#REF!</definedName>
    <definedName name="GUA">#REF!</definedName>
    <definedName name="GUEDES" localSheetId="4">#REF!</definedName>
    <definedName name="GUEDES" localSheetId="7">#REF!</definedName>
    <definedName name="GUEDES">#REF!</definedName>
    <definedName name="guh" localSheetId="4">#REF!</definedName>
    <definedName name="guh" localSheetId="7">#REF!</definedName>
    <definedName name="guh">#REF!</definedName>
    <definedName name="GUI" localSheetId="7" hidden="1">{#N/A,#N/A,FALSE,"GERAL";#N/A,#N/A,FALSE,"012-96";#N/A,#N/A,FALSE,"018-96";#N/A,#N/A,FALSE,"027-96";#N/A,#N/A,FALSE,"059-96";#N/A,#N/A,FALSE,"076-96";#N/A,#N/A,FALSE,"019-97";#N/A,#N/A,FALSE,"021-97";#N/A,#N/A,FALSE,"022-97";#N/A,#N/A,FALSE,"028-97"}</definedName>
    <definedName name="GUI" hidden="1">{#N/A,#N/A,FALSE,"GERAL";#N/A,#N/A,FALSE,"012-96";#N/A,#N/A,FALSE,"018-96";#N/A,#N/A,FALSE,"027-96";#N/A,#N/A,FALSE,"059-96";#N/A,#N/A,FALSE,"076-96";#N/A,#N/A,FALSE,"019-97";#N/A,#N/A,FALSE,"021-97";#N/A,#N/A,FALSE,"022-97";#N/A,#N/A,FALSE,"028-97"}</definedName>
    <definedName name="Guia">"Figura 1"</definedName>
    <definedName name="Guias" localSheetId="4">#REF!</definedName>
    <definedName name="Guias" localSheetId="7">#REF!</definedName>
    <definedName name="Guias" localSheetId="26">#REF!</definedName>
    <definedName name="Guias">#REF!</definedName>
    <definedName name="GUS">#REF!</definedName>
    <definedName name="GUSMAO">#REF!</definedName>
    <definedName name="GUSTAVO" localSheetId="7">{"total","SUM(total)","YNNNN",FALSE}</definedName>
    <definedName name="GUSTAVO">{"total","SUM(total)","YNNNN",FALSE}</definedName>
    <definedName name="gv" localSheetId="7" hidden="1">{"Pèrdues i Guanys analític.Català",#N/A,FALSE,"Català";"Pèrdues i G. analític.castellà",#N/A,FALSE,"Castellà"}</definedName>
    <definedName name="gv" hidden="1">{"Pèrdues i Guanys analític.Català",#N/A,FALSE,"Català";"Pèrdues i G. analític.castellà",#N/A,FALSE,"Castellà"}</definedName>
    <definedName name="gvwgvw" localSheetId="4">#REF!</definedName>
    <definedName name="gvwgvw" localSheetId="7">#REF!</definedName>
    <definedName name="gvwgvw">#REF!</definedName>
    <definedName name="gwegw">#REF!</definedName>
    <definedName name="gwfgtrq" localSheetId="4">#REF!</definedName>
    <definedName name="gwfgtrq" localSheetId="7">#REF!</definedName>
    <definedName name="gwfgtrq">#REF!</definedName>
    <definedName name="gwgg3" localSheetId="4">#REF!</definedName>
    <definedName name="gwgg3" localSheetId="7">#REF!</definedName>
    <definedName name="gwgg3">#REF!</definedName>
    <definedName name="gwgwgg" localSheetId="4">#REF!</definedName>
    <definedName name="gwgwgg" localSheetId="7">#REF!</definedName>
    <definedName name="gwgwgg">#REF!</definedName>
    <definedName name="GWSGWETH" localSheetId="4" hidden="1">#REF!</definedName>
    <definedName name="GWSGWETH" localSheetId="7" hidden="1">#REF!</definedName>
    <definedName name="GWSGWETH" hidden="1">#REF!</definedName>
    <definedName name="gwwgwg" localSheetId="4">#REF!</definedName>
    <definedName name="gwwgwg" localSheetId="7">#REF!</definedName>
    <definedName name="gwwgwg">#REF!</definedName>
    <definedName name="H" localSheetId="7">#REF!</definedName>
    <definedName name="h" hidden="1">"AS2DocumentBrowse"</definedName>
    <definedName name="H1112118" localSheetId="4">#REF!</definedName>
    <definedName name="H1112118" localSheetId="7">#REF!</definedName>
    <definedName name="H1112118">#REF!</definedName>
    <definedName name="h4c" localSheetId="4">#REF!</definedName>
    <definedName name="h4c" localSheetId="7">#REF!</definedName>
    <definedName name="h4c">#REF!</definedName>
    <definedName name="h5c" localSheetId="4">#REF!</definedName>
    <definedName name="h5c" localSheetId="7">#REF!</definedName>
    <definedName name="h5c">#REF!</definedName>
    <definedName name="h6c" localSheetId="4">#REF!</definedName>
    <definedName name="h6c" localSheetId="7">#REF!</definedName>
    <definedName name="h6c">#REF!</definedName>
    <definedName name="h7c" localSheetId="4">#REF!</definedName>
    <definedName name="h7c" localSheetId="7">#REF!</definedName>
    <definedName name="h7c">#REF!</definedName>
    <definedName name="h8c" localSheetId="4">#REF!</definedName>
    <definedName name="h8c" localSheetId="7">#REF!</definedName>
    <definedName name="h8c">#REF!</definedName>
    <definedName name="h9c" localSheetId="4">#REF!</definedName>
    <definedName name="h9c" localSheetId="7">#REF!</definedName>
    <definedName name="h9c">#REF!</definedName>
    <definedName name="HA" localSheetId="7" hidden="1">{"Pèrdues i Guanys analític.Català",#N/A,FALSE,"Català";"Pèrdues i G. analític.castellà",#N/A,FALSE,"Castellà"}</definedName>
    <definedName name="HA" hidden="1">{"Pèrdues i Guanys analític.Català",#N/A,FALSE,"Català";"Pèrdues i G. analític.castellà",#N/A,FALSE,"Castellà"}</definedName>
    <definedName name="há" localSheetId="4">#REF!</definedName>
    <definedName name="há" localSheetId="7">#REF!</definedName>
    <definedName name="há" localSheetId="26">#REF!</definedName>
    <definedName name="há">#REF!</definedName>
    <definedName name="HCamBasc5m" localSheetId="4">#REF!</definedName>
    <definedName name="HCamBasc5m" localSheetId="7">#REF!</definedName>
    <definedName name="HCamBasc5m">#REF!</definedName>
    <definedName name="hdsfavxc" localSheetId="4">#REF!</definedName>
    <definedName name="hdsfavxc" localSheetId="7">#REF!</definedName>
    <definedName name="hdsfavxc">#REF!</definedName>
    <definedName name="HEADDAYA3" localSheetId="4">#REF!,#REF!,#REF!,#REF!,#REF!,#REF!,#REF!,#REF!,#REF!,#REF!,#REF!,#REF!,#REF!</definedName>
    <definedName name="HEADDAYA3" localSheetId="7">#REF!,#REF!,#REF!,#REF!,#REF!,#REF!,#REF!,#REF!,#REF!,#REF!,#REF!,#REF!,#REF!</definedName>
    <definedName name="HEADDAYA3">#REF!,#REF!,#REF!,#REF!,#REF!,#REF!,#REF!,#REF!,#REF!,#REF!,#REF!,#REF!,#REF!</definedName>
    <definedName name="HEADDAYA4" localSheetId="4">#REF!,#REF!,#REF!,#REF!,#REF!,#REF!,#REF!,#REF!,#REF!,#REF!,#REF!,#REF!,#REF!,#REF!,#REF!,#REF!,#REF!</definedName>
    <definedName name="HEADDAYA4" localSheetId="7">#REF!,#REF!,#REF!,#REF!,#REF!,#REF!,#REF!,#REF!,#REF!,#REF!,#REF!,#REF!,#REF!,#REF!,#REF!,#REF!,#REF!</definedName>
    <definedName name="HEADDAYA4">#REF!,#REF!,#REF!,#REF!,#REF!,#REF!,#REF!,#REF!,#REF!,#REF!,#REF!,#REF!,#REF!,#REF!,#REF!,#REF!,#REF!</definedName>
    <definedName name="HEADWEEKA3" localSheetId="4">#REF!,#REF!,#REF!,#REF!,#REF!,#REF!,#REF!,#REF!,#REF!,#REF!,#REF!,#REF!</definedName>
    <definedName name="HEADWEEKA3" localSheetId="7">#REF!,#REF!,#REF!,#REF!,#REF!,#REF!,#REF!,#REF!,#REF!,#REF!,#REF!,#REF!</definedName>
    <definedName name="HEADWEEKA3">#REF!,#REF!,#REF!,#REF!,#REF!,#REF!,#REF!,#REF!,#REF!,#REF!,#REF!,#REF!</definedName>
    <definedName name="HEADWEEKA4" localSheetId="4">#REF!,#REF!,#REF!,#REF!,#REF!,#REF!,#REF!,#REF!,#REF!,#REF!,#REF!,#REF!</definedName>
    <definedName name="HEADWEEKA4" localSheetId="7">#REF!,#REF!,#REF!,#REF!,#REF!,#REF!,#REF!,#REF!,#REF!,#REF!,#REF!,#REF!</definedName>
    <definedName name="HEADWEEKA4">#REF!,#REF!,#REF!,#REF!,#REF!,#REF!,#REF!,#REF!,#REF!,#REF!,#REF!,#REF!</definedName>
    <definedName name="HELLO" localSheetId="4">#REF!</definedName>
    <definedName name="HELLO" localSheetId="7">#REF!</definedName>
    <definedName name="HELLO" localSheetId="26">#REF!</definedName>
    <definedName name="HELLO">#REF!</definedName>
    <definedName name="HENC" localSheetId="4">#REF!</definedName>
    <definedName name="HENC" localSheetId="7">#REF!</definedName>
    <definedName name="HENC">#REF!</definedName>
    <definedName name="HEncTurma" localSheetId="4">#REF!</definedName>
    <definedName name="HEncTurma" localSheetId="7">#REF!</definedName>
    <definedName name="HEncTurma">#REF!</definedName>
    <definedName name="HENRIQUE" localSheetId="7">#REF!</definedName>
    <definedName name="HENRIQUE">#N/A</definedName>
    <definedName name="HER" localSheetId="7">#REF!</definedName>
    <definedName name="HER">#N/A</definedName>
    <definedName name="HG" localSheetId="4" hidden="1">#REF!</definedName>
    <definedName name="HG" localSheetId="7" hidden="1">#REF!</definedName>
    <definedName name="HG" hidden="1">#REF!</definedName>
    <definedName name="HGGF" localSheetId="7">#REF!</definedName>
    <definedName name="HGGF">#N/A</definedName>
    <definedName name="hghg" localSheetId="4">#REF!</definedName>
    <definedName name="hghg" localSheetId="7">#REF!</definedName>
    <definedName name="hghg">#REF!</definedName>
    <definedName name="hghgh" localSheetId="4">#REF!</definedName>
    <definedName name="hghgh" localSheetId="7">#REF!</definedName>
    <definedName name="hghgh">#REF!</definedName>
    <definedName name="HGRET" localSheetId="4" hidden="1">{"'RR'!$A$2:$E$81"}</definedName>
    <definedName name="HGRET" localSheetId="7" hidden="1">{"'RR'!$A$2:$E$81"}</definedName>
    <definedName name="HGRET" hidden="1">{"'RR'!$A$2:$E$81"}</definedName>
    <definedName name="HGuindauto" localSheetId="4">#REF!</definedName>
    <definedName name="HGuindauto" localSheetId="7">#REF!</definedName>
    <definedName name="HGuindauto">#REF!</definedName>
    <definedName name="HH" localSheetId="4">#REF!</definedName>
    <definedName name="hh" localSheetId="7">#REF!</definedName>
    <definedName name="HH" localSheetId="26">#REF!</definedName>
    <definedName name="hh">#REF!</definedName>
    <definedName name="HHDESELE" localSheetId="4">#REF!</definedName>
    <definedName name="HHDESELE" localSheetId="7">#REF!</definedName>
    <definedName name="HHDESELE" localSheetId="26">#REF!</definedName>
    <definedName name="HHDESELE">#REF!</definedName>
    <definedName name="HHDESMEC" localSheetId="4">#REF!</definedName>
    <definedName name="HHDESMEC" localSheetId="7">#REF!</definedName>
    <definedName name="HHDESMEC" localSheetId="26">#REF!</definedName>
    <definedName name="HHDESMEC">#REF!</definedName>
    <definedName name="hhdfh">#REF!</definedName>
    <definedName name="HHENGELE" localSheetId="4">#REF!</definedName>
    <definedName name="HHENGELE" localSheetId="7">#REF!</definedName>
    <definedName name="HHENGELE" localSheetId="26">#REF!</definedName>
    <definedName name="HHENGELE">#REF!</definedName>
    <definedName name="HHENGMEC" localSheetId="4">#REF!</definedName>
    <definedName name="HHENGMEC" localSheetId="7">#REF!</definedName>
    <definedName name="HHENGMEC" localSheetId="26">#REF!</definedName>
    <definedName name="HHENGMEC">#REF!</definedName>
    <definedName name="hhhh" localSheetId="7" hidden="1">{#N/A,#N/A,FALSE,"IR E CS 1997";#N/A,#N/A,FALSE,"PR ND";#N/A,#N/A,FALSE,"8191";#N/A,#N/A,FALSE,"8383";#N/A,#N/A,FALSE,"MP 1024";#N/A,#N/A,FALSE,"AD_EX_97";#N/A,#N/A,FALSE,"BD 97"}</definedName>
    <definedName name="hhhh" hidden="1">{#N/A,#N/A,FALSE,"IR E CS 1997";#N/A,#N/A,FALSE,"PR ND";#N/A,#N/A,FALSE,"8191";#N/A,#N/A,FALSE,"8383";#N/A,#N/A,FALSE,"MP 1024";#N/A,#N/A,FALSE,"AD_EX_97";#N/A,#N/A,FALSE,"BD 97"}</definedName>
    <definedName name="hhhhh" localSheetId="4" hidden="1">{#N/A,#N/A,FALSE,"MO (2)"}</definedName>
    <definedName name="HHHHH" localSheetId="7">#REF!</definedName>
    <definedName name="HHHHH">#REF!</definedName>
    <definedName name="hhhhhhh" localSheetId="4">#REF!</definedName>
    <definedName name="hhhhhhh" localSheetId="7">#REF!</definedName>
    <definedName name="hhhhhhh">#REF!</definedName>
    <definedName name="HHMONELE" localSheetId="4">#REF!</definedName>
    <definedName name="HHMONELE" localSheetId="7">#REF!</definedName>
    <definedName name="HHMONELE" localSheetId="26">#REF!</definedName>
    <definedName name="HHMONELE">#REF!</definedName>
    <definedName name="HHMONMEC" localSheetId="4">#REF!</definedName>
    <definedName name="HHMONMEC" localSheetId="7">#REF!</definedName>
    <definedName name="HHMONMEC" localSheetId="26">#REF!</definedName>
    <definedName name="HHMONMEC">#REF!</definedName>
    <definedName name="HHPROELE" localSheetId="4">#REF!</definedName>
    <definedName name="HHPROELE" localSheetId="7">#REF!</definedName>
    <definedName name="HHPROELE" localSheetId="26">#REF!</definedName>
    <definedName name="HHPROELE">#REF!</definedName>
    <definedName name="HHPROMEC" localSheetId="4">#REF!</definedName>
    <definedName name="HHPROMEC" localSheetId="7">#REF!</definedName>
    <definedName name="HHPROMEC" localSheetId="26">#REF!</definedName>
    <definedName name="HHPROMEC">#REF!</definedName>
    <definedName name="HI" localSheetId="4" hidden="1">#REF!</definedName>
    <definedName name="hi" localSheetId="19">#REF!</definedName>
    <definedName name="HI" localSheetId="7" hidden="1">#REF!</definedName>
    <definedName name="hi" localSheetId="26">#REF!</definedName>
    <definedName name="HI" hidden="1">#REF!</definedName>
    <definedName name="hi_10" localSheetId="4">#REF!</definedName>
    <definedName name="hi_10" localSheetId="26">#REF!</definedName>
    <definedName name="hi_10">#N/A</definedName>
    <definedName name="hi_11">#N/A</definedName>
    <definedName name="hi_12">#N/A</definedName>
    <definedName name="hi_13">#N/A</definedName>
    <definedName name="hi_14">#N/A</definedName>
    <definedName name="hi_15">#N/A</definedName>
    <definedName name="hi_16">#N/A</definedName>
    <definedName name="hi_17">#N/A</definedName>
    <definedName name="hi_18">#N/A</definedName>
    <definedName name="hi_2">#N/A</definedName>
    <definedName name="hi_24" localSheetId="4">#REF!</definedName>
    <definedName name="hi_24" localSheetId="7">#REF!</definedName>
    <definedName name="hi_24">#REF!</definedName>
    <definedName name="hi_25" localSheetId="4">#REF!</definedName>
    <definedName name="hi_25" localSheetId="7">#REF!</definedName>
    <definedName name="hi_25" localSheetId="26">#REF!</definedName>
    <definedName name="hi_25">#REF!</definedName>
    <definedName name="hi_26" localSheetId="4">#REF!</definedName>
    <definedName name="hi_26" localSheetId="7">#REF!</definedName>
    <definedName name="hi_26">#REF!</definedName>
    <definedName name="hi_27" localSheetId="4">#REF!</definedName>
    <definedName name="hi_27" localSheetId="7">#REF!</definedName>
    <definedName name="hi_27" localSheetId="26">#REF!</definedName>
    <definedName name="hi_27">#REF!</definedName>
    <definedName name="hi_29" localSheetId="4">#REF!</definedName>
    <definedName name="hi_29" localSheetId="7">#REF!</definedName>
    <definedName name="hi_29" localSheetId="26">#REF!</definedName>
    <definedName name="hi_29">#REF!</definedName>
    <definedName name="hi_3" localSheetId="4">#REF!</definedName>
    <definedName name="hi_3" localSheetId="7">#REF!</definedName>
    <definedName name="hi_3">#REF!</definedName>
    <definedName name="hi_4" localSheetId="4">#REF!</definedName>
    <definedName name="hi_4" localSheetId="7">#REF!</definedName>
    <definedName name="hi_4">#REF!</definedName>
    <definedName name="hi_5" localSheetId="7">#REF!</definedName>
    <definedName name="hi_5">#N/A</definedName>
    <definedName name="hi_6">#N/A</definedName>
    <definedName name="hi_7">#N/A</definedName>
    <definedName name="hi_8">#N/A</definedName>
    <definedName name="hi_9" localSheetId="4">#REF!</definedName>
    <definedName name="hi_9" localSheetId="26">#REF!</definedName>
    <definedName name="hi_9">#N/A</definedName>
    <definedName name="hii" localSheetId="4">#REF!</definedName>
    <definedName name="hii" localSheetId="7">#REF!</definedName>
    <definedName name="hii">#REF!</definedName>
    <definedName name="HJ" localSheetId="4">#REF!</definedName>
    <definedName name="HJ" localSheetId="7">#REF!</definedName>
    <definedName name="HJ">#REF!</definedName>
    <definedName name="HJ_10">#N/A</definedName>
    <definedName name="HJ_12">#NAME?</definedName>
    <definedName name="HJ_3">NA()</definedName>
    <definedName name="HJ_9">NA()</definedName>
    <definedName name="HJHB" localSheetId="4">#REF!</definedName>
    <definedName name="HJHB" localSheetId="7">#REF!</definedName>
    <definedName name="HJHB">#REF!</definedName>
    <definedName name="hjhjhjhju" localSheetId="4" hidden="1">{#N/A,#N/A,FALSE,"MO (2)"}</definedName>
    <definedName name="hjhjhjhju" localSheetId="7" hidden="1">{#N/A,#N/A,FALSE,"MO (2)"}</definedName>
    <definedName name="hjhjhjhju" hidden="1">{#N/A,#N/A,FALSE,"MO (2)"}</definedName>
    <definedName name="hjj">#REF!</definedName>
    <definedName name="hk">#REF!</definedName>
    <definedName name="hmngj">#N/A</definedName>
    <definedName name="HMOTO" localSheetId="4">#REF!</definedName>
    <definedName name="HMOTO" localSheetId="7">#REF!</definedName>
    <definedName name="HMOTO">#REF!</definedName>
    <definedName name="hn.ExtDb" hidden="1">FALSE</definedName>
    <definedName name="hn.ModelType" hidden="1">"DEAL"</definedName>
    <definedName name="hn.ModelVersion" hidden="1">1</definedName>
    <definedName name="hn.NoUpload" hidden="1">0</definedName>
    <definedName name="hn.RolledForward" hidden="1">FALSE</definedName>
    <definedName name="HOM.7314" localSheetId="7">#REF!</definedName>
    <definedName name="HOM.7314">#N/A</definedName>
    <definedName name="hora" localSheetId="4">#REF!</definedName>
    <definedName name="hora" localSheetId="7">#REF!</definedName>
    <definedName name="hora" localSheetId="26">#REF!</definedName>
    <definedName name="hora">#REF!</definedName>
    <definedName name="hora_1" localSheetId="4">#REF!</definedName>
    <definedName name="hora_1" localSheetId="7">#REF!</definedName>
    <definedName name="hora_1" localSheetId="26">#REF!</definedName>
    <definedName name="hora_1">#REF!</definedName>
    <definedName name="horaam" localSheetId="4">#REF!</definedName>
    <definedName name="horaam" localSheetId="7">#REF!</definedName>
    <definedName name="horaam">#REF!</definedName>
    <definedName name="horaenc" localSheetId="4">#REF!</definedName>
    <definedName name="horaenc" localSheetId="7">#REF!</definedName>
    <definedName name="horaenc">#REF!</definedName>
    <definedName name="HORAMÁQUINA" localSheetId="4">#REF!</definedName>
    <definedName name="HORAMÁQUINA" localSheetId="7">#REF!</definedName>
    <definedName name="HORAMÁQUINA">#REF!</definedName>
    <definedName name="horaseven" localSheetId="4">#REF!</definedName>
    <definedName name="horaseven" localSheetId="7">#REF!</definedName>
    <definedName name="horaseven">#REF!</definedName>
    <definedName name="HP" localSheetId="4">#REF!</definedName>
    <definedName name="HP" localSheetId="7">#REF!</definedName>
    <definedName name="HP" localSheetId="26">#REF!</definedName>
    <definedName name="HP">#REF!</definedName>
    <definedName name="HP.1" localSheetId="4">#REF!</definedName>
    <definedName name="HP.1" localSheetId="7">#REF!</definedName>
    <definedName name="HP.1" localSheetId="26">#REF!</definedName>
    <definedName name="HP.1">#REF!</definedName>
    <definedName name="hrdb" localSheetId="7">#REF!</definedName>
    <definedName name="hrdb">#N/A</definedName>
    <definedName name="HRetro" localSheetId="4">#REF!</definedName>
    <definedName name="HRetro" localSheetId="7">#REF!</definedName>
    <definedName name="HRetro">#REF!</definedName>
    <definedName name="hrf" localSheetId="4">BDI!hora</definedName>
    <definedName name="hrf" localSheetId="7">#N/A</definedName>
    <definedName name="hrf" localSheetId="26">'Mapa+Binômio'!hora</definedName>
    <definedName name="hrf">#N/A</definedName>
    <definedName name="HSDFHD" localSheetId="7">#REF!</definedName>
    <definedName name="HSDFHD">#N/A</definedName>
    <definedName name="hsdjsg" localSheetId="4">#REF!</definedName>
    <definedName name="hsdjsg" localSheetId="7">#REF!</definedName>
    <definedName name="hsdjsg">#REF!</definedName>
    <definedName name="HSERV" localSheetId="4">#REF!</definedName>
    <definedName name="HSERV" localSheetId="7">#REF!</definedName>
    <definedName name="HSERV">#REF!</definedName>
    <definedName name="HServente" localSheetId="4">#REF!</definedName>
    <definedName name="HServente" localSheetId="7">#REF!</definedName>
    <definedName name="HServente">#REF!</definedName>
    <definedName name="htm" localSheetId="4" hidden="1">{"'Plan1 (2)'!$A$5:$F$63"}</definedName>
    <definedName name="htm" localSheetId="7" hidden="1">{"'Plan1 (2)'!$A$5:$F$63"}</definedName>
    <definedName name="htm" hidden="1">{"'Plan1 (2)'!$A$5:$F$63"}</definedName>
    <definedName name="HTML" localSheetId="7" hidden="1">{"'PXR_6500'!$A$1:$I$124"}</definedName>
    <definedName name="HTML" hidden="1">{"'PXR_6500'!$A$1:$I$124"}</definedName>
    <definedName name="HTML_CodePage" hidden="1">1252</definedName>
    <definedName name="HTML_Control" localSheetId="25" hidden="1">{"'EI 060 02'!$A$1:$K$59"}</definedName>
    <definedName name="HTML_Control" localSheetId="4" hidden="1">{"'EI 060 02'!$A$1:$K$59"}</definedName>
    <definedName name="HTML_Control" localSheetId="27" hidden="1">{"'EI 060 02'!$A$1:$K$59"}</definedName>
    <definedName name="HTML_Control" localSheetId="7" hidden="1">{"'1'!$A$2:$G$13"}</definedName>
    <definedName name="HTML_Control" localSheetId="24" hidden="1">{"'EI 060 02'!$A$1:$K$59"}</definedName>
    <definedName name="HTML_Control" hidden="1">{"'1'!$A$2:$G$13"}</definedName>
    <definedName name="HTML_Description" hidden="1">""</definedName>
    <definedName name="HTML_Email" localSheetId="7" hidden="1">"marcos@highway.com.br"</definedName>
    <definedName name="HTML_Email" hidden="1">"marcos@highway.com.br"</definedName>
    <definedName name="HTML_Header" localSheetId="4" hidden="1">"EI 060 02"</definedName>
    <definedName name="HTML_Header" localSheetId="7" hidden="1">"1"</definedName>
    <definedName name="HTML_Header" hidden="1">"1"</definedName>
    <definedName name="HTML_LastUpdate" localSheetId="4" hidden="1">"05/05/03"</definedName>
    <definedName name="HTML_LastUpdate" localSheetId="7" hidden="1">"15/08/97"</definedName>
    <definedName name="HTML_LastUpdate" hidden="1">"15/08/97"</definedName>
    <definedName name="HTML_LineAfter" localSheetId="7" hidden="1">TRUE</definedName>
    <definedName name="HTML_LineAfter" hidden="1">TRUE</definedName>
    <definedName name="HTML_LineBefore" localSheetId="7" hidden="1">TRUE</definedName>
    <definedName name="HTML_LineBefore" hidden="1">TRUE</definedName>
    <definedName name="HTML_Name" localSheetId="4" hidden="1">"Keyloir"</definedName>
    <definedName name="HTML_Name" localSheetId="7" hidden="1">"PCRJ-SMO-CGC"</definedName>
    <definedName name="HTML_Name" hidden="1">"PCRJ-SMO-CGC"</definedName>
    <definedName name="HTML_OBDlg2" hidden="1">TRUE</definedName>
    <definedName name="HTML_OBDlg4" hidden="1">TRUE</definedName>
    <definedName name="HTML_OS" hidden="1">0</definedName>
    <definedName name="HTML_PathFile" localSheetId="4" hidden="1">"C:\Meus documentos\EI 060-02.htm"</definedName>
    <definedName name="HTML_PathFile" localSheetId="7" hidden="1">"C:\0marcos\MeuHTML.htm"</definedName>
    <definedName name="HTML_PathFile" hidden="1">"C:\0marcos\MeuHTML.htm"</definedName>
    <definedName name="HTML_PathFileMac" hidden="1">"Macintosh HD:HomePageStuff:New_Home_Page:datafile:histret.html"</definedName>
    <definedName name="HTML_Title" localSheetId="4" hidden="1">"EI 060-02 Relatório"</definedName>
    <definedName name="HTML_Title" localSheetId="7" hidden="1">"factoring"</definedName>
    <definedName name="HTML_Title" hidden="1">"factoring"</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upu." localSheetId="7" hidden="1">{#N/A,#N/A,TRUE,"Serviços"}</definedName>
    <definedName name="hupu." hidden="1">{#N/A,#N/A,TRUE,"Serviços"}</definedName>
    <definedName name="HY" localSheetId="7">#REF!</definedName>
    <definedName name="HY">#N/A</definedName>
    <definedName name="HY_10">#N/A</definedName>
    <definedName name="HY_11">#N/A</definedName>
    <definedName name="HY_12">#N/A</definedName>
    <definedName name="HY_13">#N/A</definedName>
    <definedName name="HY_14">#N/A</definedName>
    <definedName name="HY_15">#N/A</definedName>
    <definedName name="HY_16">#N/A</definedName>
    <definedName name="HY_17">#N/A</definedName>
    <definedName name="HY_18">#N/A</definedName>
    <definedName name="HY_2">#N/A</definedName>
    <definedName name="HY_5">#N/A</definedName>
    <definedName name="HY_6">#N/A</definedName>
    <definedName name="HY_7">#N/A</definedName>
    <definedName name="HY_8">#N/A</definedName>
    <definedName name="HY_9">#N/A</definedName>
    <definedName name="i" localSheetId="4" hidden="1">{#N/A,#N/A,FALSE,"MO (2)"}</definedName>
    <definedName name="I" localSheetId="19">'[9]RESTAURAÇÃO '!#REF!</definedName>
    <definedName name="I" localSheetId="7">#REF!</definedName>
    <definedName name="I">#N/A</definedName>
    <definedName name="I_10">#N/A</definedName>
    <definedName name="I_11">#N/A</definedName>
    <definedName name="I_12">#N/A</definedName>
    <definedName name="I_13">#N/A</definedName>
    <definedName name="I_14">#N/A</definedName>
    <definedName name="I_15">#N/A</definedName>
    <definedName name="I_16">#N/A</definedName>
    <definedName name="I_17">#N/A</definedName>
    <definedName name="I_18">#N/A</definedName>
    <definedName name="I_2">#N/A</definedName>
    <definedName name="I_2_17" localSheetId="4">#REF!</definedName>
    <definedName name="I_2_17" localSheetId="7">#REF!</definedName>
    <definedName name="I_2_17">#REF!</definedName>
    <definedName name="I_2_21" localSheetId="4">#REF!</definedName>
    <definedName name="I_2_21" localSheetId="7">#REF!</definedName>
    <definedName name="I_2_21">#REF!</definedName>
    <definedName name="I_21" localSheetId="4">#REF!</definedName>
    <definedName name="I_21" localSheetId="7">#REF!</definedName>
    <definedName name="I_21">#REF!</definedName>
    <definedName name="I_3" localSheetId="4">#REF!</definedName>
    <definedName name="I_3" localSheetId="7">#REF!</definedName>
    <definedName name="I_3">#REF!</definedName>
    <definedName name="I_3_17" localSheetId="4">#REF!</definedName>
    <definedName name="I_3_17" localSheetId="7">#REF!</definedName>
    <definedName name="I_3_17">#REF!</definedName>
    <definedName name="I_3_21" localSheetId="4">#REF!</definedName>
    <definedName name="I_3_21" localSheetId="7">#REF!</definedName>
    <definedName name="I_3_21">#REF!</definedName>
    <definedName name="I_4" localSheetId="4">#REF!</definedName>
    <definedName name="I_4" localSheetId="7">#REF!</definedName>
    <definedName name="I_4">#REF!</definedName>
    <definedName name="I_4_17" localSheetId="4">#REF!</definedName>
    <definedName name="I_4_17" localSheetId="7">#REF!</definedName>
    <definedName name="I_4_17">#REF!</definedName>
    <definedName name="I_4_21" localSheetId="4">#REF!</definedName>
    <definedName name="I_4_21" localSheetId="7">#REF!</definedName>
    <definedName name="I_4_21">#REF!</definedName>
    <definedName name="I_5">#N/A</definedName>
    <definedName name="I_6">#N/A</definedName>
    <definedName name="I_7">#N/A</definedName>
    <definedName name="I_8">#N/A</definedName>
    <definedName name="I_9">#N/A</definedName>
    <definedName name="I_DRE" localSheetId="4">#REF!</definedName>
    <definedName name="I_DRE" localSheetId="7">#REF!</definedName>
    <definedName name="I_DRE">#REF!</definedName>
    <definedName name="I_DRE_02" localSheetId="4">#REF!</definedName>
    <definedName name="I_DRE_02" localSheetId="7">#REF!</definedName>
    <definedName name="I_DRE_02">#REF!</definedName>
    <definedName name="I_MB" localSheetId="4">#REF!</definedName>
    <definedName name="I_MB" localSheetId="7">#REF!</definedName>
    <definedName name="I_MB">#REF!</definedName>
    <definedName name="I_MB_02" localSheetId="4">#REF!</definedName>
    <definedName name="I_MB_02" localSheetId="7">#REF!</definedName>
    <definedName name="I_MB_02">#REF!</definedName>
    <definedName name="I_PAV" localSheetId="4">#REF!</definedName>
    <definedName name="I_PAV" localSheetId="7">#REF!</definedName>
    <definedName name="I_PAV">#REF!</definedName>
    <definedName name="I_PAV_02" localSheetId="4">#REF!</definedName>
    <definedName name="I_PAV_02" localSheetId="7">#REF!</definedName>
    <definedName name="I_PAV_02">#REF!</definedName>
    <definedName name="I_TER" localSheetId="4">#REF!</definedName>
    <definedName name="I_TER" localSheetId="7">#REF!</definedName>
    <definedName name="I_TER">#REF!</definedName>
    <definedName name="I_TER_02" localSheetId="4">#REF!</definedName>
    <definedName name="I_TER_02" localSheetId="7">#REF!</definedName>
    <definedName name="I_TER_02">#REF!</definedName>
    <definedName name="ic">#REF!</definedName>
    <definedName name="içhiç" localSheetId="7" hidden="1">{#N/A,#N/A,TRUE,"Serviços"}</definedName>
    <definedName name="içhiç" hidden="1">{#N/A,#N/A,TRUE,"Serviços"}</definedName>
    <definedName name="ID_COMPOSICOES_CODIGO">(OFFSET(#REF!,1,0)):(OFFSET(#REF!,-11,0))</definedName>
    <definedName name="ID_COMPOSICOES_DESCRICAO">(OFFSET(#REF!,1,0)):(OFFSET(#REF!,-11,0))</definedName>
    <definedName name="ID_COMPOSICOES_FONTE">(OFFSET(#REF!,1,0)):(OFFSET(#REF!,-11,0))</definedName>
    <definedName name="ID_COMPOSICOES_ITEM">(OFFSET(#REF!,1,0)):(OFFSET(#REF!,-11,0))</definedName>
    <definedName name="ID_COMPOSICOES_UNIDADE">(OFFSET(#REF!,1,0)):(OFFSET(#REF!,-11,0))</definedName>
    <definedName name="ID_COMPOSICOES_VALOR">(OFFSET(#REF!,1,0)):(OFFSET(#REF!,-11,0))</definedName>
    <definedName name="ID_MEMORIA">(OFFSET(#REF!,1,0)):(OFFSET(#REF!,-11,0))</definedName>
    <definedName name="ID_MEMORIA_CODIGO">(OFFSET(#REF!,1,0)):(OFFSET(#REF!,-11,0))</definedName>
    <definedName name="ID_MEMORIA_DESCRICAO">(OFFSET(#REF!,1,0)):(OFFSET(#REF!,-11,0))</definedName>
    <definedName name="ID_MEMORIA_FONTE">(OFFSET(#REF!,1,0)):(OFFSET(#REF!,-11,0))</definedName>
    <definedName name="ID_MEMORIA_ITEM">(OFFSET(#REF!,1,0)):(OFFSET(#REF!,-11,0))</definedName>
    <definedName name="ID_MEMORIA_PRECO">(OFFSET(#REF!,1,0)):(OFFSET(#REF!,-11,0))</definedName>
    <definedName name="ID_MEMORIA_QTD">(OFFSET(#REF!,1,0)):(OFFSET(#REF!,-11,0))</definedName>
    <definedName name="ID_MEMORIA_UNIDADE">(OFFSET(#REF!,1,0)):(OFFSET(#REF!,-11,0))</definedName>
    <definedName name="ID_PLANORC">(OFFSET(#REF!,1,0)):(OFFSET(#REF!,-1,0))</definedName>
    <definedName name="ID_PLANORC_CODIGO">(OFFSET(#REF!,1,0)):(OFFSET(#REF!,-1,0))</definedName>
    <definedName name="ID_PLANORC_DESCRICAO">(OFFSET(#REF!,1,0)):(OFFSET(#REF!,-1,0))</definedName>
    <definedName name="ID_PLANORC_FONTE">(OFFSET(#REF!,1,0)):(OFFSET(#REF!,-1,0))</definedName>
    <definedName name="ID_PLANORC_HIERARQUIA">(OFFSET(#REF!,1,0)):(OFFSET(#REF!,-1,0))</definedName>
    <definedName name="ID_PLANORC_ITEM">(OFFSET(#REF!,1,0)):(OFFSET(#REF!,-1,0))</definedName>
    <definedName name="ID_PLANORC_PRECO_TOTAL_COM_BDI">(OFFSET(#REF!,1,0)):(OFFSET(#REF!,-1,0))</definedName>
    <definedName name="ID_PLANORC_PRECO_TOTAL_SEM_BDI">(OFFSET(#REF!,1,0)):(OFFSET(#REF!,-1,0))</definedName>
    <definedName name="ID_PLANORC_PRECO_UNIT_COM_BDI">(OFFSET(#REF!,1,0)):(OFFSET(#REF!,-1,0))</definedName>
    <definedName name="ID_PLANORC_PRECO_UNIT_SEM_BDI">(OFFSET(#REF!,1,0)):(OFFSET(#REF!,-1,0))</definedName>
    <definedName name="ID_PLANORC_QTD">(OFFSET(#REF!,1,0)):(OFFSET(#REF!,-1,0))</definedName>
    <definedName name="ID_PLANORC_UNIDADE">(OFFSET(#REF!,1,0)):(OFFSET(#REF!,-1,0))</definedName>
    <definedName name="ID_serviço" localSheetId="4">OFFSET(#REF!,0,0,COUNTA(#REF!),1)</definedName>
    <definedName name="ID_serviço" localSheetId="7">OFFSET(#REF!,0,0,COUNTA(#REF!),1)</definedName>
    <definedName name="ID_serviço" localSheetId="26">OFFSET(#REF!,0,0,COUNTA(#REF!),1)</definedName>
    <definedName name="ID_serviço">OFFSET(#REF!,0,0,COUNTA(#REF!),1)</definedName>
    <definedName name="idem">#REF!</definedName>
    <definedName name="IE_001">#N/A</definedName>
    <definedName name="IE_001_1" localSheetId="4">#REF!</definedName>
    <definedName name="IE_001_1" localSheetId="7">#REF!</definedName>
    <definedName name="IE_001_1" localSheetId="26">#REF!</definedName>
    <definedName name="IE_001_1">#REF!</definedName>
    <definedName name="IE_006">#N/A</definedName>
    <definedName name="IE_006_1" localSheetId="4">#REF!</definedName>
    <definedName name="IE_006_1" localSheetId="7">#REF!</definedName>
    <definedName name="IE_006_1" localSheetId="26">#REF!</definedName>
    <definedName name="IE_006_1">#REF!</definedName>
    <definedName name="IE_007">#N/A</definedName>
    <definedName name="IE_007_1" localSheetId="4">#REF!</definedName>
    <definedName name="IE_007_1" localSheetId="7">#REF!</definedName>
    <definedName name="IE_007_1" localSheetId="26">#REF!</definedName>
    <definedName name="IE_007_1">#REF!</definedName>
    <definedName name="IE_009">#N/A</definedName>
    <definedName name="IE_009_1" localSheetId="4">#REF!</definedName>
    <definedName name="IE_009_1" localSheetId="7">#REF!</definedName>
    <definedName name="IE_009_1" localSheetId="26">#REF!</definedName>
    <definedName name="IE_009_1">#REF!</definedName>
    <definedName name="IE_013">#N/A</definedName>
    <definedName name="IE_013_1" localSheetId="4">#REF!</definedName>
    <definedName name="IE_013_1" localSheetId="7">#REF!</definedName>
    <definedName name="IE_013_1" localSheetId="26">#REF!</definedName>
    <definedName name="IE_013_1">#REF!</definedName>
    <definedName name="IE_016">#N/A</definedName>
    <definedName name="IE_016_1" localSheetId="4">#REF!</definedName>
    <definedName name="IE_016_1" localSheetId="7">#REF!</definedName>
    <definedName name="IE_016_1" localSheetId="26">#REF!</definedName>
    <definedName name="IE_016_1">#REF!</definedName>
    <definedName name="IE_101">#N/A</definedName>
    <definedName name="IE_101_1" localSheetId="4">#REF!</definedName>
    <definedName name="IE_101_1" localSheetId="7">#REF!</definedName>
    <definedName name="IE_101_1" localSheetId="26">#REF!</definedName>
    <definedName name="IE_101_1">#REF!</definedName>
    <definedName name="IE_105">#N/A</definedName>
    <definedName name="IE_105_1" localSheetId="4">#REF!</definedName>
    <definedName name="IE_105_1" localSheetId="7">#REF!</definedName>
    <definedName name="IE_105_1" localSheetId="26">#REF!</definedName>
    <definedName name="IE_105_1">#REF!</definedName>
    <definedName name="IE_107">#N/A</definedName>
    <definedName name="IE_107_1" localSheetId="4">#REF!</definedName>
    <definedName name="IE_107_1" localSheetId="7">#REF!</definedName>
    <definedName name="IE_107_1" localSheetId="26">#REF!</definedName>
    <definedName name="IE_107_1">#REF!</definedName>
    <definedName name="IE_110">#N/A</definedName>
    <definedName name="IE_110_1" localSheetId="4">#REF!</definedName>
    <definedName name="IE_110_1" localSheetId="7">#REF!</definedName>
    <definedName name="IE_110_1" localSheetId="26">#REF!</definedName>
    <definedName name="IE_110_1">#REF!</definedName>
    <definedName name="IE_111">#N/A</definedName>
    <definedName name="IE_111_1" localSheetId="4">#REF!</definedName>
    <definedName name="IE_111_1" localSheetId="7">#REF!</definedName>
    <definedName name="IE_111_1" localSheetId="26">#REF!</definedName>
    <definedName name="IE_111_1">#REF!</definedName>
    <definedName name="IE_112">#N/A</definedName>
    <definedName name="IE_112_1" localSheetId="4">#REF!</definedName>
    <definedName name="IE_112_1" localSheetId="7">#REF!</definedName>
    <definedName name="IE_112_1" localSheetId="26">#REF!</definedName>
    <definedName name="IE_112_1">#REF!</definedName>
    <definedName name="IE_113">#N/A</definedName>
    <definedName name="IE_113_1" localSheetId="4">#REF!</definedName>
    <definedName name="IE_113_1" localSheetId="7">#REF!</definedName>
    <definedName name="IE_113_1" localSheetId="26">#REF!</definedName>
    <definedName name="IE_113_1">#REF!</definedName>
    <definedName name="IE_116">#N/A</definedName>
    <definedName name="IE_116_1" localSheetId="4">#REF!</definedName>
    <definedName name="IE_116_1" localSheetId="7">#REF!</definedName>
    <definedName name="IE_116_1" localSheetId="26">#REF!</definedName>
    <definedName name="IE_116_1">#REF!</definedName>
    <definedName name="IE_118">#N/A</definedName>
    <definedName name="IE_118_1" localSheetId="4">#REF!</definedName>
    <definedName name="IE_118_1" localSheetId="7">#REF!</definedName>
    <definedName name="IE_118_1" localSheetId="26">#REF!</definedName>
    <definedName name="IE_118_1">#REF!</definedName>
    <definedName name="IE_119">#N/A</definedName>
    <definedName name="IE_119_1" localSheetId="4">#REF!</definedName>
    <definedName name="IE_119_1" localSheetId="7">#REF!</definedName>
    <definedName name="IE_119_1" localSheetId="26">#REF!</definedName>
    <definedName name="IE_119_1">#REF!</definedName>
    <definedName name="IE_122">#N/A</definedName>
    <definedName name="IE_122_1" localSheetId="4">#REF!</definedName>
    <definedName name="IE_122_1" localSheetId="7">#REF!</definedName>
    <definedName name="IE_122_1" localSheetId="26">#REF!</definedName>
    <definedName name="IE_122_1">#REF!</definedName>
    <definedName name="IE_123">#N/A</definedName>
    <definedName name="IE_123_1" localSheetId="4">#REF!</definedName>
    <definedName name="IE_123_1" localSheetId="7">#REF!</definedName>
    <definedName name="IE_123_1" localSheetId="26">#REF!</definedName>
    <definedName name="IE_123_1">#REF!</definedName>
    <definedName name="IE_208">#N/A</definedName>
    <definedName name="IE_208_1" localSheetId="4">#REF!</definedName>
    <definedName name="IE_208_1" localSheetId="7">#REF!</definedName>
    <definedName name="IE_208_1" localSheetId="26">#REF!</definedName>
    <definedName name="IE_208_1">#REF!</definedName>
    <definedName name="IE_209">#N/A</definedName>
    <definedName name="IE_209_1" localSheetId="4">#REF!</definedName>
    <definedName name="IE_209_1" localSheetId="7">#REF!</definedName>
    <definedName name="IE_209_1" localSheetId="26">#REF!</definedName>
    <definedName name="IE_209_1">#REF!</definedName>
    <definedName name="IE_302">#N/A</definedName>
    <definedName name="IE_302_1" localSheetId="4">#REF!</definedName>
    <definedName name="IE_302_1" localSheetId="7">#REF!</definedName>
    <definedName name="IE_302_1" localSheetId="26">#REF!</definedName>
    <definedName name="IE_302_1">#REF!</definedName>
    <definedName name="IE_304">#N/A</definedName>
    <definedName name="IE_304_1" localSheetId="4">#REF!</definedName>
    <definedName name="IE_304_1" localSheetId="7">#REF!</definedName>
    <definedName name="IE_304_1" localSheetId="26">#REF!</definedName>
    <definedName name="IE_304_1">#REF!</definedName>
    <definedName name="IE_306">#N/A</definedName>
    <definedName name="IE_306_1" localSheetId="4">#REF!</definedName>
    <definedName name="IE_306_1" localSheetId="7">#REF!</definedName>
    <definedName name="IE_306_1" localSheetId="26">#REF!</definedName>
    <definedName name="IE_306_1">#REF!</definedName>
    <definedName name="IE_343">#N/A</definedName>
    <definedName name="IE_343_1" localSheetId="4">#REF!</definedName>
    <definedName name="IE_343_1" localSheetId="7">#REF!</definedName>
    <definedName name="IE_343_1" localSheetId="26">#REF!</definedName>
    <definedName name="IE_343_1">#REF!</definedName>
    <definedName name="IE_400">#N/A</definedName>
    <definedName name="IE_400_1" localSheetId="4">#REF!</definedName>
    <definedName name="IE_400_1" localSheetId="7">#REF!</definedName>
    <definedName name="IE_400_1" localSheetId="26">#REF!</definedName>
    <definedName name="IE_400_1">#REF!</definedName>
    <definedName name="IE_402">#N/A</definedName>
    <definedName name="IE_402_1" localSheetId="4">#REF!</definedName>
    <definedName name="IE_402_1" localSheetId="7">#REF!</definedName>
    <definedName name="IE_402_1" localSheetId="26">#REF!</definedName>
    <definedName name="IE_402_1">#REF!</definedName>
    <definedName name="IE_406">#N/A</definedName>
    <definedName name="IE_406_1" localSheetId="4">#REF!</definedName>
    <definedName name="IE_406_1" localSheetId="7">#REF!</definedName>
    <definedName name="IE_406_1" localSheetId="26">#REF!</definedName>
    <definedName name="IE_406_1">#REF!</definedName>
    <definedName name="IE_408">#N/A</definedName>
    <definedName name="IE_408_1" localSheetId="4">#REF!</definedName>
    <definedName name="IE_408_1" localSheetId="7">#REF!</definedName>
    <definedName name="IE_408_1" localSheetId="26">#REF!</definedName>
    <definedName name="IE_408_1">#REF!</definedName>
    <definedName name="IE_410">#N/A</definedName>
    <definedName name="IE_410_1" localSheetId="4">#REF!</definedName>
    <definedName name="IE_410_1" localSheetId="7">#REF!</definedName>
    <definedName name="IE_410_1" localSheetId="26">#REF!</definedName>
    <definedName name="IE_410_1">#REF!</definedName>
    <definedName name="IE_416">#N/A</definedName>
    <definedName name="IE_416_1" localSheetId="4">#REF!</definedName>
    <definedName name="IE_416_1" localSheetId="7">#REF!</definedName>
    <definedName name="IE_416_1" localSheetId="26">#REF!</definedName>
    <definedName name="IE_416_1">#REF!</definedName>
    <definedName name="IE_502">#N/A</definedName>
    <definedName name="IE_502_1" localSheetId="4">#REF!</definedName>
    <definedName name="IE_502_1" localSheetId="7">#REF!</definedName>
    <definedName name="IE_502_1" localSheetId="26">#REF!</definedName>
    <definedName name="IE_502_1">#REF!</definedName>
    <definedName name="IE_507">#N/A</definedName>
    <definedName name="IE_507_1" localSheetId="4">#REF!</definedName>
    <definedName name="IE_507_1" localSheetId="7">#REF!</definedName>
    <definedName name="IE_507_1" localSheetId="26">#REF!</definedName>
    <definedName name="IE_507_1">#REF!</definedName>
    <definedName name="IE_508">#N/A</definedName>
    <definedName name="IE_508_1" localSheetId="4">#REF!</definedName>
    <definedName name="IE_508_1" localSheetId="7">#REF!</definedName>
    <definedName name="IE_508_1" localSheetId="26">#REF!</definedName>
    <definedName name="IE_508_1">#REF!</definedName>
    <definedName name="IE_509">#N/A</definedName>
    <definedName name="IE_509_1" localSheetId="4">#REF!</definedName>
    <definedName name="IE_509_1" localSheetId="7">#REF!</definedName>
    <definedName name="IE_509_1" localSheetId="26">#REF!</definedName>
    <definedName name="IE_509_1">#REF!</definedName>
    <definedName name="IE_601">#N/A</definedName>
    <definedName name="IE_601_1" localSheetId="4">#REF!</definedName>
    <definedName name="IE_601_1" localSheetId="7">#REF!</definedName>
    <definedName name="IE_601_1" localSheetId="26">#REF!</definedName>
    <definedName name="IE_601_1">#REF!</definedName>
    <definedName name="IE_602">#N/A</definedName>
    <definedName name="IE_602_1" localSheetId="4">#REF!</definedName>
    <definedName name="IE_602_1" localSheetId="7">#REF!</definedName>
    <definedName name="IE_602_1" localSheetId="26">#REF!</definedName>
    <definedName name="IE_602_1">#REF!</definedName>
    <definedName name="IE_904">#N/A</definedName>
    <definedName name="IE_904_1" localSheetId="4">#REF!</definedName>
    <definedName name="IE_904_1" localSheetId="7">#REF!</definedName>
    <definedName name="IE_904_1" localSheetId="26">#REF!</definedName>
    <definedName name="IE_904_1">#REF!</definedName>
    <definedName name="IE_906">#N/A</definedName>
    <definedName name="IE_906_1" localSheetId="4">#REF!</definedName>
    <definedName name="IE_906_1" localSheetId="7">#REF!</definedName>
    <definedName name="IE_906_1" localSheetId="26">#REF!</definedName>
    <definedName name="IE_906_1">#REF!</definedName>
    <definedName name="IE_914">#N/A</definedName>
    <definedName name="IE_914_1" localSheetId="4">#REF!</definedName>
    <definedName name="IE_914_1" localSheetId="7">#REF!</definedName>
    <definedName name="IE_914_1" localSheetId="26">#REF!</definedName>
    <definedName name="IE_914_1">#REF!</definedName>
    <definedName name="IE_922">#N/A</definedName>
    <definedName name="IE_922_1" localSheetId="4">#REF!</definedName>
    <definedName name="IE_922_1" localSheetId="7">#REF!</definedName>
    <definedName name="IE_922_1" localSheetId="26">#REF!</definedName>
    <definedName name="IE_922_1">#REF!</definedName>
    <definedName name="ifg" localSheetId="7" hidden="1">{#N/A,#N/A,FALSE,"QD_F1 Invest Detalhado";#N/A,#N/A,FALSE,"QD_F3 Invest_Comparado";#N/A,#N/A,FALSE,"QD_B Trafego";#N/A,#N/A,FALSE,"QD_D0 Custos Operacionais";#N/A,#N/A,FALSE,"QD_C Receita";#N/A,#N/A,FALSE,"QD_D Custos";#N/A,#N/A,FALSE,"QD_E Resultado";#N/A,#N/A,FALSE,"QD_G Fluxo Caixa"}</definedName>
    <definedName name="ifg" hidden="1">{#N/A,#N/A,FALSE,"QD_F1 Invest Detalhado";#N/A,#N/A,FALSE,"QD_F3 Invest_Comparado";#N/A,#N/A,FALSE,"QD_B Trafego";#N/A,#N/A,FALSE,"QD_D0 Custos Operacionais";#N/A,#N/A,FALSE,"QD_C Receita";#N/A,#N/A,FALSE,"QD_D Custos";#N/A,#N/A,FALSE,"QD_E Resultado";#N/A,#N/A,FALSE,"QD_G Fluxo Caixa"}</definedName>
    <definedName name="IGOL_2" localSheetId="4">#REF!</definedName>
    <definedName name="IGOL_2" localSheetId="7">#REF!</definedName>
    <definedName name="IGOL_2">#REF!</definedName>
    <definedName name="IGOLFLEX" localSheetId="4">#REF!</definedName>
    <definedName name="IGOLFLEX" localSheetId="7">#REF!</definedName>
    <definedName name="IGOLFLEX">#REF!</definedName>
    <definedName name="ihip" localSheetId="7">FIT!ihip</definedName>
    <definedName name="ihip">[0]!ihip</definedName>
    <definedName name="II" localSheetId="4">#REF!</definedName>
    <definedName name="II" localSheetId="7">#REF!</definedName>
    <definedName name="II">#REF!</definedName>
    <definedName name="III" localSheetId="4">#REF!</definedName>
    <definedName name="III" localSheetId="7">#REF!</definedName>
    <definedName name="III">#REF!</definedName>
    <definedName name="IJFLUYF" localSheetId="4" hidden="1">#REF!</definedName>
    <definedName name="IJFLUYF" localSheetId="7" hidden="1">#REF!</definedName>
    <definedName name="IJFLUYF" hidden="1">#REF!</definedName>
    <definedName name="ilçuil" localSheetId="7" hidden="1">{#N/A,#N/A,TRUE,"Serviços"}</definedName>
    <definedName name="ilçuil" hidden="1">{#N/A,#N/A,TRUE,"Serviços"}</definedName>
    <definedName name="IM" localSheetId="4">#REF!</definedName>
    <definedName name="IM" localSheetId="19">#REF!</definedName>
    <definedName name="IM" localSheetId="7">#REF!</definedName>
    <definedName name="IM" localSheetId="26">#REF!</definedName>
    <definedName name="IM">#REF!</definedName>
    <definedName name="IM_2">#N/A</definedName>
    <definedName name="IM_25" localSheetId="4">#REF!</definedName>
    <definedName name="IM_25" localSheetId="7">#REF!</definedName>
    <definedName name="IM_25" localSheetId="26">#REF!</definedName>
    <definedName name="IM_25">#REF!</definedName>
    <definedName name="IM_4" localSheetId="4">#REF!</definedName>
    <definedName name="IM_4" localSheetId="7">#REF!</definedName>
    <definedName name="IM_4">#REF!</definedName>
    <definedName name="IMM" localSheetId="4">#REF!</definedName>
    <definedName name="IMM" localSheetId="7">#REF!</definedName>
    <definedName name="IMM">#REF!</definedName>
    <definedName name="IMOVEIS">#REF!</definedName>
    <definedName name="Imóveis">#REF!</definedName>
    <definedName name="imp" localSheetId="4">#REF!</definedName>
    <definedName name="imp" localSheetId="7">#REF!</definedName>
    <definedName name="imp" localSheetId="26">#REF!</definedName>
    <definedName name="imp">#REF!</definedName>
    <definedName name="IMP." localSheetId="4">#REF!</definedName>
    <definedName name="IMP." localSheetId="7">#REF!</definedName>
    <definedName name="IMP.">#REF!</definedName>
    <definedName name="imp_1">#N/A</definedName>
    <definedName name="IMP_2" localSheetId="4">#REF!</definedName>
    <definedName name="IMP_2" localSheetId="7">#REF!</definedName>
    <definedName name="IMP_2">#REF!</definedName>
    <definedName name="IMP_2_1">#N/A</definedName>
    <definedName name="IMP_2_2">#N/A</definedName>
    <definedName name="IMPANT100" localSheetId="4">#REF!</definedName>
    <definedName name="IMPANT100" localSheetId="7">#REF!</definedName>
    <definedName name="IMPANT100">#REF!</definedName>
    <definedName name="IMPANT109" localSheetId="4">#REF!</definedName>
    <definedName name="IMPANT109" localSheetId="7">#REF!</definedName>
    <definedName name="IMPANT109">#REF!</definedName>
    <definedName name="IMPANT164" localSheetId="4">#REF!</definedName>
    <definedName name="IMPANT164" localSheetId="7">#REF!</definedName>
    <definedName name="IMPANT164">#REF!</definedName>
    <definedName name="IMPANT221" localSheetId="4">#REF!</definedName>
    <definedName name="IMPANT221" localSheetId="7">#REF!</definedName>
    <definedName name="IMPANT221">#REF!</definedName>
    <definedName name="IMPANT223" localSheetId="4">#REF!</definedName>
    <definedName name="IMPANT223" localSheetId="7">#REF!</definedName>
    <definedName name="IMPANT223">#REF!</definedName>
    <definedName name="IMPANT225" localSheetId="4">#REF!</definedName>
    <definedName name="IMPANT225" localSheetId="7">#REF!</definedName>
    <definedName name="IMPANT225">#REF!</definedName>
    <definedName name="IMPANT237" localSheetId="4">#REF!</definedName>
    <definedName name="IMPANT237" localSheetId="7">#REF!</definedName>
    <definedName name="IMPANT237">#REF!</definedName>
    <definedName name="IMPANT270" localSheetId="4">#REF!</definedName>
    <definedName name="IMPANT270" localSheetId="7">#REF!</definedName>
    <definedName name="IMPANT270">#REF!</definedName>
    <definedName name="IMPANT271" localSheetId="4">#REF!</definedName>
    <definedName name="IMPANT271" localSheetId="7">#REF!</definedName>
    <definedName name="IMPANT271">#REF!</definedName>
    <definedName name="IMPANT273" localSheetId="4">#REF!</definedName>
    <definedName name="IMPANT273" localSheetId="7">#REF!</definedName>
    <definedName name="IMPANT273">#REF!</definedName>
    <definedName name="IMPANT274" localSheetId="4">#REF!</definedName>
    <definedName name="IMPANT274" localSheetId="7">#REF!</definedName>
    <definedName name="IMPANT274">#REF!</definedName>
    <definedName name="IMPANT333" localSheetId="4">#REF!</definedName>
    <definedName name="IMPANT333" localSheetId="7">#REF!</definedName>
    <definedName name="IMPANT333">#REF!</definedName>
    <definedName name="IMPANT337" localSheetId="4">#REF!</definedName>
    <definedName name="IMPANT337" localSheetId="7">#REF!</definedName>
    <definedName name="IMPANT337">#REF!</definedName>
    <definedName name="IMPANT352" localSheetId="4">#REF!</definedName>
    <definedName name="IMPANT352" localSheetId="7">#REF!</definedName>
    <definedName name="IMPANT352">#REF!</definedName>
    <definedName name="IMPANT387ZC" localSheetId="4">#REF!</definedName>
    <definedName name="IMPANT387ZC" localSheetId="7">#REF!</definedName>
    <definedName name="IMPANT387ZC">#REF!</definedName>
    <definedName name="IMPANT387ZN" localSheetId="4">#REF!</definedName>
    <definedName name="IMPANT387ZN" localSheetId="7">#REF!</definedName>
    <definedName name="IMPANT387ZN">#REF!</definedName>
    <definedName name="IMPANT387ZS" localSheetId="4">#REF!</definedName>
    <definedName name="IMPANT387ZS" localSheetId="7">#REF!</definedName>
    <definedName name="IMPANT387ZS">#REF!</definedName>
    <definedName name="IMPANT809" localSheetId="4">#REF!</definedName>
    <definedName name="IMPANT809" localSheetId="7">#REF!</definedName>
    <definedName name="IMPANT809">#REF!</definedName>
    <definedName name="IMPANTTOTAL387" localSheetId="4">#REF!</definedName>
    <definedName name="IMPANTTOTAL387" localSheetId="7">#REF!</definedName>
    <definedName name="IMPANTTOTAL387">#REF!</definedName>
    <definedName name="IMPERMEABILIZANTE_SIKA" localSheetId="4">#REF!</definedName>
    <definedName name="IMPERMEABILIZANTE_SIKA" localSheetId="7">#REF!</definedName>
    <definedName name="IMPERMEABILIZANTE_SIKA">#REF!</definedName>
    <definedName name="IMPEXE100" localSheetId="4">#REF!</definedName>
    <definedName name="IMPEXE100" localSheetId="7">#REF!</definedName>
    <definedName name="IMPEXE100">#REF!</definedName>
    <definedName name="IMPEXE109" localSheetId="4">#REF!</definedName>
    <definedName name="IMPEXE109" localSheetId="7">#REF!</definedName>
    <definedName name="IMPEXE109">#REF!</definedName>
    <definedName name="IMPEXE164" localSheetId="4">#REF!</definedName>
    <definedName name="IMPEXE164" localSheetId="7">#REF!</definedName>
    <definedName name="IMPEXE164">#REF!</definedName>
    <definedName name="IMPEXE221" localSheetId="4">#REF!</definedName>
    <definedName name="IMPEXE221" localSheetId="7">#REF!</definedName>
    <definedName name="IMPEXE221">#REF!</definedName>
    <definedName name="IMPEXE223" localSheetId="4">#REF!</definedName>
    <definedName name="IMPEXE223" localSheetId="7">#REF!</definedName>
    <definedName name="IMPEXE223">#REF!</definedName>
    <definedName name="IMPEXE225" localSheetId="4">#REF!</definedName>
    <definedName name="IMPEXE225" localSheetId="7">#REF!</definedName>
    <definedName name="IMPEXE225">#REF!</definedName>
    <definedName name="IMPEXE237" localSheetId="4">#REF!</definedName>
    <definedName name="IMPEXE237" localSheetId="7">#REF!</definedName>
    <definedName name="IMPEXE237">#REF!</definedName>
    <definedName name="IMPEXE270" localSheetId="4">#REF!</definedName>
    <definedName name="IMPEXE270" localSheetId="7">#REF!</definedName>
    <definedName name="IMPEXE270">#REF!</definedName>
    <definedName name="IMPEXE271" localSheetId="4">#REF!</definedName>
    <definedName name="IMPEXE271" localSheetId="7">#REF!</definedName>
    <definedName name="IMPEXE271">#REF!</definedName>
    <definedName name="IMPEXE273" localSheetId="4">#REF!</definedName>
    <definedName name="IMPEXE273" localSheetId="7">#REF!</definedName>
    <definedName name="IMPEXE273">#REF!</definedName>
    <definedName name="IMPEXE274" localSheetId="4">#REF!</definedName>
    <definedName name="IMPEXE274" localSheetId="7">#REF!</definedName>
    <definedName name="IMPEXE274">#REF!</definedName>
    <definedName name="IMPEXE333" localSheetId="4">#REF!</definedName>
    <definedName name="IMPEXE333" localSheetId="7">#REF!</definedName>
    <definedName name="IMPEXE333">#REF!</definedName>
    <definedName name="IMPEXE337" localSheetId="4">#REF!</definedName>
    <definedName name="IMPEXE337" localSheetId="7">#REF!</definedName>
    <definedName name="IMPEXE337">#REF!</definedName>
    <definedName name="IMPEXE352" localSheetId="4">#REF!</definedName>
    <definedName name="IMPEXE352" localSheetId="7">#REF!</definedName>
    <definedName name="IMPEXE352">#REF!</definedName>
    <definedName name="IMPEXE387ZC" localSheetId="4">#REF!</definedName>
    <definedName name="IMPEXE387ZC" localSheetId="7">#REF!</definedName>
    <definedName name="IMPEXE387ZC">#REF!</definedName>
    <definedName name="IMPEXE387ZN" localSheetId="4">#REF!</definedName>
    <definedName name="IMPEXE387ZN" localSheetId="7">#REF!</definedName>
    <definedName name="IMPEXE387ZN">#REF!</definedName>
    <definedName name="IMPEXE387ZS" localSheetId="4">#REF!</definedName>
    <definedName name="IMPEXE387ZS" localSheetId="7">#REF!</definedName>
    <definedName name="IMPEXE387ZS">#REF!</definedName>
    <definedName name="IMPEXETOTAL387" localSheetId="4">#REF!</definedName>
    <definedName name="IMPEXETOTAL387" localSheetId="7">#REF!</definedName>
    <definedName name="IMPEXETOTAL387">#REF!</definedName>
    <definedName name="IMPP" localSheetId="4">#REF!</definedName>
    <definedName name="IMPP" localSheetId="7">#REF!</definedName>
    <definedName name="IMPP">#REF!</definedName>
    <definedName name="IMPR" localSheetId="4">#REF!</definedName>
    <definedName name="IMPR" localSheetId="7">#REF!</definedName>
    <definedName name="IMPR">#REF!</definedName>
    <definedName name="impress" localSheetId="4">#REF!</definedName>
    <definedName name="impress" localSheetId="7">#REF!</definedName>
    <definedName name="impress">#REF!</definedName>
    <definedName name="IMPRESSÃO" localSheetId="4">#REF!</definedName>
    <definedName name="IMPRESSÃO" localSheetId="7">#REF!</definedName>
    <definedName name="impressão" localSheetId="26">#REF!</definedName>
    <definedName name="IMPRESSÃO">#REF!</definedName>
    <definedName name="Impresso" localSheetId="7">#N/A</definedName>
    <definedName name="Impresso">[0]!Impresso</definedName>
    <definedName name="IMPRI.UNI" localSheetId="4">#REF!</definedName>
    <definedName name="IMPRI.UNI" localSheetId="7">#REF!</definedName>
    <definedName name="IMPRI.UNI">#REF!</definedName>
    <definedName name="IMPRIMA" localSheetId="4">#REF!</definedName>
    <definedName name="IMPRIMA" localSheetId="7">#REF!</definedName>
    <definedName name="IMPRIMA">#REF!</definedName>
    <definedName name="IMPRIMACAO" localSheetId="4">#REF!</definedName>
    <definedName name="IMPRIMACAO" localSheetId="7">#REF!</definedName>
    <definedName name="IMPRIMACAO">#REF!</definedName>
    <definedName name="IMPRIMAÇÃO" localSheetId="4">#REF!</definedName>
    <definedName name="IMPRIMAÇÃO" localSheetId="7">#N/A</definedName>
    <definedName name="IMPRIMAÇÃO" localSheetId="26">#REF!</definedName>
    <definedName name="imprimação">#REF!</definedName>
    <definedName name="IMPRIMAÇÃO_10" localSheetId="4">#REF!</definedName>
    <definedName name="IMPRIMAÇÃO_10" localSheetId="7">#REF!</definedName>
    <definedName name="IMPRIMAÇÃO_10">#REF!</definedName>
    <definedName name="IMPRIMAÇÃO_12" localSheetId="4">#REF!</definedName>
    <definedName name="IMPRIMAÇÃO_12" localSheetId="7">#REF!</definedName>
    <definedName name="IMPRIMAÇÃO_12">#REF!</definedName>
    <definedName name="IMPRIMAÇÃO_9" localSheetId="4">#REF!</definedName>
    <definedName name="IMPRIMAÇÃO_9" localSheetId="7">#REF!</definedName>
    <definedName name="IMPRIMAÇÃO_9">#REF!</definedName>
    <definedName name="IMPRIMAÇÃOREMUFMAN" localSheetId="4">#REF!</definedName>
    <definedName name="IMPRIMAÇÃOREMUFMAN" localSheetId="7">#REF!</definedName>
    <definedName name="IMPRIMAÇÃOREMUFMAN">#REF!</definedName>
    <definedName name="IMPRIMAÇÃOTBF" localSheetId="4">#REF!</definedName>
    <definedName name="IMPRIMAÇÃOTBF" localSheetId="7">#REF!</definedName>
    <definedName name="IMPRIMAÇÃOTBF">#REF!</definedName>
    <definedName name="inclusão_de_novos_campos" localSheetId="4">#REF!</definedName>
    <definedName name="inclusão_de_novos_campos" localSheetId="7">#REF!</definedName>
    <definedName name="inclusão_de_novos_campos" localSheetId="26">#REF!</definedName>
    <definedName name="inclusão_de_novos_campos">#REF!</definedName>
    <definedName name="IND" localSheetId="4">#REF!</definedName>
    <definedName name="IND" localSheetId="7">#REF!</definedName>
    <definedName name="IND" localSheetId="26">#REF!</definedName>
    <definedName name="IND">"$#REF!.$I$#REF!"</definedName>
    <definedName name="INDDRE" localSheetId="4">#REF!</definedName>
    <definedName name="INDDRE" localSheetId="7">#REF!</definedName>
    <definedName name="INDDRE">#REF!</definedName>
    <definedName name="Indep_Nac">#N/A</definedName>
    <definedName name="INDI">#REF!</definedName>
    <definedName name="indi_33">#REF!</definedName>
    <definedName name="INDI22" localSheetId="4">#REF!</definedName>
    <definedName name="INDI22" localSheetId="7">#REF!</definedName>
    <definedName name="INDI22" localSheetId="26">#REF!</definedName>
    <definedName name="INDI22">#REF!</definedName>
    <definedName name="INDICADOR" localSheetId="4">#REF!</definedName>
    <definedName name="INDICADOR" localSheetId="7">#REF!</definedName>
    <definedName name="INDICADOR">#REF!</definedName>
    <definedName name="INDICE" localSheetId="4">#REF!</definedName>
    <definedName name="INDICE" localSheetId="7">#REF!</definedName>
    <definedName name="INDICE">#REF!</definedName>
    <definedName name="indice_2">#REF!</definedName>
    <definedName name="indiceanterior" localSheetId="4">#REF!</definedName>
    <definedName name="indiceanterior" localSheetId="7">#REF!</definedName>
    <definedName name="indiceanterior">#REF!</definedName>
    <definedName name="Indiceantigo" localSheetId="4">#REF!</definedName>
    <definedName name="Indiceantigo" localSheetId="7">#REF!</definedName>
    <definedName name="Indiceantigo">#REF!</definedName>
    <definedName name="indiceatual" localSheetId="4">#REF!</definedName>
    <definedName name="indiceatual" localSheetId="7">#REF!</definedName>
    <definedName name="indiceatual">#REF!</definedName>
    <definedName name="Indices" localSheetId="4">#REF!</definedName>
    <definedName name="Indices" localSheetId="7">#REF!</definedName>
    <definedName name="Indices" localSheetId="26">#REF!</definedName>
    <definedName name="Indices">#REF!</definedName>
    <definedName name="ÍNDICES" localSheetId="4">#REF!</definedName>
    <definedName name="ÍNDICES" localSheetId="7">#REF!</definedName>
    <definedName name="ÍNDICES">#REF!</definedName>
    <definedName name="ÍNDICES_10" localSheetId="4">#REF!</definedName>
    <definedName name="ÍNDICES_10" localSheetId="7">#REF!</definedName>
    <definedName name="ÍNDICES_10">#REF!</definedName>
    <definedName name="ÍNDICES_17" localSheetId="4">#REF!</definedName>
    <definedName name="ÍNDICES_17" localSheetId="7">#REF!</definedName>
    <definedName name="ÍNDICES_17">#REF!</definedName>
    <definedName name="ÍNDICES_6" localSheetId="4">#REF!</definedName>
    <definedName name="ÍNDICES_6" localSheetId="7">#REF!</definedName>
    <definedName name="ÍNDICES_6">#REF!</definedName>
    <definedName name="ÍNDICES_7" localSheetId="4">#REF!</definedName>
    <definedName name="ÍNDICES_7" localSheetId="7">#REF!</definedName>
    <definedName name="ÍNDICES_7">#REF!</definedName>
    <definedName name="ÍNDICES_8" localSheetId="4">#REF!</definedName>
    <definedName name="ÍNDICES_8" localSheetId="7">#REF!</definedName>
    <definedName name="ÍNDICES_8">#REF!</definedName>
    <definedName name="ÍNDICES_9" localSheetId="4">#REF!</definedName>
    <definedName name="ÍNDICES_9" localSheetId="7">#REF!</definedName>
    <definedName name="ÍNDICES_9">#REF!</definedName>
    <definedName name="ÍNDICES_CAB" localSheetId="7">#REF!</definedName>
    <definedName name="ÍNDICES_CAB">#REF!</definedName>
    <definedName name="ÍNDICES_SIGLAS" localSheetId="7">#REF!</definedName>
    <definedName name="ÍNDICES_SIGLAS">#REF!</definedName>
    <definedName name="ÍNDICES_TIPOS" localSheetId="7">#REF!</definedName>
    <definedName name="ÍNDICES_TIPOS">#REF!</definedName>
    <definedName name="INDIRETO">#REF!</definedName>
    <definedName name="indprod" localSheetId="4">#REF!</definedName>
    <definedName name="indprod" localSheetId="7">#REF!</definedName>
    <definedName name="indprod">#REF!</definedName>
    <definedName name="Inflación"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flació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FO_ART">#REF!</definedName>
    <definedName name="INFO_COMENTARIOS">#REF!</definedName>
    <definedName name="INFO_CREACAU">#REF!</definedName>
    <definedName name="INFO_DATABASE">#REF!</definedName>
    <definedName name="INFO_DATABASE2">#REF!</definedName>
    <definedName name="INFO_LOCAL">#REF!</definedName>
    <definedName name="INFO_LOCAL2">#REF!</definedName>
    <definedName name="INFO_OBJETO">#REF!</definedName>
    <definedName name="INFO_PRECO">#REF!</definedName>
    <definedName name="INFO_RESPONSAVEL">#REF!</definedName>
    <definedName name="INFO_TABELA">#REF!</definedName>
    <definedName name="INFO_TABELA2">#REF!</definedName>
    <definedName name="InhaltsvezSUMMEN" localSheetId="4">#REF!</definedName>
    <definedName name="InhaltsvezSUMMEN" localSheetId="7">#REF!</definedName>
    <definedName name="InhaltsvezSUMMEN">#REF!</definedName>
    <definedName name="iniaterro" localSheetId="4">#REF!</definedName>
    <definedName name="iniaterro" localSheetId="7">#REF!</definedName>
    <definedName name="iniaterro">#REF!</definedName>
    <definedName name="inic" localSheetId="4">#REF!</definedName>
    <definedName name="inic" localSheetId="7">#REF!</definedName>
    <definedName name="inic" localSheetId="26">#REF!</definedName>
    <definedName name="inic">#REF!</definedName>
    <definedName name="INIC.TRECHO" localSheetId="4">#REF!</definedName>
    <definedName name="INIC.TRECHO" localSheetId="7">#REF!</definedName>
    <definedName name="INIC.TRECHO" localSheetId="26">#REF!</definedName>
    <definedName name="INIC.TRECHO">#REF!</definedName>
    <definedName name="inicio" localSheetId="4">#REF!</definedName>
    <definedName name="inicio" localSheetId="7">#REF!</definedName>
    <definedName name="inicio">#REF!</definedName>
    <definedName name="IniServiços" localSheetId="4">#REF!</definedName>
    <definedName name="IniServiços" localSheetId="7">#REF!</definedName>
    <definedName name="IniServiços" localSheetId="26">#REF!</definedName>
    <definedName name="IniServiços">#REF!</definedName>
    <definedName name="InscriçãoListaVazia" localSheetId="7">#REF!</definedName>
    <definedName name="InscriçãoListaVazia">#REF!</definedName>
    <definedName name="InsPonte" localSheetId="4">#REF!</definedName>
    <definedName name="InsPonte" localSheetId="7">#REF!</definedName>
    <definedName name="InsPonte">#REF!</definedName>
    <definedName name="INSS" localSheetId="4">#REF!</definedName>
    <definedName name="INSS" localSheetId="7">#REF!</definedName>
    <definedName name="INSS">#REF!</definedName>
    <definedName name="insta" localSheetId="7" hidden="1">{#N/A,#N/A,TRUE,"Serviços"}</definedName>
    <definedName name="insta" hidden="1">{#N/A,#N/A,TRUE,"Serviços"}</definedName>
    <definedName name="INSTAL" localSheetId="4">#REF!</definedName>
    <definedName name="INSTAL" localSheetId="7">#REF!</definedName>
    <definedName name="INSTAL">#REF!</definedName>
    <definedName name="INSTALAÇÃO" localSheetId="4">#REF!</definedName>
    <definedName name="INSTALAÇÃO" localSheetId="7">#REF!</definedName>
    <definedName name="INSTALAÇÃO">#REF!</definedName>
    <definedName name="instalações" localSheetId="7" hidden="1">{#N/A,#N/A,TRUE,"Serviços"}</definedName>
    <definedName name="instalações" hidden="1">{#N/A,#N/A,TRUE,"Serviços"}</definedName>
    <definedName name="INSTALMA" localSheetId="4">#REF!</definedName>
    <definedName name="INSTALMA" localSheetId="7">#REF!</definedName>
    <definedName name="INSTALMA">#REF!</definedName>
    <definedName name="INSTALTA" localSheetId="4">#REF!</definedName>
    <definedName name="INSTALTA" localSheetId="7">#REF!</definedName>
    <definedName name="INSTALTA">#REF!</definedName>
    <definedName name="InstalTotal" localSheetId="4">#REF!</definedName>
    <definedName name="InstalTotal" localSheetId="7">#REF!</definedName>
    <definedName name="InstalTotal">#REF!</definedName>
    <definedName name="InstCantObras" localSheetId="4">#REF!</definedName>
    <definedName name="InstCantObras" localSheetId="7">#REF!</definedName>
    <definedName name="InstCantObras">#REF!</definedName>
    <definedName name="INSUMO" localSheetId="4">#REF!</definedName>
    <definedName name="INSUMO" localSheetId="7">#REF!</definedName>
    <definedName name="INSUMO" localSheetId="26">#REF!</definedName>
    <definedName name="INSUMO">#REF!</definedName>
    <definedName name="Insumos" localSheetId="25" hidden="1">#REF!</definedName>
    <definedName name="Insumos" localSheetId="4" hidden="1">#REF!</definedName>
    <definedName name="Insumos" localSheetId="27" hidden="1">#REF!</definedName>
    <definedName name="Insumos" localSheetId="7" hidden="1">#REF!</definedName>
    <definedName name="Insumos" localSheetId="26" hidden="1">#REF!</definedName>
    <definedName name="Insumos" localSheetId="24" hidden="1">#REF!</definedName>
    <definedName name="Insumos" hidden="1">#REF!</definedName>
    <definedName name="INSUMOSBETUMINOSOS" localSheetId="4">#REF!</definedName>
    <definedName name="INSUMOSBETUMINOSOS" localSheetId="7">#REF!</definedName>
    <definedName name="INSUMOSBETUMINOSOS" localSheetId="26">#REF!</definedName>
    <definedName name="INSUMOSBETUMINOSOS">#REF!</definedName>
    <definedName name="int" localSheetId="4">#REF!</definedName>
    <definedName name="int" localSheetId="7">#REF!</definedName>
    <definedName name="int">#REF!</definedName>
    <definedName name="intervencoes" localSheetId="4">BDI!PassaExtenso</definedName>
    <definedName name="intervencoes" localSheetId="7">#REF!</definedName>
    <definedName name="intervencoes">#REF!</definedName>
    <definedName name="Intran" localSheetId="4" hidden="1">{"'teste'!$B$2:$R$49"}</definedName>
    <definedName name="Intran" localSheetId="7" hidden="1">{"'teste'!$B$2:$R$49"}</definedName>
    <definedName name="Intran" hidden="1">{"'teste'!$B$2:$R$49"}</definedName>
    <definedName name="inv"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OUIOHIO" localSheetId="7">#N/A</definedName>
    <definedName name="IOUIOHIO">[0]!IOUIOHIO</definedName>
    <definedName name="ioujeobn" localSheetId="7" hidden="1">{#N/A,#N/A,TRUE,"Serviços"}</definedName>
    <definedName name="ioujeobn" hidden="1">{#N/A,#N/A,TRUE,"Serviços"}</definedName>
    <definedName name="IPAV" localSheetId="4">#REF!</definedName>
    <definedName name="IPAV" localSheetId="7">#REF!</definedName>
    <definedName name="IPAV">#REF!</definedName>
    <definedName name="ipf" localSheetId="4">#REF!</definedName>
    <definedName name="ipf" localSheetId="7">#REF!</definedName>
    <definedName name="ipf">#REF!</definedName>
    <definedName name="IQ_ACCOUNT_CHANGE" hidden="1">"c1449"</definedName>
    <definedName name="IQ_ACCOUNTING_STANDARD" hidden="1">"c4539"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CAGR" hidden="1">"c6159"</definedName>
    <definedName name="IQ_ACCT_RECV_10YR_ANN_GROWTH" hidden="1">"c1924"</definedName>
    <definedName name="IQ_ACCT_RECV_1YR_ANN_GROWTH" hidden="1">"c1919"</definedName>
    <definedName name="IQ_ACCT_RECV_2YR_ANN_CAGR" hidden="1">"c6155"</definedName>
    <definedName name="IQ_ACCT_RECV_2YR_ANN_GROWTH" hidden="1">"c1920"</definedName>
    <definedName name="IQ_ACCT_RECV_3YR_ANN_CAGR" hidden="1">"c6156"</definedName>
    <definedName name="IQ_ACCT_RECV_3YR_ANN_GROWTH" hidden="1">"c1921"</definedName>
    <definedName name="IQ_ACCT_RECV_5YR_ANN_CAGR" hidden="1">"c6157"</definedName>
    <definedName name="IQ_ACCT_RECV_5YR_ANN_GROWTH" hidden="1">"c1922"</definedName>
    <definedName name="IQ_ACCT_RECV_7YR_ANN_CAGR" hidden="1">"c6158"</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DIN" hidden="1">"AUTO"</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 hidden="1">"c6195"</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CAGR" hidden="1">"c6035"</definedName>
    <definedName name="IQ_ALLOWANCE_10YR_ANN_GROWTH" hidden="1">"c18"</definedName>
    <definedName name="IQ_ALLOWANCE_1YR_ANN_GROWTH" hidden="1">"c19"</definedName>
    <definedName name="IQ_ALLOWANCE_2YR_ANN_CAGR" hidden="1">"c6036"</definedName>
    <definedName name="IQ_ALLOWANCE_2YR_ANN_GROWTH" hidden="1">"c20"</definedName>
    <definedName name="IQ_ALLOWANCE_3YR_ANN_CAGR" hidden="1">"c6037"</definedName>
    <definedName name="IQ_ALLOWANCE_3YR_ANN_GROWTH" hidden="1">"c21"</definedName>
    <definedName name="IQ_ALLOWANCE_5YR_ANN_CAGR" hidden="1">"c6038"</definedName>
    <definedName name="IQ_ALLOWANCE_5YR_ANN_GROWTH" hidden="1">"c22"</definedName>
    <definedName name="IQ_ALLOWANCE_7YR_ANN_CAGR" hidden="1">"c6039"</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 hidden="1">"c6196"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 hidden="1">"c6197"</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 hidden="1">"c6198"</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 hidden="1">"c6199"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BROKER_REC_NO_REUT" hidden="1">"c5315"</definedName>
    <definedName name="IQ_AVG_BROKER_REC_REUT" hidden="1">"c3630"</definedName>
    <definedName name="IQ_AVG_DAILY_VOL" hidden="1">"c65"</definedName>
    <definedName name="IQ_AVG_EMPLOYEES" hidden="1">"c6019"</definedName>
    <definedName name="IQ_AVG_INDUSTRY_REC" hidden="1">"c4455"</definedName>
    <definedName name="IQ_AVG_INDUSTRY_REC_NO" hidden="1">"c4454"</definedName>
    <definedName name="IQ_AVG_INT_BEAR_LIAB" hidden="1">"c66"</definedName>
    <definedName name="IQ_AVG_INT_BEAR_LIAB_10YR_ANN_CAGR" hidden="1">"c6040"</definedName>
    <definedName name="IQ_AVG_INT_BEAR_LIAB_10YR_ANN_GROWTH" hidden="1">"c67"</definedName>
    <definedName name="IQ_AVG_INT_BEAR_LIAB_1YR_ANN_GROWTH" hidden="1">"c68"</definedName>
    <definedName name="IQ_AVG_INT_BEAR_LIAB_2YR_ANN_CAGR" hidden="1">"c6041"</definedName>
    <definedName name="IQ_AVG_INT_BEAR_LIAB_2YR_ANN_GROWTH" hidden="1">"c69"</definedName>
    <definedName name="IQ_AVG_INT_BEAR_LIAB_3YR_ANN_CAGR" hidden="1">"c6042"</definedName>
    <definedName name="IQ_AVG_INT_BEAR_LIAB_3YR_ANN_GROWTH" hidden="1">"c70"</definedName>
    <definedName name="IQ_AVG_INT_BEAR_LIAB_5YR_ANN_CAGR" hidden="1">"c6043"</definedName>
    <definedName name="IQ_AVG_INT_BEAR_LIAB_5YR_ANN_GROWTH" hidden="1">"c71"</definedName>
    <definedName name="IQ_AVG_INT_BEAR_LIAB_7YR_ANN_CAGR" hidden="1">"c6044"</definedName>
    <definedName name="IQ_AVG_INT_BEAR_LIAB_7YR_ANN_GROWTH" hidden="1">"c72"</definedName>
    <definedName name="IQ_AVG_INT_EARN_ASSETS" hidden="1">"c73"</definedName>
    <definedName name="IQ_AVG_INT_EARN_ASSETS_10YR_ANN_CAGR" hidden="1">"c6045"</definedName>
    <definedName name="IQ_AVG_INT_EARN_ASSETS_10YR_ANN_GROWTH" hidden="1">"c74"</definedName>
    <definedName name="IQ_AVG_INT_EARN_ASSETS_1YR_ANN_GROWTH" hidden="1">"c75"</definedName>
    <definedName name="IQ_AVG_INT_EARN_ASSETS_2YR_ANN_CAGR" hidden="1">"c6046"</definedName>
    <definedName name="IQ_AVG_INT_EARN_ASSETS_2YR_ANN_GROWTH" hidden="1">"c76"</definedName>
    <definedName name="IQ_AVG_INT_EARN_ASSETS_3YR_ANN_CAGR" hidden="1">"c6047"</definedName>
    <definedName name="IQ_AVG_INT_EARN_ASSETS_3YR_ANN_GROWTH" hidden="1">"c77"</definedName>
    <definedName name="IQ_AVG_INT_EARN_ASSETS_5YR_ANN_CAGR" hidden="1">"c6048"</definedName>
    <definedName name="IQ_AVG_INT_EARN_ASSETS_5YR_ANN_GROWTH" hidden="1">"c78"</definedName>
    <definedName name="IQ_AVG_INT_EARN_ASSETS_7YR_ANN_CAGR" hidden="1">"c6049"</definedName>
    <definedName name="IQ_AVG_INT_EARN_ASSETS_7YR_ANN_GROWTH" hidden="1">"c79"</definedName>
    <definedName name="IQ_AVG_MKTCAP" hidden="1">"c80"</definedName>
    <definedName name="IQ_AVG_PRICE" hidden="1">"c81"</definedName>
    <definedName name="IQ_AVG_SHAREOUTSTANDING" hidden="1">"c83"</definedName>
    <definedName name="IQ_AVG_TEMP_EMPLOYEES" hidden="1">"c6020"</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OUTSTANDING_CURRENT_EST" hidden="1">"c4128"</definedName>
    <definedName name="IQ_BASIC_OUTSTANDING_CURRENT_HIGH_EST" hidden="1">"c4129"</definedName>
    <definedName name="IQ_BASIC_OUTSTANDING_CURRENT_LOW_EST" hidden="1">"c4130"</definedName>
    <definedName name="IQ_BASIC_OUTSTANDING_CURRENT_MEDIAN_EST" hidden="1">"c4131"</definedName>
    <definedName name="IQ_BASIC_OUTSTANDING_CURRENT_NUM_EST" hidden="1">"c4132"</definedName>
    <definedName name="IQ_BASIC_OUTSTANDING_CURRENT_STDDEV_EST" hidden="1">"c4133"</definedName>
    <definedName name="IQ_BASIC_OUTSTANDING_EST" hidden="1">"c4134"</definedName>
    <definedName name="IQ_BASIC_OUTSTANDING_HIGH_EST" hidden="1">"c4135"</definedName>
    <definedName name="IQ_BASIC_OUTSTANDING_LOW_EST" hidden="1">"c4136"</definedName>
    <definedName name="IQ_BASIC_OUTSTANDING_MEDIAN_EST" hidden="1">"c4137"</definedName>
    <definedName name="IQ_BASIC_OUTSTANDING_NUM_EST" hidden="1">"c4138"</definedName>
    <definedName name="IQ_BASIC_OUTSTANDING_STDDEV_EST" hidden="1">"c4139"</definedName>
    <definedName name="IQ_BASIC_WEIGHT" hidden="1">"c87"</definedName>
    <definedName name="IQ_BASIC_WEIGHT_EST" hidden="1">"c4140"</definedName>
    <definedName name="IQ_BASIC_WEIGHT_GUIDANCE" hidden="1">"c4141"</definedName>
    <definedName name="IQ_BASIC_WEIGHT_HIGH_EST" hidden="1">"c4142"</definedName>
    <definedName name="IQ_BASIC_WEIGHT_LOW_EST" hidden="1">"c4143"</definedName>
    <definedName name="IQ_BASIC_WEIGHT_MEDIAN_EST" hidden="1">"c4144"</definedName>
    <definedName name="IQ_BASIC_WEIGHT_NUM_EST" hidden="1">"c4145"</definedName>
    <definedName name="IQ_BASIC_WEIGHT_STDDEV_EST" hidden="1">"c4146"</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ROK_COMMISSION" hidden="1">"c3514"</definedName>
    <definedName name="IQ_BUILDINGS" hidden="1">"c99"</definedName>
    <definedName name="IQ_BUS_SEG_ASSETS" hidden="1">"c4067"</definedName>
    <definedName name="IQ_BUS_SEG_ASSETS_ABS" hidden="1">"c4089"</definedName>
    <definedName name="IQ_BUS_SEG_ASSETS_TOTAL" hidden="1">"c4112"</definedName>
    <definedName name="IQ_BUS_SEG_CAPEX" hidden="1">"c4079"</definedName>
    <definedName name="IQ_BUS_SEG_CAPEX_ABS" hidden="1">"c4101"</definedName>
    <definedName name="IQ_BUS_SEG_CAPEX_TOTAL" hidden="1">"c4116"</definedName>
    <definedName name="IQ_BUS_SEG_DA" hidden="1">"c4078"</definedName>
    <definedName name="IQ_BUS_SEG_DA_ABS" hidden="1">"c4100"</definedName>
    <definedName name="IQ_BUS_SEG_DA_TOTAL" hidden="1">"c4115"</definedName>
    <definedName name="IQ_BUS_SEG_EARNINGS_OP" hidden="1">"c4063"</definedName>
    <definedName name="IQ_BUS_SEG_EARNINGS_OP_ABS" hidden="1">"c4085"</definedName>
    <definedName name="IQ_BUS_SEG_EARNINGS_OP_TOTAL" hidden="1">"c4108"</definedName>
    <definedName name="IQ_BUS_SEG_EBT" hidden="1">"c4064"</definedName>
    <definedName name="IQ_BUS_SEG_EBT_ABS" hidden="1">"c4086"</definedName>
    <definedName name="IQ_BUS_SEG_EBT_TOTAL" hidden="1">"c4110"</definedName>
    <definedName name="IQ_BUS_SEG_GP" hidden="1">"c4066"</definedName>
    <definedName name="IQ_BUS_SEG_GP_ABS" hidden="1">"c4088"</definedName>
    <definedName name="IQ_BUS_SEG_GP_TOTAL" hidden="1">"c4109"</definedName>
    <definedName name="IQ_BUS_SEG_INC_TAX" hidden="1">"c4077"</definedName>
    <definedName name="IQ_BUS_SEG_INC_TAX_ABS" hidden="1">"c4099"</definedName>
    <definedName name="IQ_BUS_SEG_INC_TAX_TOTAL" hidden="1">"c4114"</definedName>
    <definedName name="IQ_BUS_SEG_INTEREST_EXP" hidden="1">"c4076"</definedName>
    <definedName name="IQ_BUS_SEG_INTEREST_EXP_ABS" hidden="1">"c4098"</definedName>
    <definedName name="IQ_BUS_SEG_INTEREST_EXP_TOTAL" hidden="1">"c4113"</definedName>
    <definedName name="IQ_BUS_SEG_NAME" hidden="1">"c5482"</definedName>
    <definedName name="IQ_BUS_SEG_NAME_ABS" hidden="1">"c5483"</definedName>
    <definedName name="IQ_BUS_SEG_NI" hidden="1">"c4065"</definedName>
    <definedName name="IQ_BUS_SEG_NI_ABS" hidden="1">"c4087"</definedName>
    <definedName name="IQ_BUS_SEG_NI_TOTAL" hidden="1">"c4111"</definedName>
    <definedName name="IQ_BUS_SEG_OPER_INC" hidden="1">"c4062"</definedName>
    <definedName name="IQ_BUS_SEG_OPER_INC_ABS" hidden="1">"c4084"</definedName>
    <definedName name="IQ_BUS_SEG_OPER_INC_TOTAL" hidden="1">"c4107"</definedName>
    <definedName name="IQ_BUS_SEG_REV" hidden="1">"c4068"</definedName>
    <definedName name="IQ_BUS_SEG_REV_ABS" hidden="1">"c4090"</definedName>
    <definedName name="IQ_BUS_SEG_REV_TOTAL" hidden="1">"c4106"</definedName>
    <definedName name="IQ_BUSINESS_DESCRIPTION" hidden="1">"c322"</definedName>
    <definedName name="IQ_BV_ACT_OR_EST_REUT" hidden="1">"c5471"</definedName>
    <definedName name="IQ_BV_EST_REUT" hidden="1">"c5403"</definedName>
    <definedName name="IQ_BV_HIGH_EST_REUT" hidden="1">"c5405"</definedName>
    <definedName name="IQ_BV_LOW_EST_REUT" hidden="1">"c5406"</definedName>
    <definedName name="IQ_BV_MEDIAN_EST_REUT" hidden="1">"c5404"</definedName>
    <definedName name="IQ_BV_NUM_EST_REUT" hidden="1">"c5407"</definedName>
    <definedName name="IQ_BV_OVER_SHARES" hidden="1">"c1349"</definedName>
    <definedName name="IQ_BV_SHARE" hidden="1">"c100"</definedName>
    <definedName name="IQ_BV_SHARE_ACT_OR_EST" hidden="1">"c3587"</definedName>
    <definedName name="IQ_BV_SHARE_ACT_OR_EST_REUT" hidden="1">"c5477"</definedName>
    <definedName name="IQ_BV_SHARE_EST" hidden="1">"c3541"</definedName>
    <definedName name="IQ_BV_SHARE_EST_REUT" hidden="1">"c5439"</definedName>
    <definedName name="IQ_BV_SHARE_HIGH_EST" hidden="1">"c3542"</definedName>
    <definedName name="IQ_BV_SHARE_HIGH_EST_REUT" hidden="1">"c5441"</definedName>
    <definedName name="IQ_BV_SHARE_LOW_EST" hidden="1">"c3543"</definedName>
    <definedName name="IQ_BV_SHARE_LOW_EST_REUT" hidden="1">"c5442"</definedName>
    <definedName name="IQ_BV_SHARE_MEDIAN_EST" hidden="1">"c3544"</definedName>
    <definedName name="IQ_BV_SHARE_MEDIAN_EST_REUT" hidden="1">"c5440"</definedName>
    <definedName name="IQ_BV_SHARE_NUM_EST" hidden="1">"c3539"</definedName>
    <definedName name="IQ_BV_SHARE_NUM_EST_REUT" hidden="1">"c5443"</definedName>
    <definedName name="IQ_BV_SHARE_STDDEV_EST" hidden="1">"c3540"</definedName>
    <definedName name="IQ_BV_SHARE_STDDEV_EST_REUT" hidden="1">"c5444"</definedName>
    <definedName name="IQ_BV_STDDEV_EST_REUT" hidden="1">"c5408"</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EX" hidden="1">"c103"</definedName>
    <definedName name="IQ_CAPEX_10YR_ANN_CAGR" hidden="1">"c6050"</definedName>
    <definedName name="IQ_CAPEX_10YR_ANN_GROWTH" hidden="1">"c104"</definedName>
    <definedName name="IQ_CAPEX_1YR_ANN_GROWTH" hidden="1">"c105"</definedName>
    <definedName name="IQ_CAPEX_2YR_ANN_CAGR" hidden="1">"c6051"</definedName>
    <definedName name="IQ_CAPEX_2YR_ANN_GROWTH" hidden="1">"c106"</definedName>
    <definedName name="IQ_CAPEX_3YR_ANN_CAGR" hidden="1">"c6052"</definedName>
    <definedName name="IQ_CAPEX_3YR_ANN_GROWTH" hidden="1">"c107"</definedName>
    <definedName name="IQ_CAPEX_5YR_ANN_CAGR" hidden="1">"c6053"</definedName>
    <definedName name="IQ_CAPEX_5YR_ANN_GROWTH" hidden="1">"c108"</definedName>
    <definedName name="IQ_CAPEX_7YR_ANN_CAGR" hidden="1">"c6054"</definedName>
    <definedName name="IQ_CAPEX_7YR_ANN_GROWTH" hidden="1">"c109"</definedName>
    <definedName name="IQ_CAPEX_ACT_OR_EST" hidden="1">"c3584"</definedName>
    <definedName name="IQ_CAPEX_ACT_OR_EST_REUT" hidden="1">"c5474"</definedName>
    <definedName name="IQ_CAPEX_BNK" hidden="1">"c110"</definedName>
    <definedName name="IQ_CAPEX_BR" hidden="1">"c111"</definedName>
    <definedName name="IQ_CAPEX_EST" hidden="1">"c3523"</definedName>
    <definedName name="IQ_CAPEX_EST_REUT" hidden="1">"c3969"</definedName>
    <definedName name="IQ_CAPEX_FIN" hidden="1">"c112"</definedName>
    <definedName name="IQ_CAPEX_GUIDANCE" hidden="1">"c4150"</definedName>
    <definedName name="IQ_CAPEX_HIGH_EST" hidden="1">"c3524"</definedName>
    <definedName name="IQ_CAPEX_HIGH_EST_REUT" hidden="1">"c3971"</definedName>
    <definedName name="IQ_CAPEX_HIGH_GUIDANCE" hidden="1">"c4180"</definedName>
    <definedName name="IQ_CAPEX_INS" hidden="1">"c113"</definedName>
    <definedName name="IQ_CAPEX_LOW_EST" hidden="1">"c3525"</definedName>
    <definedName name="IQ_CAPEX_LOW_EST_REUT" hidden="1">"c3972"</definedName>
    <definedName name="IQ_CAPEX_LOW_GUIDANCE" hidden="1">"c4220"</definedName>
    <definedName name="IQ_CAPEX_MEDIAN_EST" hidden="1">"c3526"</definedName>
    <definedName name="IQ_CAPEX_MEDIAN_EST_REUT" hidden="1">"c3970"</definedName>
    <definedName name="IQ_CAPEX_NUM_EST" hidden="1">"c3521"</definedName>
    <definedName name="IQ_CAPEX_NUM_EST_REUT" hidden="1">"c3973"</definedName>
    <definedName name="IQ_CAPEX_STDDEV_EST" hidden="1">"c3522"</definedName>
    <definedName name="IQ_CAPEX_STDDEV_EST_REUT" hidden="1">"c3974"</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FLOW_ACT_OR_EST" hidden="1">"c4154"</definedName>
    <definedName name="IQ_CASH_FLOW_EST" hidden="1">"c4153"</definedName>
    <definedName name="IQ_CASH_FLOW_GUIDANCE" hidden="1">"c4155"</definedName>
    <definedName name="IQ_CASH_FLOW_HIGH_EST" hidden="1">"c4156"</definedName>
    <definedName name="IQ_CASH_FLOW_HIGH_GUIDANCE" hidden="1">"c4201"</definedName>
    <definedName name="IQ_CASH_FLOW_LOW_EST" hidden="1">"c4157"</definedName>
    <definedName name="IQ_CASH_FLOW_LOW_GUIDANCE" hidden="1">"c4241"</definedName>
    <definedName name="IQ_CASH_FLOW_MEDIAN_EST" hidden="1">"c4158"</definedName>
    <definedName name="IQ_CASH_FLOW_NUM_EST" hidden="1">"c4159"</definedName>
    <definedName name="IQ_CASH_FLOW_STDDEV_EST" hidden="1">"c4160"</definedName>
    <definedName name="IQ_CASH_INTEREST" hidden="1">"c120"</definedName>
    <definedName name="IQ_CASH_INVEST" hidden="1">"c121"</definedName>
    <definedName name="IQ_CASH_OPER" hidden="1">"c122"</definedName>
    <definedName name="IQ_CASH_OPER_ACT_OR_EST" hidden="1">"c4164"</definedName>
    <definedName name="IQ_CASH_OPER_EST" hidden="1">"c4163"</definedName>
    <definedName name="IQ_CASH_OPER_GUIDANCE" hidden="1">"c4165"</definedName>
    <definedName name="IQ_CASH_OPER_HIGH_EST" hidden="1">"c4166"</definedName>
    <definedName name="IQ_CASH_OPER_HIGH_GUIDANCE" hidden="1">"c4185"</definedName>
    <definedName name="IQ_CASH_OPER_LOW_EST" hidden="1">"c4244"</definedName>
    <definedName name="IQ_CASH_OPER_LOW_GUIDANCE" hidden="1">"c4225"</definedName>
    <definedName name="IQ_CASH_OPER_MEDIAN_EST" hidden="1">"c4245"</definedName>
    <definedName name="IQ_CASH_OPER_NUM_EST" hidden="1">"c4246"</definedName>
    <definedName name="IQ_CASH_OPER_STDDEV_EST" hidden="1">"c4247"</definedName>
    <definedName name="IQ_CASH_SEGREG" hidden="1">"c123"</definedName>
    <definedName name="IQ_CASH_SHARE" hidden="1">"c1911"</definedName>
    <definedName name="IQ_CASH_ST" hidden="1">"c1355"</definedName>
    <definedName name="IQ_CASH_ST_INVEST" hidden="1">"c124"</definedName>
    <definedName name="IQ_CASH_ST_INVEST_EST" hidden="1">"c4249"</definedName>
    <definedName name="IQ_CASH_ST_INVEST_GUIDANCE" hidden="1">"c4250"</definedName>
    <definedName name="IQ_CASH_ST_INVEST_HIGH_EST" hidden="1">"c4251"</definedName>
    <definedName name="IQ_CASH_ST_INVEST_HIGH_GUIDANCE" hidden="1">"c4195"</definedName>
    <definedName name="IQ_CASH_ST_INVEST_LOW_EST" hidden="1">"c4252"</definedName>
    <definedName name="IQ_CASH_ST_INVEST_LOW_GUIDANCE" hidden="1">"c4235"</definedName>
    <definedName name="IQ_CASH_ST_INVEST_MEDIAN_EST" hidden="1">"c4253"</definedName>
    <definedName name="IQ_CASH_ST_INVEST_NUM_EST" hidden="1">"c4254"</definedName>
    <definedName name="IQ_CASH_ST_INVEST_STDDEV_EST" hidden="1">"c4255"</definedName>
    <definedName name="IQ_CASH_TAXES" hidden="1">"c125"</definedName>
    <definedName name="IQ_CDS_ASK" hidden="1">"c6027"</definedName>
    <definedName name="IQ_CDS_BID" hidden="1">"c6026"</definedName>
    <definedName name="IQ_CDS_CURRENCY" hidden="1">"c6031"</definedName>
    <definedName name="IQ_CDS_EVAL_DATE" hidden="1">"c6029"</definedName>
    <definedName name="IQ_CDS_MID" hidden="1">"c6028"</definedName>
    <definedName name="IQ_CDS_NAME" hidden="1">"c6034"</definedName>
    <definedName name="IQ_CDS_TERM" hidden="1">"c6030"</definedName>
    <definedName name="IQ_CDS_TYPE" hidden="1">"c6025"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CAGR" hidden="1">"c6055"</definedName>
    <definedName name="IQ_CFO_10YR_ANN_GROWTH" hidden="1">"c126"</definedName>
    <definedName name="IQ_CFO_1YR_ANN_GROWTH" hidden="1">"c127"</definedName>
    <definedName name="IQ_CFO_2YR_ANN_CAGR" hidden="1">"c6056"</definedName>
    <definedName name="IQ_CFO_2YR_ANN_GROWTH" hidden="1">"c128"</definedName>
    <definedName name="IQ_CFO_3YR_ANN_CAGR" hidden="1">"c6057"</definedName>
    <definedName name="IQ_CFO_3YR_ANN_GROWTH" hidden="1">"c129"</definedName>
    <definedName name="IQ_CFO_5YR_ANN_CAGR" hidden="1">"c6058"</definedName>
    <definedName name="IQ_CFO_5YR_ANN_GROWTH" hidden="1">"c130"</definedName>
    <definedName name="IQ_CFO_7YR_ANN_CAGR" hidden="1">"c6059"</definedName>
    <definedName name="IQ_CFO_7YR_ANN_GROWTH" hidden="1">"c131"</definedName>
    <definedName name="IQ_CFO_CURRENT_LIAB" hidden="1">"c132"</definedName>
    <definedName name="IQ_CFPS_ACT_OR_EST" hidden="1">"c2217"</definedName>
    <definedName name="IQ_CFPS_ACT_OR_EST_REUT" hidden="1">"c5463"</definedName>
    <definedName name="IQ_CFPS_EST" hidden="1">"c1667"</definedName>
    <definedName name="IQ_CFPS_EST_REUT" hidden="1">"c3844"</definedName>
    <definedName name="IQ_CFPS_GUIDANCE" hidden="1">"c4256"</definedName>
    <definedName name="IQ_CFPS_HIGH_EST" hidden="1">"c1669"</definedName>
    <definedName name="IQ_CFPS_HIGH_EST_REUT" hidden="1">"c3846"</definedName>
    <definedName name="IQ_CFPS_HIGH_GUIDANCE" hidden="1">"c4167"</definedName>
    <definedName name="IQ_CFPS_LOW_EST" hidden="1">"c1670"</definedName>
    <definedName name="IQ_CFPS_LOW_EST_REUT" hidden="1">"c3847"</definedName>
    <definedName name="IQ_CFPS_LOW_GUIDANCE" hidden="1">"c4207"</definedName>
    <definedName name="IQ_CFPS_MEDIAN_EST" hidden="1">"c1668"</definedName>
    <definedName name="IQ_CFPS_MEDIAN_EST_REUT" hidden="1">"c3845"</definedName>
    <definedName name="IQ_CFPS_NUM_EST" hidden="1">"c1671"</definedName>
    <definedName name="IQ_CFPS_NUM_EST_REUT" hidden="1">"c3848"</definedName>
    <definedName name="IQ_CFPS_STDDEV_EST" hidden="1">"c1672"</definedName>
    <definedName name="IQ_CFPS_STDDEV_EST_REUT" hidden="1">"c3849"</definedName>
    <definedName name="IQ_CH" hidden="1">110000</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 hidden="1">"c6200"</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 hidden="1">"c6201"</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 hidden="1">"c6285"</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ABLE_END_OS" hidden="1">"c5809"</definedName>
    <definedName name="IQ_CLASSA_OPTIONS_EXERCISED" hidden="1">"c2681"</definedName>
    <definedName name="IQ_CLASSA_OPTIONS_GRANTED" hidden="1">"c2680"</definedName>
    <definedName name="IQ_CLASSA_OPTIONS_STRIKE_PRICE_BEG_OS" hidden="1">"c5810"</definedName>
    <definedName name="IQ_CLASSA_OPTIONS_STRIKE_PRICE_CANCELLED" hidden="1">"c5812"</definedName>
    <definedName name="IQ_CLASSA_OPTIONS_STRIKE_PRICE_EXERCISABLE" hidden="1">"c5813"</definedName>
    <definedName name="IQ_CLASSA_OPTIONS_STRIKE_PRICE_EXERCISED" hidden="1">"c5811"</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 hidden="1">"c6202"</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CAGR" hidden="1">"c6060"</definedName>
    <definedName name="IQ_COMMON_EQUITY_10YR_ANN_GROWTH" hidden="1">"c191"</definedName>
    <definedName name="IQ_COMMON_EQUITY_1YR_ANN_GROWTH" hidden="1">"c192"</definedName>
    <definedName name="IQ_COMMON_EQUITY_2YR_ANN_CAGR" hidden="1">"c6061"</definedName>
    <definedName name="IQ_COMMON_EQUITY_2YR_ANN_GROWTH" hidden="1">"c193"</definedName>
    <definedName name="IQ_COMMON_EQUITY_3YR_ANN_CAGR" hidden="1">"c6062"</definedName>
    <definedName name="IQ_COMMON_EQUITY_3YR_ANN_GROWTH" hidden="1">"c194"</definedName>
    <definedName name="IQ_COMMON_EQUITY_5YR_ANN_CAGR" hidden="1">"c6063"</definedName>
    <definedName name="IQ_COMMON_EQUITY_5YR_ANN_GROWTH" hidden="1">"c195"</definedName>
    <definedName name="IQ_COMMON_EQUITY_7YR_ANN_CAGR" hidden="1">"c6064"</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 hidden="1">"c6203"</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 hidden="1">"c6204"</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ID" hidden="1">"c3513"</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 hidden="1">"c6205"</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 hidden="1">"c6283"</definedName>
    <definedName name="IQ_CURRENT_PORT_DEBT_REIT" hidden="1">"c1570"</definedName>
    <definedName name="IQ_CURRENT_PORT_DEBT_UTI" hidden="1">"c1571"</definedName>
    <definedName name="IQ_CURRENT_PORT_FHLB_DEBT" hidden="1">"c5657"</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 hidden="1">"c6206"</definedName>
    <definedName name="IQ_DA_CF_REIT" hidden="1">"c254"</definedName>
    <definedName name="IQ_DA_CF_UTI" hidden="1">"c255"</definedName>
    <definedName name="IQ_DA_EBITDA" hidden="1">"c5528"</definedName>
    <definedName name="IQ_DA_FIN" hidden="1">"c256"</definedName>
    <definedName name="IQ_DA_INS" hidden="1">"c257"</definedName>
    <definedName name="IQ_DA_RE" hidden="1">"c6207"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 hidden="1">"c6208"</definedName>
    <definedName name="IQ_DA_SUPPL_CF_REIT" hidden="1">"c266"</definedName>
    <definedName name="IQ_DA_SUPPL_CF_UTI" hidden="1">"c267"</definedName>
    <definedName name="IQ_DA_SUPPL_FIN" hidden="1">"c268"</definedName>
    <definedName name="IQ_DA_SUPPL_INS" hidden="1">"c269"</definedName>
    <definedName name="IQ_DA_SUPPL_RE" hidden="1">"c6209"</definedName>
    <definedName name="IQ_DA_SUPPL_REIT" hidden="1">"c270"</definedName>
    <definedName name="IQ_DA_SUPPL_UTI" hidden="1">"c271"</definedName>
    <definedName name="IQ_DA_UTI" hidden="1">"c272"</definedName>
    <definedName name="IQ_DAILY" hidden="1">500000</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TY_EST" hidden="1">"c4257"</definedName>
    <definedName name="IQ_DEBT_EQUITY_HIGH_EST" hidden="1">"c4258"</definedName>
    <definedName name="IQ_DEBT_EQUITY_LOW_EST" hidden="1">"c4259"</definedName>
    <definedName name="IQ_DEBT_EQUITY_MEDIAN_EST" hidden="1">"c4260"</definedName>
    <definedName name="IQ_DEBT_EQUITY_NUM_EST" hidden="1">"c4261"</definedName>
    <definedName name="IQ_DEBT_EQUITY_STDDEV_EST" hidden="1">"c4262"</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 hidden="1">"c6210"</definedName>
    <definedName name="IQ_DEF_CHARGES_LT_REIT" hidden="1">"c297"</definedName>
    <definedName name="IQ_DEF_CHARGES_LT_UTI" hidden="1">"c298"</definedName>
    <definedName name="IQ_DEF_CHARGES_RE" hidden="1">"c6211"</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 hidden="1">"c6212"</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 hidden="1">"c6213"</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OSITS_INTEREST_SECURITIES" hidden="1">"c5509"</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FF_LASTCLOSE_TARGET_PRICE_REUT" hidden="1">"c5436"</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OUTSTANDING_CURRENT_EST" hidden="1">"c4263"</definedName>
    <definedName name="IQ_DILUT_OUTSTANDING_CURRENT_HIGH_EST" hidden="1">"c4264"</definedName>
    <definedName name="IQ_DILUT_OUTSTANDING_CURRENT_LOW_EST" hidden="1">"c4265"</definedName>
    <definedName name="IQ_DILUT_OUTSTANDING_CURRENT_MEDIAN_EST" hidden="1">"c4266"</definedName>
    <definedName name="IQ_DILUT_OUTSTANDING_CURRENT_NUM_EST" hidden="1">"c4267"</definedName>
    <definedName name="IQ_DILUT_OUTSTANDING_CURRENT_STDDEV_EST" hidden="1">"c4268"</definedName>
    <definedName name="IQ_DILUT_WEIGHT" hidden="1">"c326"</definedName>
    <definedName name="IQ_DILUT_WEIGHT_EST" hidden="1">"c4269"</definedName>
    <definedName name="IQ_DILUT_WEIGHT_GUIDANCE" hidden="1">"c4270"</definedName>
    <definedName name="IQ_DILUT_WEIGHT_HIGH_EST" hidden="1">"c4271"</definedName>
    <definedName name="IQ_DILUT_WEIGHT_LOW_EST" hidden="1">"c4272"</definedName>
    <definedName name="IQ_DILUT_WEIGHT_MEDIAN_EST" hidden="1">"c4273"</definedName>
    <definedName name="IQ_DILUT_WEIGHT_NUM_EST" hidden="1">"c4274"</definedName>
    <definedName name="IQ_DILUT_WEIGHT_STDDEV_EST" hidden="1">"c4275"</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ACT_OR_EST" hidden="1">"c4278"</definedName>
    <definedName name="IQ_DISTRIBUTABLE_CASH_EST" hidden="1">"c4277"</definedName>
    <definedName name="IQ_DISTRIBUTABLE_CASH_GUIDANCE" hidden="1">"c4279"</definedName>
    <definedName name="IQ_DISTRIBUTABLE_CASH_HIGH_EST" hidden="1">"c4280"</definedName>
    <definedName name="IQ_DISTRIBUTABLE_CASH_HIGH_GUIDANCE" hidden="1">"c4198"</definedName>
    <definedName name="IQ_DISTRIBUTABLE_CASH_LOW_EST" hidden="1">"c4281"</definedName>
    <definedName name="IQ_DISTRIBUTABLE_CASH_LOW_GUIDANCE" hidden="1">"c4238"</definedName>
    <definedName name="IQ_DISTRIBUTABLE_CASH_MEDIAN_EST" hidden="1">"c4282"</definedName>
    <definedName name="IQ_DISTRIBUTABLE_CASH_NUM_EST" hidden="1">"c4283"</definedName>
    <definedName name="IQ_DISTRIBUTABLE_CASH_PAYOUT" hidden="1">"c3005"</definedName>
    <definedName name="IQ_DISTRIBUTABLE_CASH_SHARE" hidden="1">"c3003"</definedName>
    <definedName name="IQ_DISTRIBUTABLE_CASH_SHARE_ACT_OR_EST" hidden="1">"c4286"</definedName>
    <definedName name="IQ_DISTRIBUTABLE_CASH_SHARE_EST" hidden="1">"c4285"</definedName>
    <definedName name="IQ_DISTRIBUTABLE_CASH_SHARE_GUIDANCE" hidden="1">"c4287"</definedName>
    <definedName name="IQ_DISTRIBUTABLE_CASH_SHARE_HIGH_EST" hidden="1">"c4288"</definedName>
    <definedName name="IQ_DISTRIBUTABLE_CASH_SHARE_HIGH_GUIDANCE" hidden="1">"c4199"</definedName>
    <definedName name="IQ_DISTRIBUTABLE_CASH_SHARE_LOW_EST" hidden="1">"c4289"</definedName>
    <definedName name="IQ_DISTRIBUTABLE_CASH_SHARE_LOW_GUIDANCE" hidden="1">"c4239"</definedName>
    <definedName name="IQ_DISTRIBUTABLE_CASH_SHARE_MEDIAN_EST" hidden="1">"c4290"</definedName>
    <definedName name="IQ_DISTRIBUTABLE_CASH_SHARE_NUM_EST" hidden="1">"c4291"</definedName>
    <definedName name="IQ_DISTRIBUTABLE_CASH_SHARE_STDDEV_EST" hidden="1">"c4292"</definedName>
    <definedName name="IQ_DISTRIBUTABLE_CASH_STDDEV_EST" hidden="1">"c4294"</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EST" hidden="1">"c4296"</definedName>
    <definedName name="IQ_DIVIDEND_HIGH_EST" hidden="1">"c4297"</definedName>
    <definedName name="IQ_DIVIDEND_LOW_EST" hidden="1">"c4298"</definedName>
    <definedName name="IQ_DIVIDEND_MEDIAN_EST" hidden="1">"c4299"</definedName>
    <definedName name="IQ_DIVIDEND_NUM_EST" hidden="1">"c4300"</definedName>
    <definedName name="IQ_DIVIDEND_STDDEV_EST" hidden="1">"c4301"</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OC_CLAUSE" hidden="1">"c6032"</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CAGR" hidden="1">"c6065"</definedName>
    <definedName name="IQ_DPS_10YR_ANN_GROWTH" hidden="1">"c337"</definedName>
    <definedName name="IQ_DPS_1YR_ANN_GROWTH" hidden="1">"c338"</definedName>
    <definedName name="IQ_DPS_2YR_ANN_CAGR" hidden="1">"c6066"</definedName>
    <definedName name="IQ_DPS_2YR_ANN_GROWTH" hidden="1">"c339"</definedName>
    <definedName name="IQ_DPS_3YR_ANN_CAGR" hidden="1">"c6067"</definedName>
    <definedName name="IQ_DPS_3YR_ANN_GROWTH" hidden="1">"c340"</definedName>
    <definedName name="IQ_DPS_5YR_ANN_CAGR" hidden="1">"c6068"</definedName>
    <definedName name="IQ_DPS_5YR_ANN_GROWTH" hidden="1">"c341"</definedName>
    <definedName name="IQ_DPS_7YR_ANN_CAGR" hidden="1">"c6069"</definedName>
    <definedName name="IQ_DPS_7YR_ANN_GROWTH" hidden="1">"c342"</definedName>
    <definedName name="IQ_DPS_ACT_OR_EST" hidden="1">"c2218"</definedName>
    <definedName name="IQ_DPS_ACT_OR_EST_REUT" hidden="1">"c5464"</definedName>
    <definedName name="IQ_DPS_EST" hidden="1">"c1674"</definedName>
    <definedName name="IQ_DPS_EST_BOTTOM_UP" hidden="1">"c5493"</definedName>
    <definedName name="IQ_DPS_EST_BOTTOM_UP_REUT" hidden="1">"c5501"</definedName>
    <definedName name="IQ_DPS_EST_REUT" hidden="1">"c3851"</definedName>
    <definedName name="IQ_DPS_GUIDANCE" hidden="1">"c4302"</definedName>
    <definedName name="IQ_DPS_HIGH_EST" hidden="1">"c1676"</definedName>
    <definedName name="IQ_DPS_HIGH_EST_REUT" hidden="1">"c3853"</definedName>
    <definedName name="IQ_DPS_HIGH_GUIDANCE" hidden="1">"c4168"</definedName>
    <definedName name="IQ_DPS_LOW_EST" hidden="1">"c1677"</definedName>
    <definedName name="IQ_DPS_LOW_EST_REUT" hidden="1">"c3854"</definedName>
    <definedName name="IQ_DPS_LOW_GUIDANCE" hidden="1">"c4208"</definedName>
    <definedName name="IQ_DPS_MEDIAN_EST" hidden="1">"c1675"</definedName>
    <definedName name="IQ_DPS_MEDIAN_EST_REUT" hidden="1">"c3852"</definedName>
    <definedName name="IQ_DPS_NUM_EST" hidden="1">"c1678"</definedName>
    <definedName name="IQ_DPS_NUM_EST_REUT" hidden="1">"c3855"</definedName>
    <definedName name="IQ_DPS_STDDEV_EST" hidden="1">"c1679"</definedName>
    <definedName name="IQ_DPS_STDDEV_EST_REUT" hidden="1">"c3856"</definedName>
    <definedName name="IQ_DURATION" hidden="1">"c2181"</definedName>
    <definedName name="IQ_EARNING_ASSET_YIELD" hidden="1">"c343"</definedName>
    <definedName name="IQ_EARNING_CO" hidden="1">"c344"</definedName>
    <definedName name="IQ_EARNING_CO_10YR_ANN_CAGR" hidden="1">"c6070"</definedName>
    <definedName name="IQ_EARNING_CO_10YR_ANN_GROWTH" hidden="1">"c345"</definedName>
    <definedName name="IQ_EARNING_CO_1YR_ANN_GROWTH" hidden="1">"c346"</definedName>
    <definedName name="IQ_EARNING_CO_2YR_ANN_CAGR" hidden="1">"c6071"</definedName>
    <definedName name="IQ_EARNING_CO_2YR_ANN_GROWTH" hidden="1">"c347"</definedName>
    <definedName name="IQ_EARNING_CO_3YR_ANN_CAGR" hidden="1">"c6072"</definedName>
    <definedName name="IQ_EARNING_CO_3YR_ANN_GROWTH" hidden="1">"c348"</definedName>
    <definedName name="IQ_EARNING_CO_5YR_ANN_CAGR" hidden="1">"c6073"</definedName>
    <definedName name="IQ_EARNING_CO_5YR_ANN_GROWTH" hidden="1">"c349"</definedName>
    <definedName name="IQ_EARNING_CO_7YR_ANN_CAGR" hidden="1">"c6074"</definedName>
    <definedName name="IQ_EARNING_CO_7YR_ANN_GROWTH" hidden="1">"c350"</definedName>
    <definedName name="IQ_EARNING_CO_MARGIN" hidden="1">"c351"</definedName>
    <definedName name="IQ_EARNINGS_ANNOUNCE_DATE" hidden="1">"c1649"</definedName>
    <definedName name="IQ_EARNINGS_ANNOUNCE_DATE_REUT" hidden="1">"c5314"</definedName>
    <definedName name="IQ_EBIT" hidden="1">"c352"</definedName>
    <definedName name="IQ_EBIT_10YR_ANN_CAGR" hidden="1">"c6075"</definedName>
    <definedName name="IQ_EBIT_10YR_ANN_GROWTH" hidden="1">"c353"</definedName>
    <definedName name="IQ_EBIT_1YR_ANN_GROWTH" hidden="1">"c354"</definedName>
    <definedName name="IQ_EBIT_2YR_ANN_CAGR" hidden="1">"c6076"</definedName>
    <definedName name="IQ_EBIT_2YR_ANN_GROWTH" hidden="1">"c355"</definedName>
    <definedName name="IQ_EBIT_3YR_ANN_CAGR" hidden="1">"c6077"</definedName>
    <definedName name="IQ_EBIT_3YR_ANN_GROWTH" hidden="1">"c356"</definedName>
    <definedName name="IQ_EBIT_5YR_ANN_CAGR" hidden="1">"c6078"</definedName>
    <definedName name="IQ_EBIT_5YR_ANN_GROWTH" hidden="1">"c357"</definedName>
    <definedName name="IQ_EBIT_7YR_ANN_CAGR" hidden="1">"c6079"</definedName>
    <definedName name="IQ_EBIT_7YR_ANN_GROWTH" hidden="1">"c358"</definedName>
    <definedName name="IQ_EBIT_ACT_OR_EST" hidden="1">"c2219"</definedName>
    <definedName name="IQ_EBIT_ACT_OR_EST_REUT" hidden="1">"c5465"</definedName>
    <definedName name="IQ_EBIT_EQ_INC" hidden="1">"c3498"</definedName>
    <definedName name="IQ_EBIT_EQ_INC_EXCL_SBC" hidden="1">"c3502"</definedName>
    <definedName name="IQ_EBIT_EST" hidden="1">"c1681"</definedName>
    <definedName name="IQ_EBIT_EST_REUT" hidden="1">"c5333"</definedName>
    <definedName name="IQ_EBIT_EXCL_SBC" hidden="1">"c3082"</definedName>
    <definedName name="IQ_EBIT_GUIDANCE" hidden="1">"c4303"</definedName>
    <definedName name="IQ_EBIT_GW_ACT_OR_EST" hidden="1">"c4306"</definedName>
    <definedName name="IQ_EBIT_GW_EST" hidden="1">"c4305"</definedName>
    <definedName name="IQ_EBIT_GW_GUIDANCE" hidden="1">"c4307"</definedName>
    <definedName name="IQ_EBIT_GW_HIGH_EST" hidden="1">"c4308"</definedName>
    <definedName name="IQ_EBIT_GW_HIGH_GUIDANCE" hidden="1">"c4171"</definedName>
    <definedName name="IQ_EBIT_GW_LOW_EST" hidden="1">"c4309"</definedName>
    <definedName name="IQ_EBIT_GW_LOW_GUIDANCE" hidden="1">"c4211"</definedName>
    <definedName name="IQ_EBIT_GW_MEDIAN_EST" hidden="1">"c4310"</definedName>
    <definedName name="IQ_EBIT_GW_NUM_EST" hidden="1">"c4311"</definedName>
    <definedName name="IQ_EBIT_GW_STDDEV_EST" hidden="1">"c4312"</definedName>
    <definedName name="IQ_EBIT_HIGH_EST" hidden="1">"c1683"</definedName>
    <definedName name="IQ_EBIT_HIGH_EST_REUT" hidden="1">"c5335"</definedName>
    <definedName name="IQ_EBIT_HIGH_GUIDANCE" hidden="1">"c4172"</definedName>
    <definedName name="IQ_EBIT_INT" hidden="1">"c360"</definedName>
    <definedName name="IQ_EBIT_LOW_EST" hidden="1">"c1684"</definedName>
    <definedName name="IQ_EBIT_LOW_EST_REUT" hidden="1">"c5336"</definedName>
    <definedName name="IQ_EBIT_LOW_GUIDANCE" hidden="1">"c4212"</definedName>
    <definedName name="IQ_EBIT_MARGIN" hidden="1">"c359"</definedName>
    <definedName name="IQ_EBIT_MEDIAN_EST" hidden="1">"c1682"</definedName>
    <definedName name="IQ_EBIT_MEDIAN_EST_REUT" hidden="1">"c5334"</definedName>
    <definedName name="IQ_EBIT_NUM_EST" hidden="1">"c1685"</definedName>
    <definedName name="IQ_EBIT_NUM_EST_REUT" hidden="1">"c5337"</definedName>
    <definedName name="IQ_EBIT_OVER_IE" hidden="1">"c1369"</definedName>
    <definedName name="IQ_EBIT_SBC_ACT_OR_EST" hidden="1">"c4316"</definedName>
    <definedName name="IQ_EBIT_SBC_EST" hidden="1">"c4315"</definedName>
    <definedName name="IQ_EBIT_SBC_GUIDANCE" hidden="1">"c4317"</definedName>
    <definedName name="IQ_EBIT_SBC_GW_ACT_OR_EST" hidden="1">"c4320"</definedName>
    <definedName name="IQ_EBIT_SBC_GW_EST" hidden="1">"c4319"</definedName>
    <definedName name="IQ_EBIT_SBC_GW_GUIDANCE" hidden="1">"c4321"</definedName>
    <definedName name="IQ_EBIT_SBC_GW_HIGH_EST" hidden="1">"c4322"</definedName>
    <definedName name="IQ_EBIT_SBC_GW_HIGH_GUIDANCE" hidden="1">"c4193"</definedName>
    <definedName name="IQ_EBIT_SBC_GW_LOW_EST" hidden="1">"c4323"</definedName>
    <definedName name="IQ_EBIT_SBC_GW_LOW_GUIDANCE" hidden="1">"c4233"</definedName>
    <definedName name="IQ_EBIT_SBC_GW_MEDIAN_EST" hidden="1">"c4324"</definedName>
    <definedName name="IQ_EBIT_SBC_GW_NUM_EST" hidden="1">"c4325"</definedName>
    <definedName name="IQ_EBIT_SBC_GW_STDDEV_EST" hidden="1">"c4326"</definedName>
    <definedName name="IQ_EBIT_SBC_HIGH_EST" hidden="1">"c4328"</definedName>
    <definedName name="IQ_EBIT_SBC_HIGH_GUIDANCE" hidden="1">"c4192"</definedName>
    <definedName name="IQ_EBIT_SBC_LOW_EST" hidden="1">"c4329"</definedName>
    <definedName name="IQ_EBIT_SBC_LOW_GUIDANCE" hidden="1">"c4232"</definedName>
    <definedName name="IQ_EBIT_SBC_MEDIAN_EST" hidden="1">"c4330"</definedName>
    <definedName name="IQ_EBIT_SBC_NUM_EST" hidden="1">"c4331"</definedName>
    <definedName name="IQ_EBIT_SBC_STDDEV_EST" hidden="1">"c4332"</definedName>
    <definedName name="IQ_EBIT_STDDEV_EST" hidden="1">"c1686"</definedName>
    <definedName name="IQ_EBIT_STDDEV_EST_REUT" hidden="1">"c5338"</definedName>
    <definedName name="IQ_EBITA" hidden="1">"c1910"</definedName>
    <definedName name="IQ_EBITA_10YR_ANN_CAGR" hidden="1">"c6184"</definedName>
    <definedName name="IQ_EBITA_10YR_ANN_GROWTH" hidden="1">"c1954"</definedName>
    <definedName name="IQ_EBITA_1YR_ANN_GROWTH" hidden="1">"c1949"</definedName>
    <definedName name="IQ_EBITA_2YR_ANN_CAGR" hidden="1">"c6180"</definedName>
    <definedName name="IQ_EBITA_2YR_ANN_GROWTH" hidden="1">"c1950"</definedName>
    <definedName name="IQ_EBITA_3YR_ANN_CAGR" hidden="1">"c6181"</definedName>
    <definedName name="IQ_EBITA_3YR_ANN_GROWTH" hidden="1">"c1951"</definedName>
    <definedName name="IQ_EBITA_5YR_ANN_CAGR" hidden="1">"c6182"</definedName>
    <definedName name="IQ_EBITA_5YR_ANN_GROWTH" hidden="1">"c1952"</definedName>
    <definedName name="IQ_EBITA_7YR_ANN_CAGR" hidden="1">"c6183"</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YR_ANN_CAGR" hidden="1">"c6080"</definedName>
    <definedName name="IQ_EBITDA_10YR_ANN_GROWTH" hidden="1">"c362"</definedName>
    <definedName name="IQ_EBITDA_1YR_ANN_GROWTH" hidden="1">"c363"</definedName>
    <definedName name="IQ_EBITDA_2YR_ANN_CAGR" hidden="1">"c6081"</definedName>
    <definedName name="IQ_EBITDA_2YR_ANN_GROWTH" hidden="1">"c364"</definedName>
    <definedName name="IQ_EBITDA_3YR_ANN_CAGR" hidden="1">"c6082"</definedName>
    <definedName name="IQ_EBITDA_3YR_ANN_GROWTH" hidden="1">"c365"</definedName>
    <definedName name="IQ_EBITDA_5YR_ANN_CAGR" hidden="1">"c6083"</definedName>
    <definedName name="IQ_EBITDA_5YR_ANN_GROWTH" hidden="1">"c366"</definedName>
    <definedName name="IQ_EBITDA_7YR_ANN_CAGR" hidden="1">"c6084"</definedName>
    <definedName name="IQ_EBITDA_7YR_ANN_GROWTH" hidden="1">"c367"</definedName>
    <definedName name="IQ_EBITDA_ACT_OR_EST" hidden="1">"c2215"</definedName>
    <definedName name="IQ_EBITDA_ACT_OR_EST_REUT" hidden="1">"c5462"</definedName>
    <definedName name="IQ_EBITDA_CAPEX_INT" hidden="1">"c368"</definedName>
    <definedName name="IQ_EBITDA_CAPEX_OVER_TOTAL_IE" hidden="1">"c1370"</definedName>
    <definedName name="IQ_EBITDA_EQ_INC" hidden="1">"c3496"</definedName>
    <definedName name="IQ_EBITDA_EQ_INC_EXCL_SBC" hidden="1">"c3500"</definedName>
    <definedName name="IQ_EBITDA_EST" hidden="1">"c369"</definedName>
    <definedName name="IQ_EBITDA_EST_REUT" hidden="1">"c3640"</definedName>
    <definedName name="IQ_EBITDA_EXCL_SBC" hidden="1">"c3081"</definedName>
    <definedName name="IQ_EBITDA_GUIDANCE" hidden="1">"c4334"</definedName>
    <definedName name="IQ_EBITDA_HIGH_EST" hidden="1">"c370"</definedName>
    <definedName name="IQ_EBITDA_HIGH_EST_REUT" hidden="1">"c3642"</definedName>
    <definedName name="IQ_EBITDA_HIGH_GUIDANCE" hidden="1">"c4170"</definedName>
    <definedName name="IQ_EBITDA_INT" hidden="1">"c373"</definedName>
    <definedName name="IQ_EBITDA_LOW_EST" hidden="1">"c371"</definedName>
    <definedName name="IQ_EBITDA_LOW_EST_REUT" hidden="1">"c3643"</definedName>
    <definedName name="IQ_EBITDA_LOW_GUIDANCE" hidden="1">"c4210"</definedName>
    <definedName name="IQ_EBITDA_MARGIN" hidden="1">"c372"</definedName>
    <definedName name="IQ_EBITDA_MEDIAN_EST" hidden="1">"c1663"</definedName>
    <definedName name="IQ_EBITDA_MEDIAN_EST_REUT" hidden="1">"c3641"</definedName>
    <definedName name="IQ_EBITDA_NUM_EST" hidden="1">"c374"</definedName>
    <definedName name="IQ_EBITDA_NUM_EST_REUT" hidden="1">"c3644"</definedName>
    <definedName name="IQ_EBITDA_OVER_TOTAL_IE" hidden="1">"c1371"</definedName>
    <definedName name="IQ_EBITDA_SBC_ACT_OR_EST" hidden="1">"c4337"</definedName>
    <definedName name="IQ_EBITDA_SBC_EST" hidden="1">"c4336"</definedName>
    <definedName name="IQ_EBITDA_SBC_GUIDANCE" hidden="1">"c4338"</definedName>
    <definedName name="IQ_EBITDA_SBC_HIGH_EST" hidden="1">"c4339"</definedName>
    <definedName name="IQ_EBITDA_SBC_HIGH_GUIDANCE" hidden="1">"c4194"</definedName>
    <definedName name="IQ_EBITDA_SBC_LOW_EST" hidden="1">"c4340"</definedName>
    <definedName name="IQ_EBITDA_SBC_LOW_GUIDANCE" hidden="1">"c4234"</definedName>
    <definedName name="IQ_EBITDA_SBC_MEDIAN_EST" hidden="1">"c4341"</definedName>
    <definedName name="IQ_EBITDA_SBC_NUM_EST" hidden="1">"c4342"</definedName>
    <definedName name="IQ_EBITDA_SBC_STDDEV_EST" hidden="1">"c4343"</definedName>
    <definedName name="IQ_EBITDA_STDDEV_EST" hidden="1">"c375"</definedName>
    <definedName name="IQ_EBITDA_STDDEV_EST_REUT" hidden="1">"c3645"</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 hidden="1">"c6214"</definedName>
    <definedName name="IQ_EBT_EXCL_REIT" hidden="1">"c384"</definedName>
    <definedName name="IQ_EBT_EXCL_UTI" hidden="1">"c385"</definedName>
    <definedName name="IQ_EBT_FIN" hidden="1">"c386"</definedName>
    <definedName name="IQ_EBT_GAAP_GUIDANCE" hidden="1">"c4345"</definedName>
    <definedName name="IQ_EBT_GAAP_HIGH_GUIDANCE" hidden="1">"c4174"</definedName>
    <definedName name="IQ_EBT_GAAP_LOW_GUIDANCE" hidden="1">"c4214"</definedName>
    <definedName name="IQ_EBT_GUIDANCE" hidden="1">"c4346"</definedName>
    <definedName name="IQ_EBT_GW_GUIDANCE" hidden="1">"c4347"</definedName>
    <definedName name="IQ_EBT_GW_HIGH_GUIDANCE" hidden="1">"c4175"</definedName>
    <definedName name="IQ_EBT_GW_LOW_GUIDANCE" hidden="1">"c4215"</definedName>
    <definedName name="IQ_EBT_HIGH_GUIDANCE" hidden="1">"c4173"</definedName>
    <definedName name="IQ_EBT_INCL_MARGIN" hidden="1">"c387"</definedName>
    <definedName name="IQ_EBT_INS" hidden="1">"c388"</definedName>
    <definedName name="IQ_EBT_LOW_GUIDANCE" hidden="1">"c4213"</definedName>
    <definedName name="IQ_EBT_RE" hidden="1">"c6215"</definedName>
    <definedName name="IQ_EBT_REIT" hidden="1">"c389"</definedName>
    <definedName name="IQ_EBT_SBC_ACT_OR_EST" hidden="1">"c4350"</definedName>
    <definedName name="IQ_EBT_SBC_EST" hidden="1">"c4349"</definedName>
    <definedName name="IQ_EBT_SBC_GUIDANCE" hidden="1">"c4351"</definedName>
    <definedName name="IQ_EBT_SBC_GW_ACT_OR_EST" hidden="1">"c4354"</definedName>
    <definedName name="IQ_EBT_SBC_GW_EST" hidden="1">"c4353"</definedName>
    <definedName name="IQ_EBT_SBC_GW_GUIDANCE" hidden="1">"c4355"</definedName>
    <definedName name="IQ_EBT_SBC_GW_HIGH_EST" hidden="1">"c4356"</definedName>
    <definedName name="IQ_EBT_SBC_GW_HIGH_GUIDANCE" hidden="1">"c4191"</definedName>
    <definedName name="IQ_EBT_SBC_GW_LOW_EST" hidden="1">"c4357"</definedName>
    <definedName name="IQ_EBT_SBC_GW_LOW_GUIDANCE" hidden="1">"c4231"</definedName>
    <definedName name="IQ_EBT_SBC_GW_MEDIAN_EST" hidden="1">"c4358"</definedName>
    <definedName name="IQ_EBT_SBC_GW_NUM_EST" hidden="1">"c4359"</definedName>
    <definedName name="IQ_EBT_SBC_GW_STDDEV_EST" hidden="1">"c4360"</definedName>
    <definedName name="IQ_EBT_SBC_HIGH_EST" hidden="1">"c4362"</definedName>
    <definedName name="IQ_EBT_SBC_HIGH_GUIDANCE" hidden="1">"c4190"</definedName>
    <definedName name="IQ_EBT_SBC_LOW_EST" hidden="1">"c4363"</definedName>
    <definedName name="IQ_EBT_SBC_LOW_GUIDANCE" hidden="1">"c4230"</definedName>
    <definedName name="IQ_EBT_SBC_MEDIAN_EST" hidden="1">"c4364"</definedName>
    <definedName name="IQ_EBT_SBC_NUM_EST" hidden="1">"c4365"</definedName>
    <definedName name="IQ_EBT_SBC_STDDEV_EST" hidden="1">"c4366"</definedName>
    <definedName name="IQ_EBT_UTI" hidden="1">"c390"</definedName>
    <definedName name="IQ_ECS_AUTHORIZED_SHARES" hidden="1">"c5583"</definedName>
    <definedName name="IQ_ECS_AUTHORIZED_SHARES_ABS" hidden="1">"c5597"</definedName>
    <definedName name="IQ_ECS_CONVERT_FACTOR" hidden="1">"c5581"</definedName>
    <definedName name="IQ_ECS_CONVERT_FACTOR_ABS" hidden="1">"c5595"</definedName>
    <definedName name="IQ_ECS_CONVERT_INTO" hidden="1">"c5580"</definedName>
    <definedName name="IQ_ECS_CONVERT_INTO_ABS" hidden="1">"c5594"</definedName>
    <definedName name="IQ_ECS_CONVERT_TYPE" hidden="1">"c5579"</definedName>
    <definedName name="IQ_ECS_CONVERT_TYPE_ABS" hidden="1">"c5593"</definedName>
    <definedName name="IQ_ECS_INACTIVE_DATE" hidden="1">"c5576"</definedName>
    <definedName name="IQ_ECS_INACTIVE_DATE_ABS" hidden="1">"c5590"</definedName>
    <definedName name="IQ_ECS_NAME" hidden="1">"c5571"</definedName>
    <definedName name="IQ_ECS_NAME_ABS" hidden="1">"c5585"</definedName>
    <definedName name="IQ_ECS_NUM_SHAREHOLDERS" hidden="1">"c5584"</definedName>
    <definedName name="IQ_ECS_NUM_SHAREHOLDERS_ABS" hidden="1">"c5598"</definedName>
    <definedName name="IQ_ECS_PAR_VALUE" hidden="1">"c5577"</definedName>
    <definedName name="IQ_ECS_PAR_VALUE_ABS" hidden="1">"c5591"</definedName>
    <definedName name="IQ_ECS_PAR_VALUE_CURRENCY" hidden="1">"c5578"</definedName>
    <definedName name="IQ_ECS_PAR_VALUE_CURRENCY_ABS" hidden="1">"c5592"</definedName>
    <definedName name="IQ_ECS_SHARES_OUT_BS_DATE" hidden="1">"c5572"</definedName>
    <definedName name="IQ_ECS_SHARES_OUT_BS_DATE_ABS" hidden="1">"c5586"</definedName>
    <definedName name="IQ_ECS_SHARES_OUT_FILING_DATE" hidden="1">"c5573"</definedName>
    <definedName name="IQ_ECS_SHARES_OUT_FILING_DATE_ABS" hidden="1">"c5587"</definedName>
    <definedName name="IQ_ECS_START_DATE" hidden="1">"c5575"</definedName>
    <definedName name="IQ_ECS_START_DATE_ABS" hidden="1">"c5589"</definedName>
    <definedName name="IQ_ECS_TYPE" hidden="1">"c5574"</definedName>
    <definedName name="IQ_ECS_TYPE_ABS" hidden="1">"c5588"</definedName>
    <definedName name="IQ_ECS_VOTING" hidden="1">"c5582"</definedName>
    <definedName name="IQ_ECS_VOTING_ABS" hidden="1">"c5596"</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CAGR" hidden="1">"c6085"</definedName>
    <definedName name="IQ_EPS_10YR_ANN_GROWTH" hidden="1">"c393"</definedName>
    <definedName name="IQ_EPS_1YR_ANN_GROWTH" hidden="1">"c394"</definedName>
    <definedName name="IQ_EPS_2YR_ANN_CAGR" hidden="1">"c6086"</definedName>
    <definedName name="IQ_EPS_2YR_ANN_GROWTH" hidden="1">"c395"</definedName>
    <definedName name="IQ_EPS_3YR_ANN_CAGR" hidden="1">"c6087"</definedName>
    <definedName name="IQ_EPS_3YR_ANN_GROWTH" hidden="1">"c396"</definedName>
    <definedName name="IQ_EPS_5YR_ANN_CAGR" hidden="1">"c6088"</definedName>
    <definedName name="IQ_EPS_5YR_ANN_GROWTH" hidden="1">"c397"</definedName>
    <definedName name="IQ_EPS_7YR_ANN_CAGR" hidden="1">"c6089"</definedName>
    <definedName name="IQ_EPS_7YR_ANN_GROWTH" hidden="1">"c398"</definedName>
    <definedName name="IQ_EPS_ACT_OR_EST" hidden="1">"c2213"</definedName>
    <definedName name="IQ_EPS_ACT_OR_EST_REUT" hidden="1">"c5460"</definedName>
    <definedName name="IQ_EPS_EST" hidden="1">"c399"</definedName>
    <definedName name="IQ_EPS_EST_BOTTOM_UP" hidden="1">"c5489"</definedName>
    <definedName name="IQ_EPS_EST_BOTTOM_UP_REUT" hidden="1">"c5497"</definedName>
    <definedName name="IQ_EPS_EST_REUT" hidden="1">"c5453"</definedName>
    <definedName name="IQ_EPS_EXCL_GUIDANCE" hidden="1">"c4368"</definedName>
    <definedName name="IQ_EPS_EXCL_HIGH_GUIDANCE" hidden="1">"c4369"</definedName>
    <definedName name="IQ_EPS_EXCL_LOW_GUIDANCE" hidden="1">"c4204"</definedName>
    <definedName name="IQ_EPS_GAAP_GUIDANCE" hidden="1">"c4370"</definedName>
    <definedName name="IQ_EPS_GAAP_HIGH_GUIDANCE" hidden="1">"c4371"</definedName>
    <definedName name="IQ_EPS_GAAP_LOW_GUIDANCE" hidden="1">"c4205"</definedName>
    <definedName name="IQ_EPS_GW_ACT_OR_EST" hidden="1">"c2223"</definedName>
    <definedName name="IQ_EPS_GW_ACT_OR_EST_REUT" hidden="1">"c5469"</definedName>
    <definedName name="IQ_EPS_GW_EST" hidden="1">"c1737"</definedName>
    <definedName name="IQ_EPS_GW_EST_BOTTOM_UP" hidden="1">"c5491"</definedName>
    <definedName name="IQ_EPS_GW_EST_BOTTOM_UP_REUT" hidden="1">"c5499"</definedName>
    <definedName name="IQ_EPS_GW_EST_REUT" hidden="1">"c5389"</definedName>
    <definedName name="IQ_EPS_GW_GUIDANCE" hidden="1">"c4372"</definedName>
    <definedName name="IQ_EPS_GW_HIGH_EST" hidden="1">"c1739"</definedName>
    <definedName name="IQ_EPS_GW_HIGH_EST_REUT" hidden="1">"c5391"</definedName>
    <definedName name="IQ_EPS_GW_HIGH_GUIDANCE" hidden="1">"c4373"</definedName>
    <definedName name="IQ_EPS_GW_LOW_EST" hidden="1">"c1740"</definedName>
    <definedName name="IQ_EPS_GW_LOW_EST_REUT" hidden="1">"c5392"</definedName>
    <definedName name="IQ_EPS_GW_LOW_GUIDANCE" hidden="1">"c4206"</definedName>
    <definedName name="IQ_EPS_GW_MEDIAN_EST" hidden="1">"c1738"</definedName>
    <definedName name="IQ_EPS_GW_MEDIAN_EST_REUT" hidden="1">"c5390"</definedName>
    <definedName name="IQ_EPS_GW_NUM_EST" hidden="1">"c1741"</definedName>
    <definedName name="IQ_EPS_GW_NUM_EST_REUT" hidden="1">"c5393"</definedName>
    <definedName name="IQ_EPS_GW_STDDEV_EST" hidden="1">"c1742"</definedName>
    <definedName name="IQ_EPS_GW_STDDEV_EST_REUT" hidden="1">"c5394"</definedName>
    <definedName name="IQ_EPS_HIGH_EST" hidden="1">"c400"</definedName>
    <definedName name="IQ_EPS_HIGH_EST_REUT" hidden="1">"c5454"</definedName>
    <definedName name="IQ_EPS_LOW_EST" hidden="1">"c401"</definedName>
    <definedName name="IQ_EPS_LOW_EST_REUT" hidden="1">"c5455"</definedName>
    <definedName name="IQ_EPS_MEDIAN_EST" hidden="1">"c1661"</definedName>
    <definedName name="IQ_EPS_MEDIAN_EST_REUT" hidden="1">"c5456"</definedName>
    <definedName name="IQ_EPS_NORM" hidden="1">"c1902"</definedName>
    <definedName name="IQ_EPS_NORM_EST" hidden="1">"c2226"</definedName>
    <definedName name="IQ_EPS_NORM_EST_BOTTOM_UP" hidden="1">"c5490"</definedName>
    <definedName name="IQ_EPS_NORM_EST_BOTTOM_UP_REUT" hidden="1">"c5498"</definedName>
    <definedName name="IQ_EPS_NORM_EST_REUT" hidden="1">"c5326"</definedName>
    <definedName name="IQ_EPS_NORM_HIGH_EST" hidden="1">"c2228"</definedName>
    <definedName name="IQ_EPS_NORM_HIGH_EST_REUT" hidden="1">"c5328"</definedName>
    <definedName name="IQ_EPS_NORM_LOW_EST" hidden="1">"c2229"</definedName>
    <definedName name="IQ_EPS_NORM_LOW_EST_REUT" hidden="1">"c5329"</definedName>
    <definedName name="IQ_EPS_NORM_MEDIAN_EST" hidden="1">"c2227"</definedName>
    <definedName name="IQ_EPS_NORM_MEDIAN_EST_REUT" hidden="1">"c5327"</definedName>
    <definedName name="IQ_EPS_NORM_NUM_EST" hidden="1">"c2230"</definedName>
    <definedName name="IQ_EPS_NORM_NUM_EST_REUT" hidden="1">"c5330"</definedName>
    <definedName name="IQ_EPS_NORM_STDDEV_EST" hidden="1">"c2231"</definedName>
    <definedName name="IQ_EPS_NORM_STDDEV_EST_REUT" hidden="1">"c5331"</definedName>
    <definedName name="IQ_EPS_NUM_EST" hidden="1">"c402"</definedName>
    <definedName name="IQ_EPS_NUM_EST_REUT" hidden="1">"c5451"</definedName>
    <definedName name="IQ_EPS_REPORT_ACT_OR_EST" hidden="1">"c2224"</definedName>
    <definedName name="IQ_EPS_REPORT_ACT_OR_EST_REUT" hidden="1">"c5470"</definedName>
    <definedName name="IQ_EPS_REPORTED_EST" hidden="1">"c1744"</definedName>
    <definedName name="IQ_EPS_REPORTED_EST_BOTTOM_UP" hidden="1">"c5492"</definedName>
    <definedName name="IQ_EPS_REPORTED_EST_BOTTOM_UP_REUT" hidden="1">"c5500"</definedName>
    <definedName name="IQ_EPS_REPORTED_EST_REUT" hidden="1">"c5396"</definedName>
    <definedName name="IQ_EPS_REPORTED_HIGH_EST" hidden="1">"c1746"</definedName>
    <definedName name="IQ_EPS_REPORTED_HIGH_EST_REUT" hidden="1">"c5398"</definedName>
    <definedName name="IQ_EPS_REPORTED_LOW_EST" hidden="1">"c1747"</definedName>
    <definedName name="IQ_EPS_REPORTED_LOW_EST_REUT" hidden="1">"c5399"</definedName>
    <definedName name="IQ_EPS_REPORTED_MEDIAN_EST" hidden="1">"c1745"</definedName>
    <definedName name="IQ_EPS_REPORTED_MEDIAN_EST_REUT" hidden="1">"c5397"</definedName>
    <definedName name="IQ_EPS_REPORTED_NUM_EST" hidden="1">"c1748"</definedName>
    <definedName name="IQ_EPS_REPORTED_NUM_EST_REUT" hidden="1">"c5400"</definedName>
    <definedName name="IQ_EPS_REPORTED_STDDEV_EST" hidden="1">"c1749"</definedName>
    <definedName name="IQ_EPS_REPORTED_STDDEV_EST_REUT" hidden="1">"c5401"</definedName>
    <definedName name="IQ_EPS_SBC_ACT_OR_EST" hidden="1">"c4376"</definedName>
    <definedName name="IQ_EPS_SBC_EST" hidden="1">"c4375"</definedName>
    <definedName name="IQ_EPS_SBC_GUIDANCE" hidden="1">"c4377"</definedName>
    <definedName name="IQ_EPS_SBC_GW_ACT_OR_EST" hidden="1">"c4380"</definedName>
    <definedName name="IQ_EPS_SBC_GW_EST" hidden="1">"c4379"</definedName>
    <definedName name="IQ_EPS_SBC_GW_GUIDANCE" hidden="1">"c4381"</definedName>
    <definedName name="IQ_EPS_SBC_GW_HIGH_EST" hidden="1">"c4382"</definedName>
    <definedName name="IQ_EPS_SBC_GW_HIGH_GUIDANCE" hidden="1">"c4189"</definedName>
    <definedName name="IQ_EPS_SBC_GW_LOW_EST" hidden="1">"c4383"</definedName>
    <definedName name="IQ_EPS_SBC_GW_LOW_GUIDANCE" hidden="1">"c4229"</definedName>
    <definedName name="IQ_EPS_SBC_GW_MEDIAN_EST" hidden="1">"c4384"</definedName>
    <definedName name="IQ_EPS_SBC_GW_NUM_EST" hidden="1">"c4385"</definedName>
    <definedName name="IQ_EPS_SBC_GW_STDDEV_EST" hidden="1">"c4386"</definedName>
    <definedName name="IQ_EPS_SBC_HIGH_EST" hidden="1">"c4388"</definedName>
    <definedName name="IQ_EPS_SBC_HIGH_GUIDANCE" hidden="1">"c4188"</definedName>
    <definedName name="IQ_EPS_SBC_LOW_EST" hidden="1">"c4389"</definedName>
    <definedName name="IQ_EPS_SBC_LOW_GUIDANCE" hidden="1">"c4228"</definedName>
    <definedName name="IQ_EPS_SBC_MEDIAN_EST" hidden="1">"c4390"</definedName>
    <definedName name="IQ_EPS_SBC_NUM_EST" hidden="1">"c4391"</definedName>
    <definedName name="IQ_EPS_SBC_STDDEV_EST" hidden="1">"c4392"</definedName>
    <definedName name="IQ_EPS_STDDEV_EST" hidden="1">"c403"</definedName>
    <definedName name="IQ_EPS_STDDEV_EST_REUT" hidden="1">"c5452"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BV_REUT" hidden="1">"c5409"</definedName>
    <definedName name="IQ_EST_ACT_BV_SHARE" hidden="1">"c3549"</definedName>
    <definedName name="IQ_EST_ACT_BV_SHARE_REUT" hidden="1">"c5445"</definedName>
    <definedName name="IQ_EST_ACT_CAPEX" hidden="1">"c3546"</definedName>
    <definedName name="IQ_EST_ACT_CAPEX_REUT" hidden="1">"c3975"</definedName>
    <definedName name="IQ_EST_ACT_CASH_FLOW" hidden="1">"c4394"</definedName>
    <definedName name="IQ_EST_ACT_CASH_OPER" hidden="1">"c4395"</definedName>
    <definedName name="IQ_EST_ACT_CFPS" hidden="1">"c1673"</definedName>
    <definedName name="IQ_EST_ACT_CFPS_REUT" hidden="1">"c3850"</definedName>
    <definedName name="IQ_EST_ACT_DISTRIBUTABLE_CASH" hidden="1">"c4396"</definedName>
    <definedName name="IQ_EST_ACT_DISTRIBUTABLE_CASH_SHARE" hidden="1">"c4397"</definedName>
    <definedName name="IQ_EST_ACT_DPS" hidden="1">"c1680"</definedName>
    <definedName name="IQ_EST_ACT_DPS_REUT" hidden="1">"c3857"</definedName>
    <definedName name="IQ_EST_ACT_EBIT" hidden="1">"c1687"</definedName>
    <definedName name="IQ_EST_ACT_EBIT_GW" hidden="1">"c4398"</definedName>
    <definedName name="IQ_EST_ACT_EBIT_REUT" hidden="1">"c5339"</definedName>
    <definedName name="IQ_EST_ACT_EBIT_SBC" hidden="1">"c4399"</definedName>
    <definedName name="IQ_EST_ACT_EBIT_SBC_GW" hidden="1">"c4400"</definedName>
    <definedName name="IQ_EST_ACT_EBITDA" hidden="1">"c1664"</definedName>
    <definedName name="IQ_EST_ACT_EBITDA_REUT" hidden="1">"c3836"</definedName>
    <definedName name="IQ_EST_ACT_EBITDA_SBC" hidden="1">"c4401"</definedName>
    <definedName name="IQ_EST_ACT_EBT_SBC" hidden="1">"c4402"</definedName>
    <definedName name="IQ_EST_ACT_EBT_SBC_GW" hidden="1">"c4403"</definedName>
    <definedName name="IQ_EST_ACT_EPS" hidden="1">"c1648"</definedName>
    <definedName name="IQ_EST_ACT_EPS_GW" hidden="1">"c1743"</definedName>
    <definedName name="IQ_EST_ACT_EPS_GW_REUT" hidden="1">"c5395"</definedName>
    <definedName name="IQ_EST_ACT_EPS_NORM" hidden="1">"c2232"</definedName>
    <definedName name="IQ_EST_ACT_EPS_NORM_REUT" hidden="1">"c5332"</definedName>
    <definedName name="IQ_EST_ACT_EPS_REPORTED" hidden="1">"c1750"</definedName>
    <definedName name="IQ_EST_ACT_EPS_REPORTED_REUT" hidden="1">"c5402"</definedName>
    <definedName name="IQ_EST_ACT_EPS_REUT" hidden="1">"c5457"</definedName>
    <definedName name="IQ_EST_ACT_EPS_SBC" hidden="1">"c4404"</definedName>
    <definedName name="IQ_EST_ACT_EPS_SBC_GW" hidden="1">"c4405"</definedName>
    <definedName name="IQ_EST_ACT_FFO" hidden="1">"c1666"</definedName>
    <definedName name="IQ_EST_ACT_FFO_ADJ" hidden="1">"c4406"</definedName>
    <definedName name="IQ_EST_ACT_FFO_REUT" hidden="1">"c3843"</definedName>
    <definedName name="IQ_EST_ACT_FFO_SHARE" hidden="1">"c4407"</definedName>
    <definedName name="IQ_EST_ACT_GROSS_MARGIN" hidden="1">"c5553"</definedName>
    <definedName name="IQ_EST_ACT_MAINT_CAPEX" hidden="1">"c4408"</definedName>
    <definedName name="IQ_EST_ACT_NAV" hidden="1">"c1757"</definedName>
    <definedName name="IQ_EST_ACT_NET_DEBT" hidden="1">"c3545"</definedName>
    <definedName name="IQ_EST_ACT_NET_DEBT_REUT" hidden="1">"c5446"</definedName>
    <definedName name="IQ_EST_ACT_NI" hidden="1">"c1722"</definedName>
    <definedName name="IQ_EST_ACT_NI_GW" hidden="1">"c1729"</definedName>
    <definedName name="IQ_EST_ACT_NI_GW_REUT" hidden="1">"c5381"</definedName>
    <definedName name="IQ_EST_ACT_NI_REPORTED" hidden="1">"c1736"</definedName>
    <definedName name="IQ_EST_ACT_NI_REPORTED_REUT" hidden="1">"c5388"</definedName>
    <definedName name="IQ_EST_ACT_NI_REUT" hidden="1">"c5374"</definedName>
    <definedName name="IQ_EST_ACT_NI_SBC" hidden="1">"c4409"</definedName>
    <definedName name="IQ_EST_ACT_NI_SBC_GW" hidden="1">"c4410"</definedName>
    <definedName name="IQ_EST_ACT_OPER_INC" hidden="1">"c1694"</definedName>
    <definedName name="IQ_EST_ACT_OPER_INC_REUT" hidden="1">"c5346"</definedName>
    <definedName name="IQ_EST_ACT_PRETAX_GW_INC" hidden="1">"c1708"</definedName>
    <definedName name="IQ_EST_ACT_PRETAX_GW_INC_REUT" hidden="1">"c5360"</definedName>
    <definedName name="IQ_EST_ACT_PRETAX_INC" hidden="1">"c1701"</definedName>
    <definedName name="IQ_EST_ACT_PRETAX_INC_REUT" hidden="1">"c5353"</definedName>
    <definedName name="IQ_EST_ACT_PRETAX_REPORT_INC" hidden="1">"c1715"</definedName>
    <definedName name="IQ_EST_ACT_PRETAX_REPORT_INC_REUT" hidden="1">"c5367"</definedName>
    <definedName name="IQ_EST_ACT_RECURRING_PROFIT" hidden="1">"c4411"</definedName>
    <definedName name="IQ_EST_ACT_RECURRING_PROFIT_SHARE" hidden="1">"c4412"</definedName>
    <definedName name="IQ_EST_ACT_RETURN_ASSETS" hidden="1">"c3547"</definedName>
    <definedName name="IQ_EST_ACT_RETURN_ASSETS_REUT" hidden="1">"c3996"</definedName>
    <definedName name="IQ_EST_ACT_RETURN_EQUITY" hidden="1">"c3548"</definedName>
    <definedName name="IQ_EST_ACT_RETURN_EQUITY_REUT" hidden="1">"c3989"</definedName>
    <definedName name="IQ_EST_ACT_REV" hidden="1">"c2113"</definedName>
    <definedName name="IQ_EST_ACT_REV_REUT" hidden="1">"c3835"</definedName>
    <definedName name="IQ_EST_BV_DIFF_REUT" hidden="1">"c5433"</definedName>
    <definedName name="IQ_EST_BV_SHARE_DIFF" hidden="1">"c4147"</definedName>
    <definedName name="IQ_EST_BV_SHARE_SURPRISE_PERCENT" hidden="1">"c4148"</definedName>
    <definedName name="IQ_EST_BV_SURPRISE_PERCENT_REUT" hidden="1">"c5434"</definedName>
    <definedName name="IQ_EST_CAPEX_DIFF" hidden="1">"c4149"</definedName>
    <definedName name="IQ_EST_CAPEX_GROWTH_1YR" hidden="1">"c3588"</definedName>
    <definedName name="IQ_EST_CAPEX_GROWTH_1YR_REUT" hidden="1">"c5447"</definedName>
    <definedName name="IQ_EST_CAPEX_GROWTH_2YR" hidden="1">"c3589"</definedName>
    <definedName name="IQ_EST_CAPEX_GROWTH_2YR_REUT" hidden="1">"c5448"</definedName>
    <definedName name="IQ_EST_CAPEX_GROWTH_Q_1YR" hidden="1">"c3590"</definedName>
    <definedName name="IQ_EST_CAPEX_GROWTH_Q_1YR_REUT" hidden="1">"c5449"</definedName>
    <definedName name="IQ_EST_CAPEX_SEQ_GROWTH_Q" hidden="1">"c3591"</definedName>
    <definedName name="IQ_EST_CAPEX_SEQ_GROWTH_Q_REUT" hidden="1">"c5450"</definedName>
    <definedName name="IQ_EST_CAPEX_SURPRISE_PERCENT" hidden="1">"c4151"</definedName>
    <definedName name="IQ_EST_CASH_FLOW_DIFF" hidden="1">"c4152"</definedName>
    <definedName name="IQ_EST_CASH_FLOW_SURPRISE_PERCENT" hidden="1">"c4161"</definedName>
    <definedName name="IQ_EST_CASH_OPER_DIFF" hidden="1">"c4162"</definedName>
    <definedName name="IQ_EST_CASH_OPER_SURPRISE_PERCENT" hidden="1">"c4248"</definedName>
    <definedName name="IQ_EST_CFPS_DIFF" hidden="1">"c1871"</definedName>
    <definedName name="IQ_EST_CFPS_DIFF_REUT" hidden="1">"c3892"</definedName>
    <definedName name="IQ_EST_CFPS_GROWTH_1YR" hidden="1">"c1774"</definedName>
    <definedName name="IQ_EST_CFPS_GROWTH_1YR_REUT" hidden="1">"c3878"</definedName>
    <definedName name="IQ_EST_CFPS_GROWTH_2YR" hidden="1">"c1775"</definedName>
    <definedName name="IQ_EST_CFPS_GROWTH_2YR_REUT" hidden="1">"c3879"</definedName>
    <definedName name="IQ_EST_CFPS_GROWTH_Q_1YR" hidden="1">"c1776"</definedName>
    <definedName name="IQ_EST_CFPS_GROWTH_Q_1YR_REUT" hidden="1">"c3880"</definedName>
    <definedName name="IQ_EST_CFPS_SEQ_GROWTH_Q" hidden="1">"c1777"</definedName>
    <definedName name="IQ_EST_CFPS_SEQ_GROWTH_Q_REUT" hidden="1">"c3881"</definedName>
    <definedName name="IQ_EST_CFPS_SURPRISE_PERCENT" hidden="1">"c1872"</definedName>
    <definedName name="IQ_EST_CFPS_SURPRISE_PERCENT_REUT" hidden="1">"c3893"</definedName>
    <definedName name="IQ_EST_CURRENCY" hidden="1">"c2140"</definedName>
    <definedName name="IQ_EST_CURRENCY_REUT" hidden="1">"c5437"</definedName>
    <definedName name="IQ_EST_DATE" hidden="1">"c1634"</definedName>
    <definedName name="IQ_EST_DATE_REUT" hidden="1">"c5438"</definedName>
    <definedName name="IQ_EST_DISTRIBUTABLE_CASH_DIFF" hidden="1">"c4276"</definedName>
    <definedName name="IQ_EST_DISTRIBUTABLE_CASH_GROWTH_1YR" hidden="1">"c4413"</definedName>
    <definedName name="IQ_EST_DISTRIBUTABLE_CASH_GROWTH_2YR" hidden="1">"c4414"</definedName>
    <definedName name="IQ_EST_DISTRIBUTABLE_CASH_GROWTH_Q_1YR" hidden="1">"c4415"</definedName>
    <definedName name="IQ_EST_DISTRIBUTABLE_CASH_SEQ_GROWTH_Q" hidden="1">"c4416"</definedName>
    <definedName name="IQ_EST_DISTRIBUTABLE_CASH_SHARE_DIFF" hidden="1">"c4284"</definedName>
    <definedName name="IQ_EST_DISTRIBUTABLE_CASH_SHARE_GROWTH_1YR" hidden="1">"c4417"</definedName>
    <definedName name="IQ_EST_DISTRIBUTABLE_CASH_SHARE_GROWTH_2YR" hidden="1">"c4418"</definedName>
    <definedName name="IQ_EST_DISTRIBUTABLE_CASH_SHARE_GROWTH_Q_1YR" hidden="1">"c4419"</definedName>
    <definedName name="IQ_EST_DISTRIBUTABLE_CASH_SHARE_SEQ_GROWTH_Q" hidden="1">"c4420"</definedName>
    <definedName name="IQ_EST_DISTRIBUTABLE_CASH_SHARE_SURPRISE_PERCENT" hidden="1">"c4293"</definedName>
    <definedName name="IQ_EST_DISTRIBUTABLE_CASH_SURPRISE_PERCENT" hidden="1">"c4295"</definedName>
    <definedName name="IQ_EST_DPS_DIFF" hidden="1">"c1873"</definedName>
    <definedName name="IQ_EST_DPS_DIFF_REUT" hidden="1">"c3894"</definedName>
    <definedName name="IQ_EST_DPS_GROWTH_1YR" hidden="1">"c1778"</definedName>
    <definedName name="IQ_EST_DPS_GROWTH_1YR_REUT" hidden="1">"c3882"</definedName>
    <definedName name="IQ_EST_DPS_GROWTH_2YR" hidden="1">"c1779"</definedName>
    <definedName name="IQ_EST_DPS_GROWTH_2YR_REUT" hidden="1">"c3883"</definedName>
    <definedName name="IQ_EST_DPS_GROWTH_Q_1YR" hidden="1">"c1780"</definedName>
    <definedName name="IQ_EST_DPS_GROWTH_Q_1YR_REUT" hidden="1">"c3884"</definedName>
    <definedName name="IQ_EST_DPS_SEQ_GROWTH_Q" hidden="1">"c1781"</definedName>
    <definedName name="IQ_EST_DPS_SEQ_GROWTH_Q_REUT" hidden="1">"c3885"</definedName>
    <definedName name="IQ_EST_DPS_SURPRISE_PERCENT" hidden="1">"c1874"</definedName>
    <definedName name="IQ_EST_DPS_SURPRISE_PERCENT_REUT" hidden="1">"c3895"</definedName>
    <definedName name="IQ_EST_EBIT_DIFF" hidden="1">"c1875"</definedName>
    <definedName name="IQ_EST_EBIT_DIFF_REUT" hidden="1">"c5413"</definedName>
    <definedName name="IQ_EST_EBIT_GW_DIFF" hidden="1">"c4304"</definedName>
    <definedName name="IQ_EST_EBIT_GW_SURPRISE_PERCENT" hidden="1">"c4313"</definedName>
    <definedName name="IQ_EST_EBIT_SBC_DIFF" hidden="1">"c4314"</definedName>
    <definedName name="IQ_EST_EBIT_SBC_GW_DIFF" hidden="1">"c4318"</definedName>
    <definedName name="IQ_EST_EBIT_SBC_GW_SURPRISE_PERCENT" hidden="1">"c4327"</definedName>
    <definedName name="IQ_EST_EBIT_SBC_SURPRISE_PERCENT" hidden="1">"c4333"</definedName>
    <definedName name="IQ_EST_EBIT_SURPRISE_PERCENT" hidden="1">"c1876"</definedName>
    <definedName name="IQ_EST_EBIT_SURPRISE_PERCENT_REUT" hidden="1">"c5414"</definedName>
    <definedName name="IQ_EST_EBITDA_DIFF" hidden="1">"c1867"</definedName>
    <definedName name="IQ_EST_EBITDA_DIFF_REUT" hidden="1">"c3888"</definedName>
    <definedName name="IQ_EST_EBITDA_GROWTH_1YR" hidden="1">"c1766"</definedName>
    <definedName name="IQ_EST_EBITDA_GROWTH_1YR_REUT" hidden="1">"c3864"</definedName>
    <definedName name="IQ_EST_EBITDA_GROWTH_2YR" hidden="1">"c1767"</definedName>
    <definedName name="IQ_EST_EBITDA_GROWTH_2YR_REUT" hidden="1">"c3865"</definedName>
    <definedName name="IQ_EST_EBITDA_GROWTH_Q_1YR" hidden="1">"c1768"</definedName>
    <definedName name="IQ_EST_EBITDA_GROWTH_Q_1YR_REUT" hidden="1">"c3866"</definedName>
    <definedName name="IQ_EST_EBITDA_SBC_DIFF" hidden="1">"c4335"</definedName>
    <definedName name="IQ_EST_EBITDA_SBC_SURPRISE_PERCENT" hidden="1">"c4344"</definedName>
    <definedName name="IQ_EST_EBITDA_SEQ_GROWTH_Q" hidden="1">"c1769"</definedName>
    <definedName name="IQ_EST_EBITDA_SEQ_GROWTH_Q_REUT" hidden="1">"c3867"</definedName>
    <definedName name="IQ_EST_EBITDA_SURPRISE_PERCENT" hidden="1">"c1868"</definedName>
    <definedName name="IQ_EST_EBITDA_SURPRISE_PERCENT_REUT" hidden="1">"c3889"</definedName>
    <definedName name="IQ_EST_EBT_SBC_DIFF" hidden="1">"c4348"</definedName>
    <definedName name="IQ_EST_EBT_SBC_GW_DIFF" hidden="1">"c4352"</definedName>
    <definedName name="IQ_EST_EBT_SBC_GW_SURPRISE_PERCENT" hidden="1">"c4361"</definedName>
    <definedName name="IQ_EST_EBT_SBC_SURPRISE_PERCENT" hidden="1">"c4367"</definedName>
    <definedName name="IQ_EST_EPS_DIFF" hidden="1">"c1864"</definedName>
    <definedName name="IQ_EST_EPS_DIFF_REUT" hidden="1">"c5458"</definedName>
    <definedName name="IQ_EST_EPS_GROWTH_1YR" hidden="1">"c1636"</definedName>
    <definedName name="IQ_EST_EPS_GROWTH_1YR_REUT" hidden="1">"c3646"</definedName>
    <definedName name="IQ_EST_EPS_GROWTH_2YR" hidden="1">"c1637"</definedName>
    <definedName name="IQ_EST_EPS_GROWTH_2YR_REUT" hidden="1">"c3858"</definedName>
    <definedName name="IQ_EST_EPS_GROWTH_5YR" hidden="1">"c1655"</definedName>
    <definedName name="IQ_EST_EPS_GROWTH_5YR_BOTTOM_UP" hidden="1">"c5487"</definedName>
    <definedName name="IQ_EST_EPS_GROWTH_5YR_BOTTOM_UP_REUT" hidden="1">"c5495"</definedName>
    <definedName name="IQ_EST_EPS_GROWTH_5YR_HIGH" hidden="1">"c1657"</definedName>
    <definedName name="IQ_EST_EPS_GROWTH_5YR_HIGH_REUT" hidden="1">"c5322"</definedName>
    <definedName name="IQ_EST_EPS_GROWTH_5YR_LOW" hidden="1">"c1658"</definedName>
    <definedName name="IQ_EST_EPS_GROWTH_5YR_LOW_REUT" hidden="1">"c5323"</definedName>
    <definedName name="IQ_EST_EPS_GROWTH_5YR_MEDIAN" hidden="1">"c1656"</definedName>
    <definedName name="IQ_EST_EPS_GROWTH_5YR_MEDIAN_REUT" hidden="1">"c5321"</definedName>
    <definedName name="IQ_EST_EPS_GROWTH_5YR_NUM" hidden="1">"c1659"</definedName>
    <definedName name="IQ_EST_EPS_GROWTH_5YR_NUM_REUT" hidden="1">"c5324"</definedName>
    <definedName name="IQ_EST_EPS_GROWTH_5YR_REUT" hidden="1">"c3633"</definedName>
    <definedName name="IQ_EST_EPS_GROWTH_5YR_STDDEV" hidden="1">"c1660"</definedName>
    <definedName name="IQ_EST_EPS_GROWTH_5YR_STDDEV_REUT" hidden="1">"c5325"</definedName>
    <definedName name="IQ_EST_EPS_GROWTH_Q_1YR" hidden="1">"c1641"</definedName>
    <definedName name="IQ_EST_EPS_GROWTH_Q_1YR_REUT" hidden="1">"c5410"</definedName>
    <definedName name="IQ_EST_EPS_GW_DIFF" hidden="1">"c1891"</definedName>
    <definedName name="IQ_EST_EPS_GW_DIFF_REUT" hidden="1">"c5429"</definedName>
    <definedName name="IQ_EST_EPS_GW_SURPRISE_PERCENT" hidden="1">"c1892"</definedName>
    <definedName name="IQ_EST_EPS_GW_SURPRISE_PERCENT_REUT" hidden="1">"c5430"</definedName>
    <definedName name="IQ_EST_EPS_NORM_DIFF" hidden="1">"c2247"</definedName>
    <definedName name="IQ_EST_EPS_NORM_DIFF_REUT" hidden="1">"c5411"</definedName>
    <definedName name="IQ_EST_EPS_NORM_SURPRISE_PERCENT" hidden="1">"c2248"</definedName>
    <definedName name="IQ_EST_EPS_NORM_SURPRISE_PERCENT_REUT" hidden="1">"c5412"</definedName>
    <definedName name="IQ_EST_EPS_REPORT_DIFF" hidden="1">"c1893"</definedName>
    <definedName name="IQ_EST_EPS_REPORT_DIFF_REUT" hidden="1">"c5431"</definedName>
    <definedName name="IQ_EST_EPS_REPORT_SURPRISE_PERCENT" hidden="1">"c1894"</definedName>
    <definedName name="IQ_EST_EPS_REPORT_SURPRISE_PERCENT_REUT" hidden="1">"c5432"</definedName>
    <definedName name="IQ_EST_EPS_SBC_DIFF" hidden="1">"c4374"</definedName>
    <definedName name="IQ_EST_EPS_SBC_GW_DIFF" hidden="1">"c4378"</definedName>
    <definedName name="IQ_EST_EPS_SBC_GW_SURPRISE_PERCENT" hidden="1">"c4387"</definedName>
    <definedName name="IQ_EST_EPS_SBC_SURPRISE_PERCENT" hidden="1">"c4393"</definedName>
    <definedName name="IQ_EST_EPS_SEQ_GROWTH_Q" hidden="1">"c1764"</definedName>
    <definedName name="IQ_EST_EPS_SEQ_GROWTH_Q_REUT" hidden="1">"c3859"</definedName>
    <definedName name="IQ_EST_EPS_SURPRISE_PERCENT" hidden="1">"c1635"</definedName>
    <definedName name="IQ_EST_EPS_SURPRISE_PERCENT_REUT" hidden="1">"c5459"</definedName>
    <definedName name="IQ_EST_FFO_ADJ_DIFF" hidden="1">"c4433"</definedName>
    <definedName name="IQ_EST_FFO_ADJ_GROWTH_1YR" hidden="1">"c4421"</definedName>
    <definedName name="IQ_EST_FFO_ADJ_GROWTH_2YR" hidden="1">"c4422"</definedName>
    <definedName name="IQ_EST_FFO_ADJ_GROWTH_Q_1YR" hidden="1">"c4423"</definedName>
    <definedName name="IQ_EST_FFO_ADJ_SEQ_GROWTH_Q" hidden="1">"c4424"</definedName>
    <definedName name="IQ_EST_FFO_ADJ_SURPRISE_PERCENT" hidden="1">"c4442"</definedName>
    <definedName name="IQ_EST_FFO_DIFF" hidden="1">"c1869"</definedName>
    <definedName name="IQ_EST_FFO_DIFF_REUT" hidden="1">"c3890"</definedName>
    <definedName name="IQ_EST_FFO_GROWTH_1YR" hidden="1">"c1770"</definedName>
    <definedName name="IQ_EST_FFO_GROWTH_1YR_REUT" hidden="1">"c3874"</definedName>
    <definedName name="IQ_EST_FFO_GROWTH_2YR" hidden="1">"c1771"</definedName>
    <definedName name="IQ_EST_FFO_GROWTH_2YR_REUT" hidden="1">"c3875"</definedName>
    <definedName name="IQ_EST_FFO_GROWTH_Q_1YR" hidden="1">"c1772"</definedName>
    <definedName name="IQ_EST_FFO_GROWTH_Q_1YR_REUT" hidden="1">"c3876"</definedName>
    <definedName name="IQ_EST_FFO_SEQ_GROWTH_Q" hidden="1">"c1773"</definedName>
    <definedName name="IQ_EST_FFO_SEQ_GROWTH_Q_REUT" hidden="1">"c3877"</definedName>
    <definedName name="IQ_EST_FFO_SHARE_DIFF" hidden="1">"c4444"</definedName>
    <definedName name="IQ_EST_FFO_SHARE_GROWTH_1YR" hidden="1">"c4425"</definedName>
    <definedName name="IQ_EST_FFO_SHARE_GROWTH_2YR" hidden="1">"c4426"</definedName>
    <definedName name="IQ_EST_FFO_SHARE_GROWTH_Q_1YR" hidden="1">"c4427"</definedName>
    <definedName name="IQ_EST_FFO_SHARE_SEQ_GROWTH_Q" hidden="1">"c4428"</definedName>
    <definedName name="IQ_EST_FFO_SHARE_SURPRISE_PERCENT" hidden="1">"c4453"</definedName>
    <definedName name="IQ_EST_FFO_SURPRISE_PERCENT" hidden="1">"c1870"</definedName>
    <definedName name="IQ_EST_FFO_SURPRISE_PERCENT_REUT" hidden="1">"c3891"</definedName>
    <definedName name="IQ_EST_FOOTNOTE" hidden="1">"c4540"</definedName>
    <definedName name="IQ_EST_FOOTNOTE_REUT" hidden="1">"c5478"</definedName>
    <definedName name="IQ_EST_MAINT_CAPEX_DIFF" hidden="1">"c4456"</definedName>
    <definedName name="IQ_EST_MAINT_CAPEX_GROWTH_1YR" hidden="1">"c4429"</definedName>
    <definedName name="IQ_EST_MAINT_CAPEX_GROWTH_2YR" hidden="1">"c4430"</definedName>
    <definedName name="IQ_EST_MAINT_CAPEX_GROWTH_Q_1YR" hidden="1">"c4431"</definedName>
    <definedName name="IQ_EST_MAINT_CAPEX_SEQ_GROWTH_Q" hidden="1">"c4432"</definedName>
    <definedName name="IQ_EST_MAINT_CAPEX_SURPRISE_PERCENT" hidden="1">"c4465"</definedName>
    <definedName name="IQ_EST_NAV_DIFF" hidden="1">"c1895"</definedName>
    <definedName name="IQ_EST_NAV_SURPRISE_PERCENT" hidden="1">"c1896"</definedName>
    <definedName name="IQ_EST_NET_DEBT_DIFF" hidden="1">"c4466"</definedName>
    <definedName name="IQ_EST_NET_DEBT_SURPRISE_PERCENT" hidden="1">"c4468"</definedName>
    <definedName name="IQ_EST_NI_DIFF" hidden="1">"c1885"</definedName>
    <definedName name="IQ_EST_NI_DIFF_REUT" hidden="1">"c5423"</definedName>
    <definedName name="IQ_EST_NI_GW_DIFF" hidden="1">"c1887"</definedName>
    <definedName name="IQ_EST_NI_GW_DIFF_REUT" hidden="1">"c5425"</definedName>
    <definedName name="IQ_EST_NI_GW_SURPRISE_PERCENT" hidden="1">"c1888"</definedName>
    <definedName name="IQ_EST_NI_GW_SURPRISE_PERCENT_REUT" hidden="1">"c5426"</definedName>
    <definedName name="IQ_EST_NI_REPORT_DIFF" hidden="1">"c1889"</definedName>
    <definedName name="IQ_EST_NI_REPORT_DIFF_REUT" hidden="1">"c5427"</definedName>
    <definedName name="IQ_EST_NI_REPORT_SURPRISE_PERCENT" hidden="1">"c1890"</definedName>
    <definedName name="IQ_EST_NI_REPORT_SURPRISE_PERCENT_REUT" hidden="1">"c5428"</definedName>
    <definedName name="IQ_EST_NI_SBC_DIFF" hidden="1">"c4472"</definedName>
    <definedName name="IQ_EST_NI_SBC_GW_DIFF" hidden="1">"c4476"</definedName>
    <definedName name="IQ_EST_NI_SBC_GW_SURPRISE_PERCENT" hidden="1">"c4485"</definedName>
    <definedName name="IQ_EST_NI_SBC_SURPRISE_PERCENT" hidden="1">"c4491"</definedName>
    <definedName name="IQ_EST_NI_SURPRISE_PERCENT" hidden="1">"c1886"</definedName>
    <definedName name="IQ_EST_NI_SURPRISE_PERCENT_REUT" hidden="1">"c5424"</definedName>
    <definedName name="IQ_EST_NUM_BUY" hidden="1">"c1759"</definedName>
    <definedName name="IQ_EST_NUM_BUY_REUT" hidden="1">"c3869"</definedName>
    <definedName name="IQ_EST_NUM_HOLD" hidden="1">"c1761"</definedName>
    <definedName name="IQ_EST_NUM_HOLD_REUT" hidden="1">"c3871"</definedName>
    <definedName name="IQ_EST_NUM_NO_OPINION" hidden="1">"c1758"</definedName>
    <definedName name="IQ_EST_NUM_NO_OPINION_REUT" hidden="1">"c3868"</definedName>
    <definedName name="IQ_EST_NUM_OUTPERFORM" hidden="1">"c1760"</definedName>
    <definedName name="IQ_EST_NUM_OUTPERFORM_REUT" hidden="1">"c3870"</definedName>
    <definedName name="IQ_EST_NUM_SELL" hidden="1">"c1763"</definedName>
    <definedName name="IQ_EST_NUM_SELL_REUT" hidden="1">"c3873"</definedName>
    <definedName name="IQ_EST_NUM_UNDERPERFORM" hidden="1">"c1762"</definedName>
    <definedName name="IQ_EST_NUM_UNDERPERFORM_REUT" hidden="1">"c3872"</definedName>
    <definedName name="IQ_EST_OPER_INC_DIFF" hidden="1">"c1877"</definedName>
    <definedName name="IQ_EST_OPER_INC_DIFF_REUT" hidden="1">"c5415"</definedName>
    <definedName name="IQ_EST_OPER_INC_SURPRISE_PERCENT" hidden="1">"c1878"</definedName>
    <definedName name="IQ_EST_OPER_INC_SURPRISE_PERCENT_REUT" hidden="1">"c5416"</definedName>
    <definedName name="IQ_EST_PRE_TAX_DIFF" hidden="1">"c1879"</definedName>
    <definedName name="IQ_EST_PRE_TAX_DIFF_REUT" hidden="1">"c5417"</definedName>
    <definedName name="IQ_EST_PRE_TAX_GW_DIFF" hidden="1">"c1881"</definedName>
    <definedName name="IQ_EST_PRE_TAX_GW_DIFF_REUT" hidden="1">"c5419"</definedName>
    <definedName name="IQ_EST_PRE_TAX_GW_SURPRISE_PERCENT" hidden="1">"c1882"</definedName>
    <definedName name="IQ_EST_PRE_TAX_GW_SURPRISE_PERCENT_REUT" hidden="1">"c5420"</definedName>
    <definedName name="IQ_EST_PRE_TAX_REPORT_DIFF" hidden="1">"c1883"</definedName>
    <definedName name="IQ_EST_PRE_TAX_REPORT_DIFF_REUT" hidden="1">"c5421"</definedName>
    <definedName name="IQ_EST_PRE_TAX_REPORT_SURPRISE_PERCENT" hidden="1">"c1884"</definedName>
    <definedName name="IQ_EST_PRE_TAX_REPORT_SURPRISE_PERCENT_REUT" hidden="1">"c5422"</definedName>
    <definedName name="IQ_EST_PRE_TAX_SURPRISE_PERCENT" hidden="1">"c1880"</definedName>
    <definedName name="IQ_EST_PRE_TAX_SURPRISE_PERCENT_REUT" hidden="1">"c5418"</definedName>
    <definedName name="IQ_EST_RECURRING_PROFIT_SHARE_DIFF" hidden="1">"c4505"</definedName>
    <definedName name="IQ_EST_RECURRING_PROFIT_SHARE_SURPRISE_PERCENT" hidden="1">"c4515"</definedName>
    <definedName name="IQ_EST_REV_DIFF" hidden="1">"c1865"</definedName>
    <definedName name="IQ_EST_REV_DIFF_REUT" hidden="1">"c3886"</definedName>
    <definedName name="IQ_EST_REV_GROWTH_1YR" hidden="1">"c1638"</definedName>
    <definedName name="IQ_EST_REV_GROWTH_1YR_REUT" hidden="1">"c3860"</definedName>
    <definedName name="IQ_EST_REV_GROWTH_2YR" hidden="1">"c1639"</definedName>
    <definedName name="IQ_EST_REV_GROWTH_2YR_REUT" hidden="1">"c3861"</definedName>
    <definedName name="IQ_EST_REV_GROWTH_Q_1YR" hidden="1">"c1640"</definedName>
    <definedName name="IQ_EST_REV_GROWTH_Q_1YR_REUT" hidden="1">"c3862"</definedName>
    <definedName name="IQ_EST_REV_SEQ_GROWTH_Q" hidden="1">"c1765"</definedName>
    <definedName name="IQ_EST_REV_SEQ_GROWTH_Q_REUT" hidden="1">"c3863"</definedName>
    <definedName name="IQ_EST_REV_SURPRISE_PERCENT" hidden="1">"c1866"</definedName>
    <definedName name="IQ_EST_REV_SURPRISE_PERCENT_REUT" hidden="1">"c3887"</definedName>
    <definedName name="IQ_EST_VENDOR" hidden="1">"c5564"</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CISE_TAXES_EXCL_SALES" hidden="1">"c5515"</definedName>
    <definedName name="IQ_EXCISE_TAXES_INCL_SALES" hidden="1">"c5514"</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 hidden="1">"c6216"</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FO_ACT_OR_EST" hidden="1">"c2216"</definedName>
    <definedName name="IQ_FFO_ADJ_ACT_OR_EST" hidden="1">"c4435"</definedName>
    <definedName name="IQ_FFO_ADJ_EST" hidden="1">"c4434"</definedName>
    <definedName name="IQ_FFO_ADJ_GUIDANCE" hidden="1">"c4436"</definedName>
    <definedName name="IQ_FFO_ADJ_HIGH_EST" hidden="1">"c4437"</definedName>
    <definedName name="IQ_FFO_ADJ_HIGH_GUIDANCE" hidden="1">"c4202"</definedName>
    <definedName name="IQ_FFO_ADJ_LOW_EST" hidden="1">"c4438"</definedName>
    <definedName name="IQ_FFO_ADJ_LOW_GUIDANCE" hidden="1">"c4242"</definedName>
    <definedName name="IQ_FFO_ADJ_MEDIAN_EST" hidden="1">"c4439"</definedName>
    <definedName name="IQ_FFO_ADJ_NUM_EST" hidden="1">"c4440"</definedName>
    <definedName name="IQ_FFO_ADJ_STDDEV_EST" hidden="1">"c4441"</definedName>
    <definedName name="IQ_FFO_EST" hidden="1">"c418"</definedName>
    <definedName name="IQ_FFO_EST_REUT" hidden="1">"c3837"</definedName>
    <definedName name="IQ_FFO_GUIDANCE" hidden="1">"c4443"</definedName>
    <definedName name="IQ_FFO_HIGH_EST" hidden="1">"c419"</definedName>
    <definedName name="IQ_FFO_HIGH_EST_REUT" hidden="1">"c3839"</definedName>
    <definedName name="IQ_FFO_HIGH_GUIDANCE" hidden="1">"c4184"</definedName>
    <definedName name="IQ_FFO_LOW_EST" hidden="1">"c420"</definedName>
    <definedName name="IQ_FFO_LOW_EST_REUT" hidden="1">"c3840"</definedName>
    <definedName name="IQ_FFO_LOW_GUIDANCE" hidden="1">"c4224"</definedName>
    <definedName name="IQ_FFO_MEDIAN_EST" hidden="1">"c1665"</definedName>
    <definedName name="IQ_FFO_MEDIAN_EST_REUT" hidden="1">"c3838"</definedName>
    <definedName name="IQ_FFO_NUM_EST" hidden="1">"c421"</definedName>
    <definedName name="IQ_FFO_NUM_EST_REUT" hidden="1">"c3841"</definedName>
    <definedName name="IQ_FFO_PAYOUT_RATIO" hidden="1">"c3492"</definedName>
    <definedName name="IQ_FFO_SHARE_ACT_OR_EST" hidden="1">"c4446"</definedName>
    <definedName name="IQ_FFO_SHARE_EST" hidden="1">"c4445"</definedName>
    <definedName name="IQ_FFO_SHARE_GUIDANCE" hidden="1">"c4447"</definedName>
    <definedName name="IQ_FFO_SHARE_HIGH_EST" hidden="1">"c4448"</definedName>
    <definedName name="IQ_FFO_SHARE_HIGH_GUIDANCE" hidden="1">"c4203"</definedName>
    <definedName name="IQ_FFO_SHARE_LOW_EST" hidden="1">"c4449"</definedName>
    <definedName name="IQ_FFO_SHARE_LOW_GUIDANCE" hidden="1">"c4243"</definedName>
    <definedName name="IQ_FFO_SHARE_MEDIAN_EST" hidden="1">"c4450"</definedName>
    <definedName name="IQ_FFO_SHARE_NUM_EST" hidden="1">"c4451"</definedName>
    <definedName name="IQ_FFO_SHARE_STDDEV_EST" hidden="1">"c4452"</definedName>
    <definedName name="IQ_FFO_STDDEV_EST" hidden="1">"c422"</definedName>
    <definedName name="IQ_FFO_STDDEV_EST_REUT" hidden="1">"c3842"</definedName>
    <definedName name="IQ_FH" hidden="1">100000</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CURRENT_PORT_DEBT_TOTAL" hidden="1">"c5524"</definedName>
    <definedName name="IQ_FIN_DIV_CURRENT_PORT_LEASES_TOTAL" hidden="1">"c5523"</definedName>
    <definedName name="IQ_FIN_DIV_DEBT_CURRENT" hidden="1">"c429"</definedName>
    <definedName name="IQ_FIN_DIV_DEBT_LT" hidden="1">"c430"</definedName>
    <definedName name="IQ_FIN_DIV_DEBT_LT_TOTAL" hidden="1">"c5526"</definedName>
    <definedName name="IQ_FIN_DIV_DEBT_TOTAL" hidden="1">"c5656"</definedName>
    <definedName name="IQ_FIN_DIV_EXP" hidden="1">"c431"</definedName>
    <definedName name="IQ_FIN_DIV_INT_EXP" hidden="1">"c432"</definedName>
    <definedName name="IQ_FIN_DIV_LEASES_LT_TOTAL" hidden="1">"c5525"</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LT_DEBT_TOTAL" hidden="1">"c5655"</definedName>
    <definedName name="IQ_FIN_DIV_NOTES_PAY_TOTAL" hidden="1">"c5522"</definedName>
    <definedName name="IQ_FIN_DIV_REV" hidden="1">"c437"</definedName>
    <definedName name="IQ_FIN_DIV_ST_DEBT_TOTAL" hidden="1">"c5527"</definedName>
    <definedName name="IQ_FINANCING_CASH" hidden="1">"c1405"</definedName>
    <definedName name="IQ_FINANCING_CASH_SUPPL" hidden="1">"c1406"</definedName>
    <definedName name="IQ_FINANCING_OBLIG_CURRENT" hidden="1">"c6190"</definedName>
    <definedName name="IQ_FINANCING_OBLIG_NON_CURRENT" hidden="1">"c6191"</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AP_IS" hidden="1">"c6194"</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 hidden="1">"c6217"</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 hidden="1">"c6218"</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 hidden="1">"c6219"</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 hidden="1">"c6220"</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 hidden="1">"c6278"</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 hidden="1">"c6221"</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EO_SEG_ASSETS" hidden="1">"c4069"</definedName>
    <definedName name="IQ_GEO_SEG_ASSETS_ABS" hidden="1">"c4091"</definedName>
    <definedName name="IQ_GEO_SEG_ASSETS_TOTAL" hidden="1">"c4123"</definedName>
    <definedName name="IQ_GEO_SEG_CAPEX" hidden="1">"c4083"</definedName>
    <definedName name="IQ_GEO_SEG_CAPEX_ABS" hidden="1">"c4105"</definedName>
    <definedName name="IQ_GEO_SEG_CAPEX_TOTAL" hidden="1">"c4127"</definedName>
    <definedName name="IQ_GEO_SEG_DA" hidden="1">"c4082"</definedName>
    <definedName name="IQ_GEO_SEG_DA_ABS" hidden="1">"c4104"</definedName>
    <definedName name="IQ_GEO_SEG_DA_TOTAL" hidden="1">"c4126"</definedName>
    <definedName name="IQ_GEO_SEG_EARNINGS_OP" hidden="1">"c4073"</definedName>
    <definedName name="IQ_GEO_SEG_EARNINGS_OP_ABS" hidden="1">"c4095"</definedName>
    <definedName name="IQ_GEO_SEG_EARNINGS_OP_TOTAL" hidden="1">"c4119"</definedName>
    <definedName name="IQ_GEO_SEG_EBT" hidden="1">"c4072"</definedName>
    <definedName name="IQ_GEO_SEG_EBT_ABS" hidden="1">"c4094"</definedName>
    <definedName name="IQ_GEO_SEG_EBT_TOTAL" hidden="1">"c4121"</definedName>
    <definedName name="IQ_GEO_SEG_GP" hidden="1">"c4070"</definedName>
    <definedName name="IQ_GEO_SEG_GP_ABS" hidden="1">"c4092"</definedName>
    <definedName name="IQ_GEO_SEG_GP_TOTAL" hidden="1">"c4120"</definedName>
    <definedName name="IQ_GEO_SEG_INC_TAX" hidden="1">"c4081"</definedName>
    <definedName name="IQ_GEO_SEG_INC_TAX_ABS" hidden="1">"c4103"</definedName>
    <definedName name="IQ_GEO_SEG_INC_TAX_TOTAL" hidden="1">"c4125"</definedName>
    <definedName name="IQ_GEO_SEG_INTEREST_EXP" hidden="1">"c4080"</definedName>
    <definedName name="IQ_GEO_SEG_INTEREST_EXP_ABS" hidden="1">"c4102"</definedName>
    <definedName name="IQ_GEO_SEG_INTEREST_EXP_TOTAL" hidden="1">"c4124"</definedName>
    <definedName name="IQ_GEO_SEG_NAME" hidden="1">"c5484"</definedName>
    <definedName name="IQ_GEO_SEG_NAME_ABS" hidden="1">"c5485"</definedName>
    <definedName name="IQ_GEO_SEG_NI" hidden="1">"c4071"</definedName>
    <definedName name="IQ_GEO_SEG_NI_ABS" hidden="1">"c4093"</definedName>
    <definedName name="IQ_GEO_SEG_NI_TOTAL" hidden="1">"c4122"</definedName>
    <definedName name="IQ_GEO_SEG_OPER_INC" hidden="1">"c4075"</definedName>
    <definedName name="IQ_GEO_SEG_OPER_INC_ABS" hidden="1">"c4097"</definedName>
    <definedName name="IQ_GEO_SEG_OPER_INC_TOTAL" hidden="1">"c4118"</definedName>
    <definedName name="IQ_GEO_SEG_REV" hidden="1">"c4074"</definedName>
    <definedName name="IQ_GEO_SEG_REV_ABS" hidden="1">"c4096"</definedName>
    <definedName name="IQ_GEO_SEG_REV_TOTAL" hidden="1">"c4117"</definedName>
    <definedName name="IQ_GOODWILL_NET" hidden="1">"c1380"</definedName>
    <definedName name="IQ_GP" hidden="1">"c511"</definedName>
    <definedName name="IQ_GP_10YR_ANN_CAGR" hidden="1">"c6090"</definedName>
    <definedName name="IQ_GP_10YR_ANN_GROWTH" hidden="1">"c512"</definedName>
    <definedName name="IQ_GP_1YR_ANN_GROWTH" hidden="1">"c513"</definedName>
    <definedName name="IQ_GP_2YR_ANN_CAGR" hidden="1">"c6091"</definedName>
    <definedName name="IQ_GP_2YR_ANN_GROWTH" hidden="1">"c514"</definedName>
    <definedName name="IQ_GP_3YR_ANN_CAGR" hidden="1">"c6092"</definedName>
    <definedName name="IQ_GP_3YR_ANN_GROWTH" hidden="1">"c515"</definedName>
    <definedName name="IQ_GP_5YR_ANN_CAGR" hidden="1">"c6093"</definedName>
    <definedName name="IQ_GP_5YR_ANN_GROWTH" hidden="1">"c516"</definedName>
    <definedName name="IQ_GP_7YR_ANN_CAGR" hidden="1">"c6094"</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CAGR" hidden="1">"c6095"</definedName>
    <definedName name="IQ_GROSS_LOANS_10YR_ANN_GROWTH" hidden="1">"c522"</definedName>
    <definedName name="IQ_GROSS_LOANS_1YR_ANN_GROWTH" hidden="1">"c523"</definedName>
    <definedName name="IQ_GROSS_LOANS_2YR_ANN_CAGR" hidden="1">"c6096"</definedName>
    <definedName name="IQ_GROSS_LOANS_2YR_ANN_GROWTH" hidden="1">"c524"</definedName>
    <definedName name="IQ_GROSS_LOANS_3YR_ANN_CAGR" hidden="1">"c6097"</definedName>
    <definedName name="IQ_GROSS_LOANS_3YR_ANN_GROWTH" hidden="1">"c525"</definedName>
    <definedName name="IQ_GROSS_LOANS_5YR_ANN_CAGR" hidden="1">"c6098"</definedName>
    <definedName name="IQ_GROSS_LOANS_5YR_ANN_GROWTH" hidden="1">"c526"</definedName>
    <definedName name="IQ_GROSS_LOANS_7YR_ANN_CAGR" hidden="1">"c6099"</definedName>
    <definedName name="IQ_GROSS_LOANS_7YR_ANN_GROWTH" hidden="1">"c527"</definedName>
    <definedName name="IQ_GROSS_LOANS_TOTAL_DEPOSITS" hidden="1">"c528"</definedName>
    <definedName name="IQ_GROSS_MARGIN" hidden="1">"c529"</definedName>
    <definedName name="IQ_GROSS_MARGIN_ACT_OR_EST" hidden="1">"c5554"</definedName>
    <definedName name="IQ_GROSS_MARGIN_EST" hidden="1">"c5547"</definedName>
    <definedName name="IQ_GROSS_MARGIN_HIGH_EST" hidden="1">"c5549"</definedName>
    <definedName name="IQ_GROSS_MARGIN_LOW_EST" hidden="1">"c5550"</definedName>
    <definedName name="IQ_GROSS_MARGIN_MEDIAN_EST" hidden="1">"c5548"</definedName>
    <definedName name="IQ_GROSS_MARGIN_NUM_EST" hidden="1">"c5551"</definedName>
    <definedName name="IQ_GROSS_MARGIN_STDDEV_EST" hidden="1">"c5552"</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 hidden="1">"c6279"</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 hidden="1">"c6280"</definedName>
    <definedName name="IQ_GW_INTAN_AMORT_REIT" hidden="1">"c1480"</definedName>
    <definedName name="IQ_GW_INTAN_AMORT_UTI" hidden="1">"c1481"</definedName>
    <definedName name="IQ_HC_ADMISSIONS" hidden="1">"c5953"</definedName>
    <definedName name="IQ_HC_ADMISSIONS_GROWTH" hidden="1">"c5997"</definedName>
    <definedName name="IQ_HC_ADMISSIONS_MANAGED_CARE" hidden="1">"c5956"</definedName>
    <definedName name="IQ_HC_ADMISSIONS_MEDICAID" hidden="1">"c5955"</definedName>
    <definedName name="IQ_HC_ADMISSIONS_MEDICARE" hidden="1">"c5954"</definedName>
    <definedName name="IQ_HC_ADMISSIONS_OTHER" hidden="1">"c5957"</definedName>
    <definedName name="IQ_HC_ADMISSIONS_SF" hidden="1">"c6006"</definedName>
    <definedName name="IQ_HC_ALFS" hidden="1">"c5952"</definedName>
    <definedName name="IQ_HC_AVG_BEDS_SVC" hidden="1">"c5951"</definedName>
    <definedName name="IQ_HC_AVG_DAILY_CENSUS" hidden="1">"c5965"</definedName>
    <definedName name="IQ_HC_AVG_LICENSED_BEDS" hidden="1">"c5949"</definedName>
    <definedName name="IQ_HC_AVG_LICENSED_BEDS_SF" hidden="1">"c6004"</definedName>
    <definedName name="IQ_HC_AVG_STAY" hidden="1">"c5966"</definedName>
    <definedName name="IQ_HC_AVG_STAY_SF" hidden="1">"c6016"</definedName>
    <definedName name="IQ_HC_BEDS_SVC" hidden="1">"c5950"</definedName>
    <definedName name="IQ_HC_DAYS_REV_OUT" hidden="1">"c5993"</definedName>
    <definedName name="IQ_HC_EQUIV_ADMISSIONS_GROWTH" hidden="1">"c5998"</definedName>
    <definedName name="IQ_HC_EQUIVALENT_ADMISSIONS" hidden="1">"c5958"</definedName>
    <definedName name="IQ_HC_EQUIVALENT_ADMISSIONS_SF" hidden="1">"c6007"</definedName>
    <definedName name="IQ_HC_ER_VISITS" hidden="1">"c5964"</definedName>
    <definedName name="IQ_HC_ER_VISITS_SF" hidden="1">"c6017"</definedName>
    <definedName name="IQ_HC_GROSS_INPATIENT_REV" hidden="1">"c5987"</definedName>
    <definedName name="IQ_HC_GROSS_OUTPATIENT_REV" hidden="1">"c5988"</definedName>
    <definedName name="IQ_HC_GROSS_PATIENT_REV" hidden="1">"c5989"</definedName>
    <definedName name="IQ_HC_HOSP_FACILITIES_CONSOL" hidden="1">"c5945"</definedName>
    <definedName name="IQ_HC_HOSP_FACILITIES_CONSOL_SF" hidden="1">"c6000"</definedName>
    <definedName name="IQ_HC_HOSP_FACILITIES_NON_CONSOL" hidden="1">"c5946"</definedName>
    <definedName name="IQ_HC_HOSP_FACILITIES_NON_CONSOL_SF" hidden="1">"c6001"</definedName>
    <definedName name="IQ_HC_HOSP_FACILITIES_TOTAL" hidden="1">"c5947"</definedName>
    <definedName name="IQ_HC_HOSP_FACILITIES_TOTAL_SF" hidden="1">"c6002"</definedName>
    <definedName name="IQ_HC_INPATIENT_PROCEDURES" hidden="1">"c5961"</definedName>
    <definedName name="IQ_HC_INPATIENT_PROCEDURES_SF" hidden="1">"c6011"</definedName>
    <definedName name="IQ_HC_INPATIENT_REV_PER_ADMISSION" hidden="1">"c5994"</definedName>
    <definedName name="IQ_HC_INTPATIENT_SVCS_PCT_REV" hidden="1">"c5975"</definedName>
    <definedName name="IQ_HC_INTPATIENT_SVCS_PCT_REV_SF" hidden="1">"c6015"</definedName>
    <definedName name="IQ_HC_LICENSED_BEDS" hidden="1">"c5948"</definedName>
    <definedName name="IQ_HC_LICENSED_BEDS_SF" hidden="1">"c6003"</definedName>
    <definedName name="IQ_HC_MANAGED_CARE_PCT_ADMISSIONS" hidden="1">"c5982"</definedName>
    <definedName name="IQ_HC_MANAGED_CARE_PCT_REV" hidden="1">"c5978"</definedName>
    <definedName name="IQ_HC_MEDICAID_PCT_ADMISSIONS" hidden="1">"c5981"</definedName>
    <definedName name="IQ_HC_MEDICAID_PCT_REV" hidden="1">"c5977"</definedName>
    <definedName name="IQ_HC_MEDICARE_PCT_ADMISSIONS" hidden="1">"c5980"</definedName>
    <definedName name="IQ_HC_MEDICARE_PCT_REV" hidden="1">"c5976"</definedName>
    <definedName name="IQ_HC_NET_INPATIENT_REV" hidden="1">"c5984"</definedName>
    <definedName name="IQ_HC_NET_OUTPATIENT_REV" hidden="1">"c5985"</definedName>
    <definedName name="IQ_HC_NET_PATIENT_REV" hidden="1">"c5986"</definedName>
    <definedName name="IQ_HC_NET_PATIENT_REV_SF" hidden="1">"c6005"</definedName>
    <definedName name="IQ_HC_OCC_RATE" hidden="1">"c5967"</definedName>
    <definedName name="IQ_HC_OCC_RATE_LICENSED_BEDS" hidden="1">"c5968"</definedName>
    <definedName name="IQ_HC_OCC_RATE_SF" hidden="1">"c6009"</definedName>
    <definedName name="IQ_HC_OPEX_SUPPLIES" hidden="1">"c5990"</definedName>
    <definedName name="IQ_HC_OTHER_OPEX_PCT_REV" hidden="1">"c5973"</definedName>
    <definedName name="IQ_HC_OUTPATIENT_PROCEDURES" hidden="1">"c5962"</definedName>
    <definedName name="IQ_HC_OUTPATIENT_PROCEDURES_SF" hidden="1">"c6012"</definedName>
    <definedName name="IQ_HC_OUTPATIENT_REV_PER_ADMISSION" hidden="1">"c5995"</definedName>
    <definedName name="IQ_HC_OUTPATIENT_SVCS_PCT_REV" hidden="1">"c5974"</definedName>
    <definedName name="IQ_HC_OUTPATIENT_SVCS_PCT_REV_SF" hidden="1">"c6014"</definedName>
    <definedName name="IQ_HC_PATIENT_DAYS" hidden="1">"c5960"</definedName>
    <definedName name="IQ_HC_PATIENT_DAYS_SF" hidden="1">"c6010"</definedName>
    <definedName name="IQ_HC_PROF_GEN_LIAB_CLAIM_PAID" hidden="1">"c5991"</definedName>
    <definedName name="IQ_HC_PROF_GEN_LIAB_EXP_BENEFIT" hidden="1">"c5992"</definedName>
    <definedName name="IQ_HC_PROVISION_DOUBTFUL_PCT_REV" hidden="1">"c5972"</definedName>
    <definedName name="IQ_HC_REV_GROWTH" hidden="1">"c5996"</definedName>
    <definedName name="IQ_HC_REV_PER_EQUIV_ADMISSION" hidden="1">"c5959"</definedName>
    <definedName name="IQ_HC_REV_PER_EQUIV_ADMISSION_SF" hidden="1">"c6008"</definedName>
    <definedName name="IQ_HC_REV_PER_EQUIV_ADMISSIONS_GROWTH" hidden="1">"c5999"</definedName>
    <definedName name="IQ_HC_REV_PER_PATIENT_DAY" hidden="1">"c5969"</definedName>
    <definedName name="IQ_HC_REV_PER_PATIENT_DAY_SF" hidden="1">"c6018"</definedName>
    <definedName name="IQ_HC_SALARIES_PCT_REV" hidden="1">"c5970"</definedName>
    <definedName name="IQ_HC_SUPPLIES_PCT_REV" hidden="1">"c5971"</definedName>
    <definedName name="IQ_HC_TOTAL_PROCEDURES" hidden="1">"c5963"</definedName>
    <definedName name="IQ_HC_TOTAL_PROCEDURES_SF" hidden="1">"c6013"</definedName>
    <definedName name="IQ_HC_UNINSURED_PCT_ADMISSIONS" hidden="1">"c5983"</definedName>
    <definedName name="IQ_HC_UNINSURED_PCT_REV" hidden="1">"c5979"</definedName>
    <definedName name="IQ_HIGH_TARGET_PRICE" hidden="1">"c1651"</definedName>
    <definedName name="IQ_HIGH_TARGET_PRICE_REUT" hidden="1">"c5317"</definedName>
    <definedName name="IQ_HIGHPRICE" hidden="1">"c545"</definedName>
    <definedName name="IQ_HOME_AVG_LOAN_SIZE" hidden="1">"c5911"</definedName>
    <definedName name="IQ_HOME_BACKLOG" hidden="1">"c5844"</definedName>
    <definedName name="IQ_HOME_BACKLOG_AVG_JV" hidden="1">"c5848"</definedName>
    <definedName name="IQ_HOME_BACKLOG_AVG_JV_GROWTH" hidden="1">"c5928"</definedName>
    <definedName name="IQ_HOME_BACKLOG_AVG_JV_INC" hidden="1">"c5851"</definedName>
    <definedName name="IQ_HOME_BACKLOG_AVG_JV_INC_GROWTH" hidden="1">"c5931"</definedName>
    <definedName name="IQ_HOME_BACKLOG_AVG_PRICE" hidden="1">"c5845"</definedName>
    <definedName name="IQ_HOME_BACKLOG_AVG_PRICE_GROWTH" hidden="1">"c5925"</definedName>
    <definedName name="IQ_HOME_BACKLOG_GROWTH" hidden="1">"c5924"</definedName>
    <definedName name="IQ_HOME_BACKLOG_JV" hidden="1">"c5847"</definedName>
    <definedName name="IQ_HOME_BACKLOG_JV_GROWTH" hidden="1">"c5927"</definedName>
    <definedName name="IQ_HOME_BACKLOG_JV_INC" hidden="1">"c5850"</definedName>
    <definedName name="IQ_HOME_BACKLOG_JV_INC_GROWTH" hidden="1">"c5930"</definedName>
    <definedName name="IQ_HOME_BACKLOG_VALUE" hidden="1">"c5846"</definedName>
    <definedName name="IQ_HOME_BACKLOG_VALUE_GROWTH" hidden="1">"c5926"</definedName>
    <definedName name="IQ_HOME_BACKLOG_VALUE_JV" hidden="1">"c5849"</definedName>
    <definedName name="IQ_HOME_BACKLOG_VALUE_JV_GROWTH" hidden="1">"c5929"</definedName>
    <definedName name="IQ_HOME_BACKLOG_VALUE_JV_INC" hidden="1">"c5852"</definedName>
    <definedName name="IQ_HOME_BACKLOG_VALUE_JV_INC_GROWTH" hidden="1">"c5932"</definedName>
    <definedName name="IQ_HOME_COMMUNITIES_ACTIVE" hidden="1">"c5862"</definedName>
    <definedName name="IQ_HOME_COMMUNITIES_ACTIVE_GROWTH" hidden="1">"c5942"</definedName>
    <definedName name="IQ_HOME_COMMUNITIES_ACTIVE_JV" hidden="1">"c5863"</definedName>
    <definedName name="IQ_HOME_COMMUNITIES_ACTIVE_JV_GROWTH" hidden="1">"c5943"</definedName>
    <definedName name="IQ_HOME_COMMUNITIES_ACTIVE_JV_INC" hidden="1">"c5864"</definedName>
    <definedName name="IQ_HOME_COMMUNITIES_ACTIVE_JV_INC_GROWTH" hidden="1">"c5944"</definedName>
    <definedName name="IQ_HOME_COST_CONSTRUCTION_SVCS" hidden="1">"c5882"</definedName>
    <definedName name="IQ_HOME_COST_ELIMINATIONS_OTHER" hidden="1">"c5883"</definedName>
    <definedName name="IQ_HOME_COST_FINANCIAL_SVCS" hidden="1">"c5881"</definedName>
    <definedName name="IQ_HOME_COST_HOUSING" hidden="1">"c5877"</definedName>
    <definedName name="IQ_HOME_COST_LAND_LOT" hidden="1">"c5878"</definedName>
    <definedName name="IQ_HOME_COST_OTHER_HOMEBUILDING" hidden="1">"c5879"</definedName>
    <definedName name="IQ_HOME_COST_TOTAL" hidden="1">"c5884"</definedName>
    <definedName name="IQ_HOME_COST_TOTAL_HOMEBUILDING" hidden="1">"c5880"</definedName>
    <definedName name="IQ_HOME_DELIVERED" hidden="1">"c5835"</definedName>
    <definedName name="IQ_HOME_DELIVERED_AVG_PRICE" hidden="1">"c5836"</definedName>
    <definedName name="IQ_HOME_DELIVERED_AVG_PRICE_GROWTH" hidden="1">"c5916"</definedName>
    <definedName name="IQ_HOME_DELIVERED_AVG_PRICE_JV" hidden="1">"c5839"</definedName>
    <definedName name="IQ_HOME_DELIVERED_AVG_PRICE_JV_GROWTH" hidden="1">"c5919"</definedName>
    <definedName name="IQ_HOME_DELIVERED_AVG_PRICE_JV_INC" hidden="1">"c5842"</definedName>
    <definedName name="IQ_HOME_DELIVERED_AVG_PRICE_JV_INC_GROWTH" hidden="1">"c5922"</definedName>
    <definedName name="IQ_HOME_DELIVERED_GROWTH" hidden="1">"c5915"</definedName>
    <definedName name="IQ_HOME_DELIVERED_JV" hidden="1">"c5838"</definedName>
    <definedName name="IQ_HOME_DELIVERED_JV_GROWTH" hidden="1">"c5918"</definedName>
    <definedName name="IQ_HOME_DELIVERED_JV_INC" hidden="1">"c5841"</definedName>
    <definedName name="IQ_HOME_DELIVERED_JV_INC_GROWTH" hidden="1">"c5921"</definedName>
    <definedName name="IQ_HOME_DELIVERED_VALUE" hidden="1">"c5837"</definedName>
    <definedName name="IQ_HOME_DELIVERED_VALUE_GROWTH" hidden="1">"c5917"</definedName>
    <definedName name="IQ_HOME_DELIVERED_VALUE_JV" hidden="1">"c5840"</definedName>
    <definedName name="IQ_HOME_DELIVERED_VALUE_JV_GROWTH" hidden="1">"c5920"</definedName>
    <definedName name="IQ_HOME_DELIVERED_VALUE_JV_INC" hidden="1">"c5843"</definedName>
    <definedName name="IQ_HOME_DELIVERED_VALUE_JV_INC_GROWTH" hidden="1">"c5923"</definedName>
    <definedName name="IQ_HOME_FINISHED_HOMES_CIP" hidden="1">"c5865"</definedName>
    <definedName name="IQ_HOME_FIRSTLIEN_MORT_ORIGINATED" hidden="1">"c5905"</definedName>
    <definedName name="IQ_HOME_FIRSTLIEN_MORT_ORIGINATED_VOL" hidden="1">"c5908"</definedName>
    <definedName name="IQ_HOME_HUC" hidden="1">"c5822"</definedName>
    <definedName name="IQ_HOME_HUC_JV" hidden="1">"c5823"</definedName>
    <definedName name="IQ_HOME_HUC_JV_INC" hidden="1">"c5824"</definedName>
    <definedName name="IQ_HOME_INV_NOT_OWNED" hidden="1">"c5868"</definedName>
    <definedName name="IQ_HOME_LAND_DEVELOPMENT" hidden="1">"c5866"</definedName>
    <definedName name="IQ_HOME_LAND_FUTURE_DEVELOPMENT" hidden="1">"c5867"</definedName>
    <definedName name="IQ_HOME_LOAN_APPLICATIONS" hidden="1">"c5910"</definedName>
    <definedName name="IQ_HOME_LOANS_SOLD_COUNT" hidden="1">"c5912"</definedName>
    <definedName name="IQ_HOME_LOANS_SOLD_VALUE" hidden="1">"c5913"</definedName>
    <definedName name="IQ_HOME_LOTS_CONTROLLED" hidden="1">"c5831"</definedName>
    <definedName name="IQ_HOME_LOTS_FINISHED" hidden="1">"c5827"</definedName>
    <definedName name="IQ_HOME_LOTS_HELD_SALE" hidden="1">"c5830"</definedName>
    <definedName name="IQ_HOME_LOTS_JV" hidden="1">"c5833"</definedName>
    <definedName name="IQ_HOME_LOTS_JV_INC" hidden="1">"c5834"</definedName>
    <definedName name="IQ_HOME_LOTS_OTHER" hidden="1">"c5832"</definedName>
    <definedName name="IQ_HOME_LOTS_OWNED" hidden="1">"c5828"</definedName>
    <definedName name="IQ_HOME_LOTS_UNDER_DEVELOPMENT" hidden="1">"c5826"</definedName>
    <definedName name="IQ_HOME_LOTS_UNDER_OPTION" hidden="1">"c5829"</definedName>
    <definedName name="IQ_HOME_LOTS_UNDEVELOPED" hidden="1">"c5825"</definedName>
    <definedName name="IQ_HOME_MORT_CAPTURE_RATE" hidden="1">"c5906"</definedName>
    <definedName name="IQ_HOME_MORT_ORIGINATED" hidden="1">"c5907"</definedName>
    <definedName name="IQ_HOME_OBLIGATIONS_INV_NOT_OWNED" hidden="1">"c5914"</definedName>
    <definedName name="IQ_HOME_ORDERS" hidden="1">"c5853"</definedName>
    <definedName name="IQ_HOME_ORDERS_AVG_PRICE" hidden="1">"c5854"</definedName>
    <definedName name="IQ_HOME_ORDERS_AVG_PRICE_GROWTH" hidden="1">"c5934"</definedName>
    <definedName name="IQ_HOME_ORDERS_AVG_PRICE_JV" hidden="1">"c5857"</definedName>
    <definedName name="IQ_HOME_ORDERS_AVG_PRICE_JV_GROWTH" hidden="1">"c5937"</definedName>
    <definedName name="IQ_HOME_ORDERS_AVG_PRICE_JV_INC" hidden="1">"c5860"</definedName>
    <definedName name="IQ_HOME_ORDERS_AVG_PRICE_JV_INC_GROWTH" hidden="1">"c5940"</definedName>
    <definedName name="IQ_HOME_ORDERS_GROWTH" hidden="1">"c5933"</definedName>
    <definedName name="IQ_HOME_ORDERS_JV" hidden="1">"c5856"</definedName>
    <definedName name="IQ_HOME_ORDERS_JV_GROWTH" hidden="1">"c5936"</definedName>
    <definedName name="IQ_HOME_ORDERS_JV_INC" hidden="1">"c5859"</definedName>
    <definedName name="IQ_HOME_ORDERS_JV_INC_GROWTH" hidden="1">"c5939"</definedName>
    <definedName name="IQ_HOME_ORDERS_VALUE" hidden="1">"c5855"</definedName>
    <definedName name="IQ_HOME_ORDERS_VALUE_GROWTH" hidden="1">"c5935"</definedName>
    <definedName name="IQ_HOME_ORDERS_VALUE_JV" hidden="1">"c5858"</definedName>
    <definedName name="IQ_HOME_ORDERS_VALUE_JV_GROWTH" hidden="1">"c5938"</definedName>
    <definedName name="IQ_HOME_ORDERS_VALUE_JV_INC" hidden="1">"c5861"</definedName>
    <definedName name="IQ_HOME_ORDERS_VALUE_JV_INC_GROWTH" hidden="1">"c5941"</definedName>
    <definedName name="IQ_HOME_ORIGINATION_TOTAL" hidden="1">"c5909"</definedName>
    <definedName name="IQ_HOME_PRETAX_INC_CONSTRUCTION_SVCS" hidden="1">"c5890"</definedName>
    <definedName name="IQ_HOME_PRETAX_INC_ELIMINATIONS_OTHER" hidden="1">"c5891"</definedName>
    <definedName name="IQ_HOME_PRETAX_INC_FINANCIAL_SVCS" hidden="1">"c5889"</definedName>
    <definedName name="IQ_HOME_PRETAX_INC_HOUSING" hidden="1">"c5885"</definedName>
    <definedName name="IQ_HOME_PRETAX_INC_LAND_LOT" hidden="1">"c5886"</definedName>
    <definedName name="IQ_HOME_PRETAX_INC_OTHER_HOMEBUILDING" hidden="1">"c5887"</definedName>
    <definedName name="IQ_HOME_PRETAX_INC_TOTAL" hidden="1">"c5892"</definedName>
    <definedName name="IQ_HOME_PRETAX_INC_TOTAL_HOMEBUILDING" hidden="1">"c5888"</definedName>
    <definedName name="IQ_HOME_PURCH_OBLIGATION_1YR" hidden="1">"c5898"</definedName>
    <definedName name="IQ_HOME_PURCH_OBLIGATION_2YR" hidden="1">"c5899"</definedName>
    <definedName name="IQ_HOME_PURCH_OBLIGATION_3YR" hidden="1">"c5900"</definedName>
    <definedName name="IQ_HOME_PURCH_OBLIGATION_4YR" hidden="1">"c5901"</definedName>
    <definedName name="IQ_HOME_PURCH_OBLIGATION_5YR" hidden="1">"c5902"</definedName>
    <definedName name="IQ_HOME_PURCH_OBLIGATION_AFTER5" hidden="1">"c5903"</definedName>
    <definedName name="IQ_HOME_PURCH_OBLIGATION_TOTAL" hidden="1">"c5904"</definedName>
    <definedName name="IQ_HOME_REV_CONSTRUCTION_SERVICES" hidden="1">"c5874"</definedName>
    <definedName name="IQ_HOME_REV_ELIMINATIONS_OTHER" hidden="1">"c5875"</definedName>
    <definedName name="IQ_HOME_REV_FINANCIAL_SERVICES" hidden="1">"c5873"</definedName>
    <definedName name="IQ_HOME_REV_HOUSING" hidden="1">"c5872"</definedName>
    <definedName name="IQ_HOME_REV_LAND_LOT" hidden="1">"c5870"</definedName>
    <definedName name="IQ_HOME_REV_OTHER_HOMEBUILDING" hidden="1">"c5871"</definedName>
    <definedName name="IQ_HOME_REV_TOTAL" hidden="1">"c5876"</definedName>
    <definedName name="IQ_HOME_TOTAL_INV" hidden="1">"c5869"</definedName>
    <definedName name="IQ_HOME_WARRANTY_RES_BEG" hidden="1">"c5893"</definedName>
    <definedName name="IQ_HOME_WARRANTY_RES_END" hidden="1">"c5897"</definedName>
    <definedName name="IQ_HOME_WARRANTY_RES_ISS" hidden="1">"c5894"</definedName>
    <definedName name="IQ_HOME_WARRANTY_RES_OTHER" hidden="1">"c5896"</definedName>
    <definedName name="IQ_HOME_WARRANTY_RES_PAY" hidden="1">"c5895"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 hidden="1">"c6222"</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DUSTRY" hidden="1">"c3601"</definedName>
    <definedName name="IQ_INDUSTRY_GROUP" hidden="1">"c3602"</definedName>
    <definedName name="IQ_INDUSTRY_SECTOR" hidden="1">"c3603"</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 hidden="1">"c6223"</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 hidden="1">"c6224"</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 hidden="1">"c6225"</definedName>
    <definedName name="IQ_INT_INC_REIT" hidden="1">"c597"</definedName>
    <definedName name="IQ_INT_INC_TOTAL" hidden="1">"c598"</definedName>
    <definedName name="IQ_INT_INC_UTI" hidden="1">"c599"</definedName>
    <definedName name="IQ_INT_INV_INC" hidden="1">"c600"</definedName>
    <definedName name="IQ_INT_INV_INC_RE" hidden="1">"c6226"</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CAGR" hidden="1">"c6164"</definedName>
    <definedName name="IQ_INV_10YR_ANN_GROWTH" hidden="1">"c1930"</definedName>
    <definedName name="IQ_INV_1YR_ANN_GROWTH" hidden="1">"c1925"</definedName>
    <definedName name="IQ_INV_2YR_ANN_CAGR" hidden="1">"c6160"</definedName>
    <definedName name="IQ_INV_2YR_ANN_GROWTH" hidden="1">"c1926"</definedName>
    <definedName name="IQ_INV_3YR_ANN_CAGR" hidden="1">"c6161"</definedName>
    <definedName name="IQ_INV_3YR_ANN_GROWTH" hidden="1">"c1927"</definedName>
    <definedName name="IQ_INV_5YR_ANN_CAGR" hidden="1">"c6162"</definedName>
    <definedName name="IQ_INV_5YR_ANN_GROWTH" hidden="1">"c1928"</definedName>
    <definedName name="IQ_INV_7YR_ANN_CAGR" hidden="1">"c6163"</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GOV_SECURITY" hidden="1">"c5510"</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 hidden="1">"c6227"</definedName>
    <definedName name="IQ_INVEST_LOANS_CF_REIT" hidden="1">"c633"</definedName>
    <definedName name="IQ_INVEST_LOANS_CF_UTI" hidden="1">"c634"</definedName>
    <definedName name="IQ_INVEST_MUNI_SECURITY" hidden="1">"c5512"</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 hidden="1">"c6228"</definedName>
    <definedName name="IQ_INVEST_SECURITY_CF_REIT" hidden="1">"c642"</definedName>
    <definedName name="IQ_INVEST_SECURITY_CF_UTI" hidden="1">"c643"</definedName>
    <definedName name="IQ_INVEST_SECURITY_SUPPL" hidden="1">"c5511"</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 hidden="1">"c6229"</definedName>
    <definedName name="IQ_LEGAL_SETTLE_REIT" hidden="1">"c652"</definedName>
    <definedName name="IQ_LEGAL_SETTLE_UTI" hidden="1">"c653"</definedName>
    <definedName name="IQ_LEVERAGE_RATIO" hidden="1">"c654"</definedName>
    <definedName name="IQ_LEVERED_FCF" hidden="1">"c1907"</definedName>
    <definedName name="IQ_LFCF_10YR_ANN_CAGR" hidden="1">"c6174"</definedName>
    <definedName name="IQ_LFCF_10YR_ANN_GROWTH" hidden="1">"c1942"</definedName>
    <definedName name="IQ_LFCF_1YR_ANN_GROWTH" hidden="1">"c1937"</definedName>
    <definedName name="IQ_LFCF_2YR_ANN_CAGR" hidden="1">"c6170"</definedName>
    <definedName name="IQ_LFCF_2YR_ANN_GROWTH" hidden="1">"c1938"</definedName>
    <definedName name="IQ_LFCF_3YR_ANN_CAGR" hidden="1">"c6171"</definedName>
    <definedName name="IQ_LFCF_3YR_ANN_GROWTH" hidden="1">"c1939"</definedName>
    <definedName name="IQ_LFCF_5YR_ANN_CAGR" hidden="1">"c6172"</definedName>
    <definedName name="IQ_LFCF_5YR_ANN_GROWTH" hidden="1">"c1940"</definedName>
    <definedName name="IQ_LFCF_7YR_ANN_CAGR" hidden="1">"c6173"</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 hidden="1">"c6230"</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_TARGET_PRICE" hidden="1">"c1652"</definedName>
    <definedName name="IQ_LOW_TARGET_PRICE_REUT" hidden="1">"c5318"</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 hidden="1">"c6231"</definedName>
    <definedName name="IQ_LT_DEBT_ISSUED_REIT" hidden="1">"c686"</definedName>
    <definedName name="IQ_LT_DEBT_ISSUED_UTI" hidden="1">"c687"</definedName>
    <definedName name="IQ_LT_DEBT_RE" hidden="1">"c6232"</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 hidden="1">"c6233"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 hidden="1">"c6234"</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LTMMONTH" hidden="1">120000</definedName>
    <definedName name="IQ_MACHINERY" hidden="1">"c711"</definedName>
    <definedName name="IQ_MAINT_CAPEX" hidden="1">"c2947"</definedName>
    <definedName name="IQ_MAINT_CAPEX_ACT_OR_EST" hidden="1">"c4458"</definedName>
    <definedName name="IQ_MAINT_CAPEX_EST" hidden="1">"c4457"</definedName>
    <definedName name="IQ_MAINT_CAPEX_GUIDANCE" hidden="1">"c4459"</definedName>
    <definedName name="IQ_MAINT_CAPEX_HIGH_EST" hidden="1">"c4460"</definedName>
    <definedName name="IQ_MAINT_CAPEX_HIGH_GUIDANCE" hidden="1">"c4197"</definedName>
    <definedName name="IQ_MAINT_CAPEX_LOW_EST" hidden="1">"c4461"</definedName>
    <definedName name="IQ_MAINT_CAPEX_LOW_GUIDANCE" hidden="1">"c4237"</definedName>
    <definedName name="IQ_MAINT_CAPEX_MEDIAN_EST" hidden="1">"c4462"</definedName>
    <definedName name="IQ_MAINT_CAPEX_NUM_EST" hidden="1">"c4463"</definedName>
    <definedName name="IQ_MAINT_CAPEX_STDDEV_EST" hidden="1">"c4464"</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DIAN_TARGET_PRICE" hidden="1">"c1650"</definedName>
    <definedName name="IQ_MEDIAN_TARGET_PRICE_REUT" hidden="1">"c5316"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 hidden="1">"c6235"</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 hidden="1">"c6236"</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 hidden="1">"c6237"</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KTCAP_TOTAL_REV_FWD_REUT" hidden="1">"c4048"</definedName>
    <definedName name="IQ_MM_ACCOUNT" hidden="1">"c743"</definedName>
    <definedName name="IQ_MONTH" hidden="1">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AMES_REVISION_DATE_" hidden="1">"01/16/2012 14:24:06"</definedName>
    <definedName name="IQ_NAV_ACT_OR_EST" hidden="1">"c2225"</definedName>
    <definedName name="IQ_NAV_EST" hidden="1">"c1751"</definedName>
    <definedName name="IQ_NAV_HIGH_EST" hidden="1">"c1753"</definedName>
    <definedName name="IQ_NAV_LOW_EST" hidden="1">"c1754"</definedName>
    <definedName name="IQ_NAV_MEDIAN_EST" hidden="1">"c1752"</definedName>
    <definedName name="IQ_NAV_NUM_EST" hidden="1">"c1755"</definedName>
    <definedName name="IQ_NAV_STDDEV_EST" hidden="1">"c1756"</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ACT_OR_EST" hidden="1">"c3583"</definedName>
    <definedName name="IQ_NET_DEBT_ACT_OR_EST_REUT" hidden="1">"c5473"</definedName>
    <definedName name="IQ_NET_DEBT_EBITDA" hidden="1">"c750"</definedName>
    <definedName name="IQ_NET_DEBT_EBITDA_CAPEX" hidden="1">"c2949"</definedName>
    <definedName name="IQ_NET_DEBT_EST" hidden="1">"c3517"</definedName>
    <definedName name="IQ_NET_DEBT_EST_REUT" hidden="1">"c3976"</definedName>
    <definedName name="IQ_NET_DEBT_GUIDANCE" hidden="1">"c4467"</definedName>
    <definedName name="IQ_NET_DEBT_HIGH_EST" hidden="1">"c3518"</definedName>
    <definedName name="IQ_NET_DEBT_HIGH_EST_REUT" hidden="1">"c3978"</definedName>
    <definedName name="IQ_NET_DEBT_HIGH_GUIDANCE" hidden="1">"c4181"</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 hidden="1">"c6238"</definedName>
    <definedName name="IQ_NET_DEBT_ISSUED_REIT" hidden="1">"c756"</definedName>
    <definedName name="IQ_NET_DEBT_ISSUED_UTI" hidden="1">"c757"</definedName>
    <definedName name="IQ_NET_DEBT_LOW_EST" hidden="1">"c3519"</definedName>
    <definedName name="IQ_NET_DEBT_LOW_EST_REUT" hidden="1">"c3979"</definedName>
    <definedName name="IQ_NET_DEBT_LOW_GUIDANCE" hidden="1">"c4221"</definedName>
    <definedName name="IQ_NET_DEBT_MEDIAN_EST" hidden="1">"c3520"</definedName>
    <definedName name="IQ_NET_DEBT_MEDIAN_EST_REUT" hidden="1">"c3977"</definedName>
    <definedName name="IQ_NET_DEBT_NUM_EST" hidden="1">"c3515"</definedName>
    <definedName name="IQ_NET_DEBT_NUM_EST_REUT" hidden="1">"c3980"</definedName>
    <definedName name="IQ_NET_DEBT_STDDEV_EST" hidden="1">"c3516"</definedName>
    <definedName name="IQ_NET_DEBT_STDDEV_EST_REUT" hidden="1">"c3981"</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CAGR" hidden="1">"c6100"</definedName>
    <definedName name="IQ_NET_INT_INC_10YR_ANN_GROWTH" hidden="1">"c758"</definedName>
    <definedName name="IQ_NET_INT_INC_1YR_ANN_GROWTH" hidden="1">"c759"</definedName>
    <definedName name="IQ_NET_INT_INC_2YR_ANN_CAGR" hidden="1">"c6101"</definedName>
    <definedName name="IQ_NET_INT_INC_2YR_ANN_GROWTH" hidden="1">"c760"</definedName>
    <definedName name="IQ_NET_INT_INC_3YR_ANN_CAGR" hidden="1">"c6102"</definedName>
    <definedName name="IQ_NET_INT_INC_3YR_ANN_GROWTH" hidden="1">"c761"</definedName>
    <definedName name="IQ_NET_INT_INC_5YR_ANN_CAGR" hidden="1">"c6103"</definedName>
    <definedName name="IQ_NET_INT_INC_5YR_ANN_GROWTH" hidden="1">"c762"</definedName>
    <definedName name="IQ_NET_INT_INC_7YR_ANN_CAGR" hidden="1">"c6104"</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 hidden="1">"c6239"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CAGR" hidden="1">"c6105"</definedName>
    <definedName name="IQ_NET_LOANS_10YR_ANN_GROWTH" hidden="1">"c773"</definedName>
    <definedName name="IQ_NET_LOANS_1YR_ANN_GROWTH" hidden="1">"c774"</definedName>
    <definedName name="IQ_NET_LOANS_2YR_ANN_CAGR" hidden="1">"c6106"</definedName>
    <definedName name="IQ_NET_LOANS_2YR_ANN_GROWTH" hidden="1">"c775"</definedName>
    <definedName name="IQ_NET_LOANS_3YR_ANN_CAGR" hidden="1">"c6107"</definedName>
    <definedName name="IQ_NET_LOANS_3YR_ANN_GROWTH" hidden="1">"c776"</definedName>
    <definedName name="IQ_NET_LOANS_5YR_ANN_CAGR" hidden="1">"c6108"</definedName>
    <definedName name="IQ_NET_LOANS_5YR_ANN_GROWTH" hidden="1">"c777"</definedName>
    <definedName name="IQ_NET_LOANS_7YR_ANN_CAGR" hidden="1">"c6109"</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CAGR" hidden="1">"c6110"</definedName>
    <definedName name="IQ_NI_10YR_ANN_GROWTH" hidden="1">"c782"</definedName>
    <definedName name="IQ_NI_1YR_ANN_GROWTH" hidden="1">"c783"</definedName>
    <definedName name="IQ_NI_2YR_ANN_CAGR" hidden="1">"c6111"</definedName>
    <definedName name="IQ_NI_2YR_ANN_GROWTH" hidden="1">"c784"</definedName>
    <definedName name="IQ_NI_3YR_ANN_CAGR" hidden="1">"c6112"</definedName>
    <definedName name="IQ_NI_3YR_ANN_GROWTH" hidden="1">"c785"</definedName>
    <definedName name="IQ_NI_5YR_ANN_CAGR" hidden="1">"c6113"</definedName>
    <definedName name="IQ_NI_5YR_ANN_GROWTH" hidden="1">"c786"</definedName>
    <definedName name="IQ_NI_7YR_ANN_CAGR" hidden="1">"c6114"</definedName>
    <definedName name="IQ_NI_7YR_ANN_GROWTH" hidden="1">"c787"</definedName>
    <definedName name="IQ_NI_ACT_OR_EST" hidden="1">"c2222"</definedName>
    <definedName name="IQ_NI_ACT_OR_EST_REUT" hidden="1">"c5468"</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EST" hidden="1">"c1716"</definedName>
    <definedName name="IQ_NI_EST_REUT" hidden="1">"c5368"</definedName>
    <definedName name="IQ_NI_GAAP_GUIDANCE" hidden="1">"c4470"</definedName>
    <definedName name="IQ_NI_GAAP_HIGH_GUIDANCE" hidden="1">"c4177"</definedName>
    <definedName name="IQ_NI_GAAP_LOW_GUIDANCE" hidden="1">"c4217"</definedName>
    <definedName name="IQ_NI_GUIDANCE" hidden="1">"c4469"</definedName>
    <definedName name="IQ_NI_GW_EST" hidden="1">"c1723"</definedName>
    <definedName name="IQ_NI_GW_EST_REUT" hidden="1">"c5375"</definedName>
    <definedName name="IQ_NI_GW_GUIDANCE" hidden="1">"c4471"</definedName>
    <definedName name="IQ_NI_GW_HIGH_EST" hidden="1">"c1725"</definedName>
    <definedName name="IQ_NI_GW_HIGH_EST_REUT" hidden="1">"c5377"</definedName>
    <definedName name="IQ_NI_GW_HIGH_GUIDANCE" hidden="1">"c4178"</definedName>
    <definedName name="IQ_NI_GW_LOW_EST" hidden="1">"c1726"</definedName>
    <definedName name="IQ_NI_GW_LOW_EST_REUT" hidden="1">"c5378"</definedName>
    <definedName name="IQ_NI_GW_LOW_GUIDANCE" hidden="1">"c4218"</definedName>
    <definedName name="IQ_NI_GW_MEDIAN_EST" hidden="1">"c1724"</definedName>
    <definedName name="IQ_NI_GW_MEDIAN_EST_REUT" hidden="1">"c5376"</definedName>
    <definedName name="IQ_NI_GW_NUM_EST" hidden="1">"c1727"</definedName>
    <definedName name="IQ_NI_GW_NUM_EST_REUT" hidden="1">"c5379"</definedName>
    <definedName name="IQ_NI_GW_STDDEV_EST" hidden="1">"c1728"</definedName>
    <definedName name="IQ_NI_GW_STDDEV_EST_REUT" hidden="1">"c5380"</definedName>
    <definedName name="IQ_NI_HIGH_EST" hidden="1">"c1718"</definedName>
    <definedName name="IQ_NI_HIGH_EST_REUT" hidden="1">"c5370"</definedName>
    <definedName name="IQ_NI_HIGH_GUIDANCE" hidden="1">"c4176"</definedName>
    <definedName name="IQ_NI_LOW_EST" hidden="1">"c1719"</definedName>
    <definedName name="IQ_NI_LOW_EST_REUT" hidden="1">"c5371"</definedName>
    <definedName name="IQ_NI_LOW_GUIDANCE" hidden="1">"c4216"</definedName>
    <definedName name="IQ_NI_MARGIN" hidden="1">"c794"</definedName>
    <definedName name="IQ_NI_MEDIAN_EST" hidden="1">"c1717"</definedName>
    <definedName name="IQ_NI_MEDIAN_EST_REUT" hidden="1">"c5369"</definedName>
    <definedName name="IQ_NI_NORM" hidden="1">"c1901"</definedName>
    <definedName name="IQ_NI_NORM_10YR_ANN_CAGR" hidden="1">"c6189"</definedName>
    <definedName name="IQ_NI_NORM_10YR_ANN_GROWTH" hidden="1">"c1960"</definedName>
    <definedName name="IQ_NI_NORM_1YR_ANN_GROWTH" hidden="1">"c1955"</definedName>
    <definedName name="IQ_NI_NORM_2YR_ANN_CAGR" hidden="1">"c6185"</definedName>
    <definedName name="IQ_NI_NORM_2YR_ANN_GROWTH" hidden="1">"c1956"</definedName>
    <definedName name="IQ_NI_NORM_3YR_ANN_CAGR" hidden="1">"c6186"</definedName>
    <definedName name="IQ_NI_NORM_3YR_ANN_GROWTH" hidden="1">"c1957"</definedName>
    <definedName name="IQ_NI_NORM_5YR_ANN_CAGR" hidden="1">"c6187"</definedName>
    <definedName name="IQ_NI_NORM_5YR_ANN_GROWTH" hidden="1">"c1958"</definedName>
    <definedName name="IQ_NI_NORM_7YR_ANN_CAGR" hidden="1">"c6188"</definedName>
    <definedName name="IQ_NI_NORM_7YR_ANN_GROWTH" hidden="1">"c1959"</definedName>
    <definedName name="IQ_NI_NORM_MARGIN" hidden="1">"c1964"</definedName>
    <definedName name="IQ_NI_NUM_EST" hidden="1">"c1720"</definedName>
    <definedName name="IQ_NI_NUM_EST_REUT" hidden="1">"c5372"</definedName>
    <definedName name="IQ_NI_REPORTED_EST" hidden="1">"c1730"</definedName>
    <definedName name="IQ_NI_REPORTED_EST_REUT" hidden="1">"c5382"</definedName>
    <definedName name="IQ_NI_REPORTED_HIGH_EST" hidden="1">"c1732"</definedName>
    <definedName name="IQ_NI_REPORTED_HIGH_EST_REUT" hidden="1">"c5384"</definedName>
    <definedName name="IQ_NI_REPORTED_LOW_EST" hidden="1">"c1733"</definedName>
    <definedName name="IQ_NI_REPORTED_LOW_EST_REUT" hidden="1">"c5385"</definedName>
    <definedName name="IQ_NI_REPORTED_MEDIAN_EST" hidden="1">"c1731"</definedName>
    <definedName name="IQ_NI_REPORTED_MEDIAN_EST_REUT" hidden="1">"c5383"</definedName>
    <definedName name="IQ_NI_REPORTED_NUM_EST" hidden="1">"c1734"</definedName>
    <definedName name="IQ_NI_REPORTED_NUM_EST_REUT" hidden="1">"c5386"</definedName>
    <definedName name="IQ_NI_REPORTED_STDDEV_EST" hidden="1">"c1735"</definedName>
    <definedName name="IQ_NI_REPORTED_STDDEV_EST_REUT" hidden="1">"c5387"</definedName>
    <definedName name="IQ_NI_SBC_ACT_OR_EST" hidden="1">"c4474"</definedName>
    <definedName name="IQ_NI_SBC_EST" hidden="1">"c4473"</definedName>
    <definedName name="IQ_NI_SBC_GUIDANCE" hidden="1">"c4475"</definedName>
    <definedName name="IQ_NI_SBC_GW_ACT_OR_EST" hidden="1">"c4478"</definedName>
    <definedName name="IQ_NI_SBC_GW_EST" hidden="1">"c4477"</definedName>
    <definedName name="IQ_NI_SBC_GW_GUIDANCE" hidden="1">"c4479"</definedName>
    <definedName name="IQ_NI_SBC_GW_HIGH_EST" hidden="1">"c4480"</definedName>
    <definedName name="IQ_NI_SBC_GW_HIGH_GUIDANCE" hidden="1">"c4187"</definedName>
    <definedName name="IQ_NI_SBC_GW_LOW_EST" hidden="1">"c4481"</definedName>
    <definedName name="IQ_NI_SBC_GW_LOW_GUIDANCE" hidden="1">"c4227"</definedName>
    <definedName name="IQ_NI_SBC_GW_MEDIAN_EST" hidden="1">"c4482"</definedName>
    <definedName name="IQ_NI_SBC_GW_NUM_EST" hidden="1">"c4483"</definedName>
    <definedName name="IQ_NI_SBC_GW_STDDEV_EST" hidden="1">"c4484"</definedName>
    <definedName name="IQ_NI_SBC_HIGH_EST" hidden="1">"c4486"</definedName>
    <definedName name="IQ_NI_SBC_HIGH_GUIDANCE" hidden="1">"c4186"</definedName>
    <definedName name="IQ_NI_SBC_LOW_EST" hidden="1">"c4487"</definedName>
    <definedName name="IQ_NI_SBC_LOW_GUIDANCE" hidden="1">"c4226"</definedName>
    <definedName name="IQ_NI_SBC_MEDIAN_EST" hidden="1">"c4488"</definedName>
    <definedName name="IQ_NI_SBC_NUM_EST" hidden="1">"c4489"</definedName>
    <definedName name="IQ_NI_SBC_STDDEV_EST" hidden="1">"c4490"</definedName>
    <definedName name="IQ_NI_SFAS" hidden="1">"c795"</definedName>
    <definedName name="IQ_NI_STDDEV_EST" hidden="1">"c1721"</definedName>
    <definedName name="IQ_NI_STDDEV_EST_REUT" hidden="1">"c5373"</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CAGR" hidden="1">"c6115"</definedName>
    <definedName name="IQ_NON_INT_INC_10YR_ANN_GROWTH" hidden="1">"c803"</definedName>
    <definedName name="IQ_NON_INT_INC_1YR_ANN_GROWTH" hidden="1">"c804"</definedName>
    <definedName name="IQ_NON_INT_INC_2YR_ANN_CAGR" hidden="1">"c6116"</definedName>
    <definedName name="IQ_NON_INT_INC_2YR_ANN_GROWTH" hidden="1">"c805"</definedName>
    <definedName name="IQ_NON_INT_INC_3YR_ANN_CAGR" hidden="1">"c6117"</definedName>
    <definedName name="IQ_NON_INT_INC_3YR_ANN_GROWTH" hidden="1">"c806"</definedName>
    <definedName name="IQ_NON_INT_INC_5YR_ANN_CAGR" hidden="1">"c6118"</definedName>
    <definedName name="IQ_NON_INT_INC_5YR_ANN_GROWTH" hidden="1">"c807"</definedName>
    <definedName name="IQ_NON_INT_INC_7YR_ANN_CAGR" hidden="1">"c6119"</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CAGR" hidden="1">"c6120"</definedName>
    <definedName name="IQ_NON_PERF_ASSETS_10YR_ANN_GROWTH" hidden="1">"c811"</definedName>
    <definedName name="IQ_NON_PERF_ASSETS_1YR_ANN_GROWTH" hidden="1">"c812"</definedName>
    <definedName name="IQ_NON_PERF_ASSETS_2YR_ANN_CAGR" hidden="1">"c6121"</definedName>
    <definedName name="IQ_NON_PERF_ASSETS_2YR_ANN_GROWTH" hidden="1">"c813"</definedName>
    <definedName name="IQ_NON_PERF_ASSETS_3YR_ANN_CAGR" hidden="1">"c6122"</definedName>
    <definedName name="IQ_NON_PERF_ASSETS_3YR_ANN_GROWTH" hidden="1">"c814"</definedName>
    <definedName name="IQ_NON_PERF_ASSETS_5YR_ANN_CAGR" hidden="1">"c6123"</definedName>
    <definedName name="IQ_NON_PERF_ASSETS_5YR_ANN_GROWTH" hidden="1">"c815"</definedName>
    <definedName name="IQ_NON_PERF_ASSETS_7YR_ANN_CAGR" hidden="1">"c6124"</definedName>
    <definedName name="IQ_NON_PERF_ASSETS_7YR_ANN_GROWTH" hidden="1">"c816"</definedName>
    <definedName name="IQ_NON_PERF_ASSETS_TOTAL_ASSETS" hidden="1">"c817"</definedName>
    <definedName name="IQ_NON_PERF_LOANS_10YR_ANN_CAGR" hidden="1">"c6125"</definedName>
    <definedName name="IQ_NON_PERF_LOANS_10YR_ANN_GROWTH" hidden="1">"c818"</definedName>
    <definedName name="IQ_NON_PERF_LOANS_1YR_ANN_GROWTH" hidden="1">"c819"</definedName>
    <definedName name="IQ_NON_PERF_LOANS_2YR_ANN_CAGR" hidden="1">"c6126"</definedName>
    <definedName name="IQ_NON_PERF_LOANS_2YR_ANN_GROWTH" hidden="1">"c820"</definedName>
    <definedName name="IQ_NON_PERF_LOANS_3YR_ANN_CAGR" hidden="1">"c6127"</definedName>
    <definedName name="IQ_NON_PERF_LOANS_3YR_ANN_GROWTH" hidden="1">"c821"</definedName>
    <definedName name="IQ_NON_PERF_LOANS_5YR_ANN_CAGR" hidden="1">"c6128"</definedName>
    <definedName name="IQ_NON_PERF_LOANS_5YR_ANN_GROWTH" hidden="1">"c822"</definedName>
    <definedName name="IQ_NON_PERF_LOANS_7YR_ANN_CAGR" hidden="1">"c6129"</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_EPS_ACT_OR_EST" hidden="1">"c2249"</definedName>
    <definedName name="IQ_NORM_EPS_ACT_OR_EST_REUT" hidden="1">"c5472"</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CAGR" hidden="1">"c6130"</definedName>
    <definedName name="IQ_NPPE_10YR_ANN_GROWTH" hidden="1">"c830"</definedName>
    <definedName name="IQ_NPPE_1YR_ANN_GROWTH" hidden="1">"c831"</definedName>
    <definedName name="IQ_NPPE_2YR_ANN_CAGR" hidden="1">"c6131"</definedName>
    <definedName name="IQ_NPPE_2YR_ANN_GROWTH" hidden="1">"c832"</definedName>
    <definedName name="IQ_NPPE_3YR_ANN_CAGR" hidden="1">"c6132"</definedName>
    <definedName name="IQ_NPPE_3YR_ANN_GROWTH" hidden="1">"c833"</definedName>
    <definedName name="IQ_NPPE_5YR_ANN_CAGR" hidden="1">"c6133"</definedName>
    <definedName name="IQ_NPPE_5YR_ANN_GROWTH" hidden="1">"c834"</definedName>
    <definedName name="IQ_NPPE_7YR_ANN_CAGR" hidden="1">"c6134"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AVG_DAILY_SALES_VOL_EQ_INC_GAS" hidden="1">"c5797"</definedName>
    <definedName name="IQ_OG_AVG_DAILY_SALES_VOL_EQ_INC_NGL" hidden="1">"c5798"</definedName>
    <definedName name="IQ_OG_AVG_DAILY_SALES_VOL_EQ_INC_OIL" hidden="1">"c5796"</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ACRE_GROSS_EQ_INC" hidden="1">"c5802"</definedName>
    <definedName name="IQ_OG_DEVELOPED_ACRE_NET_EQ_INC" hidden="1">"c5803"</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SERVE_REPLACEMENT_RATIO" hidden="1">"c5799"</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ALES_VOL_EQ_INC_GAS" hidden="1">"c5794"</definedName>
    <definedName name="IQ_OG_SALES_VOL_EQ_INC_NGL" hidden="1">"c5795"</definedName>
    <definedName name="IQ_OG_SALES_VOL_EQ_INC_OIL" hidden="1">"c5793"</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TOTAL_OIL_PRODUCTON" hidden="1">"c2059"</definedName>
    <definedName name="IQ_OG_UNDEVELOPED_ACRE_GROSS_EQ_INC" hidden="1">"c5800"</definedName>
    <definedName name="IQ_OG_UNDEVELOPED_ACRE_NET_EQ_INC" hidden="1">"c5801"</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CT_NEXT" hidden="1">"c5774"</definedName>
    <definedName name="IQ_OPEB_ACT_NEXT_DOM" hidden="1">"c5772"</definedName>
    <definedName name="IQ_OPEB_ACT_NEXT_FOREIGN" hidden="1">"c5773"</definedName>
    <definedName name="IQ_OPEB_AMT_RECOG_NEXT" hidden="1">"c5783"</definedName>
    <definedName name="IQ_OPEB_AMT_RECOG_NEXT_DOM" hidden="1">"c5781"</definedName>
    <definedName name="IQ_OPEB_AMT_RECOG_NEXT_FOREIGN" hidden="1">"c5782"</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CI_ACT" hidden="1">"c5759"</definedName>
    <definedName name="IQ_OPEB_CI_ACT_DOM" hidden="1">"c5757"</definedName>
    <definedName name="IQ_OPEB_CI_ACT_FOREIGN" hidden="1">"c5758"</definedName>
    <definedName name="IQ_OPEB_CI_NET_AMT_RECOG" hidden="1">"c5771"</definedName>
    <definedName name="IQ_OPEB_CI_NET_AMT_RECOG_DOM" hidden="1">"c5769"</definedName>
    <definedName name="IQ_OPEB_CI_NET_AMT_RECOG_FOREIGN" hidden="1">"c5770"</definedName>
    <definedName name="IQ_OPEB_CI_OTHER_MISC_ADJ" hidden="1">"c5768"</definedName>
    <definedName name="IQ_OPEB_CI_OTHER_MISC_ADJ_DOM" hidden="1">"c5766"</definedName>
    <definedName name="IQ_OPEB_CI_OTHER_MISC_ADJ_FOREIGN" hidden="1">"c5767"</definedName>
    <definedName name="IQ_OPEB_CI_PRIOR_SERVICE" hidden="1">"c5762"</definedName>
    <definedName name="IQ_OPEB_CI_PRIOR_SERVICE_DOM" hidden="1">"c5760"</definedName>
    <definedName name="IQ_OPEB_CI_PRIOR_SERVICE_FOREIGN" hidden="1">"c5761"</definedName>
    <definedName name="IQ_OPEB_CI_TRANSITION" hidden="1">"c5765"</definedName>
    <definedName name="IQ_OPEB_CI_TRANSITION_DOM" hidden="1">"c5763"</definedName>
    <definedName name="IQ_OPEB_CI_TRANSITION_FOREIGN" hidden="1">"c5764"</definedName>
    <definedName name="IQ_OPEB_CL" hidden="1">"c5789"</definedName>
    <definedName name="IQ_OPEB_CL_DOM" hidden="1">"c5787"</definedName>
    <definedName name="IQ_OPEB_CL_FOREIGN" hidden="1">"c5788"</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LT_ASSETS" hidden="1">"c5786"</definedName>
    <definedName name="IQ_OPEB_LT_ASSETS_DOM" hidden="1">"c5784"</definedName>
    <definedName name="IQ_OPEB_LT_ASSETS_FOREIGN" hidden="1">"c5785"</definedName>
    <definedName name="IQ_OPEB_LT_LIAB" hidden="1">"c5792"</definedName>
    <definedName name="IQ_OPEB_LT_LIAB_DOM" hidden="1">"c5790"</definedName>
    <definedName name="IQ_OPEB_LT_LIAB_FOREIGN" hidden="1">"c5791"</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PRIOR_SERVICE_NEXT" hidden="1">"c5777"</definedName>
    <definedName name="IQ_OPEB_PRIOR_SERVICE_NEXT_DOM" hidden="1">"c5775"</definedName>
    <definedName name="IQ_OPEB_PRIOR_SERVICE_NEXT_FOREIGN" hidden="1">"c5776"</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TRANSITION_NEXT" hidden="1">"c5780"</definedName>
    <definedName name="IQ_OPEB_TRANSITION_NEXT_DOM" hidden="1">"c5778"</definedName>
    <definedName name="IQ_OPEB_TRANSITION_NEXT_FOREIGN" hidden="1">"c5779"</definedName>
    <definedName name="IQ_OPEB_UNRECOG_PRIOR" hidden="1">"c3320"</definedName>
    <definedName name="IQ_OPEB_UNRECOG_PRIOR_DOM" hidden="1">"c3318"</definedName>
    <definedName name="IQ_OPEB_UNRECOG_PRIOR_FOREIGN" hidden="1">"c3319"</definedName>
    <definedName name="IQ_OPENPRICE" hidden="1">"c848"</definedName>
    <definedName name="IQ_OPER_INC" hidden="1">"c849"</definedName>
    <definedName name="IQ_OPER_INC_ACT_OR_EST" hidden="1">"c2220"</definedName>
    <definedName name="IQ_OPER_INC_ACT_OR_EST_REUT" hidden="1">"c5466"</definedName>
    <definedName name="IQ_OPER_INC_BR" hidden="1">"c850"</definedName>
    <definedName name="IQ_OPER_INC_EST" hidden="1">"c1688"</definedName>
    <definedName name="IQ_OPER_INC_EST_REUT" hidden="1">"c5340"</definedName>
    <definedName name="IQ_OPER_INC_FIN" hidden="1">"c851"</definedName>
    <definedName name="IQ_OPER_INC_HIGH_EST" hidden="1">"c1690"</definedName>
    <definedName name="IQ_OPER_INC_HIGH_EST_REUT" hidden="1">"c5342"</definedName>
    <definedName name="IQ_OPER_INC_INS" hidden="1">"c852"</definedName>
    <definedName name="IQ_OPER_INC_LOW_EST" hidden="1">"c1691"</definedName>
    <definedName name="IQ_OPER_INC_LOW_EST_REUT" hidden="1">"c5343"</definedName>
    <definedName name="IQ_OPER_INC_MARGIN" hidden="1">"c1448"</definedName>
    <definedName name="IQ_OPER_INC_MEDIAN_EST" hidden="1">"c1689"</definedName>
    <definedName name="IQ_OPER_INC_MEDIAN_EST_REUT" hidden="1">"c5341"</definedName>
    <definedName name="IQ_OPER_INC_NUM_EST" hidden="1">"c1692"</definedName>
    <definedName name="IQ_OPER_INC_NUM_EST_REUT" hidden="1">"c5344"</definedName>
    <definedName name="IQ_OPER_INC_RE" hidden="1">"c6240"</definedName>
    <definedName name="IQ_OPER_INC_REIT" hidden="1">"c853"</definedName>
    <definedName name="IQ_OPER_INC_STDDEV_EST" hidden="1">"c1693"</definedName>
    <definedName name="IQ_OPER_INC_STDDEV_EST_REUT" hidden="1">"c5345"</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ABLE_END_OS" hidden="1">"c5804"</definedName>
    <definedName name="IQ_OPTIONS_EXERCISED" hidden="1">"c2116"</definedName>
    <definedName name="IQ_OPTIONS_GRANTED" hidden="1">"c2673"</definedName>
    <definedName name="IQ_OPTIONS_ISSUED" hidden="1">"c857"</definedName>
    <definedName name="IQ_OPTIONS_STRIKE_PRICE_BEG_OS" hidden="1">"c5805"</definedName>
    <definedName name="IQ_OPTIONS_STRIKE_PRICE_CANCELLED" hidden="1">"c5807"</definedName>
    <definedName name="IQ_OPTIONS_STRIKE_PRICE_EXERCISABLE" hidden="1">"c5808"</definedName>
    <definedName name="IQ_OPTIONS_STRIKE_PRICE_EXERCISED" hidden="1">"c5806"</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MORT" hidden="1">"c5563"</definedName>
    <definedName name="IQ_OTHER_AMORT_BNK" hidden="1">"c5565"</definedName>
    <definedName name="IQ_OTHER_AMORT_BR" hidden="1">"c5566"</definedName>
    <definedName name="IQ_OTHER_AMORT_FIN" hidden="1">"c5567"</definedName>
    <definedName name="IQ_OTHER_AMORT_INS" hidden="1">"c5568"</definedName>
    <definedName name="IQ_OTHER_AMORT_RE" hidden="1">"c6287"</definedName>
    <definedName name="IQ_OTHER_AMORT_REIT" hidden="1">"c5569"</definedName>
    <definedName name="IQ_OTHER_AMORT_UTI" hidden="1">"c5570"</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 hidden="1">"c6241"</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 hidden="1">"c6242"</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INS" hidden="1">"C6021"</definedName>
    <definedName name="IQ_OTHER_CL_SUPPL_RE" hidden="1">"c6243"</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 hidden="1">"c6244"</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 hidden="1">"c6245"</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 hidden="1">"c6246"</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 hidden="1">"c6247"</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 hidden="1">"c6248"</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 hidden="1">"c6249"</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 hidden="1">"c6250"</definedName>
    <definedName name="IQ_OTHER_LIAB_LT_REIT" hidden="1">"c940"</definedName>
    <definedName name="IQ_OTHER_LIAB_LT_UTI" hidden="1">"c941"</definedName>
    <definedName name="IQ_OTHER_LIAB_RE" hidden="1">"c6251"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 hidden="1">"c6252"</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 hidden="1">"c6253"</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 hidden="1">"c6254"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 hidden="1">"c6255"</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 hidden="1">"c6256"</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 hidden="1">"c6257"</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 hidden="1">"c6258"</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ABLE_END_OS" hidden="1">"c5814"</definedName>
    <definedName name="IQ_OTHER_OPTIONS_EXERCISED" hidden="1">"c2688"</definedName>
    <definedName name="IQ_OTHER_OPTIONS_GRANTED" hidden="1">"c2687"</definedName>
    <definedName name="IQ_OTHER_OPTIONS_STRIKE_PRICE_BEG_OS" hidden="1">"c5815"</definedName>
    <definedName name="IQ_OTHER_OPTIONS_STRIKE_PRICE_CANCELLED" hidden="1">"c5817"</definedName>
    <definedName name="IQ_OTHER_OPTIONS_STRIKE_PRICE_EXERCISABLE" hidden="1">"c5818"</definedName>
    <definedName name="IQ_OTHER_OPTIONS_STRIKE_PRICE_EXERCISED" hidden="1">"c5816"</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 hidden="1">"c6259"</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 hidden="1">"c6260"</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 hidden="1">"c6282"</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 hidden="1">"c6281"</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EXCL_FWD_REUT" hidden="1">"c4049"</definedName>
    <definedName name="IQ_PE_NORMALIZED" hidden="1">"c2207"</definedName>
    <definedName name="IQ_PE_RATIO" hidden="1">"c1610"</definedName>
    <definedName name="IQ_PEG_FWD" hidden="1">"c1863"</definedName>
    <definedName name="IQ_PEG_FWD_REUT" hidden="1">"c4052"</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CT_NEXT" hidden="1">"c5738"</definedName>
    <definedName name="IQ_PENSION_ACT_NEXT_DOM" hidden="1">"c5736"</definedName>
    <definedName name="IQ_PENSION_ACT_NEXT_FOREIGN" hidden="1">"c5737"</definedName>
    <definedName name="IQ_PENSION_AMT_RECOG_NEXT_DOM" hidden="1">"c5745"</definedName>
    <definedName name="IQ_PENSION_AMT_RECOG_NEXT_FOREIGN" hidden="1">"c5746"</definedName>
    <definedName name="IQ_PENSION_AMT_RECOG_PERIOD" hidden="1">"c5747"</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I_ACT" hidden="1">"c5723"</definedName>
    <definedName name="IQ_PENSION_CI_ACT_DOM" hidden="1">"c5721"</definedName>
    <definedName name="IQ_PENSION_CI_ACT_FOREIGN" hidden="1">"c5722"</definedName>
    <definedName name="IQ_PENSION_CI_NET_AMT_RECOG" hidden="1">"c5735"</definedName>
    <definedName name="IQ_PENSION_CI_NET_AMT_RECOG_DOM" hidden="1">"c5733"</definedName>
    <definedName name="IQ_PENSION_CI_NET_AMT_RECOG_FOREIGN" hidden="1">"c5734"</definedName>
    <definedName name="IQ_PENSION_CI_OTHER_MISC_ADJ" hidden="1">"c5732"</definedName>
    <definedName name="IQ_PENSION_CI_OTHER_MISC_ADJ_DOM" hidden="1">"c5730"</definedName>
    <definedName name="IQ_PENSION_CI_OTHER_MISC_ADJ_FOREIGN" hidden="1">"c5731"</definedName>
    <definedName name="IQ_PENSION_CI_PRIOR_SERVICE" hidden="1">"c5726"</definedName>
    <definedName name="IQ_PENSION_CI_PRIOR_SERVICE_DOM" hidden="1">"c5724"</definedName>
    <definedName name="IQ_PENSION_CI_PRIOR_SERVICE_FOREIGN" hidden="1">"c5725"</definedName>
    <definedName name="IQ_PENSION_CI_TRANSITION" hidden="1">"c5729"</definedName>
    <definedName name="IQ_PENSION_CI_TRANSITION_DOM" hidden="1">"c5727"</definedName>
    <definedName name="IQ_PENSION_CI_TRANSITION_FOREIGN" hidden="1">"c5728"</definedName>
    <definedName name="IQ_PENSION_CL" hidden="1">"c5753"</definedName>
    <definedName name="IQ_PENSION_CL_DOM" hidden="1">"c5751"</definedName>
    <definedName name="IQ_PENSION_CL_FOREIGN" hidden="1">"c5752"</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LT_ASSETS" hidden="1">"c5750"</definedName>
    <definedName name="IQ_PENSION_LT_ASSETS_DOM" hidden="1">"c5748"</definedName>
    <definedName name="IQ_PENSION_LT_ASSETS_FOREIGN" hidden="1">"c5749"</definedName>
    <definedName name="IQ_PENSION_LT_LIAB" hidden="1">"c5756"</definedName>
    <definedName name="IQ_PENSION_LT_LIAB_DOM" hidden="1">"c5754"</definedName>
    <definedName name="IQ_PENSION_LT_LIAB_FOREIGN" hidden="1">"c5755"</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IOR_SERVICE_NEXT" hidden="1">"c5741"</definedName>
    <definedName name="IQ_PENSION_PRIOR_SERVICE_NEXT_DOM" hidden="1">"c5739"</definedName>
    <definedName name="IQ_PENSION_PRIOR_SERVICE_NEXT_FOREIGN" hidden="1">"c5740"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TRANSITION_NEXT" hidden="1">"c5744"</definedName>
    <definedName name="IQ_PENSION_TRANSITION_NEXT_DOM" hidden="1">"c5742"</definedName>
    <definedName name="IQ_PENSION_TRANSITION_NEXT_FOREIGN" hidden="1">"c5743"</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CENT_CHANGE_EST_5YR_GROWTH_RATE_12MONTHS" hidden="1">"c1852"</definedName>
    <definedName name="IQ_PERCENT_CHANGE_EST_5YR_GROWTH_RATE_12MONTHS_REUT" hidden="1">"c3959"</definedName>
    <definedName name="IQ_PERCENT_CHANGE_EST_5YR_GROWTH_RATE_18MONTHS" hidden="1">"c1853"</definedName>
    <definedName name="IQ_PERCENT_CHANGE_EST_5YR_GROWTH_RATE_18MONTHS_REUT" hidden="1">"c3960"</definedName>
    <definedName name="IQ_PERCENT_CHANGE_EST_5YR_GROWTH_RATE_3MONTHS" hidden="1">"c1849"</definedName>
    <definedName name="IQ_PERCENT_CHANGE_EST_5YR_GROWTH_RATE_3MONTHS_REUT" hidden="1">"c3956"</definedName>
    <definedName name="IQ_PERCENT_CHANGE_EST_5YR_GROWTH_RATE_6MONTHS" hidden="1">"c1850"</definedName>
    <definedName name="IQ_PERCENT_CHANGE_EST_5YR_GROWTH_RATE_6MONTHS_REUT" hidden="1">"c3957"</definedName>
    <definedName name="IQ_PERCENT_CHANGE_EST_5YR_GROWTH_RATE_9MONTHS" hidden="1">"c1851"</definedName>
    <definedName name="IQ_PERCENT_CHANGE_EST_5YR_GROWTH_RATE_9MONTHS_REUT" hidden="1">"c3958"</definedName>
    <definedName name="IQ_PERCENT_CHANGE_EST_5YR_GROWTH_RATE_DAY" hidden="1">"c1846"</definedName>
    <definedName name="IQ_PERCENT_CHANGE_EST_5YR_GROWTH_RATE_DAY_REUT" hidden="1">"c3954"</definedName>
    <definedName name="IQ_PERCENT_CHANGE_EST_5YR_GROWTH_RATE_MONTH" hidden="1">"c1848"</definedName>
    <definedName name="IQ_PERCENT_CHANGE_EST_5YR_GROWTH_RATE_MONTH_REUT" hidden="1">"c3955"</definedName>
    <definedName name="IQ_PERCENT_CHANGE_EST_5YR_GROWTH_RATE_WEEK" hidden="1">"c1847"</definedName>
    <definedName name="IQ_PERCENT_CHANGE_EST_5YR_GROWTH_RATE_WEEK_REUT" hidden="1">"c5435"</definedName>
    <definedName name="IQ_PERCENT_CHANGE_EST_CFPS_12MONTHS" hidden="1">"c1812"</definedName>
    <definedName name="IQ_PERCENT_CHANGE_EST_CFPS_12MONTHS_REUT" hidden="1">"c3924"</definedName>
    <definedName name="IQ_PERCENT_CHANGE_EST_CFPS_18MONTHS" hidden="1">"c1813"</definedName>
    <definedName name="IQ_PERCENT_CHANGE_EST_CFPS_18MONTHS_REUT" hidden="1">"c3925"</definedName>
    <definedName name="IQ_PERCENT_CHANGE_EST_CFPS_3MONTHS" hidden="1">"c1809"</definedName>
    <definedName name="IQ_PERCENT_CHANGE_EST_CFPS_3MONTHS_REUT" hidden="1">"c3921"</definedName>
    <definedName name="IQ_PERCENT_CHANGE_EST_CFPS_6MONTHS" hidden="1">"c1810"</definedName>
    <definedName name="IQ_PERCENT_CHANGE_EST_CFPS_6MONTHS_REUT" hidden="1">"c3922"</definedName>
    <definedName name="IQ_PERCENT_CHANGE_EST_CFPS_9MONTHS" hidden="1">"c1811"</definedName>
    <definedName name="IQ_PERCENT_CHANGE_EST_CFPS_9MONTHS_REUT" hidden="1">"c3923"</definedName>
    <definedName name="IQ_PERCENT_CHANGE_EST_CFPS_DAY" hidden="1">"c1806"</definedName>
    <definedName name="IQ_PERCENT_CHANGE_EST_CFPS_DAY_REUT" hidden="1">"c3919"</definedName>
    <definedName name="IQ_PERCENT_CHANGE_EST_CFPS_MONTH" hidden="1">"c1808"</definedName>
    <definedName name="IQ_PERCENT_CHANGE_EST_CFPS_MONTH_REUT" hidden="1">"c3920"</definedName>
    <definedName name="IQ_PERCENT_CHANGE_EST_CFPS_WEEK" hidden="1">"c1807"</definedName>
    <definedName name="IQ_PERCENT_CHANGE_EST_CFPS_WEEK_REUT" hidden="1">"c3962"</definedName>
    <definedName name="IQ_PERCENT_CHANGE_EST_DPS_12MONTHS" hidden="1">"c1820"</definedName>
    <definedName name="IQ_PERCENT_CHANGE_EST_DPS_12MONTHS_REUT" hidden="1">"c3931"</definedName>
    <definedName name="IQ_PERCENT_CHANGE_EST_DPS_18MONTHS" hidden="1">"c1821"</definedName>
    <definedName name="IQ_PERCENT_CHANGE_EST_DPS_18MONTHS_REUT" hidden="1">"c3932"</definedName>
    <definedName name="IQ_PERCENT_CHANGE_EST_DPS_3MONTHS" hidden="1">"c1817"</definedName>
    <definedName name="IQ_PERCENT_CHANGE_EST_DPS_3MONTHS_REUT" hidden="1">"c3928"</definedName>
    <definedName name="IQ_PERCENT_CHANGE_EST_DPS_6MONTHS" hidden="1">"c1818"</definedName>
    <definedName name="IQ_PERCENT_CHANGE_EST_DPS_6MONTHS_REUT" hidden="1">"c3929"</definedName>
    <definedName name="IQ_PERCENT_CHANGE_EST_DPS_9MONTHS" hidden="1">"c1819"</definedName>
    <definedName name="IQ_PERCENT_CHANGE_EST_DPS_9MONTHS_REUT" hidden="1">"c3930"</definedName>
    <definedName name="IQ_PERCENT_CHANGE_EST_DPS_DAY" hidden="1">"c1814"</definedName>
    <definedName name="IQ_PERCENT_CHANGE_EST_DPS_DAY_REUT" hidden="1">"c3926"</definedName>
    <definedName name="IQ_PERCENT_CHANGE_EST_DPS_MONTH" hidden="1">"c1816"</definedName>
    <definedName name="IQ_PERCENT_CHANGE_EST_DPS_MONTH_REUT" hidden="1">"c3927"</definedName>
    <definedName name="IQ_PERCENT_CHANGE_EST_DPS_WEEK" hidden="1">"c1815"</definedName>
    <definedName name="IQ_PERCENT_CHANGE_EST_DPS_WEEK_REUT" hidden="1">"c3963"</definedName>
    <definedName name="IQ_PERCENT_CHANGE_EST_EBITDA_12MONTHS" hidden="1">"c1804"</definedName>
    <definedName name="IQ_PERCENT_CHANGE_EST_EBITDA_12MONTHS_REUT" hidden="1">"c3917"</definedName>
    <definedName name="IQ_PERCENT_CHANGE_EST_EBITDA_18MONTHS" hidden="1">"c1805"</definedName>
    <definedName name="IQ_PERCENT_CHANGE_EST_EBITDA_18MONTHS_REUT" hidden="1">"c3918"</definedName>
    <definedName name="IQ_PERCENT_CHANGE_EST_EBITDA_3MONTHS" hidden="1">"c1801"</definedName>
    <definedName name="IQ_PERCENT_CHANGE_EST_EBITDA_3MONTHS_REUT" hidden="1">"c3914"</definedName>
    <definedName name="IQ_PERCENT_CHANGE_EST_EBITDA_6MONTHS" hidden="1">"c1802"</definedName>
    <definedName name="IQ_PERCENT_CHANGE_EST_EBITDA_6MONTHS_REUT" hidden="1">"c3915"</definedName>
    <definedName name="IQ_PERCENT_CHANGE_EST_EBITDA_9MONTHS" hidden="1">"c1803"</definedName>
    <definedName name="IQ_PERCENT_CHANGE_EST_EBITDA_9MONTHS_REUT" hidden="1">"c3916"</definedName>
    <definedName name="IQ_PERCENT_CHANGE_EST_EBITDA_DAY" hidden="1">"c1798"</definedName>
    <definedName name="IQ_PERCENT_CHANGE_EST_EBITDA_DAY_REUT" hidden="1">"c3912"</definedName>
    <definedName name="IQ_PERCENT_CHANGE_EST_EBITDA_MONTH" hidden="1">"c1800"</definedName>
    <definedName name="IQ_PERCENT_CHANGE_EST_EBITDA_MONTH_REUT" hidden="1">"c3913"</definedName>
    <definedName name="IQ_PERCENT_CHANGE_EST_EBITDA_WEEK" hidden="1">"c1799"</definedName>
    <definedName name="IQ_PERCENT_CHANGE_EST_EBITDA_WEEK_REUT" hidden="1">"c3961"</definedName>
    <definedName name="IQ_PERCENT_CHANGE_EST_EPS_12MONTHS" hidden="1">"c1788"</definedName>
    <definedName name="IQ_PERCENT_CHANGE_EST_EPS_12MONTHS_REUT" hidden="1">"c3902"</definedName>
    <definedName name="IQ_PERCENT_CHANGE_EST_EPS_18MONTHS" hidden="1">"c1789"</definedName>
    <definedName name="IQ_PERCENT_CHANGE_EST_EPS_18MONTHS_REUT" hidden="1">"c3903"</definedName>
    <definedName name="IQ_PERCENT_CHANGE_EST_EPS_3MONTHS" hidden="1">"c1785"</definedName>
    <definedName name="IQ_PERCENT_CHANGE_EST_EPS_3MONTHS_REUT" hidden="1">"c3899"</definedName>
    <definedName name="IQ_PERCENT_CHANGE_EST_EPS_6MONTHS" hidden="1">"c1786"</definedName>
    <definedName name="IQ_PERCENT_CHANGE_EST_EPS_6MONTHS_REUT" hidden="1">"c3900"</definedName>
    <definedName name="IQ_PERCENT_CHANGE_EST_EPS_9MONTHS" hidden="1">"c1787"</definedName>
    <definedName name="IQ_PERCENT_CHANGE_EST_EPS_9MONTHS_REUT" hidden="1">"c3901"</definedName>
    <definedName name="IQ_PERCENT_CHANGE_EST_EPS_DAY" hidden="1">"c1782"</definedName>
    <definedName name="IQ_PERCENT_CHANGE_EST_EPS_DAY_REUT" hidden="1">"c3896"</definedName>
    <definedName name="IQ_PERCENT_CHANGE_EST_EPS_MONTH" hidden="1">"c1784"</definedName>
    <definedName name="IQ_PERCENT_CHANGE_EST_EPS_MONTH_REUT" hidden="1">"c3898"</definedName>
    <definedName name="IQ_PERCENT_CHANGE_EST_EPS_WEEK" hidden="1">"c1783"</definedName>
    <definedName name="IQ_PERCENT_CHANGE_EST_EPS_WEEK_REUT" hidden="1">"c3897"</definedName>
    <definedName name="IQ_PERCENT_CHANGE_EST_FFO_12MONTHS" hidden="1">"c1828"</definedName>
    <definedName name="IQ_PERCENT_CHANGE_EST_FFO_12MONTHS_REUT" hidden="1">"c3938"</definedName>
    <definedName name="IQ_PERCENT_CHANGE_EST_FFO_18MONTHS" hidden="1">"c1829"</definedName>
    <definedName name="IQ_PERCENT_CHANGE_EST_FFO_18MONTHS_REUT" hidden="1">"c3939"</definedName>
    <definedName name="IQ_PERCENT_CHANGE_EST_FFO_3MONTHS" hidden="1">"c1825"</definedName>
    <definedName name="IQ_PERCENT_CHANGE_EST_FFO_3MONTHS_REUT" hidden="1">"c3935"</definedName>
    <definedName name="IQ_PERCENT_CHANGE_EST_FFO_6MONTHS" hidden="1">"c1826"</definedName>
    <definedName name="IQ_PERCENT_CHANGE_EST_FFO_6MONTHS_REUT" hidden="1">"c3936"</definedName>
    <definedName name="IQ_PERCENT_CHANGE_EST_FFO_9MONTHS" hidden="1">"c1827"</definedName>
    <definedName name="IQ_PERCENT_CHANGE_EST_FFO_9MONTHS_REUT" hidden="1">"c3937"</definedName>
    <definedName name="IQ_PERCENT_CHANGE_EST_FFO_DAY" hidden="1">"c1822"</definedName>
    <definedName name="IQ_PERCENT_CHANGE_EST_FFO_DAY_REUT" hidden="1">"c3933"</definedName>
    <definedName name="IQ_PERCENT_CHANGE_EST_FFO_MONTH" hidden="1">"c1824"</definedName>
    <definedName name="IQ_PERCENT_CHANGE_EST_FFO_MONTH_REUT" hidden="1">"c3934"</definedName>
    <definedName name="IQ_PERCENT_CHANGE_EST_FFO_WEEK" hidden="1">"c1823"</definedName>
    <definedName name="IQ_PERCENT_CHANGE_EST_FFO_WEEK_REUT" hidden="1">"c3964"</definedName>
    <definedName name="IQ_PERCENT_CHANGE_EST_PRICE_TARGET_12MONTHS" hidden="1">"c1844"</definedName>
    <definedName name="IQ_PERCENT_CHANGE_EST_PRICE_TARGET_12MONTHS_REUT" hidden="1">"c3952"</definedName>
    <definedName name="IQ_PERCENT_CHANGE_EST_PRICE_TARGET_18MONTHS" hidden="1">"c1845"</definedName>
    <definedName name="IQ_PERCENT_CHANGE_EST_PRICE_TARGET_18MONTHS_REUT" hidden="1">"c3953"</definedName>
    <definedName name="IQ_PERCENT_CHANGE_EST_PRICE_TARGET_3MONTHS" hidden="1">"c1841"</definedName>
    <definedName name="IQ_PERCENT_CHANGE_EST_PRICE_TARGET_3MONTHS_REUT" hidden="1">"c3949"</definedName>
    <definedName name="IQ_PERCENT_CHANGE_EST_PRICE_TARGET_6MONTHS" hidden="1">"c1842"</definedName>
    <definedName name="IQ_PERCENT_CHANGE_EST_PRICE_TARGET_6MONTHS_REUT" hidden="1">"c3950"</definedName>
    <definedName name="IQ_PERCENT_CHANGE_EST_PRICE_TARGET_9MONTHS" hidden="1">"c1843"</definedName>
    <definedName name="IQ_PERCENT_CHANGE_EST_PRICE_TARGET_9MONTHS_REUT" hidden="1">"c3951"</definedName>
    <definedName name="IQ_PERCENT_CHANGE_EST_PRICE_TARGET_DAY" hidden="1">"c1838"</definedName>
    <definedName name="IQ_PERCENT_CHANGE_EST_PRICE_TARGET_DAY_REUT" hidden="1">"c3947"</definedName>
    <definedName name="IQ_PERCENT_CHANGE_EST_PRICE_TARGET_MONTH" hidden="1">"c1840"</definedName>
    <definedName name="IQ_PERCENT_CHANGE_EST_PRICE_TARGET_MONTH_REUT" hidden="1">"c3948"</definedName>
    <definedName name="IQ_PERCENT_CHANGE_EST_PRICE_TARGET_WEEK" hidden="1">"c1839"</definedName>
    <definedName name="IQ_PERCENT_CHANGE_EST_PRICE_TARGET_WEEK_REUT" hidden="1">"c3967"</definedName>
    <definedName name="IQ_PERCENT_CHANGE_EST_RECO_12MONTHS" hidden="1">"c1836"</definedName>
    <definedName name="IQ_PERCENT_CHANGE_EST_RECO_12MONTHS_REUT" hidden="1">"c3945"</definedName>
    <definedName name="IQ_PERCENT_CHANGE_EST_RECO_18MONTHS" hidden="1">"c1837"</definedName>
    <definedName name="IQ_PERCENT_CHANGE_EST_RECO_18MONTHS_REUT" hidden="1">"c3946"</definedName>
    <definedName name="IQ_PERCENT_CHANGE_EST_RECO_3MONTHS" hidden="1">"c1833"</definedName>
    <definedName name="IQ_PERCENT_CHANGE_EST_RECO_3MONTHS_REUT" hidden="1">"c3942"</definedName>
    <definedName name="IQ_PERCENT_CHANGE_EST_RECO_6MONTHS" hidden="1">"c1834"</definedName>
    <definedName name="IQ_PERCENT_CHANGE_EST_RECO_6MONTHS_REUT" hidden="1">"c3943"</definedName>
    <definedName name="IQ_PERCENT_CHANGE_EST_RECO_9MONTHS" hidden="1">"c1835"</definedName>
    <definedName name="IQ_PERCENT_CHANGE_EST_RECO_9MONTHS_REUT" hidden="1">"c3944"</definedName>
    <definedName name="IQ_PERCENT_CHANGE_EST_RECO_DAY" hidden="1">"c1830"</definedName>
    <definedName name="IQ_PERCENT_CHANGE_EST_RECO_DAY_REUT" hidden="1">"c3940"</definedName>
    <definedName name="IQ_PERCENT_CHANGE_EST_RECO_MONTH" hidden="1">"c1832"</definedName>
    <definedName name="IQ_PERCENT_CHANGE_EST_RECO_MONTH_REUT" hidden="1">"c3941"</definedName>
    <definedName name="IQ_PERCENT_CHANGE_EST_RECO_WEEK" hidden="1">"c1831"</definedName>
    <definedName name="IQ_PERCENT_CHANGE_EST_RECO_WEEK_REUT" hidden="1">"c3965"</definedName>
    <definedName name="IQ_PERCENT_CHANGE_EST_REV_12MONTHS" hidden="1">"c1796"</definedName>
    <definedName name="IQ_PERCENT_CHANGE_EST_REV_12MONTHS_REUT" hidden="1">"c3910"</definedName>
    <definedName name="IQ_PERCENT_CHANGE_EST_REV_18MONTHS" hidden="1">"c1797"</definedName>
    <definedName name="IQ_PERCENT_CHANGE_EST_REV_18MONTHS_REUT" hidden="1">"c3911"</definedName>
    <definedName name="IQ_PERCENT_CHANGE_EST_REV_3MONTHS" hidden="1">"c1793"</definedName>
    <definedName name="IQ_PERCENT_CHANGE_EST_REV_3MONTHS_REUT" hidden="1">"c3907"</definedName>
    <definedName name="IQ_PERCENT_CHANGE_EST_REV_6MONTHS" hidden="1">"c1794"</definedName>
    <definedName name="IQ_PERCENT_CHANGE_EST_REV_6MONTHS_REUT" hidden="1">"c3908"</definedName>
    <definedName name="IQ_PERCENT_CHANGE_EST_REV_9MONTHS" hidden="1">"c1795"</definedName>
    <definedName name="IQ_PERCENT_CHANGE_EST_REV_9MONTHS_REUT" hidden="1">"c3909"</definedName>
    <definedName name="IQ_PERCENT_CHANGE_EST_REV_DAY" hidden="1">"c1790"</definedName>
    <definedName name="IQ_PERCENT_CHANGE_EST_REV_DAY_REUT" hidden="1">"c3904"</definedName>
    <definedName name="IQ_PERCENT_CHANGE_EST_REV_MONTH" hidden="1">"c1792"</definedName>
    <definedName name="IQ_PERCENT_CHANGE_EST_REV_MONTH_REUT" hidden="1">"c3906"</definedName>
    <definedName name="IQ_PERCENT_CHANGE_EST_REV_WEEK" hidden="1">"c1791"</definedName>
    <definedName name="IQ_PERCENT_CHANGE_EST_REV_WEEK_REUT" hidden="1">"c3905"</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OTENTIAL_UPSIDE" hidden="1">"c1855"</definedName>
    <definedName name="IQ_POTENTIAL_UPSIDE_REUT" hidden="1">"c3968"</definedName>
    <definedName name="IQ_PRE_OPEN_COST" hidden="1">"c1040"</definedName>
    <definedName name="IQ_PRE_TAX_ACT_OR_EST" hidden="1">"c2221"</definedName>
    <definedName name="IQ_PRE_TAX_ACT_OR_EST_REUT" hidden="1">"c5467"</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 hidden="1">"c6261"</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 hidden="1">"c6262"</definedName>
    <definedName name="IQ_PREF_OTHER_REIT" hidden="1">"c1058"</definedName>
    <definedName name="IQ_PREF_OTHER_UTI" hidden="1">"C6022"</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 hidden="1">"c6263"</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ETAX_GW_INC_EST" hidden="1">"c1702"</definedName>
    <definedName name="IQ_PRETAX_GW_INC_EST_REUT" hidden="1">"c5354"</definedName>
    <definedName name="IQ_PRETAX_GW_INC_HIGH_EST" hidden="1">"c1704"</definedName>
    <definedName name="IQ_PRETAX_GW_INC_HIGH_EST_REUT" hidden="1">"c5356"</definedName>
    <definedName name="IQ_PRETAX_GW_INC_LOW_EST" hidden="1">"c1705"</definedName>
    <definedName name="IQ_PRETAX_GW_INC_LOW_EST_REUT" hidden="1">"c5357"</definedName>
    <definedName name="IQ_PRETAX_GW_INC_MEDIAN_EST" hidden="1">"c1703"</definedName>
    <definedName name="IQ_PRETAX_GW_INC_MEDIAN_EST_REUT" hidden="1">"c5355"</definedName>
    <definedName name="IQ_PRETAX_GW_INC_NUM_EST" hidden="1">"c1706"</definedName>
    <definedName name="IQ_PRETAX_GW_INC_NUM_EST_REUT" hidden="1">"c5358"</definedName>
    <definedName name="IQ_PRETAX_GW_INC_STDDEV_EST" hidden="1">"c1707"</definedName>
    <definedName name="IQ_PRETAX_GW_INC_STDDEV_EST_REUT" hidden="1">"c5359"</definedName>
    <definedName name="IQ_PRETAX_INC_EST" hidden="1">"c1695"</definedName>
    <definedName name="IQ_PRETAX_INC_EST_REUT" hidden="1">"c5347"</definedName>
    <definedName name="IQ_PRETAX_INC_HIGH_EST" hidden="1">"c1697"</definedName>
    <definedName name="IQ_PRETAX_INC_HIGH_EST_REUT" hidden="1">"c5349"</definedName>
    <definedName name="IQ_PRETAX_INC_LOW_EST" hidden="1">"c1698"</definedName>
    <definedName name="IQ_PRETAX_INC_LOW_EST_REUT" hidden="1">"c5350"</definedName>
    <definedName name="IQ_PRETAX_INC_MEDIAN_EST" hidden="1">"c1696"</definedName>
    <definedName name="IQ_PRETAX_INC_MEDIAN_EST_REUT" hidden="1">"c5348"</definedName>
    <definedName name="IQ_PRETAX_INC_NUM_EST" hidden="1">"c1699"</definedName>
    <definedName name="IQ_PRETAX_INC_NUM_EST_REUT" hidden="1">"c5351"</definedName>
    <definedName name="IQ_PRETAX_INC_STDDEV_EST" hidden="1">"c1700"</definedName>
    <definedName name="IQ_PRETAX_INC_STDDEV_EST_REUT" hidden="1">"c5352"</definedName>
    <definedName name="IQ_PRETAX_REPORT_INC_EST" hidden="1">"c1709"</definedName>
    <definedName name="IQ_PRETAX_REPORT_INC_EST_REUT" hidden="1">"c5361"</definedName>
    <definedName name="IQ_PRETAX_REPORT_INC_HIGH_EST" hidden="1">"c1711"</definedName>
    <definedName name="IQ_PRETAX_REPORT_INC_HIGH_EST_REUT" hidden="1">"c5363"</definedName>
    <definedName name="IQ_PRETAX_REPORT_INC_LOW_EST" hidden="1">"c1712"</definedName>
    <definedName name="IQ_PRETAX_REPORT_INC_LOW_EST_REUT" hidden="1">"c5364"</definedName>
    <definedName name="IQ_PRETAX_REPORT_INC_MEDIAN_EST" hidden="1">"c1710"</definedName>
    <definedName name="IQ_PRETAX_REPORT_INC_MEDIAN_EST_REUT" hidden="1">"c5362"</definedName>
    <definedName name="IQ_PRETAX_REPORT_INC_NUM_EST" hidden="1">"c1713"</definedName>
    <definedName name="IQ_PRETAX_REPORT_INC_NUM_EST_REUT" hidden="1">"c5365"</definedName>
    <definedName name="IQ_PRETAX_REPORT_INC_STDDEV_EST" hidden="1">"c1714"</definedName>
    <definedName name="IQ_PRETAX_REPORT_INC_STDDEV_EST_REUT" hidden="1">"c5366"</definedName>
    <definedName name="IQ_PRICE_CFPS_FWD" hidden="1">"c2237"</definedName>
    <definedName name="IQ_PRICE_CFPS_FWD_REUT" hidden="1">"c4053"</definedName>
    <definedName name="IQ_PRICE_OVER_BVPS" hidden="1">"c1412"</definedName>
    <definedName name="IQ_PRICE_OVER_LTM_EPS" hidden="1">"c1413"</definedName>
    <definedName name="IQ_PRICE_TARGET" hidden="1">"c82"</definedName>
    <definedName name="IQ_PRICE_TARGET_BOTTOM_UP" hidden="1">"c5486"</definedName>
    <definedName name="IQ_PRICE_TARGET_BOTTOM_UP_REUT" hidden="1">"c5494"</definedName>
    <definedName name="IQ_PRICE_TARGET_REUT" hidden="1">"c3631"</definedName>
    <definedName name="IQ_PRICE_VOLATILITY_EST" hidden="1">"c4492"</definedName>
    <definedName name="IQ_PRICE_VOLATILITY_HIGH" hidden="1">"c4493"</definedName>
    <definedName name="IQ_PRICE_VOLATILITY_LOW" hidden="1">"c4494"</definedName>
    <definedName name="IQ_PRICE_VOLATILITY_MEDIAN" hidden="1">"c4495"</definedName>
    <definedName name="IQ_PRICE_VOLATILITY_NUM" hidden="1">"c4496"</definedName>
    <definedName name="IQ_PRICE_VOLATILITY_STDDEV" hidden="1">"c4497"</definedName>
    <definedName name="IQ_PRICEDATE" hidden="1">"c1069"</definedName>
    <definedName name="IQ_PRICING_DATE" hidden="1">"c1613"</definedName>
    <definedName name="IQ_PRIMARY_EPS_TYPE" hidden="1">"c4498"</definedName>
    <definedName name="IQ_PRIMARY_EPS_TYPE_REUT" hidden="1">"c5481"</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CAGR" hidden="1">"c6135"</definedName>
    <definedName name="IQ_PROVISION_10YR_ANN_GROWTH" hidden="1">"c1077"</definedName>
    <definedName name="IQ_PROVISION_1YR_ANN_GROWTH" hidden="1">"c1078"</definedName>
    <definedName name="IQ_PROVISION_2YR_ANN_CAGR" hidden="1">"c6136"</definedName>
    <definedName name="IQ_PROVISION_2YR_ANN_GROWTH" hidden="1">"c1079"</definedName>
    <definedName name="IQ_PROVISION_3YR_ANN_CAGR" hidden="1">"c6137"</definedName>
    <definedName name="IQ_PROVISION_3YR_ANN_GROWTH" hidden="1">"c1080"</definedName>
    <definedName name="IQ_PROVISION_5YR_ANN_CAGR" hidden="1">"c6138"</definedName>
    <definedName name="IQ_PROVISION_5YR_ANN_GROWTH" hidden="1">"c1081"</definedName>
    <definedName name="IQ_PROVISION_7YR_ANN_CAGR" hidden="1">"c6139"</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CURRING_PROFIT_ACT_OR_EST" hidden="1">"c4507"</definedName>
    <definedName name="IQ_RECURRING_PROFIT_EST" hidden="1">"c4499"</definedName>
    <definedName name="IQ_RECURRING_PROFIT_GUIDANCE" hidden="1">"c4500"</definedName>
    <definedName name="IQ_RECURRING_PROFIT_HIGH_EST" hidden="1">"c4501"</definedName>
    <definedName name="IQ_RECURRING_PROFIT_HIGH_GUIDANCE" hidden="1">"c4179"</definedName>
    <definedName name="IQ_RECURRING_PROFIT_LOW_EST" hidden="1">"c4502"</definedName>
    <definedName name="IQ_RECURRING_PROFIT_LOW_GUIDANCE" hidden="1">"c4219"</definedName>
    <definedName name="IQ_RECURRING_PROFIT_MEDIAN_EST" hidden="1">"c4503"</definedName>
    <definedName name="IQ_RECURRING_PROFIT_NUM_EST" hidden="1">"c4504"</definedName>
    <definedName name="IQ_RECURRING_PROFIT_SHARE_ACT_OR_EST" hidden="1">"c4508"</definedName>
    <definedName name="IQ_RECURRING_PROFIT_SHARE_EST" hidden="1">"c4506"</definedName>
    <definedName name="IQ_RECURRING_PROFIT_SHARE_GUIDANCE" hidden="1">"c4509"</definedName>
    <definedName name="IQ_RECURRING_PROFIT_SHARE_HIGH_EST" hidden="1">"c4510"</definedName>
    <definedName name="IQ_RECURRING_PROFIT_SHARE_HIGH_GUIDANCE" hidden="1">"c4200"</definedName>
    <definedName name="IQ_RECURRING_PROFIT_SHARE_LOW_EST" hidden="1">"c4511"</definedName>
    <definedName name="IQ_RECURRING_PROFIT_SHARE_LOW_GUIDANCE" hidden="1">"c4240"</definedName>
    <definedName name="IQ_RECURRING_PROFIT_SHARE_MEDIAN_EST" hidden="1">"c4512"</definedName>
    <definedName name="IQ_RECURRING_PROFIT_SHARE_NUM_EST" hidden="1">"c4513"</definedName>
    <definedName name="IQ_RECURRING_PROFIT_SHARE_STDDEV_EST" hidden="1">"c4514"</definedName>
    <definedName name="IQ_RECURRING_PROFIT_STDDEV_EST" hidden="1">"c4516"</definedName>
    <definedName name="IQ_REDEEM_PREF_STOCK" hidden="1">"c1417"</definedName>
    <definedName name="IQ_REF_ENTITY" hidden="1">"c6033"</definedName>
    <definedName name="IQ_REF_ENTITY_CIQID" hidden="1">"c6024"</definedName>
    <definedName name="IQ_REF_ENTITY_TICKER" hidden="1">"c6023"</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ICTED_CASH_NON_CURRENT" hidden="1">"c6192"</definedName>
    <definedName name="IQ_RESTRICTED_CASH_TOTAL" hidden="1">"c6193"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 hidden="1">"c6264"</definedName>
    <definedName name="IQ_RESTRUCTURE_REIT" hidden="1">"c1110"</definedName>
    <definedName name="IQ_RESTRUCTURE_UTI" hidden="1">"c1111"</definedName>
    <definedName name="IQ_RESTRUCTURED_LOANS" hidden="1">"c1112"</definedName>
    <definedName name="IQ_RETAIL_ACQUIRED_FRANCHISE_STORES" hidden="1">"c2895"</definedName>
    <definedName name="IQ_RETAIL_ACQUIRED_OWNED_STORES" hidden="1">"c2903"</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ACT_OR_EST" hidden="1">"c3585"</definedName>
    <definedName name="IQ_RETURN_ASSETS_ACT_OR_EST_REUT" hidden="1">"c5475"</definedName>
    <definedName name="IQ_RETURN_ASSETS_BANK" hidden="1">"c1114"</definedName>
    <definedName name="IQ_RETURN_ASSETS_BROK" hidden="1">"c1115"</definedName>
    <definedName name="IQ_RETURN_ASSETS_EST" hidden="1">"c3529"</definedName>
    <definedName name="IQ_RETURN_ASSETS_EST_REUT" hidden="1">"c3990"</definedName>
    <definedName name="IQ_RETURN_ASSETS_FS" hidden="1">"c1116"</definedName>
    <definedName name="IQ_RETURN_ASSETS_GUIDANCE" hidden="1">"c4517"</definedName>
    <definedName name="IQ_RETURN_ASSETS_HIGH_EST" hidden="1">"c3530"</definedName>
    <definedName name="IQ_RETURN_ASSETS_HIGH_EST_REUT" hidden="1">"c3992"</definedName>
    <definedName name="IQ_RETURN_ASSETS_HIGH_GUIDANCE" hidden="1">"c4183"</definedName>
    <definedName name="IQ_RETURN_ASSETS_LOW_EST" hidden="1">"c3531"</definedName>
    <definedName name="IQ_RETURN_ASSETS_LOW_EST_REUT" hidden="1">"c3993"</definedName>
    <definedName name="IQ_RETURN_ASSETS_LOW_GUIDANCE" hidden="1">"c4223"</definedName>
    <definedName name="IQ_RETURN_ASSETS_MEDIAN_EST" hidden="1">"c3532"</definedName>
    <definedName name="IQ_RETURN_ASSETS_MEDIAN_EST_REUT" hidden="1">"c3991"</definedName>
    <definedName name="IQ_RETURN_ASSETS_NUM_EST" hidden="1">"c3527"</definedName>
    <definedName name="IQ_RETURN_ASSETS_NUM_EST_REUT" hidden="1">"c3994"</definedName>
    <definedName name="IQ_RETURN_ASSETS_STDDEV_EST" hidden="1">"c3528"</definedName>
    <definedName name="IQ_RETURN_ASSETS_STDDEV_EST_REUT" hidden="1">"c3995"</definedName>
    <definedName name="IQ_RETURN_CAPITAL" hidden="1">"c1117"</definedName>
    <definedName name="IQ_RETURN_EQUITY" hidden="1">"c1118"</definedName>
    <definedName name="IQ_RETURN_EQUITY_ACT_OR_EST" hidden="1">"c3586"</definedName>
    <definedName name="IQ_RETURN_EQUITY_ACT_OR_EST_REUT" hidden="1">"c5476"</definedName>
    <definedName name="IQ_RETURN_EQUITY_BANK" hidden="1">"c1119"</definedName>
    <definedName name="IQ_RETURN_EQUITY_BROK" hidden="1">"c1120"</definedName>
    <definedName name="IQ_RETURN_EQUITY_EST" hidden="1">"c3535"</definedName>
    <definedName name="IQ_RETURN_EQUITY_EST_REUT" hidden="1">"c3983"</definedName>
    <definedName name="IQ_RETURN_EQUITY_FS" hidden="1">"c1121"</definedName>
    <definedName name="IQ_RETURN_EQUITY_GUIDANCE" hidden="1">"c4518"</definedName>
    <definedName name="IQ_RETURN_EQUITY_HIGH_EST" hidden="1">"c3536"</definedName>
    <definedName name="IQ_RETURN_EQUITY_HIGH_EST_REUT" hidden="1">"c3985"</definedName>
    <definedName name="IQ_RETURN_EQUITY_HIGH_GUIDANCE" hidden="1">"c4182"</definedName>
    <definedName name="IQ_RETURN_EQUITY_LOW_EST" hidden="1">"c3537"</definedName>
    <definedName name="IQ_RETURN_EQUITY_LOW_EST_REUT" hidden="1">"c3986"</definedName>
    <definedName name="IQ_RETURN_EQUITY_LOW_GUIDANCE" hidden="1">"c4222"</definedName>
    <definedName name="IQ_RETURN_EQUITY_MEDIAN_EST" hidden="1">"c3538"</definedName>
    <definedName name="IQ_RETURN_EQUITY_MEDIAN_EST_REUT" hidden="1">"c3984"</definedName>
    <definedName name="IQ_RETURN_EQUITY_NUM_EST" hidden="1">"c3533"</definedName>
    <definedName name="IQ_RETURN_EQUITY_NUM_EST_REUT" hidden="1">"c3987"</definedName>
    <definedName name="IQ_RETURN_EQUITY_STDDEV_EST" hidden="1">"c3534"</definedName>
    <definedName name="IQ_RETURN_EQUITY_STDDEV_EST_REUT" hidden="1">"c3988"</definedName>
    <definedName name="IQ_RETURN_INVESTMENT" hidden="1">"c1421"</definedName>
    <definedName name="IQ_REV" hidden="1">"c1122"</definedName>
    <definedName name="IQ_REV_BEFORE_LL" hidden="1">"c1123"</definedName>
    <definedName name="IQ_REV_STDDEV_EST" hidden="1">"c1124"</definedName>
    <definedName name="IQ_REV_STDDEV_EST_REUT" hidden="1">"c3639"</definedName>
    <definedName name="IQ_REV_UTI" hidden="1">"c1125"</definedName>
    <definedName name="IQ_REVENUE" hidden="1">"c1422"</definedName>
    <definedName name="IQ_REVENUE_ACT_OR_EST" hidden="1">"c2214"</definedName>
    <definedName name="IQ_REVENUE_ACT_OR_EST_REUT" hidden="1">"c5461"</definedName>
    <definedName name="IQ_REVENUE_EST" hidden="1">"c1126"</definedName>
    <definedName name="IQ_REVENUE_EST_BOTTOM_UP" hidden="1">"c5488"</definedName>
    <definedName name="IQ_REVENUE_EST_BOTTOM_UP_REUT" hidden="1">"c5496"</definedName>
    <definedName name="IQ_REVENUE_EST_REUT" hidden="1">"c3634"</definedName>
    <definedName name="IQ_REVENUE_GUIDANCE" hidden="1">"c4519"</definedName>
    <definedName name="IQ_REVENUE_HIGH_EST" hidden="1">"c1127"</definedName>
    <definedName name="IQ_REVENUE_HIGH_EST_REUT" hidden="1">"c3636"</definedName>
    <definedName name="IQ_REVENUE_HIGH_GUIDANCE" hidden="1">"c4169"</definedName>
    <definedName name="IQ_REVENUE_LOW_EST" hidden="1">"c1128"</definedName>
    <definedName name="IQ_REVENUE_LOW_EST_REUT" hidden="1">"c3637"</definedName>
    <definedName name="IQ_REVENUE_LOW_GUIDANCE" hidden="1">"c4209"</definedName>
    <definedName name="IQ_REVENUE_MEDIAN_EST" hidden="1">"c1662"</definedName>
    <definedName name="IQ_REVENUE_MEDIAN_EST_REUT" hidden="1">"c3635"</definedName>
    <definedName name="IQ_REVENUE_NUM_EST" hidden="1">"c1129"</definedName>
    <definedName name="IQ_REVENUE_NUM_EST_REUT" hidden="1">"c3638"</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 hidden="1">"c6284"</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_PURCHASED_RESELL" hidden="1">"c5513"</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 hidden="1">"c6265"</definedName>
    <definedName name="IQ_SGA_REIT" hidden="1">"c1161"</definedName>
    <definedName name="IQ_SGA_SUPPL" hidden="1">"c1162"</definedName>
    <definedName name="IQ_SGA_UTI" hidden="1">"c1163"</definedName>
    <definedName name="IQ_SHAREOUTSTANDING" hidden="1">"c1347"</definedName>
    <definedName name="IQ_SHARES_PURCHASED_AVERAGE_PRICE" hidden="1">"c5821"</definedName>
    <definedName name="IQ_SHARES_PURCHASED_QUARTER" hidden="1">"c5820"</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_BANK" hidden="1">"c2637"</definedName>
    <definedName name="IQ_SP_BANK_ACTION" hidden="1">"c2636"</definedName>
    <definedName name="IQ_SP_BANK_DATE" hidden="1">"c2635"</definedName>
    <definedName name="IQ_SP_FIN_ENHANCE_FX" hidden="1">"c2631"</definedName>
    <definedName name="IQ_SP_FIN_ENHANCE_FX_ACTION" hidden="1">"c2630"</definedName>
    <definedName name="IQ_SP_FIN_ENHANCE_FX_DATE" hidden="1">"c2629"</definedName>
    <definedName name="IQ_SP_FIN_ENHANCE_LC" hidden="1">"c2634"</definedName>
    <definedName name="IQ_SP_FIN_ENHANCE_LC_ACTION" hidden="1">"c2633"</definedName>
    <definedName name="IQ_SP_FIN_ENHANCE_LC_DATE" hidden="1">"c2632"</definedName>
    <definedName name="IQ_SP_FIN_STRENGTH_LC_ACTION_LT" hidden="1">"c2625"</definedName>
    <definedName name="IQ_SP_FIN_STRENGTH_LC_ACTION_ST" hidden="1">"c2626"</definedName>
    <definedName name="IQ_SP_FIN_STRENGTH_LC_DATE_LT" hidden="1">"c2623"</definedName>
    <definedName name="IQ_SP_FIN_STRENGTH_LC_DATE_ST" hidden="1">"c2624"</definedName>
    <definedName name="IQ_SP_FIN_STRENGTH_LC_LT" hidden="1">"c2627"</definedName>
    <definedName name="IQ_SP_FIN_STRENGTH_LC_ST" hidden="1">"c2628"</definedName>
    <definedName name="IQ_SP_FX_ACTION_LT" hidden="1">"c2613"</definedName>
    <definedName name="IQ_SP_FX_ACTION_ST" hidden="1">"c2614"</definedName>
    <definedName name="IQ_SP_FX_DATE_LT" hidden="1">"c2611"</definedName>
    <definedName name="IQ_SP_FX_DATE_ST" hidden="1">"c2612"</definedName>
    <definedName name="IQ_SP_FX_LT" hidden="1">"c2615"</definedName>
    <definedName name="IQ_SP_FX_ST" hidden="1">"c2616"</definedName>
    <definedName name="IQ_SP_ISSUE_ACTION" hidden="1">"c2644"</definedName>
    <definedName name="IQ_SP_ISSUE_DATE" hidden="1">"c2643"</definedName>
    <definedName name="IQ_SP_ISSUE_LT" hidden="1">"c2645"</definedName>
    <definedName name="IQ_SP_ISSUE_OUTLOOK_WATCH" hidden="1">"c2650"</definedName>
    <definedName name="IQ_SP_ISSUE_OUTLOOK_WATCH_DATE" hidden="1">"c2649"</definedName>
    <definedName name="IQ_SP_ISSUE_RECOVER" hidden="1">"c2648"</definedName>
    <definedName name="IQ_SP_ISSUE_RECOVER_ACTION" hidden="1">"c2647"</definedName>
    <definedName name="IQ_SP_ISSUE_RECOVER_DATE" hidden="1">"c2646"</definedName>
    <definedName name="IQ_SP_LC_ACTION_LT" hidden="1">"c2619"</definedName>
    <definedName name="IQ_SP_LC_ACTION_ST" hidden="1">"c2620"</definedName>
    <definedName name="IQ_SP_LC_DATE_LT" hidden="1">"c2617"</definedName>
    <definedName name="IQ_SP_LC_DATE_ST" hidden="1">"c2618"</definedName>
    <definedName name="IQ_SP_LC_LT" hidden="1">"c2621"</definedName>
    <definedName name="IQ_SP_LC_ST" hidden="1">"c2622"</definedName>
    <definedName name="IQ_SP_OUTLOOK_WATCH" hidden="1">"c2639"</definedName>
    <definedName name="IQ_SP_OUTLOOK_WATCH_DATE" hidden="1">"c2638"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 hidden="1">"c6266"</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 hidden="1">"c6267"</definedName>
    <definedName name="IQ_ST_DEBT_ISSUED_REIT" hidden="1">"c1186"</definedName>
    <definedName name="IQ_ST_DEBT_ISSUED_UTI" hidden="1">"c1187"</definedName>
    <definedName name="IQ_ST_DEBT_PCT" hidden="1">"c2539"</definedName>
    <definedName name="IQ_ST_DEBT_RE" hidden="1">"c6268"</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 hidden="1">"c6269"</definedName>
    <definedName name="IQ_ST_DEBT_REPAID_REIT" hidden="1">"c1194"</definedName>
    <definedName name="IQ_ST_DEBT_REPAID_UTI" hidden="1">"c1195"</definedName>
    <definedName name="IQ_ST_DEBT_UTI" hidden="1">"c1196"</definedName>
    <definedName name="IQ_ST_FHLB_DEBT" hidden="1">"c5658"</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EST" hidden="1">"c4520"</definedName>
    <definedName name="IQ_STOCK_BASED_GA" hidden="1">"c2993"</definedName>
    <definedName name="IQ_STOCK_BASED_HIGH_EST" hidden="1">"c4521"</definedName>
    <definedName name="IQ_STOCK_BASED_LOW_EST" hidden="1">"c4522"</definedName>
    <definedName name="IQ_STOCK_BASED_MEDIAN_EST" hidden="1">"c4523"</definedName>
    <definedName name="IQ_STOCK_BASED_NUM_EST" hidden="1">"c4524"</definedName>
    <definedName name="IQ_STOCK_BASED_OTHER" hidden="1">"c2995"</definedName>
    <definedName name="IQ_STOCK_BASED_RD" hidden="1">"c2991"</definedName>
    <definedName name="IQ_STOCK_BASED_SGA" hidden="1">"c2994"</definedName>
    <definedName name="IQ_STOCK_BASED_SM" hidden="1">"c2992"</definedName>
    <definedName name="IQ_STOCK_BASED_STDDEV_EST" hidden="1">"c4525"</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RGET_PRICE_NUM" hidden="1">"c1653"</definedName>
    <definedName name="IQ_TARGET_PRICE_NUM_REUT" hidden="1">"c5319"</definedName>
    <definedName name="IQ_TARGET_PRICE_STDDEV" hidden="1">"c1654"</definedName>
    <definedName name="IQ_TARGET_PRICE_STDDEV_REUT" hidden="1">"c5320"</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BV" hidden="1">"c1906"</definedName>
    <definedName name="IQ_TBV_10YR_ANN_CAGR" hidden="1">"c6169"</definedName>
    <definedName name="IQ_TBV_10YR_ANN_GROWTH" hidden="1">"c1936"</definedName>
    <definedName name="IQ_TBV_1YR_ANN_GROWTH" hidden="1">"c1931"</definedName>
    <definedName name="IQ_TBV_2YR_ANN_CAGR" hidden="1">"c6165"</definedName>
    <definedName name="IQ_TBV_2YR_ANN_GROWTH" hidden="1">"c1932"</definedName>
    <definedName name="IQ_TBV_3YR_ANN_CAGR" hidden="1">"c6166"</definedName>
    <definedName name="IQ_TBV_3YR_ANN_GROWTH" hidden="1">"c1933"</definedName>
    <definedName name="IQ_TBV_5YR_ANN_CAGR" hidden="1">"c6167"</definedName>
    <definedName name="IQ_TBV_5YR_ANN_GROWTH" hidden="1">"c1934"</definedName>
    <definedName name="IQ_TBV_7YR_ANN_CAGR" hidden="1">"c6168"</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_FWD" hidden="1">"c2238"</definedName>
    <definedName name="IQ_TEV_EBIT_FWD_REUT" hidden="1">"c4054"</definedName>
    <definedName name="IQ_TEV_EBITDA" hidden="1">"c1222"</definedName>
    <definedName name="IQ_TEV_EBITDA_AVG" hidden="1">"c1223"</definedName>
    <definedName name="IQ_TEV_EBITDA_FWD" hidden="1">"c1224"</definedName>
    <definedName name="IQ_TEV_EBITDA_FWD_REUT" hidden="1">"c4050"</definedName>
    <definedName name="IQ_TEV_EMPLOYEE_AVG" hidden="1">"c1225"</definedName>
    <definedName name="IQ_TEV_EST" hidden="1">"c4526"</definedName>
    <definedName name="IQ_TEV_HIGH_EST" hidden="1">"c4527"</definedName>
    <definedName name="IQ_TEV_LOW_EST" hidden="1">"c4528"</definedName>
    <definedName name="IQ_TEV_MEDIAN_EST" hidden="1">"c4529"</definedName>
    <definedName name="IQ_TEV_NUM_EST" hidden="1">"c4530"</definedName>
    <definedName name="IQ_TEV_STDDEV_EST" hidden="1">"c4531"</definedName>
    <definedName name="IQ_TEV_TOTAL_REV" hidden="1">"c1226"</definedName>
    <definedName name="IQ_TEV_TOTAL_REV_AVG" hidden="1">"c1227"</definedName>
    <definedName name="IQ_TEV_TOTAL_REV_FWD" hidden="1">"c1228"</definedName>
    <definedName name="IQ_TEV_TOTAL_REV_FWD_REUT" hidden="1">"c4051"</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 hidden="1">"c6270"</definedName>
    <definedName name="IQ_TOTAL_AR_REIT" hidden="1">"c1232"</definedName>
    <definedName name="IQ_TOTAL_AR_UTI" hidden="1">"c1233"</definedName>
    <definedName name="IQ_TOTAL_ASSETS" hidden="1">"c1234"</definedName>
    <definedName name="IQ_TOTAL_ASSETS_10YR_ANN_CAGR" hidden="1">"c6140"</definedName>
    <definedName name="IQ_TOTAL_ASSETS_10YR_ANN_GROWTH" hidden="1">"c1235"</definedName>
    <definedName name="IQ_TOTAL_ASSETS_1YR_ANN_GROWTH" hidden="1">"c1236"</definedName>
    <definedName name="IQ_TOTAL_ASSETS_2YR_ANN_CAGR" hidden="1">"c6141"</definedName>
    <definedName name="IQ_TOTAL_ASSETS_2YR_ANN_GROWTH" hidden="1">"c1237"</definedName>
    <definedName name="IQ_TOTAL_ASSETS_3YR_ANN_CAGR" hidden="1">"c6142"</definedName>
    <definedName name="IQ_TOTAL_ASSETS_3YR_ANN_GROWTH" hidden="1">"c1238"</definedName>
    <definedName name="IQ_TOTAL_ASSETS_5YR_ANN_CAGR" hidden="1">"c6143"</definedName>
    <definedName name="IQ_TOTAL_ASSETS_5YR_ANN_GROWTH" hidden="1">"c1239"</definedName>
    <definedName name="IQ_TOTAL_ASSETS_7YR_ANN_CAGR" hidden="1">"c6144"</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ST" hidden="1">"c4532"</definedName>
    <definedName name="IQ_TOTAL_DEBT_EXCL_FIN" hidden="1">"c2937"</definedName>
    <definedName name="IQ_TOTAL_DEBT_GUIDANCE" hidden="1">"c4533"</definedName>
    <definedName name="IQ_TOTAL_DEBT_HIGH_EST" hidden="1">"c4534"</definedName>
    <definedName name="IQ_TOTAL_DEBT_HIGH_GUIDANCE" hidden="1">"c4196"</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 hidden="1">"c6271"</definedName>
    <definedName name="IQ_TOTAL_DEBT_ISSUED_REIT" hidden="1">"c1255"</definedName>
    <definedName name="IQ_TOTAL_DEBT_ISSUED_UTI" hidden="1">"c1256"</definedName>
    <definedName name="IQ_TOTAL_DEBT_ISSUES_INS" hidden="1">"c1257"</definedName>
    <definedName name="IQ_TOTAL_DEBT_LOW_EST" hidden="1">"c4535"</definedName>
    <definedName name="IQ_TOTAL_DEBT_LOW_GUIDANCE" hidden="1">"c4236"</definedName>
    <definedName name="IQ_TOTAL_DEBT_MEDIAN_EST" hidden="1">"c4536"</definedName>
    <definedName name="IQ_TOTAL_DEBT_NUM_EST" hidden="1">"c4537"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 hidden="1">"c6272"</definedName>
    <definedName name="IQ_TOTAL_DEBT_REPAID_REIT" hidden="1">"c1263"</definedName>
    <definedName name="IQ_TOTAL_DEBT_REPAID_UTI" hidden="1">"c1264"</definedName>
    <definedName name="IQ_TOTAL_DEBT_STDDEV_EST" hidden="1">"c4538"</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CAGR" hidden="1">"c6145"</definedName>
    <definedName name="IQ_TOTAL_EQUITY_10YR_ANN_GROWTH" hidden="1">"c1268"</definedName>
    <definedName name="IQ_TOTAL_EQUITY_1YR_ANN_GROWTH" hidden="1">"c1269"</definedName>
    <definedName name="IQ_TOTAL_EQUITY_2YR_ANN_CAGR" hidden="1">"c6146"</definedName>
    <definedName name="IQ_TOTAL_EQUITY_2YR_ANN_GROWTH" hidden="1">"c1270"</definedName>
    <definedName name="IQ_TOTAL_EQUITY_3YR_ANN_CAGR" hidden="1">"c6147"</definedName>
    <definedName name="IQ_TOTAL_EQUITY_3YR_ANN_GROWTH" hidden="1">"c1271"</definedName>
    <definedName name="IQ_TOTAL_EQUITY_5YR_ANN_CAGR" hidden="1">"c6148"</definedName>
    <definedName name="IQ_TOTAL_EQUITY_5YR_ANN_GROWTH" hidden="1">"c1272"</definedName>
    <definedName name="IQ_TOTAL_EQUITY_7YR_ANN_CAGR" hidden="1">"c6149"</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 hidden="1">"c6273"</definedName>
    <definedName name="IQ_TOTAL_LIAB_REIT" hidden="1">"c1282"</definedName>
    <definedName name="IQ_TOTAL_LIAB_SHAREHOLD" hidden="1">"c1435"</definedName>
    <definedName name="IQ_TOTAL_LIAB_TOTAL_ASSETS" hidden="1">"c1283"</definedName>
    <definedName name="IQ_TOTAL_LOANS" hidden="1">"c5653"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 hidden="1">"c6274"</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ABLE_END_OS" hidden="1">"c5819"</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ENSION_OBLIGATION" hidden="1">"c1292"</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CAGR" hidden="1">"c6150"</definedName>
    <definedName name="IQ_TOTAL_REV_10YR_ANN_GROWTH" hidden="1">"c1295"</definedName>
    <definedName name="IQ_TOTAL_REV_1YR_ANN_GROWTH" hidden="1">"c1296"</definedName>
    <definedName name="IQ_TOTAL_REV_2YR_ANN_CAGR" hidden="1">"c6151"</definedName>
    <definedName name="IQ_TOTAL_REV_2YR_ANN_GROWTH" hidden="1">"c1297"</definedName>
    <definedName name="IQ_TOTAL_REV_3YR_ANN_CAGR" hidden="1">"c6152"</definedName>
    <definedName name="IQ_TOTAL_REV_3YR_ANN_GROWTH" hidden="1">"c1298"</definedName>
    <definedName name="IQ_TOTAL_REV_5YR_ANN_CAGR" hidden="1">"c6153"</definedName>
    <definedName name="IQ_TOTAL_REV_5YR_ANN_GROWTH" hidden="1">"c1299"</definedName>
    <definedName name="IQ_TOTAL_REV_7YR_ANN_CAGR" hidden="1">"c6154"</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 hidden="1">"c6275"</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UNUSUAL_BNK" hidden="1">"c5516"</definedName>
    <definedName name="IQ_TOTAL_UNUSUAL_BR" hidden="1">"c5517"</definedName>
    <definedName name="IQ_TOTAL_UNUSUAL_FIN" hidden="1">"c5518"</definedName>
    <definedName name="IQ_TOTAL_UNUSUAL_INS" hidden="1">"c5519"</definedName>
    <definedName name="IQ_TOTAL_UNUSUAL_RE" hidden="1">"c6286"</definedName>
    <definedName name="IQ_TOTAL_UNUSUAL_REIT" hidden="1">"c5520"</definedName>
    <definedName name="IQ_TOTAL_UNUSUAL_UTI" hidden="1">"c5521"</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_EQ_INC" hidden="1">"c3611"</definedName>
    <definedName name="IQ_TR_ACQ_EBITDA" hidden="1">"c2381"</definedName>
    <definedName name="IQ_TR_ACQ_EBITDA_EQ_INC" hidden="1">"c3610"</definedName>
    <definedName name="IQ_TR_ACQ_FILING_CURRENCY" hidden="1">"c3033"</definedName>
    <definedName name="IQ_TR_ACQ_FILINGDATE" hidden="1">"c3607"</definedName>
    <definedName name="IQ_TR_ACQ_MCAP_1DAY" hidden="1">"c2345"</definedName>
    <definedName name="IQ_TR_ACQ_MIN_INT" hidden="1">"c2374"</definedName>
    <definedName name="IQ_TR_ACQ_NET_DEBT" hidden="1">"c2373"</definedName>
    <definedName name="IQ_TR_ACQ_NI" hidden="1">"c2378"</definedName>
    <definedName name="IQ_TR_ACQ_PERIODDATE" hidden="1">"c3606"</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_EQ_INC" hidden="1">"c3609"</definedName>
    <definedName name="IQ_TR_TARGET_EBITDA" hidden="1">"c2334"</definedName>
    <definedName name="IQ_TR_TARGET_EBITDA_EQ_INC" hidden="1">"c3608"</definedName>
    <definedName name="IQ_TR_TARGET_FILING_CURRENCY" hidden="1">"c3034"</definedName>
    <definedName name="IQ_TR_TARGET_FILINGDATE" hidden="1">"c3605"</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ERIODDATE" hidden="1">"c3604"</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 hidden="1">"c6276"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CAGR" hidden="1">"c6179"</definedName>
    <definedName name="IQ_UFCF_10YR_ANN_GROWTH" hidden="1">"c1948"</definedName>
    <definedName name="IQ_UFCF_1YR_ANN_GROWTH" hidden="1">"c1943"</definedName>
    <definedName name="IQ_UFCF_2YR_ANN_CAGR" hidden="1">"c6175"</definedName>
    <definedName name="IQ_UFCF_2YR_ANN_GROWTH" hidden="1">"c1944"</definedName>
    <definedName name="IQ_UFCF_3YR_ANN_CAGR" hidden="1">"c6176"</definedName>
    <definedName name="IQ_UFCF_3YR_ANN_GROWTH" hidden="1">"c1945"</definedName>
    <definedName name="IQ_UFCF_5YR_ANN_CAGR" hidden="1">"c6177"</definedName>
    <definedName name="IQ_UFCF_5YR_ANN_GROWTH" hidden="1">"c1946"</definedName>
    <definedName name="IQ_UFCF_7YR_ANN_CAGR" hidden="1">"c6178"</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 hidden="1">"c6277"</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EK" hidden="1">50000</definedName>
    <definedName name="IQ_WEIGHTED_AVG_PRICE" hidden="1">"c1334"</definedName>
    <definedName name="IQ_WIP_INV" hidden="1">"c1335"</definedName>
    <definedName name="IQ_WORKING_CAP" hidden="1">"c3494"</definedName>
    <definedName name="IQ_WORKMEN_WRITTEN" hidden="1">"c1336"</definedName>
    <definedName name="IQ_XDIV_DATE" hidden="1">"c2104"</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DMONTH" hidden="1">130000</definedName>
    <definedName name="IQ_YTW" hidden="1">"c2163"</definedName>
    <definedName name="IQ_YTW_DATE" hidden="1">"c2164"</definedName>
    <definedName name="IQ_YTW_DATE_TYPE" hidden="1">"c2165"</definedName>
    <definedName name="IQ_Z_SCORE" hidden="1">"c1339"</definedName>
    <definedName name="IRPJ98" localSheetId="7" hidden="1">{#N/A,#N/A,FALSE,"IR E CS 1997";#N/A,#N/A,FALSE,"PR ND";#N/A,#N/A,FALSE,"8191";#N/A,#N/A,FALSE,"8383";#N/A,#N/A,FALSE,"MP 1024";#N/A,#N/A,FALSE,"AD_EX_97";#N/A,#N/A,FALSE,"BD 97"}</definedName>
    <definedName name="IRPJ98" hidden="1">{#N/A,#N/A,FALSE,"IR E CS 1997";#N/A,#N/A,FALSE,"PR ND";#N/A,#N/A,FALSE,"8191";#N/A,#N/A,FALSE,"8383";#N/A,#N/A,FALSE,"MP 1024";#N/A,#N/A,FALSE,"AD_EX_97";#N/A,#N/A,FALSE,"BD 97"}</definedName>
    <definedName name="IRRF" localSheetId="4">#REF!</definedName>
    <definedName name="IRRF" localSheetId="7">#REF!</definedName>
    <definedName name="IRRF" localSheetId="26">#REF!</definedName>
    <definedName name="IRRF">#REF!</definedName>
    <definedName name="IS" localSheetId="4">#REF!</definedName>
    <definedName name="IS" localSheetId="7">#REF!</definedName>
    <definedName name="IS" localSheetId="26">#REF!</definedName>
    <definedName name="IS">#REF!</definedName>
    <definedName name="IsColHidden" hidden="1">FALSE</definedName>
    <definedName name="IsLTMColHidden" hidden="1">FALSE</definedName>
    <definedName name="ISSQN">#N/A</definedName>
    <definedName name="IT" localSheetId="4">#REF!</definedName>
    <definedName name="IT" localSheetId="7">#REF!</definedName>
    <definedName name="IT">#REF!</definedName>
    <definedName name="ITALO" localSheetId="7">#REF!</definedName>
    <definedName name="ITALO">#N/A</definedName>
    <definedName name="Item" localSheetId="4">#REF!</definedName>
    <definedName name="Item" localSheetId="19">#REF!</definedName>
    <definedName name="Item" localSheetId="7">#REF!</definedName>
    <definedName name="Item" localSheetId="26">#REF!</definedName>
    <definedName name="Item">#REF!</definedName>
    <definedName name="item1" localSheetId="4">#REF!</definedName>
    <definedName name="item1" localSheetId="7">#REF!</definedName>
    <definedName name="item1">#REF!</definedName>
    <definedName name="ITEM2">#REF!</definedName>
    <definedName name="Itemm" localSheetId="4">#REF!</definedName>
    <definedName name="Itemm" localSheetId="7">#REF!</definedName>
    <definedName name="Itemm">#REF!</definedName>
    <definedName name="Itens" localSheetId="25" hidden="1">#REF!</definedName>
    <definedName name="Itens" localSheetId="4" hidden="1">#REF!</definedName>
    <definedName name="Itens" localSheetId="27" hidden="1">#REF!</definedName>
    <definedName name="Itens" localSheetId="26" hidden="1">#REF!</definedName>
    <definedName name="Itens" localSheetId="24" hidden="1">#REF!</definedName>
    <definedName name="Itens" localSheetId="1" hidden="1">#REF!</definedName>
    <definedName name="Itens" localSheetId="0" hidden="1">#REF!</definedName>
    <definedName name="Itens" hidden="1">#REF!</definedName>
    <definedName name="itus1" localSheetId="4">#REF!</definedName>
    <definedName name="itus1" localSheetId="7">#REF!</definedName>
    <definedName name="itus1">#REF!</definedName>
    <definedName name="iuoiaev" localSheetId="7" hidden="1">{#N/A,#N/A,TRUE,"Serviços"}</definedName>
    <definedName name="iuoiaev" hidden="1">{#N/A,#N/A,TRUE,"Serviços"}</definedName>
    <definedName name="izidro" localSheetId="4">#REF!</definedName>
    <definedName name="izidro" localSheetId="7">#REF!</definedName>
    <definedName name="izidro">#REF!</definedName>
    <definedName name="j" localSheetId="4" hidden="1">{#N/A,#N/A,FALSE,"MO (2)"}</definedName>
    <definedName name="j" localSheetId="7">#REF!</definedName>
    <definedName name="j" hidden="1">#REF!</definedName>
    <definedName name="j_10">#N/A</definedName>
    <definedName name="j_11">#N/A</definedName>
    <definedName name="j_12">#N/A</definedName>
    <definedName name="j_13">#N/A</definedName>
    <definedName name="j_14">#N/A</definedName>
    <definedName name="j_15">#N/A</definedName>
    <definedName name="j_16">#N/A</definedName>
    <definedName name="j_17">#N/A</definedName>
    <definedName name="j_18">#N/A</definedName>
    <definedName name="j_2">#N/A</definedName>
    <definedName name="j_5">#N/A</definedName>
    <definedName name="j_6">#N/A</definedName>
    <definedName name="j_7">#N/A</definedName>
    <definedName name="j_8">#N/A</definedName>
    <definedName name="j_9">#N/A</definedName>
    <definedName name="jack" localSheetId="4">{"um","mil","um milhão","um bilhão","um trilhão"}</definedName>
    <definedName name="jack" localSheetId="7">{"um","mil","um milhão","um bilhão","um trilhão"}</definedName>
    <definedName name="jack">{"um","mil","um milhão","um bilhão","um trilhão"}</definedName>
    <definedName name="JAMESON" localSheetId="7">#REF!</definedName>
    <definedName name="JAMESON">#N/A</definedName>
    <definedName name="JAN00" localSheetId="4">#REF!</definedName>
    <definedName name="JAN00" localSheetId="7">#REF!</definedName>
    <definedName name="JAN00" localSheetId="26">#REF!</definedName>
    <definedName name="JAN00">#REF!</definedName>
    <definedName name="JAN00_3">#REF!</definedName>
    <definedName name="JAN95_3">#REF!</definedName>
    <definedName name="JAN96_3">#REF!</definedName>
    <definedName name="JAN97_3">#REF!</definedName>
    <definedName name="JAN98_3">#REF!</definedName>
    <definedName name="JAN99_3">#REF!</definedName>
    <definedName name="JANA" localSheetId="4">#REF!</definedName>
    <definedName name="JANA" localSheetId="7">#REF!</definedName>
    <definedName name="JANA">#REF!</definedName>
    <definedName name="Janeiro" localSheetId="7">#N/A</definedName>
    <definedName name="Janeiro">[0]!Janeiro</definedName>
    <definedName name="JANEIRO2003" localSheetId="25" hidden="1">{#N/A,#N/A,TRUE,"Serviços"}</definedName>
    <definedName name="JANEIRO2003" localSheetId="4" hidden="1">{#N/A,#N/A,TRUE,"Serviços"}</definedName>
    <definedName name="JANEIRO2003" localSheetId="27" hidden="1">{#N/A,#N/A,TRUE,"Serviços"}</definedName>
    <definedName name="JANEIRO2003" localSheetId="7" hidden="1">{#N/A,#N/A,TRUE,"Serviços"}</definedName>
    <definedName name="JANEIRO2003" localSheetId="24" hidden="1">{#N/A,#N/A,TRUE,"Serviços"}</definedName>
    <definedName name="JANEIRO2003" hidden="1">{#N/A,#N/A,TRUE,"Serviços"}</definedName>
    <definedName name="JANEIRO20033" localSheetId="25" hidden="1">{#N/A,#N/A,TRUE,"Serviços"}</definedName>
    <definedName name="JANEIRO20033" localSheetId="4" hidden="1">{#N/A,#N/A,TRUE,"Serviços"}</definedName>
    <definedName name="JANEIRO20033" localSheetId="27" hidden="1">{#N/A,#N/A,TRUE,"Serviços"}</definedName>
    <definedName name="JANEIRO20033" localSheetId="7" hidden="1">{#N/A,#N/A,TRUE,"Serviços"}</definedName>
    <definedName name="JANEIRO20033" localSheetId="24" hidden="1">{#N/A,#N/A,TRUE,"Serviços"}</definedName>
    <definedName name="JANEIRO20033" hidden="1">{#N/A,#N/A,TRUE,"Serviços"}</definedName>
    <definedName name="JAZIDA" localSheetId="4">#REF!</definedName>
    <definedName name="JAZIDA" localSheetId="7">#REF!</definedName>
    <definedName name="JAZIDA" localSheetId="26">#REF!</definedName>
    <definedName name="jazida">#REF!</definedName>
    <definedName name="Jazidas" localSheetId="4">#REF!</definedName>
    <definedName name="Jazidas" localSheetId="7">#REF!</definedName>
    <definedName name="Jazidas" localSheetId="26">#REF!</definedName>
    <definedName name="Jazidas">#REF!</definedName>
    <definedName name="jd" localSheetId="4">#REF!</definedName>
    <definedName name="jd" localSheetId="7">#REF!</definedName>
    <definedName name="jd">#REF!</definedName>
    <definedName name="JDJKNK" localSheetId="7">#REF!</definedName>
    <definedName name="JDJKNK">#N/A</definedName>
    <definedName name="JEAN" localSheetId="7">#REF!</definedName>
    <definedName name="JEAN">#N/A</definedName>
    <definedName name="JELE" localSheetId="4">#REF!</definedName>
    <definedName name="JELE" localSheetId="7">#REF!</definedName>
    <definedName name="JELE" localSheetId="26">#REF!</definedName>
    <definedName name="JELE">#REF!</definedName>
    <definedName name="JF">#REF!</definedName>
    <definedName name="jfgj" localSheetId="4">#REF!</definedName>
    <definedName name="jfgj" localSheetId="7">#REF!</definedName>
    <definedName name="jfgj" localSheetId="26">#REF!</definedName>
    <definedName name="jfgj">#REF!</definedName>
    <definedName name="jhj" localSheetId="4">#REF!</definedName>
    <definedName name="jhj" localSheetId="7">#REF!</definedName>
    <definedName name="jhj">#REF!</definedName>
    <definedName name="jhjdf" localSheetId="4">#REF!</definedName>
    <definedName name="jhjdf" localSheetId="7">#REF!</definedName>
    <definedName name="jhjdf">#REF!</definedName>
    <definedName name="jhjhjhjju" localSheetId="4" hidden="1">{#N/A,#N/A,FALSE,"MO (2)"}</definedName>
    <definedName name="jhjhjhjju" localSheetId="7" hidden="1">{#N/A,#N/A,FALSE,"MO (2)"}</definedName>
    <definedName name="jhjhjhjju" hidden="1">{#N/A,#N/A,FALSE,"MO (2)"}</definedName>
    <definedName name="JJ" localSheetId="4">#REF!</definedName>
    <definedName name="JJ" localSheetId="7">#REF!</definedName>
    <definedName name="JJ" localSheetId="26">#REF!</definedName>
    <definedName name="JJ">#REF!</definedName>
    <definedName name="jjgf">#REF!</definedName>
    <definedName name="JJJ">#REF!</definedName>
    <definedName name="jjjjj" localSheetId="4" hidden="1">{#N/A,#N/A,FALSE,"MO (2)"}</definedName>
    <definedName name="jjjjj" localSheetId="7">#REF!</definedName>
    <definedName name="jjjjj">#REF!</definedName>
    <definedName name="jjjjjjjjj" localSheetId="4">#REF!</definedName>
    <definedName name="jjjjjjjjj" localSheetId="7">#REF!</definedName>
    <definedName name="jjjjjjjjj">#REF!</definedName>
    <definedName name="jjjjjmfsfsfs" localSheetId="4">#REF!</definedName>
    <definedName name="jjjjjmfsfsfs" localSheetId="7">#REF!</definedName>
    <definedName name="jjjjjmfsfsfs">#REF!</definedName>
    <definedName name="jjjk" localSheetId="4">#REF!</definedName>
    <definedName name="jjjk" localSheetId="7">#REF!</definedName>
    <definedName name="jjjk">#REF!</definedName>
    <definedName name="JJJY" localSheetId="7" hidden="1">{#N/A,#N/A,FALSE,"Aging Summary";#N/A,#N/A,FALSE,"Ratio Analysis";#N/A,#N/A,FALSE,"Test 120 Day Accts";#N/A,#N/A,FALSE,"Tickmarks"}</definedName>
    <definedName name="JJJY" hidden="1">{#N/A,#N/A,FALSE,"Aging Summary";#N/A,#N/A,FALSE,"Ratio Analysis";#N/A,#N/A,FALSE,"Test 120 Day Accts";#N/A,#N/A,FALSE,"Tickmarks"}</definedName>
    <definedName name="jk" localSheetId="4">#REF!</definedName>
    <definedName name="jk" localSheetId="7">#REF!</definedName>
    <definedName name="jk">#REF!</definedName>
    <definedName name="JKHZDG" localSheetId="4" hidden="1">#REF!</definedName>
    <definedName name="JKHZDG" localSheetId="7" hidden="1">#REF!</definedName>
    <definedName name="JKHZDG" hidden="1">#REF!</definedName>
    <definedName name="JKJ" localSheetId="7" hidden="1">{#N/A,#N/A,FALSE,"Aging Summary";#N/A,#N/A,FALSE,"Ratio Analysis";#N/A,#N/A,FALSE,"Test 120 Day Accts";#N/A,#N/A,FALSE,"Tickmarks"}</definedName>
    <definedName name="JKJ" hidden="1">{#N/A,#N/A,FALSE,"Aging Summary";#N/A,#N/A,FALSE,"Ratio Analysis";#N/A,#N/A,FALSE,"Test 120 Day Accts";#N/A,#N/A,FALSE,"Tickmarks"}</definedName>
    <definedName name="jkjkj">#N/A</definedName>
    <definedName name="jklfl">#REF!</definedName>
    <definedName name="jla1\220" localSheetId="4">#REF!</definedName>
    <definedName name="jla1\220" localSheetId="7">#REF!</definedName>
    <definedName name="jla1\220">#REF!</definedName>
    <definedName name="jlç">#REF!</definedName>
    <definedName name="JMEC" localSheetId="4">#REF!</definedName>
    <definedName name="JMEC" localSheetId="7">#REF!</definedName>
    <definedName name="JMEC" localSheetId="26">#REF!</definedName>
    <definedName name="JMEC">#REF!</definedName>
    <definedName name="jN" localSheetId="4">#REF!</definedName>
    <definedName name="jN" localSheetId="7">#REF!</definedName>
    <definedName name="jN">#REF!</definedName>
    <definedName name="jo" localSheetId="4" hidden="1">{#N/A,#N/A,FALSE,"MO (2)"}</definedName>
    <definedName name="jo" localSheetId="7" hidden="1">{#N/A,#N/A,FALSE,"MO (2)"}</definedName>
    <definedName name="jo" hidden="1">{#N/A,#N/A,FALSE,"MO (2)"}</definedName>
    <definedName name="JOAO" localSheetId="4" hidden="1">{#N/A,#N/A,FALSE,"SS 1";#N/A,#N/A,FALSE,"SS 2";#N/A,#N/A,FALSE,"TER 1 (1)";#N/A,#N/A,FALSE,"TER 1 (2)";#N/A,#N/A,FALSE,"TER 2 ";#N/A,#N/A,FALSE,"TP  (1)";#N/A,#N/A,FALSE,"TP  (2)";#N/A,#N/A,FALSE,"CM BAR"}</definedName>
    <definedName name="JOAO" localSheetId="27" hidden="1">{#N/A,#N/A,FALSE,"SS 1";#N/A,#N/A,FALSE,"SS 2";#N/A,#N/A,FALSE,"TER 1 (1)";#N/A,#N/A,FALSE,"TER 1 (2)";#N/A,#N/A,FALSE,"TER 2 ";#N/A,#N/A,FALSE,"TP  (1)";#N/A,#N/A,FALSE,"TP  (2)";#N/A,#N/A,FALSE,"CM BAR"}</definedName>
    <definedName name="JOAO" localSheetId="7" hidden="1">{#N/A,#N/A,FALSE,"SS 1";#N/A,#N/A,FALSE,"SS 2";#N/A,#N/A,FALSE,"TER 1 (1)";#N/A,#N/A,FALSE,"TER 1 (2)";#N/A,#N/A,FALSE,"TER 2 ";#N/A,#N/A,FALSE,"TP  (1)";#N/A,#N/A,FALSE,"TP  (2)";#N/A,#N/A,FALSE,"CM BAR"}</definedName>
    <definedName name="JOAO" hidden="1">{#N/A,#N/A,FALSE,"SS 1";#N/A,#N/A,FALSE,"SS 2";#N/A,#N/A,FALSE,"TER 1 (1)";#N/A,#N/A,FALSE,"TER 1 (2)";#N/A,#N/A,FALSE,"TER 2 ";#N/A,#N/A,FALSE,"TP  (1)";#N/A,#N/A,FALSE,"TP  (2)";#N/A,#N/A,FALSE,"CM BAR"}</definedName>
    <definedName name="João" localSheetId="4">#REF!</definedName>
    <definedName name="João" localSheetId="7">#REF!</definedName>
    <definedName name="João">#REF!</definedName>
    <definedName name="JOAO1" localSheetId="4" hidden="1">{#N/A,#N/A,FALSE,"LEVFER V2 P";#N/A,#N/A,FALSE,"LEVFER V2 P10%"}</definedName>
    <definedName name="JOAO1" localSheetId="27" hidden="1">{#N/A,#N/A,FALSE,"LEVFER V2 P";#N/A,#N/A,FALSE,"LEVFER V2 P10%"}</definedName>
    <definedName name="JOAO1" localSheetId="7" hidden="1">{#N/A,#N/A,FALSE,"LEVFER V2 P";#N/A,#N/A,FALSE,"LEVFER V2 P10%"}</definedName>
    <definedName name="JOAO1" hidden="1">{#N/A,#N/A,FALSE,"LEVFER V2 P";#N/A,#N/A,FALSE,"LEVFER V2 P10%"}</definedName>
    <definedName name="JOGADA" localSheetId="4">#REF!</definedName>
    <definedName name="JOGADA" localSheetId="7">#REF!</definedName>
    <definedName name="JOGADA">#REF!</definedName>
    <definedName name="jonhdohjdokjk" localSheetId="4">#REF!</definedName>
    <definedName name="jonhdohjdokjk" localSheetId="7">#REF!</definedName>
    <definedName name="jonhdohjdokjk">#REF!</definedName>
    <definedName name="JOSE" localSheetId="4" hidden="1">{#N/A,#N/A,FALSE,"LEVFER V2 P";#N/A,#N/A,FALSE,"LEVFER V2 P10%"}</definedName>
    <definedName name="JOSE" localSheetId="7">#REF!</definedName>
    <definedName name="JOSE">#N/A</definedName>
    <definedName name="jruj5">#REF!</definedName>
    <definedName name="JSHDFBDS">#N/A</definedName>
    <definedName name="juca" localSheetId="4" hidden="1">{#N/A,#N/A,FALSE,"SS 1";#N/A,#N/A,FALSE,"TER 1 (A)";#N/A,#N/A,FALSE,"SS 2";#N/A,#N/A,FALSE,"TER 1 (B)";#N/A,#N/A,FALSE,"TER 1 (C)";#N/A,#N/A,FALSE,"TER 1 (D)";#N/A,#N/A,FALSE,"TER 1 (E)";#N/A,#N/A,FALSE,"TER 2 "}</definedName>
    <definedName name="juca" localSheetId="27" hidden="1">{#N/A,#N/A,FALSE,"SS 1";#N/A,#N/A,FALSE,"TER 1 (A)";#N/A,#N/A,FALSE,"SS 2";#N/A,#N/A,FALSE,"TER 1 (B)";#N/A,#N/A,FALSE,"TER 1 (C)";#N/A,#N/A,FALSE,"TER 1 (D)";#N/A,#N/A,FALSE,"TER 1 (E)";#N/A,#N/A,FALSE,"TER 2 "}</definedName>
    <definedName name="juca" localSheetId="7" hidden="1">{#N/A,#N/A,FALSE,"SS 1";#N/A,#N/A,FALSE,"TER 1 (A)";#N/A,#N/A,FALSE,"SS 2";#N/A,#N/A,FALSE,"TER 1 (B)";#N/A,#N/A,FALSE,"TER 1 (C)";#N/A,#N/A,FALSE,"TER 1 (D)";#N/A,#N/A,FALSE,"TER 1 (E)";#N/A,#N/A,FALSE,"TER 2 "}</definedName>
    <definedName name="juca" hidden="1">{#N/A,#N/A,FALSE,"SS 1";#N/A,#N/A,FALSE,"TER 1 (A)";#N/A,#N/A,FALSE,"SS 2";#N/A,#N/A,FALSE,"TER 1 (B)";#N/A,#N/A,FALSE,"TER 1 (C)";#N/A,#N/A,FALSE,"TER 1 (D)";#N/A,#N/A,FALSE,"TER 1 (E)";#N/A,#N/A,FALSE,"TER 2 "}</definedName>
    <definedName name="JUGBNK" localSheetId="7">#REF!</definedName>
    <definedName name="JUGBNK">#N/A</definedName>
    <definedName name="JUL95_3">#REF!</definedName>
    <definedName name="JUL96_3">#REF!</definedName>
    <definedName name="JUL97_3">#REF!</definedName>
    <definedName name="JUL98_3">#REF!</definedName>
    <definedName name="JUL99_3">#REF!</definedName>
    <definedName name="JULA" localSheetId="4">#REF!</definedName>
    <definedName name="JULA" localSheetId="7">#REF!</definedName>
    <definedName name="JULA">#REF!</definedName>
    <definedName name="jun00" localSheetId="4">#REF!</definedName>
    <definedName name="jun00" localSheetId="7">#REF!</definedName>
    <definedName name="jun00" localSheetId="26">#REF!</definedName>
    <definedName name="jun00">#REF!</definedName>
    <definedName name="jun00_3">#REF!</definedName>
    <definedName name="JUN95_3">#REF!</definedName>
    <definedName name="JUN96_3">#REF!</definedName>
    <definedName name="JUN97_3">#REF!</definedName>
    <definedName name="JUN98_3">#REF!</definedName>
    <definedName name="JUN99_3">#REF!</definedName>
    <definedName name="JUNA" localSheetId="4">#REF!</definedName>
    <definedName name="JUNA" localSheetId="7">#REF!</definedName>
    <definedName name="JUNA">#REF!</definedName>
    <definedName name="JUNIOR">#N/A</definedName>
    <definedName name="JUNTA_PLÁSTICA" localSheetId="4">#REF!</definedName>
    <definedName name="JUNTA_PLÁSTICA" localSheetId="7">#REF!</definedName>
    <definedName name="JUNTA_PLÁSTICA">#REF!</definedName>
    <definedName name="jurisdição" localSheetId="4">#REF!</definedName>
    <definedName name="jurisdição" localSheetId="7">#REF!</definedName>
    <definedName name="jurisdição">#REF!</definedName>
    <definedName name="k" localSheetId="4">#REF!</definedName>
    <definedName name="K" localSheetId="19">#REF!</definedName>
    <definedName name="k" localSheetId="7">#REF!</definedName>
    <definedName name="k" localSheetId="26">#REF!</definedName>
    <definedName name="k">#N/A</definedName>
    <definedName name="k_1" localSheetId="4">#REF!</definedName>
    <definedName name="k_1" localSheetId="7">#REF!</definedName>
    <definedName name="k_1" localSheetId="26">#REF!</definedName>
    <definedName name="k_1">#REF!</definedName>
    <definedName name="KAPA" localSheetId="4">#REF!</definedName>
    <definedName name="KAPA" localSheetId="7">#REF!</definedName>
    <definedName name="KAPA">#REF!</definedName>
    <definedName name="KDI..8807" localSheetId="7">#REF!</definedName>
    <definedName name="KDI..8807">#N/A</definedName>
    <definedName name="KDI.8807" localSheetId="4">#REF!</definedName>
    <definedName name="KDI.8807" localSheetId="7">#REF!</definedName>
    <definedName name="KDI.8807">#REF!</definedName>
    <definedName name="kdren">#REF!</definedName>
    <definedName name="kdrena">#REF!</definedName>
    <definedName name="KELY" localSheetId="19">[6]Plan1!#REF!</definedName>
    <definedName name="KELY">[6]Plan1!#REF!</definedName>
    <definedName name="KEY" localSheetId="4" hidden="1">#REF!</definedName>
    <definedName name="KEY" localSheetId="7" hidden="1">#REF!</definedName>
    <definedName name="KEY" hidden="1">#REF!</definedName>
    <definedName name="KGZFKJSZKJGD" hidden="1">1</definedName>
    <definedName name="KHFSLFHGA" localSheetId="4" hidden="1">#REF!</definedName>
    <definedName name="KHFSLFHGA" localSheetId="7" hidden="1">#REF!</definedName>
    <definedName name="KHFSLFHGA" hidden="1">#REF!</definedName>
    <definedName name="khg" localSheetId="4">#REF!</definedName>
    <definedName name="khg" localSheetId="7">#REF!</definedName>
    <definedName name="khg">#REF!</definedName>
    <definedName name="KHSKFASKLF" localSheetId="4" hidden="1">#REF!</definedName>
    <definedName name="KHSKFASKLF" localSheetId="7" hidden="1">#REF!</definedName>
    <definedName name="KHSKFASKLF" hidden="1">#REF!</definedName>
    <definedName name="KI" localSheetId="7">#REF!</definedName>
    <definedName name="KI">#N/A</definedName>
    <definedName name="kid">#REF!</definedName>
    <definedName name="kii">#REF!</definedName>
    <definedName name="kj" localSheetId="4">#REF!</definedName>
    <definedName name="kj" localSheetId="7">#REF!</definedName>
    <definedName name="kj">#REF!</definedName>
    <definedName name="kjbb">{#N/A,#N/A,FALSE,"QUADRO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KJFDGLS" localSheetId="4" hidden="1">#REF!</definedName>
    <definedName name="KJFDGLS" localSheetId="7" hidden="1">#REF!</definedName>
    <definedName name="KJFDGLS" hidden="1">#REF!</definedName>
    <definedName name="KK">#REF!</definedName>
    <definedName name="KKFGSDKJGFLKS" localSheetId="4" hidden="1">#REF!</definedName>
    <definedName name="KKFGSDKJGFLKS" localSheetId="7" hidden="1">#REF!</definedName>
    <definedName name="KKFGSDKJGFLKS" hidden="1">#REF!</definedName>
    <definedName name="kkk" localSheetId="4">#REF!</definedName>
    <definedName name="kkk" localSheetId="7">#REF!</definedName>
    <definedName name="kkk">#REF!</definedName>
    <definedName name="kkkkk" localSheetId="4">#REF!</definedName>
    <definedName name="kkkkk" localSheetId="7">#REF!</definedName>
    <definedName name="KKKKK" localSheetId="26">#REF!</definedName>
    <definedName name="kkkkk">#REF!</definedName>
    <definedName name="kkkkkk" localSheetId="4" hidden="1">{#N/A,#N/A,FALSE,"MO (2)"}</definedName>
    <definedName name="kkkkkk" localSheetId="7" hidden="1">{#N/A,#N/A,FALSE,"MO (2)"}</definedName>
    <definedName name="kkkkkk" hidden="1">{#N/A,#N/A,FALSE,"MO (2)"}</definedName>
    <definedName name="kkkkkkkkk" localSheetId="7">#N/A</definedName>
    <definedName name="kkkkkkkkk">[0]!kkkkkkkkk</definedName>
    <definedName name="kl" localSheetId="4" hidden="1">#REF!</definedName>
    <definedName name="kl" localSheetId="7" hidden="1">#REF!</definedName>
    <definedName name="kl" hidden="1">#REF!</definedName>
    <definedName name="klb" localSheetId="4">#REF!</definedName>
    <definedName name="klb" localSheetId="7">#REF!</definedName>
    <definedName name="klb" localSheetId="26">#REF!</definedName>
    <definedName name="klb">#REF!</definedName>
    <definedName name="KLKLK" localSheetId="7">#REF!</definedName>
    <definedName name="KLKLK">#N/A</definedName>
    <definedName name="KLKLK_2">NA()</definedName>
    <definedName name="klklklkl" localSheetId="4" hidden="1">{#N/A,#N/A,FALSE,"MO (2)"}</definedName>
    <definedName name="klklklkl" localSheetId="7" hidden="1">{#N/A,#N/A,FALSE,"MO (2)"}</definedName>
    <definedName name="klklklkl" hidden="1">{#N/A,#N/A,FALSE,"MO (2)"}</definedName>
    <definedName name="KLKZDLKSGF" localSheetId="4" hidden="1">#REF!</definedName>
    <definedName name="KLKZDLKSGF" localSheetId="7" hidden="1">#REF!</definedName>
    <definedName name="KLKZDLKSGF" hidden="1">#REF!</definedName>
    <definedName name="km" localSheetId="4">#REF!</definedName>
    <definedName name="km" localSheetId="7">#REF!</definedName>
    <definedName name="km" localSheetId="26">#REF!</definedName>
    <definedName name="km">#REF!</definedName>
    <definedName name="KM.406.407" localSheetId="4">#REF!</definedName>
    <definedName name="KM.406.407" localSheetId="7">#REF!</definedName>
    <definedName name="KM.406.407" localSheetId="26">#REF!</definedName>
    <definedName name="KM.406.407">#REF!</definedName>
    <definedName name="KM.406.407_1" localSheetId="4">#REF!</definedName>
    <definedName name="KM.406.407_1" localSheetId="7">#REF!</definedName>
    <definedName name="KM.406.407_1" localSheetId="26">#REF!</definedName>
    <definedName name="KM.406.407_1">#REF!</definedName>
    <definedName name="km_1" localSheetId="4">#REF!</definedName>
    <definedName name="km_1" localSheetId="7">#REF!</definedName>
    <definedName name="km_1" localSheetId="26">#REF!</definedName>
    <definedName name="km_1">#REF!</definedName>
    <definedName name="KM_DE_FAIXA" localSheetId="4">#REF!</definedName>
    <definedName name="KM_DE_FAIXA" localSheetId="7">#REF!</definedName>
    <definedName name="KM_DE_FAIXA">#REF!</definedName>
    <definedName name="KM406407_1" localSheetId="4">#REF!</definedName>
    <definedName name="KM406407_1" localSheetId="7">#REF!</definedName>
    <definedName name="KM406407_1" localSheetId="26">#REF!</definedName>
    <definedName name="KM406407_1">#REF!</definedName>
    <definedName name="kmf" localSheetId="4">#REF!</definedName>
    <definedName name="kmf" localSheetId="7">#REF!</definedName>
    <definedName name="kmf">#REF!</definedName>
    <definedName name="KMF_3ªF" localSheetId="4">OFFSET(#REF!,MATCH("3ª FAIXA",#REF!,0),0,MATCH("ACOSTAMENTO",#REF!,0)-MATCH("3ª FAIXA",#REF!,0),1)</definedName>
    <definedName name="KMF_3ªF" localSheetId="7">OFFSET(#REF!,MATCH("3ª FAIXA",#REF!,0),0,MATCH("ACOSTAMENTO",#REF!,0)-MATCH("3ª FAIXA",#REF!,0),1)</definedName>
    <definedName name="KMF_3ªF" localSheetId="26">OFFSET(#REF!,MATCH("3ª FAIXA",#REF!,0),0,MATCH("ACOSTAMENTO",#REF!,0)-MATCH("3ª FAIXA",#REF!,0),1)</definedName>
    <definedName name="KMF_3ªF">OFFSET(#REF!,MATCH("3ª FAIXA",#REF!,0),0,MATCH("ACOSTAMENTO",#REF!,0)-MATCH("3ª FAIXA",#REF!,0),1)</definedName>
    <definedName name="KMF_Acost" localSheetId="4">OFFSET(#REF!,MATCH("ACOSTAMENTO",#REF!,0),0,MATCH("DRENAGEM SUPERFICIAL",#REF!,0)-MATCH("ACOSTAMENTO",#REF!,0),1)</definedName>
    <definedName name="KMF_Acost" localSheetId="7">OFFSET(#REF!,MATCH("ACOSTAMENTO",#REF!,0),0,MATCH("DRENAGEM SUPERFICIAL",#REF!,0)-MATCH("ACOSTAMENTO",#REF!,0),1)</definedName>
    <definedName name="KMF_Acost" localSheetId="26">OFFSET(#REF!,MATCH("ACOSTAMENTO",#REF!,0),0,MATCH("DRENAGEM SUPERFICIAL",#REF!,0)-MATCH("ACOSTAMENTO",#REF!,0),1)</definedName>
    <definedName name="KMF_Acost">OFFSET(#REF!,MATCH("ACOSTAMENTO",#REF!,0),0,MATCH("DRENAGEM SUPERFICIAL",#REF!,0)-MATCH("ACOSTAMENTO",#REF!,0),1)</definedName>
    <definedName name="KMF_Pista" localSheetId="4">OFFSET(#REF!,MATCH("PISTA ROLAMENTO",#REF!,0),0,MATCH("3ª FAIXA",#REF!,0)-MATCH("PISTA ROLAMENTO",#REF!,0),1)</definedName>
    <definedName name="KMF_Pista" localSheetId="7">OFFSET(#REF!,MATCH("PISTA ROLAMENTO",#REF!,0),0,MATCH("3ª FAIXA",#REF!,0)-MATCH("PISTA ROLAMENTO",#REF!,0),1)</definedName>
    <definedName name="KMF_Pista" localSheetId="26">OFFSET(#REF!,MATCH("PISTA ROLAMENTO",#REF!,0),0,MATCH("3ª FAIXA",#REF!,0)-MATCH("PISTA ROLAMENTO",#REF!,0),1)</definedName>
    <definedName name="KMF_Pista">OFFSET(#REF!,MATCH("PISTA ROLAMENTO",#REF!,0),0,MATCH("3ª FAIXA",#REF!,0)-MATCH("PISTA ROLAMENTO",#REF!,0),1)</definedName>
    <definedName name="kmf_PISTAeACOSTAMENTO" localSheetId="7">#REF!</definedName>
    <definedName name="kmf_PISTAeACOSTAMENTO">#REF!</definedName>
    <definedName name="KMI" localSheetId="4">#REF!</definedName>
    <definedName name="KMI" localSheetId="7">#REF!</definedName>
    <definedName name="KMI">#REF!</definedName>
    <definedName name="koae" localSheetId="4">#REF!</definedName>
    <definedName name="koae" localSheetId="7">#REF!</definedName>
    <definedName name="koae" localSheetId="26">#REF!</definedName>
    <definedName name="koae">#REF!</definedName>
    <definedName name="KOK">#N/A</definedName>
    <definedName name="KOKOK">#N/A</definedName>
    <definedName name="KORODUR" localSheetId="4">#REF!</definedName>
    <definedName name="KORODUR" localSheetId="7">#REF!</definedName>
    <definedName name="KORODUR">#REF!</definedName>
    <definedName name="KPAV" localSheetId="4">#REF!</definedName>
    <definedName name="KPAV" localSheetId="7">#REF!</definedName>
    <definedName name="KPAV">#REF!</definedName>
    <definedName name="kpavi" localSheetId="4">#REF!</definedName>
    <definedName name="kpavi" localSheetId="7">#REF!</definedName>
    <definedName name="kpavi" localSheetId="26">#REF!</definedName>
    <definedName name="kpavi">#REF!</definedName>
    <definedName name="KSFKASKF" localSheetId="4" hidden="1">#REF!</definedName>
    <definedName name="KSFKASKF" localSheetId="7" hidden="1">#REF!</definedName>
    <definedName name="KSFKASKF" hidden="1">#REF!</definedName>
    <definedName name="KSIN">#REF!</definedName>
    <definedName name="ksinal">#REF!</definedName>
    <definedName name="kt">#REF!</definedName>
    <definedName name="KTER" localSheetId="4">#REF!</definedName>
    <definedName name="KTER" localSheetId="7">#REF!</definedName>
    <definedName name="KTER">#REF!</definedName>
    <definedName name="kterra" localSheetId="4">#REF!</definedName>
    <definedName name="kterra" localSheetId="7">#REF!</definedName>
    <definedName name="kterra" localSheetId="26">#REF!</definedName>
    <definedName name="kterra">#REF!</definedName>
    <definedName name="KU" localSheetId="7" hidden="1">{#N/A,#N/A,FALSE,"Aging Summary";#N/A,#N/A,FALSE,"Ratio Analysis";#N/A,#N/A,FALSE,"Test 120 Day Accts";#N/A,#N/A,FALSE,"Tickmarks"}</definedName>
    <definedName name="KU" hidden="1">{#N/A,#N/A,FALSE,"Aging Summary";#N/A,#N/A,FALSE,"Ratio Analysis";#N/A,#N/A,FALSE,"Test 120 Day Accts";#N/A,#N/A,FALSE,"Tickmarks"}</definedName>
    <definedName name="Kubus" localSheetId="4">#REF!</definedName>
    <definedName name="Kubus" localSheetId="7">#REF!</definedName>
    <definedName name="Kubus" localSheetId="26">#REF!</definedName>
    <definedName name="Kubus">#REF!</definedName>
    <definedName name="Kubus1" localSheetId="4">#REF!</definedName>
    <definedName name="Kubus1" localSheetId="7">#REF!</definedName>
    <definedName name="Kubus1" localSheetId="26">#REF!</definedName>
    <definedName name="Kubus1">#REF!</definedName>
    <definedName name="KUKR" localSheetId="7" hidden="1">{#N/A,#N/A,FALSE,"Aging Summary";#N/A,#N/A,FALSE,"Ratio Analysis";#N/A,#N/A,FALSE,"Test 120 Day Accts";#N/A,#N/A,FALSE,"Tickmarks"}</definedName>
    <definedName name="KUKR" hidden="1">{#N/A,#N/A,FALSE,"Aging Summary";#N/A,#N/A,FALSE,"Ratio Analysis";#N/A,#N/A,FALSE,"Test 120 Day Accts";#N/A,#N/A,FALSE,"Tickmarks"}</definedName>
    <definedName name="kwh" localSheetId="4">#REF!</definedName>
    <definedName name="kwh" localSheetId="7">#REF!</definedName>
    <definedName name="kwh" localSheetId="26">#REF!</definedName>
    <definedName name="kwh">#REF!</definedName>
    <definedName name="kwh_1" localSheetId="4">#REF!</definedName>
    <definedName name="kwh_1" localSheetId="7">#REF!</definedName>
    <definedName name="kwh_1" localSheetId="26">#REF!</definedName>
    <definedName name="kwh_1">#REF!</definedName>
    <definedName name="la" localSheetId="25" hidden="1">{#N/A,#N/A,FALSE,"MO (2)"}</definedName>
    <definedName name="la" localSheetId="4" hidden="1">{#N/A,#N/A,FALSE,"MO (2)"}</definedName>
    <definedName name="la" localSheetId="27" hidden="1">{#N/A,#N/A,FALSE,"MO (2)"}</definedName>
    <definedName name="la" localSheetId="7" hidden="1">{#N/A,#N/A,FALSE,"MO (2)"}</definedName>
    <definedName name="la" localSheetId="24" hidden="1">{#N/A,#N/A,FALSE,"MO (2)"}</definedName>
    <definedName name="la" hidden="1">{#N/A,#N/A,FALSE,"MO (2)"}</definedName>
    <definedName name="la_1" localSheetId="4" hidden="1">{#N/A,#N/A,FALSE,"MO (2)"}</definedName>
    <definedName name="la_1" localSheetId="7" hidden="1">{#N/A,#N/A,FALSE,"MO (2)"}</definedName>
    <definedName name="la_1" hidden="1">{#N/A,#N/A,FALSE,"MO (2)"}</definedName>
    <definedName name="lab" localSheetId="25" hidden="1">{#N/A,#N/A,TRUE,"Serviços"}</definedName>
    <definedName name="lab" localSheetId="4" hidden="1">{#N/A,#N/A,TRUE,"Serviços"}</definedName>
    <definedName name="lab" localSheetId="27" hidden="1">{#N/A,#N/A,TRUE,"Serviços"}</definedName>
    <definedName name="lab" localSheetId="7" hidden="1">{#N/A,#N/A,TRUE,"Serviços"}</definedName>
    <definedName name="lab" localSheetId="24" hidden="1">{#N/A,#N/A,TRUE,"Serviços"}</definedName>
    <definedName name="lab" hidden="1">{#N/A,#N/A,TRUE,"Serviços"}</definedName>
    <definedName name="labb" localSheetId="25" hidden="1">{#N/A,#N/A,TRUE,"Serviços"}</definedName>
    <definedName name="labb" localSheetId="4" hidden="1">{#N/A,#N/A,TRUE,"Serviços"}</definedName>
    <definedName name="labb" localSheetId="27" hidden="1">{#N/A,#N/A,TRUE,"Serviços"}</definedName>
    <definedName name="labb" localSheetId="7" hidden="1">{#N/A,#N/A,TRUE,"Serviços"}</definedName>
    <definedName name="labb" localSheetId="24" hidden="1">{#N/A,#N/A,TRUE,"Serviços"}</definedName>
    <definedName name="labb" hidden="1">{#N/A,#N/A,TRUE,"Serviços"}</definedName>
    <definedName name="LADO" localSheetId="4">#REF!</definedName>
    <definedName name="LADO" localSheetId="7">#REF!</definedName>
    <definedName name="LADO">#REF!</definedName>
    <definedName name="Lado_Cerca" localSheetId="7">#REF!</definedName>
    <definedName name="Lado_Cerca">#REF!</definedName>
    <definedName name="Lado_Defensa" localSheetId="7">#REF!</definedName>
    <definedName name="Lado_Defensa">#REF!</definedName>
    <definedName name="Lado_Descida" localSheetId="7">#REF!</definedName>
    <definedName name="Lado_Descida">#REF!</definedName>
    <definedName name="Lado_DSM" localSheetId="7">#REF!</definedName>
    <definedName name="Lado_DSM">#REF!</definedName>
    <definedName name="Lado_Entrada" localSheetId="7">#REF!</definedName>
    <definedName name="Lado_Entrada">#REF!</definedName>
    <definedName name="Lado_Gramada" localSheetId="7">#REF!</definedName>
    <definedName name="Lado_Gramada">#REF!</definedName>
    <definedName name="Lado_Meio_Fio" localSheetId="7">#REF!</definedName>
    <definedName name="Lado_Meio_Fio">#REF!</definedName>
    <definedName name="Lado_MeioFio" localSheetId="7">#REF!</definedName>
    <definedName name="Lado_MeioFio">#REF!</definedName>
    <definedName name="Lado_Roçada" localSheetId="7">#REF!</definedName>
    <definedName name="Lado_Roçada">#REF!</definedName>
    <definedName name="Lado_Sarjeta" localSheetId="7">#REF!</definedName>
    <definedName name="Lado_Sarjeta">#REF!</definedName>
    <definedName name="Lado_Sinal_Vertical" localSheetId="7">#REF!</definedName>
    <definedName name="Lado_Sinal_Vertical">#REF!</definedName>
    <definedName name="Lado_Valeta" localSheetId="7">#REF!</definedName>
    <definedName name="Lado_Valeta">#REF!</definedName>
    <definedName name="LadoDispositivoLateralOAE" localSheetId="7">#REF!</definedName>
    <definedName name="LadoDispositivoLateralOAE">#REF!</definedName>
    <definedName name="LadoIntervençãoFuncional" localSheetId="7">#REF!</definedName>
    <definedName name="LadoIntervençãoFuncional">#REF!</definedName>
    <definedName name="LAG" localSheetId="4">#REF!</definedName>
    <definedName name="LAG" localSheetId="7">#REF!</definedName>
    <definedName name="LAG">#REF!</definedName>
    <definedName name="LAG_2">#N/A</definedName>
    <definedName name="LAG2_13" localSheetId="4">#REF!</definedName>
    <definedName name="LAG2_13" localSheetId="7">#REF!</definedName>
    <definedName name="LAG2_13">#REF!</definedName>
    <definedName name="LAG2_39" localSheetId="4">#REF!</definedName>
    <definedName name="LAG2_39" localSheetId="7">#REF!</definedName>
    <definedName name="LAG2_39">#REF!</definedName>
    <definedName name="LAG2_6" localSheetId="4">#REF!</definedName>
    <definedName name="LAG2_6" localSheetId="7">#REF!</definedName>
    <definedName name="LAG2_6">#REF!</definedName>
    <definedName name="LAMA">#N/A</definedName>
    <definedName name="LAMA_Adir" localSheetId="4">OFFSET(#REF!,0,COLUMN(#REF!)-1,COUNTA(#REF!),1)</definedName>
    <definedName name="LAMA_Adir" localSheetId="7">OFFSET(#REF!,0,COLUMN(#REF!)-1,COUNTA(#REF!),1)</definedName>
    <definedName name="LAMA_Adir" localSheetId="26">OFFSET(#REF!,0,COLUMN(#REF!)-1,COUNTA(#REF!),1)</definedName>
    <definedName name="LAMA_Adir">OFFSET(#REF!,0,COLUMN(#REF!)-1,COUNTA(#REF!),1)</definedName>
    <definedName name="LAMA_Aesq" localSheetId="4">OFFSET(#REF!,0,COLUMN(#REF!)-1,COUNTA(#REF!),1)</definedName>
    <definedName name="LAMA_Aesq" localSheetId="7">OFFSET(#REF!,0,COLUMN(#REF!)-1,COUNTA(#REF!),1)</definedName>
    <definedName name="LAMA_Aesq" localSheetId="26">OFFSET(#REF!,0,COLUMN(#REF!)-1,COUNTA(#REF!),1)</definedName>
    <definedName name="LAMA_Aesq">OFFSET(#REF!,0,COLUMN(#REF!)-1,COUNTA(#REF!),1)</definedName>
    <definedName name="LAMA_pista" localSheetId="4">OFFSET(#REF!,0,MATCH(#REF!,#REF!,0)-1,COUNTA(#REF!),1)</definedName>
    <definedName name="LAMA_pista" localSheetId="7">OFFSET(#REF!,0,MATCH(#REF!,#REF!,0)-1,COUNTA(#REF!),1)</definedName>
    <definedName name="LAMA_pista" localSheetId="26">OFFSET(#REF!,0,MATCH(#REF!,#REF!,0)-1,COUNTA(#REF!),1)</definedName>
    <definedName name="LAMA_pista">OFFSET(#REF!,0,MATCH(#REF!,#REF!,0)-1,COUNTA(#REF!),1)</definedName>
    <definedName name="LAMADA">#N/A</definedName>
    <definedName name="LAMADAS">#N/A</definedName>
    <definedName name="LAMAG" localSheetId="4">#REF!</definedName>
    <definedName name="LAMAG" localSheetId="7">#REF!</definedName>
    <definedName name="LAMAG" localSheetId="26">#REF!</definedName>
    <definedName name="LAMAG">#REF!</definedName>
    <definedName name="LAMAS">#N/A</definedName>
    <definedName name="LAMBRI_IPÊ" localSheetId="4">#REF!</definedName>
    <definedName name="LAMBRI_IPÊ" localSheetId="7">#REF!</definedName>
    <definedName name="LAMBRI_IPÊ">#REF!</definedName>
    <definedName name="LANÇAMENTO_CONCRETO" localSheetId="4">#REF!</definedName>
    <definedName name="LANÇAMENTO_CONCRETO" localSheetId="7">#REF!</definedName>
    <definedName name="LANÇAMENTO_CONCRETO">#REF!</definedName>
    <definedName name="LANÇAMENTOS" localSheetId="4">#REF!</definedName>
    <definedName name="LANÇAMENTOS" localSheetId="7">#REF!</definedName>
    <definedName name="LANÇAMENTOS">#REF!</definedName>
    <definedName name="LARANJEIRAS" localSheetId="4">#REF!</definedName>
    <definedName name="LARANJEIRAS" localSheetId="7">#REF!</definedName>
    <definedName name="LARANJEIRAS">#REF!</definedName>
    <definedName name="LARG" localSheetId="4">#REF!</definedName>
    <definedName name="LARG" localSheetId="7">#REF!</definedName>
    <definedName name="LARG">#REF!</definedName>
    <definedName name="Larg_3dir_Percent" localSheetId="4">OFFSET(#REF!,0,MATCH(#REF!,#REF!,0)-1,COUNTA(#REF!),1)</definedName>
    <definedName name="Larg_3dir_Percent" localSheetId="7">OFFSET(#REF!,0,MATCH(#REF!,#REF!,0)-1,COUNTA(#REF!),1)</definedName>
    <definedName name="Larg_3dir_Percent" localSheetId="26">OFFSET(#REF!,0,MATCH(#REF!,#REF!,0)-1,COUNTA(#REF!),1)</definedName>
    <definedName name="Larg_3dir_Percent">OFFSET(#REF!,0,MATCH(#REF!,#REF!,0)-1,COUNTA(#REF!),1)</definedName>
    <definedName name="Larg_3esq_Percent" localSheetId="4">OFFSET(#REF!,0,MATCH(#REF!,#REF!,0)-1,COUNTA(#REF!),1)</definedName>
    <definedName name="Larg_3esq_Percent" localSheetId="7">OFFSET(#REF!,0,MATCH(#REF!,#REF!,0)-1,COUNTA(#REF!),1)</definedName>
    <definedName name="Larg_3esq_Percent" localSheetId="26">OFFSET(#REF!,0,MATCH(#REF!,#REF!,0)-1,COUNTA(#REF!),1)</definedName>
    <definedName name="Larg_3esq_Percent">OFFSET(#REF!,0,MATCH(#REF!,#REF!,0)-1,COUNTA(#REF!),1)</definedName>
    <definedName name="Larg_Adir_Percent" localSheetId="4">OFFSET(#REF!,0,MATCH(#REF!,#REF!,0)-1,COUNTA(#REF!),1)</definedName>
    <definedName name="Larg_Adir_Percent" localSheetId="7">OFFSET(#REF!,0,MATCH(#REF!,#REF!,0)-1,COUNTA(#REF!),1)</definedName>
    <definedName name="Larg_Adir_Percent" localSheetId="26">OFFSET(#REF!,0,MATCH(#REF!,#REF!,0)-1,COUNTA(#REF!),1)</definedName>
    <definedName name="Larg_Adir_Percent">OFFSET(#REF!,0,MATCH(#REF!,#REF!,0)-1,COUNTA(#REF!),1)</definedName>
    <definedName name="Larg_Aesq_Percent" localSheetId="4">OFFSET(#REF!,0,MATCH(#REF!,#REF!,0)-1,COUNTA(#REF!),1)</definedName>
    <definedName name="Larg_Aesq_Percent" localSheetId="7">OFFSET(#REF!,0,MATCH(#REF!,#REF!,0)-1,COUNTA(#REF!),1)</definedName>
    <definedName name="Larg_Aesq_Percent" localSheetId="26">OFFSET(#REF!,0,MATCH(#REF!,#REF!,0)-1,COUNTA(#REF!),1)</definedName>
    <definedName name="Larg_Aesq_Percent">OFFSET(#REF!,0,MATCH(#REF!,#REF!,0)-1,COUNTA(#REF!),1)</definedName>
    <definedName name="Larg_faixa_Percent" localSheetId="4">OFFSET(#REF!,0,MATCH(#REF!,#REF!,0)-1,COUNTA(#REF!),1)</definedName>
    <definedName name="Larg_faixa_Percent" localSheetId="7">OFFSET(#REF!,0,MATCH(#REF!,#REF!,0)-1,COUNTA(#REF!),1)</definedName>
    <definedName name="Larg_faixa_Percent" localSheetId="26">OFFSET(#REF!,0,MATCH(#REF!,#REF!,0)-1,COUNTA(#REF!),1)</definedName>
    <definedName name="Larg_faixa_Percent">OFFSET(#REF!,0,MATCH(#REF!,#REF!,0)-1,COUNTA(#REF!),1)</definedName>
    <definedName name="Largura_da_Faixa_de_Tráfego___..........." localSheetId="4">#REF!</definedName>
    <definedName name="Largura_da_Faixa_de_Tráfego___..........." localSheetId="7">#REF!</definedName>
    <definedName name="Largura_da_Faixa_de_Tráfego___..........." localSheetId="26">#REF!</definedName>
    <definedName name="Largura_da_Faixa_de_Tráfego___...........">#REF!</definedName>
    <definedName name="Largura_Linha_Sinal_Horizontal" localSheetId="7">#REF!</definedName>
    <definedName name="Largura_Linha_Sinal_Horizontal">#REF!</definedName>
    <definedName name="Largura_Meio_Fio" localSheetId="7">#REF!</definedName>
    <definedName name="Largura_Meio_Fio">#REF!</definedName>
    <definedName name="Largura_MeioFio" localSheetId="7">#REF!</definedName>
    <definedName name="Largura_MeioFio">#REF!</definedName>
    <definedName name="Largura_Sarjeta" localSheetId="7">#REF!</definedName>
    <definedName name="Largura_Sarjeta">#REF!</definedName>
    <definedName name="LASTRO" localSheetId="4">BDI!____TT79</definedName>
    <definedName name="LASTRO" localSheetId="26">[0]!____TT79</definedName>
    <definedName name="LASTRO">#N/A</definedName>
    <definedName name="LB" localSheetId="4">#REF!</definedName>
    <definedName name="LB" localSheetId="7">#REF!</definedName>
    <definedName name="LB">#REF!</definedName>
    <definedName name="lbp" localSheetId="4">#REF!</definedName>
    <definedName name="lbp" localSheetId="7">#REF!</definedName>
    <definedName name="lbp">#REF!</definedName>
    <definedName name="LBU" localSheetId="4">#REF!</definedName>
    <definedName name="LBU" localSheetId="7">#REF!</definedName>
    <definedName name="LBU">#REF!</definedName>
    <definedName name="LD" localSheetId="4">#REF!</definedName>
    <definedName name="LD" localSheetId="7">#REF!</definedName>
    <definedName name="LD">#REF!</definedName>
    <definedName name="LDA" localSheetId="4">#REF!</definedName>
    <definedName name="LDA" localSheetId="7">#REF!</definedName>
    <definedName name="LDA">#REF!</definedName>
    <definedName name="LDAMA" localSheetId="4">#REF!</definedName>
    <definedName name="LDAMA" localSheetId="7">#REF!</definedName>
    <definedName name="LDAMA">#REF!</definedName>
    <definedName name="LDATA" localSheetId="4">#REF!</definedName>
    <definedName name="LDATA" localSheetId="7">#REF!</definedName>
    <definedName name="LDATA">#REF!</definedName>
    <definedName name="LDD">"'file:///D:/Meus documentos/ANASTÁCIO/SERCEL/BR262990800.xls'#$SERVIÇOS.$#REF!$#REF!"</definedName>
    <definedName name="LDI" localSheetId="4">#REF!</definedName>
    <definedName name="LDI" localSheetId="7">#REF!</definedName>
    <definedName name="LDI" localSheetId="26">#REF!</definedName>
    <definedName name="LDI">#REF!</definedName>
    <definedName name="LDI_1" localSheetId="4">#REF!</definedName>
    <definedName name="LDI_1" localSheetId="7">#REF!</definedName>
    <definedName name="LDI_1" localSheetId="26">#REF!</definedName>
    <definedName name="LDI_1">#REF!</definedName>
    <definedName name="LDI_11" localSheetId="4">#REF!</definedName>
    <definedName name="LDI_11" localSheetId="7">#REF!</definedName>
    <definedName name="LDI_11">#REF!</definedName>
    <definedName name="LDI_12" localSheetId="4">#REF!</definedName>
    <definedName name="LDI_12" localSheetId="7">#REF!</definedName>
    <definedName name="LDI_12">#REF!</definedName>
    <definedName name="LDI_14" localSheetId="4">#REF!</definedName>
    <definedName name="LDI_14" localSheetId="7">#REF!</definedName>
    <definedName name="LDI_14">#REF!</definedName>
    <definedName name="LDIANTIGO" localSheetId="4">#REF!</definedName>
    <definedName name="LDIANTIGO" localSheetId="7">#REF!</definedName>
    <definedName name="LDIANTIGO">#REF!</definedName>
    <definedName name="LDIATUAL" localSheetId="4">#REF!</definedName>
    <definedName name="LDIATUAL" localSheetId="7">#REF!</definedName>
    <definedName name="LDIATUAL">#REF!</definedName>
    <definedName name="ldnfkljsndf">#REF!</definedName>
    <definedName name="le" localSheetId="4">#REF!</definedName>
    <definedName name="le" localSheetId="7">#REF!</definedName>
    <definedName name="le">#REF!</definedName>
    <definedName name="LEIVAS" localSheetId="4">#REF!</definedName>
    <definedName name="LEIVAS" localSheetId="7">#REF!</definedName>
    <definedName name="LEIVAS">#REF!</definedName>
    <definedName name="LEO00" localSheetId="4">#REF!</definedName>
    <definedName name="LEO00" localSheetId="7">#REF!</definedName>
    <definedName name="LEO00">#REF!</definedName>
    <definedName name="LevantDrE2" localSheetId="4" hidden="1">#REF!</definedName>
    <definedName name="LevantDrE2" localSheetId="7" hidden="1">#REF!</definedName>
    <definedName name="LevantDrE2" hidden="1">#REF!</definedName>
    <definedName name="LG" localSheetId="7" hidden="1">{#N/A,#N/A,FALSE,"Aging Summary";#N/A,#N/A,FALSE,"Ratio Analysis";#N/A,#N/A,FALSE,"Test 120 Day Accts";#N/A,#N/A,FALSE,"Tickmarks"}</definedName>
    <definedName name="LG" hidden="1">{#N/A,#N/A,FALSE,"Aging Summary";#N/A,#N/A,FALSE,"Ratio Analysis";#N/A,#N/A,FALSE,"Test 120 Day Accts";#N/A,#N/A,FALSE,"Tickmarks"}</definedName>
    <definedName name="LGE" localSheetId="7" hidden="1">{#N/A,#N/A,FALSE,"IR E CS 1997";#N/A,#N/A,FALSE,"PR ND";#N/A,#N/A,FALSE,"8191";#N/A,#N/A,FALSE,"8383";#N/A,#N/A,FALSE,"MP 1024";#N/A,#N/A,FALSE,"AD_EX_97";#N/A,#N/A,FALSE,"BD 97"}</definedName>
    <definedName name="LGE" hidden="1">{#N/A,#N/A,FALSE,"IR E CS 1997";#N/A,#N/A,FALSE,"PR ND";#N/A,#N/A,FALSE,"8191";#N/A,#N/A,FALSE,"8383";#N/A,#N/A,FALSE,"MP 1024";#N/A,#N/A,FALSE,"AD_EX_97";#N/A,#N/A,FALSE,"BD 97"}</definedName>
    <definedName name="lias" localSheetId="4">BDI!kwh</definedName>
    <definedName name="lias" localSheetId="7">#N/A</definedName>
    <definedName name="lias" localSheetId="26">'Mapa+Binômio'!kwh</definedName>
    <definedName name="lias">#N/A</definedName>
    <definedName name="lidia">#N/A</definedName>
    <definedName name="LIG" localSheetId="4">#REF!</definedName>
    <definedName name="LIG" localSheetId="7">#REF!</definedName>
    <definedName name="LIG">#REF!</definedName>
    <definedName name="ligação" localSheetId="4">BDI!PassaExtenso</definedName>
    <definedName name="ligação" localSheetId="7">#REF!</definedName>
    <definedName name="ligação">#REF!</definedName>
    <definedName name="LIGAÇÃO_FLEXIVEL" localSheetId="4">#REF!</definedName>
    <definedName name="LIGAÇÃO_FLEXIVEL" localSheetId="7">#REF!</definedName>
    <definedName name="LIGAÇÃO_FLEXIVEL">#REF!</definedName>
    <definedName name="LIGANT" localSheetId="4">#REF!</definedName>
    <definedName name="LIGANT" localSheetId="7">#REF!</definedName>
    <definedName name="LIGANT">#REF!</definedName>
    <definedName name="LILASDRENA" localSheetId="4">#REF!</definedName>
    <definedName name="LILASDRENA" localSheetId="19">#REF!</definedName>
    <definedName name="LILASDRENA" localSheetId="7">#REF!</definedName>
    <definedName name="LILASDRENA" localSheetId="26">#REF!</definedName>
    <definedName name="LILASDRENA">#REF!</definedName>
    <definedName name="LILASDRENA_2">#N/A</definedName>
    <definedName name="LILASDRENA_25" localSheetId="4">#REF!</definedName>
    <definedName name="LILASDRENA_25" localSheetId="7">#REF!</definedName>
    <definedName name="LILASDRENA_25" localSheetId="26">#REF!</definedName>
    <definedName name="LILASDRENA_25">#REF!</definedName>
    <definedName name="LILASDRENA_4" localSheetId="4">#REF!</definedName>
    <definedName name="LILASDRENA_4" localSheetId="7">#REF!</definedName>
    <definedName name="LILASDRENA_4">#REF!</definedName>
    <definedName name="LILASDRENAA" localSheetId="4">#REF!</definedName>
    <definedName name="LILASDRENAA" localSheetId="7">#REF!</definedName>
    <definedName name="LILASDRENAA">#REF!</definedName>
    <definedName name="lim" localSheetId="7">[0]!Plan1</definedName>
    <definedName name="lim">#N/A</definedName>
    <definedName name="LIMBU" localSheetId="4">#REF!</definedName>
    <definedName name="LIMBU" localSheetId="7">#REF!</definedName>
    <definedName name="LIMBU">#REF!</definedName>
    <definedName name="LIMBUMA" localSheetId="4">#REF!</definedName>
    <definedName name="LIMBUMA" localSheetId="7">#REF!</definedName>
    <definedName name="LIMBUMA">#REF!</definedName>
    <definedName name="LIMBUTA" localSheetId="4">#REF!</definedName>
    <definedName name="LIMBUTA" localSheetId="7">#REF!</definedName>
    <definedName name="LIMBUTA">#REF!</definedName>
    <definedName name="limcount" hidden="1">1</definedName>
    <definedName name="Limp">#N/A</definedName>
    <definedName name="Limp_1" localSheetId="4">#REF!</definedName>
    <definedName name="Limp_1" localSheetId="7">#REF!</definedName>
    <definedName name="Limp_1" localSheetId="26">#REF!</definedName>
    <definedName name="Limp_1">#REF!</definedName>
    <definedName name="Limp_14">#N/A</definedName>
    <definedName name="Limp_7">#N/A</definedName>
    <definedName name="Limp_7_1" localSheetId="4">#REF!</definedName>
    <definedName name="Limp_7_1" localSheetId="7">#REF!</definedName>
    <definedName name="Limp_7_1" localSheetId="26">#REF!</definedName>
    <definedName name="Limp_7_1">#REF!</definedName>
    <definedName name="Limp_7_14">#N/A</definedName>
    <definedName name="LIMPBUE" localSheetId="4">#REF!</definedName>
    <definedName name="LIMPBUE" localSheetId="7">#REF!</definedName>
    <definedName name="LIMPBUE">#REF!</definedName>
    <definedName name="LIMPBUEIRO" localSheetId="4">#REF!</definedName>
    <definedName name="LIMPBUEIRO" localSheetId="7">#REF!</definedName>
    <definedName name="LIMPBUEIRO">#REF!</definedName>
    <definedName name="LimpBueiros" localSheetId="4">#REF!</definedName>
    <definedName name="LimpBueiros" localSheetId="7">#REF!</definedName>
    <definedName name="LimpBueiros">#REF!</definedName>
    <definedName name="LIMPDESCA" localSheetId="4">#REF!</definedName>
    <definedName name="LIMPDESCA" localSheetId="7">#REF!</definedName>
    <definedName name="LIMPDESCA">#REF!</definedName>
    <definedName name="limpesa" localSheetId="4">#REF!</definedName>
    <definedName name="limpesa" localSheetId="7">#REF!</definedName>
    <definedName name="limpesa">#REF!</definedName>
    <definedName name="Limpeza">#N/A</definedName>
    <definedName name="Limpeza_placas">#N/A</definedName>
    <definedName name="Limpeza1" localSheetId="4" hidden="1">#REF!</definedName>
    <definedName name="Limpeza1" localSheetId="7" hidden="1">#REF!</definedName>
    <definedName name="Limpeza1" hidden="1">#REF!</definedName>
    <definedName name="LIMPEZADESCIDA" localSheetId="4">#REF!</definedName>
    <definedName name="LIMPEZADESCIDA" localSheetId="7">#REF!</definedName>
    <definedName name="LIMPEZADESCIDA">#REF!</definedName>
    <definedName name="LIMPEZAMEIOFIO" localSheetId="4">#REF!</definedName>
    <definedName name="LIMPEZAMEIOFIO" localSheetId="7">#REF!</definedName>
    <definedName name="LIMPEZAMEIOFIO">#REF!</definedName>
    <definedName name="LIMPJAZIDA" localSheetId="4">#REF!</definedName>
    <definedName name="LIMPJAZIDA" localSheetId="7">#REF!</definedName>
    <definedName name="LIMPJAZIDA">#REF!</definedName>
    <definedName name="limplac" localSheetId="4">#REF!</definedName>
    <definedName name="limplac" localSheetId="7">#REF!</definedName>
    <definedName name="limplac">#REF!</definedName>
    <definedName name="LIMPLACA" localSheetId="4">#REF!</definedName>
    <definedName name="LIMPLACA" localSheetId="7">#REF!</definedName>
    <definedName name="LIMPLACA">#REF!</definedName>
    <definedName name="LIMPPLACA" localSheetId="4">#REF!</definedName>
    <definedName name="LIMPPLACA" localSheetId="7">#REF!</definedName>
    <definedName name="LIMPPLACA">#REF!</definedName>
    <definedName name="LIMPPONTE" localSheetId="4">#N/A</definedName>
    <definedName name="LIMPPONTE" localSheetId="7">#N/A</definedName>
    <definedName name="LIMPPONTE">#REF!</definedName>
    <definedName name="LIMPPONTE_1" localSheetId="4">#REF!</definedName>
    <definedName name="LIMPPONTE_1" localSheetId="7">#REF!</definedName>
    <definedName name="LIMPPONTE_1" localSheetId="26">#REF!</definedName>
    <definedName name="LIMPPONTE_1">#REF!</definedName>
    <definedName name="LIMPPONTE_14">#N/A</definedName>
    <definedName name="LIMPSARJMFMAN" localSheetId="4">#REF!</definedName>
    <definedName name="LIMPSARJMFMAN" localSheetId="7">#REF!</definedName>
    <definedName name="LIMPSARJMFMAN">#REF!</definedName>
    <definedName name="LIMPVALA" localSheetId="4">#REF!</definedName>
    <definedName name="LIMPVALA" localSheetId="7">#REF!</definedName>
    <definedName name="LIMPVALA">#REF!</definedName>
    <definedName name="LIMPVALADREN" localSheetId="4">#REF!</definedName>
    <definedName name="LIMPVALADREN" localSheetId="7">#REF!</definedName>
    <definedName name="LIMPVALADREN">#REF!</definedName>
    <definedName name="LimpValCorte" localSheetId="4">#REF!</definedName>
    <definedName name="LimpValCorte" localSheetId="7">#REF!</definedName>
    <definedName name="LimpValCorte" localSheetId="26">#REF!</definedName>
    <definedName name="LimpValCorte">#REF!</definedName>
    <definedName name="Linhas_OAC" localSheetId="7">#REF!</definedName>
    <definedName name="Linhas_OAC">#REF!</definedName>
    <definedName name="Linhas1_OAC" localSheetId="7">#REF!</definedName>
    <definedName name="Linhas1_OAC">#REF!</definedName>
    <definedName name="Linhas2_OAC" localSheetId="7">#REF!</definedName>
    <definedName name="Linhas2_OAC">#REF!</definedName>
    <definedName name="Linhas3_OAC" localSheetId="7">#REF!</definedName>
    <definedName name="Linhas3_OAC">#REF!</definedName>
    <definedName name="LinhasNãoseaplicaOAC" localSheetId="7">#REF!</definedName>
    <definedName name="LinhasNãoseaplicaOAC">#REF!</definedName>
    <definedName name="LIQUIDO_PREPARADOR" localSheetId="4">#REF!</definedName>
    <definedName name="LIQUIDO_PREPARADOR" localSheetId="7">#REF!</definedName>
    <definedName name="LIQUIDO_PREPARADOR">#REF!</definedName>
    <definedName name="LIQUIDO_SELADOR" localSheetId="4">#REF!</definedName>
    <definedName name="LIQUIDO_SELADOR" localSheetId="7">#REF!</definedName>
    <definedName name="LIQUIDO_SELADOR">#REF!</definedName>
    <definedName name="lista" localSheetId="4">#REF!</definedName>
    <definedName name="lista" localSheetId="7">#REF!</definedName>
    <definedName name="lista">#REF!</definedName>
    <definedName name="Lista_Vazia_Sinal_Horizontal" localSheetId="7">#REF!</definedName>
    <definedName name="Lista_Vazia_Sinal_Horizontal">#REF!</definedName>
    <definedName name="LISTA1">#REF!</definedName>
    <definedName name="LISTA2">#REF!</definedName>
    <definedName name="ListaFim" localSheetId="4">#REF!</definedName>
    <definedName name="ListaFim" localSheetId="7">#REF!</definedName>
    <definedName name="ListaFim" localSheetId="26">#REF!</definedName>
    <definedName name="ListaFim">#REF!</definedName>
    <definedName name="ListaSNVS" localSheetId="7">#REF!</definedName>
    <definedName name="ListaSNVS">#REF!</definedName>
    <definedName name="ListaVaziaAcostamento" localSheetId="7">#REF!</definedName>
    <definedName name="ListaVaziaAcostamento">#REF!</definedName>
    <definedName name="ListaVaziaDispositivoLateralOAE" localSheetId="7">#REF!</definedName>
    <definedName name="ListaVaziaDispositivoLateralOAE">#REF!</definedName>
    <definedName name="ListaVaziaOAC" localSheetId="7">#REF!</definedName>
    <definedName name="ListaVaziaOAC">#REF!</definedName>
    <definedName name="ListaVaziaPista" localSheetId="7">#REF!</definedName>
    <definedName name="ListaVaziaPista">#REF!</definedName>
    <definedName name="ListaVaziaTacha" localSheetId="7">#REF!</definedName>
    <definedName name="ListaVaziaTacha">#REF!</definedName>
    <definedName name="LIXA_FERRO" localSheetId="4">#REF!</definedName>
    <definedName name="LIXA_FERRO" localSheetId="7">#REF!</definedName>
    <definedName name="LIXA_FERRO">#REF!</definedName>
    <definedName name="LIXA_MADEIRA" localSheetId="4">#REF!</definedName>
    <definedName name="LIXA_MADEIRA" localSheetId="7">#REF!</definedName>
    <definedName name="LIXA_MADEIRA">#REF!</definedName>
    <definedName name="lixo" localSheetId="4">#REF!</definedName>
    <definedName name="lixo" localSheetId="7">#REF!</definedName>
    <definedName name="lixo">#REF!</definedName>
    <definedName name="liz">#N/A</definedName>
    <definedName name="ljashdkj" localSheetId="4">#REF!</definedName>
    <definedName name="ljashdkj" localSheetId="7">#REF!</definedName>
    <definedName name="ljashdkj">#REF!</definedName>
    <definedName name="LK" localSheetId="4" hidden="1">#REF!</definedName>
    <definedName name="LK" localSheetId="7">#REF!</definedName>
    <definedName name="LK" hidden="1">#REF!</definedName>
    <definedName name="LKTE" localSheetId="4" hidden="1">#REF!</definedName>
    <definedName name="LKTE" localSheetId="7" hidden="1">#REF!</definedName>
    <definedName name="LKTE" hidden="1">#REF!</definedName>
    <definedName name="LL" localSheetId="7" hidden="1">{#N/A,#N/A,TRUE,"Serviços"}</definedName>
    <definedName name="LL" hidden="1">{#N/A,#N/A,TRUE,"Serviços"}</definedName>
    <definedName name="LLLL">#REF!</definedName>
    <definedName name="LLLLL">#REF!</definedName>
    <definedName name="llllllll" localSheetId="4">BDI!llllllll</definedName>
    <definedName name="llllllll" localSheetId="7">FIT!llllllll</definedName>
    <definedName name="llllllll">#REF!</definedName>
    <definedName name="llllllll_2" localSheetId="4">BDI!llllllll_2</definedName>
    <definedName name="llllllll_2" localSheetId="7">FIT!llllllll_2</definedName>
    <definedName name="llllllll_2">#N/A</definedName>
    <definedName name="llllllll_24">#N/A</definedName>
    <definedName name="llllllll_25" localSheetId="4">BDI!llllllll_25</definedName>
    <definedName name="llllllll_25" localSheetId="7">FIT!llllllll_25</definedName>
    <definedName name="llllllll_25">#N/A</definedName>
    <definedName name="llllllll_26" localSheetId="4">BDI!llllllll_26</definedName>
    <definedName name="llllllll_26" localSheetId="7">FIT!llllllll_26</definedName>
    <definedName name="llllllll_26">#N/A</definedName>
    <definedName name="llllllll_27" localSheetId="4">BDI!llllllll_27</definedName>
    <definedName name="llllllll_27" localSheetId="7">FIT!llllllll_27</definedName>
    <definedName name="llllllll_27">#N/A</definedName>
    <definedName name="lm" localSheetId="4">#REF!</definedName>
    <definedName name="lm" localSheetId="7">#REF!</definedName>
    <definedName name="lm">#REF!</definedName>
    <definedName name="lm6\3" localSheetId="4">#REF!</definedName>
    <definedName name="lm6\3" localSheetId="7">#REF!</definedName>
    <definedName name="lm6\3">#REF!</definedName>
    <definedName name="LO" localSheetId="7">#REF!</definedName>
    <definedName name="LO">#N/A</definedName>
    <definedName name="LOC" localSheetId="4">#REF!</definedName>
    <definedName name="LOC" localSheetId="7">#REF!</definedName>
    <definedName name="LOC">#REF!</definedName>
    <definedName name="Local" hidden="1">""</definedName>
    <definedName name="LOCAL_MYSQL_DATE_FORMAT"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7"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iz_Materiais_Cotados_Percurso" localSheetId="7">#REF!</definedName>
    <definedName name="Localiz_Materiais_Cotados_Percurso">#REF!</definedName>
    <definedName name="LOGOTIPO">"Figura 3"</definedName>
    <definedName name="lot" localSheetId="4">#REF!</definedName>
    <definedName name="lot" localSheetId="7">#REF!</definedName>
    <definedName name="lot">#REF!</definedName>
    <definedName name="lote" localSheetId="4">#REF!</definedName>
    <definedName name="Lote" localSheetId="7">#REF!</definedName>
    <definedName name="lote" localSheetId="26">#REF!</definedName>
    <definedName name="Lote">#REF!</definedName>
    <definedName name="lote_10" localSheetId="4">#REF!</definedName>
    <definedName name="lote_10" localSheetId="7">#REF!</definedName>
    <definedName name="lote_10">#REF!</definedName>
    <definedName name="lote_12" localSheetId="4">#REF!</definedName>
    <definedName name="lote_12" localSheetId="7">#REF!</definedName>
    <definedName name="lote_12">#REF!</definedName>
    <definedName name="lote_4" localSheetId="4">#REF!</definedName>
    <definedName name="lote_4" localSheetId="7">#REF!</definedName>
    <definedName name="lote_4">#REF!</definedName>
    <definedName name="lote_9" localSheetId="4">#REF!</definedName>
    <definedName name="lote_9" localSheetId="7">#REF!</definedName>
    <definedName name="lote_9">#REF!</definedName>
    <definedName name="LOTE01">#REF!</definedName>
    <definedName name="LP" localSheetId="4">#REF!</definedName>
    <definedName name="LP" localSheetId="7">#REF!</definedName>
    <definedName name="LP">#REF!</definedName>
    <definedName name="lpb" localSheetId="4">#REF!</definedName>
    <definedName name="lpb" localSheetId="7">#REF!</definedName>
    <definedName name="lpb">#REF!</definedName>
    <definedName name="lpm8f" localSheetId="4">#REF!</definedName>
    <definedName name="lpm8f" localSheetId="7">#REF!</definedName>
    <definedName name="lpm8f">#REF!</definedName>
    <definedName name="LPS" localSheetId="4">#REF!</definedName>
    <definedName name="LPS" localSheetId="7">#REF!</definedName>
    <definedName name="LPS">#REF!</definedName>
    <definedName name="LPTE" localSheetId="4">#REF!</definedName>
    <definedName name="LPTE" localSheetId="7">#REF!</definedName>
    <definedName name="LPTE">#REF!</definedName>
    <definedName name="LPW" localSheetId="4">"$#REF!.$E$30"</definedName>
    <definedName name="LPW" localSheetId="7">#REF!</definedName>
    <definedName name="LPW">#REF!</definedName>
    <definedName name="LPWA" localSheetId="4">"$#REF!.$E$29"</definedName>
    <definedName name="LPWA" localSheetId="7">#REF!</definedName>
    <definedName name="LPWA">#REF!</definedName>
    <definedName name="LRANJA" localSheetId="4">#REF!</definedName>
    <definedName name="LRANJA" localSheetId="7">#REF!</definedName>
    <definedName name="LRANJA">#REF!</definedName>
    <definedName name="LS" localSheetId="4">"$#REF!.$E$27"</definedName>
    <definedName name="LS" localSheetId="7">#REF!</definedName>
    <definedName name="LS">#REF!</definedName>
    <definedName name="LSIND" localSheetId="4">#REF!</definedName>
    <definedName name="LSIND" localSheetId="7">#REF!</definedName>
    <definedName name="LSIND">#REF!</definedName>
    <definedName name="LSMA" localSheetId="4">#REF!</definedName>
    <definedName name="LSMA" localSheetId="7">#REF!</definedName>
    <definedName name="LSMA">#REF!</definedName>
    <definedName name="LSMF" localSheetId="4">#REF!</definedName>
    <definedName name="LSMF" localSheetId="7">#REF!</definedName>
    <definedName name="LSMF">#REF!</definedName>
    <definedName name="LSMF262" localSheetId="4">#REF!</definedName>
    <definedName name="LSMF262" localSheetId="7">#REF!</definedName>
    <definedName name="LSMF262">#REF!</definedName>
    <definedName name="LSO" localSheetId="4">#REF!</definedName>
    <definedName name="LSO" localSheetId="7">#REF!</definedName>
    <definedName name="LSO">#REF!</definedName>
    <definedName name="LSTA" localSheetId="4">#REF!</definedName>
    <definedName name="LSTA" localSheetId="7">#REF!</definedName>
    <definedName name="LSTA">#REF!</definedName>
    <definedName name="LSW" localSheetId="4">"$#REF!.$E$29"</definedName>
    <definedName name="LSW" localSheetId="7">#REF!</definedName>
    <definedName name="LSW">#REF!</definedName>
    <definedName name="LSWA" localSheetId="4">"$#REF!.$E$28"</definedName>
    <definedName name="LSWA" localSheetId="7">#REF!</definedName>
    <definedName name="LSWA">#REF!</definedName>
    <definedName name="LT" localSheetId="4">#REF!</definedName>
    <definedName name="LT" localSheetId="7">#REF!</definedName>
    <definedName name="LT">#REF!</definedName>
    <definedName name="lu" localSheetId="4" hidden="1">{#N/A,#N/A,FALSE,"MO (2)"}</definedName>
    <definedName name="lu" localSheetId="7" hidden="1">{#N/A,#N/A,FALSE,"MO (2)"}</definedName>
    <definedName name="lu" hidden="1">{#N/A,#N/A,FALSE,"MO (2)"}</definedName>
    <definedName name="lub" localSheetId="4">#REF!</definedName>
    <definedName name="lub" localSheetId="7">#REF!</definedName>
    <definedName name="lub">#REF!</definedName>
    <definedName name="LUCRO" localSheetId="4">#REF!</definedName>
    <definedName name="LUCRO" localSheetId="7">#REF!</definedName>
    <definedName name="LUCRO">#REF!</definedName>
    <definedName name="LUCROMATBET" localSheetId="4">#REF!</definedName>
    <definedName name="LUCROMATBET" localSheetId="7">#REF!</definedName>
    <definedName name="LUCROMATBET">#REF!</definedName>
    <definedName name="luis" localSheetId="4" hidden="1">{"'Plan1 (2)'!$A$5:$F$63"}</definedName>
    <definedName name="luis" localSheetId="7" hidden="1">{"'Plan1 (2)'!$A$5:$F$63"}</definedName>
    <definedName name="luis">#REF!</definedName>
    <definedName name="luiz" localSheetId="4">#REF!</definedName>
    <definedName name="luiz" localSheetId="7">#REF!</definedName>
    <definedName name="luiz">#REF!</definedName>
    <definedName name="LVC" localSheetId="4">"'file:///D:/Meus documentos/ANASTÁCIO/SERCEL/BR262990800.xls'#$SERVIÇOS.$#REF!$#REF!"</definedName>
    <definedName name="LVC" localSheetId="7">#REF!</definedName>
    <definedName name="LVC">#REF!</definedName>
    <definedName name="LVD" localSheetId="4">"'file:///D:/Meus documentos/ANASTÁCIO/SERCEL/BR262990800.xls'#$SERVIÇOS.$#REF!$#REF!"</definedName>
    <definedName name="LVD" localSheetId="7">#REF!</definedName>
    <definedName name="LVD">#REF!</definedName>
    <definedName name="lvp1\2" localSheetId="4">#REF!</definedName>
    <definedName name="lvp1\2" localSheetId="7">#REF!</definedName>
    <definedName name="lvp1\2">#REF!</definedName>
    <definedName name="lxaf" localSheetId="4">#REF!</definedName>
    <definedName name="lxaf" localSheetId="7">#REF!</definedName>
    <definedName name="lxaf">#REF!</definedName>
    <definedName name="M" localSheetId="4">#REF!</definedName>
    <definedName name="M" localSheetId="7">#REF!</definedName>
    <definedName name="M" localSheetId="26">#REF!</definedName>
    <definedName name="m" hidden="1">{#N/A,#N/A,FALSE,"QD_F1 Invest Detalhado";#N/A,#N/A,FALSE,"QD_F3 Invest_Comparado";#N/A,#N/A,FALSE,"QD_B Trafego";#N/A,#N/A,FALSE,"QD_D0 Custos Operacionais";#N/A,#N/A,FALSE,"QD_C Receita";#N/A,#N/A,FALSE,"QD_D Custos";#N/A,#N/A,FALSE,"QD_E Resultado";#N/A,#N/A,FALSE,"QD_G Fluxo Caixa"}</definedName>
    <definedName name="M_003">#N/A</definedName>
    <definedName name="M_003_1" localSheetId="4">#REF!</definedName>
    <definedName name="M_003_1" localSheetId="7">#REF!</definedName>
    <definedName name="M_003_1" localSheetId="26">#REF!</definedName>
    <definedName name="M_003_1">#REF!</definedName>
    <definedName name="M_100">#N/A</definedName>
    <definedName name="M_100_1" localSheetId="4">#REF!</definedName>
    <definedName name="M_100_1" localSheetId="7">#REF!</definedName>
    <definedName name="M_100_1" localSheetId="26">#REF!</definedName>
    <definedName name="M_100_1">#REF!</definedName>
    <definedName name="m_2.04" localSheetId="4">#REF!</definedName>
    <definedName name="m_2.04" localSheetId="7">#REF!</definedName>
    <definedName name="m_2.04" localSheetId="26">#REF!</definedName>
    <definedName name="m_2.04">#REF!</definedName>
    <definedName name="M_2.05" localSheetId="4">#REF!</definedName>
    <definedName name="M_2.05" localSheetId="7">#REF!</definedName>
    <definedName name="M_2.05" localSheetId="26">#REF!</definedName>
    <definedName name="M_2.05">#REF!</definedName>
    <definedName name="m_2.06" localSheetId="4">#REF!</definedName>
    <definedName name="m_2.06" localSheetId="7">#REF!</definedName>
    <definedName name="m_2.06" localSheetId="26">#REF!</definedName>
    <definedName name="m_2.06">#REF!</definedName>
    <definedName name="M_2.07" localSheetId="4">#REF!</definedName>
    <definedName name="M_2.07" localSheetId="7">#REF!</definedName>
    <definedName name="M_2.07" localSheetId="26">#REF!</definedName>
    <definedName name="M_2.07">#REF!</definedName>
    <definedName name="M_2.08" localSheetId="4">#REF!</definedName>
    <definedName name="M_2.08" localSheetId="7">#REF!</definedName>
    <definedName name="M_2.08" localSheetId="26">#REF!</definedName>
    <definedName name="M_2.08">#REF!</definedName>
    <definedName name="M_2.09" localSheetId="4">#REF!</definedName>
    <definedName name="M_2.09" localSheetId="7">#REF!</definedName>
    <definedName name="M_2.09" localSheetId="26">#REF!</definedName>
    <definedName name="M_2.09">#REF!</definedName>
    <definedName name="M_2.10" localSheetId="4">#REF!</definedName>
    <definedName name="M_2.10" localSheetId="7">#REF!</definedName>
    <definedName name="M_2.10" localSheetId="26">#REF!</definedName>
    <definedName name="M_2.10">#REF!</definedName>
    <definedName name="M_2.11" localSheetId="4">#REF!</definedName>
    <definedName name="M_2.11" localSheetId="7">#REF!</definedName>
    <definedName name="M_2.11" localSheetId="26">#REF!</definedName>
    <definedName name="M_2.11">#REF!</definedName>
    <definedName name="M_2.12" localSheetId="4">#REF!</definedName>
    <definedName name="M_2.12" localSheetId="7">#REF!</definedName>
    <definedName name="M_2.12" localSheetId="26">#REF!</definedName>
    <definedName name="M_2.12">#REF!</definedName>
    <definedName name="M_2.13" localSheetId="4">#REF!</definedName>
    <definedName name="M_2.13" localSheetId="7">#REF!</definedName>
    <definedName name="M_2.13" localSheetId="26">#REF!</definedName>
    <definedName name="M_2.13">#REF!</definedName>
    <definedName name="M_2.14" localSheetId="4">#REF!</definedName>
    <definedName name="M_2.14" localSheetId="7">#REF!</definedName>
    <definedName name="M_2.14" localSheetId="26">#REF!</definedName>
    <definedName name="M_2.14">#REF!</definedName>
    <definedName name="M_202">#N/A</definedName>
    <definedName name="M_202_1" localSheetId="4">#REF!</definedName>
    <definedName name="M_202_1" localSheetId="7">#REF!</definedName>
    <definedName name="M_202_1" localSheetId="26">#REF!</definedName>
    <definedName name="M_202_1">#REF!</definedName>
    <definedName name="M_205">#N/A</definedName>
    <definedName name="M_205_1" localSheetId="4">#REF!</definedName>
    <definedName name="M_205_1" localSheetId="7">#REF!</definedName>
    <definedName name="M_205_1" localSheetId="26">#REF!</definedName>
    <definedName name="M_205_1">#REF!</definedName>
    <definedName name="M_210">#N/A</definedName>
    <definedName name="M_210_1" localSheetId="4">#REF!</definedName>
    <definedName name="M_210_1" localSheetId="7">#REF!</definedName>
    <definedName name="M_210_1" localSheetId="26">#REF!</definedName>
    <definedName name="M_210_1">#REF!</definedName>
    <definedName name="M_211">#N/A</definedName>
    <definedName name="M_211_1" localSheetId="4">#REF!</definedName>
    <definedName name="M_211_1" localSheetId="7">#REF!</definedName>
    <definedName name="M_211_1" localSheetId="26">#REF!</definedName>
    <definedName name="M_211_1">#REF!</definedName>
    <definedName name="M_319">#N/A</definedName>
    <definedName name="M_319_1" localSheetId="4">#REF!</definedName>
    <definedName name="M_319_1" localSheetId="7">#REF!</definedName>
    <definedName name="M_319_1" localSheetId="26">#REF!</definedName>
    <definedName name="M_319_1">#REF!</definedName>
    <definedName name="M_320">#N/A</definedName>
    <definedName name="M_320_1" localSheetId="4">#REF!</definedName>
    <definedName name="M_320_1" localSheetId="7">#REF!</definedName>
    <definedName name="M_320_1" localSheetId="26">#REF!</definedName>
    <definedName name="M_320_1">#REF!</definedName>
    <definedName name="M_321">#N/A</definedName>
    <definedName name="M_321_1" localSheetId="4">#REF!</definedName>
    <definedName name="M_321_1" localSheetId="7">#REF!</definedName>
    <definedName name="M_321_1" localSheetId="26">#REF!</definedName>
    <definedName name="M_321_1">#REF!</definedName>
    <definedName name="M_334">#N/A</definedName>
    <definedName name="M_334_1" localSheetId="4">#REF!</definedName>
    <definedName name="M_334_1" localSheetId="7">#REF!</definedName>
    <definedName name="M_334_1" localSheetId="26">#REF!</definedName>
    <definedName name="M_334_1">#REF!</definedName>
    <definedName name="M_335">#N/A</definedName>
    <definedName name="M_335_1" localSheetId="4">#REF!</definedName>
    <definedName name="M_335_1" localSheetId="7">#REF!</definedName>
    <definedName name="M_335_1" localSheetId="26">#REF!</definedName>
    <definedName name="M_335_1">#REF!</definedName>
    <definedName name="M_343">#N/A</definedName>
    <definedName name="M_343_1" localSheetId="4">#REF!</definedName>
    <definedName name="M_343_1" localSheetId="7">#REF!</definedName>
    <definedName name="M_343_1" localSheetId="26">#REF!</definedName>
    <definedName name="M_343_1">#REF!</definedName>
    <definedName name="M_346">#N/A</definedName>
    <definedName name="M_346_1" localSheetId="4">#REF!</definedName>
    <definedName name="M_346_1" localSheetId="7">#REF!</definedName>
    <definedName name="M_346_1" localSheetId="26">#REF!</definedName>
    <definedName name="M_346_1">#REF!</definedName>
    <definedName name="M_405">#N/A</definedName>
    <definedName name="M_405_1" localSheetId="4">#REF!</definedName>
    <definedName name="M_405_1" localSheetId="7">#REF!</definedName>
    <definedName name="M_405_1" localSheetId="26">#REF!</definedName>
    <definedName name="M_405_1">#REF!</definedName>
    <definedName name="M_406">#N/A</definedName>
    <definedName name="M_406_1" localSheetId="4">#REF!</definedName>
    <definedName name="M_406_1" localSheetId="7">#REF!</definedName>
    <definedName name="M_406_1" localSheetId="26">#REF!</definedName>
    <definedName name="M_406_1">#REF!</definedName>
    <definedName name="M_408">#N/A</definedName>
    <definedName name="M_408_1" localSheetId="4">#REF!</definedName>
    <definedName name="M_408_1" localSheetId="7">#REF!</definedName>
    <definedName name="M_408_1" localSheetId="26">#REF!</definedName>
    <definedName name="M_408_1">#REF!</definedName>
    <definedName name="M_413">#N/A</definedName>
    <definedName name="M_413_1" localSheetId="4">#REF!</definedName>
    <definedName name="M_413_1" localSheetId="7">#REF!</definedName>
    <definedName name="M_413_1" localSheetId="26">#REF!</definedName>
    <definedName name="M_413_1">#REF!</definedName>
    <definedName name="M_420">#N/A</definedName>
    <definedName name="M_420_1" localSheetId="4">#REF!</definedName>
    <definedName name="M_420_1" localSheetId="7">#REF!</definedName>
    <definedName name="M_420_1" localSheetId="26">#REF!</definedName>
    <definedName name="M_420_1">#REF!</definedName>
    <definedName name="M_421">#N/A</definedName>
    <definedName name="M_421_1" localSheetId="4">#REF!</definedName>
    <definedName name="M_421_1" localSheetId="7">#REF!</definedName>
    <definedName name="M_421_1" localSheetId="26">#REF!</definedName>
    <definedName name="M_421_1">#REF!</definedName>
    <definedName name="M_601">#N/A</definedName>
    <definedName name="M_601_1" localSheetId="4">#REF!</definedName>
    <definedName name="M_601_1" localSheetId="7">#REF!</definedName>
    <definedName name="M_601_1" localSheetId="26">#REF!</definedName>
    <definedName name="M_601_1">#REF!</definedName>
    <definedName name="M_607">#N/A</definedName>
    <definedName name="M_607_1" localSheetId="4">#REF!</definedName>
    <definedName name="M_607_1" localSheetId="7">#REF!</definedName>
    <definedName name="M_607_1" localSheetId="26">#REF!</definedName>
    <definedName name="M_607_1">#REF!</definedName>
    <definedName name="M_608">#N/A</definedName>
    <definedName name="M_608_1" localSheetId="4">#REF!</definedName>
    <definedName name="M_608_1" localSheetId="7">#REF!</definedName>
    <definedName name="M_608_1" localSheetId="26">#REF!</definedName>
    <definedName name="M_608_1">#REF!</definedName>
    <definedName name="M_609">#N/A</definedName>
    <definedName name="M_609_1" localSheetId="4">#REF!</definedName>
    <definedName name="M_609_1" localSheetId="7">#REF!</definedName>
    <definedName name="M_609_1" localSheetId="26">#REF!</definedName>
    <definedName name="M_609_1">#REF!</definedName>
    <definedName name="M_611">#N/A</definedName>
    <definedName name="M_611_1" localSheetId="4">#REF!</definedName>
    <definedName name="M_611_1" localSheetId="7">#REF!</definedName>
    <definedName name="M_611_1" localSheetId="26">#REF!</definedName>
    <definedName name="M_611_1">#REF!</definedName>
    <definedName name="M_615">#N/A</definedName>
    <definedName name="M_615_1" localSheetId="4">#REF!</definedName>
    <definedName name="M_615_1" localSheetId="7">#REF!</definedName>
    <definedName name="M_615_1" localSheetId="26">#REF!</definedName>
    <definedName name="M_615_1">#REF!</definedName>
    <definedName name="M_616">#N/A</definedName>
    <definedName name="M_616_1" localSheetId="4">#REF!</definedName>
    <definedName name="M_616_1" localSheetId="7">#REF!</definedName>
    <definedName name="M_616_1" localSheetId="26">#REF!</definedName>
    <definedName name="M_616_1">#REF!</definedName>
    <definedName name="M_619">#N/A</definedName>
    <definedName name="M_619_1" localSheetId="4">#REF!</definedName>
    <definedName name="M_619_1" localSheetId="7">#REF!</definedName>
    <definedName name="M_619_1" localSheetId="26">#REF!</definedName>
    <definedName name="M_619_1">#REF!</definedName>
    <definedName name="M_621">#N/A</definedName>
    <definedName name="M_621_1" localSheetId="4">#REF!</definedName>
    <definedName name="M_621_1" localSheetId="7">#REF!</definedName>
    <definedName name="M_621_1" localSheetId="26">#REF!</definedName>
    <definedName name="M_621_1">#REF!</definedName>
    <definedName name="M_702">#N/A</definedName>
    <definedName name="M_702_1" localSheetId="4">#REF!</definedName>
    <definedName name="M_702_1" localSheetId="7">#REF!</definedName>
    <definedName name="M_702_1" localSheetId="26">#REF!</definedName>
    <definedName name="M_702_1">#REF!</definedName>
    <definedName name="M_704">#N/A</definedName>
    <definedName name="M_704_1" localSheetId="4">#REF!</definedName>
    <definedName name="M_704_1" localSheetId="7">#REF!</definedName>
    <definedName name="M_704_1" localSheetId="26">#REF!</definedName>
    <definedName name="M_704_1">#REF!</definedName>
    <definedName name="M_710">#N/A</definedName>
    <definedName name="M_710_1" localSheetId="4">#REF!</definedName>
    <definedName name="M_710_1" localSheetId="7">#REF!</definedName>
    <definedName name="M_710_1" localSheetId="26">#REF!</definedName>
    <definedName name="M_710_1">#REF!</definedName>
    <definedName name="m_800">#N/A</definedName>
    <definedName name="m_800_1" localSheetId="4">#REF!</definedName>
    <definedName name="m_800_1" localSheetId="7">#REF!</definedName>
    <definedName name="m_800_1" localSheetId="26">#REF!</definedName>
    <definedName name="m_800_1">#REF!</definedName>
    <definedName name="M_905">#N/A</definedName>
    <definedName name="M_905_1" localSheetId="4">#REF!</definedName>
    <definedName name="M_905_1" localSheetId="7">#REF!</definedName>
    <definedName name="M_905_1" localSheetId="26">#REF!</definedName>
    <definedName name="M_905_1">#REF!</definedName>
    <definedName name="M_912">#N/A</definedName>
    <definedName name="M_912_1" localSheetId="4">#REF!</definedName>
    <definedName name="M_912_1" localSheetId="7">#REF!</definedName>
    <definedName name="M_912_1" localSheetId="26">#REF!</definedName>
    <definedName name="M_912_1">#REF!</definedName>
    <definedName name="M_965">#N/A</definedName>
    <definedName name="M_965_1" localSheetId="4">#REF!</definedName>
    <definedName name="M_965_1" localSheetId="7">#REF!</definedName>
    <definedName name="M_965_1" localSheetId="26">#REF!</definedName>
    <definedName name="M_965_1">#REF!</definedName>
    <definedName name="M_969">#N/A</definedName>
    <definedName name="M_969_1" localSheetId="4">#REF!</definedName>
    <definedName name="M_969_1" localSheetId="7">#REF!</definedName>
    <definedName name="M_969_1" localSheetId="26">#REF!</definedName>
    <definedName name="M_969_1">#REF!</definedName>
    <definedName name="M_970">#N/A</definedName>
    <definedName name="M_970_1" localSheetId="4">#REF!</definedName>
    <definedName name="M_970_1" localSheetId="7">#REF!</definedName>
    <definedName name="M_970_1" localSheetId="26">#REF!</definedName>
    <definedName name="M_970_1">#REF!</definedName>
    <definedName name="M_972">#N/A</definedName>
    <definedName name="M_972_1" localSheetId="4">#REF!</definedName>
    <definedName name="M_972_1" localSheetId="7">#REF!</definedName>
    <definedName name="M_972_1" localSheetId="26">#REF!</definedName>
    <definedName name="M_972_1">#REF!</definedName>
    <definedName name="M_973">#N/A</definedName>
    <definedName name="M_973_1" localSheetId="4">#REF!</definedName>
    <definedName name="M_973_1" localSheetId="7">#REF!</definedName>
    <definedName name="M_973_1" localSheetId="26">#REF!</definedName>
    <definedName name="M_973_1">#REF!</definedName>
    <definedName name="M_975">#N/A</definedName>
    <definedName name="M_975_1" localSheetId="4">#REF!</definedName>
    <definedName name="M_975_1" localSheetId="7">#REF!</definedName>
    <definedName name="M_975_1" localSheetId="26">#REF!</definedName>
    <definedName name="M_975_1">#REF!</definedName>
    <definedName name="M_980">#N/A</definedName>
    <definedName name="M_980_1" localSheetId="4">#REF!</definedName>
    <definedName name="M_980_1" localSheetId="7">#REF!</definedName>
    <definedName name="M_980_1" localSheetId="26">#REF!</definedName>
    <definedName name="M_980_1">#REF!</definedName>
    <definedName name="m001m" localSheetId="4">#REF!</definedName>
    <definedName name="m001m" localSheetId="7">#REF!</definedName>
    <definedName name="m001m">#REF!</definedName>
    <definedName name="m001p" localSheetId="4">#REF!</definedName>
    <definedName name="m001p" localSheetId="7">#REF!</definedName>
    <definedName name="m001p">#REF!</definedName>
    <definedName name="m002m" localSheetId="4">#REF!</definedName>
    <definedName name="m002m" localSheetId="7">#REF!</definedName>
    <definedName name="m002m">#REF!</definedName>
    <definedName name="m002p" localSheetId="4">#REF!</definedName>
    <definedName name="m002p" localSheetId="7">#REF!</definedName>
    <definedName name="m002p">#REF!</definedName>
    <definedName name="m003m" localSheetId="4">#REF!</definedName>
    <definedName name="m003m" localSheetId="7">#REF!</definedName>
    <definedName name="m003m">#REF!</definedName>
    <definedName name="m003p" localSheetId="4">#REF!</definedName>
    <definedName name="m003p" localSheetId="7">#REF!</definedName>
    <definedName name="m003p">#REF!</definedName>
    <definedName name="m004m" localSheetId="4">#REF!</definedName>
    <definedName name="m004m" localSheetId="7">#REF!</definedName>
    <definedName name="m004m">#REF!</definedName>
    <definedName name="m004p" localSheetId="4">#REF!</definedName>
    <definedName name="m004p" localSheetId="7">#REF!</definedName>
    <definedName name="m004p">#REF!</definedName>
    <definedName name="m005m" localSheetId="4">#REF!</definedName>
    <definedName name="m005m" localSheetId="7">#REF!</definedName>
    <definedName name="m005m">#REF!</definedName>
    <definedName name="m005p" localSheetId="4">#REF!</definedName>
    <definedName name="m005p" localSheetId="7">#REF!</definedName>
    <definedName name="m005p">#REF!</definedName>
    <definedName name="m101m" localSheetId="4">#REF!</definedName>
    <definedName name="m101m" localSheetId="7">#REF!</definedName>
    <definedName name="m101m">#REF!</definedName>
    <definedName name="m101p" localSheetId="4">#REF!</definedName>
    <definedName name="m101p" localSheetId="7">#REF!</definedName>
    <definedName name="m101p">#REF!</definedName>
    <definedName name="m102m" localSheetId="4">#REF!</definedName>
    <definedName name="m102m" localSheetId="7">#REF!</definedName>
    <definedName name="m102m">#REF!</definedName>
    <definedName name="m102p" localSheetId="4">#REF!</definedName>
    <definedName name="m102p" localSheetId="7">#REF!</definedName>
    <definedName name="m102p">#REF!</definedName>
    <definedName name="m103m" localSheetId="4">#REF!</definedName>
    <definedName name="m103m" localSheetId="7">#REF!</definedName>
    <definedName name="m103m">#REF!</definedName>
    <definedName name="m103p" localSheetId="4">#REF!</definedName>
    <definedName name="m103p" localSheetId="7">#REF!</definedName>
    <definedName name="m103p">#REF!</definedName>
    <definedName name="m104m" localSheetId="4">#REF!</definedName>
    <definedName name="m104m" localSheetId="7">#REF!</definedName>
    <definedName name="m104m">#REF!</definedName>
    <definedName name="m104p" localSheetId="4">#REF!</definedName>
    <definedName name="m104p" localSheetId="7">#REF!</definedName>
    <definedName name="m104p">#REF!</definedName>
    <definedName name="m105m" localSheetId="4">#REF!</definedName>
    <definedName name="m105m" localSheetId="7">#REF!</definedName>
    <definedName name="m105m">#REF!</definedName>
    <definedName name="m105p" localSheetId="4">#REF!</definedName>
    <definedName name="m105p" localSheetId="7">#REF!</definedName>
    <definedName name="m105p">#REF!</definedName>
    <definedName name="m106m" localSheetId="4">#REF!</definedName>
    <definedName name="m106m" localSheetId="7">#REF!</definedName>
    <definedName name="m106m">#REF!</definedName>
    <definedName name="m106p" localSheetId="4">#REF!</definedName>
    <definedName name="m106p" localSheetId="7">#REF!</definedName>
    <definedName name="m106p">#REF!</definedName>
    <definedName name="m107m" localSheetId="4">#REF!</definedName>
    <definedName name="m107m" localSheetId="7">#REF!</definedName>
    <definedName name="m107m">#REF!</definedName>
    <definedName name="m107p" localSheetId="4">#REF!</definedName>
    <definedName name="m107p" localSheetId="7">#REF!</definedName>
    <definedName name="m107p">#REF!</definedName>
    <definedName name="m108m" localSheetId="4">#REF!</definedName>
    <definedName name="m108m" localSheetId="7">#REF!</definedName>
    <definedName name="m108m">#REF!</definedName>
    <definedName name="m108p" localSheetId="4">#REF!</definedName>
    <definedName name="m108p" localSheetId="7">#REF!</definedName>
    <definedName name="m108p">#REF!</definedName>
    <definedName name="m109m" localSheetId="4">#REF!</definedName>
    <definedName name="m109m" localSheetId="7">#REF!</definedName>
    <definedName name="m109m">#REF!</definedName>
    <definedName name="m109p" localSheetId="4">#REF!</definedName>
    <definedName name="m109p" localSheetId="7">#REF!</definedName>
    <definedName name="m109p">#REF!</definedName>
    <definedName name="m110m" localSheetId="4">#REF!</definedName>
    <definedName name="m110m" localSheetId="7">#REF!</definedName>
    <definedName name="m110m">#REF!</definedName>
    <definedName name="m110p" localSheetId="4">#REF!</definedName>
    <definedName name="m110p" localSheetId="7">#REF!</definedName>
    <definedName name="m110p">#REF!</definedName>
    <definedName name="m111m" localSheetId="4">#REF!</definedName>
    <definedName name="m111m" localSheetId="7">#REF!</definedName>
    <definedName name="m111m">#REF!</definedName>
    <definedName name="m111p" localSheetId="4">#REF!</definedName>
    <definedName name="m111p" localSheetId="7">#REF!</definedName>
    <definedName name="m111p">#REF!</definedName>
    <definedName name="m112m" localSheetId="4">#REF!</definedName>
    <definedName name="m112m" localSheetId="7">#REF!</definedName>
    <definedName name="m112m">#REF!</definedName>
    <definedName name="m112p" localSheetId="4">#REF!</definedName>
    <definedName name="m112p" localSheetId="7">#REF!</definedName>
    <definedName name="m112p">#REF!</definedName>
    <definedName name="m114m" localSheetId="4">#REF!</definedName>
    <definedName name="m114m" localSheetId="7">#REF!</definedName>
    <definedName name="m114m">#REF!</definedName>
    <definedName name="m114p" localSheetId="4">#REF!</definedName>
    <definedName name="m114p" localSheetId="7">#REF!</definedName>
    <definedName name="m114p">#REF!</definedName>
    <definedName name="m201m" localSheetId="4">#REF!</definedName>
    <definedName name="m201m" localSheetId="7">#REF!</definedName>
    <definedName name="m201m">#REF!</definedName>
    <definedName name="m201p" localSheetId="4">#REF!</definedName>
    <definedName name="m201p" localSheetId="7">#REF!</definedName>
    <definedName name="m201p">#REF!</definedName>
    <definedName name="m202m" localSheetId="4">#REF!</definedName>
    <definedName name="m202m" localSheetId="7">#REF!</definedName>
    <definedName name="m202m">#REF!</definedName>
    <definedName name="m202p" localSheetId="4">#REF!</definedName>
    <definedName name="m202p" localSheetId="7">#REF!</definedName>
    <definedName name="m202p">#REF!</definedName>
    <definedName name="m307m" localSheetId="4">#REF!</definedName>
    <definedName name="m307m" localSheetId="7">#REF!</definedName>
    <definedName name="m307m">#REF!</definedName>
    <definedName name="m307p" localSheetId="4">#REF!</definedName>
    <definedName name="m307p" localSheetId="7">#REF!</definedName>
    <definedName name="m307p">#REF!</definedName>
    <definedName name="m319m" localSheetId="4">#REF!</definedName>
    <definedName name="m319m" localSheetId="7">#REF!</definedName>
    <definedName name="m319m">#REF!</definedName>
    <definedName name="m319p" localSheetId="4">#REF!</definedName>
    <definedName name="m319p" localSheetId="7">#REF!</definedName>
    <definedName name="m319p">#REF!</definedName>
    <definedName name="m320m" localSheetId="4">#REF!</definedName>
    <definedName name="m320m" localSheetId="7">#REF!</definedName>
    <definedName name="m320m">#REF!</definedName>
    <definedName name="m320p" localSheetId="4">#REF!</definedName>
    <definedName name="m320p" localSheetId="7">#REF!</definedName>
    <definedName name="m320p">#REF!</definedName>
    <definedName name="m321m" localSheetId="4">#REF!</definedName>
    <definedName name="m321m" localSheetId="7">#REF!</definedName>
    <definedName name="m321m">#REF!</definedName>
    <definedName name="m321p" localSheetId="4">#REF!</definedName>
    <definedName name="m321p" localSheetId="7">#REF!</definedName>
    <definedName name="m321p">#REF!</definedName>
    <definedName name="m322m" localSheetId="4">#REF!</definedName>
    <definedName name="m322m" localSheetId="7">#REF!</definedName>
    <definedName name="m322m">#REF!</definedName>
    <definedName name="m322p" localSheetId="4">#REF!</definedName>
    <definedName name="m322p" localSheetId="7">#REF!</definedName>
    <definedName name="m322p">#REF!</definedName>
    <definedName name="m323m" localSheetId="4">#REF!</definedName>
    <definedName name="m323m" localSheetId="7">#REF!</definedName>
    <definedName name="m323m">#REF!</definedName>
    <definedName name="m323p" localSheetId="4">#REF!</definedName>
    <definedName name="m323p" localSheetId="7">#REF!</definedName>
    <definedName name="m323p">#REF!</definedName>
    <definedName name="m324m" localSheetId="4">#REF!</definedName>
    <definedName name="m324m" localSheetId="7">#REF!</definedName>
    <definedName name="m324m">#REF!</definedName>
    <definedName name="m324p" localSheetId="4">#REF!</definedName>
    <definedName name="m324p" localSheetId="7">#REF!</definedName>
    <definedName name="m324p">#REF!</definedName>
    <definedName name="m325m" localSheetId="4">#REF!</definedName>
    <definedName name="m325m" localSheetId="7">#REF!</definedName>
    <definedName name="m325m">#REF!</definedName>
    <definedName name="m325p" localSheetId="4">#REF!</definedName>
    <definedName name="m325p" localSheetId="7">#REF!</definedName>
    <definedName name="m325p">#REF!</definedName>
    <definedName name="m326m" localSheetId="4">#REF!</definedName>
    <definedName name="m326m" localSheetId="7">#REF!</definedName>
    <definedName name="m326m">#REF!</definedName>
    <definedName name="m326p" localSheetId="4">#REF!</definedName>
    <definedName name="m326p" localSheetId="7">#REF!</definedName>
    <definedName name="m326p">#REF!</definedName>
    <definedName name="m328m" localSheetId="4">#REF!</definedName>
    <definedName name="m328m" localSheetId="7">#REF!</definedName>
    <definedName name="m328m">#REF!</definedName>
    <definedName name="m328p" localSheetId="4">#REF!</definedName>
    <definedName name="m328p" localSheetId="7">#REF!</definedName>
    <definedName name="m328p">#REF!</definedName>
    <definedName name="m330m" localSheetId="4">#REF!</definedName>
    <definedName name="m330m" localSheetId="7">#REF!</definedName>
    <definedName name="m330m">#REF!</definedName>
    <definedName name="m330p" localSheetId="4">#REF!</definedName>
    <definedName name="m330p" localSheetId="7">#REF!</definedName>
    <definedName name="m330p">#REF!</definedName>
    <definedName name="m331m" localSheetId="4">#REF!</definedName>
    <definedName name="m331m" localSheetId="7">#REF!</definedName>
    <definedName name="m331m">#REF!</definedName>
    <definedName name="m331p" localSheetId="4">#REF!</definedName>
    <definedName name="m331p" localSheetId="7">#REF!</definedName>
    <definedName name="m331p">#REF!</definedName>
    <definedName name="m332m" localSheetId="4">#REF!</definedName>
    <definedName name="m332m" localSheetId="7">#REF!</definedName>
    <definedName name="m332m">#REF!</definedName>
    <definedName name="m332p" localSheetId="4">#REF!</definedName>
    <definedName name="m332p" localSheetId="7">#REF!</definedName>
    <definedName name="m332p">#REF!</definedName>
    <definedName name="m334m" localSheetId="4">#REF!</definedName>
    <definedName name="m334m" localSheetId="7">#REF!</definedName>
    <definedName name="m334m">#REF!</definedName>
    <definedName name="m334p" localSheetId="4">#REF!</definedName>
    <definedName name="m334p" localSheetId="7">#REF!</definedName>
    <definedName name="m334p">#REF!</definedName>
    <definedName name="m335m" localSheetId="4">#REF!</definedName>
    <definedName name="m335m" localSheetId="7">#REF!</definedName>
    <definedName name="m335m">#REF!</definedName>
    <definedName name="m335p" localSheetId="4">#REF!</definedName>
    <definedName name="m335p" localSheetId="7">#REF!</definedName>
    <definedName name="m335p">#REF!</definedName>
    <definedName name="m338m" localSheetId="4">#REF!</definedName>
    <definedName name="m338m" localSheetId="7">#REF!</definedName>
    <definedName name="m338m">#REF!</definedName>
    <definedName name="m338p" localSheetId="4">#REF!</definedName>
    <definedName name="m338p" localSheetId="7">#REF!</definedName>
    <definedName name="m338p">#REF!</definedName>
    <definedName name="m339m" localSheetId="4">#REF!</definedName>
    <definedName name="m339m" localSheetId="7">#REF!</definedName>
    <definedName name="m339m">#REF!</definedName>
    <definedName name="m339p" localSheetId="4">#REF!</definedName>
    <definedName name="m339p" localSheetId="7">#REF!</definedName>
    <definedName name="m339p">#REF!</definedName>
    <definedName name="m340m" localSheetId="4">#REF!</definedName>
    <definedName name="m340m" localSheetId="7">#REF!</definedName>
    <definedName name="m340m">#REF!</definedName>
    <definedName name="m340p" localSheetId="4">#REF!</definedName>
    <definedName name="m340p" localSheetId="7">#REF!</definedName>
    <definedName name="m340p">#REF!</definedName>
    <definedName name="m341m" localSheetId="4">#REF!</definedName>
    <definedName name="m341m" localSheetId="7">#REF!</definedName>
    <definedName name="m341m">#REF!</definedName>
    <definedName name="m341p" localSheetId="4">#REF!</definedName>
    <definedName name="m341p" localSheetId="7">#REF!</definedName>
    <definedName name="m341p">#REF!</definedName>
    <definedName name="m342m" localSheetId="4">#REF!</definedName>
    <definedName name="m342m" localSheetId="7">#REF!</definedName>
    <definedName name="m342m">#REF!</definedName>
    <definedName name="m342p" localSheetId="4">#REF!</definedName>
    <definedName name="m342p" localSheetId="7">#REF!</definedName>
    <definedName name="m342p">#REF!</definedName>
    <definedName name="m343m" localSheetId="4">#REF!</definedName>
    <definedName name="m343m" localSheetId="7">#REF!</definedName>
    <definedName name="m343m">#REF!</definedName>
    <definedName name="m343p" localSheetId="4">#REF!</definedName>
    <definedName name="m343p" localSheetId="7">#REF!</definedName>
    <definedName name="m343p">#REF!</definedName>
    <definedName name="m344m" localSheetId="4">#REF!</definedName>
    <definedName name="m344m" localSheetId="7">#REF!</definedName>
    <definedName name="m344m">#REF!</definedName>
    <definedName name="m344p" localSheetId="4">#REF!</definedName>
    <definedName name="m344p" localSheetId="7">#REF!</definedName>
    <definedName name="m344p">#REF!</definedName>
    <definedName name="m345m" localSheetId="4">#REF!</definedName>
    <definedName name="m345m" localSheetId="7">#REF!</definedName>
    <definedName name="m345m">#REF!</definedName>
    <definedName name="m345p" localSheetId="4">#REF!</definedName>
    <definedName name="m345p" localSheetId="7">#REF!</definedName>
    <definedName name="m345p">#REF!</definedName>
    <definedName name="m346m" localSheetId="4">#REF!</definedName>
    <definedName name="m346m" localSheetId="7">#REF!</definedName>
    <definedName name="m346m">#REF!</definedName>
    <definedName name="m346p" localSheetId="4">#REF!</definedName>
    <definedName name="m346p" localSheetId="7">#REF!</definedName>
    <definedName name="m346p">#REF!</definedName>
    <definedName name="m347m" localSheetId="4">#REF!</definedName>
    <definedName name="m347m" localSheetId="7">#REF!</definedName>
    <definedName name="m347m">#REF!</definedName>
    <definedName name="m347p" localSheetId="4">#REF!</definedName>
    <definedName name="m347p" localSheetId="7">#REF!</definedName>
    <definedName name="m347p">#REF!</definedName>
    <definedName name="m348m" localSheetId="4">#REF!</definedName>
    <definedName name="m348m" localSheetId="7">#REF!</definedName>
    <definedName name="m348m">#REF!</definedName>
    <definedName name="m348p" localSheetId="4">#REF!</definedName>
    <definedName name="m348p" localSheetId="7">#REF!</definedName>
    <definedName name="m348p">#REF!</definedName>
    <definedName name="m349m" localSheetId="4">#REF!</definedName>
    <definedName name="m349m" localSheetId="7">#REF!</definedName>
    <definedName name="m349m">#REF!</definedName>
    <definedName name="m349p" localSheetId="4">#REF!</definedName>
    <definedName name="m349p" localSheetId="7">#REF!</definedName>
    <definedName name="m349p">#REF!</definedName>
    <definedName name="m350m" localSheetId="4">#REF!</definedName>
    <definedName name="m350m" localSheetId="7">#REF!</definedName>
    <definedName name="m350m">#REF!</definedName>
    <definedName name="m350p" localSheetId="4">#REF!</definedName>
    <definedName name="m350p" localSheetId="7">#REF!</definedName>
    <definedName name="m350p">#REF!</definedName>
    <definedName name="m351m" localSheetId="4">#REF!</definedName>
    <definedName name="m351m" localSheetId="7">#REF!</definedName>
    <definedName name="m351m">#REF!</definedName>
    <definedName name="m351p" localSheetId="4">#REF!</definedName>
    <definedName name="m351p" localSheetId="7">#REF!</definedName>
    <definedName name="m351p">#REF!</definedName>
    <definedName name="m352m" localSheetId="4">#REF!</definedName>
    <definedName name="m352m" localSheetId="7">#REF!</definedName>
    <definedName name="m352m">#REF!</definedName>
    <definedName name="m352p" localSheetId="4">#REF!</definedName>
    <definedName name="m352p" localSheetId="7">#REF!</definedName>
    <definedName name="m352p">#REF!</definedName>
    <definedName name="m353m" localSheetId="4">#REF!</definedName>
    <definedName name="m353m" localSheetId="7">#REF!</definedName>
    <definedName name="m353m">#REF!</definedName>
    <definedName name="m353p" localSheetId="4">#REF!</definedName>
    <definedName name="m353p" localSheetId="7">#REF!</definedName>
    <definedName name="m353p">#REF!</definedName>
    <definedName name="m354m" localSheetId="4">#REF!</definedName>
    <definedName name="m354m" localSheetId="7">#REF!</definedName>
    <definedName name="m354m">#REF!</definedName>
    <definedName name="m354p" localSheetId="4">#REF!</definedName>
    <definedName name="m354p" localSheetId="7">#REF!</definedName>
    <definedName name="m354p">#REF!</definedName>
    <definedName name="m355m" localSheetId="4">#REF!</definedName>
    <definedName name="m355m" localSheetId="7">#REF!</definedName>
    <definedName name="m355m">#REF!</definedName>
    <definedName name="m355p" localSheetId="4">#REF!</definedName>
    <definedName name="m355p" localSheetId="7">#REF!</definedName>
    <definedName name="m355p">#REF!</definedName>
    <definedName name="m356m" localSheetId="4">#REF!</definedName>
    <definedName name="m356m" localSheetId="7">#REF!</definedName>
    <definedName name="m356m">#REF!</definedName>
    <definedName name="m356p" localSheetId="4">#REF!</definedName>
    <definedName name="m356p" localSheetId="7">#REF!</definedName>
    <definedName name="m356p">#REF!</definedName>
    <definedName name="m357m" localSheetId="4">#REF!</definedName>
    <definedName name="m357m" localSheetId="7">#REF!</definedName>
    <definedName name="m357m">#REF!</definedName>
    <definedName name="m357p" localSheetId="4">#REF!</definedName>
    <definedName name="m357p" localSheetId="7">#REF!</definedName>
    <definedName name="m357p">#REF!</definedName>
    <definedName name="m358m" localSheetId="4">#REF!</definedName>
    <definedName name="m358m" localSheetId="7">#REF!</definedName>
    <definedName name="m358m">#REF!</definedName>
    <definedName name="m358p" localSheetId="4">#REF!</definedName>
    <definedName name="m358p" localSheetId="7">#REF!</definedName>
    <definedName name="m358p">#REF!</definedName>
    <definedName name="m359m" localSheetId="4">#REF!</definedName>
    <definedName name="m359m" localSheetId="7">#REF!</definedName>
    <definedName name="m359m">#REF!</definedName>
    <definedName name="m359p" localSheetId="4">#REF!</definedName>
    <definedName name="m359p" localSheetId="7">#REF!</definedName>
    <definedName name="m359p">#REF!</definedName>
    <definedName name="m361m" localSheetId="4">#REF!</definedName>
    <definedName name="m361m" localSheetId="7">#REF!</definedName>
    <definedName name="m361m">#REF!</definedName>
    <definedName name="m361p" localSheetId="4">#REF!</definedName>
    <definedName name="m361p" localSheetId="7">#REF!</definedName>
    <definedName name="m361p">#REF!</definedName>
    <definedName name="m362m" localSheetId="4">#REF!</definedName>
    <definedName name="m362m" localSheetId="7">#REF!</definedName>
    <definedName name="m362m">#REF!</definedName>
    <definedName name="m362p" localSheetId="4">#REF!</definedName>
    <definedName name="m362p" localSheetId="7">#REF!</definedName>
    <definedName name="m362p">#REF!</definedName>
    <definedName name="m363m" localSheetId="4">#REF!</definedName>
    <definedName name="m363m" localSheetId="7">#REF!</definedName>
    <definedName name="m363m">#REF!</definedName>
    <definedName name="m363p" localSheetId="4">#REF!</definedName>
    <definedName name="m363p" localSheetId="7">#REF!</definedName>
    <definedName name="m363p">#REF!</definedName>
    <definedName name="m364m" localSheetId="4">#REF!</definedName>
    <definedName name="m364m" localSheetId="7">#REF!</definedName>
    <definedName name="m364m">#REF!</definedName>
    <definedName name="m364p" localSheetId="4">#REF!</definedName>
    <definedName name="m364p" localSheetId="7">#REF!</definedName>
    <definedName name="m364p">#REF!</definedName>
    <definedName name="m365m" localSheetId="4">#REF!</definedName>
    <definedName name="m365m" localSheetId="7">#REF!</definedName>
    <definedName name="m365m">#REF!</definedName>
    <definedName name="m365p" localSheetId="4">#REF!</definedName>
    <definedName name="m365p" localSheetId="7">#REF!</definedName>
    <definedName name="m365p">#REF!</definedName>
    <definedName name="m366m" localSheetId="4">#REF!</definedName>
    <definedName name="m366m" localSheetId="7">#REF!</definedName>
    <definedName name="m366m">#REF!</definedName>
    <definedName name="m366p" localSheetId="4">#REF!</definedName>
    <definedName name="m366p" localSheetId="7">#REF!</definedName>
    <definedName name="m366p">#REF!</definedName>
    <definedName name="m367m" localSheetId="4">#REF!</definedName>
    <definedName name="m367m" localSheetId="7">#REF!</definedName>
    <definedName name="m367m">#REF!</definedName>
    <definedName name="m367p" localSheetId="4">#REF!</definedName>
    <definedName name="m367p" localSheetId="7">#REF!</definedName>
    <definedName name="m367p">#REF!</definedName>
    <definedName name="m368m" localSheetId="4">#REF!</definedName>
    <definedName name="m368m" localSheetId="7">#REF!</definedName>
    <definedName name="m368m">#REF!</definedName>
    <definedName name="m368p" localSheetId="4">#REF!</definedName>
    <definedName name="m368p" localSheetId="7">#REF!</definedName>
    <definedName name="m368p">#REF!</definedName>
    <definedName name="m369m" localSheetId="4">#REF!</definedName>
    <definedName name="m369m" localSheetId="7">#REF!</definedName>
    <definedName name="m369m">#REF!</definedName>
    <definedName name="m369p" localSheetId="4">#REF!</definedName>
    <definedName name="m369p" localSheetId="7">#REF!</definedName>
    <definedName name="m369p">#REF!</definedName>
    <definedName name="m370m" localSheetId="4">#REF!</definedName>
    <definedName name="m370m" localSheetId="7">#REF!</definedName>
    <definedName name="m370m">#REF!</definedName>
    <definedName name="m370p" localSheetId="4">#REF!</definedName>
    <definedName name="m370p" localSheetId="7">#REF!</definedName>
    <definedName name="m370p">#REF!</definedName>
    <definedName name="m371m" localSheetId="4">#REF!</definedName>
    <definedName name="m371m" localSheetId="7">#REF!</definedName>
    <definedName name="m371m">#REF!</definedName>
    <definedName name="m371p" localSheetId="4">#REF!</definedName>
    <definedName name="m371p" localSheetId="7">#REF!</definedName>
    <definedName name="m371p">#REF!</definedName>
    <definedName name="m372m" localSheetId="4">#REF!</definedName>
    <definedName name="m372m" localSheetId="7">#REF!</definedName>
    <definedName name="m372m">#REF!</definedName>
    <definedName name="m372p" localSheetId="4">#REF!</definedName>
    <definedName name="m372p" localSheetId="7">#REF!</definedName>
    <definedName name="m372p">#REF!</definedName>
    <definedName name="m373m" localSheetId="4">#REF!</definedName>
    <definedName name="m373m" localSheetId="7">#REF!</definedName>
    <definedName name="m373m">#REF!</definedName>
    <definedName name="m373p" localSheetId="4">#REF!</definedName>
    <definedName name="m373p" localSheetId="7">#REF!</definedName>
    <definedName name="m373p">#REF!</definedName>
    <definedName name="m374m" localSheetId="4">#REF!</definedName>
    <definedName name="m374m" localSheetId="7">#REF!</definedName>
    <definedName name="m374m">#REF!</definedName>
    <definedName name="m374p" localSheetId="4">#REF!</definedName>
    <definedName name="m374p" localSheetId="7">#REF!</definedName>
    <definedName name="m374p">#REF!</definedName>
    <definedName name="m375m" localSheetId="4">#REF!</definedName>
    <definedName name="m375m" localSheetId="7">#REF!</definedName>
    <definedName name="m375m">#REF!</definedName>
    <definedName name="m375p" localSheetId="4">#REF!</definedName>
    <definedName name="m375p" localSheetId="7">#REF!</definedName>
    <definedName name="m375p">#REF!</definedName>
    <definedName name="m376m" localSheetId="4">#REF!</definedName>
    <definedName name="m376m" localSheetId="7">#REF!</definedName>
    <definedName name="m376m">#REF!</definedName>
    <definedName name="m376p" localSheetId="4">#REF!</definedName>
    <definedName name="m376p" localSheetId="7">#REF!</definedName>
    <definedName name="m376p">#REF!</definedName>
    <definedName name="m377m" localSheetId="4">#REF!</definedName>
    <definedName name="m377m" localSheetId="7">#REF!</definedName>
    <definedName name="m377m">#REF!</definedName>
    <definedName name="m377p" localSheetId="4">#REF!</definedName>
    <definedName name="m377p" localSheetId="7">#REF!</definedName>
    <definedName name="m377p">#REF!</definedName>
    <definedName name="m378m" localSheetId="4">#REF!</definedName>
    <definedName name="m378m" localSheetId="7">#REF!</definedName>
    <definedName name="m378m">#REF!</definedName>
    <definedName name="m378p" localSheetId="4">#REF!</definedName>
    <definedName name="m378p" localSheetId="7">#REF!</definedName>
    <definedName name="m378p">#REF!</definedName>
    <definedName name="m380m" localSheetId="4">#REF!</definedName>
    <definedName name="m380m" localSheetId="7">#REF!</definedName>
    <definedName name="m380m">#REF!</definedName>
    <definedName name="m380p" localSheetId="4">#REF!</definedName>
    <definedName name="m380p" localSheetId="7">#REF!</definedName>
    <definedName name="m380p">#REF!</definedName>
    <definedName name="m381m" localSheetId="4">#REF!</definedName>
    <definedName name="m381m" localSheetId="7">#REF!</definedName>
    <definedName name="m381m">#REF!</definedName>
    <definedName name="m381p" localSheetId="4">#REF!</definedName>
    <definedName name="m381p" localSheetId="7">#REF!</definedName>
    <definedName name="m381p">#REF!</definedName>
    <definedName name="m382m" localSheetId="4">#REF!</definedName>
    <definedName name="m382m" localSheetId="7">#REF!</definedName>
    <definedName name="m382m">#REF!</definedName>
    <definedName name="m382p" localSheetId="4">#REF!</definedName>
    <definedName name="m382p" localSheetId="7">#REF!</definedName>
    <definedName name="m382p">#REF!</definedName>
    <definedName name="m383m" localSheetId="4">#REF!</definedName>
    <definedName name="m383m" localSheetId="7">#REF!</definedName>
    <definedName name="m383m">#REF!</definedName>
    <definedName name="m383p" localSheetId="4">#REF!</definedName>
    <definedName name="m383p" localSheetId="7">#REF!</definedName>
    <definedName name="m383p">#REF!</definedName>
    <definedName name="m384m" localSheetId="4">#REF!</definedName>
    <definedName name="m384m" localSheetId="7">#REF!</definedName>
    <definedName name="m384m">#REF!</definedName>
    <definedName name="m384p" localSheetId="4">#REF!</definedName>
    <definedName name="m384p" localSheetId="7">#REF!</definedName>
    <definedName name="m384p">#REF!</definedName>
    <definedName name="m385m" localSheetId="4">#REF!</definedName>
    <definedName name="m385m" localSheetId="7">#REF!</definedName>
    <definedName name="m385m">#REF!</definedName>
    <definedName name="m385p" localSheetId="4">#REF!</definedName>
    <definedName name="m385p" localSheetId="7">#REF!</definedName>
    <definedName name="m385p">#REF!</definedName>
    <definedName name="m386m" localSheetId="4">#REF!</definedName>
    <definedName name="m386m" localSheetId="7">#REF!</definedName>
    <definedName name="m386m">#REF!</definedName>
    <definedName name="m386p" localSheetId="4">#REF!</definedName>
    <definedName name="m386p" localSheetId="7">#REF!</definedName>
    <definedName name="m386p">#REF!</definedName>
    <definedName name="m387m" localSheetId="4">#REF!</definedName>
    <definedName name="m387m" localSheetId="7">#REF!</definedName>
    <definedName name="m387m">#REF!</definedName>
    <definedName name="m387p" localSheetId="4">#REF!</definedName>
    <definedName name="m387p" localSheetId="7">#REF!</definedName>
    <definedName name="m387p">#REF!</definedName>
    <definedName name="m390m" localSheetId="4">#REF!</definedName>
    <definedName name="m390m" localSheetId="7">#REF!</definedName>
    <definedName name="m390m">#REF!</definedName>
    <definedName name="m390p" localSheetId="4">#REF!</definedName>
    <definedName name="m390p" localSheetId="7">#REF!</definedName>
    <definedName name="m390p">#REF!</definedName>
    <definedName name="m391m" localSheetId="4">#REF!</definedName>
    <definedName name="m391m" localSheetId="7">#REF!</definedName>
    <definedName name="m391m">#REF!</definedName>
    <definedName name="m391p" localSheetId="4">#REF!</definedName>
    <definedName name="m391p" localSheetId="7">#REF!</definedName>
    <definedName name="m391p">#REF!</definedName>
    <definedName name="m392m" localSheetId="4">#REF!</definedName>
    <definedName name="m392m" localSheetId="7">#REF!</definedName>
    <definedName name="m392m">#REF!</definedName>
    <definedName name="m392p" localSheetId="4">#REF!</definedName>
    <definedName name="m392p" localSheetId="7">#REF!</definedName>
    <definedName name="m392p">#REF!</definedName>
    <definedName name="m393m" localSheetId="4">#REF!</definedName>
    <definedName name="m393m" localSheetId="7">#REF!</definedName>
    <definedName name="m393m">#REF!</definedName>
    <definedName name="m393p" localSheetId="4">#REF!</definedName>
    <definedName name="m393p" localSheetId="7">#REF!</definedName>
    <definedName name="m393p">#REF!</definedName>
    <definedName name="m394m" localSheetId="4">#REF!</definedName>
    <definedName name="m394m" localSheetId="7">#REF!</definedName>
    <definedName name="m394m">#REF!</definedName>
    <definedName name="m394p" localSheetId="4">#REF!</definedName>
    <definedName name="m394p" localSheetId="7">#REF!</definedName>
    <definedName name="m394p">#REF!</definedName>
    <definedName name="m395m" localSheetId="4">#REF!</definedName>
    <definedName name="m395m" localSheetId="7">#REF!</definedName>
    <definedName name="m395m">#REF!</definedName>
    <definedName name="m395p" localSheetId="4">#REF!</definedName>
    <definedName name="m395p" localSheetId="7">#REF!</definedName>
    <definedName name="m395p">#REF!</definedName>
    <definedName name="m396m" localSheetId="4">#REF!</definedName>
    <definedName name="m396m" localSheetId="7">#REF!</definedName>
    <definedName name="m396m">#REF!</definedName>
    <definedName name="m396p" localSheetId="4">#REF!</definedName>
    <definedName name="m396p" localSheetId="7">#REF!</definedName>
    <definedName name="m396p">#REF!</definedName>
    <definedName name="m398m" localSheetId="4">#REF!</definedName>
    <definedName name="m398m" localSheetId="7">#REF!</definedName>
    <definedName name="m398m">#REF!</definedName>
    <definedName name="m398p" localSheetId="4">#REF!</definedName>
    <definedName name="m398p" localSheetId="7">#REF!</definedName>
    <definedName name="m398p">#REF!</definedName>
    <definedName name="m401m" localSheetId="4">#REF!</definedName>
    <definedName name="m401m" localSheetId="7">#REF!</definedName>
    <definedName name="m401m">#REF!</definedName>
    <definedName name="m401p" localSheetId="4">#REF!</definedName>
    <definedName name="m401p" localSheetId="7">#REF!</definedName>
    <definedName name="m401p">#REF!</definedName>
    <definedName name="m402m" localSheetId="4">#REF!</definedName>
    <definedName name="m402m" localSheetId="7">#REF!</definedName>
    <definedName name="m402m">#REF!</definedName>
    <definedName name="m402p" localSheetId="4">#REF!</definedName>
    <definedName name="m402p" localSheetId="7">#REF!</definedName>
    <definedName name="m402p">#REF!</definedName>
    <definedName name="m403m" localSheetId="4">#REF!</definedName>
    <definedName name="m403m" localSheetId="7">#REF!</definedName>
    <definedName name="m403m">#REF!</definedName>
    <definedName name="m403p" localSheetId="4">#REF!</definedName>
    <definedName name="m403p" localSheetId="7">#REF!</definedName>
    <definedName name="m403p">#REF!</definedName>
    <definedName name="m404m" localSheetId="4">#REF!</definedName>
    <definedName name="m404m" localSheetId="7">#REF!</definedName>
    <definedName name="m404m">#REF!</definedName>
    <definedName name="m404p" localSheetId="4">#REF!</definedName>
    <definedName name="m404p" localSheetId="7">#REF!</definedName>
    <definedName name="m404p">#REF!</definedName>
    <definedName name="m405m" localSheetId="4">#REF!</definedName>
    <definedName name="m405m" localSheetId="7">#REF!</definedName>
    <definedName name="m405m">#REF!</definedName>
    <definedName name="m405p" localSheetId="4">#REF!</definedName>
    <definedName name="m405p" localSheetId="7">#REF!</definedName>
    <definedName name="m405p">#REF!</definedName>
    <definedName name="m406m" localSheetId="4">#REF!</definedName>
    <definedName name="m406m" localSheetId="7">#REF!</definedName>
    <definedName name="m406m">#REF!</definedName>
    <definedName name="m406p" localSheetId="4">#REF!</definedName>
    <definedName name="m406p" localSheetId="7">#REF!</definedName>
    <definedName name="m406p">#REF!</definedName>
    <definedName name="m407m" localSheetId="4">#REF!</definedName>
    <definedName name="m407m" localSheetId="7">#REF!</definedName>
    <definedName name="m407m">#REF!</definedName>
    <definedName name="m407p" localSheetId="4">#REF!</definedName>
    <definedName name="m407p" localSheetId="7">#REF!</definedName>
    <definedName name="m407p">#REF!</definedName>
    <definedName name="m408m" localSheetId="4">#REF!</definedName>
    <definedName name="m408m" localSheetId="7">#REF!</definedName>
    <definedName name="m408m">#REF!</definedName>
    <definedName name="m408p" localSheetId="4">#REF!</definedName>
    <definedName name="m408p" localSheetId="7">#REF!</definedName>
    <definedName name="m408p">#REF!</definedName>
    <definedName name="m409m" localSheetId="4">#REF!</definedName>
    <definedName name="m409m" localSheetId="7">#REF!</definedName>
    <definedName name="m409m">#REF!</definedName>
    <definedName name="m409p" localSheetId="4">#REF!</definedName>
    <definedName name="m409p" localSheetId="7">#REF!</definedName>
    <definedName name="m409p">#REF!</definedName>
    <definedName name="m410m" localSheetId="4">#REF!</definedName>
    <definedName name="m410m" localSheetId="7">#REF!</definedName>
    <definedName name="m410m">#REF!</definedName>
    <definedName name="m410p" localSheetId="4">#REF!</definedName>
    <definedName name="m410p" localSheetId="7">#REF!</definedName>
    <definedName name="m410p">#REF!</definedName>
    <definedName name="m411m" localSheetId="4">#REF!</definedName>
    <definedName name="m411m" localSheetId="7">#REF!</definedName>
    <definedName name="m411m">#REF!</definedName>
    <definedName name="m411p" localSheetId="4">#REF!</definedName>
    <definedName name="m411p" localSheetId="7">#REF!</definedName>
    <definedName name="m411p">#REF!</definedName>
    <definedName name="m412m" localSheetId="4">#REF!</definedName>
    <definedName name="m412m" localSheetId="7">#REF!</definedName>
    <definedName name="m412m">#REF!</definedName>
    <definedName name="m412p" localSheetId="4">#REF!</definedName>
    <definedName name="m412p" localSheetId="7">#REF!</definedName>
    <definedName name="m412p">#REF!</definedName>
    <definedName name="m413m" localSheetId="4">#REF!</definedName>
    <definedName name="m413m" localSheetId="7">#REF!</definedName>
    <definedName name="m413m">#REF!</definedName>
    <definedName name="m413p" localSheetId="4">#REF!</definedName>
    <definedName name="m413p" localSheetId="7">#REF!</definedName>
    <definedName name="m413p">#REF!</definedName>
    <definedName name="m414m" localSheetId="4">#REF!</definedName>
    <definedName name="m414m" localSheetId="7">#REF!</definedName>
    <definedName name="m414m">#REF!</definedName>
    <definedName name="m414p" localSheetId="4">#REF!</definedName>
    <definedName name="m414p" localSheetId="7">#REF!</definedName>
    <definedName name="m414p">#REF!</definedName>
    <definedName name="m415m" localSheetId="4">#REF!</definedName>
    <definedName name="m415m" localSheetId="7">#REF!</definedName>
    <definedName name="m415m">#REF!</definedName>
    <definedName name="m415p" localSheetId="4">#REF!</definedName>
    <definedName name="m415p" localSheetId="7">#REF!</definedName>
    <definedName name="m415p">#REF!</definedName>
    <definedName name="m501m" localSheetId="4">#REF!</definedName>
    <definedName name="m501m" localSheetId="7">#REF!</definedName>
    <definedName name="m501m">#REF!</definedName>
    <definedName name="m501p" localSheetId="4">#REF!</definedName>
    <definedName name="m501p" localSheetId="7">#REF!</definedName>
    <definedName name="m501p">#REF!</definedName>
    <definedName name="m503m" localSheetId="4">#REF!</definedName>
    <definedName name="m503m" localSheetId="7">#REF!</definedName>
    <definedName name="m503m">#REF!</definedName>
    <definedName name="m503p" localSheetId="4">#REF!</definedName>
    <definedName name="m503p" localSheetId="7">#REF!</definedName>
    <definedName name="m503p">#REF!</definedName>
    <definedName name="m505m" localSheetId="4">#REF!</definedName>
    <definedName name="m505m" localSheetId="7">#REF!</definedName>
    <definedName name="m505m">#REF!</definedName>
    <definedName name="m505p" localSheetId="4">#REF!</definedName>
    <definedName name="m505p" localSheetId="7">#REF!</definedName>
    <definedName name="m505p">#REF!</definedName>
    <definedName name="m507m" localSheetId="4">#REF!</definedName>
    <definedName name="m507m" localSheetId="7">#REF!</definedName>
    <definedName name="m507m">#REF!</definedName>
    <definedName name="m507p" localSheetId="4">#REF!</definedName>
    <definedName name="m507p" localSheetId="7">#REF!</definedName>
    <definedName name="m507p">#REF!</definedName>
    <definedName name="m508m" localSheetId="4">#REF!</definedName>
    <definedName name="m508m" localSheetId="7">#REF!</definedName>
    <definedName name="m508m">#REF!</definedName>
    <definedName name="m508p" localSheetId="4">#REF!</definedName>
    <definedName name="m508p" localSheetId="7">#REF!</definedName>
    <definedName name="m508p">#REF!</definedName>
    <definedName name="m600m" localSheetId="4">#REF!</definedName>
    <definedName name="m600m" localSheetId="7">#REF!</definedName>
    <definedName name="m600m">#REF!</definedName>
    <definedName name="m600p" localSheetId="4">#REF!</definedName>
    <definedName name="m600p" localSheetId="7">#REF!</definedName>
    <definedName name="m600p">#REF!</definedName>
    <definedName name="m601m" localSheetId="4">#REF!</definedName>
    <definedName name="m601m" localSheetId="7">#REF!</definedName>
    <definedName name="m601m">#REF!</definedName>
    <definedName name="m601p" localSheetId="4">#REF!</definedName>
    <definedName name="m601p" localSheetId="7">#REF!</definedName>
    <definedName name="m601p">#REF!</definedName>
    <definedName name="m602m" localSheetId="4">#REF!</definedName>
    <definedName name="m602m" localSheetId="7">#REF!</definedName>
    <definedName name="m602m">#REF!</definedName>
    <definedName name="m602p" localSheetId="4">#REF!</definedName>
    <definedName name="m602p" localSheetId="7">#REF!</definedName>
    <definedName name="m602p">#REF!</definedName>
    <definedName name="m603m" localSheetId="4">#REF!</definedName>
    <definedName name="m603m" localSheetId="7">#REF!</definedName>
    <definedName name="m603m">#REF!</definedName>
    <definedName name="m603p" localSheetId="4">#REF!</definedName>
    <definedName name="m603p" localSheetId="7">#REF!</definedName>
    <definedName name="m603p">#REF!</definedName>
    <definedName name="m604m" localSheetId="4">#REF!</definedName>
    <definedName name="m604m" localSheetId="7">#REF!</definedName>
    <definedName name="m604m">#REF!</definedName>
    <definedName name="m604p" localSheetId="4">#REF!</definedName>
    <definedName name="m604p" localSheetId="7">#REF!</definedName>
    <definedName name="m604p">#REF!</definedName>
    <definedName name="m605m" localSheetId="4">#REF!</definedName>
    <definedName name="m605m" localSheetId="7">#REF!</definedName>
    <definedName name="m605m">#REF!</definedName>
    <definedName name="m605p" localSheetId="4">#REF!</definedName>
    <definedName name="m605p" localSheetId="7">#REF!</definedName>
    <definedName name="m605p">#REF!</definedName>
    <definedName name="m606m" localSheetId="4">#REF!</definedName>
    <definedName name="m606m" localSheetId="7">#REF!</definedName>
    <definedName name="m606m">#REF!</definedName>
    <definedName name="m606p" localSheetId="4">#REF!</definedName>
    <definedName name="m606p" localSheetId="7">#REF!</definedName>
    <definedName name="m606p">#REF!</definedName>
    <definedName name="m607m" localSheetId="4">#REF!</definedName>
    <definedName name="m607m" localSheetId="7">#REF!</definedName>
    <definedName name="m607m">#REF!</definedName>
    <definedName name="m607p" localSheetId="4">#REF!</definedName>
    <definedName name="m607p" localSheetId="7">#REF!</definedName>
    <definedName name="m607p">#REF!</definedName>
    <definedName name="m608m" localSheetId="4">#REF!</definedName>
    <definedName name="m608m" localSheetId="7">#REF!</definedName>
    <definedName name="m608m">#REF!</definedName>
    <definedName name="m608p" localSheetId="4">#REF!</definedName>
    <definedName name="m608p" localSheetId="7">#REF!</definedName>
    <definedName name="m608p">#REF!</definedName>
    <definedName name="m609m" localSheetId="4">#REF!</definedName>
    <definedName name="m609m" localSheetId="7">#REF!</definedName>
    <definedName name="m609m">#REF!</definedName>
    <definedName name="m609p" localSheetId="4">#REF!</definedName>
    <definedName name="m609p" localSheetId="7">#REF!</definedName>
    <definedName name="m609p">#REF!</definedName>
    <definedName name="m610m" localSheetId="4">#REF!</definedName>
    <definedName name="m610m" localSheetId="7">#REF!</definedName>
    <definedName name="m610m">#REF!</definedName>
    <definedName name="m610p" localSheetId="4">#REF!</definedName>
    <definedName name="m610p" localSheetId="7">#REF!</definedName>
    <definedName name="m610p">#REF!</definedName>
    <definedName name="m611m" localSheetId="4">#REF!</definedName>
    <definedName name="m611m" localSheetId="7">#REF!</definedName>
    <definedName name="m611m">#REF!</definedName>
    <definedName name="m611p" localSheetId="4">#REF!</definedName>
    <definedName name="m611p" localSheetId="7">#REF!</definedName>
    <definedName name="m611p">#REF!</definedName>
    <definedName name="m612m" localSheetId="4">#REF!</definedName>
    <definedName name="m612m" localSheetId="7">#REF!</definedName>
    <definedName name="m612m">#REF!</definedName>
    <definedName name="m612p" localSheetId="4">#REF!</definedName>
    <definedName name="m612p" localSheetId="7">#REF!</definedName>
    <definedName name="m612p">#REF!</definedName>
    <definedName name="m613m" localSheetId="4">#REF!</definedName>
    <definedName name="m613m" localSheetId="7">#REF!</definedName>
    <definedName name="m613m">#REF!</definedName>
    <definedName name="m613p" localSheetId="4">#REF!</definedName>
    <definedName name="m613p" localSheetId="7">#REF!</definedName>
    <definedName name="m613p">#REF!</definedName>
    <definedName name="m614m" localSheetId="4">#REF!</definedName>
    <definedName name="m614m" localSheetId="7">#REF!</definedName>
    <definedName name="m614m">#REF!</definedName>
    <definedName name="m614p" localSheetId="4">#REF!</definedName>
    <definedName name="m614p" localSheetId="7">#REF!</definedName>
    <definedName name="m614p">#REF!</definedName>
    <definedName name="m615m" localSheetId="4">#REF!</definedName>
    <definedName name="m615m" localSheetId="7">#REF!</definedName>
    <definedName name="m615m">#REF!</definedName>
    <definedName name="m615p" localSheetId="4">#REF!</definedName>
    <definedName name="m615p" localSheetId="7">#REF!</definedName>
    <definedName name="m615p">#REF!</definedName>
    <definedName name="m616m" localSheetId="4">#REF!</definedName>
    <definedName name="m616m" localSheetId="7">#REF!</definedName>
    <definedName name="m616m">#REF!</definedName>
    <definedName name="m616p" localSheetId="4">#REF!</definedName>
    <definedName name="m616p" localSheetId="7">#REF!</definedName>
    <definedName name="m616p">#REF!</definedName>
    <definedName name="m617m" localSheetId="4">#REF!</definedName>
    <definedName name="m617m" localSheetId="7">#REF!</definedName>
    <definedName name="m617m">#REF!</definedName>
    <definedName name="m617p" localSheetId="4">#REF!</definedName>
    <definedName name="m617p" localSheetId="7">#REF!</definedName>
    <definedName name="m617p">#REF!</definedName>
    <definedName name="m618m" localSheetId="4">#REF!</definedName>
    <definedName name="m618m" localSheetId="7">#REF!</definedName>
    <definedName name="m618m">#REF!</definedName>
    <definedName name="m618p" localSheetId="4">#REF!</definedName>
    <definedName name="m618p" localSheetId="7">#REF!</definedName>
    <definedName name="m618p">#REF!</definedName>
    <definedName name="m619m" localSheetId="4">#REF!</definedName>
    <definedName name="m619m" localSheetId="7">#REF!</definedName>
    <definedName name="m619m">#REF!</definedName>
    <definedName name="m619p" localSheetId="4">#REF!</definedName>
    <definedName name="m619p" localSheetId="7">#REF!</definedName>
    <definedName name="m619p">#REF!</definedName>
    <definedName name="m620m" localSheetId="4">#REF!</definedName>
    <definedName name="m620m" localSheetId="7">#REF!</definedName>
    <definedName name="m620m">#REF!</definedName>
    <definedName name="m620p" localSheetId="4">#REF!</definedName>
    <definedName name="m620p" localSheetId="7">#REF!</definedName>
    <definedName name="m620p">#REF!</definedName>
    <definedName name="m621m" localSheetId="4">#REF!</definedName>
    <definedName name="m621m" localSheetId="7">#REF!</definedName>
    <definedName name="m621m">#REF!</definedName>
    <definedName name="m621p" localSheetId="4">#REF!</definedName>
    <definedName name="m621p" localSheetId="7">#REF!</definedName>
    <definedName name="m621p">#REF!</definedName>
    <definedName name="m622m" localSheetId="4">#REF!</definedName>
    <definedName name="m622m" localSheetId="7">#REF!</definedName>
    <definedName name="m622m">#REF!</definedName>
    <definedName name="m622p" localSheetId="4">#REF!</definedName>
    <definedName name="m622p" localSheetId="7">#REF!</definedName>
    <definedName name="m622p">#REF!</definedName>
    <definedName name="m623m" localSheetId="4">#REF!</definedName>
    <definedName name="m623m" localSheetId="7">#REF!</definedName>
    <definedName name="m623m">#REF!</definedName>
    <definedName name="m623p" localSheetId="4">#REF!</definedName>
    <definedName name="m623p" localSheetId="7">#REF!</definedName>
    <definedName name="m623p">#REF!</definedName>
    <definedName name="m624m" localSheetId="4">#REF!</definedName>
    <definedName name="m624m" localSheetId="7">#REF!</definedName>
    <definedName name="m624m">#REF!</definedName>
    <definedName name="m624p" localSheetId="4">#REF!</definedName>
    <definedName name="m624p" localSheetId="7">#REF!</definedName>
    <definedName name="m624p">#REF!</definedName>
    <definedName name="m625m" localSheetId="4">#REF!</definedName>
    <definedName name="m625m" localSheetId="7">#REF!</definedName>
    <definedName name="m625m">#REF!</definedName>
    <definedName name="m625p" localSheetId="4">#REF!</definedName>
    <definedName name="m625p" localSheetId="7">#REF!</definedName>
    <definedName name="m625p">#REF!</definedName>
    <definedName name="m626m" localSheetId="4">#REF!</definedName>
    <definedName name="m626m" localSheetId="7">#REF!</definedName>
    <definedName name="m626m">#REF!</definedName>
    <definedName name="m626p" localSheetId="4">#REF!</definedName>
    <definedName name="m626p" localSheetId="7">#REF!</definedName>
    <definedName name="m626p">#REF!</definedName>
    <definedName name="m700m" localSheetId="4">#REF!</definedName>
    <definedName name="m700m" localSheetId="7">#REF!</definedName>
    <definedName name="m700m">#REF!</definedName>
    <definedName name="m700p" localSheetId="4">#REF!</definedName>
    <definedName name="m700p" localSheetId="7">#REF!</definedName>
    <definedName name="m700p">#REF!</definedName>
    <definedName name="m702m" localSheetId="4">#REF!</definedName>
    <definedName name="m702m" localSheetId="7">#REF!</definedName>
    <definedName name="m702m">#REF!</definedName>
    <definedName name="m702p" localSheetId="4">#REF!</definedName>
    <definedName name="m702p" localSheetId="7">#REF!</definedName>
    <definedName name="m702p">#REF!</definedName>
    <definedName name="m703m" localSheetId="4">#REF!</definedName>
    <definedName name="m703m" localSheetId="7">#REF!</definedName>
    <definedName name="m703m">#REF!</definedName>
    <definedName name="m703p" localSheetId="4">#REF!</definedName>
    <definedName name="m703p" localSheetId="7">#REF!</definedName>
    <definedName name="m703p">#REF!</definedName>
    <definedName name="m704m" localSheetId="4">#REF!</definedName>
    <definedName name="m704m" localSheetId="7">#REF!</definedName>
    <definedName name="m704m">#REF!</definedName>
    <definedName name="m704p" localSheetId="4">#REF!</definedName>
    <definedName name="m704p" localSheetId="7">#REF!</definedName>
    <definedName name="m704p">#REF!</definedName>
    <definedName name="m705m" localSheetId="4">#REF!</definedName>
    <definedName name="m705m" localSheetId="7">#REF!</definedName>
    <definedName name="m705m">#REF!</definedName>
    <definedName name="m705p" localSheetId="4">#REF!</definedName>
    <definedName name="m705p" localSheetId="7">#REF!</definedName>
    <definedName name="m705p">#REF!</definedName>
    <definedName name="m709m" localSheetId="4">#REF!</definedName>
    <definedName name="m709m" localSheetId="7">#REF!</definedName>
    <definedName name="m709m">#REF!</definedName>
    <definedName name="m709p" localSheetId="4">#REF!</definedName>
    <definedName name="m709p" localSheetId="7">#REF!</definedName>
    <definedName name="m709p">#REF!</definedName>
    <definedName name="m710m" localSheetId="4">#REF!</definedName>
    <definedName name="m710m" localSheetId="7">#REF!</definedName>
    <definedName name="m710m">#REF!</definedName>
    <definedName name="m710p" localSheetId="4">#REF!</definedName>
    <definedName name="m710p" localSheetId="7">#REF!</definedName>
    <definedName name="m710p">#REF!</definedName>
    <definedName name="m711m" localSheetId="4">#REF!</definedName>
    <definedName name="m711m" localSheetId="7">#REF!</definedName>
    <definedName name="m711m">#REF!</definedName>
    <definedName name="m711p" localSheetId="4">#REF!</definedName>
    <definedName name="m711p" localSheetId="7">#REF!</definedName>
    <definedName name="m711p">#REF!</definedName>
    <definedName name="m712m" localSheetId="4">#REF!</definedName>
    <definedName name="m712m" localSheetId="7">#REF!</definedName>
    <definedName name="m712m">#REF!</definedName>
    <definedName name="m712p" localSheetId="4">#REF!</definedName>
    <definedName name="m712p" localSheetId="7">#REF!</definedName>
    <definedName name="m712p">#REF!</definedName>
    <definedName name="m715m" localSheetId="4">#REF!</definedName>
    <definedName name="m715m" localSheetId="7">#REF!</definedName>
    <definedName name="m715m">#REF!</definedName>
    <definedName name="m715p" localSheetId="4">#REF!</definedName>
    <definedName name="m715p" localSheetId="7">#REF!</definedName>
    <definedName name="m715p">#REF!</definedName>
    <definedName name="m901m" localSheetId="4">#REF!</definedName>
    <definedName name="m901m" localSheetId="7">#REF!</definedName>
    <definedName name="m901m">#REF!</definedName>
    <definedName name="m901p" localSheetId="4">#REF!</definedName>
    <definedName name="m901p" localSheetId="7">#REF!</definedName>
    <definedName name="m901p">#REF!</definedName>
    <definedName name="m902m" localSheetId="4">#REF!</definedName>
    <definedName name="m902m" localSheetId="7">#REF!</definedName>
    <definedName name="m902m">#REF!</definedName>
    <definedName name="m902p" localSheetId="4">#REF!</definedName>
    <definedName name="m902p" localSheetId="7">#REF!</definedName>
    <definedName name="m902p">#REF!</definedName>
    <definedName name="m903m" localSheetId="4">#REF!</definedName>
    <definedName name="m903m" localSheetId="7">#REF!</definedName>
    <definedName name="m903m">#REF!</definedName>
    <definedName name="m903p" localSheetId="4">#REF!</definedName>
    <definedName name="m903p" localSheetId="7">#REF!</definedName>
    <definedName name="m903p">#REF!</definedName>
    <definedName name="m904m" localSheetId="4">#REF!</definedName>
    <definedName name="m904m" localSheetId="7">#REF!</definedName>
    <definedName name="m904m">#REF!</definedName>
    <definedName name="m904p" localSheetId="4">#REF!</definedName>
    <definedName name="m904p" localSheetId="7">#REF!</definedName>
    <definedName name="m904p">#REF!</definedName>
    <definedName name="m905m" localSheetId="4">#REF!</definedName>
    <definedName name="m905m" localSheetId="7">#REF!</definedName>
    <definedName name="m905m">#REF!</definedName>
    <definedName name="m905p" localSheetId="4">#REF!</definedName>
    <definedName name="m905p" localSheetId="7">#REF!</definedName>
    <definedName name="m905p">#REF!</definedName>
    <definedName name="m906m" localSheetId="4">#REF!</definedName>
    <definedName name="m906m" localSheetId="7">#REF!</definedName>
    <definedName name="m906m">#REF!</definedName>
    <definedName name="m906p" localSheetId="4">#REF!</definedName>
    <definedName name="m906p" localSheetId="7">#REF!</definedName>
    <definedName name="m906p">#REF!</definedName>
    <definedName name="m907m" localSheetId="4">#REF!</definedName>
    <definedName name="m907m" localSheetId="7">#REF!</definedName>
    <definedName name="m907m">#REF!</definedName>
    <definedName name="m907p" localSheetId="4">#REF!</definedName>
    <definedName name="m907p" localSheetId="7">#REF!</definedName>
    <definedName name="m907p">#REF!</definedName>
    <definedName name="m908m" localSheetId="4">#REF!</definedName>
    <definedName name="m908m" localSheetId="7">#REF!</definedName>
    <definedName name="m908m">#REF!</definedName>
    <definedName name="m908p" localSheetId="4">#REF!</definedName>
    <definedName name="m908p" localSheetId="7">#REF!</definedName>
    <definedName name="m908p">#REF!</definedName>
    <definedName name="m909m" localSheetId="4">#REF!</definedName>
    <definedName name="m909m" localSheetId="7">#REF!</definedName>
    <definedName name="m909m">#REF!</definedName>
    <definedName name="m909p" localSheetId="4">#REF!</definedName>
    <definedName name="m909p" localSheetId="7">#REF!</definedName>
    <definedName name="m909p">#REF!</definedName>
    <definedName name="m910m" localSheetId="4">#REF!</definedName>
    <definedName name="m910m" localSheetId="7">#REF!</definedName>
    <definedName name="m910m">#REF!</definedName>
    <definedName name="m910p" localSheetId="4">#REF!</definedName>
    <definedName name="m910p" localSheetId="7">#REF!</definedName>
    <definedName name="m910p">#REF!</definedName>
    <definedName name="m911m" localSheetId="4">#REF!</definedName>
    <definedName name="m911m" localSheetId="7">#REF!</definedName>
    <definedName name="m911m">#REF!</definedName>
    <definedName name="m911p" localSheetId="4">#REF!</definedName>
    <definedName name="m911p" localSheetId="7">#REF!</definedName>
    <definedName name="m911p">#REF!</definedName>
    <definedName name="m920m" localSheetId="4">#REF!</definedName>
    <definedName name="m920m" localSheetId="7">#REF!</definedName>
    <definedName name="m920m">#REF!</definedName>
    <definedName name="m920p" localSheetId="4">#REF!</definedName>
    <definedName name="m920p" localSheetId="7">#REF!</definedName>
    <definedName name="m920p">#REF!</definedName>
    <definedName name="m921m" localSheetId="4">#REF!</definedName>
    <definedName name="m921m" localSheetId="7">#REF!</definedName>
    <definedName name="m921m">#REF!</definedName>
    <definedName name="m921p" localSheetId="4">#REF!</definedName>
    <definedName name="m921p" localSheetId="7">#REF!</definedName>
    <definedName name="m921p">#REF!</definedName>
    <definedName name="m922m" localSheetId="4">#REF!</definedName>
    <definedName name="m922m" localSheetId="7">#REF!</definedName>
    <definedName name="m922m">#REF!</definedName>
    <definedName name="m922p" localSheetId="4">#REF!</definedName>
    <definedName name="m922p" localSheetId="7">#REF!</definedName>
    <definedName name="m922p">#REF!</definedName>
    <definedName name="m923m" localSheetId="4">#REF!</definedName>
    <definedName name="m923m" localSheetId="7">#REF!</definedName>
    <definedName name="m923m">#REF!</definedName>
    <definedName name="m923p" localSheetId="4">#REF!</definedName>
    <definedName name="m923p" localSheetId="7">#REF!</definedName>
    <definedName name="m923p">#REF!</definedName>
    <definedName name="m924m" localSheetId="4">#REF!</definedName>
    <definedName name="m924m" localSheetId="7">#REF!</definedName>
    <definedName name="m924m">#REF!</definedName>
    <definedName name="m924p" localSheetId="4">#REF!</definedName>
    <definedName name="m924p" localSheetId="7">#REF!</definedName>
    <definedName name="m924p">#REF!</definedName>
    <definedName name="m925m" localSheetId="4">#REF!</definedName>
    <definedName name="m925m" localSheetId="7">#REF!</definedName>
    <definedName name="m925m">#REF!</definedName>
    <definedName name="m925p" localSheetId="4">#REF!</definedName>
    <definedName name="m925p" localSheetId="7">#REF!</definedName>
    <definedName name="m925p">#REF!</definedName>
    <definedName name="m926m" localSheetId="4">#REF!</definedName>
    <definedName name="m926m" localSheetId="7">#REF!</definedName>
    <definedName name="m926m">#REF!</definedName>
    <definedName name="m926p" localSheetId="4">#REF!</definedName>
    <definedName name="m926p" localSheetId="7">#REF!</definedName>
    <definedName name="m926p">#REF!</definedName>
    <definedName name="m927m" localSheetId="4">#REF!</definedName>
    <definedName name="m927m" localSheetId="7">#REF!</definedName>
    <definedName name="m927m">#REF!</definedName>
    <definedName name="m927p" localSheetId="4">#REF!</definedName>
    <definedName name="m927p" localSheetId="7">#REF!</definedName>
    <definedName name="m927p">#REF!</definedName>
    <definedName name="m928m" localSheetId="4">#REF!</definedName>
    <definedName name="m928m" localSheetId="7">#REF!</definedName>
    <definedName name="m928m">#REF!</definedName>
    <definedName name="m928p" localSheetId="4">#REF!</definedName>
    <definedName name="m928p" localSheetId="7">#REF!</definedName>
    <definedName name="m928p">#REF!</definedName>
    <definedName name="m929m" localSheetId="4">#REF!</definedName>
    <definedName name="m929m" localSheetId="7">#REF!</definedName>
    <definedName name="m929m">#REF!</definedName>
    <definedName name="m929p" localSheetId="4">#REF!</definedName>
    <definedName name="m929p" localSheetId="7">#REF!</definedName>
    <definedName name="m929p">#REF!</definedName>
    <definedName name="m935m" localSheetId="4">#REF!</definedName>
    <definedName name="m935m" localSheetId="7">#REF!</definedName>
    <definedName name="m935m">#REF!</definedName>
    <definedName name="m935p" localSheetId="4">#REF!</definedName>
    <definedName name="m935p" localSheetId="7">#REF!</definedName>
    <definedName name="m935p">#REF!</definedName>
    <definedName name="m936m" localSheetId="4">#REF!</definedName>
    <definedName name="m936m" localSheetId="7">#REF!</definedName>
    <definedName name="m936m">#REF!</definedName>
    <definedName name="m936p" localSheetId="4">#REF!</definedName>
    <definedName name="m936p" localSheetId="7">#REF!</definedName>
    <definedName name="m936p">#REF!</definedName>
    <definedName name="m937m" localSheetId="4">#REF!</definedName>
    <definedName name="m937m" localSheetId="7">#REF!</definedName>
    <definedName name="m937m">#REF!</definedName>
    <definedName name="m937p" localSheetId="4">#REF!</definedName>
    <definedName name="m937p" localSheetId="7">#REF!</definedName>
    <definedName name="m937p">#REF!</definedName>
    <definedName name="m938m" localSheetId="4">#REF!</definedName>
    <definedName name="m938m" localSheetId="7">#REF!</definedName>
    <definedName name="m938m">#REF!</definedName>
    <definedName name="m938p" localSheetId="4">#REF!</definedName>
    <definedName name="m938p" localSheetId="7">#REF!</definedName>
    <definedName name="m938p">#REF!</definedName>
    <definedName name="m939m" localSheetId="4">#REF!</definedName>
    <definedName name="m939m" localSheetId="7">#REF!</definedName>
    <definedName name="m939m">#REF!</definedName>
    <definedName name="m939p" localSheetId="4">#REF!</definedName>
    <definedName name="m939p" localSheetId="7">#REF!</definedName>
    <definedName name="m939p">#REF!</definedName>
    <definedName name="m940m" localSheetId="4">#REF!</definedName>
    <definedName name="m940m" localSheetId="7">#REF!</definedName>
    <definedName name="m940m">#REF!</definedName>
    <definedName name="m940p" localSheetId="4">#REF!</definedName>
    <definedName name="m940p" localSheetId="7">#REF!</definedName>
    <definedName name="m940p">#REF!</definedName>
    <definedName name="m941m" localSheetId="4">#REF!</definedName>
    <definedName name="m941m" localSheetId="7">#REF!</definedName>
    <definedName name="m941m">#REF!</definedName>
    <definedName name="m941p" localSheetId="4">#REF!</definedName>
    <definedName name="m941p" localSheetId="7">#REF!</definedName>
    <definedName name="m941p">#REF!</definedName>
    <definedName name="m942m" localSheetId="4">#REF!</definedName>
    <definedName name="m942m" localSheetId="7">#REF!</definedName>
    <definedName name="m942m">#REF!</definedName>
    <definedName name="m942p" localSheetId="4">#REF!</definedName>
    <definedName name="m942p" localSheetId="7">#REF!</definedName>
    <definedName name="m942p">#REF!</definedName>
    <definedName name="m945m" localSheetId="4">#REF!</definedName>
    <definedName name="m945m" localSheetId="7">#REF!</definedName>
    <definedName name="m945m">#REF!</definedName>
    <definedName name="m945p" localSheetId="4">#REF!</definedName>
    <definedName name="m945p" localSheetId="7">#REF!</definedName>
    <definedName name="m945p">#REF!</definedName>
    <definedName name="m946m" localSheetId="4">#REF!</definedName>
    <definedName name="m946m" localSheetId="7">#REF!</definedName>
    <definedName name="m946m">#REF!</definedName>
    <definedName name="m946p" localSheetId="4">#REF!</definedName>
    <definedName name="m946p" localSheetId="7">#REF!</definedName>
    <definedName name="m946p">#REF!</definedName>
    <definedName name="m947m" localSheetId="4">#REF!</definedName>
    <definedName name="m947m" localSheetId="7">#REF!</definedName>
    <definedName name="m947m">#REF!</definedName>
    <definedName name="m947p" localSheetId="4">#REF!</definedName>
    <definedName name="m947p" localSheetId="7">#REF!</definedName>
    <definedName name="m947p">#REF!</definedName>
    <definedName name="m948m" localSheetId="4">#REF!</definedName>
    <definedName name="m948m" localSheetId="7">#REF!</definedName>
    <definedName name="m948m">#REF!</definedName>
    <definedName name="m948p" localSheetId="4">#REF!</definedName>
    <definedName name="m948p" localSheetId="7">#REF!</definedName>
    <definedName name="m948p">#REF!</definedName>
    <definedName name="m949m" localSheetId="4">#REF!</definedName>
    <definedName name="m949m" localSheetId="7">#REF!</definedName>
    <definedName name="m949m">#REF!</definedName>
    <definedName name="m949p" localSheetId="4">#REF!</definedName>
    <definedName name="m949p" localSheetId="7">#REF!</definedName>
    <definedName name="m949p">#REF!</definedName>
    <definedName name="m950m" localSheetId="4">#REF!</definedName>
    <definedName name="m950m" localSheetId="7">#REF!</definedName>
    <definedName name="m950m">#REF!</definedName>
    <definedName name="m950p" localSheetId="4">#REF!</definedName>
    <definedName name="m950p" localSheetId="7">#REF!</definedName>
    <definedName name="m950p">#REF!</definedName>
    <definedName name="m951m" localSheetId="4">#REF!</definedName>
    <definedName name="m951m" localSheetId="7">#REF!</definedName>
    <definedName name="m951m">#REF!</definedName>
    <definedName name="m951p" localSheetId="4">#REF!</definedName>
    <definedName name="m951p" localSheetId="7">#REF!</definedName>
    <definedName name="m951p">#REF!</definedName>
    <definedName name="m952m" localSheetId="4">#REF!</definedName>
    <definedName name="m952m" localSheetId="7">#REF!</definedName>
    <definedName name="m952m">#REF!</definedName>
    <definedName name="m952p" localSheetId="4">#REF!</definedName>
    <definedName name="m952p" localSheetId="7">#REF!</definedName>
    <definedName name="m952p">#REF!</definedName>
    <definedName name="m953m" localSheetId="4">#REF!</definedName>
    <definedName name="m953m" localSheetId="7">#REF!</definedName>
    <definedName name="m953m">#REF!</definedName>
    <definedName name="m953p" localSheetId="4">#REF!</definedName>
    <definedName name="m953p" localSheetId="7">#REF!</definedName>
    <definedName name="m953p">#REF!</definedName>
    <definedName name="m954m" localSheetId="4">#REF!</definedName>
    <definedName name="m954m" localSheetId="7">#REF!</definedName>
    <definedName name="m954m">#REF!</definedName>
    <definedName name="m954p" localSheetId="4">#REF!</definedName>
    <definedName name="m954p" localSheetId="7">#REF!</definedName>
    <definedName name="m954p">#REF!</definedName>
    <definedName name="m955m" localSheetId="4">#REF!</definedName>
    <definedName name="m955m" localSheetId="7">#REF!</definedName>
    <definedName name="m955m">#REF!</definedName>
    <definedName name="m955p" localSheetId="4">#REF!</definedName>
    <definedName name="m955p" localSheetId="7">#REF!</definedName>
    <definedName name="m955p">#REF!</definedName>
    <definedName name="m956m" localSheetId="4">#REF!</definedName>
    <definedName name="m956m" localSheetId="7">#REF!</definedName>
    <definedName name="m956m">#REF!</definedName>
    <definedName name="m956p" localSheetId="4">#REF!</definedName>
    <definedName name="m956p" localSheetId="7">#REF!</definedName>
    <definedName name="m956p">#REF!</definedName>
    <definedName name="m957m" localSheetId="4">#REF!</definedName>
    <definedName name="m957m" localSheetId="7">#REF!</definedName>
    <definedName name="m957m">#REF!</definedName>
    <definedName name="m957p" localSheetId="4">#REF!</definedName>
    <definedName name="m957p" localSheetId="7">#REF!</definedName>
    <definedName name="m957p">#REF!</definedName>
    <definedName name="m958m" localSheetId="4">#REF!</definedName>
    <definedName name="m958m" localSheetId="7">#REF!</definedName>
    <definedName name="m958m">#REF!</definedName>
    <definedName name="m958p" localSheetId="4">#REF!</definedName>
    <definedName name="m958p" localSheetId="7">#REF!</definedName>
    <definedName name="m958p">#REF!</definedName>
    <definedName name="m960m" localSheetId="4">#REF!</definedName>
    <definedName name="m960m" localSheetId="7">#REF!</definedName>
    <definedName name="m960m">#REF!</definedName>
    <definedName name="m960p" localSheetId="4">#REF!</definedName>
    <definedName name="m960p" localSheetId="7">#REF!</definedName>
    <definedName name="m960p">#REF!</definedName>
    <definedName name="m969m" localSheetId="4">#REF!</definedName>
    <definedName name="m969m" localSheetId="7">#REF!</definedName>
    <definedName name="m969m">#REF!</definedName>
    <definedName name="m969p" localSheetId="4">#REF!</definedName>
    <definedName name="m969p" localSheetId="7">#REF!</definedName>
    <definedName name="m969p">#REF!</definedName>
    <definedName name="m970m" localSheetId="4">#REF!</definedName>
    <definedName name="m970m" localSheetId="7">#REF!</definedName>
    <definedName name="m970m">#REF!</definedName>
    <definedName name="m970p" localSheetId="4">#REF!</definedName>
    <definedName name="m970p" localSheetId="7">#REF!</definedName>
    <definedName name="m970p">#REF!</definedName>
    <definedName name="m971m" localSheetId="4">#REF!</definedName>
    <definedName name="m971m" localSheetId="7">#REF!</definedName>
    <definedName name="m971m">#REF!</definedName>
    <definedName name="m971p" localSheetId="4">#REF!</definedName>
    <definedName name="m971p" localSheetId="7">#REF!</definedName>
    <definedName name="m971p">#REF!</definedName>
    <definedName name="m972m" localSheetId="4">#REF!</definedName>
    <definedName name="m972m" localSheetId="7">#REF!</definedName>
    <definedName name="m972m">#REF!</definedName>
    <definedName name="m972p" localSheetId="4">#REF!</definedName>
    <definedName name="m972p" localSheetId="7">#REF!</definedName>
    <definedName name="m972p">#REF!</definedName>
    <definedName name="m973m" localSheetId="4">#REF!</definedName>
    <definedName name="m973m" localSheetId="7">#REF!</definedName>
    <definedName name="m973m">#REF!</definedName>
    <definedName name="m973p" localSheetId="4">#REF!</definedName>
    <definedName name="m973p" localSheetId="7">#REF!</definedName>
    <definedName name="m973p">#REF!</definedName>
    <definedName name="m974m" localSheetId="4">#REF!</definedName>
    <definedName name="m974m" localSheetId="7">#REF!</definedName>
    <definedName name="m974m">#REF!</definedName>
    <definedName name="m974p" localSheetId="4">#REF!</definedName>
    <definedName name="m974p" localSheetId="7">#REF!</definedName>
    <definedName name="m974p">#REF!</definedName>
    <definedName name="m975m" localSheetId="4">#REF!</definedName>
    <definedName name="m975m" localSheetId="7">#REF!</definedName>
    <definedName name="m975m">#REF!</definedName>
    <definedName name="m975p" localSheetId="4">#REF!</definedName>
    <definedName name="m975p" localSheetId="7">#REF!</definedName>
    <definedName name="m975p">#REF!</definedName>
    <definedName name="m976m" localSheetId="4">#REF!</definedName>
    <definedName name="m976m" localSheetId="7">#REF!</definedName>
    <definedName name="m976m">#REF!</definedName>
    <definedName name="m976p" localSheetId="4">#REF!</definedName>
    <definedName name="m976p" localSheetId="7">#REF!</definedName>
    <definedName name="m976p">#REF!</definedName>
    <definedName name="m977m" localSheetId="4">#REF!</definedName>
    <definedName name="m977m" localSheetId="7">#REF!</definedName>
    <definedName name="m977m">#REF!</definedName>
    <definedName name="m977p" localSheetId="4">#REF!</definedName>
    <definedName name="m977p" localSheetId="7">#REF!</definedName>
    <definedName name="m977p">#REF!</definedName>
    <definedName name="m980m" localSheetId="4">#REF!</definedName>
    <definedName name="m980m" localSheetId="7">#REF!</definedName>
    <definedName name="m980m">#REF!</definedName>
    <definedName name="m980p" localSheetId="4">#REF!</definedName>
    <definedName name="m980p" localSheetId="7">#REF!</definedName>
    <definedName name="m980p">#REF!</definedName>
    <definedName name="m982m" localSheetId="4">#REF!</definedName>
    <definedName name="m982m" localSheetId="7">#REF!</definedName>
    <definedName name="m982m">#REF!</definedName>
    <definedName name="m982p" localSheetId="4">#REF!</definedName>
    <definedName name="m982p" localSheetId="7">#REF!</definedName>
    <definedName name="m982p">#REF!</definedName>
    <definedName name="m983m" localSheetId="4">#REF!</definedName>
    <definedName name="m983m" localSheetId="7">#REF!</definedName>
    <definedName name="m983m">#REF!</definedName>
    <definedName name="m983p" localSheetId="4">#REF!</definedName>
    <definedName name="m983p" localSheetId="7">#REF!</definedName>
    <definedName name="m983p">#REF!</definedName>
    <definedName name="m984m" localSheetId="4">#REF!</definedName>
    <definedName name="m984m" localSheetId="7">#REF!</definedName>
    <definedName name="m984m">#REF!</definedName>
    <definedName name="m984p" localSheetId="4">#REF!</definedName>
    <definedName name="m984p" localSheetId="7">#REF!</definedName>
    <definedName name="m984p">#REF!</definedName>
    <definedName name="m985m" localSheetId="4">#REF!</definedName>
    <definedName name="m985m" localSheetId="7">#REF!</definedName>
    <definedName name="m985m">#REF!</definedName>
    <definedName name="m985p" localSheetId="4">#REF!</definedName>
    <definedName name="m985p" localSheetId="7">#REF!</definedName>
    <definedName name="m985p">#REF!</definedName>
    <definedName name="m996m" localSheetId="4">#REF!</definedName>
    <definedName name="m996m" localSheetId="7">#REF!</definedName>
    <definedName name="m996m">#REF!</definedName>
    <definedName name="m996p" localSheetId="4">#REF!</definedName>
    <definedName name="m996p" localSheetId="7">#REF!</definedName>
    <definedName name="m996p">#REF!</definedName>
    <definedName name="m997m" localSheetId="4">#REF!</definedName>
    <definedName name="m997m" localSheetId="7">#REF!</definedName>
    <definedName name="m997m">#REF!</definedName>
    <definedName name="m997p" localSheetId="4">#REF!</definedName>
    <definedName name="m997p" localSheetId="7">#REF!</definedName>
    <definedName name="m997p">#REF!</definedName>
    <definedName name="m998m" localSheetId="4">#REF!</definedName>
    <definedName name="m998m" localSheetId="7">#REF!</definedName>
    <definedName name="m998m">#REF!</definedName>
    <definedName name="m998p" localSheetId="4">#REF!</definedName>
    <definedName name="m998p" localSheetId="7">#REF!</definedName>
    <definedName name="m998p">#REF!</definedName>
    <definedName name="m999m" localSheetId="4">#REF!</definedName>
    <definedName name="m999m" localSheetId="7">#REF!</definedName>
    <definedName name="m999m">#REF!</definedName>
    <definedName name="m999p" localSheetId="4">#REF!</definedName>
    <definedName name="m999p" localSheetId="7">#REF!</definedName>
    <definedName name="m999p">#REF!</definedName>
    <definedName name="ma" localSheetId="4">#REF!</definedName>
    <definedName name="ma" localSheetId="7">#REF!</definedName>
    <definedName name="ma" localSheetId="26">#REF!</definedName>
    <definedName name="ma">#REF!</definedName>
    <definedName name="MA_SICROPE_201511" localSheetId="4">#REF!</definedName>
    <definedName name="MA_SICROPE_201511" localSheetId="7">#REF!</definedName>
    <definedName name="MA_SICROPE_201511">#REF!</definedName>
    <definedName name="MAAUQ" localSheetId="4">#REF!</definedName>
    <definedName name="MAAUQ" localSheetId="7">#REF!</definedName>
    <definedName name="MAAUQ" localSheetId="26">#REF!</definedName>
    <definedName name="MAAUQ">#REF!</definedName>
    <definedName name="MAAUQ_1" localSheetId="4">#REF!</definedName>
    <definedName name="MAAUQ_1" localSheetId="7">#REF!</definedName>
    <definedName name="MAAUQ_1" localSheetId="26">#REF!</definedName>
    <definedName name="MAAUQ_1">#REF!</definedName>
    <definedName name="mac" localSheetId="4">#REF!</definedName>
    <definedName name="mac" localSheetId="7">#REF!</definedName>
    <definedName name="mac">#REF!</definedName>
    <definedName name="MACAP50" localSheetId="4">#REF!</definedName>
    <definedName name="MACAP50" localSheetId="7">#REF!</definedName>
    <definedName name="MACAP50">#REF!</definedName>
    <definedName name="MACM30" localSheetId="4">#REF!</definedName>
    <definedName name="MACM30" localSheetId="7">#REF!</definedName>
    <definedName name="MACM30">#REF!</definedName>
    <definedName name="mad" localSheetId="4">#REF!</definedName>
    <definedName name="mad" localSheetId="7">#REF!</definedName>
    <definedName name="mad">#REF!</definedName>
    <definedName name="MAEMULFLEX" localSheetId="4">#REF!</definedName>
    <definedName name="MAEMULFLEX" localSheetId="7">#REF!</definedName>
    <definedName name="MAEMULFLEX">#REF!</definedName>
    <definedName name="mai00" localSheetId="4">#REF!</definedName>
    <definedName name="mai00" localSheetId="7">#REF!</definedName>
    <definedName name="mai00" localSheetId="26">#REF!</definedName>
    <definedName name="mai00">#REF!</definedName>
    <definedName name="mai00_3">#REF!</definedName>
    <definedName name="MAI95_3">#REF!</definedName>
    <definedName name="MAI96_3">#REF!</definedName>
    <definedName name="MAI97_3">#REF!</definedName>
    <definedName name="MAI98_3">#REF!</definedName>
    <definedName name="MAI99_3">#REF!</definedName>
    <definedName name="MAIA" localSheetId="4">#REF!</definedName>
    <definedName name="MAIA" localSheetId="7">#REF!</definedName>
    <definedName name="MAIA">#REF!</definedName>
    <definedName name="man" localSheetId="4">#REF!</definedName>
    <definedName name="man" localSheetId="7">#REF!</definedName>
    <definedName name="man">#REF!</definedName>
    <definedName name="MANGUEIRA_30_M" localSheetId="4">#REF!</definedName>
    <definedName name="MANGUEIRA_30_M" localSheetId="7">#REF!</definedName>
    <definedName name="MANGUEIRA_30_M">#REF!</definedName>
    <definedName name="MANOS" localSheetId="4">#REF!</definedName>
    <definedName name="MANOS" localSheetId="7">#REF!</definedName>
    <definedName name="MANOS">#REF!</definedName>
    <definedName name="MANTO" localSheetId="7" hidden="1">{#N/A,#N/A,FALSE,"GERAL";#N/A,#N/A,FALSE,"012-96";#N/A,#N/A,FALSE,"018-96";#N/A,#N/A,FALSE,"027-96";#N/A,#N/A,FALSE,"059-96";#N/A,#N/A,FALSE,"076-96";#N/A,#N/A,FALSE,"019-97";#N/A,#N/A,FALSE,"021-97";#N/A,#N/A,FALSE,"022-97";#N/A,#N/A,FALSE,"028-97"}</definedName>
    <definedName name="MANTO" hidden="1">{#N/A,#N/A,FALSE,"GERAL";#N/A,#N/A,FALSE,"012-96";#N/A,#N/A,FALSE,"018-96";#N/A,#N/A,FALSE,"027-96";#N/A,#N/A,FALSE,"059-96";#N/A,#N/A,FALSE,"076-96";#N/A,#N/A,FALSE,"019-97";#N/A,#N/A,FALSE,"021-97";#N/A,#N/A,FALSE,"022-97";#N/A,#N/A,FALSE,"028-97"}</definedName>
    <definedName name="MAO" localSheetId="4">#REF!</definedName>
    <definedName name="MAO" localSheetId="7">#REF!</definedName>
    <definedName name="MAO">#REF!</definedName>
    <definedName name="mão" localSheetId="4">#REF!</definedName>
    <definedName name="mão" localSheetId="7">#REF!</definedName>
    <definedName name="mão">#REF!</definedName>
    <definedName name="MAODEOBRA" localSheetId="4">#REF!</definedName>
    <definedName name="MAODEOBRA" localSheetId="7">#REF!</definedName>
    <definedName name="MAODEOBRA">#REF!</definedName>
    <definedName name="MÃODEOBRA" localSheetId="4">#REF!</definedName>
    <definedName name="MÃODEOBRA" localSheetId="7">#REF!</definedName>
    <definedName name="MÃODEOBRA">#REF!</definedName>
    <definedName name="maodeobra20" localSheetId="4">#REF!</definedName>
    <definedName name="maodeobra20" localSheetId="7">#REF!</definedName>
    <definedName name="maodeobra20" localSheetId="26">#REF!</definedName>
    <definedName name="maodeobra20">#REF!</definedName>
    <definedName name="map" localSheetId="4">#REF!</definedName>
    <definedName name="map" localSheetId="7">#REF!</definedName>
    <definedName name="map">#REF!</definedName>
    <definedName name="MAPA" localSheetId="7">#N/A</definedName>
    <definedName name="MAPA">#N/A</definedName>
    <definedName name="Mapas" localSheetId="7">#N/A</definedName>
    <definedName name="Mapas">#N/A</definedName>
    <definedName name="maq">"#REF!"</definedName>
    <definedName name="maq_1">"#REF!"</definedName>
    <definedName name="maq_10">"#REF!"</definedName>
    <definedName name="maq_2">"#REF!"</definedName>
    <definedName name="maq_3">"#REF!"</definedName>
    <definedName name="maq_4">"#REF!"</definedName>
    <definedName name="maq_5">"#REF!"</definedName>
    <definedName name="maq_6">"#REF!"</definedName>
    <definedName name="maq_7">"#REF!"</definedName>
    <definedName name="maq_8">"#REF!"</definedName>
    <definedName name="maq_9">"#REF!"</definedName>
    <definedName name="MAQSERV" localSheetId="4">#REF!</definedName>
    <definedName name="MAQSERV" localSheetId="7">#REF!</definedName>
    <definedName name="MAQSERV" localSheetId="26">#REF!</definedName>
    <definedName name="MAQSERV">#REF!</definedName>
    <definedName name="MAQSERV048" localSheetId="4">#REF!</definedName>
    <definedName name="MAQSERV048" localSheetId="7">#REF!</definedName>
    <definedName name="MAQSERV048" localSheetId="26">#REF!</definedName>
    <definedName name="MAQSERV048">#REF!</definedName>
    <definedName name="MAR00" localSheetId="4">#REF!</definedName>
    <definedName name="MAR00" localSheetId="7">#REF!</definedName>
    <definedName name="MAR00" localSheetId="26">#REF!</definedName>
    <definedName name="MAR00">#REF!</definedName>
    <definedName name="MAR00_3">#REF!</definedName>
    <definedName name="MAR95_3">#REF!</definedName>
    <definedName name="MAR96_3">#REF!</definedName>
    <definedName name="MAR97_3">#REF!</definedName>
    <definedName name="MAR98_3">#REF!</definedName>
    <definedName name="MAR99_3">#REF!</definedName>
    <definedName name="MARA" localSheetId="4">#REF!</definedName>
    <definedName name="MARA" localSheetId="7">#REF!</definedName>
    <definedName name="MARA">#REF!</definedName>
    <definedName name="MARCA" localSheetId="4">#REF!</definedName>
    <definedName name="MARCA" localSheetId="7">#REF!</definedName>
    <definedName name="MARCA">#REF!</definedName>
    <definedName name="MARCA_MOD" localSheetId="4">#REF!</definedName>
    <definedName name="MARCA_MOD" localSheetId="7">#REF!</definedName>
    <definedName name="MARCA_MOD">#REF!</definedName>
    <definedName name="MARCAMOD" localSheetId="4">#REF!</definedName>
    <definedName name="MARCAMOD" localSheetId="7">#REF!</definedName>
    <definedName name="MARCAMOD">#REF!</definedName>
    <definedName name="MARCENEIRO" localSheetId="4">#REF!</definedName>
    <definedName name="MARCENEIRO" localSheetId="7">#REF!</definedName>
    <definedName name="MARCENEIRO">#REF!</definedName>
    <definedName name="MARCIO" localSheetId="4">#REF!</definedName>
    <definedName name="MARCIO" localSheetId="7">#REF!</definedName>
    <definedName name="MARCIO" localSheetId="26">#REF!</definedName>
    <definedName name="MARCIO">#REF!</definedName>
    <definedName name="marco" localSheetId="4">#REF!</definedName>
    <definedName name="MARCO" localSheetId="7">#REF!</definedName>
    <definedName name="marco" localSheetId="26">#REF!</definedName>
    <definedName name="MARCO">#REF!</definedName>
    <definedName name="marcos" localSheetId="4">#REF!</definedName>
    <definedName name="marcos" localSheetId="7">#N/A</definedName>
    <definedName name="marcos" localSheetId="26">#REF!</definedName>
    <definedName name="marcos">#N/A</definedName>
    <definedName name="marcus" localSheetId="4">#REF!</definedName>
    <definedName name="marcus" localSheetId="7">#REF!</definedName>
    <definedName name="marcus" localSheetId="26">#REF!</definedName>
    <definedName name="marcus">#REF!</definedName>
    <definedName name="MARMORE_BRANCO" localSheetId="4">#REF!</definedName>
    <definedName name="MARMORE_BRANCO" localSheetId="7">#REF!</definedName>
    <definedName name="MARMORE_BRANCO">#REF!</definedName>
    <definedName name="MARR1C" localSheetId="4">#REF!</definedName>
    <definedName name="MARR1C" localSheetId="7">#REF!</definedName>
    <definedName name="MARR1C">#REF!</definedName>
    <definedName name="MARR1CP" localSheetId="4">#REF!</definedName>
    <definedName name="MARR1CP" localSheetId="7">#REF!</definedName>
    <definedName name="MARR1CP">#REF!</definedName>
    <definedName name="MARR2CP" localSheetId="4">#REF!</definedName>
    <definedName name="MARR2CP" localSheetId="7">#REF!</definedName>
    <definedName name="MARR2CP">#REF!</definedName>
    <definedName name="Mary" localSheetId="7">{"total","SUM(total)","YNNNN",FALSE}</definedName>
    <definedName name="Mary">{"total","SUM(total)","YNNNN",FALSE}</definedName>
    <definedName name="Massa" localSheetId="4">#REF!</definedName>
    <definedName name="Massa" localSheetId="7">#REF!</definedName>
    <definedName name="Massa" localSheetId="26">#REF!</definedName>
    <definedName name="Massa">#REF!</definedName>
    <definedName name="MASSA_OLEO" localSheetId="4">#REF!</definedName>
    <definedName name="MASSA_OLEO" localSheetId="7">#REF!</definedName>
    <definedName name="MASSA_OLEO">#REF!</definedName>
    <definedName name="MASSA_PVA" localSheetId="4">#REF!</definedName>
    <definedName name="MASSA_PVA" localSheetId="7">#REF!</definedName>
    <definedName name="MASSA_PVA">#REF!</definedName>
    <definedName name="Mat" localSheetId="7">#REF!</definedName>
    <definedName name="Mat">#N/A</definedName>
    <definedName name="Mat_24">NA()</definedName>
    <definedName name="Mat_25">NA()</definedName>
    <definedName name="Mat_26">NA()</definedName>
    <definedName name="Mat_27">NA()</definedName>
    <definedName name="Mat_28">NA()</definedName>
    <definedName name="Mat_6">NA()</definedName>
    <definedName name="Mat_7">NA()</definedName>
    <definedName name="Mat_8">NA()</definedName>
    <definedName name="MATBET" localSheetId="4">#REF!</definedName>
    <definedName name="MATBET" localSheetId="7">#REF!</definedName>
    <definedName name="MATBET" localSheetId="26">#REF!</definedName>
    <definedName name="matbet">#REF!</definedName>
    <definedName name="MATERIAIS" localSheetId="7">#REF!</definedName>
    <definedName name="Materiais">#N/A</definedName>
    <definedName name="Materiais_10">NA()</definedName>
    <definedName name="Materiais_12">NA()</definedName>
    <definedName name="Materiais_13">NA()</definedName>
    <definedName name="Materiais_14">NA()</definedName>
    <definedName name="Materiais_2">NA()</definedName>
    <definedName name="Materiais_24">NA()</definedName>
    <definedName name="Materiais_25">NA()</definedName>
    <definedName name="Materiais_26">NA()</definedName>
    <definedName name="Materiais_27">NA()</definedName>
    <definedName name="Materiais_28">NA()</definedName>
    <definedName name="Materiais_3">NA()</definedName>
    <definedName name="Materiais_5">NA()</definedName>
    <definedName name="Materiais_6">NA()</definedName>
    <definedName name="Materiais_7">NA()</definedName>
    <definedName name="Materiais_8">NA()</definedName>
    <definedName name="Materiais2" localSheetId="7">Plan1</definedName>
    <definedName name="Materiais2">#N/A</definedName>
    <definedName name="Materiais2_10">NA()</definedName>
    <definedName name="Materiais2_12">NA()</definedName>
    <definedName name="Materiais2_13">NA()</definedName>
    <definedName name="Materiais2_14">NA()</definedName>
    <definedName name="Materiais2_2">NA()</definedName>
    <definedName name="Materiais2_24">NA()</definedName>
    <definedName name="Materiais2_25">NA()</definedName>
    <definedName name="Materiais2_26">NA()</definedName>
    <definedName name="Materiais2_27">NA()</definedName>
    <definedName name="Materiais2_28">NA()</definedName>
    <definedName name="Materiais2_3">NA()</definedName>
    <definedName name="Materiais2_5">NA()</definedName>
    <definedName name="Materiais2_6">NA()</definedName>
    <definedName name="Materiais2_7">NA()</definedName>
    <definedName name="Materiais2_8">NA()</definedName>
    <definedName name="Materiais3" localSheetId="7">Plan1</definedName>
    <definedName name="Materiais3">#N/A</definedName>
    <definedName name="Materiais3_10">NA()</definedName>
    <definedName name="Materiais3_12">NA()</definedName>
    <definedName name="Materiais3_13">NA()</definedName>
    <definedName name="Materiais3_14">NA()</definedName>
    <definedName name="Materiais3_2">NA()</definedName>
    <definedName name="Materiais3_24">NA()</definedName>
    <definedName name="Materiais3_25">NA()</definedName>
    <definedName name="Materiais3_26">NA()</definedName>
    <definedName name="Materiais3_27">NA()</definedName>
    <definedName name="Materiais3_28">NA()</definedName>
    <definedName name="Materiais3_3">NA()</definedName>
    <definedName name="Materiais3_5">NA()</definedName>
    <definedName name="Materiais3_6">NA()</definedName>
    <definedName name="Materiais3_7">NA()</definedName>
    <definedName name="Materiais3_8">NA()</definedName>
    <definedName name="material" localSheetId="4">#REF!</definedName>
    <definedName name="MATERIAL" localSheetId="7">#REF!</definedName>
    <definedName name="material" localSheetId="26">#REF!</definedName>
    <definedName name="material">#REF!</definedName>
    <definedName name="material_1" localSheetId="4">#REF!</definedName>
    <definedName name="material_1" localSheetId="7">#REF!</definedName>
    <definedName name="material_1" localSheetId="26">#REF!</definedName>
    <definedName name="material_1">{#NAME?}</definedName>
    <definedName name="material_10">"$#REF!.$A$3:$F$120"</definedName>
    <definedName name="material_4" localSheetId="4">#REF!</definedName>
    <definedName name="material_4" localSheetId="7">#REF!</definedName>
    <definedName name="material_4" localSheetId="26">#REF!</definedName>
    <definedName name="material_4">#REF!</definedName>
    <definedName name="material_4_2">#N/A</definedName>
    <definedName name="material_6" localSheetId="4">#REF!</definedName>
    <definedName name="material_6" localSheetId="7">#REF!</definedName>
    <definedName name="material_6" localSheetId="26">#REF!</definedName>
    <definedName name="material_6">#REF!</definedName>
    <definedName name="material_6_2">#N/A</definedName>
    <definedName name="material_7" localSheetId="4">#REF!</definedName>
    <definedName name="material_7" localSheetId="7">#REF!</definedName>
    <definedName name="material_7" localSheetId="26">#REF!</definedName>
    <definedName name="material_7">#REF!</definedName>
    <definedName name="material_7_2">#N/A</definedName>
    <definedName name="material_8" localSheetId="4">#REF!</definedName>
    <definedName name="material_8" localSheetId="7">#REF!</definedName>
    <definedName name="material_8" localSheetId="26">#REF!</definedName>
    <definedName name="material_8">#REF!</definedName>
    <definedName name="material_8_2">#N/A</definedName>
    <definedName name="material_9" localSheetId="4">#REF!</definedName>
    <definedName name="material_9" localSheetId="7">#REF!</definedName>
    <definedName name="material_9" localSheetId="26">#REF!</definedName>
    <definedName name="material_9">#REF!</definedName>
    <definedName name="material_9_2">#N/A</definedName>
    <definedName name="MATERIAL_BETUMINOSO" localSheetId="4">#REF!</definedName>
    <definedName name="MATERIAL_BETUMINOSO" localSheetId="7">#REF!</definedName>
    <definedName name="MATERIAL_BETUMINOSO" localSheetId="26">#REF!</definedName>
    <definedName name="MATERIAL_BETUMINOSO">#REF!</definedName>
    <definedName name="MATERIALBETUMINOSO1" localSheetId="4">#REF!</definedName>
    <definedName name="MATERIALBETUMINOSO1" localSheetId="7">#REF!</definedName>
    <definedName name="MATERIALBETUMINOSO1" localSheetId="26">#REF!</definedName>
    <definedName name="MATERIALBETUMINOSO1">#REF!</definedName>
    <definedName name="MaterialTachaExistente" localSheetId="7">#REF!</definedName>
    <definedName name="MaterialTachaExistente">#REF!</definedName>
    <definedName name="MaterialTachaImplantação" localSheetId="7">#REF!</definedName>
    <definedName name="MaterialTachaImplantação">#REF!</definedName>
    <definedName name="MATERIAS">#N/A</definedName>
    <definedName name="MATRICULA" localSheetId="4">#REF!</definedName>
    <definedName name="MATRICULA" localSheetId="7">#REF!</definedName>
    <definedName name="MATRICULA">#REF!</definedName>
    <definedName name="matrícula" localSheetId="4">#REF!</definedName>
    <definedName name="matrícula" localSheetId="7">#REF!</definedName>
    <definedName name="matrícula">#REF!</definedName>
    <definedName name="MATRIZ_DE_RESPONSABILIDADE" localSheetId="4">#REF!</definedName>
    <definedName name="MATRIZ_DE_RESPONSABILIDADE" localSheetId="7">#REF!</definedName>
    <definedName name="MATRIZ_DE_RESPONSABILIDADE">#REF!</definedName>
    <definedName name="MATRIZ_ÍNDICES" localSheetId="7">#REF!</definedName>
    <definedName name="MATRIZ_ÍNDICES">#REF!</definedName>
    <definedName name="MATRIZlimpa" localSheetId="4">#REF!</definedName>
    <definedName name="MATRIZlimpa" localSheetId="7">#REF!</definedName>
    <definedName name="MATRIZlimpa">#REF!</definedName>
    <definedName name="mattubcust" localSheetId="4" hidden="1">{#N/A,#N/A,FALSE,"GERAL";#N/A,#N/A,FALSE,"012-96";#N/A,#N/A,FALSE,"018-96";#N/A,#N/A,FALSE,"027-96";#N/A,#N/A,FALSE,"059-96";#N/A,#N/A,FALSE,"076-96";#N/A,#N/A,FALSE,"019-97";#N/A,#N/A,FALSE,"021-97";#N/A,#N/A,FALSE,"022-97";#N/A,#N/A,FALSE,"028-97"}</definedName>
    <definedName name="mattubcust" localSheetId="7" hidden="1">{#N/A,#N/A,FALSE,"GERAL";#N/A,#N/A,FALSE,"012-96";#N/A,#N/A,FALSE,"018-96";#N/A,#N/A,FALSE,"027-96";#N/A,#N/A,FALSE,"059-96";#N/A,#N/A,FALSE,"076-96";#N/A,#N/A,FALSE,"019-97";#N/A,#N/A,FALSE,"021-97";#N/A,#N/A,FALSE,"022-97";#N/A,#N/A,FALSE,"028-97"}</definedName>
    <definedName name="mattubcust" hidden="1">{#N/A,#N/A,FALSE,"GERAL";#N/A,#N/A,FALSE,"012-96";#N/A,#N/A,FALSE,"018-96";#N/A,#N/A,FALSE,"027-96";#N/A,#N/A,FALSE,"059-96";#N/A,#N/A,FALSE,"076-96";#N/A,#N/A,FALSE,"019-97";#N/A,#N/A,FALSE,"021-97";#N/A,#N/A,FALSE,"022-97";#N/A,#N/A,FALSE,"028-97"}</definedName>
    <definedName name="MAU" localSheetId="4">#REF!</definedName>
    <definedName name="MAU" localSheetId="7">#REF!</definedName>
    <definedName name="MAU" localSheetId="26">#REF!</definedName>
    <definedName name="MAU">#REF!</definedName>
    <definedName name="Max" localSheetId="4" hidden="1">COUNTIF(#REF!,"&lt;&gt;0")+3</definedName>
    <definedName name="Max" localSheetId="26" hidden="1">COUNTIF(#REF!,"&lt;&gt;0")+3</definedName>
    <definedName name="Max" localSheetId="1" hidden="1">COUNTIF(#REF!,"&lt;&gt;0")+3</definedName>
    <definedName name="Max" localSheetId="0" hidden="1">COUNTIF(#REF!,"&lt;&gt;0")+3</definedName>
    <definedName name="Max" hidden="1">COUNTIF(#REF!,"&lt;&gt;0")+3</definedName>
    <definedName name="MAXLS" localSheetId="4">#REF!</definedName>
    <definedName name="MAXLS" localSheetId="7">#REF!</definedName>
    <definedName name="MAXLS">#REF!</definedName>
    <definedName name="MAXRM" localSheetId="4">#REF!</definedName>
    <definedName name="MAXRM" localSheetId="7">#REF!</definedName>
    <definedName name="MAXRM">#REF!</definedName>
    <definedName name="MAXRMEC" localSheetId="4">#REF!</definedName>
    <definedName name="MAXRMEC" localSheetId="7">#REF!</definedName>
    <definedName name="MAXRMEC">#REF!</definedName>
    <definedName name="MAXRMZ" localSheetId="4">#REF!</definedName>
    <definedName name="MAXRMZ" localSheetId="7">#REF!</definedName>
    <definedName name="MAXRMZ">#REF!</definedName>
    <definedName name="MAXROÇ" localSheetId="4">#REF!</definedName>
    <definedName name="MAXROÇ" localSheetId="7">#REF!</definedName>
    <definedName name="MAXROÇ">#REF!</definedName>
    <definedName name="MAXTB" localSheetId="4">#REF!</definedName>
    <definedName name="MAXTB" localSheetId="7">#REF!</definedName>
    <definedName name="MAXTB">#REF!</definedName>
    <definedName name="MB" localSheetId="4">#REF!</definedName>
    <definedName name="MB" localSheetId="7">#REF!</definedName>
    <definedName name="MB" localSheetId="26">#REF!</definedName>
    <definedName name="MB">#REF!</definedName>
    <definedName name="MBBET" localSheetId="4">#REF!</definedName>
    <definedName name="MBBET" localSheetId="7">#REF!</definedName>
    <definedName name="MBBET">#REF!</definedName>
    <definedName name="MBF" localSheetId="4">#REF!</definedName>
    <definedName name="MBF" localSheetId="7">#REF!</definedName>
    <definedName name="MBF" localSheetId="26">#REF!</definedName>
    <definedName name="MBF">#REF!</definedName>
    <definedName name="MBQ" localSheetId="4">#REF!</definedName>
    <definedName name="MBQ" localSheetId="7">#REF!</definedName>
    <definedName name="MBQ">#REF!</definedName>
    <definedName name="MBQ_13" localSheetId="4">#REF!</definedName>
    <definedName name="MBQ_13" localSheetId="7">#REF!</definedName>
    <definedName name="MBQ_13">#REF!</definedName>
    <definedName name="MBQ_39" localSheetId="4">#REF!</definedName>
    <definedName name="MBQ_39" localSheetId="7">#REF!</definedName>
    <definedName name="MBQ_39">#REF!</definedName>
    <definedName name="MBQ_6" localSheetId="4">#REF!</definedName>
    <definedName name="MBQ_6" localSheetId="7">#REF!</definedName>
    <definedName name="MBQ_6">#REF!</definedName>
    <definedName name="MBQA" localSheetId="4">#REF!</definedName>
    <definedName name="MBQA" localSheetId="7">#REF!</definedName>
    <definedName name="MBQA">#REF!</definedName>
    <definedName name="MBQT" localSheetId="4">#REF!</definedName>
    <definedName name="MBQT" localSheetId="7">#REF!</definedName>
    <definedName name="MBQT">#REF!</definedName>
    <definedName name="MBR" localSheetId="4">"$#REF!.$I$34"</definedName>
    <definedName name="MBR" localSheetId="7">#REF!</definedName>
    <definedName name="MBR">#REF!</definedName>
    <definedName name="MBUF" localSheetId="4">"$#REF!.$D$12"</definedName>
    <definedName name="MBUF" localSheetId="7">#REF!</definedName>
    <definedName name="MBUF">#REF!</definedName>
    <definedName name="MBUFCORREC" localSheetId="4">#REF!</definedName>
    <definedName name="MBUFCORREC" localSheetId="7">#REF!</definedName>
    <definedName name="MBUFCORREC">#REF!</definedName>
    <definedName name="MBUFMA" localSheetId="4">#REF!</definedName>
    <definedName name="MBUFMA" localSheetId="7">#REF!</definedName>
    <definedName name="MBUFMA">#REF!</definedName>
    <definedName name="MBUFP" localSheetId="4">#REF!</definedName>
    <definedName name="MBUFP" localSheetId="7">#REF!</definedName>
    <definedName name="MBUFP">#REF!</definedName>
    <definedName name="MBUFREC" localSheetId="4">#REF!</definedName>
    <definedName name="MBUFREC" localSheetId="7">#REF!</definedName>
    <definedName name="MBUFREC">#REF!</definedName>
    <definedName name="MBUFRECOMPREC" localSheetId="4">#REF!</definedName>
    <definedName name="MBUFRECOMPREC" localSheetId="7">#REF!</definedName>
    <definedName name="MBUFRECOMPREC">#REF!</definedName>
    <definedName name="MBUFREMMAN" localSheetId="4">#REF!</definedName>
    <definedName name="MBUFREMMAN" localSheetId="7">#REF!</definedName>
    <definedName name="MBUFREMMAN">#REF!</definedName>
    <definedName name="MBUFREMPROFMAN" localSheetId="4">#REF!</definedName>
    <definedName name="MBUFREMPROFMAN" localSheetId="7">#REF!</definedName>
    <definedName name="MBUFREMPROFMAN">#REF!</definedName>
    <definedName name="MBUFREMPROFREC" localSheetId="4">#REF!</definedName>
    <definedName name="MBUFREMPROFREC" localSheetId="7">#REF!</definedName>
    <definedName name="MBUFREMPROFREC">#REF!</definedName>
    <definedName name="MBUFREMREC" localSheetId="4">#REF!</definedName>
    <definedName name="MBUFREMREC" localSheetId="7">#REF!</definedName>
    <definedName name="MBUFREMREC">#REF!</definedName>
    <definedName name="MBUFTAPABURREC" localSheetId="4">#REF!</definedName>
    <definedName name="MBUFTAPABURREC" localSheetId="7">#REF!</definedName>
    <definedName name="MBUFTAPABURREC">#REF!</definedName>
    <definedName name="MBUFTBMAN" localSheetId="4">#REF!</definedName>
    <definedName name="MBUFTBMAN" localSheetId="7">#REF!</definedName>
    <definedName name="MBUFTBMAN">#REF!</definedName>
    <definedName name="MBUFTBREC" localSheetId="4">#REF!</definedName>
    <definedName name="MBUFTBREC" localSheetId="7">#REF!</definedName>
    <definedName name="MBUFTBREC">#REF!</definedName>
    <definedName name="MBUFW" localSheetId="4">"$#REF!.$D$14"</definedName>
    <definedName name="MBUFW" localSheetId="7">#REF!</definedName>
    <definedName name="MBUFW">#REF!</definedName>
    <definedName name="MBUFWA" localSheetId="4">"$#REF!.$D$13"</definedName>
    <definedName name="MBUFWA" localSheetId="7">#REF!</definedName>
    <definedName name="MBUFWA">#REF!</definedName>
    <definedName name="MBUQ" localSheetId="4">#REF!</definedName>
    <definedName name="mbuq" localSheetId="7">#REF!</definedName>
    <definedName name="MBUQ">#REF!</definedName>
    <definedName name="MBUQ163" localSheetId="4">#REF!</definedName>
    <definedName name="MBUQ163" localSheetId="7">#REF!</definedName>
    <definedName name="MBUQ163">#REF!</definedName>
    <definedName name="MBUQ262" localSheetId="4">#REF!</definedName>
    <definedName name="MBUQ262" localSheetId="7">#REF!</definedName>
    <definedName name="MBUQ262">#REF!</definedName>
    <definedName name="MBUQACBC" localSheetId="4">#REF!</definedName>
    <definedName name="MBUQACBC" localSheetId="7">#REF!</definedName>
    <definedName name="MBUQACBC">#REF!</definedName>
    <definedName name="MBUQCOR" localSheetId="4">#REF!</definedName>
    <definedName name="MBUQCOR" localSheetId="7">#REF!</definedName>
    <definedName name="MBUQCOR">#REF!</definedName>
    <definedName name="MBUQREC" localSheetId="4">#REF!</definedName>
    <definedName name="MBUQREC" localSheetId="7">#REF!</definedName>
    <definedName name="MBUQREC">#REF!</definedName>
    <definedName name="MBUQRECOMPMAN" localSheetId="4">#REF!</definedName>
    <definedName name="MBUQRECOMPMAN" localSheetId="7">#REF!</definedName>
    <definedName name="MBUQRECOMPMAN">#REF!</definedName>
    <definedName name="MBUQRECOMPREC" localSheetId="4">#REF!</definedName>
    <definedName name="MBUQRECOMPREC" localSheetId="7">#REF!</definedName>
    <definedName name="MBUQRECOMPREC">#REF!</definedName>
    <definedName name="MBUQREMPROFREC" localSheetId="4">#REF!</definedName>
    <definedName name="MBUQREMPROFREC" localSheetId="7">#REF!</definedName>
    <definedName name="MBUQREMPROFREC">#REF!</definedName>
    <definedName name="MBUQREMREC" localSheetId="4">#REF!</definedName>
    <definedName name="MBUQREMREC" localSheetId="7">#REF!</definedName>
    <definedName name="MBUQREMREC">#REF!</definedName>
    <definedName name="MBUQTBREC" localSheetId="4">#REF!</definedName>
    <definedName name="MBUQTBREC" localSheetId="7">#REF!</definedName>
    <definedName name="MBUQTBREC">#REF!</definedName>
    <definedName name="MBUQW" localSheetId="4">"$#REF!.$E$14"</definedName>
    <definedName name="MBUQW" localSheetId="7">#REF!</definedName>
    <definedName name="MBUQW">#REF!</definedName>
    <definedName name="MBUQWA" localSheetId="4">"$#REF!.$E$13"</definedName>
    <definedName name="MBUQWA" localSheetId="7">#REF!</definedName>
    <definedName name="MBUQWA">#REF!</definedName>
    <definedName name="MBV" localSheetId="4">#REF!</definedName>
    <definedName name="MBV" localSheetId="7">#REF!</definedName>
    <definedName name="MBV" localSheetId="26">#REF!</definedName>
    <definedName name="MBV">#REF!</definedName>
    <definedName name="MBV_1" localSheetId="4">#REF!</definedName>
    <definedName name="MBV_1" localSheetId="7">#REF!</definedName>
    <definedName name="MBV_1" localSheetId="26">#REF!</definedName>
    <definedName name="MBV_1">#REF!</definedName>
    <definedName name="MBV_2" localSheetId="4">#REF!</definedName>
    <definedName name="MBV_2" localSheetId="7">#REF!</definedName>
    <definedName name="MBV_2" localSheetId="26">#REF!</definedName>
    <definedName name="MBV_2">#REF!</definedName>
    <definedName name="MBV_3" localSheetId="4">#REF!</definedName>
    <definedName name="MBV_3" localSheetId="7">#REF!</definedName>
    <definedName name="MBV_3" localSheetId="26">#REF!</definedName>
    <definedName name="MBV_3">#REF!</definedName>
    <definedName name="mcm" localSheetId="7" hidden="1">{"Pèrdues i Guanys analític.Català",#N/A,FALSE,"Català";"Pèrdues i G. analític.castellà",#N/A,FALSE,"Castellà"}</definedName>
    <definedName name="mcm" hidden="1">{"Pèrdues i Guanys analític.Català",#N/A,FALSE,"Català";"Pèrdues i G. analític.castellà",#N/A,FALSE,"Castellà"}</definedName>
    <definedName name="MCOD02_020_0010" localSheetId="4">#REF!</definedName>
    <definedName name="MCOD02_020_0010" localSheetId="7">#REF!</definedName>
    <definedName name="MCOD02_020_0010">#REF!</definedName>
    <definedName name="MCOD02_020_0010_1" localSheetId="4">#REF!</definedName>
    <definedName name="MCOD02_020_0010_1" localSheetId="7">#REF!</definedName>
    <definedName name="MCOD02_020_0010_1">#REF!</definedName>
    <definedName name="MCOD02_020_0070" localSheetId="4">#REF!</definedName>
    <definedName name="MCOD02_020_0070" localSheetId="7">#REF!</definedName>
    <definedName name="MCOD02_020_0070">#REF!</definedName>
    <definedName name="MCOD02_020_0070_1" localSheetId="4">#REF!</definedName>
    <definedName name="MCOD02_020_0070_1" localSheetId="7">#REF!</definedName>
    <definedName name="MCOD02_020_0070_1">#REF!</definedName>
    <definedName name="MCOD02_030_0090" localSheetId="4">#REF!</definedName>
    <definedName name="MCOD02_030_0090" localSheetId="7">#REF!</definedName>
    <definedName name="MCOD02_030_0090">#REF!</definedName>
    <definedName name="MCOD02_030_0090_1" localSheetId="4">#REF!</definedName>
    <definedName name="MCOD02_030_0090_1" localSheetId="7">#REF!</definedName>
    <definedName name="MCOD02_030_0090_1">#REF!</definedName>
    <definedName name="MCOD02_030_0100" localSheetId="4">#REF!</definedName>
    <definedName name="MCOD02_030_0100" localSheetId="7">#REF!</definedName>
    <definedName name="MCOD02_030_0100">#REF!</definedName>
    <definedName name="MCOD02_030_0100_1" localSheetId="4">#REF!</definedName>
    <definedName name="MCOD02_030_0100_1" localSheetId="7">#REF!</definedName>
    <definedName name="MCOD02_030_0100_1">#REF!</definedName>
    <definedName name="MCOD02_040_0200" localSheetId="4">#REF!</definedName>
    <definedName name="MCOD02_040_0200" localSheetId="7">#REF!</definedName>
    <definedName name="MCOD02_040_0200">#REF!</definedName>
    <definedName name="MCOD02_040_0200_1" localSheetId="4">#REF!</definedName>
    <definedName name="MCOD02_040_0200_1" localSheetId="7">#REF!</definedName>
    <definedName name="MCOD02_040_0200_1">#REF!</definedName>
    <definedName name="MCOD02_040_0280" localSheetId="4">#REF!</definedName>
    <definedName name="MCOD02_040_0280" localSheetId="7">#REF!</definedName>
    <definedName name="MCOD02_040_0280">#REF!</definedName>
    <definedName name="MCOD02_040_0280_1" localSheetId="4">#REF!</definedName>
    <definedName name="MCOD02_040_0280_1" localSheetId="7">#REF!</definedName>
    <definedName name="MCOD02_040_0280_1">#REF!</definedName>
    <definedName name="MCOD02_040_0921" localSheetId="4">#REF!</definedName>
    <definedName name="MCOD02_040_0921" localSheetId="7">#REF!</definedName>
    <definedName name="MCOD02_040_0921">#REF!</definedName>
    <definedName name="MCOD02_040_0921_1" localSheetId="4">#REF!</definedName>
    <definedName name="MCOD02_040_0921_1" localSheetId="7">#REF!</definedName>
    <definedName name="MCOD02_040_0921_1">#REF!</definedName>
    <definedName name="MCOD02_040_1055" localSheetId="4">#REF!</definedName>
    <definedName name="MCOD02_040_1055" localSheetId="7">#REF!</definedName>
    <definedName name="MCOD02_040_1055">#REF!</definedName>
    <definedName name="MCOD02_040_1055_1" localSheetId="4">#REF!</definedName>
    <definedName name="MCOD02_040_1055_1" localSheetId="7">#REF!</definedName>
    <definedName name="MCOD02_040_1055_1">#REF!</definedName>
    <definedName name="MCOD02_040_1060" localSheetId="4">#REF!</definedName>
    <definedName name="MCOD02_040_1060" localSheetId="7">#REF!</definedName>
    <definedName name="MCOD02_040_1060">#REF!</definedName>
    <definedName name="MCOD02_040_1060_1" localSheetId="4">#REF!</definedName>
    <definedName name="MCOD02_040_1060_1" localSheetId="7">#REF!</definedName>
    <definedName name="MCOD02_040_1060_1">#REF!</definedName>
    <definedName name="MCOD02_040_3790" localSheetId="4">#REF!</definedName>
    <definedName name="MCOD02_040_3790" localSheetId="7">#REF!</definedName>
    <definedName name="MCOD02_040_3790">#REF!</definedName>
    <definedName name="MCOD02_040_3790_1" localSheetId="4">#REF!</definedName>
    <definedName name="MCOD02_040_3790_1" localSheetId="7">#REF!</definedName>
    <definedName name="MCOD02_040_3790_1">#REF!</definedName>
    <definedName name="MCOD02_040_3800" localSheetId="4">#REF!</definedName>
    <definedName name="MCOD02_040_3800" localSheetId="7">#REF!</definedName>
    <definedName name="MCOD02_040_3800">#REF!</definedName>
    <definedName name="MCOD02_040_3800_1" localSheetId="4">#REF!</definedName>
    <definedName name="MCOD02_040_3800_1" localSheetId="7">#REF!</definedName>
    <definedName name="MCOD02_040_3800_1">#REF!</definedName>
    <definedName name="MCOD02_040_3810" localSheetId="4">#REF!</definedName>
    <definedName name="MCOD02_040_3810" localSheetId="7">#REF!</definedName>
    <definedName name="MCOD02_040_3810">#REF!</definedName>
    <definedName name="MCOD02_040_3810_1" localSheetId="4">#REF!</definedName>
    <definedName name="MCOD02_040_3810_1" localSheetId="7">#REF!</definedName>
    <definedName name="MCOD02_040_3810_1">#REF!</definedName>
    <definedName name="MCOD02_040_4510" localSheetId="4">#REF!</definedName>
    <definedName name="MCOD02_040_4510" localSheetId="7">#REF!</definedName>
    <definedName name="MCOD02_040_4510">#REF!</definedName>
    <definedName name="MCOD02_040_4510_1" localSheetId="4">#REF!</definedName>
    <definedName name="MCOD02_040_4510_1" localSheetId="7">#REF!</definedName>
    <definedName name="MCOD02_040_4510_1">#REF!</definedName>
    <definedName name="MCOD02_040_4520" localSheetId="4">#REF!</definedName>
    <definedName name="MCOD02_040_4520" localSheetId="7">#REF!</definedName>
    <definedName name="MCOD02_040_4520">#REF!</definedName>
    <definedName name="MCOD02_040_4520_1" localSheetId="4">#REF!</definedName>
    <definedName name="MCOD02_040_4520_1" localSheetId="7">#REF!</definedName>
    <definedName name="MCOD02_040_4520_1">#REF!</definedName>
    <definedName name="MCOD02_040_4550" localSheetId="4">#REF!</definedName>
    <definedName name="MCOD02_040_4550" localSheetId="7">#REF!</definedName>
    <definedName name="MCOD02_040_4550">#REF!</definedName>
    <definedName name="MCOD02_040_4550_1" localSheetId="4">#REF!</definedName>
    <definedName name="MCOD02_040_4550_1" localSheetId="7">#REF!</definedName>
    <definedName name="MCOD02_040_4550_1">#REF!</definedName>
    <definedName name="MCOD02_040_4620" localSheetId="4">#REF!</definedName>
    <definedName name="MCOD02_040_4620" localSheetId="7">#REF!</definedName>
    <definedName name="MCOD02_040_4620">#REF!</definedName>
    <definedName name="MCOD02_040_4620_1" localSheetId="4">#REF!</definedName>
    <definedName name="MCOD02_040_4620_1" localSheetId="7">#REF!</definedName>
    <definedName name="MCOD02_040_4620_1">#REF!</definedName>
    <definedName name="MCOD02_040_4630" localSheetId="4">#REF!</definedName>
    <definedName name="MCOD02_040_4630" localSheetId="7">#REF!</definedName>
    <definedName name="MCOD02_040_4630">#REF!</definedName>
    <definedName name="MCOD02_040_4630_1" localSheetId="4">#REF!</definedName>
    <definedName name="MCOD02_040_4630_1" localSheetId="7">#REF!</definedName>
    <definedName name="MCOD02_040_4630_1">#REF!</definedName>
    <definedName name="MCOD02_040_4636" localSheetId="4">#REF!</definedName>
    <definedName name="MCOD02_040_4636" localSheetId="7">#REF!</definedName>
    <definedName name="MCOD02_040_4636">#REF!</definedName>
    <definedName name="MCOD02_040_4636_1" localSheetId="4">#REF!</definedName>
    <definedName name="MCOD02_040_4636_1" localSheetId="7">#REF!</definedName>
    <definedName name="MCOD02_040_4636_1">#REF!</definedName>
    <definedName name="MCOD02_040_4690" localSheetId="4">#REF!</definedName>
    <definedName name="MCOD02_040_4690" localSheetId="7">#REF!</definedName>
    <definedName name="MCOD02_040_4690">#REF!</definedName>
    <definedName name="MCOD02_040_4690_1" localSheetId="4">#REF!</definedName>
    <definedName name="MCOD02_040_4690_1" localSheetId="7">#REF!</definedName>
    <definedName name="MCOD02_040_4690_1">#REF!</definedName>
    <definedName name="MCOD02_040_7402" localSheetId="4">#REF!</definedName>
    <definedName name="MCOD02_040_7402" localSheetId="7">#REF!</definedName>
    <definedName name="MCOD02_040_7402">#REF!</definedName>
    <definedName name="MCOD02_040_7402_1" localSheetId="4">#REF!</definedName>
    <definedName name="MCOD02_040_7402_1" localSheetId="7">#REF!</definedName>
    <definedName name="MCOD02_040_7402_1">#REF!</definedName>
    <definedName name="MCOD02_040_9800" localSheetId="4">#REF!</definedName>
    <definedName name="MCOD02_040_9800" localSheetId="7">#REF!</definedName>
    <definedName name="MCOD02_040_9800">#REF!</definedName>
    <definedName name="MCOD02_040_9800_1" localSheetId="4">#REF!</definedName>
    <definedName name="MCOD02_040_9800_1" localSheetId="7">#REF!</definedName>
    <definedName name="MCOD02_040_9800_1">#REF!</definedName>
    <definedName name="MCOD02_040_9802" localSheetId="4">#REF!</definedName>
    <definedName name="MCOD02_040_9802" localSheetId="7">#REF!</definedName>
    <definedName name="MCOD02_040_9802">#REF!</definedName>
    <definedName name="MCOD02_040_9802_1" localSheetId="4">#REF!</definedName>
    <definedName name="MCOD02_040_9802_1" localSheetId="7">#REF!</definedName>
    <definedName name="MCOD02_040_9802_1">#REF!</definedName>
    <definedName name="MCOD02_040_9804" localSheetId="4">#REF!</definedName>
    <definedName name="MCOD02_040_9804" localSheetId="7">#REF!</definedName>
    <definedName name="MCOD02_040_9804">#REF!</definedName>
    <definedName name="MCOD02_040_9804_1" localSheetId="4">#REF!</definedName>
    <definedName name="MCOD02_040_9804_1" localSheetId="7">#REF!</definedName>
    <definedName name="MCOD02_040_9804_1">#REF!</definedName>
    <definedName name="MCOD02_110_0014" localSheetId="4">#REF!</definedName>
    <definedName name="MCOD02_110_0014" localSheetId="7">#REF!</definedName>
    <definedName name="MCOD02_110_0014">#REF!</definedName>
    <definedName name="MCOD02_110_0014_1" localSheetId="4">#REF!</definedName>
    <definedName name="MCOD02_110_0014_1" localSheetId="7">#REF!</definedName>
    <definedName name="MCOD02_110_0014_1">#REF!</definedName>
    <definedName name="MCOD02_110_0054" localSheetId="4">#REF!</definedName>
    <definedName name="MCOD02_110_0054" localSheetId="7">#REF!</definedName>
    <definedName name="MCOD02_110_0054">#REF!</definedName>
    <definedName name="MCOD02_110_0054_1" localSheetId="4">#REF!</definedName>
    <definedName name="MCOD02_110_0054_1" localSheetId="7">#REF!</definedName>
    <definedName name="MCOD02_110_0054_1">#REF!</definedName>
    <definedName name="MCOD02_110_0066" localSheetId="4">#REF!</definedName>
    <definedName name="MCOD02_110_0066" localSheetId="7">#REF!</definedName>
    <definedName name="MCOD02_110_0066">#REF!</definedName>
    <definedName name="MCOD02_110_0066_1" localSheetId="4">#REF!</definedName>
    <definedName name="MCOD02_110_0066_1" localSheetId="7">#REF!</definedName>
    <definedName name="MCOD02_110_0066_1">#REF!</definedName>
    <definedName name="MCOD02_110_0094" localSheetId="4">#REF!</definedName>
    <definedName name="MCOD02_110_0094" localSheetId="7">#REF!</definedName>
    <definedName name="MCOD02_110_0094">#REF!</definedName>
    <definedName name="MCOD02_110_0094_1" localSheetId="4">#REF!</definedName>
    <definedName name="MCOD02_110_0094_1" localSheetId="7">#REF!</definedName>
    <definedName name="MCOD02_110_0094_1">#REF!</definedName>
    <definedName name="MCOD02_110_0106" localSheetId="4">#REF!</definedName>
    <definedName name="MCOD02_110_0106" localSheetId="7">#REF!</definedName>
    <definedName name="MCOD02_110_0106">#REF!</definedName>
    <definedName name="MCOD02_110_0106_1" localSheetId="4">#REF!</definedName>
    <definedName name="MCOD02_110_0106_1" localSheetId="7">#REF!</definedName>
    <definedName name="MCOD02_110_0106_1">#REF!</definedName>
    <definedName name="MCOD02_110_0110" localSheetId="4">#REF!</definedName>
    <definedName name="MCOD02_110_0110" localSheetId="7">#REF!</definedName>
    <definedName name="MCOD02_110_0110">#REF!</definedName>
    <definedName name="MCOD02_110_0110_1" localSheetId="4">#REF!</definedName>
    <definedName name="MCOD02_110_0110_1" localSheetId="7">#REF!</definedName>
    <definedName name="MCOD02_110_0110_1">#REF!</definedName>
    <definedName name="MCOD02_110_0134" localSheetId="4">#REF!</definedName>
    <definedName name="MCOD02_110_0134" localSheetId="7">#REF!</definedName>
    <definedName name="MCOD02_110_0134">#REF!</definedName>
    <definedName name="MCOD02_110_0134_1" localSheetId="4">#REF!</definedName>
    <definedName name="MCOD02_110_0134_1" localSheetId="7">#REF!</definedName>
    <definedName name="MCOD02_110_0134_1">#REF!</definedName>
    <definedName name="MCOD02_110_0146" localSheetId="4">#REF!</definedName>
    <definedName name="MCOD02_110_0146" localSheetId="7">#REF!</definedName>
    <definedName name="MCOD02_110_0146">#REF!</definedName>
    <definedName name="MCOD02_110_0146_1" localSheetId="4">#REF!</definedName>
    <definedName name="MCOD02_110_0146_1" localSheetId="7">#REF!</definedName>
    <definedName name="MCOD02_110_0146_1">#REF!</definedName>
    <definedName name="MCOD02_110_0150" localSheetId="4">#REF!</definedName>
    <definedName name="MCOD02_110_0150" localSheetId="7">#REF!</definedName>
    <definedName name="MCOD02_110_0150">#REF!</definedName>
    <definedName name="MCOD02_110_0150_1" localSheetId="4">#REF!</definedName>
    <definedName name="MCOD02_110_0150_1" localSheetId="7">#REF!</definedName>
    <definedName name="MCOD02_110_0150_1">#REF!</definedName>
    <definedName name="MCOD02_110_0610" localSheetId="4">#REF!</definedName>
    <definedName name="MCOD02_110_0610" localSheetId="7">#REF!</definedName>
    <definedName name="MCOD02_110_0610">#REF!</definedName>
    <definedName name="MCOD02_110_0610_1" localSheetId="4">#REF!</definedName>
    <definedName name="MCOD02_110_0610_1" localSheetId="7">#REF!</definedName>
    <definedName name="MCOD02_110_0610_1">#REF!</definedName>
    <definedName name="MCOD02_110_0620" localSheetId="4">#REF!</definedName>
    <definedName name="MCOD02_110_0620" localSheetId="7">#REF!</definedName>
    <definedName name="MCOD02_110_0620">#REF!</definedName>
    <definedName name="MCOD02_110_0620_1" localSheetId="4">#REF!</definedName>
    <definedName name="MCOD02_110_0620_1" localSheetId="7">#REF!</definedName>
    <definedName name="MCOD02_110_0620_1">#REF!</definedName>
    <definedName name="MCOD02_110_0734" localSheetId="4">#REF!</definedName>
    <definedName name="MCOD02_110_0734" localSheetId="7">#REF!</definedName>
    <definedName name="MCOD02_110_0734">#REF!</definedName>
    <definedName name="MCOD02_110_0734_1" localSheetId="4">#REF!</definedName>
    <definedName name="MCOD02_110_0734_1" localSheetId="7">#REF!</definedName>
    <definedName name="MCOD02_110_0734_1">#REF!</definedName>
    <definedName name="MCOD02_110_0738" localSheetId="4">#REF!</definedName>
    <definedName name="MCOD02_110_0738" localSheetId="7">#REF!</definedName>
    <definedName name="MCOD02_110_0738">#REF!</definedName>
    <definedName name="MCOD02_110_0738_1" localSheetId="4">#REF!</definedName>
    <definedName name="MCOD02_110_0738_1" localSheetId="7">#REF!</definedName>
    <definedName name="MCOD02_110_0738_1">#REF!</definedName>
    <definedName name="MCOD02_110_0750" localSheetId="4">#REF!</definedName>
    <definedName name="MCOD02_110_0750" localSheetId="7">#REF!</definedName>
    <definedName name="MCOD02_110_0750">#REF!</definedName>
    <definedName name="MCOD02_110_0750_1" localSheetId="4">#REF!</definedName>
    <definedName name="MCOD02_110_0750_1" localSheetId="7">#REF!</definedName>
    <definedName name="MCOD02_110_0750_1">#REF!</definedName>
    <definedName name="MCOD02_110_1014" localSheetId="4">#REF!</definedName>
    <definedName name="MCOD02_110_1014" localSheetId="7">#REF!</definedName>
    <definedName name="MCOD02_110_1014">#REF!</definedName>
    <definedName name="MCOD02_110_1014_1" localSheetId="4">#REF!</definedName>
    <definedName name="MCOD02_110_1014_1" localSheetId="7">#REF!</definedName>
    <definedName name="MCOD02_110_1014_1">#REF!</definedName>
    <definedName name="MCOD02_110_1020" localSheetId="4">#REF!</definedName>
    <definedName name="MCOD02_110_1020" localSheetId="7">#REF!</definedName>
    <definedName name="MCOD02_110_1020">#REF!</definedName>
    <definedName name="MCOD02_110_1020_1" localSheetId="4">#REF!</definedName>
    <definedName name="MCOD02_110_1020_1" localSheetId="7">#REF!</definedName>
    <definedName name="MCOD02_110_1020_1">#REF!</definedName>
    <definedName name="MCOD02_110_1164" localSheetId="4">#REF!</definedName>
    <definedName name="MCOD02_110_1164" localSheetId="7">#REF!</definedName>
    <definedName name="MCOD02_110_1164">#REF!</definedName>
    <definedName name="MCOD02_110_1164_1" localSheetId="4">#REF!</definedName>
    <definedName name="MCOD02_110_1164_1" localSheetId="7">#REF!</definedName>
    <definedName name="MCOD02_110_1164_1">#REF!</definedName>
    <definedName name="MCOD02_110_1166" localSheetId="4">#REF!</definedName>
    <definedName name="MCOD02_110_1166" localSheetId="7">#REF!</definedName>
    <definedName name="MCOD02_110_1166">#REF!</definedName>
    <definedName name="MCOD02_110_1166_1" localSheetId="4">#REF!</definedName>
    <definedName name="MCOD02_110_1166_1" localSheetId="7">#REF!</definedName>
    <definedName name="MCOD02_110_1166_1">#REF!</definedName>
    <definedName name="MCOD02_110_1420" localSheetId="4">#REF!</definedName>
    <definedName name="MCOD02_110_1420" localSheetId="7">#REF!</definedName>
    <definedName name="MCOD02_110_1420">#REF!</definedName>
    <definedName name="MCOD02_110_1420_1" localSheetId="4">#REF!</definedName>
    <definedName name="MCOD02_110_1420_1" localSheetId="7">#REF!</definedName>
    <definedName name="MCOD02_110_1420_1">#REF!</definedName>
    <definedName name="MCOD02_110_1426" localSheetId="4">#REF!</definedName>
    <definedName name="MCOD02_110_1426" localSheetId="7">#REF!</definedName>
    <definedName name="MCOD02_110_1426">#REF!</definedName>
    <definedName name="MCOD02_110_1426_1" localSheetId="4">#REF!</definedName>
    <definedName name="MCOD02_110_1426_1" localSheetId="7">#REF!</definedName>
    <definedName name="MCOD02_110_1426_1">#REF!</definedName>
    <definedName name="MCOD02_110_1654" localSheetId="4">#REF!</definedName>
    <definedName name="MCOD02_110_1654" localSheetId="7">#REF!</definedName>
    <definedName name="MCOD02_110_1654">#REF!</definedName>
    <definedName name="MCOD02_110_1654_1" localSheetId="4">#REF!</definedName>
    <definedName name="MCOD02_110_1654_1" localSheetId="7">#REF!</definedName>
    <definedName name="MCOD02_110_1654_1">#REF!</definedName>
    <definedName name="MCOD02_110_1880" localSheetId="4">#REF!</definedName>
    <definedName name="MCOD02_110_1880" localSheetId="7">#REF!</definedName>
    <definedName name="MCOD02_110_1880">#REF!</definedName>
    <definedName name="MCOD02_110_1880_1" localSheetId="4">#REF!</definedName>
    <definedName name="MCOD02_110_1880_1" localSheetId="7">#REF!</definedName>
    <definedName name="MCOD02_110_1880_1">#REF!</definedName>
    <definedName name="MCOD02_110_1974" localSheetId="4">#REF!</definedName>
    <definedName name="MCOD02_110_1974" localSheetId="7">#REF!</definedName>
    <definedName name="MCOD02_110_1974">#REF!</definedName>
    <definedName name="MCOD02_110_1974_1" localSheetId="4">#REF!</definedName>
    <definedName name="MCOD02_110_1974_1" localSheetId="7">#REF!</definedName>
    <definedName name="MCOD02_110_1974_1">#REF!</definedName>
    <definedName name="MCOD02_110_1996" localSheetId="4">#REF!</definedName>
    <definedName name="MCOD02_110_1996" localSheetId="7">#REF!</definedName>
    <definedName name="MCOD02_110_1996">#REF!</definedName>
    <definedName name="MCOD02_110_1996_1" localSheetId="4">#REF!</definedName>
    <definedName name="MCOD02_110_1996_1" localSheetId="7">#REF!</definedName>
    <definedName name="MCOD02_110_1996_1">#REF!</definedName>
    <definedName name="MCOD02_110_2012" localSheetId="4">#REF!</definedName>
    <definedName name="MCOD02_110_2012" localSheetId="7">#REF!</definedName>
    <definedName name="MCOD02_110_2012">#REF!</definedName>
    <definedName name="MCOD02_110_2012_1" localSheetId="4">#REF!</definedName>
    <definedName name="MCOD02_110_2012_1" localSheetId="7">#REF!</definedName>
    <definedName name="MCOD02_110_2012_1">#REF!</definedName>
    <definedName name="MCOD02_110_2016" localSheetId="4">#REF!</definedName>
    <definedName name="MCOD02_110_2016" localSheetId="7">#REF!</definedName>
    <definedName name="MCOD02_110_2016">#REF!</definedName>
    <definedName name="MCOD02_110_2016_1" localSheetId="4">#REF!</definedName>
    <definedName name="MCOD02_110_2016_1" localSheetId="7">#REF!</definedName>
    <definedName name="MCOD02_110_2016_1">#REF!</definedName>
    <definedName name="MCOD02_110_2024" localSheetId="4">#REF!</definedName>
    <definedName name="MCOD02_110_2024" localSheetId="7">#REF!</definedName>
    <definedName name="MCOD02_110_2024">#REF!</definedName>
    <definedName name="MCOD02_110_2024_1" localSheetId="4">#REF!</definedName>
    <definedName name="MCOD02_110_2024_1" localSheetId="7">#REF!</definedName>
    <definedName name="MCOD02_110_2024_1">#REF!</definedName>
    <definedName name="MCOD02_110_2026" localSheetId="4">#REF!</definedName>
    <definedName name="MCOD02_110_2026" localSheetId="7">#REF!</definedName>
    <definedName name="MCOD02_110_2026">#REF!</definedName>
    <definedName name="MCOD02_110_2026_1" localSheetId="4">#REF!</definedName>
    <definedName name="MCOD02_110_2026_1" localSheetId="7">#REF!</definedName>
    <definedName name="MCOD02_110_2026_1">#REF!</definedName>
    <definedName name="MCOD02_110_2310" localSheetId="4">#REF!</definedName>
    <definedName name="MCOD02_110_2310" localSheetId="7">#REF!</definedName>
    <definedName name="MCOD02_110_2310">#REF!</definedName>
    <definedName name="MCOD02_110_2310_1" localSheetId="4">#REF!</definedName>
    <definedName name="MCOD02_110_2310_1" localSheetId="7">#REF!</definedName>
    <definedName name="MCOD02_110_2310_1">#REF!</definedName>
    <definedName name="MCOD02_110_2480" localSheetId="4">#REF!</definedName>
    <definedName name="MCOD02_110_2480" localSheetId="7">#REF!</definedName>
    <definedName name="MCOD02_110_2480">#REF!</definedName>
    <definedName name="MCOD02_110_2480_1" localSheetId="4">#REF!</definedName>
    <definedName name="MCOD02_110_2480_1" localSheetId="7">#REF!</definedName>
    <definedName name="MCOD02_110_2480_1">#REF!</definedName>
    <definedName name="MCOD02_110_2798" localSheetId="4">#REF!</definedName>
    <definedName name="MCOD02_110_2798" localSheetId="7">#REF!</definedName>
    <definedName name="MCOD02_110_2798">#REF!</definedName>
    <definedName name="MCOD02_110_2798_1" localSheetId="4">#REF!</definedName>
    <definedName name="MCOD02_110_2798_1" localSheetId="7">#REF!</definedName>
    <definedName name="MCOD02_110_2798_1">#REF!</definedName>
    <definedName name="MCOD02_110_2806" localSheetId="4">#REF!</definedName>
    <definedName name="MCOD02_110_2806" localSheetId="7">#REF!</definedName>
    <definedName name="MCOD02_110_2806">#REF!</definedName>
    <definedName name="MCOD02_110_2806_1" localSheetId="4">#REF!</definedName>
    <definedName name="MCOD02_110_2806_1" localSheetId="7">#REF!</definedName>
    <definedName name="MCOD02_110_2806_1">#REF!</definedName>
    <definedName name="MCOD02_110_2868" localSheetId="4">#REF!</definedName>
    <definedName name="MCOD02_110_2868" localSheetId="7">#REF!</definedName>
    <definedName name="MCOD02_110_2868">#REF!</definedName>
    <definedName name="MCOD02_110_2868_1" localSheetId="4">#REF!</definedName>
    <definedName name="MCOD02_110_2868_1" localSheetId="7">#REF!</definedName>
    <definedName name="MCOD02_110_2868_1">#REF!</definedName>
    <definedName name="MCOD02_110_3856" localSheetId="4">#REF!</definedName>
    <definedName name="MCOD02_110_3856" localSheetId="7">#REF!</definedName>
    <definedName name="MCOD02_110_3856">#REF!</definedName>
    <definedName name="MCOD02_110_3856_1" localSheetId="4">#REF!</definedName>
    <definedName name="MCOD02_110_3856_1" localSheetId="7">#REF!</definedName>
    <definedName name="MCOD02_110_3856_1">#REF!</definedName>
    <definedName name="MCOD02_110_3908" localSheetId="4">#REF!</definedName>
    <definedName name="MCOD02_110_3908" localSheetId="7">#REF!</definedName>
    <definedName name="MCOD02_110_3908">#REF!</definedName>
    <definedName name="MCOD02_110_3908_1" localSheetId="4">#REF!</definedName>
    <definedName name="MCOD02_110_3908_1" localSheetId="7">#REF!</definedName>
    <definedName name="MCOD02_110_3908_1">#REF!</definedName>
    <definedName name="MCOD02_110_3926" localSheetId="4">#REF!</definedName>
    <definedName name="MCOD02_110_3926" localSheetId="7">#REF!</definedName>
    <definedName name="MCOD02_110_3926">#REF!</definedName>
    <definedName name="MCOD02_110_3926_1" localSheetId="4">#REF!</definedName>
    <definedName name="MCOD02_110_3926_1" localSheetId="7">#REF!</definedName>
    <definedName name="MCOD02_110_3926_1">#REF!</definedName>
    <definedName name="MCOD02_110_4288" localSheetId="4">#REF!</definedName>
    <definedName name="MCOD02_110_4288" localSheetId="7">#REF!</definedName>
    <definedName name="MCOD02_110_4288">#REF!</definedName>
    <definedName name="MCOD02_110_4288_1" localSheetId="4">#REF!</definedName>
    <definedName name="MCOD02_110_4288_1" localSheetId="7">#REF!</definedName>
    <definedName name="MCOD02_110_4288_1">#REF!</definedName>
    <definedName name="MCOD02_110_4296" localSheetId="4">#REF!</definedName>
    <definedName name="MCOD02_110_4296" localSheetId="7">#REF!</definedName>
    <definedName name="MCOD02_110_4296">#REF!</definedName>
    <definedName name="MCOD02_110_4296_1" localSheetId="4">#REF!</definedName>
    <definedName name="MCOD02_110_4296_1" localSheetId="7">#REF!</definedName>
    <definedName name="MCOD02_110_4296_1">#REF!</definedName>
    <definedName name="MCOD02_110_4308" localSheetId="4">#REF!</definedName>
    <definedName name="MCOD02_110_4308" localSheetId="7">#REF!</definedName>
    <definedName name="MCOD02_110_4308">#REF!</definedName>
    <definedName name="MCOD02_110_4308_1" localSheetId="4">#REF!</definedName>
    <definedName name="MCOD02_110_4308_1" localSheetId="7">#REF!</definedName>
    <definedName name="MCOD02_110_4308_1">#REF!</definedName>
    <definedName name="MCOD02_110_4312" localSheetId="4">#REF!</definedName>
    <definedName name="MCOD02_110_4312" localSheetId="7">#REF!</definedName>
    <definedName name="MCOD02_110_4312">#REF!</definedName>
    <definedName name="MCOD02_110_4312_1" localSheetId="4">#REF!</definedName>
    <definedName name="MCOD02_110_4312_1" localSheetId="7">#REF!</definedName>
    <definedName name="MCOD02_110_4312_1">#REF!</definedName>
    <definedName name="MCOD02_110_4320" localSheetId="4">#REF!</definedName>
    <definedName name="MCOD02_110_4320" localSheetId="7">#REF!</definedName>
    <definedName name="MCOD02_110_4320">#REF!</definedName>
    <definedName name="MCOD02_110_4320_1" localSheetId="4">#REF!</definedName>
    <definedName name="MCOD02_110_4320_1" localSheetId="7">#REF!</definedName>
    <definedName name="MCOD02_110_4320_1">#REF!</definedName>
    <definedName name="MCOD02_110_4780" localSheetId="4">#REF!</definedName>
    <definedName name="MCOD02_110_4780" localSheetId="7">#REF!</definedName>
    <definedName name="MCOD02_110_4780">#REF!</definedName>
    <definedName name="MCOD02_110_4780_1" localSheetId="4">#REF!</definedName>
    <definedName name="MCOD02_110_4780_1" localSheetId="7">#REF!</definedName>
    <definedName name="MCOD02_110_4780_1">#REF!</definedName>
    <definedName name="MCOD02_120_0050" localSheetId="4">#REF!</definedName>
    <definedName name="MCOD02_120_0050" localSheetId="7">#REF!</definedName>
    <definedName name="MCOD02_120_0050">#REF!</definedName>
    <definedName name="MCOD02_120_0050_1" localSheetId="4">#REF!</definedName>
    <definedName name="MCOD02_120_0050_1" localSheetId="7">#REF!</definedName>
    <definedName name="MCOD02_120_0050_1">#REF!</definedName>
    <definedName name="MCOD02_120_0060" localSheetId="4">#REF!</definedName>
    <definedName name="MCOD02_120_0060" localSheetId="7">#REF!</definedName>
    <definedName name="MCOD02_120_0060">#REF!</definedName>
    <definedName name="MCOD02_120_0060_1" localSheetId="4">#REF!</definedName>
    <definedName name="MCOD02_120_0060_1" localSheetId="7">#REF!</definedName>
    <definedName name="MCOD02_120_0060_1">#REF!</definedName>
    <definedName name="MCOD02_120_0140" localSheetId="4">#REF!</definedName>
    <definedName name="MCOD02_120_0140" localSheetId="7">#REF!</definedName>
    <definedName name="MCOD02_120_0140">#REF!</definedName>
    <definedName name="MCOD02_120_0140_1" localSheetId="4">#REF!</definedName>
    <definedName name="MCOD02_120_0140_1" localSheetId="7">#REF!</definedName>
    <definedName name="MCOD02_120_0140_1">#REF!</definedName>
    <definedName name="MCOD02_130_0070" localSheetId="4">#REF!</definedName>
    <definedName name="MCOD02_130_0070" localSheetId="7">#REF!</definedName>
    <definedName name="MCOD02_130_0070">#REF!</definedName>
    <definedName name="MCOD02_130_0070_1" localSheetId="4">#REF!</definedName>
    <definedName name="MCOD02_130_0070_1" localSheetId="7">#REF!</definedName>
    <definedName name="MCOD02_130_0070_1">#REF!</definedName>
    <definedName name="MCOD02_130_0080" localSheetId="4">#REF!</definedName>
    <definedName name="MCOD02_130_0080" localSheetId="7">#REF!</definedName>
    <definedName name="MCOD02_130_0080">#REF!</definedName>
    <definedName name="MCOD02_130_0080_1" localSheetId="4">#REF!</definedName>
    <definedName name="MCOD02_130_0080_1" localSheetId="7">#REF!</definedName>
    <definedName name="MCOD02_130_0080_1">#REF!</definedName>
    <definedName name="MCOD02_130_0100" localSheetId="4">#REF!</definedName>
    <definedName name="MCOD02_130_0100" localSheetId="7">#REF!</definedName>
    <definedName name="MCOD02_130_0100">#REF!</definedName>
    <definedName name="MCOD02_130_0100_1" localSheetId="4">#REF!</definedName>
    <definedName name="MCOD02_130_0100_1" localSheetId="7">#REF!</definedName>
    <definedName name="MCOD02_130_0100_1">#REF!</definedName>
    <definedName name="MCOD02_140_0030" localSheetId="4">#REF!</definedName>
    <definedName name="MCOD02_140_0030" localSheetId="7">#REF!</definedName>
    <definedName name="MCOD02_140_0030">#REF!</definedName>
    <definedName name="MCOD02_140_0030_1" localSheetId="4">#REF!</definedName>
    <definedName name="MCOD02_140_0030_1" localSheetId="7">#REF!</definedName>
    <definedName name="MCOD02_140_0030_1">#REF!</definedName>
    <definedName name="MCOD02_140_0080" localSheetId="4">#REF!</definedName>
    <definedName name="MCOD02_140_0080" localSheetId="7">#REF!</definedName>
    <definedName name="MCOD02_140_0080">#REF!</definedName>
    <definedName name="MCOD02_140_0080_1" localSheetId="4">#REF!</definedName>
    <definedName name="MCOD02_140_0080_1" localSheetId="7">#REF!</definedName>
    <definedName name="MCOD02_140_0080_1">#REF!</definedName>
    <definedName name="MCOD02_140_0090" localSheetId="4">#REF!</definedName>
    <definedName name="MCOD02_140_0090" localSheetId="7">#REF!</definedName>
    <definedName name="MCOD02_140_0090">#REF!</definedName>
    <definedName name="MCOD02_140_0090_1" localSheetId="4">#REF!</definedName>
    <definedName name="MCOD02_140_0090_1" localSheetId="7">#REF!</definedName>
    <definedName name="MCOD02_140_0090_1">#REF!</definedName>
    <definedName name="MCOD02_160_0010" localSheetId="4">#REF!</definedName>
    <definedName name="MCOD02_160_0010" localSheetId="7">#REF!</definedName>
    <definedName name="MCOD02_160_0010">#REF!</definedName>
    <definedName name="MCOD02_160_0010_1" localSheetId="4">#REF!</definedName>
    <definedName name="MCOD02_160_0010_1" localSheetId="7">#REF!</definedName>
    <definedName name="MCOD02_160_0010_1">#REF!</definedName>
    <definedName name="MCOD02_160_0110" localSheetId="4">#REF!</definedName>
    <definedName name="MCOD02_160_0110" localSheetId="7">#REF!</definedName>
    <definedName name="MCOD02_160_0110">#REF!</definedName>
    <definedName name="MCOD02_160_0110_1" localSheetId="4">#REF!</definedName>
    <definedName name="MCOD02_160_0110_1" localSheetId="7">#REF!</definedName>
    <definedName name="MCOD02_160_0110_1">#REF!</definedName>
    <definedName name="MCOD02_180_0010" localSheetId="4">#REF!</definedName>
    <definedName name="MCOD02_180_0010" localSheetId="7">#REF!</definedName>
    <definedName name="MCOD02_180_0010">#REF!</definedName>
    <definedName name="MCOD02_180_0010_1" localSheetId="4">#REF!</definedName>
    <definedName name="MCOD02_180_0010_1" localSheetId="7">#REF!</definedName>
    <definedName name="MCOD02_180_0010_1">#REF!</definedName>
    <definedName name="MCOD02_210_0020" localSheetId="4">#REF!</definedName>
    <definedName name="MCOD02_210_0020" localSheetId="7">#REF!</definedName>
    <definedName name="MCOD02_210_0020">#REF!</definedName>
    <definedName name="MCOD02_210_0020_1" localSheetId="4">#REF!</definedName>
    <definedName name="MCOD02_210_0020_1" localSheetId="7">#REF!</definedName>
    <definedName name="MCOD02_210_0020_1">#REF!</definedName>
    <definedName name="MCOD02_210_0030" localSheetId="4">#REF!</definedName>
    <definedName name="MCOD02_210_0030" localSheetId="7">#REF!</definedName>
    <definedName name="MCOD02_210_0030">#REF!</definedName>
    <definedName name="MCOD02_210_0030_1" localSheetId="4">#REF!</definedName>
    <definedName name="MCOD02_210_0030_1" localSheetId="7">#REF!</definedName>
    <definedName name="MCOD02_210_0030_1">#REF!</definedName>
    <definedName name="MCOD02_210_0090" localSheetId="4">#REF!</definedName>
    <definedName name="MCOD02_210_0090" localSheetId="7">#REF!</definedName>
    <definedName name="MCOD02_210_0090">#REF!</definedName>
    <definedName name="MCOD02_210_0090_1" localSheetId="4">#REF!</definedName>
    <definedName name="MCOD02_210_0090_1" localSheetId="7">#REF!</definedName>
    <definedName name="MCOD02_210_0090_1">#REF!</definedName>
    <definedName name="MCOD02_210_0110" localSheetId="4">#REF!</definedName>
    <definedName name="MCOD02_210_0110" localSheetId="7">#REF!</definedName>
    <definedName name="MCOD02_210_0110">#REF!</definedName>
    <definedName name="MCOD02_210_0110_1" localSheetId="4">#REF!</definedName>
    <definedName name="MCOD02_210_0110_1" localSheetId="7">#REF!</definedName>
    <definedName name="MCOD02_210_0110_1">#REF!</definedName>
    <definedName name="MCOD02_210_0310" localSheetId="4">#REF!</definedName>
    <definedName name="MCOD02_210_0310" localSheetId="7">#REF!</definedName>
    <definedName name="MCOD02_210_0310">#REF!</definedName>
    <definedName name="MCOD02_210_0310_1" localSheetId="4">#REF!</definedName>
    <definedName name="MCOD02_210_0310_1" localSheetId="7">#REF!</definedName>
    <definedName name="MCOD02_210_0310_1">#REF!</definedName>
    <definedName name="MCOD02_210_0340" localSheetId="4">#REF!</definedName>
    <definedName name="MCOD02_210_0340" localSheetId="7">#REF!</definedName>
    <definedName name="MCOD02_210_0340">#REF!</definedName>
    <definedName name="MCOD02_210_0340_1" localSheetId="4">#REF!</definedName>
    <definedName name="MCOD02_210_0340_1" localSheetId="7">#REF!</definedName>
    <definedName name="MCOD02_210_0340_1">#REF!</definedName>
    <definedName name="MCOD02_210_0350" localSheetId="4">#REF!</definedName>
    <definedName name="MCOD02_210_0350" localSheetId="7">#REF!</definedName>
    <definedName name="MCOD02_210_0350">#REF!</definedName>
    <definedName name="MCOD02_210_0350_1" localSheetId="4">#REF!</definedName>
    <definedName name="MCOD02_210_0350_1" localSheetId="7">#REF!</definedName>
    <definedName name="MCOD02_210_0350_1">#REF!</definedName>
    <definedName name="MCOD02_210_0360" localSheetId="4">#REF!</definedName>
    <definedName name="MCOD02_210_0360" localSheetId="7">#REF!</definedName>
    <definedName name="MCOD02_210_0360">#REF!</definedName>
    <definedName name="MCOD02_210_0360_1" localSheetId="4">#REF!</definedName>
    <definedName name="MCOD02_210_0360_1" localSheetId="7">#REF!</definedName>
    <definedName name="MCOD02_210_0360_1">#REF!</definedName>
    <definedName name="MCOD02_210_0370" localSheetId="4">#REF!</definedName>
    <definedName name="MCOD02_210_0370" localSheetId="7">#REF!</definedName>
    <definedName name="MCOD02_210_0370">#REF!</definedName>
    <definedName name="MCOD02_210_0370_1" localSheetId="4">#REF!</definedName>
    <definedName name="MCOD02_210_0370_1" localSheetId="7">#REF!</definedName>
    <definedName name="MCOD02_210_0370_1">#REF!</definedName>
    <definedName name="MCOD02_210_0380" localSheetId="4">#REF!</definedName>
    <definedName name="MCOD02_210_0380" localSheetId="7">#REF!</definedName>
    <definedName name="MCOD02_210_0380">#REF!</definedName>
    <definedName name="MCOD02_210_0380_1" localSheetId="4">#REF!</definedName>
    <definedName name="MCOD02_210_0380_1" localSheetId="7">#REF!</definedName>
    <definedName name="MCOD02_210_0380_1">#REF!</definedName>
    <definedName name="MCOD02_210_1620" localSheetId="4">#REF!</definedName>
    <definedName name="MCOD02_210_1620" localSheetId="7">#REF!</definedName>
    <definedName name="MCOD02_210_1620">#REF!</definedName>
    <definedName name="MCOD02_210_1620_1" localSheetId="4">#REF!</definedName>
    <definedName name="MCOD02_210_1620_1" localSheetId="7">#REF!</definedName>
    <definedName name="MCOD02_210_1620_1">#REF!</definedName>
    <definedName name="MCOD02_210_1625" localSheetId="4">#REF!</definedName>
    <definedName name="MCOD02_210_1625" localSheetId="7">#REF!</definedName>
    <definedName name="MCOD02_210_1625">#REF!</definedName>
    <definedName name="MCOD02_210_1625_1" localSheetId="4">#REF!</definedName>
    <definedName name="MCOD02_210_1625_1" localSheetId="7">#REF!</definedName>
    <definedName name="MCOD02_210_1625_1">#REF!</definedName>
    <definedName name="MCOD02_210_1635" localSheetId="4">#REF!</definedName>
    <definedName name="MCOD02_210_1635" localSheetId="7">#REF!</definedName>
    <definedName name="MCOD02_210_1635">#REF!</definedName>
    <definedName name="MCOD02_210_1635_1" localSheetId="4">#REF!</definedName>
    <definedName name="MCOD02_210_1635_1" localSheetId="7">#REF!</definedName>
    <definedName name="MCOD02_210_1635_1">#REF!</definedName>
    <definedName name="MCOD02_210_1637" localSheetId="4">#REF!</definedName>
    <definedName name="MCOD02_210_1637" localSheetId="7">#REF!</definedName>
    <definedName name="MCOD02_210_1637">#REF!</definedName>
    <definedName name="MCOD02_210_1637_1" localSheetId="4">#REF!</definedName>
    <definedName name="MCOD02_210_1637_1" localSheetId="7">#REF!</definedName>
    <definedName name="MCOD02_210_1637_1">#REF!</definedName>
    <definedName name="MCOD03_020_0020" localSheetId="4">#REF!</definedName>
    <definedName name="MCOD03_020_0020" localSheetId="7">#REF!</definedName>
    <definedName name="MCOD03_020_0020">#REF!</definedName>
    <definedName name="MCOD03_020_0020_1" localSheetId="4">#REF!</definedName>
    <definedName name="MCOD03_020_0020_1" localSheetId="7">#REF!</definedName>
    <definedName name="MCOD03_020_0020_1">#REF!</definedName>
    <definedName name="MCOD05_150_0830" localSheetId="4">#REF!</definedName>
    <definedName name="MCOD05_150_0830" localSheetId="7">#REF!</definedName>
    <definedName name="MCOD05_150_0830">#REF!</definedName>
    <definedName name="MCOD05_150_0830_1" localSheetId="4">#REF!</definedName>
    <definedName name="MCOD05_150_0830_1" localSheetId="7">#REF!</definedName>
    <definedName name="MCOD05_150_0830_1">#REF!</definedName>
    <definedName name="MCOD05_150_0840" localSheetId="4">#REF!</definedName>
    <definedName name="MCOD05_150_0840" localSheetId="7">#REF!</definedName>
    <definedName name="MCOD05_150_0840">#REF!</definedName>
    <definedName name="MCOD05_150_0840_1" localSheetId="4">#REF!</definedName>
    <definedName name="MCOD05_150_0840_1" localSheetId="7">#REF!</definedName>
    <definedName name="MCOD05_150_0840_1">#REF!</definedName>
    <definedName name="MCODCOTADO01" localSheetId="4">#REF!</definedName>
    <definedName name="MCODCOTADO01" localSheetId="7">#REF!</definedName>
    <definedName name="MCODCOTADO01">#REF!</definedName>
    <definedName name="MCODCOTADO01_1" localSheetId="4">#REF!</definedName>
    <definedName name="MCODCOTADO01_1" localSheetId="7">#REF!</definedName>
    <definedName name="MCODCOTADO01_1">#REF!</definedName>
    <definedName name="MCODCOTADO02" localSheetId="4">#REF!</definedName>
    <definedName name="MCODCOTADO02" localSheetId="7">#REF!</definedName>
    <definedName name="MCODCOTADO02">#REF!</definedName>
    <definedName name="MCODCOTADO02_1" localSheetId="4">#REF!</definedName>
    <definedName name="MCODCOTADO02_1" localSheetId="7">#REF!</definedName>
    <definedName name="MCODCOTADO02_1">#REF!</definedName>
    <definedName name="MCODCOTADO03" localSheetId="4">#REF!</definedName>
    <definedName name="MCODCOTADO03" localSheetId="7">#REF!</definedName>
    <definedName name="MCODCOTADO03">#REF!</definedName>
    <definedName name="MCODCOTADO03_1" localSheetId="4">#REF!</definedName>
    <definedName name="MCODCOTADO03_1" localSheetId="7">#REF!</definedName>
    <definedName name="MCODCOTADO03_1">#REF!</definedName>
    <definedName name="MCODCOTADO04" localSheetId="4">#REF!</definedName>
    <definedName name="MCODCOTADO04" localSheetId="7">#REF!</definedName>
    <definedName name="MCODCOTADO04">#REF!</definedName>
    <definedName name="MCODCOTADO04_1" localSheetId="4">#REF!</definedName>
    <definedName name="MCODCOTADO04_1" localSheetId="7">#REF!</definedName>
    <definedName name="MCODCOTADO04_1">#REF!</definedName>
    <definedName name="MD" localSheetId="4">#REF!</definedName>
    <definedName name="MD" localSheetId="7">#REF!</definedName>
    <definedName name="MD">#REF!</definedName>
    <definedName name="MD_13" localSheetId="4">#REF!</definedName>
    <definedName name="MD_13" localSheetId="7">#REF!</definedName>
    <definedName name="MD_13">#REF!</definedName>
    <definedName name="MD_39" localSheetId="4">#REF!</definedName>
    <definedName name="MD_39" localSheetId="7">#REF!</definedName>
    <definedName name="MD_39">#REF!</definedName>
    <definedName name="MD_6" localSheetId="4">#REF!</definedName>
    <definedName name="MD_6" localSheetId="7">#REF!</definedName>
    <definedName name="MD_6">#REF!</definedName>
    <definedName name="mdo">#REF!</definedName>
    <definedName name="ME">#N/A</definedName>
    <definedName name="ME_1" localSheetId="4">#REF!</definedName>
    <definedName name="ME_1" localSheetId="7">#REF!</definedName>
    <definedName name="ME_1" localSheetId="26">#REF!</definedName>
    <definedName name="ME_1">#REF!</definedName>
    <definedName name="ME_14">#N/A</definedName>
    <definedName name="MED" localSheetId="4">#REF!</definedName>
    <definedName name="MED" localSheetId="19">#REF!</definedName>
    <definedName name="MED" localSheetId="7">#REF!</definedName>
    <definedName name="MED" localSheetId="26">#REF!</definedName>
    <definedName name="med">#REF!</definedName>
    <definedName name="med_extenso" localSheetId="4">#REF!</definedName>
    <definedName name="med_extenso" localSheetId="7">#REF!</definedName>
    <definedName name="med_extenso">#REF!</definedName>
    <definedName name="medant" localSheetId="4">#REF!</definedName>
    <definedName name="medant" localSheetId="7">#REF!</definedName>
    <definedName name="medant" localSheetId="26">#REF!</definedName>
    <definedName name="medant">#REF!</definedName>
    <definedName name="MEDD" localSheetId="4">#REF!</definedName>
    <definedName name="MEDD" localSheetId="7">#REF!</definedName>
    <definedName name="MEDD">#REF!</definedName>
    <definedName name="MEDEXP4.1" localSheetId="7" hidden="1">{#N/A,#N/A,FALSE,"ET-CAPA";#N/A,#N/A,FALSE,"ET-PAG1";#N/A,#N/A,FALSE,"ET-PAG2";#N/A,#N/A,FALSE,"ET-PAG3";#N/A,#N/A,FALSE,"ET-PAG4";#N/A,#N/A,FALSE,"ET-PAG5"}</definedName>
    <definedName name="MEDEXP4.1" hidden="1">{#N/A,#N/A,FALSE,"ET-CAPA";#N/A,#N/A,FALSE,"ET-PAG1";#N/A,#N/A,FALSE,"ET-PAG2";#N/A,#N/A,FALSE,"ET-PAG3";#N/A,#N/A,FALSE,"ET-PAG4";#N/A,#N/A,FALSE,"ET-PAG5"}</definedName>
    <definedName name="MEDEXP44" localSheetId="7" hidden="1">{#N/A,#N/A,FALSE,"ET-CAPA";#N/A,#N/A,FALSE,"ET-PAG1";#N/A,#N/A,FALSE,"ET-PAG2";#N/A,#N/A,FALSE,"ET-PAG3";#N/A,#N/A,FALSE,"ET-PAG4";#N/A,#N/A,FALSE,"ET-PAG5"}</definedName>
    <definedName name="MEDEXP44" hidden="1">{#N/A,#N/A,FALSE,"ET-CAPA";#N/A,#N/A,FALSE,"ET-PAG1";#N/A,#N/A,FALSE,"ET-PAG2";#N/A,#N/A,FALSE,"ET-PAG3";#N/A,#N/A,FALSE,"ET-PAG4";#N/A,#N/A,FALSE,"ET-PAG5"}</definedName>
    <definedName name="MEDICAO">#N/A</definedName>
    <definedName name="mediçao">#NAME?</definedName>
    <definedName name="Medição" localSheetId="4">#REF!</definedName>
    <definedName name="Medição" localSheetId="19">#REF!</definedName>
    <definedName name="Medição" localSheetId="7">#REF!</definedName>
    <definedName name="Medição" localSheetId="26">#REF!</definedName>
    <definedName name="Medição">#REF!</definedName>
    <definedName name="MEDICAO_1" localSheetId="4">#REF!</definedName>
    <definedName name="MEDICAO_1" localSheetId="7">#REF!</definedName>
    <definedName name="MEDICAO_1" localSheetId="26">#REF!</definedName>
    <definedName name="MEDICAO_1">#REF!</definedName>
    <definedName name="MEDIÇÃO_1" localSheetId="4">#REF!</definedName>
    <definedName name="MEDIÇÃO_1" localSheetId="7">#REF!</definedName>
    <definedName name="MEDIÇÃO_1" localSheetId="26">#REF!</definedName>
    <definedName name="MEDIÇÃO_1">#REF!</definedName>
    <definedName name="MEDICAO_14">#N/A</definedName>
    <definedName name="MEDIÇÃO_14">#N/A</definedName>
    <definedName name="Medição_2">#N/A</definedName>
    <definedName name="Medição_25" localSheetId="4">#REF!</definedName>
    <definedName name="Medição_25" localSheetId="7">#REF!</definedName>
    <definedName name="Medição_25" localSheetId="26">#REF!</definedName>
    <definedName name="Medição_25">#REF!</definedName>
    <definedName name="Medição_4" localSheetId="4">#REF!</definedName>
    <definedName name="Medição_4" localSheetId="7">#REF!</definedName>
    <definedName name="Medição_4">#REF!</definedName>
    <definedName name="MEDIÇÃO1" localSheetId="4">#REF!</definedName>
    <definedName name="MEDIÇÃO1" localSheetId="7">#REF!</definedName>
    <definedName name="MEDIÇÃO1">#REF!</definedName>
    <definedName name="MEDICAO7">#N/A</definedName>
    <definedName name="Mediçãoo" localSheetId="4">#REF!</definedName>
    <definedName name="Mediçãoo" localSheetId="7">#REF!</definedName>
    <definedName name="Mediçãoo">#REF!</definedName>
    <definedName name="medidas">#REF!</definedName>
    <definedName name="MEDIO" localSheetId="4">#REF!</definedName>
    <definedName name="MEDIO" localSheetId="7">#REF!</definedName>
    <definedName name="MEDIO" localSheetId="26">#REF!</definedName>
    <definedName name="MEDIO">#REF!</definedName>
    <definedName name="medir" localSheetId="4">#REF!</definedName>
    <definedName name="medir" localSheetId="7">#REF!</definedName>
    <definedName name="medir">#REF!</definedName>
    <definedName name="MedMês95" localSheetId="7">#N/A</definedName>
    <definedName name="MedMês95">[0]!MedMês95</definedName>
    <definedName name="MEDPER" localSheetId="4">#REF!</definedName>
    <definedName name="MEDPER" localSheetId="7">#REF!</definedName>
    <definedName name="MEDPER">#REF!</definedName>
    <definedName name="MEIO_FIO" localSheetId="4">#REF!</definedName>
    <definedName name="MEIO_FIO" localSheetId="7">#REF!</definedName>
    <definedName name="MEIO_FIO" localSheetId="26">#REF!</definedName>
    <definedName name="MEIO_FIO">#REF!</definedName>
    <definedName name="MEIOFIO" localSheetId="4">#REF!</definedName>
    <definedName name="MEIOFIO" localSheetId="7">#REF!</definedName>
    <definedName name="MEIOFIO">#REF!</definedName>
    <definedName name="melhoria" localSheetId="25" hidden="1">{#N/A,#N/A,FALSE,"Plan1"}</definedName>
    <definedName name="melhoria" localSheetId="4" hidden="1">{#N/A,#N/A,FALSE,"Plan1"}</definedName>
    <definedName name="melhoria" localSheetId="27" hidden="1">{#N/A,#N/A,FALSE,"Plan1"}</definedName>
    <definedName name="melhoria" localSheetId="7" hidden="1">{#N/A,#N/A,FALSE,"Plan1"}</definedName>
    <definedName name="melhoria" localSheetId="24" hidden="1">{#N/A,#N/A,FALSE,"Plan1"}</definedName>
    <definedName name="melhoria" hidden="1">{#N/A,#N/A,FALSE,"Plan1"}</definedName>
    <definedName name="melro" localSheetId="7">{#NAME?}</definedName>
    <definedName name="melro">{#NAME?}</definedName>
    <definedName name="MEM">#REF!</definedName>
    <definedName name="Mem.01" localSheetId="4" hidden="1">{"'Plan1 (2)'!$A$5:$F$63"}</definedName>
    <definedName name="Mem.01" localSheetId="7" hidden="1">{"'Plan1 (2)'!$A$5:$F$63"}</definedName>
    <definedName name="Mem.01" hidden="1">{"'Plan1 (2)'!$A$5:$F$63"}</definedName>
    <definedName name="mem.km736" localSheetId="4">#REF!</definedName>
    <definedName name="mem.km736" localSheetId="7">#REF!</definedName>
    <definedName name="mem.km736" localSheetId="26">#REF!</definedName>
    <definedName name="mem.km736">#REF!</definedName>
    <definedName name="MENOR" localSheetId="4">MIN(#REF!,#REF!,#REF!)</definedName>
    <definedName name="MENOR" localSheetId="7">MIN(#REF!,#REF!,#REF!)</definedName>
    <definedName name="MENOR" localSheetId="26">MIN(#REF!,#REF!,#REF!)</definedName>
    <definedName name="MENOR">MIN(#REF!,#REF!,#REF!)</definedName>
    <definedName name="MEQ">#REF!</definedName>
    <definedName name="MERDA" localSheetId="4">BDI!MERDA</definedName>
    <definedName name="MERDA" localSheetId="7">FIT!MERDA</definedName>
    <definedName name="MERDA">#N/A</definedName>
    <definedName name="MERDA_25" localSheetId="4">BDI!MERDA_25</definedName>
    <definedName name="MERDA_25" localSheetId="7">FIT!MERDA_25</definedName>
    <definedName name="MERDA_25">#N/A</definedName>
    <definedName name="mes" localSheetId="4">#REF!</definedName>
    <definedName name="mes" localSheetId="7">#REF!</definedName>
    <definedName name="mes" localSheetId="26">#REF!</definedName>
    <definedName name="MES">#REF!</definedName>
    <definedName name="MÊS" localSheetId="4">#REF!</definedName>
    <definedName name="mês" localSheetId="7">#REF!</definedName>
    <definedName name="MÊS" localSheetId="26">#REF!</definedName>
    <definedName name="mês">#REF!</definedName>
    <definedName name="mes_10" localSheetId="4">#REF!</definedName>
    <definedName name="mes_10" localSheetId="7">#REF!</definedName>
    <definedName name="mes_10">#REF!</definedName>
    <definedName name="MÊS_11" localSheetId="4">#REF!</definedName>
    <definedName name="MÊS_11" localSheetId="7">#REF!</definedName>
    <definedName name="MÊS_11">#REF!</definedName>
    <definedName name="mes_12" localSheetId="4">#REF!</definedName>
    <definedName name="mes_12" localSheetId="7">#REF!</definedName>
    <definedName name="mes_12">#REF!</definedName>
    <definedName name="MÊS_12" localSheetId="4">#REF!</definedName>
    <definedName name="MÊS_12" localSheetId="7">#REF!</definedName>
    <definedName name="MÊS_12">#REF!</definedName>
    <definedName name="mes_4" localSheetId="4">#REF!</definedName>
    <definedName name="mes_4" localSheetId="7">#REF!</definedName>
    <definedName name="mes_4">#REF!</definedName>
    <definedName name="mes_9" localSheetId="4">#REF!</definedName>
    <definedName name="mes_9" localSheetId="7">#REF!</definedName>
    <definedName name="mes_9">#REF!</definedName>
    <definedName name="Mes_Ano">#REF!</definedName>
    <definedName name="MESANTPROP" localSheetId="4">#REF!</definedName>
    <definedName name="MESANTPROP" localSheetId="7">#REF!</definedName>
    <definedName name="MESANTPROP">#REF!</definedName>
    <definedName name="MesCalc" localSheetId="4">#REF!</definedName>
    <definedName name="MesCalc" localSheetId="7">#REF!</definedName>
    <definedName name="MesCalc" localSheetId="26">#REF!</definedName>
    <definedName name="MesCalc">#REF!</definedName>
    <definedName name="Meses" localSheetId="4">#REF!,#REF!,#REF!,#REF!,#REF!,#REF!,#REF!,#REF!,#REF!,#REF!,#REF!,#REF!</definedName>
    <definedName name="Meses" localSheetId="7">#REF!,#REF!,#REF!,#REF!,#REF!,#REF!,#REF!,#REF!,#REF!,#REF!,#REF!,#REF!</definedName>
    <definedName name="Meses" localSheetId="26">#REF!,#REF!,#REF!,#REF!,#REF!,#REF!,#REF!,#REF!,#REF!,#REF!,#REF!,#REF!</definedName>
    <definedName name="Meses">#REF!,#REF!,#REF!,#REF!,#REF!,#REF!,#REF!,#REF!,#REF!,#REF!,#REF!,#REF!</definedName>
    <definedName name="MESES_AAA" localSheetId="7">#REF!</definedName>
    <definedName name="MESES_AAA">#REF!</definedName>
    <definedName name="MESMED" localSheetId="4">#REF!</definedName>
    <definedName name="MESMED" localSheetId="7">#REF!</definedName>
    <definedName name="MESMED">#REF!</definedName>
    <definedName name="MesNegociado" localSheetId="4">#REF!</definedName>
    <definedName name="MesNegociado" localSheetId="7">#REF!</definedName>
    <definedName name="MesNegociado" localSheetId="26">#REF!</definedName>
    <definedName name="MesNegociado">#REF!</definedName>
    <definedName name="mesoestrutura" localSheetId="4">#REF!</definedName>
    <definedName name="mesoestrutura" localSheetId="7">#REF!</definedName>
    <definedName name="mesoestrutura" localSheetId="26">#REF!</definedName>
    <definedName name="mesoestrutura">#REF!</definedName>
    <definedName name="mesoestrutura_1" localSheetId="4">#REF!</definedName>
    <definedName name="mesoestrutura_1" localSheetId="7">#REF!</definedName>
    <definedName name="mesoestrutura_1" localSheetId="26">#REF!</definedName>
    <definedName name="mesoestrutura_1">#REF!</definedName>
    <definedName name="mesoestrutura_10" localSheetId="4">#REF!</definedName>
    <definedName name="mesoestrutura_10" localSheetId="7">#REF!</definedName>
    <definedName name="mesoestrutura_10">#REF!</definedName>
    <definedName name="mesoestrutura_12" localSheetId="4">#REF!</definedName>
    <definedName name="mesoestrutura_12" localSheetId="7">#REF!</definedName>
    <definedName name="mesoestrutura_12">#REF!</definedName>
    <definedName name="mesoestrutura_2" localSheetId="4">#REF!</definedName>
    <definedName name="mesoestrutura_2" localSheetId="7">#REF!</definedName>
    <definedName name="mesoestrutura_2" localSheetId="26">#REF!</definedName>
    <definedName name="mesoestrutura_2">#REF!</definedName>
    <definedName name="mesoestrutura_3" localSheetId="4">#REF!</definedName>
    <definedName name="mesoestrutura_3" localSheetId="7">#REF!</definedName>
    <definedName name="mesoestrutura_3" localSheetId="26">#REF!</definedName>
    <definedName name="mesoestrutura_3">#REF!</definedName>
    <definedName name="mesoestrutura_4" localSheetId="4">#REF!</definedName>
    <definedName name="mesoestrutura_4" localSheetId="7">#REF!</definedName>
    <definedName name="mesoestrutura_4" localSheetId="26">#REF!</definedName>
    <definedName name="mesoestrutura_4">#REF!</definedName>
    <definedName name="mesoestrutura_9" localSheetId="4">#REF!</definedName>
    <definedName name="mesoestrutura_9" localSheetId="7">#REF!</definedName>
    <definedName name="mesoestrutura_9">#REF!</definedName>
    <definedName name="MESPROP" localSheetId="4">#REF!</definedName>
    <definedName name="MESPROP" localSheetId="7">#REF!</definedName>
    <definedName name="MESPROP">#REF!</definedName>
    <definedName name="MESTRE" localSheetId="7" hidden="1">{#N/A,#N/A,FALSE,"GERAL";#N/A,#N/A,FALSE,"012-96";#N/A,#N/A,FALSE,"018-96";#N/A,#N/A,FALSE,"027-96";#N/A,#N/A,FALSE,"059-96";#N/A,#N/A,FALSE,"076-96";#N/A,#N/A,FALSE,"019-97";#N/A,#N/A,FALSE,"021-97";#N/A,#N/A,FALSE,"022-97";#N/A,#N/A,FALSE,"028-97"}</definedName>
    <definedName name="MESTRE" hidden="1">{#N/A,#N/A,FALSE,"GERAL";#N/A,#N/A,FALSE,"012-96";#N/A,#N/A,FALSE,"018-96";#N/A,#N/A,FALSE,"027-96";#N/A,#N/A,FALSE,"059-96";#N/A,#N/A,FALSE,"076-96";#N/A,#N/A,FALSE,"019-97";#N/A,#N/A,FALSE,"021-97";#N/A,#N/A,FALSE,"022-97";#N/A,#N/A,FALSE,"028-97"}</definedName>
    <definedName name="Meu" localSheetId="4">#REF!</definedName>
    <definedName name="Meu" localSheetId="7">#REF!</definedName>
    <definedName name="Meu" localSheetId="26">#REF!</definedName>
    <definedName name="Meu">#REF!</definedName>
    <definedName name="Meu_10" localSheetId="4">#REF!</definedName>
    <definedName name="Meu_10" localSheetId="7">#REF!</definedName>
    <definedName name="Meu_10">#REF!</definedName>
    <definedName name="Meu_12" localSheetId="4">#REF!</definedName>
    <definedName name="Meu_12" localSheetId="7">#REF!</definedName>
    <definedName name="Meu_12">#REF!</definedName>
    <definedName name="Meu_3" localSheetId="4">#REF!</definedName>
    <definedName name="Meu_3" localSheetId="7">#REF!</definedName>
    <definedName name="Meu_3">#REF!</definedName>
    <definedName name="Meu_9" localSheetId="4">#REF!</definedName>
    <definedName name="Meu_9" localSheetId="7">#REF!</definedName>
    <definedName name="Meu_9">#REF!</definedName>
    <definedName name="MEWarning" hidden="1">1</definedName>
    <definedName name="MF" localSheetId="4">#REF!</definedName>
    <definedName name="MF" localSheetId="7">#REF!</definedName>
    <definedName name="MF">#REF!</definedName>
    <definedName name="MFC" localSheetId="4">#REF!</definedName>
    <definedName name="MFC" localSheetId="7">#REF!</definedName>
    <definedName name="MFC">#REF!</definedName>
    <definedName name="MFio" localSheetId="4">#REF!</definedName>
    <definedName name="MFio" localSheetId="7">#REF!</definedName>
    <definedName name="MFio">#REF!</definedName>
    <definedName name="MG" localSheetId="4">#REF!</definedName>
    <definedName name="MG" localSheetId="7">#REF!</definedName>
    <definedName name="MG">#REF!</definedName>
    <definedName name="MGUG" localSheetId="7">#REF!</definedName>
    <definedName name="MGUG">#N/A</definedName>
    <definedName name="MGUG_10">#N/A</definedName>
    <definedName name="MGUG_11">#N/A</definedName>
    <definedName name="MGUG_12">#N/A</definedName>
    <definedName name="MGUG_13">#N/A</definedName>
    <definedName name="MGUG_14">#N/A</definedName>
    <definedName name="MGUG_15">#N/A</definedName>
    <definedName name="MGUG_16">#N/A</definedName>
    <definedName name="MGUG_17">#N/A</definedName>
    <definedName name="MGUG_18">#N/A</definedName>
    <definedName name="MGUG_2">#N/A</definedName>
    <definedName name="MGUG_5">#N/A</definedName>
    <definedName name="MGUG_6">#N/A</definedName>
    <definedName name="MGUG_7">#N/A</definedName>
    <definedName name="MGUG_8">#N/A</definedName>
    <definedName name="MGUG_9">#N/A</definedName>
    <definedName name="MICRO" localSheetId="4">#REF!</definedName>
    <definedName name="Micro" localSheetId="7">#REF!</definedName>
    <definedName name="MICRO">#REF!</definedName>
    <definedName name="MICRO_Adir" localSheetId="4">OFFSET(#REF!,0,COLUMN(#REF!)-1,COUNTA(#REF!),1)</definedName>
    <definedName name="MICRO_Adir" localSheetId="7">OFFSET(#REF!,0,COLUMN(#REF!)-1,COUNTA(#REF!),1)</definedName>
    <definedName name="MICRO_Adir" localSheetId="26">OFFSET(#REF!,0,COLUMN(#REF!)-1,COUNTA(#REF!),1)</definedName>
    <definedName name="MICRO_Adir">OFFSET(#REF!,0,COLUMN(#REF!)-1,COUNTA(#REF!),1)</definedName>
    <definedName name="MICRO_Aesq" localSheetId="4">OFFSET(#REF!,0,COLUMN(#REF!)-1,COUNTA(#REF!),1)</definedName>
    <definedName name="MICRO_Aesq" localSheetId="7">OFFSET(#REF!,0,COLUMN(#REF!)-1,COUNTA(#REF!),1)</definedName>
    <definedName name="MICRO_Aesq" localSheetId="26">OFFSET(#REF!,0,COLUMN(#REF!)-1,COUNTA(#REF!),1)</definedName>
    <definedName name="MICRO_Aesq">OFFSET(#REF!,0,COLUMN(#REF!)-1,COUNTA(#REF!),1)</definedName>
    <definedName name="MICRO_pista" localSheetId="4">OFFSET(#REF!,0,MATCH(#REF!,#REF!,0)-1,COUNTA(#REF!),1)</definedName>
    <definedName name="MICRO_pista" localSheetId="7">OFFSET(#REF!,0,MATCH(#REF!,#REF!,0)-1,COUNTA(#REF!),1)</definedName>
    <definedName name="MICRO_pista" localSheetId="26">OFFSET(#REF!,0,MATCH(#REF!,#REF!,0)-1,COUNTA(#REF!),1)</definedName>
    <definedName name="MICRO_pista">OFFSET(#REF!,0,MATCH(#REF!,#REF!,0)-1,COUNTA(#REF!),1)</definedName>
    <definedName name="MICRO0.8" localSheetId="4">#REF!</definedName>
    <definedName name="MICRO0.8" localSheetId="7">#REF!</definedName>
    <definedName name="MICRO0.8">#REF!</definedName>
    <definedName name="MICRO0.8BC" localSheetId="4">#REF!</definedName>
    <definedName name="MICRO0.8BC" localSheetId="7">#REF!</definedName>
    <definedName name="MICRO0.8BC">#REF!</definedName>
    <definedName name="MICRO1.5" localSheetId="4">#REF!</definedName>
    <definedName name="MICRO1.5" localSheetId="7">#REF!</definedName>
    <definedName name="MICRO1.5">#REF!</definedName>
    <definedName name="MICRO1.5BC" localSheetId="4">#REF!</definedName>
    <definedName name="MICRO1.5BC" localSheetId="7">#REF!</definedName>
    <definedName name="MICRO1.5BC">#REF!</definedName>
    <definedName name="MICRO8" localSheetId="4">#REF!</definedName>
    <definedName name="MICRO8" localSheetId="7">#REF!</definedName>
    <definedName name="MICRO8">#REF!</definedName>
    <definedName name="microma" localSheetId="4">#REF!</definedName>
    <definedName name="microma" localSheetId="7">#REF!</definedName>
    <definedName name="microma">#REF!</definedName>
    <definedName name="MICROMAN" localSheetId="4">#REF!</definedName>
    <definedName name="MICROMAN" localSheetId="7">#REF!</definedName>
    <definedName name="MICROMAN">#REF!</definedName>
    <definedName name="MICROMANUT" localSheetId="4">#REF!</definedName>
    <definedName name="MICROMANUT" localSheetId="7">#REF!</definedName>
    <definedName name="MICROMANUT">#REF!</definedName>
    <definedName name="MICROP" localSheetId="4">#REF!</definedName>
    <definedName name="MICROP" localSheetId="7">#REF!</definedName>
    <definedName name="MICROP">#REF!</definedName>
    <definedName name="MICROREC" localSheetId="4">#REF!</definedName>
    <definedName name="MICROREC" localSheetId="7">#REF!</definedName>
    <definedName name="MICROREC">#REF!</definedName>
    <definedName name="MICRORECUP" localSheetId="4">#REF!</definedName>
    <definedName name="MICRORECUP" localSheetId="7">#REF!</definedName>
    <definedName name="MICRORECUP">#REF!</definedName>
    <definedName name="Microrrevestimento1.5" localSheetId="4">#REF!</definedName>
    <definedName name="Microrrevestimento1.5" localSheetId="7">#REF!</definedName>
    <definedName name="Microrrevestimento1.5">#REF!</definedName>
    <definedName name="microta" localSheetId="4">#REF!</definedName>
    <definedName name="microta" localSheetId="7">#REF!</definedName>
    <definedName name="microta">#REF!</definedName>
    <definedName name="MICROUNI" localSheetId="4">#REF!</definedName>
    <definedName name="MICROUNI" localSheetId="7">#REF!</definedName>
    <definedName name="MICROUNI">#REF!</definedName>
    <definedName name="Miniatura" localSheetId="4">#REF!</definedName>
    <definedName name="Miniatura" localSheetId="7">#REF!</definedName>
    <definedName name="Miniatura">#REF!</definedName>
    <definedName name="MINLS" localSheetId="4">#REF!</definedName>
    <definedName name="MINLS" localSheetId="7">#REF!</definedName>
    <definedName name="MINLS">#REF!</definedName>
    <definedName name="MINPGPELE" localSheetId="4">#REF!</definedName>
    <definedName name="MINPGPELE" localSheetId="7">#REF!</definedName>
    <definedName name="MINPGPELE" localSheetId="26">#REF!</definedName>
    <definedName name="MINPGPELE">#REF!</definedName>
    <definedName name="MINPGPMEC" localSheetId="4">#REF!</definedName>
    <definedName name="MINPGPMEC" localSheetId="7">#REF!</definedName>
    <definedName name="MINPGPMEC" localSheetId="26">#REF!</definedName>
    <definedName name="MINPGPMEC">#REF!</definedName>
    <definedName name="MINRM" localSheetId="4">#REF!</definedName>
    <definedName name="MINRM" localSheetId="7">#REF!</definedName>
    <definedName name="MINRM">#REF!</definedName>
    <definedName name="MINRMEC" localSheetId="4">#REF!</definedName>
    <definedName name="MINRMEC" localSheetId="7">#REF!</definedName>
    <definedName name="MINRMEC">#REF!</definedName>
    <definedName name="MINRMZ" localSheetId="4">#REF!</definedName>
    <definedName name="MINRMZ" localSheetId="7">#REF!</definedName>
    <definedName name="MINRMZ">#REF!</definedName>
    <definedName name="MINROÇ" localSheetId="4">#REF!</definedName>
    <definedName name="MINROÇ" localSheetId="7">#REF!</definedName>
    <definedName name="MINROÇ">#REF!</definedName>
    <definedName name="MINTB" localSheetId="4">#REF!</definedName>
    <definedName name="MINTB" localSheetId="7">#REF!</definedName>
    <definedName name="MINTB">#REF!</definedName>
    <definedName name="Mirin" localSheetId="7">{"total","SUM(total)","YNNNN",FALSE}</definedName>
    <definedName name="Mirin">{"total","SUM(total)","YNNNN",FALSE}</definedName>
    <definedName name="MIX" localSheetId="4">#REF!</definedName>
    <definedName name="MIX" localSheetId="7">#REF!</definedName>
    <definedName name="MIX" localSheetId="26">#REF!</definedName>
    <definedName name="MIX">#REF!</definedName>
    <definedName name="MM" localSheetId="4">#N/A</definedName>
    <definedName name="MM" localSheetId="7">#N/A</definedName>
    <definedName name="MM" hidden="1">{#N/A,#N/A,FALSE,"GERAL";#N/A,#N/A,FALSE,"012-96";#N/A,#N/A,FALSE,"018-96";#N/A,#N/A,FALSE,"027-96";#N/A,#N/A,FALSE,"059-96";#N/A,#N/A,FALSE,"076-96";#N/A,#N/A,FALSE,"019-97";#N/A,#N/A,FALSE,"021-97";#N/A,#N/A,FALSE,"022-97";#N/A,#N/A,FALSE,"028-97"}</definedName>
    <definedName name="MMM" localSheetId="4">#REF!</definedName>
    <definedName name="MMM" localSheetId="7">#REF!</definedName>
    <definedName name="MMM">#REF!</definedName>
    <definedName name="mmmm" localSheetId="7">#N/A</definedName>
    <definedName name="mmmm">#N/A</definedName>
    <definedName name="MMMMM" localSheetId="7">#N/A</definedName>
    <definedName name="mmmmm"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MMMMMM" localSheetId="7">#N/A</definedName>
    <definedName name="MMMMMM">#N/A</definedName>
    <definedName name="mmmmmmm" localSheetId="7" hidden="1">{#N/A,#N/A,FALSE,"QD_F1 Invest Detalhado";#N/A,#N/A,FALSE,"QD_F3 Invest_Comparado";#N/A,#N/A,FALSE,"QD_B Trafego";#N/A,#N/A,FALSE,"QD_D0 Custos Operacionais";#N/A,#N/A,FALSE,"QD_C Receita";#N/A,#N/A,FALSE,"QD_D Custos";#N/A,#N/A,FALSE,"QD_E Resultado";#N/A,#N/A,FALSE,"QD_G Fluxo Caixa"}</definedName>
    <definedName name="mmmmmmm" hidden="1">{#N/A,#N/A,FALSE,"QD_F1 Invest Detalhado";#N/A,#N/A,FALSE,"QD_F3 Invest_Comparado";#N/A,#N/A,FALSE,"QD_B Trafego";#N/A,#N/A,FALSE,"QD_D0 Custos Operacionais";#N/A,#N/A,FALSE,"QD_C Receita";#N/A,#N/A,FALSE,"QD_D Custos";#N/A,#N/A,FALSE,"QD_E Resultado";#N/A,#N/A,FALSE,"QD_G Fluxo Caixa"}</definedName>
    <definedName name="MNCDF" localSheetId="7">#REF!</definedName>
    <definedName name="MNCDF">#N/A</definedName>
    <definedName name="MNM" localSheetId="4">#REF!</definedName>
    <definedName name="MNM" localSheetId="7">#REF!</definedName>
    <definedName name="MNM">#REF!</definedName>
    <definedName name="mnmm" localSheetId="4">#REF!</definedName>
    <definedName name="mnmm" localSheetId="7">#REF!</definedName>
    <definedName name="mnmm">#REF!</definedName>
    <definedName name="MO" localSheetId="25" hidden="1">#REF!</definedName>
    <definedName name="MO" localSheetId="4" hidden="1">#REF!</definedName>
    <definedName name="MO" localSheetId="27" hidden="1">#REF!</definedName>
    <definedName name="MO" localSheetId="26" hidden="1">#REF!</definedName>
    <definedName name="MO" localSheetId="24" hidden="1">#REF!</definedName>
    <definedName name="MO" localSheetId="1" hidden="1">#REF!</definedName>
    <definedName name="MO" localSheetId="0" hidden="1">#REF!</definedName>
    <definedName name="MO" hidden="1">#REF!</definedName>
    <definedName name="mo_base" localSheetId="4">#REF!</definedName>
    <definedName name="mo_base" localSheetId="7">#REF!</definedName>
    <definedName name="mo_base">#REF!</definedName>
    <definedName name="MO_SICROPE_201511" localSheetId="4">#REF!</definedName>
    <definedName name="MO_SICROPE_201511" localSheetId="7">#REF!</definedName>
    <definedName name="MO_SICROPE_201511">#REF!</definedName>
    <definedName name="MO_SINAPI_TR3">#REF!</definedName>
    <definedName name="mo_sub_base" localSheetId="4">#REF!</definedName>
    <definedName name="mo_sub_base" localSheetId="7">#REF!</definedName>
    <definedName name="mo_sub_base">#REF!</definedName>
    <definedName name="Mob" localSheetId="4">#REF!</definedName>
    <definedName name="Mob" localSheetId="27" hidden="1">#REF!</definedName>
    <definedName name="Mob" localSheetId="7">#REF!</definedName>
    <definedName name="Mob" localSheetId="26" hidden="1">#REF!</definedName>
    <definedName name="Mob">#REF!</definedName>
    <definedName name="MobDesmobTotal" localSheetId="4">#REF!</definedName>
    <definedName name="MobDesmobTotal" localSheetId="7">#REF!</definedName>
    <definedName name="MobDesmobTotal">#REF!</definedName>
    <definedName name="Mobiliário">#REF!</definedName>
    <definedName name="MOBILIZAÇÃO" localSheetId="4">#REF!</definedName>
    <definedName name="MOBILIZAÇÃO" localSheetId="7">#REF!</definedName>
    <definedName name="MOBILIZAÇÃO">#REF!</definedName>
    <definedName name="MOBILMA" localSheetId="4">#REF!</definedName>
    <definedName name="MOBILMA" localSheetId="7">#REF!</definedName>
    <definedName name="MOBILMA">#REF!</definedName>
    <definedName name="MOBILTA" localSheetId="4">#REF!</definedName>
    <definedName name="MOBILTA" localSheetId="7">#REF!</definedName>
    <definedName name="MOBILTA">#REF!</definedName>
    <definedName name="mobra" localSheetId="4">#REF!</definedName>
    <definedName name="mobra" localSheetId="7">#REF!</definedName>
    <definedName name="mobra">#REF!</definedName>
    <definedName name="MOD" localSheetId="7">{"total","SUM(total)","YNNNN",FALSE}</definedName>
    <definedName name="MOD">{"total","SUM(total)","YNNNN",FALSE}</definedName>
    <definedName name="Mod.Contr.COmb.Posto" localSheetId="7">#REF!</definedName>
    <definedName name="Mod.Contr.COmb.Posto">#N/A</definedName>
    <definedName name="mod1.ext" localSheetId="4">BDI!mod1.ext</definedName>
    <definedName name="mod1.ext" localSheetId="7">#N/A</definedName>
    <definedName name="mod1.ext">_______A19</definedName>
    <definedName name="mod1.ext_38" localSheetId="4">#REF!</definedName>
    <definedName name="mod1.ext_38" localSheetId="26">#REF!</definedName>
    <definedName name="mod1.ext_38">#N/A</definedName>
    <definedName name="Modalidade" localSheetId="4">#REF!</definedName>
    <definedName name="Modalidade" localSheetId="7">#REF!</definedName>
    <definedName name="Modalidade">#REF!</definedName>
    <definedName name="Modelo" localSheetId="25" hidden="1">#REF!</definedName>
    <definedName name="Modelo" localSheetId="4" hidden="1">#REF!</definedName>
    <definedName name="Modelo" localSheetId="27" hidden="1">#REF!</definedName>
    <definedName name="Modelo" localSheetId="26" hidden="1">#REF!</definedName>
    <definedName name="Modelo" localSheetId="24" hidden="1">#REF!</definedName>
    <definedName name="Modelo" localSheetId="1" hidden="1">#REF!</definedName>
    <definedName name="Modelo" localSheetId="0" hidden="1">#REF!</definedName>
    <definedName name="Modelo" hidden="1">#REF!</definedName>
    <definedName name="MODEXT" localSheetId="4">#REF!</definedName>
    <definedName name="MODEXT" localSheetId="7">#REF!</definedName>
    <definedName name="MODEXT" localSheetId="26">#REF!</definedName>
    <definedName name="MODEXT">#N/A</definedName>
    <definedName name="MODIFICAÇÃO" localSheetId="7">{"total","SUM(total)","YNNNN",FALSE}</definedName>
    <definedName name="MODIFICAÇÃO">{"total","SUM(total)","YNNNN",FALSE}</definedName>
    <definedName name="MODULO1.CURTO" localSheetId="4">#REF!</definedName>
    <definedName name="MODULO1.CURTO" localSheetId="7">#REF!</definedName>
    <definedName name="MODULO1.CURTO" localSheetId="26">#REF!</definedName>
    <definedName name="MODULO1.CURTO">#REF!</definedName>
    <definedName name="módulo1.Extenso" localSheetId="4">BDI!MÊS</definedName>
    <definedName name="módulo1.Extenso" localSheetId="7">#N/A</definedName>
    <definedName name="módulo1.Extenso" localSheetId="26">'Mapa+Binômio'!MÊS</definedName>
    <definedName name="módulo1.Extenso">#N/A</definedName>
    <definedName name="módulo1.Extenso_1" localSheetId="4">BDI!módulo1.Extenso_1</definedName>
    <definedName name="módulo1.Extenso_1">#N/A</definedName>
    <definedName name="módulo1.Extenso_10" localSheetId="4">BDI!módulo1.Extenso_10</definedName>
    <definedName name="módulo1.Extenso_10">#N/A</definedName>
    <definedName name="módulo1.Extenso_12" localSheetId="4">BDI!módulo1.Extenso_12</definedName>
    <definedName name="módulo1.Extenso_12">#N/A</definedName>
    <definedName name="módulo1.Extenso_13" localSheetId="4">BDI!módulo1.Extenso_13</definedName>
    <definedName name="módulo1.Extenso_13">#N/A</definedName>
    <definedName name="módulo1.Extenso_14" localSheetId="4">BDI!módulo1.Extenso_14</definedName>
    <definedName name="módulo1.Extenso_14" localSheetId="7">FIT!módulo1.Extenso_14</definedName>
    <definedName name="módulo1.Extenso_14">#N/A</definedName>
    <definedName name="módulo1.Extenso_19">#N/A</definedName>
    <definedName name="módulo1.Extenso_2" localSheetId="4">BDI!módulo1.Extenso_2</definedName>
    <definedName name="módulo1.Extenso_2">NA()</definedName>
    <definedName name="módulo1.Extenso_20">#N/A</definedName>
    <definedName name="módulo1.Extenso_21">#N/A</definedName>
    <definedName name="módulo1.Extenso_22" localSheetId="4">BDI!módulo1.Extenso_22</definedName>
    <definedName name="módulo1.Extenso_22" localSheetId="7">FIT!módulo1.Extenso_22</definedName>
    <definedName name="módulo1.Extenso_22">#N/A</definedName>
    <definedName name="módulo1.Extenso_23">#N/A</definedName>
    <definedName name="módulo1.Extenso_24">#N/A</definedName>
    <definedName name="módulo1.Extenso_25" localSheetId="4">BDI!módulo1.Extenso_25</definedName>
    <definedName name="módulo1.Extenso_25" localSheetId="7">FIT!módulo1.Extenso_25</definedName>
    <definedName name="módulo1.Extenso_25">#N/A</definedName>
    <definedName name="módulo1.Extenso_26" localSheetId="4">BDI!módulo1.Extenso_26</definedName>
    <definedName name="módulo1.Extenso_26" localSheetId="7">#N/A</definedName>
    <definedName name="módulo1.Extenso_26">______A17</definedName>
    <definedName name="módulo1.Extenso_27" localSheetId="4">BDI!módulo1.Extenso_27</definedName>
    <definedName name="módulo1.Extenso_27">#N/A</definedName>
    <definedName name="módulo1.Extenso_28" localSheetId="4">BDI!módulo1.Extenso_28</definedName>
    <definedName name="módulo1.Extenso_28" localSheetId="7">FIT!módulo1.Extenso_28</definedName>
    <definedName name="módulo1.Extenso_28">#N/A</definedName>
    <definedName name="módulo1.Extenso_29" localSheetId="4">BDI!módulo1.Extenso_29</definedName>
    <definedName name="módulo1.Extenso_29">#N/A</definedName>
    <definedName name="módulo1.Extenso_3" localSheetId="4">BDI!módulo1.Extenso_3</definedName>
    <definedName name="módulo1.Extenso_3" localSheetId="7">FIT!módulo1.Extenso_3</definedName>
    <definedName name="módulo1.Extenso_3">#N/A</definedName>
    <definedName name="módulo1.Extenso_30" localSheetId="4">BDI!módulo1.Extenso_30</definedName>
    <definedName name="módulo1.Extenso_30" localSheetId="7">#N/A</definedName>
    <definedName name="módulo1.Extenso_30">______CCM30</definedName>
    <definedName name="módulo1.Extenso_31" localSheetId="4">BDI!módulo1.Extenso_31</definedName>
    <definedName name="módulo1.Extenso_31">#N/A</definedName>
    <definedName name="módulo1.Extenso_32" localSheetId="4">BDI!módulo1.Extenso_32</definedName>
    <definedName name="módulo1.Extenso_32" localSheetId="7">FIT!módulo1.Extenso_32</definedName>
    <definedName name="módulo1.Extenso_32">#N/A</definedName>
    <definedName name="módulo1.Extenso_33" localSheetId="4">BDI!módulo1.Extenso_33</definedName>
    <definedName name="módulo1.Extenso_33">#N/A</definedName>
    <definedName name="módulo1.Extenso_34" localSheetId="4">BDI!módulo1.Extenso_34</definedName>
    <definedName name="módulo1.Extenso_34">#N/A</definedName>
    <definedName name="módulo1.Extenso_35" localSheetId="4">BDI!módulo1.Extenso_35</definedName>
    <definedName name="módulo1.Extenso_35">#N/A</definedName>
    <definedName name="módulo1.Extenso_36" localSheetId="4">BDI!módulo1.Extenso_36</definedName>
    <definedName name="módulo1.Extenso_36">#N/A</definedName>
    <definedName name="módulo1.Extenso_37" localSheetId="4">BDI!módulo1.Extenso_37</definedName>
    <definedName name="módulo1.Extenso_37">#N/A</definedName>
    <definedName name="módulo1.Extenso_38" localSheetId="4">BDI!módulo1.Extenso_38</definedName>
    <definedName name="módulo1.Extenso_38">#N/A</definedName>
    <definedName name="módulo1.Extenso_39">#N/A</definedName>
    <definedName name="módulo1.Extenso_4" localSheetId="4">BDI!módulo1.Extenso_4</definedName>
    <definedName name="módulo1.Extenso_4">#N/A</definedName>
    <definedName name="módulo1.Extenso_40">#N/A</definedName>
    <definedName name="módulo1.Extenso_41">#N/A</definedName>
    <definedName name="módulo1.Extenso_42" localSheetId="4">BDI!__ABR95</definedName>
    <definedName name="módulo1.Extenso_42" localSheetId="26">'Mapa+Binômio'!__ABR95</definedName>
    <definedName name="módulo1.Extenso_42">#N/A</definedName>
    <definedName name="módulo1.Extenso_43">#N/A</definedName>
    <definedName name="módulo1.Extenso_44">#N/A</definedName>
    <definedName name="módulo1.Extenso_45" localSheetId="4">BDI!__ABR96</definedName>
    <definedName name="módulo1.Extenso_45" localSheetId="26">'Mapa+Binômio'!__ABR96</definedName>
    <definedName name="módulo1.Extenso_45">#N/A</definedName>
    <definedName name="módulo1.Extenso_46" localSheetId="4">BDI!__ABR96</definedName>
    <definedName name="módulo1.Extenso_46" localSheetId="26">'Mapa+Binômio'!__ABR96</definedName>
    <definedName name="módulo1.Extenso_46">#N/A</definedName>
    <definedName name="módulo1.Extenso_47">#N/A</definedName>
    <definedName name="módulo1.Extenso_48">#N/A</definedName>
    <definedName name="módulo1.Extenso_5" localSheetId="4">BDI!módulo1.Extenso_5</definedName>
    <definedName name="módulo1.Extenso_5" localSheetId="7">FIT!módulo1.Extenso_5</definedName>
    <definedName name="módulo1.Extenso_5">#N/A</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4">BDI!__ABR97</definedName>
    <definedName name="módulo1.Extenso_58" localSheetId="26">'Mapa+Binômio'!__ABR97</definedName>
    <definedName name="módulo1.Extenso_58">#N/A</definedName>
    <definedName name="módulo1.Extenso_59" localSheetId="4">BDI!__ABR98</definedName>
    <definedName name="módulo1.Extenso_59" localSheetId="26">'Mapa+Binômio'!__ABR98</definedName>
    <definedName name="módulo1.Extenso_59">#N/A</definedName>
    <definedName name="módulo1.Extenso_6" localSheetId="4">BDI!módulo1.Extenso_6</definedName>
    <definedName name="módulo1.Extenso_6" localSheetId="7">FIT!módulo1.Extenso_6</definedName>
    <definedName name="módulo1.Extenso_6">#N/A</definedName>
    <definedName name="módulo1.Extenso_60">#N/A</definedName>
    <definedName name="módulo1.Extenso_61">#N/A</definedName>
    <definedName name="módulo1.Extenso_62">#N/A</definedName>
    <definedName name="módulo1.Extenso_63" localSheetId="4">#N/A</definedName>
    <definedName name="módulo1.Extenso_63" localSheetId="7">#N/A</definedName>
    <definedName name="módulo1.Extenso_63">______PTB10</definedName>
    <definedName name="módulo1.Extenso_64">#N/A</definedName>
    <definedName name="módulo1.Extenso_65" localSheetId="4">BDI!__ABR99</definedName>
    <definedName name="módulo1.Extenso_65" localSheetId="26">'Mapa+Binômio'!__ABR99</definedName>
    <definedName name="módulo1.Extenso_65">#N/A</definedName>
    <definedName name="módulo1.Extenso_66">#N/A</definedName>
    <definedName name="módulo1.Extenso_67">#N/A</definedName>
    <definedName name="módulo1.Extenso_68">#N/A</definedName>
    <definedName name="módulo1.Extenso_69" localSheetId="4">BDI!__ABR99</definedName>
    <definedName name="módulo1.Extenso_69" localSheetId="26">'Mapa+Binômio'!__ABR99</definedName>
    <definedName name="módulo1.Extenso_69">#N/A</definedName>
    <definedName name="módulo1.Extenso_7" localSheetId="4">BDI!módulo1.Extenso_7</definedName>
    <definedName name="módulo1.Extenso_7">#N/A</definedName>
    <definedName name="módulo1.Extenso_70">#N/A</definedName>
    <definedName name="módulo1.Extenso_71" localSheetId="4">BDI!__AGO95</definedName>
    <definedName name="módulo1.Extenso_71" localSheetId="26">'Mapa+Binômio'!__AGO95</definedName>
    <definedName name="módulo1.Extenso_71">#N/A</definedName>
    <definedName name="módulo1.Extenso_72" localSheetId="4">BDI!__AGO95</definedName>
    <definedName name="módulo1.Extenso_72" localSheetId="26">'Mapa+Binômio'!__AGO95</definedName>
    <definedName name="módulo1.Extenso_72">#N/A</definedName>
    <definedName name="módulo1.Extenso_8" localSheetId="4">BDI!módulo1.Extenso_8</definedName>
    <definedName name="módulo1.Extenso_8">#N/A</definedName>
    <definedName name="módulo1.Extenso_9" localSheetId="4">BDI!módulo1.Extenso_9</definedName>
    <definedName name="módulo1.Extenso_9" localSheetId="7">FIT!módulo1.Extenso_9</definedName>
    <definedName name="módulo1.Extenso_9">#N/A</definedName>
    <definedName name="módulo1_Extenso">NA()</definedName>
    <definedName name="Moeda" localSheetId="4">#REF!</definedName>
    <definedName name="Moeda" localSheetId="7">#REF!</definedName>
    <definedName name="Moeda">#REF!</definedName>
    <definedName name="MoedaVal" localSheetId="4">#REF!</definedName>
    <definedName name="MoedaVal" localSheetId="7">#REF!</definedName>
    <definedName name="MoedaVal">#REF!</definedName>
    <definedName name="MOME">#N/A</definedName>
    <definedName name="MOME_2">NA()</definedName>
    <definedName name="MOMFRESAG" localSheetId="4">#REF!</definedName>
    <definedName name="MOMFRESAG" localSheetId="7">#REF!</definedName>
    <definedName name="MOMFRESAG">#REF!</definedName>
    <definedName name="MOMFRESPIL" localSheetId="4">#REF!</definedName>
    <definedName name="MOMFRESPIL" localSheetId="7">#REF!</definedName>
    <definedName name="MOMFRESPIL">#REF!</definedName>
    <definedName name="mon" localSheetId="4">#REF!</definedName>
    <definedName name="mon" localSheetId="7">#REF!</definedName>
    <definedName name="mon">#REF!</definedName>
    <definedName name="mont" localSheetId="4">#REF!</definedName>
    <definedName name="mont" localSheetId="7">#REF!</definedName>
    <definedName name="mont">#REF!</definedName>
    <definedName name="MOTO" localSheetId="4">#REF!</definedName>
    <definedName name="MOTO" localSheetId="7">#REF!</definedName>
    <definedName name="MOTO">#REF!</definedName>
    <definedName name="MOTOMA" localSheetId="4">#REF!</definedName>
    <definedName name="MOTOMA" localSheetId="7">#REF!</definedName>
    <definedName name="MOTOMA">#REF!</definedName>
    <definedName name="MOTONIVELADORA" localSheetId="7">#REF!</definedName>
    <definedName name="MOTONIVELADORA">#N/A</definedName>
    <definedName name="MOTORISTA" localSheetId="4">#REF!</definedName>
    <definedName name="MOTORISTA" localSheetId="7">#REF!</definedName>
    <definedName name="MOTORISTA">#REF!</definedName>
    <definedName name="MOTOSERRA" localSheetId="4">#REF!</definedName>
    <definedName name="MOTOSERRA" localSheetId="7">#REF!</definedName>
    <definedName name="MOTOSERRA">#REF!</definedName>
    <definedName name="MOTOTA" localSheetId="4">#REF!</definedName>
    <definedName name="MOTOTA" localSheetId="7">#REF!</definedName>
    <definedName name="MOTOTA">#REF!</definedName>
    <definedName name="Movimento" localSheetId="4">#REF!</definedName>
    <definedName name="Movimento" localSheetId="7">#REF!</definedName>
    <definedName name="Movimento">#REF!</definedName>
    <definedName name="Movimento_2">#N/A</definedName>
    <definedName name="MP" localSheetId="25" hidden="1">#REF!</definedName>
    <definedName name="MP" localSheetId="4" hidden="1">#REF!</definedName>
    <definedName name="MP" localSheetId="27" hidden="1">#REF!</definedName>
    <definedName name="MP" localSheetId="7" hidden="1">#REF!</definedName>
    <definedName name="MP" localSheetId="26" hidden="1">#REF!</definedName>
    <definedName name="MP" localSheetId="24" hidden="1">#REF!</definedName>
    <definedName name="MP" localSheetId="1" hidden="1">#REF!</definedName>
    <definedName name="MP" localSheetId="0" hidden="1">#REF!</definedName>
    <definedName name="MP" hidden="1">#REF!</definedName>
    <definedName name="MPAC" localSheetId="4">#REF!</definedName>
    <definedName name="MPAC" localSheetId="7">#REF!</definedName>
    <definedName name="MPAC">#REF!</definedName>
    <definedName name="MPACAP" localSheetId="4">#REF!</definedName>
    <definedName name="MPACAP" localSheetId="7">#REF!</definedName>
    <definedName name="MPACAP">#REF!</definedName>
    <definedName name="MPACM" localSheetId="4">#REF!</definedName>
    <definedName name="MPACM" localSheetId="7">#REF!</definedName>
    <definedName name="MPACM">#REF!</definedName>
    <definedName name="MPARL1CE" localSheetId="4">#REF!</definedName>
    <definedName name="MPARL1CE" localSheetId="7">#REF!</definedName>
    <definedName name="MPARL1CE">#REF!</definedName>
    <definedName name="MPARR1C" localSheetId="4">#REF!</definedName>
    <definedName name="MPARR1C" localSheetId="7">#REF!</definedName>
    <definedName name="MPARR1C">#REF!</definedName>
    <definedName name="MPB1C" localSheetId="4">#REF!</definedName>
    <definedName name="MPB1C" localSheetId="7">#REF!</definedName>
    <definedName name="MPB1C">#REF!</definedName>
    <definedName name="mpm2.5" localSheetId="4">#REF!</definedName>
    <definedName name="mpm2.5" localSheetId="7">#REF!</definedName>
    <definedName name="mpm2.5">#REF!</definedName>
    <definedName name="MPPMC" localSheetId="4">#REF!</definedName>
    <definedName name="MPPMC" localSheetId="7">#REF!</definedName>
    <definedName name="MPPMC">#REF!</definedName>
    <definedName name="MPTCAP" localSheetId="4">#REF!</definedName>
    <definedName name="MPTCAP" localSheetId="7">#REF!</definedName>
    <definedName name="MPTCAP">#REF!</definedName>
    <definedName name="MPTCM" localSheetId="4">#REF!</definedName>
    <definedName name="MPTCM" localSheetId="7">#REF!</definedName>
    <definedName name="MPTCM">#REF!</definedName>
    <definedName name="MPTRL1CE" localSheetId="4">#REF!</definedName>
    <definedName name="MPTRL1CE" localSheetId="7">#REF!</definedName>
    <definedName name="MPTRL1CE">#REF!</definedName>
    <definedName name="MPTRR1C" localSheetId="4">#REF!</definedName>
    <definedName name="MPTRR1C" localSheetId="7">#REF!</definedName>
    <definedName name="MPTRR1C">#REF!</definedName>
    <definedName name="MRSPF2A" localSheetId="4">#REF!</definedName>
    <definedName name="MRSPF2A" localSheetId="7">#REF!</definedName>
    <definedName name="MRSPF2A">#REF!</definedName>
    <definedName name="MSICRO" localSheetId="4">#REF!</definedName>
    <definedName name="MSICRO" localSheetId="7">#REF!</definedName>
    <definedName name="MSICRO">#REF!</definedName>
    <definedName name="MSICRO_1" localSheetId="4">#REF!</definedName>
    <definedName name="MSICRO_1" localSheetId="7">#REF!</definedName>
    <definedName name="MSICRO_1" localSheetId="26">#REF!</definedName>
    <definedName name="MSICRO_1">#REF!</definedName>
    <definedName name="msv" localSheetId="4">#REF!</definedName>
    <definedName name="msv" localSheetId="7">#REF!</definedName>
    <definedName name="msv">#REF!</definedName>
    <definedName name="MT__DEPARTAMENTO_NACIONAL_DE_ESTRADAS_DE_RODAGEM" localSheetId="4">#REF!</definedName>
    <definedName name="MT__DEPARTAMENTO_NACIONAL_DE_ESTRADAS_DE_RODAGEM" localSheetId="7">#REF!</definedName>
    <definedName name="MT__DEPARTAMENTO_NACIONAL_DE_ESTRADAS_DE_RODAGEM">#REF!</definedName>
    <definedName name="MTCAP50" localSheetId="4">#REF!</definedName>
    <definedName name="MTCAP50" localSheetId="7">#REF!</definedName>
    <definedName name="MTCAP50">#REF!</definedName>
    <definedName name="MTCM30" localSheetId="4">#REF!</definedName>
    <definedName name="MTCM30" localSheetId="7">#REF!</definedName>
    <definedName name="MTCM30">#REF!</definedName>
    <definedName name="MTEMULFLEX" localSheetId="4">#REF!</definedName>
    <definedName name="MTEMULFLEX" localSheetId="7">#REF!</definedName>
    <definedName name="MTEMULFLEX">#REF!</definedName>
    <definedName name="MTOT02_020_0010" localSheetId="4">#REF!</definedName>
    <definedName name="MTOT02_020_0010" localSheetId="7">#REF!</definedName>
    <definedName name="MTOT02_020_0010">#REF!</definedName>
    <definedName name="MTOT02_020_0010_1" localSheetId="4">#REF!</definedName>
    <definedName name="MTOT02_020_0010_1" localSheetId="7">#REF!</definedName>
    <definedName name="MTOT02_020_0010_1">#REF!</definedName>
    <definedName name="MTOT02_020_0070" localSheetId="4">#REF!</definedName>
    <definedName name="MTOT02_020_0070" localSheetId="7">#REF!</definedName>
    <definedName name="MTOT02_020_0070">#REF!</definedName>
    <definedName name="MTOT02_020_0070_1" localSheetId="4">#REF!</definedName>
    <definedName name="MTOT02_020_0070_1" localSheetId="7">#REF!</definedName>
    <definedName name="MTOT02_020_0070_1">#REF!</definedName>
    <definedName name="MTOT02_030_0090" localSheetId="4">#REF!</definedName>
    <definedName name="MTOT02_030_0090" localSheetId="7">#REF!</definedName>
    <definedName name="MTOT02_030_0090">#REF!</definedName>
    <definedName name="MTOT02_030_0090_1" localSheetId="4">#REF!</definedName>
    <definedName name="MTOT02_030_0090_1" localSheetId="7">#REF!</definedName>
    <definedName name="MTOT02_030_0090_1">#REF!</definedName>
    <definedName name="MTOT02_030_0100" localSheetId="4">#REF!</definedName>
    <definedName name="MTOT02_030_0100" localSheetId="7">#REF!</definedName>
    <definedName name="MTOT02_030_0100">#REF!</definedName>
    <definedName name="MTOT02_030_0100_1" localSheetId="4">#REF!</definedName>
    <definedName name="MTOT02_030_0100_1" localSheetId="7">#REF!</definedName>
    <definedName name="MTOT02_030_0100_1">#REF!</definedName>
    <definedName name="MTOT02_040_0200" localSheetId="4">#REF!</definedName>
    <definedName name="MTOT02_040_0200" localSheetId="7">#REF!</definedName>
    <definedName name="MTOT02_040_0200">#REF!</definedName>
    <definedName name="MTOT02_040_0200_1" localSheetId="4">#REF!</definedName>
    <definedName name="MTOT02_040_0200_1" localSheetId="7">#REF!</definedName>
    <definedName name="MTOT02_040_0200_1">#REF!</definedName>
    <definedName name="MTOT02_040_0280" localSheetId="4">#REF!</definedName>
    <definedName name="MTOT02_040_0280" localSheetId="7">#REF!</definedName>
    <definedName name="MTOT02_040_0280">#REF!</definedName>
    <definedName name="MTOT02_040_0280_1" localSheetId="4">#REF!</definedName>
    <definedName name="MTOT02_040_0280_1" localSheetId="7">#REF!</definedName>
    <definedName name="MTOT02_040_0280_1">#REF!</definedName>
    <definedName name="MTOT02_040_0921" localSheetId="4">#REF!</definedName>
    <definedName name="MTOT02_040_0921" localSheetId="7">#REF!</definedName>
    <definedName name="MTOT02_040_0921">#REF!</definedName>
    <definedName name="MTOT02_040_0921_1" localSheetId="4">#REF!</definedName>
    <definedName name="MTOT02_040_0921_1" localSheetId="7">#REF!</definedName>
    <definedName name="MTOT02_040_0921_1">#REF!</definedName>
    <definedName name="MTOT02_040_1055" localSheetId="4">#REF!</definedName>
    <definedName name="MTOT02_040_1055" localSheetId="7">#REF!</definedName>
    <definedName name="MTOT02_040_1055">#REF!</definedName>
    <definedName name="MTOT02_040_1055_1" localSheetId="4">#REF!</definedName>
    <definedName name="MTOT02_040_1055_1" localSheetId="7">#REF!</definedName>
    <definedName name="MTOT02_040_1055_1">#REF!</definedName>
    <definedName name="MTOT02_040_1060" localSheetId="4">#REF!</definedName>
    <definedName name="MTOT02_040_1060" localSheetId="7">#REF!</definedName>
    <definedName name="MTOT02_040_1060">#REF!</definedName>
    <definedName name="MTOT02_040_1060_1" localSheetId="4">#REF!</definedName>
    <definedName name="MTOT02_040_1060_1" localSheetId="7">#REF!</definedName>
    <definedName name="MTOT02_040_1060_1">#REF!</definedName>
    <definedName name="MTOT02_040_3790" localSheetId="4">#REF!</definedName>
    <definedName name="MTOT02_040_3790" localSheetId="7">#REF!</definedName>
    <definedName name="MTOT02_040_3790">#REF!</definedName>
    <definedName name="MTOT02_040_3790_1" localSheetId="4">#REF!</definedName>
    <definedName name="MTOT02_040_3790_1" localSheetId="7">#REF!</definedName>
    <definedName name="MTOT02_040_3790_1">#REF!</definedName>
    <definedName name="MTOT02_040_3800" localSheetId="4">#REF!</definedName>
    <definedName name="MTOT02_040_3800" localSheetId="7">#REF!</definedName>
    <definedName name="MTOT02_040_3800">#REF!</definedName>
    <definedName name="MTOT02_040_3800_1" localSheetId="4">#REF!</definedName>
    <definedName name="MTOT02_040_3800_1" localSheetId="7">#REF!</definedName>
    <definedName name="MTOT02_040_3800_1">#REF!</definedName>
    <definedName name="MTOT02_040_3810" localSheetId="4">#REF!</definedName>
    <definedName name="MTOT02_040_3810" localSheetId="7">#REF!</definedName>
    <definedName name="MTOT02_040_3810">#REF!</definedName>
    <definedName name="MTOT02_040_3810_1" localSheetId="4">#REF!</definedName>
    <definedName name="MTOT02_040_3810_1" localSheetId="7">#REF!</definedName>
    <definedName name="MTOT02_040_3810_1">#REF!</definedName>
    <definedName name="MTOT02_040_4510" localSheetId="4">#REF!</definedName>
    <definedName name="MTOT02_040_4510" localSheetId="7">#REF!</definedName>
    <definedName name="MTOT02_040_4510">#REF!</definedName>
    <definedName name="MTOT02_040_4510_1" localSheetId="4">#REF!</definedName>
    <definedName name="MTOT02_040_4510_1" localSheetId="7">#REF!</definedName>
    <definedName name="MTOT02_040_4510_1">#REF!</definedName>
    <definedName name="MTOT02_040_4520" localSheetId="4">#REF!</definedName>
    <definedName name="MTOT02_040_4520" localSheetId="7">#REF!</definedName>
    <definedName name="MTOT02_040_4520">#REF!</definedName>
    <definedName name="MTOT02_040_4520_1" localSheetId="4">#REF!</definedName>
    <definedName name="MTOT02_040_4520_1" localSheetId="7">#REF!</definedName>
    <definedName name="MTOT02_040_4520_1">#REF!</definedName>
    <definedName name="MTOT02_040_4550" localSheetId="4">#REF!</definedName>
    <definedName name="MTOT02_040_4550" localSheetId="7">#REF!</definedName>
    <definedName name="MTOT02_040_4550">#REF!</definedName>
    <definedName name="MTOT02_040_4550_1" localSheetId="4">#REF!</definedName>
    <definedName name="MTOT02_040_4550_1" localSheetId="7">#REF!</definedName>
    <definedName name="MTOT02_040_4550_1">#REF!</definedName>
    <definedName name="MTOT02_040_4620" localSheetId="4">#REF!</definedName>
    <definedName name="MTOT02_040_4620" localSheetId="7">#REF!</definedName>
    <definedName name="MTOT02_040_4620">#REF!</definedName>
    <definedName name="MTOT02_040_4620_1" localSheetId="4">#REF!</definedName>
    <definedName name="MTOT02_040_4620_1" localSheetId="7">#REF!</definedName>
    <definedName name="MTOT02_040_4620_1">#REF!</definedName>
    <definedName name="MTOT02_040_4630" localSheetId="4">#REF!</definedName>
    <definedName name="MTOT02_040_4630" localSheetId="7">#REF!</definedName>
    <definedName name="MTOT02_040_4630">#REF!</definedName>
    <definedName name="MTOT02_040_4630_1" localSheetId="4">#REF!</definedName>
    <definedName name="MTOT02_040_4630_1" localSheetId="7">#REF!</definedName>
    <definedName name="MTOT02_040_4630_1">#REF!</definedName>
    <definedName name="MTOT02_040_4636" localSheetId="4">#REF!</definedName>
    <definedName name="MTOT02_040_4636" localSheetId="7">#REF!</definedName>
    <definedName name="MTOT02_040_4636">#REF!</definedName>
    <definedName name="MTOT02_040_4636_1" localSheetId="4">#REF!</definedName>
    <definedName name="MTOT02_040_4636_1" localSheetId="7">#REF!</definedName>
    <definedName name="MTOT02_040_4636_1">#REF!</definedName>
    <definedName name="MTOT02_040_4690" localSheetId="4">#REF!</definedName>
    <definedName name="MTOT02_040_4690" localSheetId="7">#REF!</definedName>
    <definedName name="MTOT02_040_4690">#REF!</definedName>
    <definedName name="MTOT02_040_4690_1" localSheetId="4">#REF!</definedName>
    <definedName name="MTOT02_040_4690_1" localSheetId="7">#REF!</definedName>
    <definedName name="MTOT02_040_4690_1">#REF!</definedName>
    <definedName name="MTOT02_040_7402" localSheetId="4">#REF!</definedName>
    <definedName name="MTOT02_040_7402" localSheetId="7">#REF!</definedName>
    <definedName name="MTOT02_040_7402">#REF!</definedName>
    <definedName name="MTOT02_040_7402_1" localSheetId="4">#REF!</definedName>
    <definedName name="MTOT02_040_7402_1" localSheetId="7">#REF!</definedName>
    <definedName name="MTOT02_040_7402_1">#REF!</definedName>
    <definedName name="MTOT02_040_9800" localSheetId="4">#REF!</definedName>
    <definedName name="MTOT02_040_9800" localSheetId="7">#REF!</definedName>
    <definedName name="MTOT02_040_9800">#REF!</definedName>
    <definedName name="MTOT02_040_9800_1" localSheetId="4">#REF!</definedName>
    <definedName name="MTOT02_040_9800_1" localSheetId="7">#REF!</definedName>
    <definedName name="MTOT02_040_9800_1">#REF!</definedName>
    <definedName name="MTOT02_040_9802" localSheetId="4">#REF!</definedName>
    <definedName name="MTOT02_040_9802" localSheetId="7">#REF!</definedName>
    <definedName name="MTOT02_040_9802">#REF!</definedName>
    <definedName name="MTOT02_040_9802_1" localSheetId="4">#REF!</definedName>
    <definedName name="MTOT02_040_9802_1" localSheetId="7">#REF!</definedName>
    <definedName name="MTOT02_040_9802_1">#REF!</definedName>
    <definedName name="MTOT02_040_9804" localSheetId="4">#REF!</definedName>
    <definedName name="MTOT02_040_9804" localSheetId="7">#REF!</definedName>
    <definedName name="MTOT02_040_9804">#REF!</definedName>
    <definedName name="MTOT02_040_9804_1" localSheetId="4">#REF!</definedName>
    <definedName name="MTOT02_040_9804_1" localSheetId="7">#REF!</definedName>
    <definedName name="MTOT02_040_9804_1">#REF!</definedName>
    <definedName name="MTOT02_110_0014" localSheetId="4">#REF!</definedName>
    <definedName name="MTOT02_110_0014" localSheetId="7">#REF!</definedName>
    <definedName name="MTOT02_110_0014">#REF!</definedName>
    <definedName name="MTOT02_110_0014_1" localSheetId="4">#REF!</definedName>
    <definedName name="MTOT02_110_0014_1" localSheetId="7">#REF!</definedName>
    <definedName name="MTOT02_110_0014_1">#REF!</definedName>
    <definedName name="MTOT02_110_0054" localSheetId="4">#REF!</definedName>
    <definedName name="MTOT02_110_0054" localSheetId="7">#REF!</definedName>
    <definedName name="MTOT02_110_0054">#REF!</definedName>
    <definedName name="MTOT02_110_0054_1" localSheetId="4">#REF!</definedName>
    <definedName name="MTOT02_110_0054_1" localSheetId="7">#REF!</definedName>
    <definedName name="MTOT02_110_0054_1">#REF!</definedName>
    <definedName name="MTOT02_110_0066" localSheetId="4">#REF!</definedName>
    <definedName name="MTOT02_110_0066" localSheetId="7">#REF!</definedName>
    <definedName name="MTOT02_110_0066">#REF!</definedName>
    <definedName name="MTOT02_110_0066_1" localSheetId="4">#REF!</definedName>
    <definedName name="MTOT02_110_0066_1" localSheetId="7">#REF!</definedName>
    <definedName name="MTOT02_110_0066_1">#REF!</definedName>
    <definedName name="MTOT02_110_0094" localSheetId="4">#REF!</definedName>
    <definedName name="MTOT02_110_0094" localSheetId="7">#REF!</definedName>
    <definedName name="MTOT02_110_0094">#REF!</definedName>
    <definedName name="MTOT02_110_0094_1" localSheetId="4">#REF!</definedName>
    <definedName name="MTOT02_110_0094_1" localSheetId="7">#REF!</definedName>
    <definedName name="MTOT02_110_0094_1">#REF!</definedName>
    <definedName name="MTOT02_110_0106" localSheetId="4">#REF!</definedName>
    <definedName name="MTOT02_110_0106" localSheetId="7">#REF!</definedName>
    <definedName name="MTOT02_110_0106">#REF!</definedName>
    <definedName name="MTOT02_110_0106_1" localSheetId="4">#REF!</definedName>
    <definedName name="MTOT02_110_0106_1" localSheetId="7">#REF!</definedName>
    <definedName name="MTOT02_110_0106_1">#REF!</definedName>
    <definedName name="MTOT02_110_0110" localSheetId="4">#REF!</definedName>
    <definedName name="MTOT02_110_0110" localSheetId="7">#REF!</definedName>
    <definedName name="MTOT02_110_0110">#REF!</definedName>
    <definedName name="MTOT02_110_0110_1" localSheetId="4">#REF!</definedName>
    <definedName name="MTOT02_110_0110_1" localSheetId="7">#REF!</definedName>
    <definedName name="MTOT02_110_0110_1">#REF!</definedName>
    <definedName name="MTOT02_110_0134" localSheetId="4">#REF!</definedName>
    <definedName name="MTOT02_110_0134" localSheetId="7">#REF!</definedName>
    <definedName name="MTOT02_110_0134">#REF!</definedName>
    <definedName name="MTOT02_110_0134_1" localSheetId="4">#REF!</definedName>
    <definedName name="MTOT02_110_0134_1" localSheetId="7">#REF!</definedName>
    <definedName name="MTOT02_110_0134_1">#REF!</definedName>
    <definedName name="MTOT02_110_0146" localSheetId="4">#REF!</definedName>
    <definedName name="MTOT02_110_0146" localSheetId="7">#REF!</definedName>
    <definedName name="MTOT02_110_0146">#REF!</definedName>
    <definedName name="MTOT02_110_0146_1" localSheetId="4">#REF!</definedName>
    <definedName name="MTOT02_110_0146_1" localSheetId="7">#REF!</definedName>
    <definedName name="MTOT02_110_0146_1">#REF!</definedName>
    <definedName name="MTOT02_110_0150" localSheetId="4">#REF!</definedName>
    <definedName name="MTOT02_110_0150" localSheetId="7">#REF!</definedName>
    <definedName name="MTOT02_110_0150">#REF!</definedName>
    <definedName name="MTOT02_110_0150_1" localSheetId="4">#REF!</definedName>
    <definedName name="MTOT02_110_0150_1" localSheetId="7">#REF!</definedName>
    <definedName name="MTOT02_110_0150_1">#REF!</definedName>
    <definedName name="MTOT02_110_0610" localSheetId="4">#REF!</definedName>
    <definedName name="MTOT02_110_0610" localSheetId="7">#REF!</definedName>
    <definedName name="MTOT02_110_0610">#REF!</definedName>
    <definedName name="MTOT02_110_0610_1" localSheetId="4">#REF!</definedName>
    <definedName name="MTOT02_110_0610_1" localSheetId="7">#REF!</definedName>
    <definedName name="MTOT02_110_0610_1">#REF!</definedName>
    <definedName name="MTOT02_110_0620" localSheetId="4">#REF!</definedName>
    <definedName name="MTOT02_110_0620" localSheetId="7">#REF!</definedName>
    <definedName name="MTOT02_110_0620">#REF!</definedName>
    <definedName name="MTOT02_110_0620_1" localSheetId="4">#REF!</definedName>
    <definedName name="MTOT02_110_0620_1" localSheetId="7">#REF!</definedName>
    <definedName name="MTOT02_110_0620_1">#REF!</definedName>
    <definedName name="MTOT02_110_0734" localSheetId="4">#REF!</definedName>
    <definedName name="MTOT02_110_0734" localSheetId="7">#REF!</definedName>
    <definedName name="MTOT02_110_0734">#REF!</definedName>
    <definedName name="MTOT02_110_0734_1" localSheetId="4">#REF!</definedName>
    <definedName name="MTOT02_110_0734_1" localSheetId="7">#REF!</definedName>
    <definedName name="MTOT02_110_0734_1">#REF!</definedName>
    <definedName name="MTOT02_110_0738" localSheetId="4">#REF!</definedName>
    <definedName name="MTOT02_110_0738" localSheetId="7">#REF!</definedName>
    <definedName name="MTOT02_110_0738">#REF!</definedName>
    <definedName name="MTOT02_110_0738_1" localSheetId="4">#REF!</definedName>
    <definedName name="MTOT02_110_0738_1" localSheetId="7">#REF!</definedName>
    <definedName name="MTOT02_110_0738_1">#REF!</definedName>
    <definedName name="MTOT02_110_0750" localSheetId="4">#REF!</definedName>
    <definedName name="MTOT02_110_0750" localSheetId="7">#REF!</definedName>
    <definedName name="MTOT02_110_0750">#REF!</definedName>
    <definedName name="MTOT02_110_0750_1" localSheetId="4">#REF!</definedName>
    <definedName name="MTOT02_110_0750_1" localSheetId="7">#REF!</definedName>
    <definedName name="MTOT02_110_0750_1">#REF!</definedName>
    <definedName name="MTOT02_110_1014" localSheetId="4">#REF!</definedName>
    <definedName name="MTOT02_110_1014" localSheetId="7">#REF!</definedName>
    <definedName name="MTOT02_110_1014">#REF!</definedName>
    <definedName name="MTOT02_110_1014_1" localSheetId="4">#REF!</definedName>
    <definedName name="MTOT02_110_1014_1" localSheetId="7">#REF!</definedName>
    <definedName name="MTOT02_110_1014_1">#REF!</definedName>
    <definedName name="MTOT02_110_1020" localSheetId="4">#REF!</definedName>
    <definedName name="MTOT02_110_1020" localSheetId="7">#REF!</definedName>
    <definedName name="MTOT02_110_1020">#REF!</definedName>
    <definedName name="MTOT02_110_1020_1" localSheetId="4">#REF!</definedName>
    <definedName name="MTOT02_110_1020_1" localSheetId="7">#REF!</definedName>
    <definedName name="MTOT02_110_1020_1">#REF!</definedName>
    <definedName name="MTOT02_110_1164" localSheetId="4">#REF!</definedName>
    <definedName name="MTOT02_110_1164" localSheetId="7">#REF!</definedName>
    <definedName name="MTOT02_110_1164">#REF!</definedName>
    <definedName name="MTOT02_110_1164_1" localSheetId="4">#REF!</definedName>
    <definedName name="MTOT02_110_1164_1" localSheetId="7">#REF!</definedName>
    <definedName name="MTOT02_110_1164_1">#REF!</definedName>
    <definedName name="MTOT02_110_1166" localSheetId="4">#REF!</definedName>
    <definedName name="MTOT02_110_1166" localSheetId="7">#REF!</definedName>
    <definedName name="MTOT02_110_1166">#REF!</definedName>
    <definedName name="MTOT02_110_1166_1" localSheetId="4">#REF!</definedName>
    <definedName name="MTOT02_110_1166_1" localSheetId="7">#REF!</definedName>
    <definedName name="MTOT02_110_1166_1">#REF!</definedName>
    <definedName name="MTOT02_110_1420" localSheetId="4">#REF!</definedName>
    <definedName name="MTOT02_110_1420" localSheetId="7">#REF!</definedName>
    <definedName name="MTOT02_110_1420">#REF!</definedName>
    <definedName name="MTOT02_110_1420_1" localSheetId="4">#REF!</definedName>
    <definedName name="MTOT02_110_1420_1" localSheetId="7">#REF!</definedName>
    <definedName name="MTOT02_110_1420_1">#REF!</definedName>
    <definedName name="MTOT02_110_1426" localSheetId="4">#REF!</definedName>
    <definedName name="MTOT02_110_1426" localSheetId="7">#REF!</definedName>
    <definedName name="MTOT02_110_1426">#REF!</definedName>
    <definedName name="MTOT02_110_1426_1" localSheetId="4">#REF!</definedName>
    <definedName name="MTOT02_110_1426_1" localSheetId="7">#REF!</definedName>
    <definedName name="MTOT02_110_1426_1">#REF!</definedName>
    <definedName name="MTOT02_110_1654" localSheetId="4">#REF!</definedName>
    <definedName name="MTOT02_110_1654" localSheetId="7">#REF!</definedName>
    <definedName name="MTOT02_110_1654">#REF!</definedName>
    <definedName name="MTOT02_110_1654_1" localSheetId="4">#REF!</definedName>
    <definedName name="MTOT02_110_1654_1" localSheetId="7">#REF!</definedName>
    <definedName name="MTOT02_110_1654_1">#REF!</definedName>
    <definedName name="MTOT02_110_1880" localSheetId="4">#REF!</definedName>
    <definedName name="MTOT02_110_1880" localSheetId="7">#REF!</definedName>
    <definedName name="MTOT02_110_1880">#REF!</definedName>
    <definedName name="MTOT02_110_1880_1" localSheetId="4">#REF!</definedName>
    <definedName name="MTOT02_110_1880_1" localSheetId="7">#REF!</definedName>
    <definedName name="MTOT02_110_1880_1">#REF!</definedName>
    <definedName name="MTOT02_110_1974" localSheetId="4">#REF!</definedName>
    <definedName name="MTOT02_110_1974" localSheetId="7">#REF!</definedName>
    <definedName name="MTOT02_110_1974">#REF!</definedName>
    <definedName name="MTOT02_110_1974_1" localSheetId="4">#REF!</definedName>
    <definedName name="MTOT02_110_1974_1" localSheetId="7">#REF!</definedName>
    <definedName name="MTOT02_110_1974_1">#REF!</definedName>
    <definedName name="MTOT02_110_1996" localSheetId="4">#REF!</definedName>
    <definedName name="MTOT02_110_1996" localSheetId="7">#REF!</definedName>
    <definedName name="MTOT02_110_1996">#REF!</definedName>
    <definedName name="MTOT02_110_1996_1" localSheetId="4">#REF!</definedName>
    <definedName name="MTOT02_110_1996_1" localSheetId="7">#REF!</definedName>
    <definedName name="MTOT02_110_1996_1">#REF!</definedName>
    <definedName name="MTOT02_110_2012" localSheetId="4">#REF!</definedName>
    <definedName name="MTOT02_110_2012" localSheetId="7">#REF!</definedName>
    <definedName name="MTOT02_110_2012">#REF!</definedName>
    <definedName name="MTOT02_110_2012_1" localSheetId="4">#REF!</definedName>
    <definedName name="MTOT02_110_2012_1" localSheetId="7">#REF!</definedName>
    <definedName name="MTOT02_110_2012_1">#REF!</definedName>
    <definedName name="MTOT02_110_2016" localSheetId="4">#REF!</definedName>
    <definedName name="MTOT02_110_2016" localSheetId="7">#REF!</definedName>
    <definedName name="MTOT02_110_2016">#REF!</definedName>
    <definedName name="MTOT02_110_2016_1" localSheetId="4">#REF!</definedName>
    <definedName name="MTOT02_110_2016_1" localSheetId="7">#REF!</definedName>
    <definedName name="MTOT02_110_2016_1">#REF!</definedName>
    <definedName name="MTOT02_110_2024" localSheetId="4">#REF!</definedName>
    <definedName name="MTOT02_110_2024" localSheetId="7">#REF!</definedName>
    <definedName name="MTOT02_110_2024">#REF!</definedName>
    <definedName name="MTOT02_110_2024_1" localSheetId="4">#REF!</definedName>
    <definedName name="MTOT02_110_2024_1" localSheetId="7">#REF!</definedName>
    <definedName name="MTOT02_110_2024_1">#REF!</definedName>
    <definedName name="MTOT02_110_2026" localSheetId="4">#REF!</definedName>
    <definedName name="MTOT02_110_2026" localSheetId="7">#REF!</definedName>
    <definedName name="MTOT02_110_2026">#REF!</definedName>
    <definedName name="MTOT02_110_2026_1" localSheetId="4">#REF!</definedName>
    <definedName name="MTOT02_110_2026_1" localSheetId="7">#REF!</definedName>
    <definedName name="MTOT02_110_2026_1">#REF!</definedName>
    <definedName name="MTOT02_110_2310" localSheetId="4">#REF!</definedName>
    <definedName name="MTOT02_110_2310" localSheetId="7">#REF!</definedName>
    <definedName name="MTOT02_110_2310">#REF!</definedName>
    <definedName name="MTOT02_110_2310_1" localSheetId="4">#REF!</definedName>
    <definedName name="MTOT02_110_2310_1" localSheetId="7">#REF!</definedName>
    <definedName name="MTOT02_110_2310_1">#REF!</definedName>
    <definedName name="MTOT02_110_2480" localSheetId="4">#REF!</definedName>
    <definedName name="MTOT02_110_2480" localSheetId="7">#REF!</definedName>
    <definedName name="MTOT02_110_2480">#REF!</definedName>
    <definedName name="MTOT02_110_2480_1" localSheetId="4">#REF!</definedName>
    <definedName name="MTOT02_110_2480_1" localSheetId="7">#REF!</definedName>
    <definedName name="MTOT02_110_2480_1">#REF!</definedName>
    <definedName name="MTOT02_110_2798" localSheetId="4">#REF!</definedName>
    <definedName name="MTOT02_110_2798" localSheetId="7">#REF!</definedName>
    <definedName name="MTOT02_110_2798">#REF!</definedName>
    <definedName name="MTOT02_110_2798_1" localSheetId="4">#REF!</definedName>
    <definedName name="MTOT02_110_2798_1" localSheetId="7">#REF!</definedName>
    <definedName name="MTOT02_110_2798_1">#REF!</definedName>
    <definedName name="MTOT02_110_2806" localSheetId="4">#REF!</definedName>
    <definedName name="MTOT02_110_2806" localSheetId="7">#REF!</definedName>
    <definedName name="MTOT02_110_2806">#REF!</definedName>
    <definedName name="MTOT02_110_2806_1" localSheetId="4">#REF!</definedName>
    <definedName name="MTOT02_110_2806_1" localSheetId="7">#REF!</definedName>
    <definedName name="MTOT02_110_2806_1">#REF!</definedName>
    <definedName name="MTOT02_110_2868" localSheetId="4">#REF!</definedName>
    <definedName name="MTOT02_110_2868" localSheetId="7">#REF!</definedName>
    <definedName name="MTOT02_110_2868">#REF!</definedName>
    <definedName name="MTOT02_110_2868_1" localSheetId="4">#REF!</definedName>
    <definedName name="MTOT02_110_2868_1" localSheetId="7">#REF!</definedName>
    <definedName name="MTOT02_110_2868_1">#REF!</definedName>
    <definedName name="MTOT02_110_3856" localSheetId="4">#REF!</definedName>
    <definedName name="MTOT02_110_3856" localSheetId="7">#REF!</definedName>
    <definedName name="MTOT02_110_3856">#REF!</definedName>
    <definedName name="MTOT02_110_3856_1" localSheetId="4">#REF!</definedName>
    <definedName name="MTOT02_110_3856_1" localSheetId="7">#REF!</definedName>
    <definedName name="MTOT02_110_3856_1">#REF!</definedName>
    <definedName name="MTOT02_110_3908" localSheetId="4">#REF!</definedName>
    <definedName name="MTOT02_110_3908" localSheetId="7">#REF!</definedName>
    <definedName name="MTOT02_110_3908">#REF!</definedName>
    <definedName name="MTOT02_110_3908_1" localSheetId="4">#REF!</definedName>
    <definedName name="MTOT02_110_3908_1" localSheetId="7">#REF!</definedName>
    <definedName name="MTOT02_110_3908_1">#REF!</definedName>
    <definedName name="MTOT02_110_3926" localSheetId="4">#REF!</definedName>
    <definedName name="MTOT02_110_3926" localSheetId="7">#REF!</definedName>
    <definedName name="MTOT02_110_3926">#REF!</definedName>
    <definedName name="MTOT02_110_3926_1" localSheetId="4">#REF!</definedName>
    <definedName name="MTOT02_110_3926_1" localSheetId="7">#REF!</definedName>
    <definedName name="MTOT02_110_3926_1">#REF!</definedName>
    <definedName name="MTOT02_110_4288" localSheetId="4">#REF!</definedName>
    <definedName name="MTOT02_110_4288" localSheetId="7">#REF!</definedName>
    <definedName name="MTOT02_110_4288">#REF!</definedName>
    <definedName name="MTOT02_110_4288_1" localSheetId="4">#REF!</definedName>
    <definedName name="MTOT02_110_4288_1" localSheetId="7">#REF!</definedName>
    <definedName name="MTOT02_110_4288_1">#REF!</definedName>
    <definedName name="MTOT02_110_4296" localSheetId="4">#REF!</definedName>
    <definedName name="MTOT02_110_4296" localSheetId="7">#REF!</definedName>
    <definedName name="MTOT02_110_4296">#REF!</definedName>
    <definedName name="MTOT02_110_4296_1" localSheetId="4">#REF!</definedName>
    <definedName name="MTOT02_110_4296_1" localSheetId="7">#REF!</definedName>
    <definedName name="MTOT02_110_4296_1">#REF!</definedName>
    <definedName name="MTOT02_110_4308" localSheetId="4">#REF!</definedName>
    <definedName name="MTOT02_110_4308" localSheetId="7">#REF!</definedName>
    <definedName name="MTOT02_110_4308">#REF!</definedName>
    <definedName name="MTOT02_110_4308_1" localSheetId="4">#REF!</definedName>
    <definedName name="MTOT02_110_4308_1" localSheetId="7">#REF!</definedName>
    <definedName name="MTOT02_110_4308_1">#REF!</definedName>
    <definedName name="MTOT02_110_4312" localSheetId="4">#REF!</definedName>
    <definedName name="MTOT02_110_4312" localSheetId="7">#REF!</definedName>
    <definedName name="MTOT02_110_4312">#REF!</definedName>
    <definedName name="MTOT02_110_4312_1" localSheetId="4">#REF!</definedName>
    <definedName name="MTOT02_110_4312_1" localSheetId="7">#REF!</definedName>
    <definedName name="MTOT02_110_4312_1">#REF!</definedName>
    <definedName name="MTOT02_110_4320" localSheetId="4">#REF!</definedName>
    <definedName name="MTOT02_110_4320" localSheetId="7">#REF!</definedName>
    <definedName name="MTOT02_110_4320">#REF!</definedName>
    <definedName name="MTOT02_110_4320_1" localSheetId="4">#REF!</definedName>
    <definedName name="MTOT02_110_4320_1" localSheetId="7">#REF!</definedName>
    <definedName name="MTOT02_110_4320_1">#REF!</definedName>
    <definedName name="MTOT02_110_4780" localSheetId="4">#REF!</definedName>
    <definedName name="MTOT02_110_4780" localSheetId="7">#REF!</definedName>
    <definedName name="MTOT02_110_4780">#REF!</definedName>
    <definedName name="MTOT02_110_4780_1" localSheetId="4">#REF!</definedName>
    <definedName name="MTOT02_110_4780_1" localSheetId="7">#REF!</definedName>
    <definedName name="MTOT02_110_4780_1">#REF!</definedName>
    <definedName name="MTOT02_110_610" localSheetId="4">#REF!</definedName>
    <definedName name="MTOT02_110_610" localSheetId="7">#REF!</definedName>
    <definedName name="MTOT02_110_610">#REF!</definedName>
    <definedName name="MTOT02_110_610_1" localSheetId="4">#REF!</definedName>
    <definedName name="MTOT02_110_610_1" localSheetId="7">#REF!</definedName>
    <definedName name="MTOT02_110_610_1">#REF!</definedName>
    <definedName name="MTOT02_120_0050" localSheetId="4">#REF!</definedName>
    <definedName name="MTOT02_120_0050" localSheetId="7">#REF!</definedName>
    <definedName name="MTOT02_120_0050">#REF!</definedName>
    <definedName name="MTOT02_120_0050_1" localSheetId="4">#REF!</definedName>
    <definedName name="MTOT02_120_0050_1" localSheetId="7">#REF!</definedName>
    <definedName name="MTOT02_120_0050_1">#REF!</definedName>
    <definedName name="MTOT02_120_0060" localSheetId="4">#REF!</definedName>
    <definedName name="MTOT02_120_0060" localSheetId="7">#REF!</definedName>
    <definedName name="MTOT02_120_0060">#REF!</definedName>
    <definedName name="MTOT02_120_0060_1" localSheetId="4">#REF!</definedName>
    <definedName name="MTOT02_120_0060_1" localSheetId="7">#REF!</definedName>
    <definedName name="MTOT02_120_0060_1">#REF!</definedName>
    <definedName name="MTOT02_120_0140" localSheetId="4">#REF!</definedName>
    <definedName name="MTOT02_120_0140" localSheetId="7">#REF!</definedName>
    <definedName name="MTOT02_120_0140">#REF!</definedName>
    <definedName name="MTOT02_120_0140_1" localSheetId="4">#REF!</definedName>
    <definedName name="MTOT02_120_0140_1" localSheetId="7">#REF!</definedName>
    <definedName name="MTOT02_120_0140_1">#REF!</definedName>
    <definedName name="MTOT02_130_0070" localSheetId="4">#REF!</definedName>
    <definedName name="MTOT02_130_0070" localSheetId="7">#REF!</definedName>
    <definedName name="MTOT02_130_0070">#REF!</definedName>
    <definedName name="MTOT02_130_0070_1" localSheetId="4">#REF!</definedName>
    <definedName name="MTOT02_130_0070_1" localSheetId="7">#REF!</definedName>
    <definedName name="MTOT02_130_0070_1">#REF!</definedName>
    <definedName name="MTOT02_130_0080" localSheetId="4">#REF!</definedName>
    <definedName name="MTOT02_130_0080" localSheetId="7">#REF!</definedName>
    <definedName name="MTOT02_130_0080">#REF!</definedName>
    <definedName name="MTOT02_130_0080_1" localSheetId="4">#REF!</definedName>
    <definedName name="MTOT02_130_0080_1" localSheetId="7">#REF!</definedName>
    <definedName name="MTOT02_130_0080_1">#REF!</definedName>
    <definedName name="MTOT02_130_0100" localSheetId="4">#REF!</definedName>
    <definedName name="MTOT02_130_0100" localSheetId="7">#REF!</definedName>
    <definedName name="MTOT02_130_0100">#REF!</definedName>
    <definedName name="MTOT02_130_0100_1" localSheetId="4">#REF!</definedName>
    <definedName name="MTOT02_130_0100_1" localSheetId="7">#REF!</definedName>
    <definedName name="MTOT02_130_0100_1">#REF!</definedName>
    <definedName name="MTOT02_140_0030" localSheetId="4">#REF!</definedName>
    <definedName name="MTOT02_140_0030" localSheetId="7">#REF!</definedName>
    <definedName name="MTOT02_140_0030">#REF!</definedName>
    <definedName name="MTOT02_140_0030_1" localSheetId="4">#REF!</definedName>
    <definedName name="MTOT02_140_0030_1" localSheetId="7">#REF!</definedName>
    <definedName name="MTOT02_140_0030_1">#REF!</definedName>
    <definedName name="MTOT02_140_0080" localSheetId="4">#REF!</definedName>
    <definedName name="MTOT02_140_0080" localSheetId="7">#REF!</definedName>
    <definedName name="MTOT02_140_0080">#REF!</definedName>
    <definedName name="MTOT02_140_0080_1" localSheetId="4">#REF!</definedName>
    <definedName name="MTOT02_140_0080_1" localSheetId="7">#REF!</definedName>
    <definedName name="MTOT02_140_0080_1">#REF!</definedName>
    <definedName name="MTOT02_140_0090" localSheetId="4">#REF!</definedName>
    <definedName name="MTOT02_140_0090" localSheetId="7">#REF!</definedName>
    <definedName name="MTOT02_140_0090">#REF!</definedName>
    <definedName name="MTOT02_140_0090_1" localSheetId="4">#REF!</definedName>
    <definedName name="MTOT02_140_0090_1" localSheetId="7">#REF!</definedName>
    <definedName name="MTOT02_140_0090_1">#REF!</definedName>
    <definedName name="MTOT02_160_0010" localSheetId="4">#REF!</definedName>
    <definedName name="MTOT02_160_0010" localSheetId="7">#REF!</definedName>
    <definedName name="MTOT02_160_0010">#REF!</definedName>
    <definedName name="MTOT02_160_0010_1" localSheetId="4">#REF!</definedName>
    <definedName name="MTOT02_160_0010_1" localSheetId="7">#REF!</definedName>
    <definedName name="MTOT02_160_0010_1">#REF!</definedName>
    <definedName name="MTOT02_160_0110" localSheetId="4">#REF!</definedName>
    <definedName name="MTOT02_160_0110" localSheetId="7">#REF!</definedName>
    <definedName name="MTOT02_160_0110">#REF!</definedName>
    <definedName name="MTOT02_160_0110_1" localSheetId="4">#REF!</definedName>
    <definedName name="MTOT02_160_0110_1" localSheetId="7">#REF!</definedName>
    <definedName name="MTOT02_160_0110_1">#REF!</definedName>
    <definedName name="MTOT02_180_0010" localSheetId="4">#REF!</definedName>
    <definedName name="MTOT02_180_0010" localSheetId="7">#REF!</definedName>
    <definedName name="MTOT02_180_0010">#REF!</definedName>
    <definedName name="MTOT02_180_0010_1" localSheetId="4">#REF!</definedName>
    <definedName name="MTOT02_180_0010_1" localSheetId="7">#REF!</definedName>
    <definedName name="MTOT02_180_0010_1">#REF!</definedName>
    <definedName name="MTOT02_210_0020" localSheetId="4">#REF!</definedName>
    <definedName name="MTOT02_210_0020" localSheetId="7">#REF!</definedName>
    <definedName name="MTOT02_210_0020">#REF!</definedName>
    <definedName name="MTOT02_210_0020_1" localSheetId="4">#REF!</definedName>
    <definedName name="MTOT02_210_0020_1" localSheetId="7">#REF!</definedName>
    <definedName name="MTOT02_210_0020_1">#REF!</definedName>
    <definedName name="MTOT02_210_0030" localSheetId="4">#REF!</definedName>
    <definedName name="MTOT02_210_0030" localSheetId="7">#REF!</definedName>
    <definedName name="MTOT02_210_0030">#REF!</definedName>
    <definedName name="MTOT02_210_0030_1" localSheetId="4">#REF!</definedName>
    <definedName name="MTOT02_210_0030_1" localSheetId="7">#REF!</definedName>
    <definedName name="MTOT02_210_0030_1">#REF!</definedName>
    <definedName name="MTOT02_210_0090" localSheetId="4">#REF!</definedName>
    <definedName name="MTOT02_210_0090" localSheetId="7">#REF!</definedName>
    <definedName name="MTOT02_210_0090">#REF!</definedName>
    <definedName name="MTOT02_210_0090_1" localSheetId="4">#REF!</definedName>
    <definedName name="MTOT02_210_0090_1" localSheetId="7">#REF!</definedName>
    <definedName name="MTOT02_210_0090_1">#REF!</definedName>
    <definedName name="MTOT02_210_0110" localSheetId="4">#REF!</definedName>
    <definedName name="MTOT02_210_0110" localSheetId="7">#REF!</definedName>
    <definedName name="MTOT02_210_0110">#REF!</definedName>
    <definedName name="MTOT02_210_0110_1" localSheetId="4">#REF!</definedName>
    <definedName name="MTOT02_210_0110_1" localSheetId="7">#REF!</definedName>
    <definedName name="MTOT02_210_0110_1">#REF!</definedName>
    <definedName name="MTOT02_210_0310" localSheetId="4">#REF!</definedName>
    <definedName name="MTOT02_210_0310" localSheetId="7">#REF!</definedName>
    <definedName name="MTOT02_210_0310">#REF!</definedName>
    <definedName name="MTOT02_210_0310_1" localSheetId="4">#REF!</definedName>
    <definedName name="MTOT02_210_0310_1" localSheetId="7">#REF!</definedName>
    <definedName name="MTOT02_210_0310_1">#REF!</definedName>
    <definedName name="MTOT02_210_0340" localSheetId="4">#REF!</definedName>
    <definedName name="MTOT02_210_0340" localSheetId="7">#REF!</definedName>
    <definedName name="MTOT02_210_0340">#REF!</definedName>
    <definedName name="MTOT02_210_0340_1" localSheetId="4">#REF!</definedName>
    <definedName name="MTOT02_210_0340_1" localSheetId="7">#REF!</definedName>
    <definedName name="MTOT02_210_0340_1">#REF!</definedName>
    <definedName name="MTOT02_210_0350" localSheetId="4">#REF!</definedName>
    <definedName name="MTOT02_210_0350" localSheetId="7">#REF!</definedName>
    <definedName name="MTOT02_210_0350">#REF!</definedName>
    <definedName name="MTOT02_210_0350_1" localSheetId="4">#REF!</definedName>
    <definedName name="MTOT02_210_0350_1" localSheetId="7">#REF!</definedName>
    <definedName name="MTOT02_210_0350_1">#REF!</definedName>
    <definedName name="MTOT02_210_0360" localSheetId="4">#REF!</definedName>
    <definedName name="MTOT02_210_0360" localSheetId="7">#REF!</definedName>
    <definedName name="MTOT02_210_0360">#REF!</definedName>
    <definedName name="MTOT02_210_0360_1" localSheetId="4">#REF!</definedName>
    <definedName name="MTOT02_210_0360_1" localSheetId="7">#REF!</definedName>
    <definedName name="MTOT02_210_0360_1">#REF!</definedName>
    <definedName name="MTOT02_210_0370" localSheetId="4">#REF!</definedName>
    <definedName name="MTOT02_210_0370" localSheetId="7">#REF!</definedName>
    <definedName name="MTOT02_210_0370">#REF!</definedName>
    <definedName name="MTOT02_210_0370_1" localSheetId="4">#REF!</definedName>
    <definedName name="MTOT02_210_0370_1" localSheetId="7">#REF!</definedName>
    <definedName name="MTOT02_210_0370_1">#REF!</definedName>
    <definedName name="MTOT02_210_0380" localSheetId="4">#REF!</definedName>
    <definedName name="MTOT02_210_0380" localSheetId="7">#REF!</definedName>
    <definedName name="MTOT02_210_0380">#REF!</definedName>
    <definedName name="MTOT02_210_0380_1" localSheetId="4">#REF!</definedName>
    <definedName name="MTOT02_210_0380_1" localSheetId="7">#REF!</definedName>
    <definedName name="MTOT02_210_0380_1">#REF!</definedName>
    <definedName name="MTOT02_210_1620" localSheetId="4">#REF!</definedName>
    <definedName name="MTOT02_210_1620" localSheetId="7">#REF!</definedName>
    <definedName name="MTOT02_210_1620">#REF!</definedName>
    <definedName name="MTOT02_210_1620_1" localSheetId="4">#REF!</definedName>
    <definedName name="MTOT02_210_1620_1" localSheetId="7">#REF!</definedName>
    <definedName name="MTOT02_210_1620_1">#REF!</definedName>
    <definedName name="MTOT02_210_1625" localSheetId="4">#REF!</definedName>
    <definedName name="MTOT02_210_1625" localSheetId="7">#REF!</definedName>
    <definedName name="MTOT02_210_1625">#REF!</definedName>
    <definedName name="MTOT02_210_1625_1" localSheetId="4">#REF!</definedName>
    <definedName name="MTOT02_210_1625_1" localSheetId="7">#REF!</definedName>
    <definedName name="MTOT02_210_1625_1">#REF!</definedName>
    <definedName name="MTOT02_210_1635" localSheetId="4">#REF!</definedName>
    <definedName name="MTOT02_210_1635" localSheetId="7">#REF!</definedName>
    <definedName name="MTOT02_210_1635">#REF!</definedName>
    <definedName name="MTOT02_210_1635_1" localSheetId="4">#REF!</definedName>
    <definedName name="MTOT02_210_1635_1" localSheetId="7">#REF!</definedName>
    <definedName name="MTOT02_210_1635_1">#REF!</definedName>
    <definedName name="MTOT02_210_1637" localSheetId="4">#REF!</definedName>
    <definedName name="MTOT02_210_1637" localSheetId="7">#REF!</definedName>
    <definedName name="MTOT02_210_1637">#REF!</definedName>
    <definedName name="MTOT02_210_1637_1" localSheetId="4">#REF!</definedName>
    <definedName name="MTOT02_210_1637_1" localSheetId="7">#REF!</definedName>
    <definedName name="MTOT02_210_1637_1">#REF!</definedName>
    <definedName name="MTOT02_2140_" localSheetId="4">#REF!</definedName>
    <definedName name="MTOT02_2140_" localSheetId="7">#REF!</definedName>
    <definedName name="MTOT02_2140_">#REF!</definedName>
    <definedName name="MTOT02_2140__1" localSheetId="4">#REF!</definedName>
    <definedName name="MTOT02_2140__1" localSheetId="7">#REF!</definedName>
    <definedName name="MTOT02_2140__1">#REF!</definedName>
    <definedName name="MTOT03_020_0020" localSheetId="4">#REF!</definedName>
    <definedName name="MTOT03_020_0020" localSheetId="7">#REF!</definedName>
    <definedName name="MTOT03_020_0020">#REF!</definedName>
    <definedName name="MTOT03_020_0020_1" localSheetId="4">#REF!</definedName>
    <definedName name="MTOT03_020_0020_1" localSheetId="7">#REF!</definedName>
    <definedName name="MTOT03_020_0020_1">#REF!</definedName>
    <definedName name="MTOT05_150_0830" localSheetId="4">#REF!</definedName>
    <definedName name="MTOT05_150_0830" localSheetId="7">#REF!</definedName>
    <definedName name="MTOT05_150_0830">#REF!</definedName>
    <definedName name="MTOT05_150_0830_1" localSheetId="4">#REF!</definedName>
    <definedName name="MTOT05_150_0830_1" localSheetId="7">#REF!</definedName>
    <definedName name="MTOT05_150_0830_1">#REF!</definedName>
    <definedName name="MTOT05_150_0840" localSheetId="4">#REF!</definedName>
    <definedName name="MTOT05_150_0840" localSheetId="7">#REF!</definedName>
    <definedName name="MTOT05_150_0840">#REF!</definedName>
    <definedName name="MTOT05_150_0840_1" localSheetId="4">#REF!</definedName>
    <definedName name="MTOT05_150_0840_1" localSheetId="7">#REF!</definedName>
    <definedName name="MTOT05_150_0840_1">#REF!</definedName>
    <definedName name="MTOTCOTADO01" localSheetId="4">#REF!</definedName>
    <definedName name="MTOTCOTADO01" localSheetId="7">#REF!</definedName>
    <definedName name="MTOTCOTADO01">#REF!</definedName>
    <definedName name="MTOTCOTADO01_1" localSheetId="4">#REF!</definedName>
    <definedName name="MTOTCOTADO01_1" localSheetId="7">#REF!</definedName>
    <definedName name="MTOTCOTADO01_1">#REF!</definedName>
    <definedName name="MTOTCOTADO02" localSheetId="4">#REF!</definedName>
    <definedName name="MTOTCOTADO02" localSheetId="7">#REF!</definedName>
    <definedName name="MTOTCOTADO02">#REF!</definedName>
    <definedName name="MTOTCOTADO02_1" localSheetId="4">#REF!</definedName>
    <definedName name="MTOTCOTADO02_1" localSheetId="7">#REF!</definedName>
    <definedName name="MTOTCOTADO02_1">#REF!</definedName>
    <definedName name="MTOTCOTADO03" localSheetId="4">#REF!</definedName>
    <definedName name="MTOTCOTADO03" localSheetId="7">#REF!</definedName>
    <definedName name="MTOTCOTADO03">#REF!</definedName>
    <definedName name="MTOTCOTADO03_1" localSheetId="4">#REF!</definedName>
    <definedName name="MTOTCOTADO03_1" localSheetId="7">#REF!</definedName>
    <definedName name="MTOTCOTADO03_1">#REF!</definedName>
    <definedName name="MTOTCOTADO04" localSheetId="4">#REF!</definedName>
    <definedName name="MTOTCOTADO04" localSheetId="7">#REF!</definedName>
    <definedName name="MTOTCOTADO04">#REF!</definedName>
    <definedName name="MTOTCOTADO04_1" localSheetId="4">#REF!</definedName>
    <definedName name="MTOTCOTADO04_1" localSheetId="7">#REF!</definedName>
    <definedName name="MTOTCOTADO04_1">#REF!</definedName>
    <definedName name="MTOTCOTADO05" localSheetId="4">#REF!</definedName>
    <definedName name="MTOTCOTADO05" localSheetId="7">#REF!</definedName>
    <definedName name="MTOTCOTADO05">#REF!</definedName>
    <definedName name="MTOTCOTADO05_1" localSheetId="4">#REF!</definedName>
    <definedName name="MTOTCOTADO05_1" localSheetId="7">#REF!</definedName>
    <definedName name="MTOTCOTADO05_1">#REF!</definedName>
    <definedName name="MTOTCOTADO21" localSheetId="4">#REF!</definedName>
    <definedName name="MTOTCOTADO21" localSheetId="7">#REF!</definedName>
    <definedName name="MTOTCOTADO21">#REF!</definedName>
    <definedName name="MTOTCOTADO21_1" localSheetId="4">#REF!</definedName>
    <definedName name="MTOTCOTADO21_1" localSheetId="7">#REF!</definedName>
    <definedName name="MTOTCOTADO21_1">#REF!</definedName>
    <definedName name="MTOTVERBA" localSheetId="4">#REF!</definedName>
    <definedName name="MTOTVERBA" localSheetId="7">#REF!</definedName>
    <definedName name="MTOTVERBA">#REF!</definedName>
    <definedName name="MTOTVERBA_1" localSheetId="4">#REF!</definedName>
    <definedName name="MTOTVERBA_1" localSheetId="7">#REF!</definedName>
    <definedName name="MTOTVERBA_1">#REF!</definedName>
    <definedName name="MTRR1C" localSheetId="4">#REF!</definedName>
    <definedName name="MTRR1C" localSheetId="7">#REF!</definedName>
    <definedName name="MTRR1C">#REF!</definedName>
    <definedName name="MTRR1CP" localSheetId="4">#REF!</definedName>
    <definedName name="MTRR1CP" localSheetId="7">#REF!</definedName>
    <definedName name="MTRR1CP">#REF!</definedName>
    <definedName name="MTRR2CP" localSheetId="4">#REF!</definedName>
    <definedName name="MTRR2CP" localSheetId="7">#REF!</definedName>
    <definedName name="MTRR2CP">#REF!</definedName>
    <definedName name="MUDAS" localSheetId="4">#REF!</definedName>
    <definedName name="MUDAS" localSheetId="7">#REF!</definedName>
    <definedName name="MUDAS">#REF!</definedName>
    <definedName name="muni">NA()</definedName>
    <definedName name="municipio">NA()</definedName>
    <definedName name="municipioselecionado">NA()</definedName>
    <definedName name="MUro">#REF!</definedName>
    <definedName name="Mutações" localSheetId="7" hidden="1">{#N/A,#N/A,FALSE,"Relatórios";"Vendas e Custos",#N/A,FALSE,"Vendas e Custos";"Premissas",#N/A,FALSE,"Premissas";"Projeções",#N/A,FALSE,"Projeções";"Dolar",#N/A,FALSE,"Dolar";"Original",#N/A,FALSE,"Original e UFIR"}</definedName>
    <definedName name="Mutações" hidden="1">{#N/A,#N/A,FALSE,"Relatórios";"Vendas e Custos",#N/A,FALSE,"Vendas e Custos";"Premissas",#N/A,FALSE,"Premissas";"Projeções",#N/A,FALSE,"Projeções";"Dolar",#N/A,FALSE,"Dolar";"Original",#N/A,FALSE,"Original e UFIR"}</definedName>
    <definedName name="n" localSheetId="4">#REF!</definedName>
    <definedName name="n" localSheetId="7">#N/A</definedName>
    <definedName name="n" localSheetId="26">#REF!</definedName>
    <definedName name="N" hidden="1">#REF!</definedName>
    <definedName name="N." localSheetId="4">#REF!</definedName>
    <definedName name="N." localSheetId="19">#REF!</definedName>
    <definedName name="N." localSheetId="7">#REF!</definedName>
    <definedName name="N." localSheetId="26">#REF!</definedName>
    <definedName name="N.">#REF!</definedName>
    <definedName name="N.." localSheetId="4">#REF!</definedName>
    <definedName name="N.." localSheetId="7">#REF!</definedName>
    <definedName name="N..">#REF!</definedName>
    <definedName name="N__EPC" localSheetId="4">#REF!</definedName>
    <definedName name="N__EPC" localSheetId="7">#REF!</definedName>
    <definedName name="N__EPC">#REF!</definedName>
    <definedName name="N_faixas_Percent" localSheetId="4">OFFSET(#REF!,0,MATCH(#REF!,#REF!,0)-1,COUNTA(#REF!),1)</definedName>
    <definedName name="N_faixas_Percent" localSheetId="7">OFFSET(#REF!,0,MATCH(#REF!,#REF!,0)-1,COUNTA(#REF!),1)</definedName>
    <definedName name="N_faixas_Percent" localSheetId="26">OFFSET(#REF!,0,MATCH(#REF!,#REF!,0)-1,COUNTA(#REF!),1)</definedName>
    <definedName name="N_faixas_Percent">OFFSET(#REF!,0,MATCH(#REF!,#REF!,0)-1,COUNTA(#REF!),1)</definedName>
    <definedName name="N_NF" localSheetId="4">#REF!</definedName>
    <definedName name="N_NF" localSheetId="7">#REF!</definedName>
    <definedName name="N_NF">#REF!</definedName>
    <definedName name="N28JANTA" localSheetId="4">#REF!</definedName>
    <definedName name="N28JANTA" localSheetId="7">#REF!</definedName>
    <definedName name="N28JANTA">#REF!</definedName>
    <definedName name="NAOOO" localSheetId="4">#REF!</definedName>
    <definedName name="NAOOO" localSheetId="7">#REF!</definedName>
    <definedName name="NAOOO">#REF!</definedName>
    <definedName name="NãoSeAplica" localSheetId="7">#REF!</definedName>
    <definedName name="NãoSeAplica">#REF!</definedName>
    <definedName name="NãoseaplicaDescida" localSheetId="7">#REF!</definedName>
    <definedName name="NãoseaplicaDescida">#REF!</definedName>
    <definedName name="NãoseaplicaEntrada" localSheetId="7">#REF!</definedName>
    <definedName name="NãoseaplicaEntrada">#REF!</definedName>
    <definedName name="NãoseaplicaMeioFio" localSheetId="7">#REF!</definedName>
    <definedName name="NãoseaplicaMeioFio">#REF!</definedName>
    <definedName name="NãoseaplicaOAC" localSheetId="7">#REF!</definedName>
    <definedName name="NãoseaplicaOAC">#REF!</definedName>
    <definedName name="NãoseaplicaSarjeta" localSheetId="7">#REF!</definedName>
    <definedName name="NãoseaplicaSarjeta">#REF!</definedName>
    <definedName name="NãoseaplicaValeta" localSheetId="7">#REF!</definedName>
    <definedName name="NãoseaplicaValeta">#REF!</definedName>
    <definedName name="naoselecionado">NA()</definedName>
    <definedName name="NAquiMatBetum" localSheetId="4">#REF!</definedName>
    <definedName name="NAquiMatBetum" localSheetId="7">#REF!</definedName>
    <definedName name="NAquiMatBetum">#REF!</definedName>
    <definedName name="nass" hidden="1">#N/A</definedName>
    <definedName name="Natal">#N/A</definedName>
    <definedName name="NATUREZA" localSheetId="4">#REF!</definedName>
    <definedName name="NATUREZA" localSheetId="7">#REF!</definedName>
    <definedName name="NATUREZA" localSheetId="26">#REF!</definedName>
    <definedName name="NATUREZA">#REF!</definedName>
    <definedName name="NB" localSheetId="4" hidden="1">#REF!</definedName>
    <definedName name="NB" localSheetId="7" hidden="1">#REF!</definedName>
    <definedName name="NB" hidden="1">#REF!</definedName>
    <definedName name="NCanteiro" localSheetId="4">#REF!</definedName>
    <definedName name="NCanteiro" localSheetId="7">#REF!</definedName>
    <definedName name="NCanteiro">#REF!</definedName>
    <definedName name="NColunas" localSheetId="4">#REF!</definedName>
    <definedName name="NColunas" localSheetId="7">#REF!</definedName>
    <definedName name="NColunas" localSheetId="26">#REF!</definedName>
    <definedName name="NColunas">#REF!</definedName>
    <definedName name="NDIAMES" localSheetId="4">#REF!</definedName>
    <definedName name="NDIAMES" localSheetId="7">#REF!</definedName>
    <definedName name="NDIAMES">#REF!</definedName>
    <definedName name="NEIDE" localSheetId="7">#N/A</definedName>
    <definedName name="NEIDE">#N/A</definedName>
    <definedName name="NEW" localSheetId="7" hidden="1">{#N/A,#N/A,FALSE,"Aging Summary";#N/A,#N/A,FALSE,"Ratio Analysis";#N/A,#N/A,FALSE,"Test 120 Day Accts";#N/A,#N/A,FALSE,"Tickmarks"}</definedName>
    <definedName name="NEW" hidden="1">{#N/A,#N/A,FALSE,"Aging Summary";#N/A,#N/A,FALSE,"Ratio Analysis";#N/A,#N/A,FALSE,"Test 120 Day Accts";#N/A,#N/A,FALSE,"Tickmarks"}</definedName>
    <definedName name="NEWWW" localSheetId="7" hidden="1">{"'PXR_6500'!$A$1:$I$124"}</definedName>
    <definedName name="NEWWW" hidden="1">{"'PXR_6500'!$A$1:$I$124"}</definedName>
    <definedName name="niv" localSheetId="4">#REF!</definedName>
    <definedName name="niv" localSheetId="7">#REF!</definedName>
    <definedName name="niv">#REF!</definedName>
    <definedName name="NIVEL">#REF!</definedName>
    <definedName name="NLEq" hidden="1">4</definedName>
    <definedName name="NLinhasPagina" localSheetId="4">#REF!</definedName>
    <definedName name="NLinhasPagina" localSheetId="7">#REF!</definedName>
    <definedName name="NLinhasPagina" localSheetId="26">#REF!</definedName>
    <definedName name="NLinhasPagina">#REF!</definedName>
    <definedName name="NLinhasRodape" localSheetId="4">#REF!</definedName>
    <definedName name="NLinhasRodape" localSheetId="7">#REF!</definedName>
    <definedName name="NLinhasRodape" localSheetId="26">#REF!</definedName>
    <definedName name="NLinhasRodape">#REF!</definedName>
    <definedName name="NLMo" hidden="1">6</definedName>
    <definedName name="NLMp" hidden="1">5</definedName>
    <definedName name="NLTr" hidden="1">3</definedName>
    <definedName name="nm">#N/A</definedName>
    <definedName name="NMES" localSheetId="4">#REF!</definedName>
    <definedName name="NMES" localSheetId="7">#REF!</definedName>
    <definedName name="NMES">#REF!</definedName>
    <definedName name="nn" localSheetId="4">#REF!</definedName>
    <definedName name="nn" localSheetId="7">#REF!</definedName>
    <definedName name="nn">#REF!</definedName>
    <definedName name="nnn" localSheetId="4">#REF!</definedName>
    <definedName name="nnn" localSheetId="7">#REF!</definedName>
    <definedName name="nnn">#REF!</definedName>
    <definedName name="nnnn" localSheetId="4">#REF!</definedName>
    <definedName name="nnnn" localSheetId="7">#REF!</definedName>
    <definedName name="nnnn">#REF!</definedName>
    <definedName name="NNNNN" localSheetId="4">#REF!</definedName>
    <definedName name="NNNNN" localSheetId="7">#REF!</definedName>
    <definedName name="NNNNN">#REF!</definedName>
    <definedName name="nnyjh" localSheetId="4">#REF!</definedName>
    <definedName name="nnyjh" localSheetId="7">#REF!</definedName>
    <definedName name="nnyjh">#REF!</definedName>
    <definedName name="NOME" localSheetId="4">#REF!</definedName>
    <definedName name="NOME" localSheetId="7">#N/A</definedName>
    <definedName name="NOME">#REF!</definedName>
    <definedName name="Nomes" localSheetId="4">#REF!</definedName>
    <definedName name="Nomes" localSheetId="7">#REF!</definedName>
    <definedName name="Nomes">#REF!</definedName>
    <definedName name="NOQ_4348" localSheetId="4">#REF!</definedName>
    <definedName name="NOQ_4348" localSheetId="7">#REF!</definedName>
    <definedName name="NOQ_4348">#REF!</definedName>
    <definedName name="Nossa_Senhora">#N/A</definedName>
    <definedName name="NOTAFISCAL" localSheetId="4">#REF!</definedName>
    <definedName name="NOTAFISCAL" localSheetId="7">#REF!</definedName>
    <definedName name="NOTAFISCAL">#REF!</definedName>
    <definedName name="nov_10" localSheetId="4">#REF!</definedName>
    <definedName name="nov_10" localSheetId="7">#REF!</definedName>
    <definedName name="nov_10">#REF!</definedName>
    <definedName name="NOV94_3">#REF!</definedName>
    <definedName name="NOV95_3">#REF!</definedName>
    <definedName name="NOV96_3">#REF!</definedName>
    <definedName name="NOV97_3">#REF!</definedName>
    <definedName name="NOV98_3">#REF!</definedName>
    <definedName name="NOV99_3">#REF!</definedName>
    <definedName name="Nova" localSheetId="4" hidden="1">#N/A</definedName>
    <definedName name="NOVA" localSheetId="7">#REF!</definedName>
    <definedName name="NOVA">#REF!</definedName>
    <definedName name="Nova01" hidden="1">#N/A</definedName>
    <definedName name="Novo">"plan1"</definedName>
    <definedName name="Novo1">"plan1"</definedName>
    <definedName name="NPonte" localSheetId="4">#REF!</definedName>
    <definedName name="NPonte" localSheetId="7">#REF!</definedName>
    <definedName name="NPonte">#REF!</definedName>
    <definedName name="NRP" localSheetId="4">#REF!</definedName>
    <definedName name="NRP" localSheetId="7">#REF!</definedName>
    <definedName name="NRP" localSheetId="26">#REF!</definedName>
    <definedName name="NRP">#REF!</definedName>
    <definedName name="NServiços" localSheetId="4">#REF!</definedName>
    <definedName name="NServiços" localSheetId="7">#REF!</definedName>
    <definedName name="NServiços">#REF!</definedName>
    <definedName name="NSinalização" localSheetId="4">#REF!</definedName>
    <definedName name="NSinalização" localSheetId="7">#REF!</definedName>
    <definedName name="NSinalização">#REF!</definedName>
    <definedName name="NTEE231" localSheetId="4">#REF!</definedName>
    <definedName name="NTEE231" localSheetId="7">#REF!</definedName>
    <definedName name="NTEE231">#REF!</definedName>
    <definedName name="NTEI" localSheetId="4">#REF!</definedName>
    <definedName name="NTEI" localSheetId="19">'[5]PRO-08'!#REF!</definedName>
    <definedName name="NTEI" localSheetId="7">#REF!</definedName>
    <definedName name="NTEI" localSheetId="26">#REF!</definedName>
    <definedName name="NTEI">#REF!</definedName>
    <definedName name="NTEI_10" localSheetId="4">#REF!</definedName>
    <definedName name="NTEI_10" localSheetId="26">#REF!</definedName>
    <definedName name="NTEI_10">#N/A</definedName>
    <definedName name="NTEI_11">#N/A</definedName>
    <definedName name="NTEI_12">#N/A</definedName>
    <definedName name="NTEI_13">#N/A</definedName>
    <definedName name="NTEI_14">#N/A</definedName>
    <definedName name="NTEI_15">#N/A</definedName>
    <definedName name="NTEI_16">#N/A</definedName>
    <definedName name="NTEI_17">#N/A</definedName>
    <definedName name="NTEI_18">#N/A</definedName>
    <definedName name="NTEI_24" localSheetId="4">#REF!</definedName>
    <definedName name="NTEI_24" localSheetId="7">#REF!</definedName>
    <definedName name="NTEI_24">#REF!</definedName>
    <definedName name="NTEI_25" localSheetId="4">#REF!</definedName>
    <definedName name="NTEI_25" localSheetId="7">#REF!</definedName>
    <definedName name="NTEI_25" localSheetId="26">#REF!</definedName>
    <definedName name="NTEI_25">#REF!</definedName>
    <definedName name="NTEI_26" localSheetId="4">#REF!</definedName>
    <definedName name="NTEI_26" localSheetId="7">#REF!</definedName>
    <definedName name="NTEI_26">#REF!</definedName>
    <definedName name="NTEI_27" localSheetId="4">#REF!</definedName>
    <definedName name="NTEI_27" localSheetId="7">#REF!</definedName>
    <definedName name="NTEI_27" localSheetId="26">#REF!</definedName>
    <definedName name="NTEI_27">#REF!</definedName>
    <definedName name="NTEI_29" localSheetId="4">#REF!</definedName>
    <definedName name="NTEI_29" localSheetId="7">#REF!</definedName>
    <definedName name="NTEI_29" localSheetId="26">#REF!</definedName>
    <definedName name="NTEI_29">#REF!</definedName>
    <definedName name="NTEI_5">#N/A</definedName>
    <definedName name="NTEI_6">#N/A</definedName>
    <definedName name="NTEI_7">#N/A</definedName>
    <definedName name="NTEI_8">#N/A</definedName>
    <definedName name="NTEI_9" localSheetId="4">#REF!</definedName>
    <definedName name="NTEI_9" localSheetId="26">#REF!</definedName>
    <definedName name="NTEI_9">#N/A</definedName>
    <definedName name="ntnth" localSheetId="4">#REF!</definedName>
    <definedName name="ntnth" localSheetId="7">#REF!</definedName>
    <definedName name="ntnth">#REF!</definedName>
    <definedName name="NTranspMatBetum" localSheetId="4">#REF!</definedName>
    <definedName name="NTranspMatBetum" localSheetId="7">#REF!</definedName>
    <definedName name="NTranspMatBetum">#REF!</definedName>
    <definedName name="NTransportes" localSheetId="4">#REF!</definedName>
    <definedName name="NTransportes" localSheetId="7">#REF!</definedName>
    <definedName name="NTransportes">#REF!</definedName>
    <definedName name="num_linhas" localSheetId="4">#REF!</definedName>
    <definedName name="num_linhas" localSheetId="7">#REF!</definedName>
    <definedName name="num_linhas" localSheetId="26">#REF!</definedName>
    <definedName name="num_linhas">#REF!</definedName>
    <definedName name="NUMED" localSheetId="4">"$#REF!.$C$3"</definedName>
    <definedName name="NUMED" localSheetId="7">#REF!</definedName>
    <definedName name="NUMED">#REF!</definedName>
    <definedName name="NUMED1" localSheetId="4">#REF!</definedName>
    <definedName name="NUMED1" localSheetId="7">#REF!</definedName>
    <definedName name="NUMED1">#REF!</definedName>
    <definedName name="Numero_de_Ordem" localSheetId="4">#REF!</definedName>
    <definedName name="Numero_de_Ordem" localSheetId="7">#REF!</definedName>
    <definedName name="Numero_de_Ordem">#REF!</definedName>
    <definedName name="NUMEROMEDIÇÃO" localSheetId="4">#REF!</definedName>
    <definedName name="NUMEROMEDIÇÃO" localSheetId="7">#REF!</definedName>
    <definedName name="NUMEROMEDIÇÃO">#REF!</definedName>
    <definedName name="NumofGrpAccts" hidden="1">2</definedName>
    <definedName name="nvbn" localSheetId="4">#REF!</definedName>
    <definedName name="nvbn" localSheetId="7">#REF!</definedName>
    <definedName name="nvbn" localSheetId="26">#REF!</definedName>
    <definedName name="nvbn">#REF!</definedName>
    <definedName name="nvnvnvnv" localSheetId="7" hidden="1">{#N/A,#N/A,FALSE,"Aging Summary";#N/A,#N/A,FALSE,"Ratio Analysis";#N/A,#N/A,FALSE,"Test 120 Day Accts";#N/A,#N/A,FALSE,"Tickmarks"}</definedName>
    <definedName name="nvnvnvnv" hidden="1">{#N/A,#N/A,FALSE,"Aging Summary";#N/A,#N/A,FALSE,"Ratio Analysis";#N/A,#N/A,FALSE,"Test 120 Day Accts";#N/A,#N/A,FALSE,"Tickmarks"}</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nyj" localSheetId="4">#REF!</definedName>
    <definedName name="nyj" localSheetId="7">#REF!</definedName>
    <definedName name="nyj">#REF!</definedName>
    <definedName name="nyyr" localSheetId="7" hidden="1">{#N/A,#N/A,FALSE,"CPV";#N/A,#N/A,FALSE,"Pareto";#N/A,#N/A,FALSE,"Gráficos"}</definedName>
    <definedName name="nyyr" hidden="1">{#N/A,#N/A,FALSE,"CPV";#N/A,#N/A,FALSE,"Pareto";#N/A,#N/A,FALSE,"Gráficos"}</definedName>
    <definedName name="o" localSheetId="7">#REF!</definedName>
    <definedName name="o">#N/A</definedName>
    <definedName name="O.A.E." localSheetId="4">#REF!</definedName>
    <definedName name="O.A.E." localSheetId="7">#REF!</definedName>
    <definedName name="O.A.E.">#REF!</definedName>
    <definedName name="O.COMPLEM." localSheetId="4">#REF!</definedName>
    <definedName name="O.COMPLEM." localSheetId="7">#REF!</definedName>
    <definedName name="O.COMPLEM.">#REF!</definedName>
    <definedName name="o_10">#N/A</definedName>
    <definedName name="o_11">#N/A</definedName>
    <definedName name="o_12">#N/A</definedName>
    <definedName name="o_13">#N/A</definedName>
    <definedName name="o_14">#N/A</definedName>
    <definedName name="o_15">#N/A</definedName>
    <definedName name="o_16">#N/A</definedName>
    <definedName name="o_17">#N/A</definedName>
    <definedName name="o_18">#N/A</definedName>
    <definedName name="o_2">#N/A</definedName>
    <definedName name="o_5">#N/A</definedName>
    <definedName name="o_6">#N/A</definedName>
    <definedName name="o_7">#N/A</definedName>
    <definedName name="o_8">#N/A</definedName>
    <definedName name="o_9">#N/A</definedName>
    <definedName name="OA"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oac" localSheetId="4">#REF!</definedName>
    <definedName name="oac" localSheetId="7">#REF!</definedName>
    <definedName name="oac" localSheetId="26">#REF!</definedName>
    <definedName name="oac">#REF!</definedName>
    <definedName name="Oacorre2">#REF!</definedName>
    <definedName name="oae" localSheetId="4">#REF!</definedName>
    <definedName name="OAE" localSheetId="7">#REF!</definedName>
    <definedName name="oae" localSheetId="26">#REF!</definedName>
    <definedName name="OAE">#REF!</definedName>
    <definedName name="oae_1" localSheetId="4">#REF!</definedName>
    <definedName name="oae_1" localSheetId="7">#REF!</definedName>
    <definedName name="oae_1" localSheetId="26">#REF!</definedName>
    <definedName name="oae_1">#REF!</definedName>
    <definedName name="oae_10" localSheetId="4">#REF!</definedName>
    <definedName name="oae_10" localSheetId="7">#REF!</definedName>
    <definedName name="oae_10">#REF!</definedName>
    <definedName name="oae_12" localSheetId="4">#REF!</definedName>
    <definedName name="oae_12" localSheetId="7">#REF!</definedName>
    <definedName name="oae_12">#REF!</definedName>
    <definedName name="oae_2" localSheetId="4">#REF!</definedName>
    <definedName name="oae_2" localSheetId="7">#REF!</definedName>
    <definedName name="oae_2" localSheetId="26">#REF!</definedName>
    <definedName name="oae_2">#REF!</definedName>
    <definedName name="oae_3" localSheetId="4">#REF!</definedName>
    <definedName name="oae_3" localSheetId="7">#REF!</definedName>
    <definedName name="oae_3" localSheetId="26">#REF!</definedName>
    <definedName name="oae_3">#REF!</definedName>
    <definedName name="oae_4" localSheetId="4">#REF!</definedName>
    <definedName name="oae_4" localSheetId="7">#REF!</definedName>
    <definedName name="oae_4" localSheetId="26">#REF!</definedName>
    <definedName name="oae_4">#REF!</definedName>
    <definedName name="oae_9" localSheetId="4">#REF!</definedName>
    <definedName name="oae_9" localSheetId="7">#REF!</definedName>
    <definedName name="oae_9">#REF!</definedName>
    <definedName name="OAE_MAR94" localSheetId="4">#REF!</definedName>
    <definedName name="OAE_MAR94" localSheetId="7">#REF!</definedName>
    <definedName name="OAE_MAR94" localSheetId="26">#REF!</definedName>
    <definedName name="OAE_MAR94">#REF!</definedName>
    <definedName name="Oaesp2">#REF!</definedName>
    <definedName name="oaijeobkn" localSheetId="7" hidden="1">{#N/A,#N/A,TRUE,"Serviços"}</definedName>
    <definedName name="oaijeobkn" hidden="1">{#N/A,#N/A,TRUE,"Serviços"}</definedName>
    <definedName name="Obra" hidden="1">""</definedName>
    <definedName name="OBRA1" localSheetId="4">#REF!</definedName>
    <definedName name="OBRA1" localSheetId="7">#REF!</definedName>
    <definedName name="OBRA1">#REF!</definedName>
    <definedName name="ObraArteEspecial" localSheetId="4">#REF!</definedName>
    <definedName name="ObraArteEspecial" localSheetId="7">#REF!</definedName>
    <definedName name="ObraArteEspecial" localSheetId="26">#REF!</definedName>
    <definedName name="ObraArteEspecial">#REF!</definedName>
    <definedName name="oco" localSheetId="4">#REF!</definedName>
    <definedName name="oco" localSheetId="7">#REF!</definedName>
    <definedName name="oco">#REF!</definedName>
    <definedName name="ocom" localSheetId="4">#REF!</definedName>
    <definedName name="ocom" localSheetId="7">#REF!</definedName>
    <definedName name="ocom" localSheetId="26">#REF!</definedName>
    <definedName name="ocom">#REF!</definedName>
    <definedName name="Ocomp2">#REF!</definedName>
    <definedName name="OCORREMCIAS" localSheetId="4">#REF!</definedName>
    <definedName name="OCORREMCIAS" localSheetId="7">#REF!</definedName>
    <definedName name="OCORREMCIAS">#REF!</definedName>
    <definedName name="OD" localSheetId="4">#REF!</definedName>
    <definedName name="OD" localSheetId="7">#REF!</definedName>
    <definedName name="OD" localSheetId="26">#REF!</definedName>
    <definedName name="OD">#REF!</definedName>
    <definedName name="odi" localSheetId="4">#REF!</definedName>
    <definedName name="odi" localSheetId="7">#REF!</definedName>
    <definedName name="odi">#REF!</definedName>
    <definedName name="ofi" localSheetId="4">#REF!</definedName>
    <definedName name="ofi" localSheetId="7">#REF!</definedName>
    <definedName name="ofi">#REF!</definedName>
    <definedName name="OI" localSheetId="7">#REF!</definedName>
    <definedName name="OI">#N/A</definedName>
    <definedName name="oijop" localSheetId="7" hidden="1">{#N/A,#N/A,TRUE,"Serviços"}</definedName>
    <definedName name="oijop" hidden="1">{#N/A,#N/A,TRUE,"Serviços"}</definedName>
    <definedName name="oioeve" localSheetId="7" hidden="1">{#N/A,#N/A,TRUE,"Serviços"}</definedName>
    <definedName name="oioeve" hidden="1">{#N/A,#N/A,TRUE,"Serviços"}</definedName>
    <definedName name="oiuo" localSheetId="7" hidden="1">{#N/A,#N/A,TRUE,"Serviços"}</definedName>
    <definedName name="oiuo" hidden="1">{#N/A,#N/A,TRUE,"Serviços"}</definedName>
    <definedName name="ok" localSheetId="4">#REF!</definedName>
    <definedName name="ok" localSheetId="7">#REF!</definedName>
    <definedName name="ok" localSheetId="26">#REF!</definedName>
    <definedName name="ok" hidden="1">{#N/A,#N/A,FALSE,"QD_F1 Invest Detalhado";#N/A,#N/A,FALSE,"QD_F3 Invest_Comparado";#N/A,#N/A,FALSE,"QD_B Trafego";#N/A,#N/A,FALSE,"QD_D0 Custos Operacionais";#N/A,#N/A,FALSE,"QD_C Receita";#N/A,#N/A,FALSE,"QD_D Custos";#N/A,#N/A,FALSE,"QD_E Resultado";#N/A,#N/A,FALSE,"QD_G Fluxo Caixa"}</definedName>
    <definedName name="ola" localSheetId="7">#REF!</definedName>
    <definedName name="ola">#N/A</definedName>
    <definedName name="OLEO" localSheetId="4">#REF!</definedName>
    <definedName name="OLEO" localSheetId="7">#REF!</definedName>
    <definedName name="OLEO">#REF!</definedName>
    <definedName name="oli" localSheetId="4">#REF!</definedName>
    <definedName name="oli" localSheetId="7">#REF!</definedName>
    <definedName name="oli">#REF!</definedName>
    <definedName name="OLIMPIO" localSheetId="7">#REF!</definedName>
    <definedName name="OLIMPIO">#N/A</definedName>
    <definedName name="Oliveira" localSheetId="4">#REF!</definedName>
    <definedName name="Oliveira" localSheetId="7">#REF!</definedName>
    <definedName name="Oliveira" localSheetId="26">#REF!</definedName>
    <definedName name="Oliveira">#REF!</definedName>
    <definedName name="OM" localSheetId="4">#REF!</definedName>
    <definedName name="OM" localSheetId="7">#REF!</definedName>
    <definedName name="OM">#REF!</definedName>
    <definedName name="ONIAS" localSheetId="7">#REF!</definedName>
    <definedName name="ONIAS">#N/A</definedName>
    <definedName name="ONIAS_2">NA()</definedName>
    <definedName name="onibus" localSheetId="7">#REF!</definedName>
    <definedName name="onibus">#N/A</definedName>
    <definedName name="OnOff" hidden="1">"ON"</definedName>
    <definedName name="oo" localSheetId="4">#N/A</definedName>
    <definedName name="oo" localSheetId="7">#N/A</definedName>
    <definedName name="oo" hidden="1">#REF!</definedName>
    <definedName name="OOO" localSheetId="4">#REF!</definedName>
    <definedName name="OOO" localSheetId="7">#REF!</definedName>
    <definedName name="OOO">#REF!</definedName>
    <definedName name="OOOOOOO" localSheetId="4">#REF!</definedName>
    <definedName name="OOOOOOO" localSheetId="7">#REF!</definedName>
    <definedName name="OOOOOOO">#REF!</definedName>
    <definedName name="OP" localSheetId="4">#REF!</definedName>
    <definedName name="OP" localSheetId="7">#REF!</definedName>
    <definedName name="OP">#REF!</definedName>
    <definedName name="OPA" localSheetId="4">#REF!</definedName>
    <definedName name="OPA" localSheetId="19">'[5]PRO-08'!#REF!</definedName>
    <definedName name="OPA" localSheetId="7">#REF!</definedName>
    <definedName name="OPA" localSheetId="26">#REF!</definedName>
    <definedName name="OPA">#REF!</definedName>
    <definedName name="OPA_10" localSheetId="4">#REF!</definedName>
    <definedName name="OPA_10" localSheetId="26">#REF!</definedName>
    <definedName name="OPA_10">#N/A</definedName>
    <definedName name="OPA_11">#N/A</definedName>
    <definedName name="OPA_12">#N/A</definedName>
    <definedName name="OPA_13">#N/A</definedName>
    <definedName name="OPA_14">#N/A</definedName>
    <definedName name="OPA_15">#N/A</definedName>
    <definedName name="OPA_16">#N/A</definedName>
    <definedName name="OPA_17">#N/A</definedName>
    <definedName name="OPA_18">#N/A</definedName>
    <definedName name="OPA_24" localSheetId="4">#REF!</definedName>
    <definedName name="OPA_24" localSheetId="7">#REF!</definedName>
    <definedName name="OPA_24">#REF!</definedName>
    <definedName name="OPA_25" localSheetId="4">#REF!</definedName>
    <definedName name="OPA_25" localSheetId="7">#REF!</definedName>
    <definedName name="OPA_25" localSheetId="26">#REF!</definedName>
    <definedName name="OPA_25">#REF!</definedName>
    <definedName name="OPA_26" localSheetId="4">#REF!</definedName>
    <definedName name="OPA_26" localSheetId="7">#REF!</definedName>
    <definedName name="OPA_26">#REF!</definedName>
    <definedName name="OPA_27" localSheetId="4">#REF!</definedName>
    <definedName name="OPA_27" localSheetId="7">#REF!</definedName>
    <definedName name="OPA_27" localSheetId="26">#REF!</definedName>
    <definedName name="OPA_27">#REF!</definedName>
    <definedName name="OPA_29" localSheetId="4">#REF!</definedName>
    <definedName name="OPA_29" localSheetId="7">#REF!</definedName>
    <definedName name="OPA_29" localSheetId="26">#REF!</definedName>
    <definedName name="OPA_29">#REF!</definedName>
    <definedName name="OPA_5">#N/A</definedName>
    <definedName name="OPA_6">#N/A</definedName>
    <definedName name="OPA_7">#N/A</definedName>
    <definedName name="OPA_8">#N/A</definedName>
    <definedName name="OPA_9" localSheetId="4">#REF!</definedName>
    <definedName name="OPA_9" localSheetId="26">#REF!</definedName>
    <definedName name="OPA_9">#N/A</definedName>
    <definedName name="OpçãoVaziaDefensa" localSheetId="7">#REF!</definedName>
    <definedName name="OpçãoVaziaDefensa">#REF!</definedName>
    <definedName name="OpçãoVaziaSinalVertical" localSheetId="7">#REF!</definedName>
    <definedName name="OpçãoVaziaSinalVertical">#REF!</definedName>
    <definedName name="ope" localSheetId="4">#REF!</definedName>
    <definedName name="ope" localSheetId="7">#REF!</definedName>
    <definedName name="ope">#REF!</definedName>
    <definedName name="opera">#REF!</definedName>
    <definedName name="oracle" localSheetId="4">#REF!</definedName>
    <definedName name="oracle" localSheetId="7">#REF!</definedName>
    <definedName name="oracle">#REF!</definedName>
    <definedName name="oracle_2">#N/A</definedName>
    <definedName name="ORÇA" localSheetId="4">#REF!</definedName>
    <definedName name="ORÇA" localSheetId="7">#REF!</definedName>
    <definedName name="ORÇA" localSheetId="26">#REF!</definedName>
    <definedName name="ORÇA">#REF!</definedName>
    <definedName name="orcamento" localSheetId="4">#REF!</definedName>
    <definedName name="orcamento" localSheetId="7">#REF!</definedName>
    <definedName name="orcamento">#REF!</definedName>
    <definedName name="ORÇAMENTO" localSheetId="4">#REF!</definedName>
    <definedName name="Orçamento" localSheetId="7">#REF!</definedName>
    <definedName name="ORÇAMENTO" localSheetId="26">#REF!</definedName>
    <definedName name="Orçamento">#REF!</definedName>
    <definedName name="Orçamento_1" localSheetId="4">#REF!</definedName>
    <definedName name="Orçamento_1" localSheetId="7">#REF!</definedName>
    <definedName name="Orçamento_1" localSheetId="26">#REF!</definedName>
    <definedName name="Orçamento_1">#REF!</definedName>
    <definedName name="ORÇAMENTO_12" localSheetId="4">#REF!</definedName>
    <definedName name="ORÇAMENTO_12" localSheetId="7">#REF!</definedName>
    <definedName name="ORÇAMENTO_12">#REF!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ENTO_COD" localSheetId="7">#REF!</definedName>
    <definedName name="ORÇAMENTO_COD">#REF!</definedName>
    <definedName name="ORÇAMENTO_COMPLETA" localSheetId="7">#REF!</definedName>
    <definedName name="ORÇAMENTO_COMPLETA">#REF!</definedName>
    <definedName name="ORÇAMENTO_COMPLETA_CABEÇALHO" localSheetId="7">#REF!</definedName>
    <definedName name="ORÇAMENTO_COMPLETA_CABEÇALHO">#REF!</definedName>
    <definedName name="ORÇAMENTO_COMPLETA_COD_ITEM" localSheetId="7">#REF!</definedName>
    <definedName name="ORÇAMENTO_COMPLETA_COD_ITEM">#REF!</definedName>
    <definedName name="ORÇAMENTO_COMPLETA_DESCRIÇÃO" localSheetId="7">#REF!</definedName>
    <definedName name="ORÇAMENTO_COMPLETA_DESCRIÇÃO">#REF!</definedName>
    <definedName name="ORÇAMENTO_COMPLETA_GRUPO" localSheetId="7">#REF!</definedName>
    <definedName name="ORÇAMENTO_COMPLETA_GRUPO">#REF!</definedName>
    <definedName name="ORÇAMENTO_COMPLETA_ITEM" localSheetId="7">#REF!</definedName>
    <definedName name="ORÇAMENTO_COMPLETA_ITEM">#REF!</definedName>
    <definedName name="ORÇAMENTO_COMPLETA_PREÇO_TOTAL" localSheetId="7">#REF!</definedName>
    <definedName name="ORÇAMENTO_COMPLETA_PREÇO_TOTAL">#REF!</definedName>
    <definedName name="ORÇAMENTO_QUANT" localSheetId="7">#REF!</definedName>
    <definedName name="ORÇAMENTO_QUANT">#REF!</definedName>
    <definedName name="ORÇAMENTO_TABELA" localSheetId="7">#REF!</definedName>
    <definedName name="ORÇAMENTO_TABELA">#REF!</definedName>
    <definedName name="Orcamento2">#REF!</definedName>
    <definedName name="orçamrest" localSheetId="25" hidden="1">{#N/A,#N/A,TRUE,"Serviços"}</definedName>
    <definedName name="orçamrest" localSheetId="4" hidden="1">{#N/A,#N/A,TRUE,"Serviços"}</definedName>
    <definedName name="orçamrest" localSheetId="27" hidden="1">{#N/A,#N/A,TRUE,"Serviços"}</definedName>
    <definedName name="orçamrest" localSheetId="7" hidden="1">{#N/A,#N/A,TRUE,"Serviços"}</definedName>
    <definedName name="orçamrest" localSheetId="24" hidden="1">{#N/A,#N/A,TRUE,"Serviços"}</definedName>
    <definedName name="orçamrest" hidden="1">{#N/A,#N/A,TRUE,"Serviços"}</definedName>
    <definedName name="orçamrestt" localSheetId="25" hidden="1">{#N/A,#N/A,TRUE,"Serviços"}</definedName>
    <definedName name="orçamrestt" localSheetId="4" hidden="1">{#N/A,#N/A,TRUE,"Serviços"}</definedName>
    <definedName name="orçamrestt" localSheetId="27" hidden="1">{#N/A,#N/A,TRUE,"Serviços"}</definedName>
    <definedName name="orçamrestt" localSheetId="7" hidden="1">{#N/A,#N/A,TRUE,"Serviços"}</definedName>
    <definedName name="orçamrestt" localSheetId="24" hidden="1">{#N/A,#N/A,TRUE,"Serviços"}</definedName>
    <definedName name="orçamrestt" hidden="1">{#N/A,#N/A,TRUE,"Serviços"}</definedName>
    <definedName name="orcrig" localSheetId="4">#REF!</definedName>
    <definedName name="orcrig" localSheetId="7">#REF!</definedName>
    <definedName name="orcrig">#REF!</definedName>
    <definedName name="ORD" localSheetId="4">#REF!</definedName>
    <definedName name="ORD" localSheetId="7">#REF!</definedName>
    <definedName name="ORD">#REF!</definedName>
    <definedName name="Ordem" localSheetId="25" hidden="1">#REF!</definedName>
    <definedName name="Ordem" localSheetId="4" hidden="1">#REF!</definedName>
    <definedName name="Ordem" localSheetId="27" hidden="1">#REF!</definedName>
    <definedName name="Ordem" localSheetId="26" hidden="1">#REF!</definedName>
    <definedName name="Ordem" localSheetId="24" hidden="1">#REF!</definedName>
    <definedName name="Ordem" localSheetId="1" hidden="1">#REF!</definedName>
    <definedName name="Ordem" localSheetId="0" hidden="1">#REF!</definedName>
    <definedName name="Ordem" hidden="1">#REF!</definedName>
    <definedName name="ordem_serv" localSheetId="4">#REF!</definedName>
    <definedName name="ordem_serv" localSheetId="7">#REF!</definedName>
    <definedName name="ordem_serv">#REF!</definedName>
    <definedName name="org" localSheetId="4">#REF!</definedName>
    <definedName name="org" localSheetId="7">#REF!</definedName>
    <definedName name="org">#REF!</definedName>
    <definedName name="Origem" localSheetId="25" hidden="1">#REF!</definedName>
    <definedName name="Origem" localSheetId="4" hidden="1">#REF!</definedName>
    <definedName name="Origem" localSheetId="27" hidden="1">#REF!</definedName>
    <definedName name="Origem" localSheetId="26" hidden="1">#REF!</definedName>
    <definedName name="Origem" localSheetId="24" hidden="1">#REF!</definedName>
    <definedName name="Origem" localSheetId="1" hidden="1">#REF!</definedName>
    <definedName name="Origem" localSheetId="0" hidden="1">#REF!</definedName>
    <definedName name="Origem" hidden="1">#REF!</definedName>
    <definedName name="ORIGEMCAP" localSheetId="4">#REF!</definedName>
    <definedName name="ORIGEMCAP" localSheetId="7">#REF!</definedName>
    <definedName name="ORIGEMCAP">#REF!</definedName>
    <definedName name="ORIGEMCM30" localSheetId="4">#REF!</definedName>
    <definedName name="ORIGEMCM30" localSheetId="7">#REF!</definedName>
    <definedName name="ORIGEMCM30">#REF!</definedName>
    <definedName name="ORIGEMRL1CE" localSheetId="4">#REF!</definedName>
    <definedName name="ORIGEMRL1CE" localSheetId="7">#REF!</definedName>
    <definedName name="ORIGEMRL1CE">#REF!</definedName>
    <definedName name="ORIGEMRR1C" localSheetId="4">#REF!</definedName>
    <definedName name="ORIGEMRR1C" localSheetId="7">#REF!</definedName>
    <definedName name="ORIGEMRR1C">#REF!</definedName>
    <definedName name="origen"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rige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rlando" localSheetId="4">#REF!</definedName>
    <definedName name="orlando" localSheetId="7">#REF!</definedName>
    <definedName name="orlando" localSheetId="26">#REF!</definedName>
    <definedName name="orlando">#REF!</definedName>
    <definedName name="ososososo" localSheetId="7" hidden="1">{#N/A,#N/A,FALSE,"QD_F1 Invest Detalhado";#N/A,#N/A,FALSE,"QD_F3 Invest_Comparado";#N/A,#N/A,FALSE,"QD_B Trafego";#N/A,#N/A,FALSE,"QD_D0 Custos Operacionais";#N/A,#N/A,FALSE,"QD_C Receita";#N/A,#N/A,FALSE,"QD_D Custos";#N/A,#N/A,FALSE,"QD_E Resultado";#N/A,#N/A,FALSE,"QD_G Fluxo Caixa"}</definedName>
    <definedName name="ososososo" hidden="1">{#N/A,#N/A,FALSE,"QD_F1 Invest Detalhado";#N/A,#N/A,FALSE,"QD_F3 Invest_Comparado";#N/A,#N/A,FALSE,"QD_B Trafego";#N/A,#N/A,FALSE,"QD_D0 Custos Operacionais";#N/A,#N/A,FALSE,"QD_C Receita";#N/A,#N/A,FALSE,"QD_D Custos";#N/A,#N/A,FALSE,"QD_E Resultado";#N/A,#N/A,FALSE,"QD_G Fluxo Caixa"}</definedName>
    <definedName name="oss" localSheetId="4">#REF!</definedName>
    <definedName name="oss" localSheetId="7">#REF!</definedName>
    <definedName name="oss">#REF!</definedName>
    <definedName name="OT" localSheetId="4">#REF!</definedName>
    <definedName name="OT" localSheetId="7">#REF!</definedName>
    <definedName name="OT">#REF!</definedName>
    <definedName name="OUT94_3">#REF!</definedName>
    <definedName name="OUT95_3">#REF!</definedName>
    <definedName name="OUT96_3">#REF!</definedName>
    <definedName name="OUT97_3">#REF!</definedName>
    <definedName name="OUT98_3">#REF!</definedName>
    <definedName name="OUT99_3">#REF!</definedName>
    <definedName name="OUTA" localSheetId="4">#REF!</definedName>
    <definedName name="OUTA" localSheetId="7">#REF!</definedName>
    <definedName name="OUTA">#REF!</definedName>
    <definedName name="OUTR" localSheetId="4">#REF!</definedName>
    <definedName name="OUTR" localSheetId="7">#REF!</definedName>
    <definedName name="OUTR">#REF!</definedName>
    <definedName name="OUTRA" localSheetId="4">#REF!</definedName>
    <definedName name="OUTRA" localSheetId="7">#REF!</definedName>
    <definedName name="OUTRA">#REF!</definedName>
    <definedName name="OUTRO" localSheetId="7" hidden="1">{"'PXR_6500'!$A$1:$I$124"}</definedName>
    <definedName name="OUTRO" hidden="1">{"'PXR_6500'!$A$1:$I$124"}</definedName>
    <definedName name="Outros" localSheetId="4">#REF!</definedName>
    <definedName name="Outros" localSheetId="7">#REF!</definedName>
    <definedName name="Outros" localSheetId="26">#REF!</definedName>
    <definedName name="Outros">#REF!</definedName>
    <definedName name="OUTT" localSheetId="7" hidden="1">{#N/A,#N/A,TRUE,"Serviços"}</definedName>
    <definedName name="OUTT" hidden="1">{#N/A,#N/A,TRUE,"Serviços"}</definedName>
    <definedName name="OUTUBRO" localSheetId="7">#REF!</definedName>
    <definedName name="OUTUBRO">#N/A</definedName>
    <definedName name="OUTUBRO_10">#N/A</definedName>
    <definedName name="OUTUBRO_11">#N/A</definedName>
    <definedName name="OUTUBRO_12">#N/A</definedName>
    <definedName name="OUTUBRO_13">#N/A</definedName>
    <definedName name="OUTUBRO_14">#N/A</definedName>
    <definedName name="OUTUBRO_15">#N/A</definedName>
    <definedName name="OUTUBRO_16">#N/A</definedName>
    <definedName name="OUTUBRO_17">#N/A</definedName>
    <definedName name="OUTUBRO_18">#N/A</definedName>
    <definedName name="OUTUBRO_2">#N/A</definedName>
    <definedName name="OUTUBRO_5">#N/A</definedName>
    <definedName name="OUTUBRO_6">#N/A</definedName>
    <definedName name="OUTUBRO_7">#N/A</definedName>
    <definedName name="OUTUBRO_8">#N/A</definedName>
    <definedName name="OUTUBRO_9">#N/A</definedName>
    <definedName name="OVER_FINAN" localSheetId="4">#REF!</definedName>
    <definedName name="OVER_FINAN" localSheetId="7">#REF!</definedName>
    <definedName name="OVER_FINAN">#REF!</definedName>
    <definedName name="OVERHEAD" localSheetId="4">#REF!</definedName>
    <definedName name="OVERHEAD" localSheetId="7">#REF!</definedName>
    <definedName name="OVERHEAD">#REF!</definedName>
    <definedName name="p" localSheetId="4">#REF!</definedName>
    <definedName name="p" localSheetId="7">#REF!</definedName>
    <definedName name="p" localSheetId="26">#REF!</definedName>
    <definedName name="p">#REF!</definedName>
    <definedName name="P.Aparente" localSheetId="4">#REF!</definedName>
    <definedName name="P.Aparente" localSheetId="7">#REF!</definedName>
    <definedName name="P.Aparente" localSheetId="26">#REF!</definedName>
    <definedName name="P.Aparente">#REF!</definedName>
    <definedName name="P.O.03" localSheetId="4">#REF!</definedName>
    <definedName name="P.O.03" localSheetId="7">#REF!</definedName>
    <definedName name="P.O.03">#REF!</definedName>
    <definedName name="P.Reatia" localSheetId="4">#REF!</definedName>
    <definedName name="P.Reatia" localSheetId="7">#REF!</definedName>
    <definedName name="P.Reatia" localSheetId="26">#REF!</definedName>
    <definedName name="P.Reatia">#REF!</definedName>
    <definedName name="p_24">NA()</definedName>
    <definedName name="p_25">NA()</definedName>
    <definedName name="p_26">NA()</definedName>
    <definedName name="p_27">NA()</definedName>
    <definedName name="p_28">NA()</definedName>
    <definedName name="p_7">NA()</definedName>
    <definedName name="P_Cristo" localSheetId="7">Dom_Páscoa-2</definedName>
    <definedName name="P_Cristo">Dom_Páscoa-2</definedName>
    <definedName name="P_Rep">#N/A</definedName>
    <definedName name="P_SUCATA" localSheetId="4">#REF!</definedName>
    <definedName name="P_SUCATA" localSheetId="7">#REF!</definedName>
    <definedName name="P_SUCATA" localSheetId="26">#REF!</definedName>
    <definedName name="P_SUCATA">#REF!</definedName>
    <definedName name="p01.401.00" localSheetId="4">#REF!</definedName>
    <definedName name="p01.401.00" localSheetId="7">#REF!</definedName>
    <definedName name="p01.401.00">#REF!</definedName>
    <definedName name="p02.300.00" localSheetId="4">#REF!</definedName>
    <definedName name="p02.300.00" localSheetId="7">#REF!</definedName>
    <definedName name="p02.300.00">#REF!</definedName>
    <definedName name="p02.400.00" localSheetId="4">#REF!</definedName>
    <definedName name="p02.400.00" localSheetId="7">#REF!</definedName>
    <definedName name="p02.400.00">#REF!</definedName>
    <definedName name="p02.500.01" localSheetId="4">#REF!</definedName>
    <definedName name="p02.500.01" localSheetId="7">#REF!</definedName>
    <definedName name="p02.500.01">#REF!</definedName>
    <definedName name="p02.530.00" localSheetId="4">#REF!</definedName>
    <definedName name="p02.530.00" localSheetId="7">#REF!</definedName>
    <definedName name="p02.530.00">#REF!</definedName>
    <definedName name="p02.530.01" localSheetId="4">#REF!</definedName>
    <definedName name="p02.530.01" localSheetId="7">#REF!</definedName>
    <definedName name="p02.530.01">#REF!</definedName>
    <definedName name="p02.530.02" localSheetId="4">#REF!</definedName>
    <definedName name="p02.530.02" localSheetId="7">#REF!</definedName>
    <definedName name="p02.530.02">#REF!</definedName>
    <definedName name="P02.530.03" localSheetId="4">#REF!</definedName>
    <definedName name="P02.530.03" localSheetId="7">#REF!</definedName>
    <definedName name="P02.530.03">#REF!</definedName>
    <definedName name="p02.540.00" localSheetId="4">#REF!</definedName>
    <definedName name="p02.540.00" localSheetId="7">#REF!</definedName>
    <definedName name="p02.540.00">#REF!</definedName>
    <definedName name="p03.950.00" localSheetId="4">#REF!</definedName>
    <definedName name="p03.950.00" localSheetId="7">#REF!</definedName>
    <definedName name="p03.950.00">#REF!</definedName>
    <definedName name="p08.300.01" localSheetId="4">#REF!</definedName>
    <definedName name="p08.300.01" localSheetId="7">#REF!</definedName>
    <definedName name="p08.300.01">#REF!</definedName>
    <definedName name="PACAP20MBQ" localSheetId="4">#REF!</definedName>
    <definedName name="PACAP20MBQ" localSheetId="7">#REF!</definedName>
    <definedName name="PACAP20MBQ">#REF!</definedName>
    <definedName name="PACAP20MBUQ" localSheetId="4">#REF!</definedName>
    <definedName name="PACAP20MBUQ" localSheetId="7">#REF!</definedName>
    <definedName name="PACAP20MBUQ">#REF!</definedName>
    <definedName name="PACAPMBUQ" localSheetId="4">#REF!</definedName>
    <definedName name="PACAPMBUQ" localSheetId="7">#REF!</definedName>
    <definedName name="PACAPMBUQ">#REF!</definedName>
    <definedName name="PACM30IMP" localSheetId="4">#REF!</definedName>
    <definedName name="PACM30IMP" localSheetId="7">#REF!</definedName>
    <definedName name="PACM30IMP">#REF!</definedName>
    <definedName name="PACM30RP" localSheetId="4">#REF!</definedName>
    <definedName name="PACM30RP" localSheetId="7">#REF!</definedName>
    <definedName name="PACM30RP">#REF!</definedName>
    <definedName name="PACM30TB" localSheetId="4">#REF!</definedName>
    <definedName name="PACM30TB" localSheetId="7">#REF!</definedName>
    <definedName name="PACM30TB">#REF!</definedName>
    <definedName name="PACMI" localSheetId="4">#REF!</definedName>
    <definedName name="PACMI" localSheetId="7">#REF!</definedName>
    <definedName name="PACMI">#REF!</definedName>
    <definedName name="PACMRP" localSheetId="4">#REF!</definedName>
    <definedName name="PACMRP" localSheetId="7">#REF!</definedName>
    <definedName name="PACMRP">#REF!</definedName>
    <definedName name="PAEMULCS" localSheetId="4">#REF!</definedName>
    <definedName name="PAEMULCS" localSheetId="7">#REF!</definedName>
    <definedName name="PAEMULCS">#REF!</definedName>
    <definedName name="PAEMULFLEX" localSheetId="4">#REF!</definedName>
    <definedName name="PAEMULFLEX" localSheetId="7">#REF!</definedName>
    <definedName name="PAEMULFLEX">#REF!</definedName>
    <definedName name="PAEMULMICRO" localSheetId="4">#REF!</definedName>
    <definedName name="PAEMULMICRO" localSheetId="7">#REF!</definedName>
    <definedName name="PAEMULMICRO">#REF!</definedName>
    <definedName name="PAEMULTSD" localSheetId="4">#REF!</definedName>
    <definedName name="PAEMULTSD" localSheetId="7">#REF!</definedName>
    <definedName name="PAEMULTSD">#REF!</definedName>
    <definedName name="PAEMULTSS" localSheetId="4">#REF!</definedName>
    <definedName name="PAEMULTSS" localSheetId="7">#REF!</definedName>
    <definedName name="PAEMULTSS">#REF!</definedName>
    <definedName name="PAJUDANTE">#N/A</definedName>
    <definedName name="PAJUDANTE_1" localSheetId="4">#REF!</definedName>
    <definedName name="PAJUDANTE_1" localSheetId="7">#REF!</definedName>
    <definedName name="PAJUDANTE_1" localSheetId="26">#REF!</definedName>
    <definedName name="PAJUDANTE_1">#REF!</definedName>
    <definedName name="pam" localSheetId="4">#REF!</definedName>
    <definedName name="pam" localSheetId="7">#REF!</definedName>
    <definedName name="pam">#REF!</definedName>
    <definedName name="PANTANAL" localSheetId="7">#REF!</definedName>
    <definedName name="PANTANAL">#N/A</definedName>
    <definedName name="PARAFUSO_PARA_LOUÇA" localSheetId="4">#REF!</definedName>
    <definedName name="PARAFUSO_PARA_LOUÇA" localSheetId="7">#REF!</definedName>
    <definedName name="PARAFUSO_PARA_LOUÇA">#REF!</definedName>
    <definedName name="PARALELO" localSheetId="4">#REF!</definedName>
    <definedName name="PARALELO" localSheetId="7">#REF!</definedName>
    <definedName name="PARALELO">#REF!</definedName>
    <definedName name="PARALELO_1" localSheetId="4">#REF!</definedName>
    <definedName name="PARALELO_1" localSheetId="7">#REF!</definedName>
    <definedName name="PARALELO_1">#REF!</definedName>
    <definedName name="parametro" localSheetId="7" hidden="1">{#N/A,#N/A,FALSE,"IR E CS 1997";#N/A,#N/A,FALSE,"PR ND";#N/A,#N/A,FALSE,"8191";#N/A,#N/A,FALSE,"8383";#N/A,#N/A,FALSE,"MP 1024";#N/A,#N/A,FALSE,"AD_EX_97";#N/A,#N/A,FALSE,"BD 97"}</definedName>
    <definedName name="parametro" hidden="1">{#N/A,#N/A,FALSE,"IR E CS 1997";#N/A,#N/A,FALSE,"PR ND";#N/A,#N/A,FALSE,"8191";#N/A,#N/A,FALSE,"8383";#N/A,#N/A,FALSE,"MP 1024";#N/A,#N/A,FALSE,"AD_EX_97";#N/A,#N/A,FALSE,"BD 97"}</definedName>
    <definedName name="parametros" localSheetId="4">#REF!</definedName>
    <definedName name="parametros" localSheetId="19">#REF!</definedName>
    <definedName name="parametros" localSheetId="7">#REF!</definedName>
    <definedName name="parametros" localSheetId="26">#REF!</definedName>
    <definedName name="parametros">#REF!</definedName>
    <definedName name="parametross" localSheetId="4">#REF!</definedName>
    <definedName name="parametross" localSheetId="7">#REF!</definedName>
    <definedName name="parametross">#REF!</definedName>
    <definedName name="paranetro" localSheetId="7" hidden="1">{#N/A,#N/A,TRUE,"BD 97";#N/A,#N/A,TRUE,"IR E CS 1997";#N/A,#N/A,TRUE,"CONTINGÊNCIAS";#N/A,#N/A,TRUE,"AD_EX_97";#N/A,#N/A,TRUE,"PR ND";#N/A,#N/A,TRUE,"8191";#N/A,#N/A,TRUE,"8383";#N/A,#N/A,TRUE,"MP 1024"}</definedName>
    <definedName name="paranetro" hidden="1">{#N/A,#N/A,TRUE,"BD 97";#N/A,#N/A,TRUE,"IR E CS 1997";#N/A,#N/A,TRUE,"CONTINGÊNCIAS";#N/A,#N/A,TRUE,"AD_EX_97";#N/A,#N/A,TRUE,"PR ND";#N/A,#N/A,TRUE,"8191";#N/A,#N/A,TRUE,"8383";#N/A,#N/A,TRUE,"MP 1024"}</definedName>
    <definedName name="pARAPEITO" localSheetId="4">#REF!</definedName>
    <definedName name="pARAPEITO" localSheetId="7">#REF!</definedName>
    <definedName name="pARAPEITO">#REF!</definedName>
    <definedName name="PAREIA" localSheetId="4">#REF!</definedName>
    <definedName name="PAREIA" localSheetId="7">#REF!</definedName>
    <definedName name="PAREIA">#REF!</definedName>
    <definedName name="PARETOATIV" localSheetId="7" hidden="1">{#N/A,#N/A,FALSE,"CPV";#N/A,#N/A,FALSE,"Pareto";#N/A,#N/A,FALSE,"Gráficos"}</definedName>
    <definedName name="PARETOATIV" hidden="1">{#N/A,#N/A,FALSE,"CPV";#N/A,#N/A,FALSE,"Pareto";#N/A,#N/A,FALSE,"Gráficos"}</definedName>
    <definedName name="PARG" localSheetId="4">#REF!</definedName>
    <definedName name="PARG" localSheetId="7">#REF!</definedName>
    <definedName name="PARG" localSheetId="26">#REF!</definedName>
    <definedName name="PARG">#REF!</definedName>
    <definedName name="parl1c0.8" localSheetId="4">#REF!</definedName>
    <definedName name="parl1c0.8" localSheetId="7">#REF!</definedName>
    <definedName name="parl1c0.8">#REF!</definedName>
    <definedName name="PARL1CE" localSheetId="4">#REF!</definedName>
    <definedName name="PARL1CE" localSheetId="7">#REF!</definedName>
    <definedName name="PARL1CE">#REF!</definedName>
    <definedName name="PARL1CLAMAG" localSheetId="4">#REF!</definedName>
    <definedName name="PARL1CLAMAG" localSheetId="7">#REF!</definedName>
    <definedName name="PARL1CLAMAG">#REF!</definedName>
    <definedName name="PARL1CMBF" localSheetId="4">#REF!</definedName>
    <definedName name="PARL1CMBF" localSheetId="7">#REF!</definedName>
    <definedName name="PARL1CMBF">#REF!</definedName>
    <definedName name="PARMADURA" localSheetId="4">#REF!</definedName>
    <definedName name="PARMADURA" localSheetId="7">#REF!</definedName>
    <definedName name="PARMADURA">#REF!</definedName>
    <definedName name="PARR1CCD" localSheetId="4">#REF!</definedName>
    <definedName name="PARR1CCD" localSheetId="7">#REF!</definedName>
    <definedName name="PARR1CCD">#REF!</definedName>
    <definedName name="PARR1CP" localSheetId="4">#REF!</definedName>
    <definedName name="PARR1CP" localSheetId="7">#REF!</definedName>
    <definedName name="PARR1CP">#REF!</definedName>
    <definedName name="PARR1CPL" localSheetId="4">#REF!</definedName>
    <definedName name="PARR1CPL" localSheetId="7">#REF!</definedName>
    <definedName name="PARR1CPL">#REF!</definedName>
    <definedName name="PARR1CST" localSheetId="4">#REF!</definedName>
    <definedName name="PARR1CST" localSheetId="7">#REF!</definedName>
    <definedName name="PARR1CST">#REF!</definedName>
    <definedName name="PARR1CTB" localSheetId="4">#REF!</definedName>
    <definedName name="PARR1CTB" localSheetId="7">#REF!</definedName>
    <definedName name="PARR1CTB">#REF!</definedName>
    <definedName name="PARRUMADA" localSheetId="4">#REF!</definedName>
    <definedName name="PARRUMADA" localSheetId="7">#REF!</definedName>
    <definedName name="PARRUMADA">#REF!</definedName>
    <definedName name="Parte1a." localSheetId="7" hidden="1">{"PARTE1",#N/A,FALSE,"Plan1"}</definedName>
    <definedName name="Parte1a." hidden="1">{"PARTE1",#N/A,FALSE,"Plan1"}</definedName>
    <definedName name="Parte2" localSheetId="7" hidden="1">{"PARTE1",#N/A,FALSE,"Plan1"}</definedName>
    <definedName name="Parte2" hidden="1">{"PARTE1",#N/A,FALSE,"Plan1"}</definedName>
    <definedName name="PARTE3" localSheetId="7" hidden="1">{"PARTE1",#N/A,FALSE,"Plan1"}</definedName>
    <definedName name="PARTE3" hidden="1">{"PARTE1",#N/A,FALSE,"Plan1"}</definedName>
    <definedName name="PASCAP20MBQ" localSheetId="4">#REF!</definedName>
    <definedName name="PASCAP20MBQ" localSheetId="7">#REF!</definedName>
    <definedName name="PASCAP20MBQ" localSheetId="26">#REF!</definedName>
    <definedName name="PASCAP20MBQ">#REF!</definedName>
    <definedName name="PASCM30IMP" localSheetId="4">#REF!</definedName>
    <definedName name="PASCM30IMP" localSheetId="7">#REF!</definedName>
    <definedName name="PASCM30IMP" localSheetId="26">#REF!</definedName>
    <definedName name="PASCM30IMP">#REF!</definedName>
    <definedName name="PASCM30RP" localSheetId="4">#REF!</definedName>
    <definedName name="PASCM30RP" localSheetId="7">#REF!</definedName>
    <definedName name="PASCM30RP" localSheetId="26">#REF!</definedName>
    <definedName name="PASCM30RP">#REF!</definedName>
    <definedName name="PASCM30TB" localSheetId="4">#REF!</definedName>
    <definedName name="PASCM30TB" localSheetId="7">#REF!</definedName>
    <definedName name="PASCM30TB" localSheetId="26">#REF!</definedName>
    <definedName name="PASCM30TB">#REF!</definedName>
    <definedName name="Páscoa" localSheetId="4">#REF!</definedName>
    <definedName name="Páscoa" localSheetId="7">#REF!</definedName>
    <definedName name="Páscoa">#REF!</definedName>
    <definedName name="PASEMULCS" localSheetId="4">#REF!</definedName>
    <definedName name="PASEMULCS" localSheetId="7">#REF!</definedName>
    <definedName name="PASEMULCS" localSheetId="26">#REF!</definedName>
    <definedName name="PASEMULCS">#REF!</definedName>
    <definedName name="PASEMULMICRO" localSheetId="4">#REF!</definedName>
    <definedName name="PASEMULMICRO" localSheetId="7">#REF!</definedName>
    <definedName name="PASEMULMICRO" localSheetId="26">#REF!</definedName>
    <definedName name="PASEMULMICRO">#REF!</definedName>
    <definedName name="PASEMULTSD" localSheetId="4">#REF!</definedName>
    <definedName name="PASEMULTSD" localSheetId="7">#REF!</definedName>
    <definedName name="PASEMULTSD" localSheetId="26">#REF!</definedName>
    <definedName name="PASEMULTSD">#REF!</definedName>
    <definedName name="PASEMULTSS" localSheetId="4">#REF!</definedName>
    <definedName name="PASEMULTSS" localSheetId="7">#REF!</definedName>
    <definedName name="PASEMULTSS" localSheetId="26">#REF!</definedName>
    <definedName name="PASEMULTSS">#REF!</definedName>
    <definedName name="PASRL1CLAMAG" localSheetId="4">#REF!</definedName>
    <definedName name="PASRL1CLAMAG" localSheetId="7">#REF!</definedName>
    <definedName name="PASRL1CLAMAG" localSheetId="26">#REF!</definedName>
    <definedName name="PASRL1CLAMAG">#REF!</definedName>
    <definedName name="PASRL1CMBF" localSheetId="4">#REF!</definedName>
    <definedName name="PASRL1CMBF" localSheetId="7">#REF!</definedName>
    <definedName name="PASRL1CMBF" localSheetId="26">#REF!</definedName>
    <definedName name="PASRL1CMBF">#REF!</definedName>
    <definedName name="PASRR1CPL" localSheetId="4">#REF!</definedName>
    <definedName name="PASRR1CPL" localSheetId="7">#REF!</definedName>
    <definedName name="PASRR1CPL" localSheetId="26">#REF!</definedName>
    <definedName name="PASRR1CPL">#REF!</definedName>
    <definedName name="PASRR1CST" localSheetId="4">#REF!</definedName>
    <definedName name="PASRR1CST" localSheetId="7">#REF!</definedName>
    <definedName name="PASRR1CST" localSheetId="26">#REF!</definedName>
    <definedName name="PASRR1CST">#REF!</definedName>
    <definedName name="pass" localSheetId="4">BDI!p</definedName>
    <definedName name="pass" localSheetId="7">#N/A</definedName>
    <definedName name="pass" localSheetId="26">'Mapa+Binômio'!p</definedName>
    <definedName name="pass">#N/A</definedName>
    <definedName name="PassaExtenso" localSheetId="4">#N/A</definedName>
    <definedName name="PassaExtenso" localSheetId="7">#N/A</definedName>
    <definedName name="PassaExtenso">#REF!</definedName>
    <definedName name="PassaExtenso___0" localSheetId="4">#N/A</definedName>
    <definedName name="PassaExtenso___0">NA()</definedName>
    <definedName name="PassaExtenso___0_16">#N/A</definedName>
    <definedName name="PassaExtenso___0_4">#N/A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 localSheetId="4">"#NAME!PassaExtenso"</definedName>
    <definedName name="PassaExtenso_1" localSheetId="7">"#NAME!PassaExtenso"</definedName>
    <definedName name="PassaExtenso_1">#N/A</definedName>
    <definedName name="PassaExtenso_1_1">#N/A</definedName>
    <definedName name="PassaExtenso_1_1_1">NA()</definedName>
    <definedName name="PassaExtenso_1_1_33">#N/A</definedName>
    <definedName name="PassaExtenso_1_1_33_1">NA()</definedName>
    <definedName name="PassaExtenso_1_1_35">#N/A</definedName>
    <definedName name="PassaExtenso_1_1_35_1">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0_16" localSheetId="7">#N/A</definedName>
    <definedName name="PassaExtenso_10_16">#N/A</definedName>
    <definedName name="PassaExtenso_11">#N/A</definedName>
    <definedName name="PassaExtenso_11_16" localSheetId="7">#N/A</definedName>
    <definedName name="PassaExtenso_11_16">#N/A</definedName>
    <definedName name="PassaExtenso_12">#N/A</definedName>
    <definedName name="PassaExtenso_13">#N/A</definedName>
    <definedName name="PassaExtenso_13_16" localSheetId="7">#N/A</definedName>
    <definedName name="PassaExtenso_13_16">#N/A</definedName>
    <definedName name="PassaExtenso_14">#N/A</definedName>
    <definedName name="PassaExtenso_14_16" localSheetId="4">#REF!</definedName>
    <definedName name="PassaExtenso_14_16" localSheetId="7">FIT!PassaExtenso</definedName>
    <definedName name="PassaExtenso_14_16">#REF!</definedName>
    <definedName name="PassaExtenso_15">#N/A</definedName>
    <definedName name="PassaExtenso_16">#N/A</definedName>
    <definedName name="PassaExtenso_17">#N/A</definedName>
    <definedName name="PassaExtenso_18" localSheetId="4">BDI!__TB10</definedName>
    <definedName name="PassaExtenso_18" localSheetId="26">'Mapa+Binômio'!__TB10</definedName>
    <definedName name="PassaExtenso_18">#N/A</definedName>
    <definedName name="PassaExtenso_18_1">#N/A</definedName>
    <definedName name="PassaExtenso_19" localSheetId="7">#N/A</definedName>
    <definedName name="PassaExtenso_19">#N/A</definedName>
    <definedName name="PassaExtenso_19_1">#N/A</definedName>
    <definedName name="PassaExtenso_19_16" localSheetId="7">#N/A</definedName>
    <definedName name="PassaExtenso_19_16">#N/A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4">BDI!__TCB5</definedName>
    <definedName name="PassaExtenso_20" localSheetId="26">'Mapa+Binômio'!__TCB5</definedName>
    <definedName name="PassaExtenso_20">#N/A</definedName>
    <definedName name="PassaExtenso_20_1">#N/A</definedName>
    <definedName name="PassaExtenso_21" localSheetId="7">#N/A</definedName>
    <definedName name="PassaExtenso_21">#N/A</definedName>
    <definedName name="PassaExtenso_21_11" localSheetId="7">#N/A</definedName>
    <definedName name="PassaExtenso_21_11">#N/A</definedName>
    <definedName name="PassaExtenso_21_11_16" localSheetId="7">#N/A</definedName>
    <definedName name="PassaExtenso_21_11_16">#N/A</definedName>
    <definedName name="PassaExtenso_21_13" localSheetId="7">#N/A</definedName>
    <definedName name="PassaExtenso_21_13">#N/A</definedName>
    <definedName name="PassaExtenso_21_13_16" localSheetId="7">#N/A</definedName>
    <definedName name="PassaExtenso_21_13_16">#N/A</definedName>
    <definedName name="PassaExtenso_21_16" localSheetId="7">#N/A</definedName>
    <definedName name="PassaExtenso_21_16">#N/A</definedName>
    <definedName name="PassaExtenso_21_19" localSheetId="7">#N/A</definedName>
    <definedName name="PassaExtenso_21_19">#N/A</definedName>
    <definedName name="PassaExtenso_21_19_16" localSheetId="7">#N/A</definedName>
    <definedName name="PassaExtenso_21_19_16">#N/A</definedName>
    <definedName name="PassaExtenso_21_2" localSheetId="7">#N/A</definedName>
    <definedName name="PassaExtenso_21_2">#N/A</definedName>
    <definedName name="PassaExtenso_21_2_16" localSheetId="7">#N/A</definedName>
    <definedName name="PassaExtenso_21_2_16">#N/A</definedName>
    <definedName name="PassaExtenso_21_3" localSheetId="7">#N/A</definedName>
    <definedName name="PassaExtenso_21_3">#N/A</definedName>
    <definedName name="PassaExtenso_21_3_16" localSheetId="7">#N/A</definedName>
    <definedName name="PassaExtenso_21_3_16">#N/A</definedName>
    <definedName name="PassaExtenso_21_4" localSheetId="7">#N/A</definedName>
    <definedName name="PassaExtenso_21_4">#N/A</definedName>
    <definedName name="PassaExtenso_21_4_16" localSheetId="7">#N/A</definedName>
    <definedName name="PassaExtenso_21_4_16">#N/A</definedName>
    <definedName name="PassaExtenso_21_4_19" localSheetId="7">#N/A</definedName>
    <definedName name="PassaExtenso_21_4_19">#N/A</definedName>
    <definedName name="PassaExtenso_21_4_19_16" localSheetId="7">#N/A</definedName>
    <definedName name="PassaExtenso_21_4_19_16">#N/A</definedName>
    <definedName name="PassaExtenso_21_7" localSheetId="7">#N/A</definedName>
    <definedName name="PassaExtenso_21_7">#N/A</definedName>
    <definedName name="PassaExtenso_21_7_16" localSheetId="7">#N/A</definedName>
    <definedName name="PassaExtenso_21_7_16">#N/A</definedName>
    <definedName name="PassaExtenso_22">"#NAME!PassaExtenso"</definedName>
    <definedName name="PassaExtenso_22_1">#N/A</definedName>
    <definedName name="PassaExtenso_23">"#NAME!PassaExtenso"</definedName>
    <definedName name="PassaExtenso_24">#N/A</definedName>
    <definedName name="PassaExtenso_25" localSheetId="7">#N/A</definedName>
    <definedName name="PassaExtenso_25">#N/A</definedName>
    <definedName name="PassaExtenso_25_11" localSheetId="7">#N/A</definedName>
    <definedName name="PassaExtenso_25_11">#N/A</definedName>
    <definedName name="PassaExtenso_25_11_16" localSheetId="7">#N/A</definedName>
    <definedName name="PassaExtenso_25_11_16">#N/A</definedName>
    <definedName name="PassaExtenso_25_13" localSheetId="7">#N/A</definedName>
    <definedName name="PassaExtenso_25_13">#N/A</definedName>
    <definedName name="PassaExtenso_25_13_16" localSheetId="7">#N/A</definedName>
    <definedName name="PassaExtenso_25_13_16">#N/A</definedName>
    <definedName name="PassaExtenso_25_16" localSheetId="7">#N/A</definedName>
    <definedName name="PassaExtenso_25_16">#N/A</definedName>
    <definedName name="PassaExtenso_25_19" localSheetId="7">#N/A</definedName>
    <definedName name="PassaExtenso_25_19">#N/A</definedName>
    <definedName name="PassaExtenso_25_19_16" localSheetId="7">#N/A</definedName>
    <definedName name="PassaExtenso_25_19_16">#N/A</definedName>
    <definedName name="PassaExtenso_25_2" localSheetId="7">#N/A</definedName>
    <definedName name="PassaExtenso_25_2">#N/A</definedName>
    <definedName name="PassaExtenso_25_2_16" localSheetId="7">#N/A</definedName>
    <definedName name="PassaExtenso_25_2_16">#N/A</definedName>
    <definedName name="PassaExtenso_25_3" localSheetId="7">#N/A</definedName>
    <definedName name="PassaExtenso_25_3">#N/A</definedName>
    <definedName name="PassaExtenso_25_3_16" localSheetId="7">#N/A</definedName>
    <definedName name="PassaExtenso_25_3_16">#N/A</definedName>
    <definedName name="PassaExtenso_25_4" localSheetId="7">#N/A</definedName>
    <definedName name="PassaExtenso_25_4">#N/A</definedName>
    <definedName name="PassaExtenso_25_4_16" localSheetId="7">#N/A</definedName>
    <definedName name="PassaExtenso_25_4_16">#N/A</definedName>
    <definedName name="PassaExtenso_25_4_19" localSheetId="7">#N/A</definedName>
    <definedName name="PassaExtenso_25_4_19">#N/A</definedName>
    <definedName name="PassaExtenso_25_4_19_16" localSheetId="7">#N/A</definedName>
    <definedName name="PassaExtenso_25_4_19_16">#N/A</definedName>
    <definedName name="PassaExtenso_25_7" localSheetId="7">#N/A</definedName>
    <definedName name="PassaExtenso_25_7">#N/A</definedName>
    <definedName name="PassaExtenso_25_7_16" localSheetId="7">#N/A</definedName>
    <definedName name="PassaExtenso_25_7_16">#N/A</definedName>
    <definedName name="PassaExtenso_26">#N/A</definedName>
    <definedName name="PassaExtenso_27" localSheetId="4">BDI!PassaExtenso</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 localSheetId="7">#N/A</definedName>
    <definedName name="PassaExtenso_34">#N/A</definedName>
    <definedName name="PassaExtenso_34_11" localSheetId="7">#N/A</definedName>
    <definedName name="PassaExtenso_34_11">#N/A</definedName>
    <definedName name="PassaExtenso_34_11_16" localSheetId="7">#N/A</definedName>
    <definedName name="PassaExtenso_34_11_16">#N/A</definedName>
    <definedName name="PassaExtenso_34_13" localSheetId="7">#N/A</definedName>
    <definedName name="PassaExtenso_34_13">#N/A</definedName>
    <definedName name="PassaExtenso_34_13_16" localSheetId="7">#N/A</definedName>
    <definedName name="PassaExtenso_34_13_16">#N/A</definedName>
    <definedName name="PassaExtenso_34_16" localSheetId="7">#N/A</definedName>
    <definedName name="PassaExtenso_34_16">#N/A</definedName>
    <definedName name="PassaExtenso_34_19" localSheetId="7">#N/A</definedName>
    <definedName name="PassaExtenso_34_19">#N/A</definedName>
    <definedName name="PassaExtenso_34_19_16" localSheetId="7">#N/A</definedName>
    <definedName name="PassaExtenso_34_19_16">#N/A</definedName>
    <definedName name="PassaExtenso_34_2" localSheetId="7">#N/A</definedName>
    <definedName name="PassaExtenso_34_2">#N/A</definedName>
    <definedName name="PassaExtenso_34_2_16" localSheetId="7">#N/A</definedName>
    <definedName name="PassaExtenso_34_2_16">#N/A</definedName>
    <definedName name="PassaExtenso_34_3" localSheetId="7">#N/A</definedName>
    <definedName name="PassaExtenso_34_3">#N/A</definedName>
    <definedName name="PassaExtenso_34_3_16" localSheetId="7">#N/A</definedName>
    <definedName name="PassaExtenso_34_3_16">#N/A</definedName>
    <definedName name="PassaExtenso_34_4" localSheetId="7">#N/A</definedName>
    <definedName name="PassaExtenso_34_4">#N/A</definedName>
    <definedName name="PassaExtenso_34_4_16" localSheetId="7">#N/A</definedName>
    <definedName name="PassaExtenso_34_4_16">#N/A</definedName>
    <definedName name="PassaExtenso_34_4_19" localSheetId="7">#N/A</definedName>
    <definedName name="PassaExtenso_34_4_19">#N/A</definedName>
    <definedName name="PassaExtenso_34_4_19_16" localSheetId="7">#N/A</definedName>
    <definedName name="PassaExtenso_34_4_19_16">#N/A</definedName>
    <definedName name="PassaExtenso_34_7" localSheetId="7">#N/A</definedName>
    <definedName name="PassaExtenso_34_7">#N/A</definedName>
    <definedName name="PassaExtenso_34_7_16" localSheetId="7">#N/A</definedName>
    <definedName name="PassaExtenso_34_7_16">#N/A</definedName>
    <definedName name="PassaExtenso_38" localSheetId="7">#N/A</definedName>
    <definedName name="PassaExtenso_38">#N/A</definedName>
    <definedName name="PassaExtenso_38_11" localSheetId="7">#N/A</definedName>
    <definedName name="PassaExtenso_38_11">#N/A</definedName>
    <definedName name="PassaExtenso_38_11_16" localSheetId="7">#N/A</definedName>
    <definedName name="PassaExtenso_38_11_16">#N/A</definedName>
    <definedName name="PassaExtenso_38_13" localSheetId="7">#N/A</definedName>
    <definedName name="PassaExtenso_38_13">#N/A</definedName>
    <definedName name="PassaExtenso_38_13_16" localSheetId="7">#N/A</definedName>
    <definedName name="PassaExtenso_38_13_16">#N/A</definedName>
    <definedName name="PassaExtenso_38_16" localSheetId="7">#N/A</definedName>
    <definedName name="PassaExtenso_38_16">#N/A</definedName>
    <definedName name="PassaExtenso_38_19" localSheetId="7">#N/A</definedName>
    <definedName name="PassaExtenso_38_19">#N/A</definedName>
    <definedName name="PassaExtenso_38_19_16" localSheetId="7">#N/A</definedName>
    <definedName name="PassaExtenso_38_19_16">#N/A</definedName>
    <definedName name="PassaExtenso_38_2" localSheetId="7">#N/A</definedName>
    <definedName name="PassaExtenso_38_2">#N/A</definedName>
    <definedName name="PassaExtenso_38_2_16" localSheetId="7">#N/A</definedName>
    <definedName name="PassaExtenso_38_2_16">#N/A</definedName>
    <definedName name="PassaExtenso_38_3" localSheetId="7">#N/A</definedName>
    <definedName name="PassaExtenso_38_3">#N/A</definedName>
    <definedName name="PassaExtenso_38_3_16" localSheetId="7">#N/A</definedName>
    <definedName name="PassaExtenso_38_3_16">#N/A</definedName>
    <definedName name="PassaExtenso_38_4" localSheetId="7">#N/A</definedName>
    <definedName name="PassaExtenso_38_4">#N/A</definedName>
    <definedName name="PassaExtenso_38_4_16" localSheetId="7">#N/A</definedName>
    <definedName name="PassaExtenso_38_4_16">#N/A</definedName>
    <definedName name="PassaExtenso_38_4_19" localSheetId="7">#N/A</definedName>
    <definedName name="PassaExtenso_38_4_19">#N/A</definedName>
    <definedName name="PassaExtenso_38_4_19_16" localSheetId="7">#N/A</definedName>
    <definedName name="PassaExtenso_38_4_19_16">#N/A</definedName>
    <definedName name="PassaExtenso_38_7" localSheetId="7">#N/A</definedName>
    <definedName name="PassaExtenso_38_7">#N/A</definedName>
    <definedName name="PassaExtenso_38_7_16" localSheetId="7">#N/A</definedName>
    <definedName name="PassaExtenso_38_7_16">#N/A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 localSheetId="4">"#NAME!PassaExtenso"</definedName>
    <definedName name="PassaExtenso_6">#N/A</definedName>
    <definedName name="PassaExtenso_7" localSheetId="4">"#NAME!PassaExtenso"</definedName>
    <definedName name="PassaExtenso_7">#N/A</definedName>
    <definedName name="PassaExtenso_7_1">#N/A</definedName>
    <definedName name="PassaExtenso_8">#N/A</definedName>
    <definedName name="PassaExtenso_9" localSheetId="4">BDI!PassaExtenso</definedName>
    <definedName name="PassaExtenso_9">#N/A</definedName>
    <definedName name="PassaExtenso_9_16" localSheetId="7">#N/A</definedName>
    <definedName name="PassaExtenso_9_16">#N/A</definedName>
    <definedName name="PASSAGEIROS" localSheetId="4">#REF!</definedName>
    <definedName name="PASSAGEIROS" localSheetId="7">#REF!</definedName>
    <definedName name="PASSAGEIROS">#REF!</definedName>
    <definedName name="Passagem">#REF!</definedName>
    <definedName name="pativar" localSheetId="4">#REF!</definedName>
    <definedName name="pativar" localSheetId="7">#REF!</definedName>
    <definedName name="pativar" localSheetId="26">#REF!</definedName>
    <definedName name="pativar">#REF!</definedName>
    <definedName name="PATO" localSheetId="4">#REF!</definedName>
    <definedName name="pato" localSheetId="7">#REF!</definedName>
    <definedName name="PATO" localSheetId="26">#REF!</definedName>
    <definedName name="pato">#REF!</definedName>
    <definedName name="pato_1" localSheetId="4">#REF!</definedName>
    <definedName name="pato_1" localSheetId="7">#REF!</definedName>
    <definedName name="pato_1" localSheetId="26">#REF!</definedName>
    <definedName name="pato_1">#REF!</definedName>
    <definedName name="PATO_12" localSheetId="4">#REF!</definedName>
    <definedName name="PATO_12" localSheetId="7">#REF!</definedName>
    <definedName name="PATO_12">#REF!</definedName>
    <definedName name="PATO1">#N/A</definedName>
    <definedName name="patoetapa" localSheetId="4">#REF!</definedName>
    <definedName name="patoetapa" localSheetId="7">#REF!</definedName>
    <definedName name="patoetapa">#REF!</definedName>
    <definedName name="PAULO" localSheetId="7">#REF!</definedName>
    <definedName name="PAULO">#N/A</definedName>
    <definedName name="PAUTO" localSheetId="4">#REF!</definedName>
    <definedName name="PAUTO" localSheetId="7">#REF!</definedName>
    <definedName name="PAUTO" localSheetId="26">#REF!</definedName>
    <definedName name="PAUTO">#REF!</definedName>
    <definedName name="PAV" localSheetId="4">#REF!</definedName>
    <definedName name="PAV" localSheetId="7">#REF!</definedName>
    <definedName name="PAV" localSheetId="26">#REF!</definedName>
    <definedName name="PAV">#REF!</definedName>
    <definedName name="PAV_2" localSheetId="4">#REF!</definedName>
    <definedName name="PAV_2" localSheetId="7">#REF!</definedName>
    <definedName name="PAV_2">#REF!</definedName>
    <definedName name="PAV_25" localSheetId="4">#REF!</definedName>
    <definedName name="PAV_25" localSheetId="7">#REF!</definedName>
    <definedName name="PAV_25" localSheetId="26">#REF!</definedName>
    <definedName name="PAV_25">#REF!</definedName>
    <definedName name="PAV_MAR94" localSheetId="4">#REF!</definedName>
    <definedName name="PAV_MAR94" localSheetId="7">#REF!</definedName>
    <definedName name="PAV_MAR94" localSheetId="26">#REF!</definedName>
    <definedName name="PAV_MAR94">#REF!</definedName>
    <definedName name="PAVCONC" localSheetId="4">#REF!</definedName>
    <definedName name="PAVCONC" localSheetId="7">#REF!</definedName>
    <definedName name="PAVCONC">#REF!</definedName>
    <definedName name="PAVI" localSheetId="4">#REF!</definedName>
    <definedName name="PAVI" localSheetId="7">#REF!</definedName>
    <definedName name="PAVI" localSheetId="26">#REF!</definedName>
    <definedName name="PAVI">#REF!</definedName>
    <definedName name="Pavi2">#REF!</definedName>
    <definedName name="PAVIM" localSheetId="4">#REF!</definedName>
    <definedName name="PAVIM" localSheetId="7">#REF!</definedName>
    <definedName name="PAVIM">#REF!</definedName>
    <definedName name="PAVIMENT." localSheetId="4">#REF!</definedName>
    <definedName name="PAVIMENT." localSheetId="7">#REF!</definedName>
    <definedName name="PAVIMENT.">#REF!</definedName>
    <definedName name="pavimentacao" localSheetId="4">#REF!</definedName>
    <definedName name="pavimentacao" localSheetId="7">#REF!</definedName>
    <definedName name="pavimentacao" localSheetId="26">#REF!</definedName>
    <definedName name="pavimentacao">#REF!</definedName>
    <definedName name="pavimentacao_1" localSheetId="4">#REF!</definedName>
    <definedName name="pavimentacao_1" localSheetId="7">#REF!</definedName>
    <definedName name="pavimentacao_1" localSheetId="26">#REF!</definedName>
    <definedName name="pavimentacao_1">#REF!</definedName>
    <definedName name="pavimentacao_10" localSheetId="4">#REF!</definedName>
    <definedName name="pavimentacao_10" localSheetId="7">#REF!</definedName>
    <definedName name="pavimentacao_10">#REF!</definedName>
    <definedName name="pavimentacao_12" localSheetId="4">#REF!</definedName>
    <definedName name="pavimentacao_12" localSheetId="7">#REF!</definedName>
    <definedName name="pavimentacao_12">#REF!</definedName>
    <definedName name="pavimentacao_2" localSheetId="4">#REF!</definedName>
    <definedName name="pavimentacao_2" localSheetId="7">#REF!</definedName>
    <definedName name="pavimentacao_2" localSheetId="26">#REF!</definedName>
    <definedName name="pavimentacao_2">#REF!</definedName>
    <definedName name="pavimentacao_3" localSheetId="4">#REF!</definedName>
    <definedName name="pavimentacao_3" localSheetId="7">#REF!</definedName>
    <definedName name="pavimentacao_3" localSheetId="26">#REF!</definedName>
    <definedName name="pavimentacao_3">#REF!</definedName>
    <definedName name="pavimentacao_4" localSheetId="4">#REF!</definedName>
    <definedName name="pavimentacao_4" localSheetId="7">#REF!</definedName>
    <definedName name="pavimentacao_4" localSheetId="26">#REF!</definedName>
    <definedName name="pavimentacao_4">#REF!</definedName>
    <definedName name="pavimentacao_9" localSheetId="4">#REF!</definedName>
    <definedName name="pavimentacao_9" localSheetId="7">#REF!</definedName>
    <definedName name="pavimentacao_9">#REF!</definedName>
    <definedName name="PAVIMENTONOVO" localSheetId="4">#REF!</definedName>
    <definedName name="PAVIMENTONOVO" localSheetId="7">#REF!</definedName>
    <definedName name="PAVIMENTONOVO" localSheetId="26">#REF!</definedName>
    <definedName name="PAVIMENTONOVO">#REF!</definedName>
    <definedName name="PAVIMENTONOVO_25" localSheetId="4">#REF!</definedName>
    <definedName name="PAVIMENTONOVO_25" localSheetId="7">#REF!</definedName>
    <definedName name="PAVIMENTONOVO_25" localSheetId="26">#REF!</definedName>
    <definedName name="PAVIMENTONOVO_25">#REF!</definedName>
    <definedName name="Payment_Needed">"Pagamento necessário"</definedName>
    <definedName name="PBRITA1" localSheetId="4">#REF!</definedName>
    <definedName name="PBRITA1" localSheetId="7">#REF!</definedName>
    <definedName name="PBRITA1">#REF!</definedName>
    <definedName name="PBRITA2" localSheetId="4">#REF!</definedName>
    <definedName name="PBRITA2" localSheetId="7">#REF!</definedName>
    <definedName name="PBRITA2">#REF!</definedName>
    <definedName name="PBRITAREM" localSheetId="4">#REF!</definedName>
    <definedName name="PBRITAREM" localSheetId="7">#REF!</definedName>
    <definedName name="PBRITAREM">#REF!</definedName>
    <definedName name="pc">#REF!</definedName>
    <definedName name="PCAI" localSheetId="4">#REF!</definedName>
    <definedName name="PCAI" localSheetId="7">#REF!</definedName>
    <definedName name="PCAI" localSheetId="26">#REF!</definedName>
    <definedName name="PCAI">#REF!</definedName>
    <definedName name="PCAIA">"'file:///D:/Meus documentos/ANASTÁCIO/SERCEL/BR262990800.xls'#$SERVIÇOS.$#REF!$#REF!"</definedName>
    <definedName name="PCAIAÇÃO" localSheetId="4">#REF!</definedName>
    <definedName name="PCAIAÇÃO" localSheetId="7">#REF!</definedName>
    <definedName name="PCAIAÇÃO">#REF!</definedName>
    <definedName name="PCAP.20" localSheetId="4">#REF!</definedName>
    <definedName name="PCAP.20" localSheetId="7">#REF!</definedName>
    <definedName name="PCAP.20">#REF!</definedName>
    <definedName name="PCAP20" localSheetId="4">#REF!</definedName>
    <definedName name="PCAP20" localSheetId="7">#REF!</definedName>
    <definedName name="PCAP20" localSheetId="26">#REF!</definedName>
    <definedName name="PCAP20">#REF!</definedName>
    <definedName name="PCAPINA" localSheetId="4">#REF!</definedName>
    <definedName name="PCAPINA" localSheetId="7">#REF!</definedName>
    <definedName name="PCAPINA">#REF!</definedName>
    <definedName name="PCARPINTEIRO">#N/A</definedName>
    <definedName name="PCARPINTEIRO_1" localSheetId="4">#REF!</definedName>
    <definedName name="PCARPINTEIRO_1" localSheetId="7">#REF!</definedName>
    <definedName name="PCARPINTEIRO_1" localSheetId="26">#REF!</definedName>
    <definedName name="PCARPINTEIRO_1">#REF!</definedName>
    <definedName name="PCARRO" localSheetId="4">#REF!</definedName>
    <definedName name="PCARRO" localSheetId="7">#REF!</definedName>
    <definedName name="PCARRO">#REF!</definedName>
    <definedName name="PCCARR" localSheetId="4">#REF!</definedName>
    <definedName name="PCCARR" localSheetId="7">#REF!</definedName>
    <definedName name="PCCARR">#REF!</definedName>
    <definedName name="PCCIM" localSheetId="4">#REF!</definedName>
    <definedName name="PCCIM" localSheetId="7">#REF!</definedName>
    <definedName name="PCCIM">#REF!</definedName>
    <definedName name="PCCP" localSheetId="4">#REF!</definedName>
    <definedName name="PCCP" localSheetId="7">#REF!</definedName>
    <definedName name="PCCP" localSheetId="26">#REF!</definedName>
    <definedName name="PCCP">#REF!</definedName>
    <definedName name="PCD" localSheetId="4">#REF!</definedName>
    <definedName name="PCD" localSheetId="7">#REF!</definedName>
    <definedName name="PCD">#REF!</definedName>
    <definedName name="PCDF" localSheetId="4">#REF!</definedName>
    <definedName name="PCDF" localSheetId="7">#REF!</definedName>
    <definedName name="PCDF">#REF!</definedName>
    <definedName name="pcf80x210" localSheetId="4">#REF!</definedName>
    <definedName name="pcf80x210" localSheetId="7">#REF!</definedName>
    <definedName name="pcf80x210">#REF!</definedName>
    <definedName name="PCLAG" localSheetId="4">#REF!</definedName>
    <definedName name="PCLAG" localSheetId="7">#REF!</definedName>
    <definedName name="PCLAG">#REF!</definedName>
    <definedName name="PCM.30" localSheetId="4">#REF!</definedName>
    <definedName name="PCM.30" localSheetId="7">#REF!</definedName>
    <definedName name="PCM.30">#REF!</definedName>
    <definedName name="PCMN" localSheetId="4">#REF!</definedName>
    <definedName name="PCMN" localSheetId="7">#REF!</definedName>
    <definedName name="PCMN" localSheetId="26">#REF!</definedName>
    <definedName name="PCMN">#REF!</definedName>
    <definedName name="PCS" localSheetId="4">#REF!</definedName>
    <definedName name="PCS" localSheetId="7">#REF!</definedName>
    <definedName name="PCS">#REF!</definedName>
    <definedName name="PCSA" localSheetId="4">#REF!</definedName>
    <definedName name="PCSA" localSheetId="7">#REF!</definedName>
    <definedName name="PCSA">#REF!</definedName>
    <definedName name="PCST" localSheetId="4">#REF!</definedName>
    <definedName name="PCST" localSheetId="7">#REF!</definedName>
    <definedName name="PCST">#REF!</definedName>
    <definedName name="PDAR02" localSheetId="4">#REF!</definedName>
    <definedName name="PDAR02" localSheetId="7">#REF!</definedName>
    <definedName name="PDAR02">#REF!</definedName>
    <definedName name="PDB" localSheetId="4">#REF!</definedName>
    <definedName name="PDB" localSheetId="7">#REF!</definedName>
    <definedName name="PDB">#REF!</definedName>
    <definedName name="PDBU" localSheetId="4">#REF!</definedName>
    <definedName name="PDBU" localSheetId="7">#REF!</definedName>
    <definedName name="PDBU" localSheetId="26">#REF!</definedName>
    <definedName name="PDBU">#REF!</definedName>
    <definedName name="PDCA" localSheetId="4">#REF!</definedName>
    <definedName name="PDCA" localSheetId="7">#REF!</definedName>
    <definedName name="PDCA" localSheetId="26">#REF!</definedName>
    <definedName name="PDCA">#REF!</definedName>
    <definedName name="PDE">#REF!</definedName>
    <definedName name="PDESTOC15" localSheetId="4">#REF!</definedName>
    <definedName name="PDESTOC15" localSheetId="7">#REF!</definedName>
    <definedName name="PDESTOC15">#REF!</definedName>
    <definedName name="PDESTOC30" localSheetId="4">#REF!</definedName>
    <definedName name="PDESTOC30" localSheetId="7">#REF!</definedName>
    <definedName name="PDESTOC30">#REF!</definedName>
    <definedName name="PDM" localSheetId="4">#REF!</definedName>
    <definedName name="PDM" localSheetId="7">#REF!</definedName>
    <definedName name="PDM">#REF!</definedName>
    <definedName name="PE" localSheetId="4">#REF!</definedName>
    <definedName name="PE" localSheetId="7">#REF!</definedName>
    <definedName name="PE" localSheetId="26">#REF!</definedName>
    <definedName name="PE">#REF!</definedName>
    <definedName name="PE_001">#N/A</definedName>
    <definedName name="PE_001_1" localSheetId="4">#REF!</definedName>
    <definedName name="PE_001_1" localSheetId="7">#REF!</definedName>
    <definedName name="PE_001_1" localSheetId="26">#REF!</definedName>
    <definedName name="PE_001_1">#REF!</definedName>
    <definedName name="PE_006">#N/A</definedName>
    <definedName name="PE_006_1" localSheetId="4">#REF!</definedName>
    <definedName name="PE_006_1" localSheetId="7">#REF!</definedName>
    <definedName name="PE_006_1" localSheetId="26">#REF!</definedName>
    <definedName name="PE_006_1">#REF!</definedName>
    <definedName name="PE_007">#N/A</definedName>
    <definedName name="PE_007_1" localSheetId="4">#REF!</definedName>
    <definedName name="PE_007_1" localSheetId="7">#REF!</definedName>
    <definedName name="PE_007_1" localSheetId="26">#REF!</definedName>
    <definedName name="PE_007_1">#REF!</definedName>
    <definedName name="PE_009">#N/A</definedName>
    <definedName name="PE_009_1" localSheetId="4">#REF!</definedName>
    <definedName name="PE_009_1" localSheetId="7">#REF!</definedName>
    <definedName name="PE_009_1" localSheetId="26">#REF!</definedName>
    <definedName name="PE_009_1">#REF!</definedName>
    <definedName name="PE_013">#N/A</definedName>
    <definedName name="PE_013_1" localSheetId="4">#REF!</definedName>
    <definedName name="PE_013_1" localSheetId="7">#REF!</definedName>
    <definedName name="PE_013_1" localSheetId="26">#REF!</definedName>
    <definedName name="PE_013_1">#REF!</definedName>
    <definedName name="PE_016">#N/A</definedName>
    <definedName name="PE_016_1" localSheetId="4">#REF!</definedName>
    <definedName name="PE_016_1" localSheetId="7">#REF!</definedName>
    <definedName name="PE_016_1" localSheetId="26">#REF!</definedName>
    <definedName name="PE_016_1">#REF!</definedName>
    <definedName name="PE_101">#N/A</definedName>
    <definedName name="PE_101_1" localSheetId="4">#REF!</definedName>
    <definedName name="PE_101_1" localSheetId="7">#REF!</definedName>
    <definedName name="PE_101_1" localSheetId="26">#REF!</definedName>
    <definedName name="PE_101_1">#REF!</definedName>
    <definedName name="PE_105">#N/A</definedName>
    <definedName name="PE_105_1" localSheetId="4">#REF!</definedName>
    <definedName name="PE_105_1" localSheetId="7">#REF!</definedName>
    <definedName name="PE_105_1" localSheetId="26">#REF!</definedName>
    <definedName name="PE_105_1">#REF!</definedName>
    <definedName name="PE_107">#N/A</definedName>
    <definedName name="PE_107_1" localSheetId="4">#REF!</definedName>
    <definedName name="PE_107_1" localSheetId="7">#REF!</definedName>
    <definedName name="PE_107_1" localSheetId="26">#REF!</definedName>
    <definedName name="PE_107_1">#REF!</definedName>
    <definedName name="PE_110">#N/A</definedName>
    <definedName name="PE_110_1" localSheetId="4">#REF!</definedName>
    <definedName name="PE_110_1" localSheetId="7">#REF!</definedName>
    <definedName name="PE_110_1" localSheetId="26">#REF!</definedName>
    <definedName name="PE_110_1">#REF!</definedName>
    <definedName name="PE_111">#N/A</definedName>
    <definedName name="PE_111_1" localSheetId="4">#REF!</definedName>
    <definedName name="PE_111_1" localSheetId="7">#REF!</definedName>
    <definedName name="PE_111_1" localSheetId="26">#REF!</definedName>
    <definedName name="PE_111_1">#REF!</definedName>
    <definedName name="PE_112">#N/A</definedName>
    <definedName name="PE_112_1" localSheetId="4">#REF!</definedName>
    <definedName name="PE_112_1" localSheetId="7">#REF!</definedName>
    <definedName name="PE_112_1" localSheetId="26">#REF!</definedName>
    <definedName name="PE_112_1">#REF!</definedName>
    <definedName name="PE_113">#N/A</definedName>
    <definedName name="PE_113_1" localSheetId="4">#REF!</definedName>
    <definedName name="PE_113_1" localSheetId="7">#REF!</definedName>
    <definedName name="PE_113_1" localSheetId="26">#REF!</definedName>
    <definedName name="PE_113_1">#REF!</definedName>
    <definedName name="PE_116">#N/A</definedName>
    <definedName name="PE_116_1" localSheetId="4">#REF!</definedName>
    <definedName name="PE_116_1" localSheetId="7">#REF!</definedName>
    <definedName name="PE_116_1" localSheetId="26">#REF!</definedName>
    <definedName name="PE_116_1">#REF!</definedName>
    <definedName name="PE_118">#N/A</definedName>
    <definedName name="PE_118_1" localSheetId="4">#REF!</definedName>
    <definedName name="PE_118_1" localSheetId="7">#REF!</definedName>
    <definedName name="PE_118_1" localSheetId="26">#REF!</definedName>
    <definedName name="PE_118_1">#REF!</definedName>
    <definedName name="PE_119">#N/A</definedName>
    <definedName name="PE_119_1" localSheetId="4">#REF!</definedName>
    <definedName name="PE_119_1" localSheetId="7">#REF!</definedName>
    <definedName name="PE_119_1" localSheetId="26">#REF!</definedName>
    <definedName name="PE_119_1">#REF!</definedName>
    <definedName name="PE_122">#N/A</definedName>
    <definedName name="PE_122_1" localSheetId="4">#REF!</definedName>
    <definedName name="PE_122_1" localSheetId="7">#REF!</definedName>
    <definedName name="PE_122_1" localSheetId="26">#REF!</definedName>
    <definedName name="PE_122_1">#REF!</definedName>
    <definedName name="PE_123">#N/A</definedName>
    <definedName name="PE_123_1" localSheetId="4">#REF!</definedName>
    <definedName name="PE_123_1" localSheetId="7">#REF!</definedName>
    <definedName name="PE_123_1" localSheetId="26">#REF!</definedName>
    <definedName name="PE_123_1">#REF!</definedName>
    <definedName name="PE_208">#N/A</definedName>
    <definedName name="PE_208_1" localSheetId="4">#REF!</definedName>
    <definedName name="PE_208_1" localSheetId="7">#REF!</definedName>
    <definedName name="PE_208_1" localSheetId="26">#REF!</definedName>
    <definedName name="PE_208_1">#REF!</definedName>
    <definedName name="PE_209">#N/A</definedName>
    <definedName name="PE_209_1" localSheetId="4">#REF!</definedName>
    <definedName name="PE_209_1" localSheetId="7">#REF!</definedName>
    <definedName name="PE_209_1" localSheetId="26">#REF!</definedName>
    <definedName name="PE_209_1">#REF!</definedName>
    <definedName name="PE_302">#N/A</definedName>
    <definedName name="PE_302_1" localSheetId="4">#REF!</definedName>
    <definedName name="PE_302_1" localSheetId="7">#REF!</definedName>
    <definedName name="PE_302_1" localSheetId="26">#REF!</definedName>
    <definedName name="PE_302_1">#REF!</definedName>
    <definedName name="PE_304">#N/A</definedName>
    <definedName name="PE_304_1" localSheetId="4">#REF!</definedName>
    <definedName name="PE_304_1" localSheetId="7">#REF!</definedName>
    <definedName name="PE_304_1" localSheetId="26">#REF!</definedName>
    <definedName name="PE_304_1">#REF!</definedName>
    <definedName name="PE_306">#N/A</definedName>
    <definedName name="PE_306_1" localSheetId="4">#REF!</definedName>
    <definedName name="PE_306_1" localSheetId="7">#REF!</definedName>
    <definedName name="PE_306_1" localSheetId="26">#REF!</definedName>
    <definedName name="PE_306_1">#REF!</definedName>
    <definedName name="PE_343">#N/A</definedName>
    <definedName name="PE_343_1" localSheetId="4">#REF!</definedName>
    <definedName name="PE_343_1" localSheetId="7">#REF!</definedName>
    <definedName name="PE_343_1" localSheetId="26">#REF!</definedName>
    <definedName name="PE_343_1">#REF!</definedName>
    <definedName name="PE_400">#N/A</definedName>
    <definedName name="PE_400_1" localSheetId="4">#REF!</definedName>
    <definedName name="PE_400_1" localSheetId="7">#REF!</definedName>
    <definedName name="PE_400_1" localSheetId="26">#REF!</definedName>
    <definedName name="PE_400_1">#REF!</definedName>
    <definedName name="PE_402">#N/A</definedName>
    <definedName name="PE_402_1" localSheetId="4">#REF!</definedName>
    <definedName name="PE_402_1" localSheetId="7">#REF!</definedName>
    <definedName name="PE_402_1" localSheetId="26">#REF!</definedName>
    <definedName name="PE_402_1">#REF!</definedName>
    <definedName name="PE_406">#N/A</definedName>
    <definedName name="PE_406_1" localSheetId="4">#REF!</definedName>
    <definedName name="PE_406_1" localSheetId="7">#REF!</definedName>
    <definedName name="PE_406_1" localSheetId="26">#REF!</definedName>
    <definedName name="PE_406_1">#REF!</definedName>
    <definedName name="PE_408">#N/A</definedName>
    <definedName name="PE_408_1" localSheetId="4">#REF!</definedName>
    <definedName name="PE_408_1" localSheetId="7">#REF!</definedName>
    <definedName name="PE_408_1" localSheetId="26">#REF!</definedName>
    <definedName name="PE_408_1">#REF!</definedName>
    <definedName name="PE_410">#N/A</definedName>
    <definedName name="PE_410_1" localSheetId="4">#REF!</definedName>
    <definedName name="PE_410_1" localSheetId="7">#REF!</definedName>
    <definedName name="PE_410_1" localSheetId="26">#REF!</definedName>
    <definedName name="PE_410_1">#REF!</definedName>
    <definedName name="PE_416">#N/A</definedName>
    <definedName name="PE_416_1" localSheetId="4">#REF!</definedName>
    <definedName name="PE_416_1" localSheetId="7">#REF!</definedName>
    <definedName name="PE_416_1" localSheetId="26">#REF!</definedName>
    <definedName name="PE_416_1">#REF!</definedName>
    <definedName name="PE_502">#N/A</definedName>
    <definedName name="PE_502_1" localSheetId="4">#REF!</definedName>
    <definedName name="PE_502_1" localSheetId="7">#REF!</definedName>
    <definedName name="PE_502_1" localSheetId="26">#REF!</definedName>
    <definedName name="PE_502_1">#REF!</definedName>
    <definedName name="PE_507">#N/A</definedName>
    <definedName name="PE_507_1" localSheetId="4">#REF!</definedName>
    <definedName name="PE_507_1" localSheetId="7">#REF!</definedName>
    <definedName name="PE_507_1" localSheetId="26">#REF!</definedName>
    <definedName name="PE_507_1">#REF!</definedName>
    <definedName name="PE_508">#N/A</definedName>
    <definedName name="PE_508_1" localSheetId="4">#REF!</definedName>
    <definedName name="PE_508_1" localSheetId="7">#REF!</definedName>
    <definedName name="PE_508_1" localSheetId="26">#REF!</definedName>
    <definedName name="PE_508_1">#REF!</definedName>
    <definedName name="PE_509">#N/A</definedName>
    <definedName name="PE_509_1" localSheetId="4">#REF!</definedName>
    <definedName name="PE_509_1" localSheetId="7">#REF!</definedName>
    <definedName name="PE_509_1" localSheetId="26">#REF!</definedName>
    <definedName name="PE_509_1">#REF!</definedName>
    <definedName name="PE_601">#N/A</definedName>
    <definedName name="PE_601_1" localSheetId="4">#REF!</definedName>
    <definedName name="PE_601_1" localSheetId="7">#REF!</definedName>
    <definedName name="PE_601_1" localSheetId="26">#REF!</definedName>
    <definedName name="PE_601_1">#REF!</definedName>
    <definedName name="PE_602">#N/A</definedName>
    <definedName name="PE_602_1" localSheetId="4">#REF!</definedName>
    <definedName name="PE_602_1" localSheetId="7">#REF!</definedName>
    <definedName name="PE_602_1" localSheetId="26">#REF!</definedName>
    <definedName name="PE_602_1">#REF!</definedName>
    <definedName name="PE_904">#N/A</definedName>
    <definedName name="PE_904_1" localSheetId="4">#REF!</definedName>
    <definedName name="PE_904_1" localSheetId="7">#REF!</definedName>
    <definedName name="PE_904_1" localSheetId="26">#REF!</definedName>
    <definedName name="PE_904_1">#REF!</definedName>
    <definedName name="PE_906">#N/A</definedName>
    <definedName name="PE_906_1" localSheetId="4">#REF!</definedName>
    <definedName name="PE_906_1" localSheetId="7">#REF!</definedName>
    <definedName name="PE_906_1" localSheetId="26">#REF!</definedName>
    <definedName name="PE_906_1">#REF!</definedName>
    <definedName name="PE_914">#N/A</definedName>
    <definedName name="PE_914_1" localSheetId="4">#REF!</definedName>
    <definedName name="PE_914_1" localSheetId="7">#REF!</definedName>
    <definedName name="PE_914_1" localSheetId="26">#REF!</definedName>
    <definedName name="PE_914_1">#REF!</definedName>
    <definedName name="PE_922">#N/A</definedName>
    <definedName name="PE_922_1" localSheetId="4">#REF!</definedName>
    <definedName name="PE_922_1" localSheetId="7">#REF!</definedName>
    <definedName name="PE_922_1" localSheetId="26">#REF!</definedName>
    <definedName name="PE_922_1">#REF!</definedName>
    <definedName name="PE412_1" localSheetId="4">#REF!</definedName>
    <definedName name="PE412_1" localSheetId="7">#REF!</definedName>
    <definedName name="PE412_1" localSheetId="26">#REF!</definedName>
    <definedName name="PE412_1">#REF!</definedName>
    <definedName name="PEA" localSheetId="4">#REF!</definedName>
    <definedName name="PEA" localSheetId="7">#REF!</definedName>
    <definedName name="PEA" localSheetId="26">#REF!</definedName>
    <definedName name="PEA">#REF!</definedName>
    <definedName name="PEÇA_6_X_3_MAD_LEI" localSheetId="4">#REF!</definedName>
    <definedName name="PEÇA_6_X_3_MAD_LEI" localSheetId="7">#REF!</definedName>
    <definedName name="PEÇA_6_X_3_MAD_LEI">#REF!</definedName>
    <definedName name="ped" localSheetId="4">#REF!</definedName>
    <definedName name="ped" localSheetId="7">#REF!</definedName>
    <definedName name="ped">#REF!</definedName>
    <definedName name="PED.PISTA" localSheetId="4">#REF!</definedName>
    <definedName name="PED.PISTA" localSheetId="7">#REF!</definedName>
    <definedName name="PED.PISTA" localSheetId="26">#REF!</definedName>
    <definedName name="PED.PISTA">#REF!</definedName>
    <definedName name="PEDA01" localSheetId="4">#REF!</definedName>
    <definedName name="PEDA01" localSheetId="7">#REF!</definedName>
    <definedName name="PEDA01">#REF!</definedName>
    <definedName name="pedr" localSheetId="4">#REF!</definedName>
    <definedName name="pedr" localSheetId="7">#REF!</definedName>
    <definedName name="pedr">#REF!</definedName>
    <definedName name="PEDR.PISTA" localSheetId="4">#REF!</definedName>
    <definedName name="PEDR.PISTA" localSheetId="7">#REF!</definedName>
    <definedName name="PEDR.PISTA" localSheetId="26">#REF!</definedName>
    <definedName name="PEDR.PISTA">#REF!</definedName>
    <definedName name="PEDRA_PRETA" localSheetId="4">#REF!</definedName>
    <definedName name="PEDRA_PRETA" localSheetId="7">#REF!</definedName>
    <definedName name="PEDRA_PRETA">#REF!</definedName>
    <definedName name="PEDRAARRUMADA" localSheetId="4">#REF!</definedName>
    <definedName name="PEDRAARRUMADA" localSheetId="7">#REF!</definedName>
    <definedName name="PEDRAARRUMADA">#REF!</definedName>
    <definedName name="PEDRAJOGADA" localSheetId="4">#REF!</definedName>
    <definedName name="PEDRAJOGADA" localSheetId="7">#REF!</definedName>
    <definedName name="PEDRAJOGADA">#REF!</definedName>
    <definedName name="pedre">#REF!</definedName>
    <definedName name="PEDREIRA" localSheetId="4">#REF!</definedName>
    <definedName name="PEDREIRA" localSheetId="7">#REF!</definedName>
    <definedName name="PEDREIRA" localSheetId="26">#REF!</definedName>
    <definedName name="PEDREIRA">#REF!</definedName>
    <definedName name="PEDREIRA_48" localSheetId="4">#REF!</definedName>
    <definedName name="PEDREIRA_48" localSheetId="7">#REF!</definedName>
    <definedName name="PEDREIRA_48">#REF!</definedName>
    <definedName name="PEDREIRO" localSheetId="4">#REF!</definedName>
    <definedName name="PEDREIRO" localSheetId="7">#REF!</definedName>
    <definedName name="PEDREIRO">#REF!</definedName>
    <definedName name="PEJ" localSheetId="4">#REF!</definedName>
    <definedName name="PEJ" localSheetId="7">#REF!</definedName>
    <definedName name="PEJ" localSheetId="26">#REF!</definedName>
    <definedName name="PEJ">#REF!</definedName>
    <definedName name="PEM">#REF!</definedName>
    <definedName name="PEMM1CAT" localSheetId="4">#REF!</definedName>
    <definedName name="PEMM1CAT" localSheetId="7">#REF!</definedName>
    <definedName name="PEMM1CAT">#REF!</definedName>
    <definedName name="PEMN" localSheetId="4">#REF!</definedName>
    <definedName name="PEMN" localSheetId="7">#REF!</definedName>
    <definedName name="PEMN" localSheetId="26">#REF!</definedName>
    <definedName name="PEMN">#REF!</definedName>
    <definedName name="PEN" localSheetId="4">#REF!</definedName>
    <definedName name="PEN" localSheetId="7">#REF!</definedName>
    <definedName name="PEN">#REF!</definedName>
    <definedName name="PEN_13" localSheetId="4">#REF!</definedName>
    <definedName name="PEN_13" localSheetId="7">#REF!</definedName>
    <definedName name="PEN_13">#REF!</definedName>
    <definedName name="PEN_39" localSheetId="4">#REF!</definedName>
    <definedName name="PEN_39" localSheetId="7">#REF!</definedName>
    <definedName name="PEN_39">#REF!</definedName>
    <definedName name="PEN_6" localSheetId="4">#REF!</definedName>
    <definedName name="PEN_6" localSheetId="7">#REF!</definedName>
    <definedName name="PEN_6">#REF!</definedName>
    <definedName name="PENCATURMA">#N/A</definedName>
    <definedName name="PENCATURMA_1" localSheetId="4">#REF!</definedName>
    <definedName name="PENCATURMA_1" localSheetId="7">#REF!</definedName>
    <definedName name="PENCATURMA_1" localSheetId="26">#REF!</definedName>
    <definedName name="PENCATURMA_1">#REF!</definedName>
    <definedName name="pendencias2" localSheetId="7" hidden="1">{#N/A,#N/A,FALSE,"GERAL";#N/A,#N/A,FALSE,"012-96";#N/A,#N/A,FALSE,"018-96";#N/A,#N/A,FALSE,"027-96";#N/A,#N/A,FALSE,"059-96";#N/A,#N/A,FALSE,"076-96";#N/A,#N/A,FALSE,"019-97";#N/A,#N/A,FALSE,"021-97";#N/A,#N/A,FALSE,"022-97";#N/A,#N/A,FALSE,"028-97"}</definedName>
    <definedName name="pendencias2" hidden="1">{#N/A,#N/A,FALSE,"GERAL";#N/A,#N/A,FALSE,"012-96";#N/A,#N/A,FALSE,"018-96";#N/A,#N/A,FALSE,"027-96";#N/A,#N/A,FALSE,"059-96";#N/A,#N/A,FALSE,"076-96";#N/A,#N/A,FALSE,"019-97";#N/A,#N/A,FALSE,"021-97";#N/A,#N/A,FALSE,"022-97";#N/A,#N/A,FALSE,"028-97"}</definedName>
    <definedName name="pendencias3" localSheetId="7" hidden="1">{#N/A,#N/A,FALSE,"GERAL";#N/A,#N/A,FALSE,"012-96";#N/A,#N/A,FALSE,"018-96";#N/A,#N/A,FALSE,"027-96";#N/A,#N/A,FALSE,"059-96";#N/A,#N/A,FALSE,"076-96";#N/A,#N/A,FALSE,"019-97";#N/A,#N/A,FALSE,"021-97";#N/A,#N/A,FALSE,"022-97";#N/A,#N/A,FALSE,"028-97"}</definedName>
    <definedName name="pendencias3" hidden="1">{#N/A,#N/A,FALSE,"GERAL";#N/A,#N/A,FALSE,"012-96";#N/A,#N/A,FALSE,"018-96";#N/A,#N/A,FALSE,"027-96";#N/A,#N/A,FALSE,"059-96";#N/A,#N/A,FALSE,"076-96";#N/A,#N/A,FALSE,"019-97";#N/A,#N/A,FALSE,"021-97";#N/A,#N/A,FALSE,"022-97";#N/A,#N/A,FALSE,"028-97"}</definedName>
    <definedName name="PER" localSheetId="4">#REF!</definedName>
    <definedName name="PER" localSheetId="7">#REF!</definedName>
    <definedName name="PER">#REF!</definedName>
    <definedName name="perc">#REF!</definedName>
    <definedName name="PercResid." localSheetId="4">#REF!</definedName>
    <definedName name="PercResid." localSheetId="7">#REF!</definedName>
    <definedName name="PercResid." localSheetId="26">#REF!</definedName>
    <definedName name="PercResid.">#REF!</definedName>
    <definedName name="PERCURSO" localSheetId="7">OFFSET(#REF!,0,0,COUNTA(#REF!),1)</definedName>
    <definedName name="PERCURSO">OFFSET(#REF!,0,0,COUNTA(#REF!),1)</definedName>
    <definedName name="PERIODO" localSheetId="4">#REF!</definedName>
    <definedName name="PERIODO" localSheetId="7">#REF!</definedName>
    <definedName name="PERIODO" localSheetId="26">#REF!</definedName>
    <definedName name="PERIODO">#REF!</definedName>
    <definedName name="PERÍODO" localSheetId="4">#REF!</definedName>
    <definedName name="PERÍODO" localSheetId="7">#REF!</definedName>
    <definedName name="PERÍODO" localSheetId="26">#REF!</definedName>
    <definedName name="Período">#REF!</definedName>
    <definedName name="PERÍODO_12" localSheetId="4">#REF!</definedName>
    <definedName name="PERÍODO_12" localSheetId="7">#REF!</definedName>
    <definedName name="PERÍODO_12">#REF!</definedName>
    <definedName name="Periodo_Acumulado" localSheetId="4">#REF!</definedName>
    <definedName name="Periodo_Acumulado" localSheetId="7">#REF!</definedName>
    <definedName name="Periodo_Acumulado">#REF!</definedName>
    <definedName name="Periodo_Liquido" localSheetId="4">#REF!</definedName>
    <definedName name="Periodo_Liquido" localSheetId="7">#REF!</definedName>
    <definedName name="Periodo_Liquido">#REF!</definedName>
    <definedName name="periodo_med" localSheetId="4">#REF!</definedName>
    <definedName name="periodo_med" localSheetId="7">#REF!</definedName>
    <definedName name="periodo_med">#REF!</definedName>
    <definedName name="PERNAMANCA" localSheetId="4">#REF!</definedName>
    <definedName name="PERNAMANCA" localSheetId="7">#REF!</definedName>
    <definedName name="PERNAMANCA">#REF!</definedName>
    <definedName name="PERNAMANCA_MAD_LEI" localSheetId="4">#REF!</definedName>
    <definedName name="PERNAMANCA_MAD_LEI" localSheetId="7">#REF!</definedName>
    <definedName name="PERNAMANCA_MAD_LEI">#REF!</definedName>
    <definedName name="PERNANBUCO" localSheetId="7">#REF!</definedName>
    <definedName name="PERNANBUCO">#N/A</definedName>
    <definedName name="pero">#REF!</definedName>
    <definedName name="perp">#REF!</definedName>
    <definedName name="pesquisa" localSheetId="4">#REF!</definedName>
    <definedName name="pesquisa" localSheetId="19">#REF!</definedName>
    <definedName name="pesquisa" localSheetId="7">#REF!</definedName>
    <definedName name="pesquisa" localSheetId="26">#REF!</definedName>
    <definedName name="pesquisa">#REF!</definedName>
    <definedName name="pesquisa_2">#N/A</definedName>
    <definedName name="pesquisa_25" localSheetId="4">#REF!</definedName>
    <definedName name="pesquisa_25" localSheetId="7">#REF!</definedName>
    <definedName name="pesquisa_25" localSheetId="26">#REF!</definedName>
    <definedName name="pesquisa_25">#REF!</definedName>
    <definedName name="pesquisa_4" localSheetId="4">#REF!</definedName>
    <definedName name="pesquisa_4" localSheetId="7">#REF!</definedName>
    <definedName name="pesquisa_4">#REF!</definedName>
    <definedName name="pesquisa1" localSheetId="4">#REF!</definedName>
    <definedName name="pesquisa1" localSheetId="7">#REF!</definedName>
    <definedName name="pesquisa1" localSheetId="26">#REF!</definedName>
    <definedName name="pesquisa1">#REF!</definedName>
    <definedName name="pesquisaa" localSheetId="4">#REF!</definedName>
    <definedName name="pesquisaa" localSheetId="7">#REF!</definedName>
    <definedName name="pesquisaa">#REF!</definedName>
    <definedName name="PESSO" localSheetId="4">#REF!</definedName>
    <definedName name="PESSO" localSheetId="7">#REF!</definedName>
    <definedName name="PESSO" localSheetId="26">#REF!</definedName>
    <definedName name="PESSO">#REF!</definedName>
    <definedName name="PESSO_1" localSheetId="4">#REF!</definedName>
    <definedName name="PESSO_1" localSheetId="7">#REF!</definedName>
    <definedName name="PESSO_1" localSheetId="26">#REF!</definedName>
    <definedName name="PESSO_1">#REF!</definedName>
    <definedName name="PESSO_25" localSheetId="4">#REF!</definedName>
    <definedName name="PESSO_25" localSheetId="7">#REF!</definedName>
    <definedName name="PESSO_25" localSheetId="26">#REF!</definedName>
    <definedName name="PESSO_25">#REF!</definedName>
    <definedName name="pessoal" localSheetId="4">#REF!</definedName>
    <definedName name="pessoal" localSheetId="7">#REF!</definedName>
    <definedName name="pessoal" localSheetId="26">#REF!</definedName>
    <definedName name="pessoal">#REF!</definedName>
    <definedName name="pessoal_1" localSheetId="4">#REF!</definedName>
    <definedName name="pessoal_1" localSheetId="7">#REF!</definedName>
    <definedName name="pessoal_1" localSheetId="26">#REF!</definedName>
    <definedName name="pessoal_1">"#REF!"</definedName>
    <definedName name="PET" localSheetId="4">#REF!</definedName>
    <definedName name="PET" localSheetId="7">#REF!</definedName>
    <definedName name="PET">#REF!</definedName>
    <definedName name="PFORMA" localSheetId="4">#REF!</definedName>
    <definedName name="PFORMA" localSheetId="7">#REF!</definedName>
    <definedName name="PFORMA">#REF!</definedName>
    <definedName name="PFRESAGEM" localSheetId="4">#REF!</definedName>
    <definedName name="PFRESAGEM" localSheetId="7">#REF!</definedName>
    <definedName name="PFRESAGEM">#REF!</definedName>
    <definedName name="PG" localSheetId="4">"$#REF!.$C$1"</definedName>
    <definedName name="PG" localSheetId="7">#REF!</definedName>
    <definedName name="PG">#REF!</definedName>
    <definedName name="PG_agosto_2002" localSheetId="4">#REF!</definedName>
    <definedName name="PG_agosto_2002" localSheetId="7">#REF!</definedName>
    <definedName name="PG_agosto_2002" localSheetId="26">#REF!</definedName>
    <definedName name="PG_agosto_2002">#REF!</definedName>
    <definedName name="PGP" localSheetId="4">#REF!</definedName>
    <definedName name="PGP" localSheetId="7">#REF!</definedName>
    <definedName name="PGP">#REF!</definedName>
    <definedName name="picole" localSheetId="7">#REF!</definedName>
    <definedName name="picole">#N/A</definedName>
    <definedName name="pig" localSheetId="4">#REF!</definedName>
    <definedName name="pig" localSheetId="7">#REF!</definedName>
    <definedName name="pig">#REF!</definedName>
    <definedName name="pint" localSheetId="4">#REF!</definedName>
    <definedName name="pint" localSheetId="7">#REF!</definedName>
    <definedName name="pint">#REF!</definedName>
    <definedName name="PINT163" localSheetId="4">#REF!</definedName>
    <definedName name="PINT163" localSheetId="7">#REF!</definedName>
    <definedName name="PINT163">#REF!</definedName>
    <definedName name="PINTFAIXA" localSheetId="4">#REF!</definedName>
    <definedName name="PINTFAIXA" localSheetId="7">#REF!</definedName>
    <definedName name="PINTFAIXA">#REF!</definedName>
    <definedName name="PINTLIG" localSheetId="4">#REF!</definedName>
    <definedName name="PINTLIG" localSheetId="7">#N/A</definedName>
    <definedName name="PINTLIG">#REF!</definedName>
    <definedName name="PINTLIGCOR" localSheetId="4">#REF!</definedName>
    <definedName name="PINTLIGCOR" localSheetId="7">#REF!</definedName>
    <definedName name="PINTLIGCOR">#REF!</definedName>
    <definedName name="PINTLIGMBUFCORMAN" localSheetId="4">#REF!</definedName>
    <definedName name="PINTLIGMBUFCORMAN" localSheetId="7">#REF!</definedName>
    <definedName name="PINTLIGMBUFCORMAN">#REF!</definedName>
    <definedName name="PINTLIGMBUFREC" localSheetId="4">#REF!</definedName>
    <definedName name="PINTLIGMBUFREC" localSheetId="7">#REF!</definedName>
    <definedName name="PINTLIGMBUFREC">#REF!</definedName>
    <definedName name="PINTLIGMBUQCORMAN" localSheetId="4">#REF!</definedName>
    <definedName name="PINTLIGMBUQCORMAN" localSheetId="7">#REF!</definedName>
    <definedName name="PINTLIGMBUQCORMAN">#REF!</definedName>
    <definedName name="PINTLIGMBUQREC" localSheetId="4">#REF!</definedName>
    <definedName name="PINTLIGMBUQREC" localSheetId="7">#REF!</definedName>
    <definedName name="PINTLIGMBUQREC">#REF!</definedName>
    <definedName name="PINTLIGRECOMPMBUF" localSheetId="4">#REF!</definedName>
    <definedName name="PINTLIGRECOMPMBUF" localSheetId="7">#REF!</definedName>
    <definedName name="PINTLIGRECOMPMBUF">#REF!</definedName>
    <definedName name="PINTLIGRECQMAN" localSheetId="4">#REF!</definedName>
    <definedName name="PINTLIGRECQMAN" localSheetId="7">#REF!</definedName>
    <definedName name="PINTLIGRECQMAN">#REF!</definedName>
    <definedName name="PINTLIGRECQREC" localSheetId="4">#REF!</definedName>
    <definedName name="PINTLIGRECQREC" localSheetId="7">#REF!</definedName>
    <definedName name="PINTLIGRECQREC">#REF!</definedName>
    <definedName name="PINTOR" localSheetId="4">#REF!</definedName>
    <definedName name="PINTOR" localSheetId="7">#REF!</definedName>
    <definedName name="PINTOR">#REF!</definedName>
    <definedName name="Pintura" localSheetId="4">#REF!</definedName>
    <definedName name="Pintura" localSheetId="7">#REF!</definedName>
    <definedName name="Pintura" localSheetId="26">#REF!</definedName>
    <definedName name="Pintura">#REF!</definedName>
    <definedName name="PINTURALIGAÇÃO" localSheetId="4">#REF!</definedName>
    <definedName name="PINTURALIGAÇÃO" localSheetId="7">#REF!</definedName>
    <definedName name="PINTURALIGAÇÃO">#REF!</definedName>
    <definedName name="PINTURALIGREC" localSheetId="4">#REF!</definedName>
    <definedName name="PINTURALIGREC" localSheetId="7">#REF!</definedName>
    <definedName name="PINTURALIGREC">#REF!</definedName>
    <definedName name="pipa" localSheetId="7">#REF!</definedName>
    <definedName name="pipa">#N/A</definedName>
    <definedName name="PIS">#REF!</definedName>
    <definedName name="PISTA" localSheetId="4" hidden="1">{#N/A,#N/A,TRUE,"Serviços"}</definedName>
    <definedName name="PISTA" localSheetId="27" hidden="1">{#N/A,#N/A,TRUE,"Serviços"}</definedName>
    <definedName name="PISTA" localSheetId="7" hidden="1">{#N/A,#N/A,TRUE,"Serviços"}</definedName>
    <definedName name="PISTA" hidden="1">{#N/A,#N/A,TRUE,"Serviços"}</definedName>
    <definedName name="PISTAPDLD" localSheetId="4">#REF!</definedName>
    <definedName name="PISTAPDLD" localSheetId="7">#REF!</definedName>
    <definedName name="PISTAPDLD" localSheetId="26">#REF!</definedName>
    <definedName name="PISTAPDLD">#REF!</definedName>
    <definedName name="PISTAPDLE" localSheetId="4">#REF!</definedName>
    <definedName name="PISTAPDLE" localSheetId="7">#REF!</definedName>
    <definedName name="PISTAPDLE" localSheetId="26">#REF!</definedName>
    <definedName name="PISTAPDLE">#REF!</definedName>
    <definedName name="PISTAPELD" localSheetId="4">#REF!</definedName>
    <definedName name="PISTAPELD" localSheetId="7">#REF!</definedName>
    <definedName name="PISTAPELD" localSheetId="26">#REF!</definedName>
    <definedName name="PISTAPELD">#REF!</definedName>
    <definedName name="PISTAPELE" localSheetId="4">#REF!</definedName>
    <definedName name="PISTAPELE" localSheetId="7">#REF!</definedName>
    <definedName name="PISTAPELE" localSheetId="26">#REF!</definedName>
    <definedName name="PISTAPELE">#REF!</definedName>
    <definedName name="PIV" localSheetId="4">#REF!</definedName>
    <definedName name="PIV" localSheetId="7">#REF!</definedName>
    <definedName name="PIV">#REF!</definedName>
    <definedName name="PJOGADA" localSheetId="4">#REF!</definedName>
    <definedName name="PJOGADA" localSheetId="7">#REF!</definedName>
    <definedName name="PJOGADA">#REF!</definedName>
    <definedName name="pk" localSheetId="7">#REF!</definedName>
    <definedName name="pk">#N/A</definedName>
    <definedName name="pk_10">#N/A</definedName>
    <definedName name="pk_11">#N/A</definedName>
    <definedName name="pk_12">#N/A</definedName>
    <definedName name="pk_13">#N/A</definedName>
    <definedName name="pk_14">#N/A</definedName>
    <definedName name="pk_15">#N/A</definedName>
    <definedName name="pk_16">#N/A</definedName>
    <definedName name="pk_17">#N/A</definedName>
    <definedName name="pk_18">#N/A</definedName>
    <definedName name="pk_2">#N/A</definedName>
    <definedName name="pk_5">#N/A</definedName>
    <definedName name="pk_6">#N/A</definedName>
    <definedName name="pk_7">#N/A</definedName>
    <definedName name="pk_8">#N/A</definedName>
    <definedName name="pk_9">#N/A</definedName>
    <definedName name="pl" localSheetId="4">#REF!</definedName>
    <definedName name="PL" localSheetId="19">#REF!</definedName>
    <definedName name="PL" localSheetId="7">#REF!</definedName>
    <definedName name="pl" localSheetId="26">#REF!</definedName>
    <definedName name="PL">#REF!</definedName>
    <definedName name="pl_1">#N/A</definedName>
    <definedName name="PL_10">#N/A</definedName>
    <definedName name="PL_11">#N/A</definedName>
    <definedName name="PL_12">#N/A</definedName>
    <definedName name="PL_13">#N/A</definedName>
    <definedName name="PL_14">#N/A</definedName>
    <definedName name="PL_15">#N/A</definedName>
    <definedName name="PL_16">#N/A</definedName>
    <definedName name="PL_17">#N/A</definedName>
    <definedName name="PL_18">#N/A</definedName>
    <definedName name="PL_2">#N/A</definedName>
    <definedName name="PL_25" localSheetId="4">#REF!</definedName>
    <definedName name="PL_25" localSheetId="7">#REF!</definedName>
    <definedName name="PL_25" localSheetId="26">#REF!</definedName>
    <definedName name="PL_25">#REF!</definedName>
    <definedName name="PL_4" localSheetId="4">#REF!</definedName>
    <definedName name="PL_4" localSheetId="7">#REF!</definedName>
    <definedName name="PL_4">#REF!</definedName>
    <definedName name="PL_5">#N/A</definedName>
    <definedName name="PL_6">#N/A</definedName>
    <definedName name="PL_7">#N/A</definedName>
    <definedName name="PL_8">#N/A</definedName>
    <definedName name="PL_9">#N/A</definedName>
    <definedName name="PL1_2">#N/A</definedName>
    <definedName name="PL1_25" localSheetId="4">#REF!</definedName>
    <definedName name="PL1_25" localSheetId="7">#REF!</definedName>
    <definedName name="PL1_25" localSheetId="26">#REF!</definedName>
    <definedName name="PL1_25">#REF!</definedName>
    <definedName name="PLA" localSheetId="7">#REF!</definedName>
    <definedName name="PLA">"plan1"</definedName>
    <definedName name="PLA_6">"plan1"</definedName>
    <definedName name="PLA_7">"plan1"</definedName>
    <definedName name="PLA_8">"plan1"</definedName>
    <definedName name="PLACA" localSheetId="4">#REF!</definedName>
    <definedName name="PLACA" localSheetId="7">#REF!</definedName>
    <definedName name="PLACA">#REF!</definedName>
    <definedName name="placas" localSheetId="4">BDI!pl</definedName>
    <definedName name="placas" localSheetId="7">#N/A</definedName>
    <definedName name="placas" localSheetId="26">'Mapa+Binômio'!pl</definedName>
    <definedName name="placas">#N/A</definedName>
    <definedName name="PLACAS_11" localSheetId="4">#REF!</definedName>
    <definedName name="PLACAS_11" localSheetId="7">#REF!</definedName>
    <definedName name="PLACAS_11" localSheetId="26">#REF!</definedName>
    <definedName name="PLACAS_11">#REF!</definedName>
    <definedName name="PLACAS_12" localSheetId="4">#REF!</definedName>
    <definedName name="PLACAS_12" localSheetId="7">#REF!</definedName>
    <definedName name="PLACAS_12" localSheetId="26">#REF!</definedName>
    <definedName name="PLACAS_12">#REF!</definedName>
    <definedName name="PLACAS_13" localSheetId="4">#REF!</definedName>
    <definedName name="PLACAS_13" localSheetId="7">#REF!</definedName>
    <definedName name="PLACAS_13" localSheetId="26">#REF!</definedName>
    <definedName name="PLACAS_13">#REF!</definedName>
    <definedName name="PLACAS_15" localSheetId="4">#REF!</definedName>
    <definedName name="PLACAS_15" localSheetId="7">#REF!</definedName>
    <definedName name="PLACAS_15" localSheetId="26">#REF!</definedName>
    <definedName name="PLACAS_15">#REF!</definedName>
    <definedName name="PLACAS_16" localSheetId="4">#REF!</definedName>
    <definedName name="PLACAS_16" localSheetId="7">#REF!</definedName>
    <definedName name="PLACAS_16" localSheetId="26">#REF!</definedName>
    <definedName name="PLACAS_16">#REF!</definedName>
    <definedName name="PLACAS_19" localSheetId="4">#REF!</definedName>
    <definedName name="PLACAS_19" localSheetId="7">#REF!</definedName>
    <definedName name="PLACAS_19" localSheetId="26">#REF!</definedName>
    <definedName name="PLACAS_19">#REF!</definedName>
    <definedName name="PLACAS_28" localSheetId="4">#REF!</definedName>
    <definedName name="PLACAS_28" localSheetId="7">#REF!</definedName>
    <definedName name="PLACAS_28" localSheetId="26">#REF!</definedName>
    <definedName name="PLACAS_28">#REF!</definedName>
    <definedName name="PLACAS_7" localSheetId="4">#REF!</definedName>
    <definedName name="PLACAS_7" localSheetId="7">#REF!</definedName>
    <definedName name="PLACAS_7" localSheetId="26">#REF!</definedName>
    <definedName name="PLACAS_7">#REF!</definedName>
    <definedName name="PLACAS1" localSheetId="4">#REF!</definedName>
    <definedName name="PLACAS1" localSheetId="7">#REF!</definedName>
    <definedName name="PLACAS1" localSheetId="26">#REF!</definedName>
    <definedName name="placas1">#N/A</definedName>
    <definedName name="PLAN" localSheetId="4">#N/A</definedName>
    <definedName name="PLAN">#N/A</definedName>
    <definedName name="PLAN_1" localSheetId="4">#REF!</definedName>
    <definedName name="PLAN_1" localSheetId="7">#REF!</definedName>
    <definedName name="PLAN_1" localSheetId="26">#REF!</definedName>
    <definedName name="PLAN_1">#REF!</definedName>
    <definedName name="PLAN_TRANSP">#REF!</definedName>
    <definedName name="Plan1" localSheetId="25" hidden="1">#REF!</definedName>
    <definedName name="Plan1" localSheetId="4" hidden="1">#REF!</definedName>
    <definedName name="Plan1" localSheetId="26" hidden="1">#REF!</definedName>
    <definedName name="Plan1" localSheetId="24" hidden="1">#REF!</definedName>
    <definedName name="Plan1" localSheetId="1" hidden="1">#REF!</definedName>
    <definedName name="Plan1" localSheetId="0" hidden="1">#REF!</definedName>
    <definedName name="Plan1" hidden="1">#REF!</definedName>
    <definedName name="plan20area1" localSheetId="4">#REF!</definedName>
    <definedName name="plan20area1" localSheetId="7">#REF!</definedName>
    <definedName name="plan20area1">#REF!</definedName>
    <definedName name="plan20area2" localSheetId="4">#REF!</definedName>
    <definedName name="plan20area2" localSheetId="7">#REF!</definedName>
    <definedName name="plan20area2">#REF!</definedName>
    <definedName name="plan20area3" localSheetId="4">#REF!</definedName>
    <definedName name="plan20area3" localSheetId="7">#REF!</definedName>
    <definedName name="plan20area3">#REF!</definedName>
    <definedName name="plan20comp1" localSheetId="4">#REF!</definedName>
    <definedName name="plan20comp1" localSheetId="7">#REF!</definedName>
    <definedName name="plan20comp1">#REF!</definedName>
    <definedName name="plan20comp2" localSheetId="4">#REF!</definedName>
    <definedName name="plan20comp2" localSheetId="7">#REF!</definedName>
    <definedName name="plan20comp2">#REF!</definedName>
    <definedName name="plan20comp3" localSheetId="4">#REF!</definedName>
    <definedName name="plan20comp3" localSheetId="7">#REF!</definedName>
    <definedName name="plan20comp3">#REF!</definedName>
    <definedName name="plan20dia" localSheetId="4">#REF!</definedName>
    <definedName name="plan20dia" localSheetId="7">#REF!</definedName>
    <definedName name="plan20dia">#REF!</definedName>
    <definedName name="plan20espeçuramedia" localSheetId="4">#REF!</definedName>
    <definedName name="plan20espeçuramedia" localSheetId="7">#REF!</definedName>
    <definedName name="plan20espeçuramedia">#REF!</definedName>
    <definedName name="plan20kmf" localSheetId="4">#REF!</definedName>
    <definedName name="plan20kmf" localSheetId="7">#REF!</definedName>
    <definedName name="plan20kmf">#REF!</definedName>
    <definedName name="plan20kmf2" localSheetId="4">#REF!</definedName>
    <definedName name="plan20kmf2" localSheetId="7">#REF!</definedName>
    <definedName name="plan20kmf2">#REF!</definedName>
    <definedName name="plan20kmf3" localSheetId="4">#REF!</definedName>
    <definedName name="plan20kmf3" localSheetId="7">#REF!</definedName>
    <definedName name="plan20kmf3">#REF!</definedName>
    <definedName name="plan20kmi" localSheetId="4">#REF!</definedName>
    <definedName name="plan20kmi" localSheetId="7">#REF!</definedName>
    <definedName name="plan20kmi">#REF!</definedName>
    <definedName name="plan20kmi2" localSheetId="4">#REF!</definedName>
    <definedName name="plan20kmi2" localSheetId="7">#REF!</definedName>
    <definedName name="plan20kmi2">#REF!</definedName>
    <definedName name="plan20kmi3" localSheetId="4">#REF!</definedName>
    <definedName name="plan20kmi3" localSheetId="7">#REF!</definedName>
    <definedName name="plan20kmi3">#REF!</definedName>
    <definedName name="plan20lado1" localSheetId="4">#REF!</definedName>
    <definedName name="plan20lado1" localSheetId="7">#REF!</definedName>
    <definedName name="plan20lado1">#REF!</definedName>
    <definedName name="plan20lado2" localSheetId="4">#REF!</definedName>
    <definedName name="plan20lado2" localSheetId="7">#REF!</definedName>
    <definedName name="plan20lado2">#REF!</definedName>
    <definedName name="plan20lado3" localSheetId="4">#REF!</definedName>
    <definedName name="plan20lado3" localSheetId="7">#REF!</definedName>
    <definedName name="plan20lado3">#REF!</definedName>
    <definedName name="plan20larg1" localSheetId="4">#REF!</definedName>
    <definedName name="plan20larg1" localSheetId="7">#REF!</definedName>
    <definedName name="plan20larg1">#REF!</definedName>
    <definedName name="plan20larg2" localSheetId="4">#REF!</definedName>
    <definedName name="plan20larg2" localSheetId="7">#REF!</definedName>
    <definedName name="plan20larg2">#REF!</definedName>
    <definedName name="plan20larg3" localSheetId="4">#REF!</definedName>
    <definedName name="plan20larg3" localSheetId="7">#REF!</definedName>
    <definedName name="plan20larg3">#REF!</definedName>
    <definedName name="plan20pesototal" localSheetId="4">#REF!</definedName>
    <definedName name="plan20pesototal" localSheetId="7">#REF!</definedName>
    <definedName name="plan20pesototal">#REF!</definedName>
    <definedName name="plan20volumetotal" localSheetId="4">#REF!</definedName>
    <definedName name="plan20volumetotal" localSheetId="7">#REF!</definedName>
    <definedName name="plan20volumetotal">#REF!</definedName>
    <definedName name="PLANEJADA" localSheetId="4">#REF!</definedName>
    <definedName name="PLANEJADA" localSheetId="7">#REF!</definedName>
    <definedName name="PLANEJADA" localSheetId="26">#REF!</definedName>
    <definedName name="PLANEJADA">#REF!</definedName>
    <definedName name="PLANILHA" localSheetId="4" hidden="1">{#N/A,#N/A,TRUE,"Serviços"}</definedName>
    <definedName name="Planilha" localSheetId="7">#REF!</definedName>
    <definedName name="Planilha">#REF!</definedName>
    <definedName name="planilha5">#N/A</definedName>
    <definedName name="PlanilhasOriginais" localSheetId="4">#REF!</definedName>
    <definedName name="PlanilhasOriginais" localSheetId="7">#REF!</definedName>
    <definedName name="PlanilhasOriginais" localSheetId="26">#REF!</definedName>
    <definedName name="PlanilhasOriginais">#REF!</definedName>
    <definedName name="plano" localSheetId="4">#REF!</definedName>
    <definedName name="plano" localSheetId="7">#REF!</definedName>
    <definedName name="plano" localSheetId="26">#REF!</definedName>
    <definedName name="plano">#REF!</definedName>
    <definedName name="Plapla" localSheetId="4">#REF!</definedName>
    <definedName name="Plapla" localSheetId="7">#REF!</definedName>
    <definedName name="Plapla">#REF!</definedName>
    <definedName name="Plapla_11" localSheetId="4">#REF!</definedName>
    <definedName name="Plapla_11" localSheetId="7">#REF!</definedName>
    <definedName name="Plapla_11" localSheetId="26">#REF!</definedName>
    <definedName name="Plapla_11">#REF!</definedName>
    <definedName name="Plapla_12" localSheetId="4">#REF!</definedName>
    <definedName name="Plapla_12" localSheetId="7">#REF!</definedName>
    <definedName name="Plapla_12" localSheetId="26">#REF!</definedName>
    <definedName name="Plapla_12">#REF!</definedName>
    <definedName name="Plapla_13" localSheetId="4">#REF!</definedName>
    <definedName name="Plapla_13" localSheetId="7">#REF!</definedName>
    <definedName name="Plapla_13" localSheetId="26">#REF!</definedName>
    <definedName name="Plapla_13">#REF!</definedName>
    <definedName name="Plapla_15" localSheetId="4">#REF!</definedName>
    <definedName name="Plapla_15" localSheetId="7">#REF!</definedName>
    <definedName name="Plapla_15" localSheetId="26">#REF!</definedName>
    <definedName name="Plapla_15">#REF!</definedName>
    <definedName name="Plapla_16" localSheetId="4">#REF!</definedName>
    <definedName name="Plapla_16" localSheetId="7">#REF!</definedName>
    <definedName name="Plapla_16" localSheetId="26">#REF!</definedName>
    <definedName name="Plapla_16">#REF!</definedName>
    <definedName name="Plapla_17" localSheetId="4">#REF!</definedName>
    <definedName name="Plapla_17" localSheetId="7">#REF!</definedName>
    <definedName name="Plapla_17" localSheetId="26">#REF!</definedName>
    <definedName name="Plapla_17">#REF!</definedName>
    <definedName name="Plapla_19" localSheetId="4">#REF!</definedName>
    <definedName name="Plapla_19" localSheetId="7">#REF!</definedName>
    <definedName name="Plapla_19" localSheetId="26">#REF!</definedName>
    <definedName name="Plapla_19">#REF!</definedName>
    <definedName name="Plapla_2" localSheetId="4">#REF!</definedName>
    <definedName name="Plapla_2" localSheetId="7">#REF!</definedName>
    <definedName name="Plapla_2" localSheetId="26">#REF!</definedName>
    <definedName name="Plapla_2">#REF!</definedName>
    <definedName name="Plapla_28" localSheetId="4">#REF!</definedName>
    <definedName name="Plapla_28" localSheetId="7">#REF!</definedName>
    <definedName name="Plapla_28" localSheetId="26">#REF!</definedName>
    <definedName name="Plapla_28">#REF!</definedName>
    <definedName name="Plapla_3" localSheetId="4">#REF!</definedName>
    <definedName name="Plapla_3" localSheetId="7">#REF!</definedName>
    <definedName name="Plapla_3" localSheetId="26">#REF!</definedName>
    <definedName name="Plapla_3">#REF!</definedName>
    <definedName name="Plapla_4" localSheetId="4">#REF!</definedName>
    <definedName name="Plapla_4" localSheetId="7">#REF!</definedName>
    <definedName name="Plapla_4" localSheetId="26">#REF!</definedName>
    <definedName name="Plapla_4">#REF!</definedName>
    <definedName name="Plapla_7" localSheetId="4">#REF!</definedName>
    <definedName name="Plapla_7" localSheetId="7">#REF!</definedName>
    <definedName name="Plapla_7" localSheetId="26">#REF!</definedName>
    <definedName name="Plapla_7">#REF!</definedName>
    <definedName name="Plapla_9" localSheetId="4">#REF!</definedName>
    <definedName name="Plapla_9" localSheetId="7">#REF!</definedName>
    <definedName name="Plapla_9" localSheetId="26">#REF!</definedName>
    <definedName name="Plapla_9">#REF!</definedName>
    <definedName name="PLB" localSheetId="4">#REF!</definedName>
    <definedName name="PLB" localSheetId="7">#REF!</definedName>
    <definedName name="PLB">#REF!</definedName>
    <definedName name="PLBU" localSheetId="4">#REF!</definedName>
    <definedName name="PLBU" localSheetId="7">#REF!</definedName>
    <definedName name="PLBU" localSheetId="26">#REF!</definedName>
    <definedName name="PLBU">#REF!</definedName>
    <definedName name="PLCD" localSheetId="4">"$#REF!.$L$39"</definedName>
    <definedName name="PLCD" localSheetId="7">#REF!</definedName>
    <definedName name="PLCD">#REF!</definedName>
    <definedName name="PLCD163" localSheetId="4">#REF!</definedName>
    <definedName name="PLCD163" localSheetId="7">#REF!</definedName>
    <definedName name="PLCD163">#REF!</definedName>
    <definedName name="PLCD97" localSheetId="4">"$#REF!.$L$80"</definedName>
    <definedName name="PLCD97" localSheetId="7">#REF!</definedName>
    <definedName name="PLCD97">#REF!</definedName>
    <definedName name="PLDA" localSheetId="4">#REF!</definedName>
    <definedName name="PLDA" localSheetId="7">#REF!</definedName>
    <definedName name="PLDA">#REF!</definedName>
    <definedName name="PLDD">"'file:///D:/Meus documentos/ANASTÁCIO/SERCEL/BR262990800.xls'#$SERVIÇOS.$#REF!$#REF!"</definedName>
    <definedName name="PLEIVAS" localSheetId="4">#REF!</definedName>
    <definedName name="PLEIVAS" localSheetId="7">#REF!</definedName>
    <definedName name="PLEIVAS">#REF!</definedName>
    <definedName name="PLIQ" localSheetId="4">"$#REF!.$C$5"</definedName>
    <definedName name="PLIQ" localSheetId="7">#REF!</definedName>
    <definedName name="PLIQ">#REF!</definedName>
    <definedName name="pliq1" localSheetId="4">"$#REF!.$C$6"</definedName>
    <definedName name="pliq1" localSheetId="7">#REF!</definedName>
    <definedName name="pliq1">#REF!</definedName>
    <definedName name="PLL" localSheetId="4">#REF!</definedName>
    <definedName name="PLL" localSheetId="7">#REF!</definedName>
    <definedName name="PLL">#REF!</definedName>
    <definedName name="PLMA" localSheetId="4">#REF!</definedName>
    <definedName name="PLMA" localSheetId="7">#REF!</definedName>
    <definedName name="PLMA">#REF!</definedName>
    <definedName name="PLMBUQ" localSheetId="4">"$#REF!.$L$32"</definedName>
    <definedName name="PLMBUQ" localSheetId="7">#REF!</definedName>
    <definedName name="PLMBUQ">#REF!</definedName>
    <definedName name="plnilha" localSheetId="4">#REF!</definedName>
    <definedName name="plnilha" localSheetId="7">#REF!</definedName>
    <definedName name="plnilha">#REF!</definedName>
    <definedName name="PLP" localSheetId="4">#REF!</definedName>
    <definedName name="PLP" localSheetId="7">#REF!</definedName>
    <definedName name="PLP">#REF!</definedName>
    <definedName name="PLPS" localSheetId="4">#REF!</definedName>
    <definedName name="PLPS" localSheetId="7">#REF!</definedName>
    <definedName name="PLPS">#REF!</definedName>
    <definedName name="PLPTE" localSheetId="4">#REF!</definedName>
    <definedName name="PLPTE" localSheetId="7">#REF!</definedName>
    <definedName name="PLPTE">#REF!</definedName>
    <definedName name="PLSM" localSheetId="4">#REF!</definedName>
    <definedName name="PLSM" localSheetId="7">#REF!</definedName>
    <definedName name="PLSM" localSheetId="26">#REF!</definedName>
    <definedName name="PLSM">#REF!</definedName>
    <definedName name="PLSMF" localSheetId="4">#REF!</definedName>
    <definedName name="PLSMF" localSheetId="7">#REF!</definedName>
    <definedName name="PLSMF">#REF!</definedName>
    <definedName name="PLT" localSheetId="4">#REF!</definedName>
    <definedName name="PLT" localSheetId="7">#REF!</definedName>
    <definedName name="PLT">#REF!</definedName>
    <definedName name="PLTA" localSheetId="4">#REF!</definedName>
    <definedName name="PLTA" localSheetId="7">#REF!</definedName>
    <definedName name="PLTA">#REF!</definedName>
    <definedName name="Plu">{""," mil"," milhões"," bilhões"," trilhões"}</definedName>
    <definedName name="PLVC" localSheetId="4">#REF!</definedName>
    <definedName name="PLVC" localSheetId="7">#REF!</definedName>
    <definedName name="PLVC">#REF!</definedName>
    <definedName name="PLVD" localSheetId="4">#REF!</definedName>
    <definedName name="PLVD" localSheetId="7">#REF!</definedName>
    <definedName name="PLVD" localSheetId="26">#REF!</definedName>
    <definedName name="PLVD">#REF!</definedName>
    <definedName name="PLW" localSheetId="4">"$#REF!.$F$14"</definedName>
    <definedName name="PLW" localSheetId="7">#REF!</definedName>
    <definedName name="PLW">#REF!</definedName>
    <definedName name="PLWA" localSheetId="4">"$#REF!.$F$13"</definedName>
    <definedName name="PLWA" localSheetId="7">#REF!</definedName>
    <definedName name="PLWA">#REF!</definedName>
    <definedName name="pm" localSheetId="4">#REF!</definedName>
    <definedName name="pm" localSheetId="7">#REF!</definedName>
    <definedName name="pm">#REF!</definedName>
    <definedName name="PM334_1" localSheetId="4">#REF!</definedName>
    <definedName name="PM334_1" localSheetId="7">#REF!</definedName>
    <definedName name="PM334_1" localSheetId="26">#REF!</definedName>
    <definedName name="PM334_1">#REF!</definedName>
    <definedName name="PM335_1" localSheetId="4">#REF!</definedName>
    <definedName name="PM335_1" localSheetId="7">#REF!</definedName>
    <definedName name="PM335_1" localSheetId="26">#REF!</definedName>
    <definedName name="PM335_1">#REF!</definedName>
    <definedName name="pm346_1" localSheetId="4">#REF!</definedName>
    <definedName name="pm346_1" localSheetId="7">#REF!</definedName>
    <definedName name="pm346_1" localSheetId="26">#REF!</definedName>
    <definedName name="pm346_1">#REF!</definedName>
    <definedName name="PM405_1" localSheetId="4">#REF!</definedName>
    <definedName name="PM405_1" localSheetId="7">#REF!</definedName>
    <definedName name="PM405_1" localSheetId="26">#REF!</definedName>
    <definedName name="PM405_1">#REF!</definedName>
    <definedName name="PM406_1" localSheetId="4">#REF!</definedName>
    <definedName name="PM406_1" localSheetId="7">#REF!</definedName>
    <definedName name="PM406_1" localSheetId="26">#REF!</definedName>
    <definedName name="PM406_1">#REF!</definedName>
    <definedName name="PM970_1" localSheetId="4">#REF!</definedName>
    <definedName name="PM970_1" localSheetId="7">#REF!</definedName>
    <definedName name="PM970_1" localSheetId="26">#REF!</definedName>
    <definedName name="PM970_1">#REF!</definedName>
    <definedName name="PMBF" localSheetId="4">#REF!</definedName>
    <definedName name="PMBF" localSheetId="7">#REF!</definedName>
    <definedName name="PMBF" localSheetId="26">#REF!</definedName>
    <definedName name="PMBF">#REF!</definedName>
    <definedName name="PMBQ" localSheetId="4">#REF!</definedName>
    <definedName name="PMBQ" localSheetId="7">#REF!</definedName>
    <definedName name="PMBQ" localSheetId="26">#REF!</definedName>
    <definedName name="PMBQ">#REF!</definedName>
    <definedName name="PMBQA" localSheetId="4">#REF!</definedName>
    <definedName name="PMBQA" localSheetId="7">#REF!</definedName>
    <definedName name="PMBQA">#REF!</definedName>
    <definedName name="PMBQT" localSheetId="4">#REF!</definedName>
    <definedName name="PMBQT" localSheetId="7">#REF!</definedName>
    <definedName name="PMBQT">#REF!</definedName>
    <definedName name="PMBUF" localSheetId="4">#REF!</definedName>
    <definedName name="PMBUF" localSheetId="7">#REF!</definedName>
    <definedName name="PMBUF">#REF!</definedName>
    <definedName name="PMBUQ" localSheetId="4">#REF!</definedName>
    <definedName name="PMBUQ" localSheetId="7">#REF!</definedName>
    <definedName name="PMBUQ">#REF!</definedName>
    <definedName name="PMD" localSheetId="4">#REF!</definedName>
    <definedName name="PMD" localSheetId="7">#REF!</definedName>
    <definedName name="PMD" localSheetId="26">#REF!</definedName>
    <definedName name="PMD">#REF!</definedName>
    <definedName name="PMFC01" localSheetId="4">#REF!</definedName>
    <definedName name="PMFC01" localSheetId="7">#REF!</definedName>
    <definedName name="PMFC01">#REF!</definedName>
    <definedName name="PMICRO1.5" localSheetId="4">#REF!</definedName>
    <definedName name="PMICRO1.5" localSheetId="7">#REF!</definedName>
    <definedName name="PMICRO1.5">#REF!</definedName>
    <definedName name="PMOB" localSheetId="4">#REF!</definedName>
    <definedName name="PMOB" localSheetId="7">#REF!</definedName>
    <definedName name="PMOB">#REF!</definedName>
    <definedName name="PMQ" localSheetId="4">#REF!</definedName>
    <definedName name="PMQ" localSheetId="7">#REF!</definedName>
    <definedName name="PMQ">#REF!</definedName>
    <definedName name="PMREC" localSheetId="4">#REF!</definedName>
    <definedName name="PMREC" localSheetId="7">#REF!</definedName>
    <definedName name="PMREC" localSheetId="26">#REF!</definedName>
    <definedName name="PMREC">#REF!</definedName>
    <definedName name="PMRP2ANOS" localSheetId="4">#REF!</definedName>
    <definedName name="PMRP2ANOS" localSheetId="7">#REF!</definedName>
    <definedName name="PMRP2ANOS">#REF!</definedName>
    <definedName name="PMS" localSheetId="4">#REF!</definedName>
    <definedName name="PMS" localSheetId="7">#REF!</definedName>
    <definedName name="PMS">#REF!</definedName>
    <definedName name="PMUDAS" localSheetId="4">#REF!</definedName>
    <definedName name="PMUDAS" localSheetId="7">#REF!</definedName>
    <definedName name="PMUDAS">#REF!</definedName>
    <definedName name="PNO_Rev" localSheetId="7" hidden="1">{#N/A,#N/A,FALSE,"QD_F1 Invest Detalhado";#N/A,#N/A,FALSE,"QD_F3 Invest_Comparado";#N/A,#N/A,FALSE,"QD_B Trafego";#N/A,#N/A,FALSE,"QD_D0 Custos Operacionais";#N/A,#N/A,FALSE,"QD_C Receita";#N/A,#N/A,FALSE,"QD_D Custos";#N/A,#N/A,FALSE,"QD_E Resultado";#N/A,#N/A,FALSE,"QD_G Fluxo Caixa"}</definedName>
    <definedName name="PNO_Rev" hidden="1">{#N/A,#N/A,FALSE,"QD_F1 Invest Detalhado";#N/A,#N/A,FALSE,"QD_F3 Invest_Comparado";#N/A,#N/A,FALSE,"QD_B Trafego";#N/A,#N/A,FALSE,"QD_D0 Custos Operacionais";#N/A,#N/A,FALSE,"QD_C Receita";#N/A,#N/A,FALSE,"QD_D Custos";#N/A,#N/A,FALSE,"QD_E Resultado";#N/A,#N/A,FALSE,"QD_G Fluxo Caixa"}</definedName>
    <definedName name="PNPBASELE" localSheetId="4">#REF!</definedName>
    <definedName name="PNPBASELE" localSheetId="7">#REF!</definedName>
    <definedName name="PNPBASELE" localSheetId="26">#REF!</definedName>
    <definedName name="PNPBASELE">#REF!</definedName>
    <definedName name="PNPBASMEC" localSheetId="4">#REF!</definedName>
    <definedName name="PNPBASMEC" localSheetId="7">#REF!</definedName>
    <definedName name="PNPBASMEC" localSheetId="26">#REF!</definedName>
    <definedName name="PNPBASMEC">#REF!</definedName>
    <definedName name="PNV">#REF!</definedName>
    <definedName name="PO" hidden="1">4</definedName>
    <definedName name="PO_10" localSheetId="4">#REF!</definedName>
    <definedName name="PO_10" localSheetId="7">#REF!</definedName>
    <definedName name="PO_10">#REF!</definedName>
    <definedName name="PO_12" localSheetId="4">#REF!</definedName>
    <definedName name="PO_12" localSheetId="7">#REF!</definedName>
    <definedName name="PO_12">#REF!</definedName>
    <definedName name="PO_3" localSheetId="4">#REF!</definedName>
    <definedName name="PO_3" localSheetId="7">#REF!</definedName>
    <definedName name="PO_3">#REF!</definedName>
    <definedName name="PO_9" localSheetId="4">#REF!</definedName>
    <definedName name="PO_9" localSheetId="7">#REF!</definedName>
    <definedName name="PO_9">#REF!</definedName>
    <definedName name="PO_QUIMICO_4KG" localSheetId="4">#REF!</definedName>
    <definedName name="PO_QUIMICO_4KG" localSheetId="7">#REF!</definedName>
    <definedName name="PO_QUIMICO_4KG">#REF!</definedName>
    <definedName name="POÇO" localSheetId="4">#REF!</definedName>
    <definedName name="POÇO" localSheetId="7">#REF!</definedName>
    <definedName name="POÇO">#REF!</definedName>
    <definedName name="poi" localSheetId="7" hidden="1">{#N/A,#N/A,TRUE,"Serviços"}</definedName>
    <definedName name="poi" hidden="1">{#N/A,#N/A,TRUE,"Serviços"}</definedName>
    <definedName name="poiv" localSheetId="7" hidden="1">{#N/A,#N/A,TRUE,"Serviços"}</definedName>
    <definedName name="poiv" hidden="1">{#N/A,#N/A,TRUE,"Serviços"}</definedName>
    <definedName name="POLIM" localSheetId="4">#REF!</definedName>
    <definedName name="POLIM" localSheetId="7">#REF!</definedName>
    <definedName name="POLIM">#REF!</definedName>
    <definedName name="pont" localSheetId="4">#REF!</definedName>
    <definedName name="pont" localSheetId="7">#REF!</definedName>
    <definedName name="pont">#REF!</definedName>
    <definedName name="PONTALETE" localSheetId="4">#REF!</definedName>
    <definedName name="PONTALETE" localSheetId="7">#REF!</definedName>
    <definedName name="PONTALETE">#REF!</definedName>
    <definedName name="Ponte" localSheetId="4">BDI!Ponte</definedName>
    <definedName name="Ponte">#N/A</definedName>
    <definedName name="Ponte_10">#N/A</definedName>
    <definedName name="Ponte_12">#N/A</definedName>
    <definedName name="Ponte_19">#N/A</definedName>
    <definedName name="Ponte_2">#N/A</definedName>
    <definedName name="Ponte_21" localSheetId="4">BDI!_3S0820000_1</definedName>
    <definedName name="Ponte_21" localSheetId="26">'Mapa+Binômio'!_3S0820000_1</definedName>
    <definedName name="Ponte_21">#N/A</definedName>
    <definedName name="Ponte_23">#N/A</definedName>
    <definedName name="Ponte_24">#N/A</definedName>
    <definedName name="Ponte_26">#N/A</definedName>
    <definedName name="Ponte_27">#N/A</definedName>
    <definedName name="Ponte_29" localSheetId="4">BDI!_3S0830001_1</definedName>
    <definedName name="Ponte_29" localSheetId="26">'Mapa+Binômio'!_3S0830001_1</definedName>
    <definedName name="Ponte_29">#N/A</definedName>
    <definedName name="Ponte_30">#N/A</definedName>
    <definedName name="Ponte_31" localSheetId="4">[0]!_3S0830101</definedName>
    <definedName name="Ponte_31">#N/A</definedName>
    <definedName name="Ponte_33" localSheetId="4">BDI!_3S0830101_1</definedName>
    <definedName name="Ponte_33" localSheetId="26">'Mapa+Binômio'!_3S0830101_1</definedName>
    <definedName name="Ponte_33">#N/A</definedName>
    <definedName name="Ponte_34" localSheetId="4">BDI!_3S0830101_1</definedName>
    <definedName name="Ponte_34" localSheetId="7">#N/A</definedName>
    <definedName name="Ponte_34" localSheetId="26">'Mapa+Binômio'!_3S0830101_1</definedName>
    <definedName name="Ponte_34">__KM406407</definedName>
    <definedName name="Ponte_35">#N/A</definedName>
    <definedName name="Ponte_36">#N/A</definedName>
    <definedName name="Ponte_37">#N/A</definedName>
    <definedName name="Ponte_38">#N/A</definedName>
    <definedName name="Ponte_39">#N/A</definedName>
    <definedName name="Ponte_4" localSheetId="4">BDI!_3S0830102_1</definedName>
    <definedName name="Ponte_4" localSheetId="26">'Mapa+Binômio'!_3S0830102_1</definedName>
    <definedName name="Ponte_4">#N/A</definedName>
    <definedName name="Ponte_40" localSheetId="4">BDI!_3S0830102_1</definedName>
    <definedName name="Ponte_40" localSheetId="26">'Mapa+Binômio'!_3S0830102_1</definedName>
    <definedName name="Ponte_40">#N/A</definedName>
    <definedName name="Ponte_41">#N/A</definedName>
    <definedName name="Ponte_42">#N/A</definedName>
    <definedName name="Ponte_43">#N/A</definedName>
    <definedName name="Ponte_44">#N/A</definedName>
    <definedName name="Ponte_45" localSheetId="4">#N/A</definedName>
    <definedName name="Ponte_45" localSheetId="7">#N/A</definedName>
    <definedName name="Ponte_45">__OR2</definedName>
    <definedName name="Ponte_46" localSheetId="4">BDI!_3S0830103_1</definedName>
    <definedName name="Ponte_46" localSheetId="26">'Mapa+Binômio'!_3S0830103_1</definedName>
    <definedName name="Ponte_46">#N/A</definedName>
    <definedName name="Ponte_47">#N/A</definedName>
    <definedName name="Ponte_48">#N/A</definedName>
    <definedName name="Ponte_51">#N/A</definedName>
    <definedName name="Ponte_52" localSheetId="4">BDI!_3S0830103_1</definedName>
    <definedName name="Ponte_52" localSheetId="26">'Mapa+Binômio'!_3S0830103_1</definedName>
    <definedName name="Ponte_52">#N/A</definedName>
    <definedName name="Ponte_53" localSheetId="4">BDI!_3S0830103_1</definedName>
    <definedName name="Ponte_53" localSheetId="26">'Mapa+Binômio'!_3S0830103_1</definedName>
    <definedName name="Ponte_53">#N/A</definedName>
    <definedName name="Ponte_55">#N/A</definedName>
    <definedName name="Ponte_58">#N/A</definedName>
    <definedName name="Ponte_59">#N/A</definedName>
    <definedName name="Ponte_60">#N/A</definedName>
    <definedName name="Ponte_61">#N/A</definedName>
    <definedName name="Ponte_62">#N/A</definedName>
    <definedName name="Ponte_63" localSheetId="4">BDI!_3S0830201_1</definedName>
    <definedName name="Ponte_63" localSheetId="26">'Mapa+Binômio'!_3S0830201_1</definedName>
    <definedName name="Ponte_63">#N/A</definedName>
    <definedName name="Ponte_64">#N/A</definedName>
    <definedName name="Ponte_65">#N/A</definedName>
    <definedName name="Ponte_66">#N/A</definedName>
    <definedName name="Ponte_67">#N/A</definedName>
    <definedName name="Ponte_68" localSheetId="4">BDI!_3S0830202_1</definedName>
    <definedName name="Ponte_68" localSheetId="26">'Mapa+Binômio'!_3S0830202_1</definedName>
    <definedName name="Ponte_68">#N/A</definedName>
    <definedName name="Ponte_69">#N/A</definedName>
    <definedName name="Ponte_70" localSheetId="4">[0]!_3S0830203</definedName>
    <definedName name="Ponte_70">#N/A</definedName>
    <definedName name="Ponte_71" localSheetId="4">BDI!_3S0830203_1</definedName>
    <definedName name="Ponte_71" localSheetId="26">'Mapa+Binômio'!_3S0830203_1</definedName>
    <definedName name="Ponte_71">#N/A</definedName>
    <definedName name="Ponte_72" localSheetId="4">BDI!_3S0830203_1</definedName>
    <definedName name="Ponte_72" localSheetId="26">'Mapa+Binômio'!_3S0830203_1</definedName>
    <definedName name="Ponte_72">#N/A</definedName>
    <definedName name="Ponte_8">#N/A</definedName>
    <definedName name="PONTEMADEIRA" localSheetId="4">#REF!</definedName>
    <definedName name="PONTEMADEIRA" localSheetId="7">#REF!</definedName>
    <definedName name="PONTEMADEIRA">#REF!</definedName>
    <definedName name="ponto" localSheetId="7">#N/A</definedName>
    <definedName name="ponto">[0]!ponto</definedName>
    <definedName name="popopopo" localSheetId="4" hidden="1">{#N/A,#N/A,FALSE,"MO (2)"}</definedName>
    <definedName name="popopopo" localSheetId="7" hidden="1">{#N/A,#N/A,FALSE,"MO (2)"}</definedName>
    <definedName name="popopopo" hidden="1">{#N/A,#N/A,FALSE,"MO (2)"}</definedName>
    <definedName name="Popular" localSheetId="7" hidden="1">{#N/A,#N/A,FALSE,"Cronograma";#N/A,#N/A,FALSE,"Cronogr. 2"}</definedName>
    <definedName name="Popular" hidden="1">{#N/A,#N/A,FALSE,"Cronograma";#N/A,#N/A,FALSE,"Cronogr. 2"}</definedName>
    <definedName name="PORRA" localSheetId="4">#REF!</definedName>
    <definedName name="PORRA" localSheetId="7">#REF!</definedName>
    <definedName name="PORRA">#REF!</definedName>
    <definedName name="PORTE">#REF!</definedName>
    <definedName name="portugal" localSheetId="4">#REF!</definedName>
    <definedName name="portugal" localSheetId="7">#REF!</definedName>
    <definedName name="portugal">#REF!</definedName>
    <definedName name="Posição" localSheetId="25" hidden="1">#REF!</definedName>
    <definedName name="Posição" localSheetId="4" hidden="1">#REF!</definedName>
    <definedName name="Posição" localSheetId="27" hidden="1">#REF!</definedName>
    <definedName name="Posição" localSheetId="26" hidden="1">#REF!</definedName>
    <definedName name="Posição" localSheetId="24" hidden="1">#REF!</definedName>
    <definedName name="Posição" localSheetId="1" hidden="1">#REF!</definedName>
    <definedName name="Posição" localSheetId="0" hidden="1">#REF!</definedName>
    <definedName name="Posição" hidden="1">#REF!</definedName>
    <definedName name="Posição_OAC" localSheetId="7">#REF!</definedName>
    <definedName name="Posição_OAC">#REF!</definedName>
    <definedName name="PosiçãoDispositivoLateralOAE" localSheetId="7">#REF!</definedName>
    <definedName name="PosiçãoDispositivoLateralOAE">#REF!</definedName>
    <definedName name="PosiçãoNãoseaplicaOAC" localSheetId="7">#REF!</definedName>
    <definedName name="PosiçãoNãoseaplicaOAC">#REF!</definedName>
    <definedName name="PosiçãoOAC" localSheetId="7">#REF!</definedName>
    <definedName name="PosiçãoOAC">#REF!</definedName>
    <definedName name="POSTO" localSheetId="7">#REF!</definedName>
    <definedName name="POSTO">#N/A</definedName>
    <definedName name="POSTO1" localSheetId="7">#REF!</definedName>
    <definedName name="POSTO1">#N/A</definedName>
    <definedName name="potencia" localSheetId="4">#REF!</definedName>
    <definedName name="Potencia" localSheetId="7">#REF!</definedName>
    <definedName name="potencia" localSheetId="26">#REF!</definedName>
    <definedName name="potencia">#REF!</definedName>
    <definedName name="pp" localSheetId="4" hidden="1">#REF!</definedName>
    <definedName name="pp" localSheetId="7" hidden="1">#REF!</definedName>
    <definedName name="pp" hidden="1">#REF!</definedName>
    <definedName name="PPAG" localSheetId="4">#REF!</definedName>
    <definedName name="PPAG" localSheetId="7">#REF!</definedName>
    <definedName name="PPAG" localSheetId="26">#REF!</definedName>
    <definedName name="PPAG">#REF!</definedName>
    <definedName name="PPCOFINS" localSheetId="4">#REF!</definedName>
    <definedName name="PPCOFINS" localSheetId="7">#REF!</definedName>
    <definedName name="PPCOFINS" localSheetId="26">#REF!</definedName>
    <definedName name="PPCOFINS">#REF!</definedName>
    <definedName name="PPEDRAM" localSheetId="4">#REF!</definedName>
    <definedName name="PPEDRAM" localSheetId="7">#REF!</definedName>
    <definedName name="PPEDRAM">#REF!</definedName>
    <definedName name="PPEDREIRO">#N/A</definedName>
    <definedName name="PPEDREIRO_1" localSheetId="4">#REF!</definedName>
    <definedName name="PPEDREIRO_1" localSheetId="7">#REF!</definedName>
    <definedName name="PPEDREIRO_1" localSheetId="26">#REF!</definedName>
    <definedName name="PPEDREIRO_1">#REF!</definedName>
    <definedName name="PPEN" localSheetId="4">#REF!</definedName>
    <definedName name="PPEN" localSheetId="7">#REF!</definedName>
    <definedName name="PPEN">#REF!</definedName>
    <definedName name="PPFRE" localSheetId="4">#REF!</definedName>
    <definedName name="PPFRE" localSheetId="7">#REF!</definedName>
    <definedName name="PPFRE" localSheetId="26">#REF!</definedName>
    <definedName name="PPFRE">#REF!</definedName>
    <definedName name="PPICMS" localSheetId="4">#REF!</definedName>
    <definedName name="PPICMS" localSheetId="7">#REF!</definedName>
    <definedName name="PPICMS" localSheetId="26">#REF!</definedName>
    <definedName name="PPICMS">#REF!</definedName>
    <definedName name="PPINTOR">#N/A</definedName>
    <definedName name="PPINTOR_1" localSheetId="4">#REF!</definedName>
    <definedName name="PPINTOR_1" localSheetId="7">#REF!</definedName>
    <definedName name="PPINTOR_1" localSheetId="26">#REF!</definedName>
    <definedName name="PPINTOR_1">#REF!</definedName>
    <definedName name="PPIPI" localSheetId="4">#REF!</definedName>
    <definedName name="PPIPI" localSheetId="7">#REF!</definedName>
    <definedName name="PPIPI" localSheetId="26">#REF!</definedName>
    <definedName name="PPIPI">#REF!</definedName>
    <definedName name="PPL" localSheetId="4">#REF!</definedName>
    <definedName name="PPL" localSheetId="7">#REF!</definedName>
    <definedName name="PPL">#REF!</definedName>
    <definedName name="PPLA" localSheetId="4">#REF!</definedName>
    <definedName name="PPLA" localSheetId="7">#REF!</definedName>
    <definedName name="PPLA">#REF!</definedName>
    <definedName name="PPLT" localSheetId="4">#REF!</definedName>
    <definedName name="PPLT" localSheetId="7">#REF!</definedName>
    <definedName name="PPLT">#REF!</definedName>
    <definedName name="PPP" localSheetId="4">#REF!</definedName>
    <definedName name="PPP" localSheetId="19">'[5]PRO-08'!#REF!</definedName>
    <definedName name="PPP" localSheetId="7">#REF!</definedName>
    <definedName name="PPP">#REF!</definedName>
    <definedName name="PPPIS" localSheetId="4">#REF!</definedName>
    <definedName name="PPPIS" localSheetId="7">#REF!</definedName>
    <definedName name="PPPIS" localSheetId="26">#REF!</definedName>
    <definedName name="PPPIS">#REF!</definedName>
    <definedName name="pppp" localSheetId="7"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 localSheetId="7"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P">#REF!</definedName>
    <definedName name="PPREP" localSheetId="4">#REF!</definedName>
    <definedName name="PPREP" localSheetId="7">#REF!</definedName>
    <definedName name="PPREP" localSheetId="26">#REF!</definedName>
    <definedName name="PPREP">#REF!</definedName>
    <definedName name="PPSAL" localSheetId="4">#REF!</definedName>
    <definedName name="PPSAL" localSheetId="7">#REF!</definedName>
    <definedName name="PPSAL" localSheetId="26">#REF!</definedName>
    <definedName name="PPSAL">#REF!</definedName>
    <definedName name="PQP." localSheetId="4">#REF!</definedName>
    <definedName name="PQP." localSheetId="7">#REF!</definedName>
    <definedName name="PQP." localSheetId="26">#REF!</definedName>
    <definedName name="PQP.">#REF!</definedName>
    <definedName name="PRA" localSheetId="4">#REF!</definedName>
    <definedName name="PRA" localSheetId="7">#REF!</definedName>
    <definedName name="PRA" localSheetId="26">#REF!</definedName>
    <definedName name="PRA">#REF!</definedName>
    <definedName name="Prazo" localSheetId="4">#REF!</definedName>
    <definedName name="Prazo" localSheetId="7">#REF!</definedName>
    <definedName name="Prazo">#REF!</definedName>
    <definedName name="Prazo_de_Execucao" localSheetId="4">#REF!</definedName>
    <definedName name="Prazo_de_Execucao" localSheetId="7">#REF!</definedName>
    <definedName name="Prazo_de_Execucao">#REF!</definedName>
    <definedName name="PRBQ" localSheetId="4">#REF!</definedName>
    <definedName name="PRBQ" localSheetId="7">#REF!</definedName>
    <definedName name="PRBQ">#REF!</definedName>
    <definedName name="PRCB" localSheetId="4">#REF!</definedName>
    <definedName name="PRCB" localSheetId="7">#REF!</definedName>
    <definedName name="PRCB" localSheetId="26">#REF!</definedName>
    <definedName name="PRCB">#REF!</definedName>
    <definedName name="PRCC" localSheetId="4">#REF!</definedName>
    <definedName name="PRCC" localSheetId="7">#REF!</definedName>
    <definedName name="PRCC">#REF!</definedName>
    <definedName name="PRCCL" localSheetId="4">#REF!</definedName>
    <definedName name="PRCCL" localSheetId="7">#REF!</definedName>
    <definedName name="PRCCL" localSheetId="26">#REF!</definedName>
    <definedName name="PRCCL">#REF!</definedName>
    <definedName name="Prd" hidden="1">#N/A</definedName>
    <definedName name="PrdAux" hidden="1">#N/A</definedName>
    <definedName name="PRDM" localSheetId="4">#REF!</definedName>
    <definedName name="PRDM" localSheetId="7">#REF!</definedName>
    <definedName name="PRDM" localSheetId="26">#REF!</definedName>
    <definedName name="PRDM">#REF!</definedName>
    <definedName name="PRE" localSheetId="4">#REF!</definedName>
    <definedName name="PRE" localSheetId="7">#REF!</definedName>
    <definedName name="PRE" localSheetId="26">#REF!</definedName>
    <definedName name="PRE">#REF!</definedName>
    <definedName name="pre.marc" localSheetId="4">#REF!</definedName>
    <definedName name="pre.marc" localSheetId="7">#REF!</definedName>
    <definedName name="pre.marc">#REF!</definedName>
    <definedName name="PREC" localSheetId="4">#REF!</definedName>
    <definedName name="PREC" localSheetId="7">#REF!</definedName>
    <definedName name="PREC" localSheetId="26">#REF!</definedName>
    <definedName name="PREC">#REF!</definedName>
    <definedName name="PREC_1" localSheetId="4">#REF!</definedName>
    <definedName name="PREC_1" localSheetId="7">#REF!</definedName>
    <definedName name="PREC_1" localSheetId="26">#REF!</definedName>
    <definedName name="PREC_1">#REF!</definedName>
    <definedName name="PRECO" localSheetId="4">#REF!</definedName>
    <definedName name="PRECO" localSheetId="7">#REF!</definedName>
    <definedName name="PRECO">#REF!</definedName>
    <definedName name="preço">"#REF!"</definedName>
    <definedName name="preço_1">"#REF!"</definedName>
    <definedName name="preço_10">"#REF!"</definedName>
    <definedName name="preço_2">"#REF!"</definedName>
    <definedName name="preço_3">"#REF!"</definedName>
    <definedName name="preço_4">"#REF!"</definedName>
    <definedName name="preço_5">"#REF!"</definedName>
    <definedName name="preço_6">"#REF!"</definedName>
    <definedName name="preço_7">"#REF!"</definedName>
    <definedName name="preço_8">"#REF!"</definedName>
    <definedName name="preço_9">"#REF!"</definedName>
    <definedName name="Preço_Improd." localSheetId="4">#REF!</definedName>
    <definedName name="Preço_Improd." localSheetId="7">#REF!</definedName>
    <definedName name="Preço_Improd." localSheetId="26">#REF!</definedName>
    <definedName name="Preço_Improd.">#REF!</definedName>
    <definedName name="Preço_parcial" localSheetId="4">#REF!</definedName>
    <definedName name="Preço_parcial" localSheetId="7">#REF!</definedName>
    <definedName name="Preço_parcial" localSheetId="26">#REF!</definedName>
    <definedName name="Preço_parcial">#REF!</definedName>
    <definedName name="Preço_parcial_15" localSheetId="4">#REF!</definedName>
    <definedName name="Preço_parcial_15" localSheetId="7">#REF!</definedName>
    <definedName name="Preço_parcial_15" localSheetId="26">#REF!</definedName>
    <definedName name="Preço_parcial_15">#REF!</definedName>
    <definedName name="Preço_prod." localSheetId="4">#REF!</definedName>
    <definedName name="Preço_prod." localSheetId="7">#REF!</definedName>
    <definedName name="Preço_prod." localSheetId="26">#REF!</definedName>
    <definedName name="Preço_prod.">#REF!</definedName>
    <definedName name="PREÇO_UNIT_serviço" localSheetId="4">OFFSET(#REF!,0,0,COUNTA(#REF!),1)</definedName>
    <definedName name="PREÇO_UNIT_serviço" localSheetId="7">OFFSET(#REF!,0,0,COUNTA(#REF!),1)</definedName>
    <definedName name="PREÇO_UNIT_serviço" localSheetId="26">OFFSET(#REF!,0,0,COUNTA(#REF!),1)</definedName>
    <definedName name="PREÇO_UNIT_serviço">OFFSET(#REF!,0,0,COUNTA(#REF!),1)</definedName>
    <definedName name="preco1" localSheetId="4">#REF!</definedName>
    <definedName name="preco1" localSheetId="7">#REF!</definedName>
    <definedName name="preco1" localSheetId="26">#REF!</definedName>
    <definedName name="preco1">#REF!</definedName>
    <definedName name="preços" localSheetId="4">#REF!</definedName>
    <definedName name="preços" localSheetId="7">#REF!</definedName>
    <definedName name="preços" localSheetId="26">#REF!</definedName>
    <definedName name="preços">#REF!</definedName>
    <definedName name="PREÇOS_10" localSheetId="4">#REF!</definedName>
    <definedName name="PREÇOS_10" localSheetId="7">#REF!</definedName>
    <definedName name="PREÇOS_10" localSheetId="26">#REF!</definedName>
    <definedName name="PREÇOS_10">#REF!</definedName>
    <definedName name="PREÇOS_10_16" localSheetId="4">#REF!</definedName>
    <definedName name="PREÇOS_10_16" localSheetId="7">#REF!</definedName>
    <definedName name="PREÇOS_10_16">#REF!</definedName>
    <definedName name="PREÇOS_16" localSheetId="4">#REF!</definedName>
    <definedName name="PREÇOS_16" localSheetId="7">#REF!</definedName>
    <definedName name="PREÇOS_16">#REF!</definedName>
    <definedName name="PREÇOS_17" localSheetId="4">#REF!</definedName>
    <definedName name="PREÇOS_17" localSheetId="7">#REF!</definedName>
    <definedName name="PREÇOS_17" localSheetId="26">#REF!</definedName>
    <definedName name="PREÇOS_17">#REF!</definedName>
    <definedName name="PREÇOS_17_16" localSheetId="4">#REF!</definedName>
    <definedName name="PREÇOS_17_16" localSheetId="7">#REF!</definedName>
    <definedName name="PREÇOS_17_16">#REF!</definedName>
    <definedName name="Preços_2anosarrumada" localSheetId="4">#REF!</definedName>
    <definedName name="Preços_2anosarrumada" localSheetId="7">#REF!</definedName>
    <definedName name="Preços_2anosarrumada">#REF!</definedName>
    <definedName name="PREÇOS_6" localSheetId="4">#REF!</definedName>
    <definedName name="PREÇOS_6" localSheetId="7">#REF!</definedName>
    <definedName name="PREÇOS_6" localSheetId="26">#REF!</definedName>
    <definedName name="PREÇOS_6">#REF!</definedName>
    <definedName name="PREÇOS_6_16" localSheetId="4">#REF!</definedName>
    <definedName name="PREÇOS_6_16" localSheetId="7">#REF!</definedName>
    <definedName name="PREÇOS_6_16">#REF!</definedName>
    <definedName name="PREÇOS_7" localSheetId="4">#REF!</definedName>
    <definedName name="PREÇOS_7" localSheetId="7">#REF!</definedName>
    <definedName name="PREÇOS_7" localSheetId="26">#REF!</definedName>
    <definedName name="PREÇOS_7">#REF!</definedName>
    <definedName name="PREÇOS_7_16" localSheetId="4">#REF!</definedName>
    <definedName name="PREÇOS_7_16" localSheetId="7">#REF!</definedName>
    <definedName name="PREÇOS_7_16">#REF!</definedName>
    <definedName name="PREÇOS_8" localSheetId="4">#REF!</definedName>
    <definedName name="PREÇOS_8" localSheetId="7">#REF!</definedName>
    <definedName name="PREÇOS_8" localSheetId="26">#REF!</definedName>
    <definedName name="PREÇOS_8">#REF!</definedName>
    <definedName name="PREÇOS_8_16" localSheetId="4">#REF!</definedName>
    <definedName name="PREÇOS_8_16" localSheetId="7">#REF!</definedName>
    <definedName name="PREÇOS_8_16">#REF!</definedName>
    <definedName name="PREÇOS_9" localSheetId="4">#REF!</definedName>
    <definedName name="PREÇOS_9" localSheetId="7">#REF!</definedName>
    <definedName name="PREÇOS_9" localSheetId="26">#REF!</definedName>
    <definedName name="PREÇOS_9">#REF!</definedName>
    <definedName name="PREÇOS_9_16" localSheetId="4">#REF!</definedName>
    <definedName name="PREÇOS_9_16" localSheetId="7">#REF!</definedName>
    <definedName name="PREÇOS_9_16">#REF!</definedName>
    <definedName name="PREÇOSOBRAS" localSheetId="4">#REF!</definedName>
    <definedName name="PREÇOSOBRAS" localSheetId="7">#REF!</definedName>
    <definedName name="PREÇOSOBRAS">#REF!</definedName>
    <definedName name="PreçoUnit_3ªF" localSheetId="4">OFFSET(#REF!,MATCH("3ª FAIXA",#REF!,0),0,MATCH("ACOSTAMENTO",#REF!,0)-MATCH("3ª FAIXA",#REF!,0),1)</definedName>
    <definedName name="PreçoUnit_3ªF" localSheetId="7">OFFSET(#REF!,MATCH("3ª FAIXA",#REF!,0),0,MATCH("ACOSTAMENTO",#REF!,0)-MATCH("3ª FAIXA",#REF!,0),1)</definedName>
    <definedName name="PreçoUnit_3ªF" localSheetId="26">OFFSET(#REF!,MATCH("3ª FAIXA",#REF!,0),0,MATCH("ACOSTAMENTO",#REF!,0)-MATCH("3ª FAIXA",#REF!,0),1)</definedName>
    <definedName name="PreçoUnit_3ªF">OFFSET(#REF!,MATCH("3ª FAIXA",#REF!,0),0,MATCH("ACOSTAMENTO",#REF!,0)-MATCH("3ª FAIXA",#REF!,0),1)</definedName>
    <definedName name="PreçoUnit_Acost" localSheetId="4">OFFSET(#REF!,MATCH("ACOSTAMENTO",#REF!,0),0,MATCH("DRENAGEM SUPERFICIAL",#REF!,0)-MATCH("ACOSTAMENTO",#REF!,0),1)</definedName>
    <definedName name="PreçoUnit_Acost" localSheetId="7">OFFSET(#REF!,MATCH("ACOSTAMENTO",#REF!,0),0,MATCH("DRENAGEM SUPERFICIAL",#REF!,0)-MATCH("ACOSTAMENTO",#REF!,0),1)</definedName>
    <definedName name="PreçoUnit_Acost" localSheetId="26">OFFSET(#REF!,MATCH("ACOSTAMENTO",#REF!,0),0,MATCH("DRENAGEM SUPERFICIAL",#REF!,0)-MATCH("ACOSTAMENTO",#REF!,0),1)</definedName>
    <definedName name="PreçoUnit_Acost">OFFSET(#REF!,MATCH("ACOSTAMENTO",#REF!,0),0,MATCH("DRENAGEM SUPERFICIAL",#REF!,0)-MATCH("ACOSTAMENTO",#REF!,0),1)</definedName>
    <definedName name="PreçoUnit_Pista" localSheetId="4">OFFSET(#REF!,MATCH("PISTA ROLAMENTO",#REF!,0),0,MATCH("3ª FAIXA",#REF!,0)-MATCH("PISTA ROLAMENTO",#REF!,0),1)</definedName>
    <definedName name="PreçoUnit_Pista" localSheetId="7">OFFSET(#REF!,MATCH("PISTA ROLAMENTO",#REF!,0),0,MATCH("3ª FAIXA",#REF!,0)-MATCH("PISTA ROLAMENTO",#REF!,0),1)</definedName>
    <definedName name="PreçoUnit_Pista" localSheetId="26">OFFSET(#REF!,MATCH("PISTA ROLAMENTO",#REF!,0),0,MATCH("3ª FAIXA",#REF!,0)-MATCH("PISTA ROLAMENTO",#REF!,0),1)</definedName>
    <definedName name="PreçoUnit_Pista">OFFSET(#REF!,MATCH("PISTA ROLAMENTO",#REF!,0),0,MATCH("3ª FAIXA",#REF!,0)-MATCH("PISTA ROLAMENTO",#REF!,0),1)</definedName>
    <definedName name="PRECP" localSheetId="4">#REF!</definedName>
    <definedName name="PRECP" localSheetId="7">#REF!</definedName>
    <definedName name="PRECP">#REF!</definedName>
    <definedName name="PRECREV" localSheetId="4">#REF!</definedName>
    <definedName name="PRECREV" localSheetId="7">#REF!</definedName>
    <definedName name="PRECREV" localSheetId="26">#REF!</definedName>
    <definedName name="PRECREV">#REF!</definedName>
    <definedName name="pref" localSheetId="4">#REF!</definedName>
    <definedName name="pref" localSheetId="7">#REF!</definedName>
    <definedName name="pref">#REF!</definedName>
    <definedName name="prego" localSheetId="4">#REF!</definedName>
    <definedName name="prego" localSheetId="7">#REF!</definedName>
    <definedName name="prego">#REF!</definedName>
    <definedName name="PREGO_1_X_16" localSheetId="4">#REF!</definedName>
    <definedName name="PREGO_1_X_16" localSheetId="7">#REF!</definedName>
    <definedName name="PREGO_1_X_16">#REF!</definedName>
    <definedName name="PREGO_2_12_X_12" localSheetId="4">#REF!</definedName>
    <definedName name="PREGO_2_12_X_12" localSheetId="7">#REF!</definedName>
    <definedName name="PREGO_2_12_X_12">#REF!</definedName>
    <definedName name="PREGO_2_12X10" localSheetId="4">#REF!</definedName>
    <definedName name="PREGO_2_12X10" localSheetId="7">#REF!</definedName>
    <definedName name="PREGO_2_12X10">#REF!</definedName>
    <definedName name="PREGO_2X11" localSheetId="4">#REF!</definedName>
    <definedName name="PREGO_2X11" localSheetId="7">#REF!</definedName>
    <definedName name="PREGO_2X11">#REF!</definedName>
    <definedName name="PREGO_2X12" localSheetId="4">#REF!</definedName>
    <definedName name="PREGO_2X12" localSheetId="7">#REF!</definedName>
    <definedName name="PREGO_2X12">#REF!</definedName>
    <definedName name="Premissas" localSheetId="7" hidden="1">{"summary1",#N/A,TRUE,"Comps";"summary2",#N/A,TRUE,"Comps";"summary3",#N/A,TRUE,"Comps"}</definedName>
    <definedName name="Premissas" hidden="1">{"summary1",#N/A,TRUE,"Comps";"summary2",#N/A,TRUE,"Comps";"summary3",#N/A,TRUE,"Comps"}</definedName>
    <definedName name="PREMN" localSheetId="4">#REF!</definedName>
    <definedName name="PREMN" localSheetId="7">#REF!</definedName>
    <definedName name="PREMN" localSheetId="26">#REF!</definedName>
    <definedName name="PREMN">#REF!</definedName>
    <definedName name="PREMOÇÃOPS" localSheetId="4">#REF!</definedName>
    <definedName name="PREMOÇÃOPS" localSheetId="7">#REF!</definedName>
    <definedName name="PREMOÇÃOPS">#REF!</definedName>
    <definedName name="PresençaFaixaAdicional" localSheetId="7">#REF!</definedName>
    <definedName name="PresençaFaixaAdicional">#REF!</definedName>
    <definedName name="PRETRO" localSheetId="4">#REF!</definedName>
    <definedName name="PRETRO" localSheetId="7">#REF!</definedName>
    <definedName name="PRETRO">#REF!</definedName>
    <definedName name="prg" localSheetId="4">#REF!</definedName>
    <definedName name="prg" localSheetId="7">#REF!</definedName>
    <definedName name="prg">#REF!</definedName>
    <definedName name="PRGC" localSheetId="4">#REF!</definedName>
    <definedName name="PRGC" localSheetId="7">#REF!</definedName>
    <definedName name="PRGC">#REF!</definedName>
    <definedName name="primeira" localSheetId="4">#REF!</definedName>
    <definedName name="primeira" localSheetId="7">#REF!</definedName>
    <definedName name="primeira">#REF!</definedName>
    <definedName name="primeira_1" localSheetId="4">#REF!</definedName>
    <definedName name="primeira_1" localSheetId="7">#REF!</definedName>
    <definedName name="primeira_1">#REF!</definedName>
    <definedName name="primeira_3" localSheetId="4">#REF!</definedName>
    <definedName name="primeira_3" localSheetId="7">#REF!</definedName>
    <definedName name="primeira_3">#REF!</definedName>
    <definedName name="primeira_4" localSheetId="4">#REF!</definedName>
    <definedName name="primeira_4" localSheetId="7">#REF!</definedName>
    <definedName name="primeira_4">#REF!</definedName>
    <definedName name="primeira_5" localSheetId="4">#REF!</definedName>
    <definedName name="primeira_5" localSheetId="7">#REF!</definedName>
    <definedName name="primeira_5">#REF!</definedName>
    <definedName name="primeiraa" localSheetId="4">#REF!</definedName>
    <definedName name="primeiraa" localSheetId="7">#REF!</definedName>
    <definedName name="primeiraa">#REF!</definedName>
    <definedName name="PrimeiraCamadaFinal" localSheetId="4">#REF!</definedName>
    <definedName name="PrimeiraCamadaFinal" localSheetId="7">#REF!</definedName>
    <definedName name="PrimeiraCamadaFinal">#REF!</definedName>
    <definedName name="PRINC." localSheetId="4">#REF!</definedName>
    <definedName name="PRINC." localSheetId="7">#REF!</definedName>
    <definedName name="PRINC.">#REF!</definedName>
    <definedName name="Print" localSheetId="4">#REF!</definedName>
    <definedName name="Print" localSheetId="7">#REF!</definedName>
    <definedName name="Print" localSheetId="26">#REF!</definedName>
    <definedName name="Print">#REF!</definedName>
    <definedName name="Print_1" localSheetId="4">#REF!</definedName>
    <definedName name="Print_1" localSheetId="7">#REF!</definedName>
    <definedName name="Print_1">#REF!</definedName>
    <definedName name="Print_10" localSheetId="4">#REF!</definedName>
    <definedName name="Print_10" localSheetId="7">#REF!</definedName>
    <definedName name="Print_10">#REF!</definedName>
    <definedName name="Print_12" localSheetId="4">#REF!</definedName>
    <definedName name="Print_12" localSheetId="7">#REF!</definedName>
    <definedName name="Print_12">#REF!</definedName>
    <definedName name="Print_2" localSheetId="4">#REF!</definedName>
    <definedName name="Print_2" localSheetId="7">#REF!</definedName>
    <definedName name="Print_2">#REF!</definedName>
    <definedName name="Print_25" localSheetId="4">#REF!</definedName>
    <definedName name="Print_25" localSheetId="7">#REF!</definedName>
    <definedName name="Print_25" localSheetId="26">#REF!</definedName>
    <definedName name="Print_25">#REF!</definedName>
    <definedName name="Print_3" localSheetId="4">#REF!</definedName>
    <definedName name="Print_3" localSheetId="7">#REF!</definedName>
    <definedName name="Print_3">#REF!</definedName>
    <definedName name="Print_4" localSheetId="4">#REF!</definedName>
    <definedName name="Print_4" localSheetId="7">#REF!</definedName>
    <definedName name="Print_4">#REF!</definedName>
    <definedName name="Print_5" localSheetId="4">#REF!</definedName>
    <definedName name="Print_5" localSheetId="7">#REF!</definedName>
    <definedName name="Print_5">#REF!</definedName>
    <definedName name="Print_6" localSheetId="4">#REF!</definedName>
    <definedName name="Print_6" localSheetId="7">#REF!</definedName>
    <definedName name="Print_6">#REF!</definedName>
    <definedName name="Print_7" localSheetId="4">#REF!</definedName>
    <definedName name="Print_7" localSheetId="7">#REF!</definedName>
    <definedName name="Print_7">#REF!</definedName>
    <definedName name="Print_9" localSheetId="4">#REF!</definedName>
    <definedName name="Print_9" localSheetId="7">#REF!</definedName>
    <definedName name="Print_9">#REF!</definedName>
    <definedName name="Print_Area" localSheetId="4">#REF!</definedName>
    <definedName name="Print_Area" localSheetId="7">#REF!</definedName>
    <definedName name="Print_Area">#REF!</definedName>
    <definedName name="Print_Area_1_1" localSheetId="4">#REF!</definedName>
    <definedName name="Print_Area_1_1" localSheetId="7">#REF!</definedName>
    <definedName name="Print_Area_1_1">#REF!</definedName>
    <definedName name="Print_Area_MI" localSheetId="4">#REF!</definedName>
    <definedName name="Print_Area_MI" localSheetId="7">#REF!</definedName>
    <definedName name="Print_Area_MI" localSheetId="26">#REF!</definedName>
    <definedName name="Print_Area_MI">#REF!</definedName>
    <definedName name="Print_Area_MI_1" localSheetId="4">#REF!</definedName>
    <definedName name="Print_Area_MI_1" localSheetId="7">#REF!</definedName>
    <definedName name="Print_Area_MI_1" localSheetId="26">#REF!</definedName>
    <definedName name="Print_Area_MI_1">"#REF!"</definedName>
    <definedName name="Print_Area_MI_1_1" localSheetId="4">#REF!</definedName>
    <definedName name="Print_Area_MI_1_1" localSheetId="7">#REF!</definedName>
    <definedName name="Print_Area_MI_1_1">#REF!</definedName>
    <definedName name="Print_Area_MI_1_10" localSheetId="4">#REF!</definedName>
    <definedName name="Print_Area_MI_1_10" localSheetId="7">#REF!</definedName>
    <definedName name="Print_Area_MI_1_10">#REF!</definedName>
    <definedName name="Print_Area_MI_1_12" localSheetId="4">#REF!</definedName>
    <definedName name="Print_Area_MI_1_12" localSheetId="7">#REF!</definedName>
    <definedName name="Print_Area_MI_1_12">#REF!</definedName>
    <definedName name="Print_Area_MI_1_9" localSheetId="4">#REF!</definedName>
    <definedName name="Print_Area_MI_1_9" localSheetId="7">#REF!</definedName>
    <definedName name="Print_Area_MI_1_9">#REF!</definedName>
    <definedName name="Print_Area_MI_10" localSheetId="4">#REF!</definedName>
    <definedName name="Print_Area_MI_10" localSheetId="7">#REF!</definedName>
    <definedName name="Print_Area_MI_10">#REF!</definedName>
    <definedName name="Print_Area_MI_11">"$#REF!.$A$8:$G$165"</definedName>
    <definedName name="Print_Area_MI_12" localSheetId="4">#REF!</definedName>
    <definedName name="Print_Area_MI_12" localSheetId="7">#REF!</definedName>
    <definedName name="Print_Area_MI_12">#REF!</definedName>
    <definedName name="Print_Area_MI_13" localSheetId="4">#REF!</definedName>
    <definedName name="Print_Area_MI_13" localSheetId="7">#REF!</definedName>
    <definedName name="Print_Area_MI_13">#REF!</definedName>
    <definedName name="Print_Area_MI_14" localSheetId="4">#REF!</definedName>
    <definedName name="Print_Area_MI_14" localSheetId="7">#REF!</definedName>
    <definedName name="Print_Area_MI_14">#REF!</definedName>
    <definedName name="Print_Area_MI_15" localSheetId="4">#REF!</definedName>
    <definedName name="Print_Area_MI_15" localSheetId="7">#REF!</definedName>
    <definedName name="Print_Area_MI_15" localSheetId="26">#REF!</definedName>
    <definedName name="Print_Area_MI_15">#REF!</definedName>
    <definedName name="Print_Area_MI_16" localSheetId="4">#REF!</definedName>
    <definedName name="Print_Area_MI_16" localSheetId="7">#REF!</definedName>
    <definedName name="Print_Area_MI_16">#REF!</definedName>
    <definedName name="Print_Area_MI_19" localSheetId="4">#REF!</definedName>
    <definedName name="Print_Area_MI_19" localSheetId="7">#REF!</definedName>
    <definedName name="Print_Area_MI_19" localSheetId="26">#REF!</definedName>
    <definedName name="Print_Area_MI_19">#REF!</definedName>
    <definedName name="Print_Area_MI_19_16" localSheetId="4">#REF!</definedName>
    <definedName name="Print_Area_MI_19_16" localSheetId="7">#REF!</definedName>
    <definedName name="Print_Area_MI_19_16">#REF!</definedName>
    <definedName name="Print_Area_MI_2" localSheetId="4">#REF!</definedName>
    <definedName name="Print_Area_MI_2" localSheetId="26">#REF!</definedName>
    <definedName name="Print_Area_MI_2">NA()</definedName>
    <definedName name="Print_Area_MI_21" localSheetId="4">#REF!</definedName>
    <definedName name="Print_Area_MI_21" localSheetId="7">#REF!</definedName>
    <definedName name="Print_Area_MI_21" localSheetId="26">#REF!</definedName>
    <definedName name="Print_Area_MI_21">#REF!</definedName>
    <definedName name="Print_Area_MI_21_16" localSheetId="4">#REF!</definedName>
    <definedName name="Print_Area_MI_21_16" localSheetId="7">#REF!</definedName>
    <definedName name="Print_Area_MI_21_16">#REF!</definedName>
    <definedName name="Print_Area_MI_21_19" localSheetId="4">#REF!</definedName>
    <definedName name="Print_Area_MI_21_19" localSheetId="7">#REF!</definedName>
    <definedName name="Print_Area_MI_21_19" localSheetId="26">#REF!</definedName>
    <definedName name="Print_Area_MI_21_19">#REF!</definedName>
    <definedName name="Print_Area_MI_21_19_16" localSheetId="4">#REF!</definedName>
    <definedName name="Print_Area_MI_21_19_16" localSheetId="7">#REF!</definedName>
    <definedName name="Print_Area_MI_21_19_16">#REF!</definedName>
    <definedName name="Print_Area_MI_25" localSheetId="4">#REF!</definedName>
    <definedName name="Print_Area_MI_25" localSheetId="7">#REF!</definedName>
    <definedName name="Print_Area_MI_25" localSheetId="26">#REF!</definedName>
    <definedName name="Print_Area_MI_25">#REF!</definedName>
    <definedName name="Print_Area_MI_3" localSheetId="4">#REF!</definedName>
    <definedName name="Print_Area_MI_3" localSheetId="7">#REF!</definedName>
    <definedName name="Print_Area_MI_3" localSheetId="26">#REF!</definedName>
    <definedName name="Print_Area_MI_3">#REF!</definedName>
    <definedName name="Print_Area_MI_3_1" localSheetId="4">#REF!</definedName>
    <definedName name="Print_Area_MI_3_1" localSheetId="7">#REF!</definedName>
    <definedName name="Print_Area_MI_3_1">#REF!</definedName>
    <definedName name="Print_Area_MI_3_10" localSheetId="4">#REF!</definedName>
    <definedName name="Print_Area_MI_3_10" localSheetId="7">#REF!</definedName>
    <definedName name="Print_Area_MI_3_10">#REF!</definedName>
    <definedName name="Print_Area_MI_3_12" localSheetId="4">#REF!</definedName>
    <definedName name="Print_Area_MI_3_12" localSheetId="7">#REF!</definedName>
    <definedName name="Print_Area_MI_3_12">#REF!</definedName>
    <definedName name="Print_Area_MI_3_9" localSheetId="4">#REF!</definedName>
    <definedName name="Print_Area_MI_3_9" localSheetId="7">#REF!</definedName>
    <definedName name="Print_Area_MI_3_9">#REF!</definedName>
    <definedName name="Print_Area_MI_4" localSheetId="4">#REF!</definedName>
    <definedName name="Print_Area_MI_4" localSheetId="7">#REF!</definedName>
    <definedName name="Print_Area_MI_4" localSheetId="26">#REF!</definedName>
    <definedName name="Print_Area_MI_4">#REF!</definedName>
    <definedName name="Print_Area_MI_5" localSheetId="4">#REF!</definedName>
    <definedName name="Print_Area_MI_5" localSheetId="7">#REF!</definedName>
    <definedName name="Print_Area_MI_5" localSheetId="26">#REF!</definedName>
    <definedName name="Print_Area_MI_5">#REF!</definedName>
    <definedName name="Print_Area_MI_6" localSheetId="4">#REF!</definedName>
    <definedName name="Print_Area_MI_6" localSheetId="7">#REF!</definedName>
    <definedName name="Print_Area_MI_6">#REF!</definedName>
    <definedName name="Print_Area_MI_7" localSheetId="4">#REF!</definedName>
    <definedName name="Print_Area_MI_7" localSheetId="7">#REF!</definedName>
    <definedName name="Print_Area_MI_7">#REF!</definedName>
    <definedName name="Print_Area_MI_9" localSheetId="4">#REF!</definedName>
    <definedName name="Print_Area_MI_9" localSheetId="7">#REF!</definedName>
    <definedName name="Print_Area_MI_9">#REF!</definedName>
    <definedName name="Print_Area_MII" localSheetId="4">#REF!</definedName>
    <definedName name="Print_Area_MII" localSheetId="7">#REF!</definedName>
    <definedName name="Print_Area_MII">#REF!</definedName>
    <definedName name="Print_Titles">#N/A</definedName>
    <definedName name="PRINT_TITLES_MI" localSheetId="4">#REF!</definedName>
    <definedName name="PRINT_TITLES_MI" localSheetId="7">#REF!</definedName>
    <definedName name="PRINT_TITLES_MI" localSheetId="26">#REF!</definedName>
    <definedName name="PRINT_TITLES_MI">#REF!</definedName>
    <definedName name="PRINT_TITLES_MI_1" localSheetId="4">#REF!</definedName>
    <definedName name="PRINT_TITLES_MI_1" localSheetId="7">#REF!</definedName>
    <definedName name="PRINT_TITLES_MI_1" localSheetId="26">#REF!</definedName>
    <definedName name="PRINT_TITLES_MI_1">"#REF!"</definedName>
    <definedName name="PRINT_TITLES_MI_10" localSheetId="4">#REF!</definedName>
    <definedName name="PRINT_TITLES_MI_10" localSheetId="7">#REF!</definedName>
    <definedName name="PRINT_TITLES_MI_10">#REF!</definedName>
    <definedName name="PRINT_TITLES_MI_11">"$#REF!.$A$1:$IV$7"</definedName>
    <definedName name="PRINT_TITLES_MI_12" localSheetId="4">#REF!</definedName>
    <definedName name="PRINT_TITLES_MI_12" localSheetId="7">#REF!</definedName>
    <definedName name="PRINT_TITLES_MI_12">#REF!</definedName>
    <definedName name="PRINT_TITLES_MI_13" localSheetId="4">#REF!</definedName>
    <definedName name="PRINT_TITLES_MI_13" localSheetId="7">#REF!</definedName>
    <definedName name="PRINT_TITLES_MI_13">#REF!</definedName>
    <definedName name="PRINT_TITLES_MI_14" localSheetId="4">#REF!</definedName>
    <definedName name="PRINT_TITLES_MI_14" localSheetId="7">#REF!</definedName>
    <definedName name="PRINT_TITLES_MI_14">#REF!</definedName>
    <definedName name="PRINT_TITLES_MI_15" localSheetId="4">#REF!</definedName>
    <definedName name="PRINT_TITLES_MI_15" localSheetId="7">#REF!</definedName>
    <definedName name="PRINT_TITLES_MI_15" localSheetId="26">#REF!</definedName>
    <definedName name="PRINT_TITLES_MI_15">#REF!</definedName>
    <definedName name="PRINT_TITLES_MI_16" localSheetId="4">#REF!</definedName>
    <definedName name="PRINT_TITLES_MI_16" localSheetId="7">#REF!</definedName>
    <definedName name="PRINT_TITLES_MI_16">#REF!</definedName>
    <definedName name="PRINT_TITLES_MI_19" localSheetId="4">#REF!</definedName>
    <definedName name="PRINT_TITLES_MI_19" localSheetId="7">#REF!</definedName>
    <definedName name="PRINT_TITLES_MI_19" localSheetId="26">#REF!</definedName>
    <definedName name="PRINT_TITLES_MI_19">#REF!</definedName>
    <definedName name="PRINT_TITLES_MI_19_16" localSheetId="4">#REF!</definedName>
    <definedName name="PRINT_TITLES_MI_19_16" localSheetId="7">#REF!</definedName>
    <definedName name="PRINT_TITLES_MI_19_16">#REF!</definedName>
    <definedName name="PRINT_TITLES_MI_2">NA()</definedName>
    <definedName name="PRINT_TITLES_MI_3" localSheetId="4">#REF!</definedName>
    <definedName name="PRINT_TITLES_MI_3" localSheetId="7">#REF!</definedName>
    <definedName name="PRINT_TITLES_MI_3" localSheetId="26">#REF!</definedName>
    <definedName name="PRINT_TITLES_MI_3">#REF!</definedName>
    <definedName name="PRINT_TITLES_MI_3_1" localSheetId="4">#REF!</definedName>
    <definedName name="PRINT_TITLES_MI_3_1" localSheetId="7">#REF!</definedName>
    <definedName name="PRINT_TITLES_MI_3_1">#REF!</definedName>
    <definedName name="PRINT_TITLES_MI_3_10" localSheetId="4">#REF!</definedName>
    <definedName name="PRINT_TITLES_MI_3_10" localSheetId="7">#REF!</definedName>
    <definedName name="PRINT_TITLES_MI_3_10">#REF!</definedName>
    <definedName name="PRINT_TITLES_MI_3_12" localSheetId="4">#REF!</definedName>
    <definedName name="PRINT_TITLES_MI_3_12" localSheetId="7">#REF!</definedName>
    <definedName name="PRINT_TITLES_MI_3_12">#REF!</definedName>
    <definedName name="PRINT_TITLES_MI_3_9" localSheetId="4">#REF!</definedName>
    <definedName name="PRINT_TITLES_MI_3_9" localSheetId="7">#REF!</definedName>
    <definedName name="PRINT_TITLES_MI_3_9">#REF!</definedName>
    <definedName name="PRINT_TITLES_MI_4" localSheetId="4">#REF!</definedName>
    <definedName name="PRINT_TITLES_MI_4" localSheetId="7">#REF!</definedName>
    <definedName name="PRINT_TITLES_MI_4" localSheetId="26">#REF!</definedName>
    <definedName name="PRINT_TITLES_MI_4">#REF!</definedName>
    <definedName name="PRINT_TITLES_MI_5" localSheetId="4">#REF!</definedName>
    <definedName name="PRINT_TITLES_MI_5" localSheetId="7">#REF!</definedName>
    <definedName name="PRINT_TITLES_MI_5" localSheetId="26">#REF!</definedName>
    <definedName name="PRINT_TITLES_MI_5">#REF!</definedName>
    <definedName name="PRINT_TITLES_MI_9" localSheetId="4">#REF!</definedName>
    <definedName name="PRINT_TITLES_MI_9" localSheetId="7">#REF!</definedName>
    <definedName name="PRINT_TITLES_MI_9">#REF!</definedName>
    <definedName name="PRINT_TITLES_MII" localSheetId="4">#REF!</definedName>
    <definedName name="PRINT_TITLES_MII" localSheetId="7">#REF!</definedName>
    <definedName name="PRINT_TITLES_MII">#REF!</definedName>
    <definedName name="PRL.1C" localSheetId="4">#REF!</definedName>
    <definedName name="PRL.1C" localSheetId="7">#REF!</definedName>
    <definedName name="PRL.1C">#REF!</definedName>
    <definedName name="PRM" localSheetId="4">#REF!</definedName>
    <definedName name="PRM" localSheetId="7">#REF!</definedName>
    <definedName name="PRM">#REF!</definedName>
    <definedName name="PRM.1C" localSheetId="4">#REF!</definedName>
    <definedName name="PRM.1C" localSheetId="7">#REF!</definedName>
    <definedName name="PRM.1C">#REF!</definedName>
    <definedName name="PRM1C" localSheetId="4">#REF!</definedName>
    <definedName name="PRM1C" localSheetId="7">#REF!</definedName>
    <definedName name="PRM1C">#REF!</definedName>
    <definedName name="PRMAT" localSheetId="4">#REF!</definedName>
    <definedName name="PRMAT" localSheetId="7">#REF!</definedName>
    <definedName name="PRMAT">#REF!</definedName>
    <definedName name="PRMCC">"'file:///D:/Meus documentos/ANASTÁCIO/SERCEL/BR262990800.xls'#$SERVIÇOS.$#REF!$#REF!"</definedName>
    <definedName name="PRMEC" localSheetId="4">#REF!</definedName>
    <definedName name="PRMEC" localSheetId="7">#REF!</definedName>
    <definedName name="PRMEC">#REF!</definedName>
    <definedName name="PRMECAT" localSheetId="4">#REF!</definedName>
    <definedName name="PRMECAT" localSheetId="7">#REF!</definedName>
    <definedName name="PRMECAT">#REF!</definedName>
    <definedName name="PRMFD" localSheetId="4">#REF!</definedName>
    <definedName name="PRMFD" localSheetId="7">#REF!</definedName>
    <definedName name="PRMFD">#REF!</definedName>
    <definedName name="PRMN" localSheetId="4">#REF!</definedName>
    <definedName name="PRMN" localSheetId="7">#REF!</definedName>
    <definedName name="PRMN" localSheetId="26">#REF!</definedName>
    <definedName name="PRMN">#REF!</definedName>
    <definedName name="PRMSH" localSheetId="4">#REF!</definedName>
    <definedName name="PRMSH" localSheetId="7">#REF!</definedName>
    <definedName name="PRMSH">#REF!</definedName>
    <definedName name="proc" localSheetId="4">#REF!</definedName>
    <definedName name="proc" localSheetId="7">#REF!</definedName>
    <definedName name="proc">#REF!</definedName>
    <definedName name="PROD_1" localSheetId="25" hidden="1">{#N/A,#N/A,TRUE,"Serviços"}</definedName>
    <definedName name="PROD_1" localSheetId="4" hidden="1">{#N/A,#N/A,TRUE,"Serviços"}</definedName>
    <definedName name="PROD_1" localSheetId="27" hidden="1">{#N/A,#N/A,TRUE,"Serviços"}</definedName>
    <definedName name="PROD_1" localSheetId="7" hidden="1">{#N/A,#N/A,TRUE,"Serviços"}</definedName>
    <definedName name="PROD_1" localSheetId="24" hidden="1">{#N/A,#N/A,TRUE,"Serviços"}</definedName>
    <definedName name="PROD_1" hidden="1">{#N/A,#N/A,TRUE,"Serviços"}</definedName>
    <definedName name="PROD_11" localSheetId="25" hidden="1">{#N/A,#N/A,TRUE,"Serviços"}</definedName>
    <definedName name="PROD_11" localSheetId="4" hidden="1">{#N/A,#N/A,TRUE,"Serviços"}</definedName>
    <definedName name="PROD_11" localSheetId="27" hidden="1">{#N/A,#N/A,TRUE,"Serviços"}</definedName>
    <definedName name="PROD_11" localSheetId="7" hidden="1">{#N/A,#N/A,TRUE,"Serviços"}</definedName>
    <definedName name="PROD_11" localSheetId="24" hidden="1">{#N/A,#N/A,TRUE,"Serviços"}</definedName>
    <definedName name="PROD_11" hidden="1">{#N/A,#N/A,TRUE,"Serviços"}</definedName>
    <definedName name="ProdAnexo" localSheetId="4">#REF!</definedName>
    <definedName name="ProdAnexo" localSheetId="7">#REF!</definedName>
    <definedName name="ProdAnexo">#REF!</definedName>
    <definedName name="ProdNome" localSheetId="4">#REF!</definedName>
    <definedName name="ProdNome" localSheetId="7">#REF!</definedName>
    <definedName name="ProdNome">#REF!</definedName>
    <definedName name="produção" localSheetId="4">#REF!</definedName>
    <definedName name="Produção" localSheetId="7">#REF!</definedName>
    <definedName name="produção" localSheetId="26">#REF!</definedName>
    <definedName name="Produção">#N/A</definedName>
    <definedName name="PRODUÇÃO.JAN" localSheetId="7">#REF!</definedName>
    <definedName name="PRODUÇÃO.JAN">#N/A</definedName>
    <definedName name="PRODUÇÃO.JAN_10" localSheetId="7">#REF!</definedName>
    <definedName name="PRODUÇÃO.JAN_10">#N/A</definedName>
    <definedName name="PRODUÇÃO.JAN_11" localSheetId="7">#REF!</definedName>
    <definedName name="PRODUÇÃO.JAN_11">#N/A</definedName>
    <definedName name="PRODUÇÃO.JAN_12" localSheetId="7">#REF!</definedName>
    <definedName name="PRODUÇÃO.JAN_12">#N/A</definedName>
    <definedName name="PRODUÇÃO.JAN_13" localSheetId="7">#REF!</definedName>
    <definedName name="PRODUÇÃO.JAN_13">#N/A</definedName>
    <definedName name="PRODUÇÃO.JAN_14" localSheetId="7">#REF!</definedName>
    <definedName name="PRODUÇÃO.JAN_14">#N/A</definedName>
    <definedName name="PRODUÇÃO.JAN_15" localSheetId="7">#REF!</definedName>
    <definedName name="PRODUÇÃO.JAN_15">#N/A</definedName>
    <definedName name="PRODUÇÃO.JAN_16" localSheetId="7">#REF!</definedName>
    <definedName name="PRODUÇÃO.JAN_16">#N/A</definedName>
    <definedName name="PRODUÇÃO.JAN_17" localSheetId="7">#REF!</definedName>
    <definedName name="PRODUÇÃO.JAN_17">#N/A</definedName>
    <definedName name="PRODUÇÃO.JAN_18" localSheetId="7">#REF!</definedName>
    <definedName name="PRODUÇÃO.JAN_18">#N/A</definedName>
    <definedName name="PRODUÇÃO.JAN_2" localSheetId="7">#REF!</definedName>
    <definedName name="PRODUÇÃO.JAN_2">#N/A</definedName>
    <definedName name="PRODUÇÃO.JAN_5" localSheetId="7">#REF!</definedName>
    <definedName name="PRODUÇÃO.JAN_5">#N/A</definedName>
    <definedName name="PRODUÇÃO.JAN_6" localSheetId="7">#REF!</definedName>
    <definedName name="PRODUÇÃO.JAN_6">#N/A</definedName>
    <definedName name="PRODUÇÃO.JAN_7" localSheetId="7">#REF!</definedName>
    <definedName name="PRODUÇÃO.JAN_7">#N/A</definedName>
    <definedName name="PRODUÇÃO.JAN_8" localSheetId="7">#REF!</definedName>
    <definedName name="PRODUÇÃO.JAN_8">#N/A</definedName>
    <definedName name="PRODUÇÃO.JAN_9" localSheetId="7">#REF!</definedName>
    <definedName name="PRODUÇÃO.JAN_9">#N/A</definedName>
    <definedName name="Produção_10" localSheetId="7">#REF!</definedName>
    <definedName name="Produção_10">#N/A</definedName>
    <definedName name="Produção_11" localSheetId="7">#REF!</definedName>
    <definedName name="Produção_11">#N/A</definedName>
    <definedName name="Produção_12" localSheetId="7">#REF!</definedName>
    <definedName name="Produção_12">#N/A</definedName>
    <definedName name="Produção_13">#NAME?</definedName>
    <definedName name="Produção_14" localSheetId="7">#REF!</definedName>
    <definedName name="Produção_14">#N/A</definedName>
    <definedName name="Produção_15" localSheetId="7">#REF!</definedName>
    <definedName name="Produção_15">#N/A</definedName>
    <definedName name="Produção_16" localSheetId="7">#REF!</definedName>
    <definedName name="Produção_16">#N/A</definedName>
    <definedName name="Produção_17" localSheetId="7">#REF!</definedName>
    <definedName name="Produção_17">#N/A</definedName>
    <definedName name="Produção_18" localSheetId="7">#REF!</definedName>
    <definedName name="Produção_18">#N/A</definedName>
    <definedName name="Produção_2" localSheetId="7">#REF!</definedName>
    <definedName name="Produção_2">#N/A</definedName>
    <definedName name="Produção_5" localSheetId="7">#REF!</definedName>
    <definedName name="Produção_5">#N/A</definedName>
    <definedName name="Produção_6" localSheetId="7">#REF!</definedName>
    <definedName name="Produção_6">#N/A</definedName>
    <definedName name="Produção_7" localSheetId="7">#REF!</definedName>
    <definedName name="Produção_7">#N/A</definedName>
    <definedName name="Produção_8" localSheetId="7">#REF!</definedName>
    <definedName name="Produção_8">#N/A</definedName>
    <definedName name="Produção_9" localSheetId="7">#REF!</definedName>
    <definedName name="Produção_9">#N/A</definedName>
    <definedName name="produçao1" localSheetId="4">#REF!</definedName>
    <definedName name="produçao1" localSheetId="7">#REF!</definedName>
    <definedName name="produçao1" localSheetId="26">#REF!</definedName>
    <definedName name="produçao1">#REF!</definedName>
    <definedName name="PRODUCAO364">#N/A</definedName>
    <definedName name="PRODUCAO364_1" localSheetId="4">#REF!</definedName>
    <definedName name="PRODUCAO364_1" localSheetId="7">#REF!</definedName>
    <definedName name="PRODUCAO364_1" localSheetId="26">#REF!</definedName>
    <definedName name="PRODUCAO364_1">#REF!</definedName>
    <definedName name="proj" localSheetId="4">#REF!</definedName>
    <definedName name="proj" localSheetId="7">#REF!</definedName>
    <definedName name="proj" localSheetId="26">#REF!</definedName>
    <definedName name="proj">#REF!</definedName>
    <definedName name="proj_2" localSheetId="4">#REF!</definedName>
    <definedName name="proj_2" localSheetId="7">#REF!</definedName>
    <definedName name="proj_2" localSheetId="26">#REF!</definedName>
    <definedName name="proj_2">#REF!</definedName>
    <definedName name="PROJETO" localSheetId="4">#REF!</definedName>
    <definedName name="PROJETO" localSheetId="7">#REF!</definedName>
    <definedName name="PROJETO">#REF!</definedName>
    <definedName name="PROJETO_10" localSheetId="4">#REF!</definedName>
    <definedName name="PROJETO_10" localSheetId="7">#REF!</definedName>
    <definedName name="PROJETO_10">#REF!</definedName>
    <definedName name="PROJETO_17" localSheetId="4">#REF!</definedName>
    <definedName name="PROJETO_17" localSheetId="7">#REF!</definedName>
    <definedName name="PROJETO_17">#REF!</definedName>
    <definedName name="PROJETO_6" localSheetId="4">#REF!</definedName>
    <definedName name="PROJETO_6" localSheetId="7">#REF!</definedName>
    <definedName name="PROJETO_6">#REF!</definedName>
    <definedName name="PROJETO_7" localSheetId="4">#REF!</definedName>
    <definedName name="PROJETO_7" localSheetId="7">#REF!</definedName>
    <definedName name="PROJETO_7">#REF!</definedName>
    <definedName name="PROJETO_8" localSheetId="4">#REF!</definedName>
    <definedName name="PROJETO_8" localSheetId="7">#REF!</definedName>
    <definedName name="PROJETO_8">#REF!</definedName>
    <definedName name="PROJETO_9" localSheetId="4">#REF!</definedName>
    <definedName name="PROJETO_9" localSheetId="7">#REF!</definedName>
    <definedName name="PROJETO_9">#REF!</definedName>
    <definedName name="PROJETO_MACRO">#REF!</definedName>
    <definedName name="PROJETO_MACRODRENAGEM">#REF!</definedName>
    <definedName name="PROMZ" localSheetId="4">#REF!</definedName>
    <definedName name="PROMZ" localSheetId="7">#REF!</definedName>
    <definedName name="PROMZ" localSheetId="26">#REF!</definedName>
    <definedName name="PROMZ">#REF!</definedName>
    <definedName name="PROP" localSheetId="4">#REF!</definedName>
    <definedName name="PROP" localSheetId="7">#REF!</definedName>
    <definedName name="PROP">#REF!</definedName>
    <definedName name="proposta" localSheetId="4">#REF!</definedName>
    <definedName name="proposta" localSheetId="7">#REF!</definedName>
    <definedName name="proposta">#REF!</definedName>
    <definedName name="PROPRIETARIO" localSheetId="4">#REF!</definedName>
    <definedName name="PROPRIETARIO" localSheetId="7">#REF!</definedName>
    <definedName name="PROPRIETARIO">#REF!</definedName>
    <definedName name="prot.ambient" localSheetId="4">#REF!</definedName>
    <definedName name="prot.ambient" localSheetId="7">#REF!</definedName>
    <definedName name="prot.ambient" localSheetId="26">#REF!</definedName>
    <definedName name="prot.ambient">#REF!</definedName>
    <definedName name="prot.ambient_1" localSheetId="4">#REF!</definedName>
    <definedName name="prot.ambient_1" localSheetId="7">#REF!</definedName>
    <definedName name="prot.ambient_1" localSheetId="26">#REF!</definedName>
    <definedName name="prot.ambient_1">#REF!</definedName>
    <definedName name="prot.ambient_10" localSheetId="4">#REF!</definedName>
    <definedName name="prot.ambient_10" localSheetId="7">#REF!</definedName>
    <definedName name="prot.ambient_10">#REF!</definedName>
    <definedName name="prot.ambient_12" localSheetId="4">#REF!</definedName>
    <definedName name="prot.ambient_12" localSheetId="7">#REF!</definedName>
    <definedName name="prot.ambient_12">#REF!</definedName>
    <definedName name="prot.ambient_2" localSheetId="4">#REF!</definedName>
    <definedName name="prot.ambient_2" localSheetId="7">#REF!</definedName>
    <definedName name="prot.ambient_2" localSheetId="26">#REF!</definedName>
    <definedName name="prot.ambient_2">#REF!</definedName>
    <definedName name="prot.ambient_3" localSheetId="4">#REF!</definedName>
    <definedName name="prot.ambient_3" localSheetId="7">#REF!</definedName>
    <definedName name="prot.ambient_3" localSheetId="26">#REF!</definedName>
    <definedName name="prot.ambient_3">#REF!</definedName>
    <definedName name="prot.ambient_4" localSheetId="4">#REF!</definedName>
    <definedName name="prot.ambient_4" localSheetId="7">#REF!</definedName>
    <definedName name="prot.ambient_4" localSheetId="26">#REF!</definedName>
    <definedName name="prot.ambient_4">#REF!</definedName>
    <definedName name="prot.ambient_9" localSheetId="4">#REF!</definedName>
    <definedName name="prot.ambient_9" localSheetId="7">#REF!</definedName>
    <definedName name="prot.ambient_9">#REF!</definedName>
    <definedName name="ProteçãoAmbiental" localSheetId="4">#REF!</definedName>
    <definedName name="ProteçãoAmbiental" localSheetId="7">#REF!</definedName>
    <definedName name="ProteçãoAmbiental">#REF!</definedName>
    <definedName name="PRP" localSheetId="4">#REF!</definedName>
    <definedName name="PRP" localSheetId="7">#REF!</definedName>
    <definedName name="PRP" localSheetId="26">#REF!</definedName>
    <definedName name="PRP">#REF!</definedName>
    <definedName name="PRPA" localSheetId="4">#REF!</definedName>
    <definedName name="PRPA" localSheetId="7">#REF!</definedName>
    <definedName name="PRPA">#REF!</definedName>
    <definedName name="PRPDMAN" localSheetId="4">#REF!</definedName>
    <definedName name="PRPDMAN" localSheetId="7">#REF!</definedName>
    <definedName name="PRPDMAN">#REF!</definedName>
    <definedName name="PRPDMEC" localSheetId="4">#REF!</definedName>
    <definedName name="PRPDMEC" localSheetId="7">#REF!</definedName>
    <definedName name="PRPDMEC">#REF!</definedName>
    <definedName name="PRPL" localSheetId="4">#REF!</definedName>
    <definedName name="PRPL" localSheetId="7">#REF!</definedName>
    <definedName name="PRPL">#REF!</definedName>
    <definedName name="PRPS" localSheetId="4">#REF!</definedName>
    <definedName name="PRPS" localSheetId="7">#REF!</definedName>
    <definedName name="PRPS">#REF!</definedName>
    <definedName name="PRPT" localSheetId="4">#REF!</definedName>
    <definedName name="PRPT" localSheetId="7">#REF!</definedName>
    <definedName name="PRPT">#REF!</definedName>
    <definedName name="PRR.1C" localSheetId="4">#REF!</definedName>
    <definedName name="PRR.1C" localSheetId="7">#REF!</definedName>
    <definedName name="PRR.1C">#REF!</definedName>
    <definedName name="PRR1C" localSheetId="4">#REF!</definedName>
    <definedName name="PRR1C" localSheetId="7">#REF!</definedName>
    <definedName name="PRR1C" localSheetId="26">#REF!</definedName>
    <definedName name="PRR1C">#REF!</definedName>
    <definedName name="PRRMBF">"'file:///D:/Meus documentos/ANASTÁCIO/SERCEL/BR262990800.xls'#$SERVIÇOS.$#REF!$#REF!"</definedName>
    <definedName name="PRRMBUQ" localSheetId="4">#REF!</definedName>
    <definedName name="PRRMBUQ" localSheetId="7">#REF!</definedName>
    <definedName name="PRRMBUQ">#REF!</definedName>
    <definedName name="PRRP" localSheetId="4">#REF!</definedName>
    <definedName name="PRRP" localSheetId="7">#REF!</definedName>
    <definedName name="PRRP">#REF!</definedName>
    <definedName name="PRZ" localSheetId="4">#REF!</definedName>
    <definedName name="PRZ" localSheetId="7">#REF!</definedName>
    <definedName name="PRZ" localSheetId="26">#REF!</definedName>
    <definedName name="PRZ">#REF!</definedName>
    <definedName name="PS" localSheetId="4">#REF!</definedName>
    <definedName name="PS" localSheetId="7">#REF!</definedName>
    <definedName name="PS">#REF!</definedName>
    <definedName name="PSCB" localSheetId="4">#REF!</definedName>
    <definedName name="PSCB" localSheetId="7">#REF!</definedName>
    <definedName name="PSCB">#REF!</definedName>
    <definedName name="PSELAGEM" localSheetId="4">#REF!</definedName>
    <definedName name="PSELAGEM" localSheetId="7">#REF!</definedName>
    <definedName name="PSELAGEM">#REF!</definedName>
    <definedName name="PSERVENTE">#N/A</definedName>
    <definedName name="PSERVENTE_1" localSheetId="4">#REF!</definedName>
    <definedName name="PSERVENTE_1" localSheetId="7">#REF!</definedName>
    <definedName name="PSERVENTE_1" localSheetId="26">#REF!</definedName>
    <definedName name="PSERVENTE_1">#REF!</definedName>
    <definedName name="PSERVIÇOS" localSheetId="4">#REF!</definedName>
    <definedName name="PSERVIÇOS" localSheetId="7">#REF!</definedName>
    <definedName name="PSERVIÇOS" localSheetId="26">#REF!</definedName>
    <definedName name="PSERVIÇOS">#REF!</definedName>
    <definedName name="PSERVIÇOS_1" localSheetId="4">#REF!</definedName>
    <definedName name="PSERVIÇOS_1" localSheetId="7">#REF!</definedName>
    <definedName name="PSERVIÇOS_1" localSheetId="26">#REF!</definedName>
    <definedName name="PSERVIÇOS_1">#REF!</definedName>
    <definedName name="PSERVIÇOS_25" localSheetId="4">#REF!</definedName>
    <definedName name="PSERVIÇOS_25" localSheetId="7">#REF!</definedName>
    <definedName name="PSERVIÇOS_25" localSheetId="26">#REF!</definedName>
    <definedName name="PSERVIÇOS_25">#REF!</definedName>
    <definedName name="PSINAL" localSheetId="4">#REF!</definedName>
    <definedName name="PSINAL" localSheetId="7">#REF!</definedName>
    <definedName name="PSINAL" localSheetId="26">#REF!</definedName>
    <definedName name="PSINAL">#REF!</definedName>
    <definedName name="PSMC" localSheetId="4">#REF!</definedName>
    <definedName name="PSMC" localSheetId="7">#REF!</definedName>
    <definedName name="PSMC">#REF!</definedName>
    <definedName name="PST" localSheetId="4">#REF!</definedName>
    <definedName name="PST" localSheetId="7">#REF!</definedName>
    <definedName name="PST" localSheetId="26">#REF!</definedName>
    <definedName name="PST">#REF!</definedName>
    <definedName name="PTA1A" localSheetId="4">#REF!</definedName>
    <definedName name="PTA1A" localSheetId="7">#REF!</definedName>
    <definedName name="PTA1A">#REF!</definedName>
    <definedName name="PTA2A" localSheetId="4">#REF!</definedName>
    <definedName name="PTA2A" localSheetId="7">#REF!</definedName>
    <definedName name="PTA2A">#REF!</definedName>
    <definedName name="PTB" localSheetId="4">#REF!</definedName>
    <definedName name="PTB" localSheetId="7">#REF!</definedName>
    <definedName name="PTB">#REF!</definedName>
    <definedName name="PTBA" localSheetId="4">#REF!</definedName>
    <definedName name="PTBA" localSheetId="7">#REF!</definedName>
    <definedName name="PTBA">#REF!</definedName>
    <definedName name="PTBT" localSheetId="4">#REF!</definedName>
    <definedName name="PTBT" localSheetId="7">#REF!</definedName>
    <definedName name="PTBT">#REF!</definedName>
    <definedName name="PTCAP20" localSheetId="4">#REF!</definedName>
    <definedName name="PTCAP20" localSheetId="7">#REF!</definedName>
    <definedName name="PTCAP20">#REF!</definedName>
    <definedName name="PTCAP20MBQ" localSheetId="4">#REF!</definedName>
    <definedName name="PTCAP20MBQ" localSheetId="7">#REF!</definedName>
    <definedName name="PTCAP20MBQ">#REF!</definedName>
    <definedName name="PTCAP20MBUQ" localSheetId="4">#REF!</definedName>
    <definedName name="PTCAP20MBUQ" localSheetId="7">#REF!</definedName>
    <definedName name="PTCAP20MBUQ">#REF!</definedName>
    <definedName name="PTCAP50MBUQ" localSheetId="4">#REF!</definedName>
    <definedName name="PTCAP50MBUQ" localSheetId="7">#REF!</definedName>
    <definedName name="PTCAP50MBUQ">#REF!</definedName>
    <definedName name="PTCAPMBUQ" localSheetId="4">#REF!</definedName>
    <definedName name="PTCAPMBUQ" localSheetId="7">#REF!</definedName>
    <definedName name="PTCAPMBUQ">#REF!</definedName>
    <definedName name="PTCB4" localSheetId="4">#REF!</definedName>
    <definedName name="PTCB4" localSheetId="7">#REF!</definedName>
    <definedName name="PTCB4" localSheetId="26">#REF!</definedName>
    <definedName name="PTCB4">#REF!</definedName>
    <definedName name="PTCC" localSheetId="4">#REF!</definedName>
    <definedName name="PTCC" localSheetId="7">#REF!</definedName>
    <definedName name="PTCC">#REF!</definedName>
    <definedName name="PTCC4" localSheetId="4">#REF!</definedName>
    <definedName name="PTCC4" localSheetId="7">#REF!</definedName>
    <definedName name="PTCC4" localSheetId="26">#REF!</definedName>
    <definedName name="PTCC4">#REF!</definedName>
    <definedName name="PTCCB10" localSheetId="4">#REF!</definedName>
    <definedName name="PTCCB10" localSheetId="7">#REF!</definedName>
    <definedName name="PTCCB10">#REF!</definedName>
    <definedName name="PTCM30" localSheetId="4">#REF!</definedName>
    <definedName name="PTCM30" localSheetId="7">#REF!</definedName>
    <definedName name="PTCM30">#REF!</definedName>
    <definedName name="PTCM30IMP" localSheetId="4">#REF!</definedName>
    <definedName name="PTCM30IMP" localSheetId="7">#REF!</definedName>
    <definedName name="PTCM30IMP">#REF!</definedName>
    <definedName name="PTCM30RP" localSheetId="4">#REF!</definedName>
    <definedName name="PTCM30RP" localSheetId="7">#REF!</definedName>
    <definedName name="PTCM30RP">#REF!</definedName>
    <definedName name="PTCM30TB" localSheetId="4">#REF!</definedName>
    <definedName name="PTCM30TB" localSheetId="7">#REF!</definedName>
    <definedName name="PTCM30TB">#REF!</definedName>
    <definedName name="PTCMI" localSheetId="4">#REF!</definedName>
    <definedName name="PTCMI" localSheetId="7">#REF!</definedName>
    <definedName name="PTCMI">#REF!</definedName>
    <definedName name="PTCMRP" localSheetId="4">#REF!</definedName>
    <definedName name="PTCMRP" localSheetId="7">#REF!</definedName>
    <definedName name="PTCMRP">#REF!</definedName>
    <definedName name="pte" localSheetId="4">BDI!pte</definedName>
    <definedName name="pte">#N/A</definedName>
    <definedName name="pte_38">#N/A</definedName>
    <definedName name="PTEB4" localSheetId="4">#REF!</definedName>
    <definedName name="PTEB4" localSheetId="7">#REF!</definedName>
    <definedName name="PTEB4" localSheetId="26">#REF!</definedName>
    <definedName name="PTEB4">#REF!</definedName>
    <definedName name="PTEMULCS" localSheetId="4">#REF!</definedName>
    <definedName name="PTEMULCS" localSheetId="7">#REF!</definedName>
    <definedName name="PTEMULCS">#REF!</definedName>
    <definedName name="PTEMULFLEX" localSheetId="4">#REF!</definedName>
    <definedName name="PTEMULFLEX" localSheetId="7">#REF!</definedName>
    <definedName name="PTEMULFLEX">#REF!</definedName>
    <definedName name="PTEMULMICRO" localSheetId="4">#REF!</definedName>
    <definedName name="PTEMULMICRO" localSheetId="7">#REF!</definedName>
    <definedName name="PTEMULMICRO">#REF!</definedName>
    <definedName name="PTEMULTSD" localSheetId="4">#REF!</definedName>
    <definedName name="PTEMULTSD" localSheetId="7">#REF!</definedName>
    <definedName name="PTEMULTSD">#REF!</definedName>
    <definedName name="PTEMULTSS" localSheetId="4">#REF!</definedName>
    <definedName name="PTEMULTSS" localSheetId="7">#REF!</definedName>
    <definedName name="PTEMULTSS">#REF!</definedName>
    <definedName name="PTLB10" localSheetId="4">#REF!</definedName>
    <definedName name="PTLB10" localSheetId="7">#REF!</definedName>
    <definedName name="PTLB10">#REF!</definedName>
    <definedName name="PTLCB10" localSheetId="4">#REF!</definedName>
    <definedName name="PTLCB10" localSheetId="7">#REF!</definedName>
    <definedName name="PTLCB10" localSheetId="26">#REF!</definedName>
    <definedName name="PTLCB10">#REF!</definedName>
    <definedName name="PTLCB5" localSheetId="4">#REF!</definedName>
    <definedName name="PTLCB5" localSheetId="7">#REF!</definedName>
    <definedName name="PTLCB5">#REF!</definedName>
    <definedName name="PTLCC4" localSheetId="4">#REF!</definedName>
    <definedName name="PTLCC4" localSheetId="7">#REF!</definedName>
    <definedName name="PTLCC4">#REF!</definedName>
    <definedName name="PTLMB" localSheetId="4">#REF!</definedName>
    <definedName name="PTLMB" localSheetId="7">#REF!</definedName>
    <definedName name="PTLMB">#REF!</definedName>
    <definedName name="PTLMR" localSheetId="4">#REF!</definedName>
    <definedName name="PTLMR" localSheetId="7">#REF!</definedName>
    <definedName name="PTLMR">#REF!</definedName>
    <definedName name="Pto" localSheetId="4" hidden="1">ROUND(#REF!*#REF!,2)</definedName>
    <definedName name="Pto" localSheetId="27" hidden="1">ROUND([10]Planilha!$D1*[10]Planilha!$E1,2)</definedName>
    <definedName name="Pto" localSheetId="7">ROUND(#REF!*#REF!,2)</definedName>
    <definedName name="Pto" localSheetId="26" hidden="1">ROUND(#REF!*#REF!,2)</definedName>
    <definedName name="Pto">ROUND(#REF!*#REF!,2)</definedName>
    <definedName name="PTONSUCATA" localSheetId="4">#REF!</definedName>
    <definedName name="PTONSUCATA" localSheetId="7">#REF!</definedName>
    <definedName name="PTONSUCATA" localSheetId="26">#REF!</definedName>
    <definedName name="PTONSUCATA">#REF!</definedName>
    <definedName name="Ptotal" localSheetId="4">ROUND(#REF!*#REF!,2)</definedName>
    <definedName name="Ptotal" localSheetId="7">ROUND(#REF!*#REF!,2)</definedName>
    <definedName name="Ptotal">ROUND(#REF!*#REF!,2)</definedName>
    <definedName name="PTRC1CMICRO" localSheetId="4">#REF!</definedName>
    <definedName name="PTRC1CMICRO" localSheetId="7">#REF!</definedName>
    <definedName name="PTRC1CMICRO">#REF!</definedName>
    <definedName name="PTRL1C0.8" localSheetId="4">#REF!</definedName>
    <definedName name="PTRL1C0.8" localSheetId="7">#REF!</definedName>
    <definedName name="PTRL1C0.8">#REF!</definedName>
    <definedName name="PTRL1CE" localSheetId="4">#REF!</definedName>
    <definedName name="PTRL1CE" localSheetId="7">#REF!</definedName>
    <definedName name="PTRL1CE">#REF!</definedName>
    <definedName name="PTRL1CLAMAG" localSheetId="4">#REF!</definedName>
    <definedName name="PTRL1CLAMAG" localSheetId="7">#REF!</definedName>
    <definedName name="PTRL1CLAMAG">#REF!</definedName>
    <definedName name="PTRL1CLG" localSheetId="4">#REF!</definedName>
    <definedName name="PTRL1CLG" localSheetId="7">#REF!</definedName>
    <definedName name="PTRL1CLG">#REF!</definedName>
    <definedName name="PTRL1CMBF" localSheetId="4">#REF!</definedName>
    <definedName name="PTRL1CMBF" localSheetId="7">#REF!</definedName>
    <definedName name="PTRL1CMBF">#REF!</definedName>
    <definedName name="PTRL1CMBUF" localSheetId="4">#REF!</definedName>
    <definedName name="PTRL1CMBUF" localSheetId="7">#REF!</definedName>
    <definedName name="PTRL1CMBUF">#REF!</definedName>
    <definedName name="PTRM1C" localSheetId="4">#REF!</definedName>
    <definedName name="PTRM1C" localSheetId="7">#REF!</definedName>
    <definedName name="PTRM1C">#REF!</definedName>
    <definedName name="PTRR1C" localSheetId="4">#REF!</definedName>
    <definedName name="PTRR1C" localSheetId="7">#REF!</definedName>
    <definedName name="PTRR1C">#REF!</definedName>
    <definedName name="PTRR1CCD" localSheetId="4">#REF!</definedName>
    <definedName name="PTRR1CCD" localSheetId="7">#REF!</definedName>
    <definedName name="PTRR1CCD">#REF!</definedName>
    <definedName name="PTRR1CP" localSheetId="4">#REF!</definedName>
    <definedName name="PTRR1CP" localSheetId="7">#REF!</definedName>
    <definedName name="PTRR1CP">#REF!</definedName>
    <definedName name="PTRR1CPL" localSheetId="4">#REF!</definedName>
    <definedName name="PTRR1CPL" localSheetId="7">#REF!</definedName>
    <definedName name="PTRR1CPL">#REF!</definedName>
    <definedName name="PTRR1CST" localSheetId="4">#REF!</definedName>
    <definedName name="PTRR1CST" localSheetId="7">#REF!</definedName>
    <definedName name="PTRR1CST">#REF!</definedName>
    <definedName name="PTRR1CTB" localSheetId="4">#REF!</definedName>
    <definedName name="PTRR1CTB" localSheetId="7">#REF!</definedName>
    <definedName name="PTRR1CTB">#REF!</definedName>
    <definedName name="PTRR2CCS" localSheetId="4">#REF!</definedName>
    <definedName name="PTRR2CCS" localSheetId="7">#REF!</definedName>
    <definedName name="PTRR2CCS">#REF!</definedName>
    <definedName name="PTRR2CETSD" localSheetId="4">#REF!</definedName>
    <definedName name="PTRR2CETSD" localSheetId="7">#REF!</definedName>
    <definedName name="PTRR2CETSD">#REF!</definedName>
    <definedName name="PTRR2CETSS" localSheetId="4">#REF!</definedName>
    <definedName name="PTRR2CETSS" localSheetId="7">#REF!</definedName>
    <definedName name="PTRR2CETSS">#REF!</definedName>
    <definedName name="PTSCAP20MBQ" localSheetId="4">#REF!</definedName>
    <definedName name="PTSCAP20MBQ" localSheetId="7">#REF!</definedName>
    <definedName name="PTSCAP20MBQ" localSheetId="26">#REF!</definedName>
    <definedName name="PTSCAP20MBQ">#REF!</definedName>
    <definedName name="PTSCM30IMP" localSheetId="4">#REF!</definedName>
    <definedName name="PTSCM30IMP" localSheetId="7">#REF!</definedName>
    <definedName name="PTSCM30IMP" localSheetId="26">#REF!</definedName>
    <definedName name="PTSCM30IMP">#REF!</definedName>
    <definedName name="PTSCM30RP" localSheetId="4">#REF!</definedName>
    <definedName name="PTSCM30RP" localSheetId="7">#REF!</definedName>
    <definedName name="PTSCM30RP" localSheetId="26">#REF!</definedName>
    <definedName name="PTSCM30RP">#REF!</definedName>
    <definedName name="PTSCM30TB" localSheetId="4">#REF!</definedName>
    <definedName name="PTSCM30TB" localSheetId="7">#REF!</definedName>
    <definedName name="PTSCM30TB" localSheetId="26">#REF!</definedName>
    <definedName name="PTSCM30TB">#REF!</definedName>
    <definedName name="PTSD" localSheetId="4">#REF!</definedName>
    <definedName name="PTSD" localSheetId="7">#REF!</definedName>
    <definedName name="PTSD" localSheetId="26">#REF!</definedName>
    <definedName name="PTSD">#REF!</definedName>
    <definedName name="PTSD2" localSheetId="4">#REF!</definedName>
    <definedName name="PTSD2" localSheetId="7">#REF!</definedName>
    <definedName name="PTSD2">#REF!</definedName>
    <definedName name="PTSEMULCS" localSheetId="4">#REF!</definedName>
    <definedName name="PTSEMULCS" localSheetId="7">#REF!</definedName>
    <definedName name="PTSEMULCS" localSheetId="26">#REF!</definedName>
    <definedName name="PTSEMULCS">#REF!</definedName>
    <definedName name="PTSEMULMICRO" localSheetId="4">#REF!</definedName>
    <definedName name="PTSEMULMICRO" localSheetId="7">#REF!</definedName>
    <definedName name="PTSEMULMICRO" localSheetId="26">#REF!</definedName>
    <definedName name="PTSEMULMICRO">#REF!</definedName>
    <definedName name="PTSEMULTSD" localSheetId="4">#REF!</definedName>
    <definedName name="PTSEMULTSD" localSheetId="7">#REF!</definedName>
    <definedName name="PTSEMULTSD" localSheetId="26">#REF!</definedName>
    <definedName name="PTSEMULTSD">#REF!</definedName>
    <definedName name="PTSEMULTSS" localSheetId="4">#REF!</definedName>
    <definedName name="PTSEMULTSS" localSheetId="7">#REF!</definedName>
    <definedName name="PTSEMULTSS" localSheetId="26">#REF!</definedName>
    <definedName name="PTSEMULTSS">#REF!</definedName>
    <definedName name="PTSRL1CLAMAG" localSheetId="4">#REF!</definedName>
    <definedName name="PTSRL1CLAMAG" localSheetId="7">#REF!</definedName>
    <definedName name="PTSRL1CLAMAG" localSheetId="26">#REF!</definedName>
    <definedName name="PTSRL1CLAMAG">#REF!</definedName>
    <definedName name="PTSRL1CMBF" localSheetId="4">#REF!</definedName>
    <definedName name="PTSRL1CMBF" localSheetId="7">#REF!</definedName>
    <definedName name="PTSRL1CMBF" localSheetId="26">#REF!</definedName>
    <definedName name="PTSRL1CMBF">#REF!</definedName>
    <definedName name="PTSRR1CPL" localSheetId="4">#REF!</definedName>
    <definedName name="PTSRR1CPL" localSheetId="7">#REF!</definedName>
    <definedName name="PTSRR1CPL" localSheetId="26">#REF!</definedName>
    <definedName name="PTSRR1CPL">#REF!</definedName>
    <definedName name="PTSRR1CST" localSheetId="4">#REF!</definedName>
    <definedName name="PTSRR1CST" localSheetId="7">#REF!</definedName>
    <definedName name="PTSRR1CST" localSheetId="26">#REF!</definedName>
    <definedName name="PTSRR1CST">#REF!</definedName>
    <definedName name="PTSSP" localSheetId="4">#REF!</definedName>
    <definedName name="PTSSP" localSheetId="7">#REF!</definedName>
    <definedName name="PTSSP">#REF!</definedName>
    <definedName name="ptt3x2" localSheetId="4">#REF!</definedName>
    <definedName name="ptt3x2" localSheetId="7">#REF!</definedName>
    <definedName name="ptt3x2">#REF!</definedName>
    <definedName name="pu334_1" localSheetId="4">#REF!</definedName>
    <definedName name="pu334_1" localSheetId="7">#REF!</definedName>
    <definedName name="pu334_1" localSheetId="26">#REF!</definedName>
    <definedName name="pu334_1">#REF!</definedName>
    <definedName name="pu335_1" localSheetId="4">#REF!</definedName>
    <definedName name="pu335_1" localSheetId="7">#REF!</definedName>
    <definedName name="pu335_1" localSheetId="26">#REF!</definedName>
    <definedName name="pu335_1">#REF!</definedName>
    <definedName name="PU3S0120000">#N/A</definedName>
    <definedName name="PU3S0120000_1" localSheetId="4">#REF!</definedName>
    <definedName name="PU3S0120000_1" localSheetId="7">#REF!</definedName>
    <definedName name="PU3S0120000_1" localSheetId="26">#REF!</definedName>
    <definedName name="PU3S0120000_1">#REF!</definedName>
    <definedName name="PU3S0193000">#N/A</definedName>
    <definedName name="PU3S0193000_1" localSheetId="4">#REF!</definedName>
    <definedName name="PU3S0193000_1" localSheetId="7">#REF!</definedName>
    <definedName name="PU3S0193000_1" localSheetId="26">#REF!</definedName>
    <definedName name="PU3S0193000_1">#REF!</definedName>
    <definedName name="PU3S0220001">#N/A</definedName>
    <definedName name="PU3S0220001_1" localSheetId="4">#REF!</definedName>
    <definedName name="PU3S0220001_1" localSheetId="7">#REF!</definedName>
    <definedName name="PU3S0220001_1" localSheetId="26">#REF!</definedName>
    <definedName name="PU3S0220001_1">#REF!</definedName>
    <definedName name="PU3S0223000">#N/A</definedName>
    <definedName name="PU3S0223000_1" localSheetId="4">#REF!</definedName>
    <definedName name="PU3S0223000_1" localSheetId="7">#REF!</definedName>
    <definedName name="PU3S0223000_1" localSheetId="26">#REF!</definedName>
    <definedName name="PU3S0223000_1">#REF!</definedName>
    <definedName name="PU3S0240000">#N/A</definedName>
    <definedName name="PU3S0240000_1" localSheetId="4">#REF!</definedName>
    <definedName name="PU3S0240000_1" localSheetId="7">#REF!</definedName>
    <definedName name="PU3S0240000_1" localSheetId="26">#REF!</definedName>
    <definedName name="PU3S0240000_1">#REF!</definedName>
    <definedName name="PU3S0251000">#N/A</definedName>
    <definedName name="PU3S0251000_1" localSheetId="4">#REF!</definedName>
    <definedName name="PU3S0251000_1" localSheetId="7">#REF!</definedName>
    <definedName name="PU3S0251000_1" localSheetId="26">#REF!</definedName>
    <definedName name="PU3S0251000_1">#REF!</definedName>
    <definedName name="PU3S0253001">#N/A</definedName>
    <definedName name="PU3S0253001_1" localSheetId="4">#REF!</definedName>
    <definedName name="PU3S0253001_1" localSheetId="7">#REF!</definedName>
    <definedName name="PU3S0253001_1" localSheetId="26">#REF!</definedName>
    <definedName name="PU3S0253001_1">#REF!</definedName>
    <definedName name="PU3S0254000">#N/A</definedName>
    <definedName name="PU3S0254000_1" localSheetId="4">#REF!</definedName>
    <definedName name="PU3S0254000_1" localSheetId="7">#REF!</definedName>
    <definedName name="PU3S0254000_1" localSheetId="26">#REF!</definedName>
    <definedName name="PU3S0254000_1">#REF!</definedName>
    <definedName name="PU3S0260100">#N/A</definedName>
    <definedName name="PU3S0260100_1" localSheetId="4">#REF!</definedName>
    <definedName name="PU3S0260100_1" localSheetId="7">#REF!</definedName>
    <definedName name="PU3S0260100_1" localSheetId="26">#REF!</definedName>
    <definedName name="PU3S0260100_1">#REF!</definedName>
    <definedName name="PU3S0290000">#N/A</definedName>
    <definedName name="PU3S0290000_1" localSheetId="4">#REF!</definedName>
    <definedName name="PU3S0290000_1" localSheetId="7">#REF!</definedName>
    <definedName name="PU3S0290000_1" localSheetId="26">#REF!</definedName>
    <definedName name="PU3S0290000_1">#REF!</definedName>
    <definedName name="PU3S0331000">#N/A</definedName>
    <definedName name="PU3S0331000_1" localSheetId="4">#REF!</definedName>
    <definedName name="PU3S0331000_1" localSheetId="7">#REF!</definedName>
    <definedName name="PU3S0331000_1" localSheetId="26">#REF!</definedName>
    <definedName name="PU3S0331000_1">#REF!</definedName>
    <definedName name="PU3S0332901">#N/A</definedName>
    <definedName name="PU3S0332901_1" localSheetId="4">#REF!</definedName>
    <definedName name="PU3S0332901_1" localSheetId="7">#REF!</definedName>
    <definedName name="PU3S0332901_1" localSheetId="26">#REF!</definedName>
    <definedName name="PU3S0332901_1">#REF!</definedName>
    <definedName name="PU3S0334002">#N/A</definedName>
    <definedName name="PU3S0334002_1" localSheetId="4">#REF!</definedName>
    <definedName name="PU3S0334002_1" localSheetId="7">#REF!</definedName>
    <definedName name="PU3S0334002_1" localSheetId="26">#REF!</definedName>
    <definedName name="PU3S0334002_1">#REF!</definedName>
    <definedName name="PU3S0335300">#N/A</definedName>
    <definedName name="PU3S0335300_1" localSheetId="4">#REF!</definedName>
    <definedName name="PU3S0335300_1" localSheetId="7">#REF!</definedName>
    <definedName name="PU3S0335300_1" localSheetId="26">#REF!</definedName>
    <definedName name="PU3S0335300_1">#REF!</definedName>
    <definedName name="PU3S0337000">#N/A</definedName>
    <definedName name="PU3S0337000_1" localSheetId="4">#REF!</definedName>
    <definedName name="PU3S0337000_1" localSheetId="7">#REF!</definedName>
    <definedName name="PU3S0337000_1" localSheetId="26">#REF!</definedName>
    <definedName name="PU3S0337000_1">#REF!</definedName>
    <definedName name="PU3S0394001">#N/A</definedName>
    <definedName name="PU3S0394001_1" localSheetId="4">#REF!</definedName>
    <definedName name="PU3S0394001_1" localSheetId="7">#REF!</definedName>
    <definedName name="PU3S0394001_1" localSheetId="26">#REF!</definedName>
    <definedName name="PU3S0394001_1">#REF!</definedName>
    <definedName name="PU3S0394002">#N/A</definedName>
    <definedName name="PU3S0394002_1" localSheetId="4">#REF!</definedName>
    <definedName name="PU3S0394002_1" localSheetId="7">#REF!</definedName>
    <definedName name="PU3S0394002_1" localSheetId="26">#REF!</definedName>
    <definedName name="PU3S0394002_1">#REF!</definedName>
    <definedName name="PU3S0395000">#N/A</definedName>
    <definedName name="PU3S0395000_1" localSheetId="4">#REF!</definedName>
    <definedName name="PU3S0395000_1" localSheetId="7">#REF!</definedName>
    <definedName name="PU3S0395000_1" localSheetId="26">#REF!</definedName>
    <definedName name="PU3S0395000_1">#REF!</definedName>
    <definedName name="PU3S0400000">#N/A</definedName>
    <definedName name="PU3S0400000_1" localSheetId="4">#REF!</definedName>
    <definedName name="PU3S0400000_1" localSheetId="7">#REF!</definedName>
    <definedName name="PU3S0400000_1" localSheetId="26">#REF!</definedName>
    <definedName name="PU3S0400000_1">#REF!</definedName>
    <definedName name="PU3S0400001">#N/A</definedName>
    <definedName name="PU3S0400001_1" localSheetId="4">#REF!</definedName>
    <definedName name="PU3S0400001_1" localSheetId="7">#REF!</definedName>
    <definedName name="PU3S0400001_1" localSheetId="26">#REF!</definedName>
    <definedName name="PU3S0400001_1">#REF!</definedName>
    <definedName name="PU3S0459000">#N/A</definedName>
    <definedName name="PU3S0459000_1" localSheetId="4">#REF!</definedName>
    <definedName name="PU3S0459000_1" localSheetId="7">#REF!</definedName>
    <definedName name="PU3S0459000_1" localSheetId="26">#REF!</definedName>
    <definedName name="PU3S0459000_1">#REF!</definedName>
    <definedName name="PU3S0499908">#N/A</definedName>
    <definedName name="PU3S0499908_1" localSheetId="4">#REF!</definedName>
    <definedName name="PU3S0499908_1" localSheetId="7">#REF!</definedName>
    <definedName name="PU3S0499908_1" localSheetId="26">#REF!</definedName>
    <definedName name="PU3S0499908_1">#REF!</definedName>
    <definedName name="PU3S0500000">#N/A</definedName>
    <definedName name="PU3S0500000_1" localSheetId="4">#REF!</definedName>
    <definedName name="PU3S0500000_1" localSheetId="7">#REF!</definedName>
    <definedName name="PU3S0500000_1" localSheetId="26">#REF!</definedName>
    <definedName name="PU3S0500000_1">#REF!</definedName>
    <definedName name="PU3S0500100">#N/A</definedName>
    <definedName name="PU3S0500100_1" localSheetId="4">#REF!</definedName>
    <definedName name="PU3S0500100_1" localSheetId="7">#REF!</definedName>
    <definedName name="PU3S0500100_1" localSheetId="26">#REF!</definedName>
    <definedName name="PU3S0500100_1">#REF!</definedName>
    <definedName name="PU3S0510102">#N/A</definedName>
    <definedName name="PU3S0510102_1" localSheetId="4">#REF!</definedName>
    <definedName name="PU3S0510102_1" localSheetId="7">#REF!</definedName>
    <definedName name="PU3S0510102_1" localSheetId="26">#REF!</definedName>
    <definedName name="PU3S0510102_1">#REF!</definedName>
    <definedName name="PU3S0810000">#N/A</definedName>
    <definedName name="PU3S0810000_1" localSheetId="4">#REF!</definedName>
    <definedName name="PU3S0810000_1" localSheetId="7">#REF!</definedName>
    <definedName name="PU3S0810000_1" localSheetId="26">#REF!</definedName>
    <definedName name="PU3S0810000_1">#REF!</definedName>
    <definedName name="PU3S0810101">#N/A</definedName>
    <definedName name="PU3S0810101_1" localSheetId="4">#REF!</definedName>
    <definedName name="PU3S0810101_1" localSheetId="7">#REF!</definedName>
    <definedName name="PU3S0810101_1" localSheetId="26">#REF!</definedName>
    <definedName name="PU3S0810101_1">#REF!</definedName>
    <definedName name="PU3S0810102">#N/A</definedName>
    <definedName name="PU3S0810102_1" localSheetId="4">#REF!</definedName>
    <definedName name="PU3S0810102_1" localSheetId="7">#REF!</definedName>
    <definedName name="PU3S0810102_1" localSheetId="26">#REF!</definedName>
    <definedName name="PU3S0810102_1">#REF!</definedName>
    <definedName name="PU3S0810201">#N/A</definedName>
    <definedName name="PU3S0810201_1" localSheetId="4">#REF!</definedName>
    <definedName name="PU3S0810201_1" localSheetId="7">#REF!</definedName>
    <definedName name="PU3S0810201_1" localSheetId="26">#REF!</definedName>
    <definedName name="PU3S0810201_1">#REF!</definedName>
    <definedName name="PU3S0810900">#N/A</definedName>
    <definedName name="PU3S0810900_1" localSheetId="4">#REF!</definedName>
    <definedName name="PU3S0810900_1" localSheetId="7">#REF!</definedName>
    <definedName name="PU3S0810900_1" localSheetId="26">#REF!</definedName>
    <definedName name="PU3S0810900_1">#REF!</definedName>
    <definedName name="PU3S0820000">#N/A</definedName>
    <definedName name="PU3S0820000_1" localSheetId="4">#REF!</definedName>
    <definedName name="PU3S0820000_1" localSheetId="7">#REF!</definedName>
    <definedName name="PU3S0820000_1" localSheetId="26">#REF!</definedName>
    <definedName name="PU3S0820000_1">#REF!</definedName>
    <definedName name="PU3S0830001">#N/A</definedName>
    <definedName name="PU3S0830001_1" localSheetId="4">#REF!</definedName>
    <definedName name="PU3S0830001_1" localSheetId="7">#REF!</definedName>
    <definedName name="PU3S0830001_1" localSheetId="26">#REF!</definedName>
    <definedName name="PU3S0830001_1">#REF!</definedName>
    <definedName name="PU3S0830101">#N/A</definedName>
    <definedName name="PU3S0830101_1" localSheetId="4">#REF!</definedName>
    <definedName name="PU3S0830101_1" localSheetId="7">#REF!</definedName>
    <definedName name="PU3S0830101_1" localSheetId="26">#REF!</definedName>
    <definedName name="PU3S0830101_1">#REF!</definedName>
    <definedName name="PU3S0830102">#N/A</definedName>
    <definedName name="PU3S0830102_1" localSheetId="4">#REF!</definedName>
    <definedName name="PU3S0830102_1" localSheetId="7">#REF!</definedName>
    <definedName name="PU3S0830102_1" localSheetId="26">#REF!</definedName>
    <definedName name="PU3S0830102_1">#REF!</definedName>
    <definedName name="PU3S0830103">#N/A</definedName>
    <definedName name="PU3S0830103_1" localSheetId="4">#REF!</definedName>
    <definedName name="PU3S0830103_1" localSheetId="7">#REF!</definedName>
    <definedName name="PU3S0830103_1" localSheetId="26">#REF!</definedName>
    <definedName name="PU3S0830103_1">#REF!</definedName>
    <definedName name="PU3S0830201">#N/A</definedName>
    <definedName name="PU3S0830201_1" localSheetId="4">#REF!</definedName>
    <definedName name="PU3S0830201_1" localSheetId="7">#REF!</definedName>
    <definedName name="PU3S0830201_1" localSheetId="26">#REF!</definedName>
    <definedName name="PU3S0830201_1">#REF!</definedName>
    <definedName name="PU3S0830202">#N/A</definedName>
    <definedName name="PU3S0830202_1" localSheetId="4">#REF!</definedName>
    <definedName name="PU3S0830202_1" localSheetId="7">#REF!</definedName>
    <definedName name="PU3S0830202_1" localSheetId="26">#REF!</definedName>
    <definedName name="PU3S0830202_1">#REF!</definedName>
    <definedName name="PU3S0830203">#N/A</definedName>
    <definedName name="PU3S0830203_1" localSheetId="4">#REF!</definedName>
    <definedName name="PU3S0830203_1" localSheetId="7">#REF!</definedName>
    <definedName name="PU3S0830203_1" localSheetId="26">#REF!</definedName>
    <definedName name="PU3S0830203_1">#REF!</definedName>
    <definedName name="PU3S0830204">#N/A</definedName>
    <definedName name="PU3S0830204_1" localSheetId="4">#REF!</definedName>
    <definedName name="PU3S0830204_1" localSheetId="7">#REF!</definedName>
    <definedName name="PU3S0830204_1" localSheetId="26">#REF!</definedName>
    <definedName name="PU3S0830204_1">#REF!</definedName>
    <definedName name="PU3S0830205">#N/A</definedName>
    <definedName name="PU3S0830205_1" localSheetId="4">#REF!</definedName>
    <definedName name="PU3S0830205_1" localSheetId="7">#REF!</definedName>
    <definedName name="PU3S0830205_1" localSheetId="26">#REF!</definedName>
    <definedName name="PU3S0830205_1">#REF!</definedName>
    <definedName name="PU3S0840000">#N/A</definedName>
    <definedName name="PU3S0840000_1" localSheetId="4">#REF!</definedName>
    <definedName name="PU3S0840000_1" localSheetId="7">#REF!</definedName>
    <definedName name="PU3S0840000_1" localSheetId="26">#REF!</definedName>
    <definedName name="PU3S0840000_1">#REF!</definedName>
    <definedName name="PU3S0840001">#N/A</definedName>
    <definedName name="PU3S0840001_1" localSheetId="4">#REF!</definedName>
    <definedName name="PU3S0840001_1" localSheetId="7">#REF!</definedName>
    <definedName name="PU3S0840001_1" localSheetId="26">#REF!</definedName>
    <definedName name="PU3S0840001_1">#REF!</definedName>
    <definedName name="PU3S0840002">#N/A</definedName>
    <definedName name="PU3S0840002_1" localSheetId="4">#REF!</definedName>
    <definedName name="PU3S0840002_1" localSheetId="7">#REF!</definedName>
    <definedName name="PU3S0840002_1" localSheetId="26">#REF!</definedName>
    <definedName name="PU3S0840002_1">#REF!</definedName>
    <definedName name="PU3S0840100">#N/A</definedName>
    <definedName name="PU3S0840100_1" localSheetId="4">#REF!</definedName>
    <definedName name="PU3S0840100_1" localSheetId="7">#REF!</definedName>
    <definedName name="PU3S0840100_1" localSheetId="26">#REF!</definedName>
    <definedName name="PU3S0840100_1">#REF!</definedName>
    <definedName name="PU3S0840200">#N/A</definedName>
    <definedName name="PU3S0840200_1" localSheetId="4">#REF!</definedName>
    <definedName name="PU3S0840200_1" localSheetId="7">#REF!</definedName>
    <definedName name="PU3S0840200_1" localSheetId="26">#REF!</definedName>
    <definedName name="PU3S0840200_1">#REF!</definedName>
    <definedName name="PU3S0840300">#N/A</definedName>
    <definedName name="PU3S0840300_1" localSheetId="4">#REF!</definedName>
    <definedName name="PU3S0840300_1" localSheetId="7">#REF!</definedName>
    <definedName name="PU3S0840300_1" localSheetId="26">#REF!</definedName>
    <definedName name="PU3S0840300_1">#REF!</definedName>
    <definedName name="PU3S0840400">#N/A</definedName>
    <definedName name="PU3S0840400_1" localSheetId="4">#REF!</definedName>
    <definedName name="PU3S0840400_1" localSheetId="7">#REF!</definedName>
    <definedName name="PU3S0840400_1" localSheetId="26">#REF!</definedName>
    <definedName name="PU3S0840400_1">#REF!</definedName>
    <definedName name="PU3S0850000">#N/A</definedName>
    <definedName name="PU3S0850000_1" localSheetId="4">#REF!</definedName>
    <definedName name="PU3S0850000_1" localSheetId="7">#REF!</definedName>
    <definedName name="PU3S0850000_1" localSheetId="26">#REF!</definedName>
    <definedName name="PU3S0850000_1">#REF!</definedName>
    <definedName name="PU3S0850100">#N/A</definedName>
    <definedName name="PU3S0850100_1" localSheetId="4">#REF!</definedName>
    <definedName name="PU3S0850100_1" localSheetId="7">#REF!</definedName>
    <definedName name="PU3S0850100_1" localSheetId="26">#REF!</definedName>
    <definedName name="PU3S0850100_1">#REF!</definedName>
    <definedName name="PU3S0851000">#N/A</definedName>
    <definedName name="PU3S0851000_1" localSheetId="4">#REF!</definedName>
    <definedName name="PU3S0851000_1" localSheetId="7">#REF!</definedName>
    <definedName name="PU3S0851000_1" localSheetId="26">#REF!</definedName>
    <definedName name="PU3S0851000_1">#REF!</definedName>
    <definedName name="PU3S0851100">#N/A</definedName>
    <definedName name="PU3S0851100_1" localSheetId="4">#REF!</definedName>
    <definedName name="PU3S0851100_1" localSheetId="7">#REF!</definedName>
    <definedName name="PU3S0851100_1" localSheetId="26">#REF!</definedName>
    <definedName name="PU3S0851100_1">#REF!</definedName>
    <definedName name="PU3S0890000">#N/A</definedName>
    <definedName name="PU3S0890000_1" localSheetId="4">#REF!</definedName>
    <definedName name="PU3S0890000_1" localSheetId="7">#REF!</definedName>
    <definedName name="PU3S0890000_1" localSheetId="26">#REF!</definedName>
    <definedName name="PU3S0890000_1">#REF!</definedName>
    <definedName name="PU3S0890001">#N/A</definedName>
    <definedName name="PU3S0890001_1" localSheetId="4">#REF!</definedName>
    <definedName name="PU3S0890001_1" localSheetId="7">#REF!</definedName>
    <definedName name="PU3S0890001_1" localSheetId="26">#REF!</definedName>
    <definedName name="PU3S0890001_1">#REF!</definedName>
    <definedName name="PU3S0890100">#N/A</definedName>
    <definedName name="PU3S0890100_1" localSheetId="4">#REF!</definedName>
    <definedName name="PU3S0890100_1" localSheetId="7">#REF!</definedName>
    <definedName name="PU3S0890100_1" localSheetId="26">#REF!</definedName>
    <definedName name="PU3S0890100_1">#REF!</definedName>
    <definedName name="PU3S0890101">#N/A</definedName>
    <definedName name="PU3S0890101_1" localSheetId="4">#REF!</definedName>
    <definedName name="PU3S0890101_1" localSheetId="7">#REF!</definedName>
    <definedName name="PU3S0890101_1" localSheetId="26">#REF!</definedName>
    <definedName name="PU3S0890101_1">#REF!</definedName>
    <definedName name="PU3S0891000">#N/A</definedName>
    <definedName name="PU3S0891000_1" localSheetId="4">#REF!</definedName>
    <definedName name="PU3S0891000_1" localSheetId="7">#REF!</definedName>
    <definedName name="PU3S0891000_1" localSheetId="26">#REF!</definedName>
    <definedName name="PU3S0891000_1">#REF!</definedName>
    <definedName name="PU3S0900200">#N/A</definedName>
    <definedName name="PU3S0900200_1" localSheetId="4">#REF!</definedName>
    <definedName name="PU3S0900200_1" localSheetId="7">#REF!</definedName>
    <definedName name="PU3S0900200_1" localSheetId="26">#REF!</definedName>
    <definedName name="PU3S0900200_1">#REF!</definedName>
    <definedName name="PU3S0900203">#N/A</definedName>
    <definedName name="PU3S0900203_1" localSheetId="4">#REF!</definedName>
    <definedName name="PU3S0900203_1" localSheetId="7">#REF!</definedName>
    <definedName name="PU3S0900203_1" localSheetId="26">#REF!</definedName>
    <definedName name="PU3S0900203_1">#REF!</definedName>
    <definedName name="PU3S0900241">#N/A</definedName>
    <definedName name="PU3S0900241_1" localSheetId="4">#REF!</definedName>
    <definedName name="PU3S0900241_1" localSheetId="7">#REF!</definedName>
    <definedName name="PU3S0900241_1" localSheetId="26">#REF!</definedName>
    <definedName name="PU3S0900241_1">#REF!</definedName>
    <definedName name="PU3S0920270">#N/A</definedName>
    <definedName name="PU3S0920270_1" localSheetId="4">#REF!</definedName>
    <definedName name="PU3S0920270_1" localSheetId="7">#REF!</definedName>
    <definedName name="PU3S0920270_1" localSheetId="26">#REF!</definedName>
    <definedName name="PU3S0920270_1">#REF!</definedName>
    <definedName name="PU4S0612001">#N/A</definedName>
    <definedName name="PU4S0612001_1" localSheetId="4">#REF!</definedName>
    <definedName name="PU4S0612001_1" localSheetId="7">#REF!</definedName>
    <definedName name="PU4S0612001_1" localSheetId="26">#REF!</definedName>
    <definedName name="PU4S0612001_1">#REF!</definedName>
    <definedName name="PU4S0612101">#N/A</definedName>
    <definedName name="PU4S0612101_1" localSheetId="4">#REF!</definedName>
    <definedName name="PU4S0612101_1" localSheetId="7">#REF!</definedName>
    <definedName name="PU4S0612101_1" localSheetId="26">#REF!</definedName>
    <definedName name="PU4S0612101_1">#REF!</definedName>
    <definedName name="PU4S0612111">#N/A</definedName>
    <definedName name="PU4S0612111_1" localSheetId="4">#REF!</definedName>
    <definedName name="PU4S0612111_1" localSheetId="7">#REF!</definedName>
    <definedName name="PU4S0612111_1" localSheetId="26">#REF!</definedName>
    <definedName name="PU4S0612111_1">#REF!</definedName>
    <definedName name="PU4S0620002">#N/A</definedName>
    <definedName name="PU4S0620002_1" localSheetId="4">#REF!</definedName>
    <definedName name="PU4S0620002_1" localSheetId="7">#REF!</definedName>
    <definedName name="PU4S0620002_1" localSheetId="26">#REF!</definedName>
    <definedName name="PU4S0620002_1">#REF!</definedName>
    <definedName name="PUCANT" localSheetId="4">#REF!</definedName>
    <definedName name="PUCANT" localSheetId="7">#REF!</definedName>
    <definedName name="PUCANT">#REF!</definedName>
    <definedName name="PUE412_1" localSheetId="4">#REF!</definedName>
    <definedName name="PUE412_1" localSheetId="7">#REF!</definedName>
    <definedName name="PUE412_1" localSheetId="26">#REF!</definedName>
    <definedName name="PUE412_1">#REF!</definedName>
    <definedName name="pum405_1" localSheetId="4">#REF!</definedName>
    <definedName name="pum405_1" localSheetId="7">#REF!</definedName>
    <definedName name="pum405_1" localSheetId="26">#REF!</definedName>
    <definedName name="pum405_1">#REF!</definedName>
    <definedName name="pum406_1" localSheetId="4">#REF!</definedName>
    <definedName name="pum406_1" localSheetId="7">#REF!</definedName>
    <definedName name="pum406_1" localSheetId="26">#REF!</definedName>
    <definedName name="pum406_1">#REF!</definedName>
    <definedName name="pum609_1" localSheetId="4">#REF!</definedName>
    <definedName name="pum609_1" localSheetId="7">#REF!</definedName>
    <definedName name="pum609_1" localSheetId="26">#REF!</definedName>
    <definedName name="pum609_1">#REF!</definedName>
    <definedName name="pum969_1" localSheetId="4">#REF!</definedName>
    <definedName name="pum969_1" localSheetId="7">#REF!</definedName>
    <definedName name="pum969_1" localSheetId="26">#REF!</definedName>
    <definedName name="pum969_1">#REF!</definedName>
    <definedName name="Pun" localSheetId="7">NA()</definedName>
    <definedName name="Pun">#N/A</definedName>
    <definedName name="Pun_26">NA()</definedName>
    <definedName name="Pun_27">NA()</definedName>
    <definedName name="punit" localSheetId="4">#REF!</definedName>
    <definedName name="punit" localSheetId="7">#REF!</definedName>
    <definedName name="punit">#REF!</definedName>
    <definedName name="PUNIT1" localSheetId="4">#REF!</definedName>
    <definedName name="PUNIT1" localSheetId="7">#REF!</definedName>
    <definedName name="PUNIT1">#REF!</definedName>
    <definedName name="PUnit10" localSheetId="7">#REF!*#REF!</definedName>
    <definedName name="PUnit10">#N/A</definedName>
    <definedName name="PUnit11" localSheetId="7">#REF!*#REF!</definedName>
    <definedName name="PUnit11">#N/A</definedName>
    <definedName name="PUnit12" localSheetId="7">#REF!*#REF!</definedName>
    <definedName name="PUnit12">#N/A</definedName>
    <definedName name="PUNIT2" localSheetId="4">#REF!</definedName>
    <definedName name="PUNIT2" localSheetId="7">#REF!</definedName>
    <definedName name="PUNIT2">#REF!</definedName>
    <definedName name="PUNIT3" localSheetId="4">#REF!</definedName>
    <definedName name="PUNIT3" localSheetId="7">#REF!</definedName>
    <definedName name="PUNIT3">#REF!</definedName>
    <definedName name="PUPA" localSheetId="4">#REF!</definedName>
    <definedName name="PUPA" localSheetId="7">#REF!</definedName>
    <definedName name="PUPA" localSheetId="26">#REF!</definedName>
    <definedName name="PUPA">#REF!</definedName>
    <definedName name="PUPJ" localSheetId="4">#REF!</definedName>
    <definedName name="PUPJ" localSheetId="7">#REF!</definedName>
    <definedName name="PUPJ" localSheetId="26">#REF!</definedName>
    <definedName name="PUPJ">#REF!</definedName>
    <definedName name="pz">#REF!</definedName>
    <definedName name="Q" localSheetId="4" hidden="1">#REF!</definedName>
    <definedName name="q" localSheetId="7">#REF!</definedName>
    <definedName name="Q" localSheetId="26" hidden="1">#REF!</definedName>
    <definedName name="q">#REF!</definedName>
    <definedName name="q_1" localSheetId="4">#REF!</definedName>
    <definedName name="q_1" localSheetId="7">#REF!</definedName>
    <definedName name="q_1" localSheetId="26">#REF!</definedName>
    <definedName name="q_1">#REF!</definedName>
    <definedName name="Q_16" localSheetId="4">#REF!</definedName>
    <definedName name="Q_16" localSheetId="7">#REF!</definedName>
    <definedName name="Q_16">#REF!</definedName>
    <definedName name="q_25" localSheetId="4">#REF!</definedName>
    <definedName name="q_25" localSheetId="7">#REF!</definedName>
    <definedName name="q_25" localSheetId="26">#REF!</definedName>
    <definedName name="q_25">#REF!</definedName>
    <definedName name="QA" localSheetId="4" hidden="1">#REF!</definedName>
    <definedName name="QA" localSheetId="7" hidden="1">#REF!</definedName>
    <definedName name="QA" hidden="1">#REF!</definedName>
    <definedName name="QD" localSheetId="25" hidden="1">#REF!</definedName>
    <definedName name="QD" localSheetId="4" hidden="1">#REF!</definedName>
    <definedName name="QD" localSheetId="27" hidden="1">#REF!</definedName>
    <definedName name="QD" localSheetId="26" hidden="1">#REF!</definedName>
    <definedName name="QD" localSheetId="24" hidden="1">#REF!</definedName>
    <definedName name="QD" localSheetId="1" hidden="1">#REF!</definedName>
    <definedName name="QD" localSheetId="0" hidden="1">#REF!</definedName>
    <definedName name="QD" hidden="1">#REF!</definedName>
    <definedName name="Qd.Comp.Miranda" localSheetId="4">BDI!_2Excel_BuiltIn_Print_Area_8_1</definedName>
    <definedName name="Qd.Comp.Miranda" localSheetId="7">#REF!</definedName>
    <definedName name="Qd.Comp.Miranda" localSheetId="26">'Mapa+Binômio'!_2Excel_BuiltIn_Print_Area_8_1</definedName>
    <definedName name="Qd.Comp.Miranda">#N/A</definedName>
    <definedName name="Qd.Comp.Miranda_1">"plan1"</definedName>
    <definedName name="Qd.Comp.Miranda_10" localSheetId="7">#REF!</definedName>
    <definedName name="Qd.Comp.Miranda_10">#N/A</definedName>
    <definedName name="Qd.Comp.Miranda_11" localSheetId="7">#REF!</definedName>
    <definedName name="Qd.Comp.Miranda_11">#N/A</definedName>
    <definedName name="Qd.Comp.Miranda_12" localSheetId="7">#REF!</definedName>
    <definedName name="Qd.Comp.Miranda_12">#N/A</definedName>
    <definedName name="Qd.Comp.Miranda_13" localSheetId="7">#REF!</definedName>
    <definedName name="Qd.Comp.Miranda_13">#N/A</definedName>
    <definedName name="Qd.Comp.Miranda_14" localSheetId="7">#REF!</definedName>
    <definedName name="Qd.Comp.Miranda_14">#N/A</definedName>
    <definedName name="Qd.Comp.Miranda_15" localSheetId="7">#REF!</definedName>
    <definedName name="Qd.Comp.Miranda_15">#N/A</definedName>
    <definedName name="Qd.Comp.Miranda_16" localSheetId="7">#REF!</definedName>
    <definedName name="Qd.Comp.Miranda_16">#N/A</definedName>
    <definedName name="Qd.Comp.Miranda_17" localSheetId="7">#REF!</definedName>
    <definedName name="Qd.Comp.Miranda_17">#N/A</definedName>
    <definedName name="Qd.Comp.Miranda_18" localSheetId="7">#REF!</definedName>
    <definedName name="Qd.Comp.Miranda_18">#N/A</definedName>
    <definedName name="Qd.Comp.Miranda_2" localSheetId="7">#REF!</definedName>
    <definedName name="Qd.Comp.Miranda_2">#N/A</definedName>
    <definedName name="Qd.Comp.Miranda_3">"plan1"</definedName>
    <definedName name="Qd.Comp.Miranda_4" localSheetId="7">#REF!</definedName>
    <definedName name="Qd.Comp.Miranda_4">#N/A</definedName>
    <definedName name="Qd.Comp.Miranda_5" localSheetId="7">#REF!</definedName>
    <definedName name="Qd.Comp.Miranda_5">#N/A</definedName>
    <definedName name="Qd.Comp.Miranda_6" localSheetId="7">#REF!</definedName>
    <definedName name="Qd.Comp.Miranda_6">#N/A</definedName>
    <definedName name="Qd.Comp.Miranda_7" localSheetId="7">#REF!</definedName>
    <definedName name="Qd.Comp.Miranda_7">#N/A</definedName>
    <definedName name="Qd.Comp.Miranda_8" localSheetId="7">#REF!</definedName>
    <definedName name="Qd.Comp.Miranda_8">#N/A</definedName>
    <definedName name="Qd.Comp.Miranda_9" localSheetId="7">#REF!</definedName>
    <definedName name="Qd.Comp.Miranda_9">#N/A</definedName>
    <definedName name="qedqedqedqe" localSheetId="4">#REF!</definedName>
    <definedName name="qedqedqedqe" localSheetId="7">#REF!</definedName>
    <definedName name="qedqedqedqe">#REF!</definedName>
    <definedName name="qeqeqeqeq" localSheetId="4">#REF!</definedName>
    <definedName name="qeqeqeqeq" localSheetId="7">#REF!</definedName>
    <definedName name="qeqeqeqeq">#REF!</definedName>
    <definedName name="qeqeqqq" localSheetId="4">#REF!</definedName>
    <definedName name="qeqeqqq" localSheetId="7">#REF!</definedName>
    <definedName name="qeqeqqq">#REF!</definedName>
    <definedName name="qeqqq" localSheetId="4">#REF!</definedName>
    <definedName name="qeqqq" localSheetId="7">#REF!</definedName>
    <definedName name="qeqqq">#REF!</definedName>
    <definedName name="qf2qr" localSheetId="4">#REF!</definedName>
    <definedName name="qf2qr" localSheetId="7">#REF!</definedName>
    <definedName name="qf2qr">#REF!</definedName>
    <definedName name="qfdeqed" localSheetId="4">#REF!</definedName>
    <definedName name="qfdeqed" localSheetId="7">#REF!</definedName>
    <definedName name="qfdeqed">#REF!</definedName>
    <definedName name="qfggg" localSheetId="4">#REF!</definedName>
    <definedName name="qfggg" localSheetId="7">#REF!</definedName>
    <definedName name="qfggg">#REF!</definedName>
    <definedName name="qfqdqqd" localSheetId="4">#REF!</definedName>
    <definedName name="qfqdqqd" localSheetId="7">#REF!</definedName>
    <definedName name="qfqdqqd">#REF!</definedName>
    <definedName name="qfqfrfrfrr2q" localSheetId="4">#REF!</definedName>
    <definedName name="qfqfrfrfrr2q" localSheetId="7">#REF!</definedName>
    <definedName name="qfqfrfrfrr2q">#REF!</definedName>
    <definedName name="qgm" localSheetId="4">#REF!</definedName>
    <definedName name="qgm" localSheetId="7">#REF!</definedName>
    <definedName name="qgm">#REF!</definedName>
    <definedName name="qq" localSheetId="4">#REF!</definedName>
    <definedName name="qq" localSheetId="7">#REF!</definedName>
    <definedName name="qq" localSheetId="26">#REF!</definedName>
    <definedName name="qq" hidden="1">{"Pèrdues i Guanys analític.Català",#N/A,FALSE,"Català";"Pèrdues i G. analític.castellà",#N/A,FALSE,"Castellà"}</definedName>
    <definedName name="QQ_1" localSheetId="4">#REF!</definedName>
    <definedName name="QQ_1" localSheetId="7">#REF!</definedName>
    <definedName name="QQ_1" localSheetId="26">#REF!</definedName>
    <definedName name="QQ_1">#REF!</definedName>
    <definedName name="QQ_2" localSheetId="4">BDI!Q</definedName>
    <definedName name="QQ_2" localSheetId="7">#N/A</definedName>
    <definedName name="QQ_2" localSheetId="26">'Mapa+Binômio'!Q</definedName>
    <definedName name="QQ_2">#N/A</definedName>
    <definedName name="qq_2_" localSheetId="4">BDI!qq_2_</definedName>
    <definedName name="qq_2_">#N/A</definedName>
    <definedName name="qq_2__38">#N/A</definedName>
    <definedName name="QQ_2_1" localSheetId="4">BDI!QQ_2_1</definedName>
    <definedName name="QQ_2_1">#N/A</definedName>
    <definedName name="QQ_2_10" localSheetId="4">BDI!QQ_2_10</definedName>
    <definedName name="QQ_2_10">#N/A</definedName>
    <definedName name="QQ_2_12" localSheetId="4">BDI!QQ_2_12</definedName>
    <definedName name="QQ_2_12">#N/A</definedName>
    <definedName name="QQ_2_13" localSheetId="4">BDI!QQ_2_13</definedName>
    <definedName name="QQ_2_13">#N/A</definedName>
    <definedName name="QQ_2_14" localSheetId="4">BDI!QQ_2_14</definedName>
    <definedName name="QQ_2_14" localSheetId="7">FIT!QQ_2_14</definedName>
    <definedName name="QQ_2_14">#N/A</definedName>
    <definedName name="QQ_2_19">#N/A</definedName>
    <definedName name="QQ_2_2" localSheetId="4">BDI!QQ_2_2</definedName>
    <definedName name="QQ_2_2">NA()</definedName>
    <definedName name="QQ_2_20">#N/A</definedName>
    <definedName name="QQ_2_21">#N/A</definedName>
    <definedName name="QQ_2_22" localSheetId="4">BDI!QQ_2_22</definedName>
    <definedName name="QQ_2_22" localSheetId="7">FIT!QQ_2_22</definedName>
    <definedName name="QQ_2_22">#N/A</definedName>
    <definedName name="QQ_2_23">#N/A</definedName>
    <definedName name="QQ_2_24">#N/A</definedName>
    <definedName name="QQ_2_25" localSheetId="4">BDI!QQ_2_25</definedName>
    <definedName name="QQ_2_25" localSheetId="7">FIT!QQ_2_25</definedName>
    <definedName name="QQ_2_25">#N/A</definedName>
    <definedName name="QQ_2_26" localSheetId="4">BDI!QQ_2_26</definedName>
    <definedName name="QQ_2_26">#N/A</definedName>
    <definedName name="QQ_2_27" localSheetId="4">BDI!QQ_2_27</definedName>
    <definedName name="QQ_2_27">#N/A</definedName>
    <definedName name="QQ_2_28" localSheetId="4">BDI!QQ_2_28</definedName>
    <definedName name="QQ_2_28" localSheetId="7">FIT!QQ_2_28</definedName>
    <definedName name="QQ_2_28">#N/A</definedName>
    <definedName name="QQ_2_29" localSheetId="4">BDI!QQ_2_29</definedName>
    <definedName name="QQ_2_29">#N/A</definedName>
    <definedName name="QQ_2_3" localSheetId="4">BDI!QQ_2_3</definedName>
    <definedName name="QQ_2_3" localSheetId="7">FIT!QQ_2_3</definedName>
    <definedName name="QQ_2_3">#N/A</definedName>
    <definedName name="QQ_2_30" localSheetId="4">BDI!QQ_2_30</definedName>
    <definedName name="QQ_2_30">#N/A</definedName>
    <definedName name="QQ_2_31" localSheetId="4">BDI!QQ_2_31</definedName>
    <definedName name="QQ_2_31">#N/A</definedName>
    <definedName name="QQ_2_32" localSheetId="4">BDI!QQ_2_32</definedName>
    <definedName name="QQ_2_32" localSheetId="7">FIT!QQ_2_32</definedName>
    <definedName name="QQ_2_32">#N/A</definedName>
    <definedName name="QQ_2_33" localSheetId="4">BDI!QQ_2_33</definedName>
    <definedName name="QQ_2_33">#N/A</definedName>
    <definedName name="QQ_2_34" localSheetId="4">BDI!QQ_2_34</definedName>
    <definedName name="QQ_2_34">#N/A</definedName>
    <definedName name="QQ_2_35" localSheetId="4">BDI!QQ_2_35</definedName>
    <definedName name="QQ_2_35">#N/A</definedName>
    <definedName name="QQ_2_36" localSheetId="4">BDI!QQ_2_36</definedName>
    <definedName name="QQ_2_36">#N/A</definedName>
    <definedName name="QQ_2_37" localSheetId="4">BDI!QQ_2_37</definedName>
    <definedName name="QQ_2_37">#N/A</definedName>
    <definedName name="QQ_2_38" localSheetId="4">BDI!QQ_2_38</definedName>
    <definedName name="QQ_2_38">#N/A</definedName>
    <definedName name="QQ_2_39">#N/A</definedName>
    <definedName name="QQ_2_4" localSheetId="4">BDI!QQ_2_4</definedName>
    <definedName name="QQ_2_4">#N/A</definedName>
    <definedName name="QQ_2_40">#N/A</definedName>
    <definedName name="QQ_2_41" localSheetId="4">BDI!aaa</definedName>
    <definedName name="QQ_2_41" localSheetId="26">'Mapa+Binômio'!aaa</definedName>
    <definedName name="QQ_2_41">#N/A</definedName>
    <definedName name="QQ_2_42" localSheetId="4">BDI!aaa</definedName>
    <definedName name="QQ_2_42" localSheetId="26">'Mapa+Binômio'!aaa</definedName>
    <definedName name="QQ_2_42">#N/A</definedName>
    <definedName name="QQ_2_43">#N/A</definedName>
    <definedName name="QQ_2_44">#N/A</definedName>
    <definedName name="QQ_2_45">#N/A</definedName>
    <definedName name="QQ_2_46">#N/A</definedName>
    <definedName name="QQ_2_47">#N/A</definedName>
    <definedName name="QQ_2_48">#N/A</definedName>
    <definedName name="QQ_2_5" localSheetId="4">BDI!QQ_2_5</definedName>
    <definedName name="QQ_2_5" localSheetId="7">FIT!QQ_2_5</definedName>
    <definedName name="QQ_2_5">#N/A</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 localSheetId="4">BDI!QQ_2_6</definedName>
    <definedName name="QQ_2_6" localSheetId="7">FIT!QQ_2_6</definedName>
    <definedName name="QQ_2_6">#N/A</definedName>
    <definedName name="QQ_2_60">#N/A</definedName>
    <definedName name="QQ_2_61">#N/A</definedName>
    <definedName name="QQ_2_62">#N/A</definedName>
    <definedName name="QQ_2_63">#N/A</definedName>
    <definedName name="QQ_2_64">#N/A</definedName>
    <definedName name="QQ_2_65" localSheetId="4">BDI!aauq</definedName>
    <definedName name="QQ_2_65" localSheetId="26">'Mapa+Binômio'!aauq</definedName>
    <definedName name="QQ_2_65">#N/A</definedName>
    <definedName name="QQ_2_66" localSheetId="4">BDI!aauq</definedName>
    <definedName name="QQ_2_66" localSheetId="26">'Mapa+Binômio'!aauq</definedName>
    <definedName name="QQ_2_66">#N/A</definedName>
    <definedName name="QQ_2_67">#N/A</definedName>
    <definedName name="QQ_2_68">#N/A</definedName>
    <definedName name="QQ_2_69">#N/A</definedName>
    <definedName name="QQ_2_7" localSheetId="4">BDI!QQ_2_7</definedName>
    <definedName name="QQ_2_7">#N/A</definedName>
    <definedName name="QQ_2_70" localSheetId="4">BDI!AB</definedName>
    <definedName name="QQ_2_70">#N/A</definedName>
    <definedName name="QQ_2_71" localSheetId="4">BDI!abc</definedName>
    <definedName name="QQ_2_71">#N/A</definedName>
    <definedName name="QQ_2_72">#N/A</definedName>
    <definedName name="QQ_2_8" localSheetId="4">BDI!QQ_2_8</definedName>
    <definedName name="QQ_2_8">#N/A</definedName>
    <definedName name="QQ_2_9" localSheetId="4">BDI!QQ_2_9</definedName>
    <definedName name="QQ_2_9" localSheetId="7">FIT!QQ_2_9</definedName>
    <definedName name="QQ_2_9">#N/A</definedName>
    <definedName name="qqe" localSheetId="4">#REF!</definedName>
    <definedName name="qqe" localSheetId="7">#REF!</definedName>
    <definedName name="qqe">#REF!</definedName>
    <definedName name="qqq" localSheetId="7"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_10" localSheetId="4">#REF!</definedName>
    <definedName name="qqq_10" localSheetId="7">#REF!</definedName>
    <definedName name="qqq_10">#REF!</definedName>
    <definedName name="qqq_12" localSheetId="4">#REF!</definedName>
    <definedName name="qqq_12" localSheetId="7">#REF!</definedName>
    <definedName name="qqq_12">#REF!</definedName>
    <definedName name="qqq_3" localSheetId="4">#REF!</definedName>
    <definedName name="qqq_3" localSheetId="7">#REF!</definedName>
    <definedName name="qqq_3">#REF!</definedName>
    <definedName name="qqq_9" localSheetId="4">#REF!</definedName>
    <definedName name="qqq_9" localSheetId="7">#REF!</definedName>
    <definedName name="qqq_9">#REF!</definedName>
    <definedName name="QQQQ" localSheetId="4" hidden="1">SUM(IF(#REF! =#REF!,(#REF!)*(#REF!="EQ")))</definedName>
    <definedName name="QQQQ" localSheetId="7" hidden="1">SUM(IF(#REF! =#REF!,(#REF!)*(#REF!="EQ")))</definedName>
    <definedName name="QQQQ" localSheetId="26" hidden="1">SUM(IF(#REF! =#REF!,(#REF!)*(#REF!="EQ")))</definedName>
    <definedName name="QQQQ"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qq" localSheetId="4" hidden="1">{#N/A,#N/A,FALSE,"MO (2)"}</definedName>
    <definedName name="qqqqq" localSheetId="7" hidden="1">{#N/A,#N/A,FALSE,"MO (2)"}</definedName>
    <definedName name="qqqqq"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qqq" localSheetId="7" hidden="1">{"VENTAS1",#N/A,FALSE,"VENTAS";"VENTAS2",#N/A,FALSE,"VENTAS";"VENTAS3",#N/A,FALSE,"VENTAS";"VENTAS4",#N/A,FALSE,"VENTAS";"VENTAS5",#N/A,FALSE,"VENTAS";"VENTAS6",#N/A,FALSE,"VENTAS";"VENTAS7",#N/A,FALSE,"VENTAS";"VENTAS8",#N/A,FALSE,"VENTAS"}</definedName>
    <definedName name="qqqqqq" hidden="1">{"VENTAS1",#N/A,FALSE,"VENTAS";"VENTAS2",#N/A,FALSE,"VENTAS";"VENTAS3",#N/A,FALSE,"VENTAS";"VENTAS4",#N/A,FALSE,"VENTAS";"VENTAS5",#N/A,FALSE,"VENTAS";"VENTAS6",#N/A,FALSE,"VENTAS";"VENTAS7",#N/A,FALSE,"VENTAS";"VENTAS8",#N/A,FALSE,"VENTAS"}</definedName>
    <definedName name="qqqqqqq" localSheetId="7">#N/A</definedName>
    <definedName name="qqqqqqq" hidden="1">{"VENTAS1",#N/A,FALSE,"VENTAS";"VENTAS2",#N/A,FALSE,"VENTAS";"VENTAS3",#N/A,FALSE,"VENTAS";"VENTAS4",#N/A,FALSE,"VENTAS";"VENTAS5",#N/A,FALSE,"VENTAS";"VENTAS6",#N/A,FALSE,"VENTAS";"VENTAS7",#N/A,FALSE,"VENTAS";"VENTAS8",#N/A,FALSE,"VENTAS"}</definedName>
    <definedName name="qqqqqqqq" localSheetId="7" hidden="1">{TRUE,TRUE,-1.25,-15.5,484.5,276.75,FALSE,TRUE,TRUE,TRUE,0,1,1,300,1,1.96296296296296,1.15384615384615,4,TRUE,TRUE,3,TRUE,1,FALSE,75,"Swvu.Print_Todo.","ACwvu.Print_Todo.",#N/A,FALSE,FALSE,0,0,0,0,2,"","",FALSE,FALSE,TRUE,FALSE,1,#N/A,2,10,"=R1C1:R636C40",FALSE,#N/A,#N/A,FALSE,FALSE,FALSE,9,300,300,FALSE,TRUE,TRUE,TRUE,TRUE}</definedName>
    <definedName name="qqqqqqqq" hidden="1">{TRUE,TRUE,-1.25,-15.5,484.5,276.75,FALSE,TRUE,TRUE,TRUE,0,1,1,300,1,1.96296296296296,1.15384615384615,4,TRUE,TRUE,3,TRUE,1,FALSE,75,"Swvu.Print_Todo.","ACwvu.Print_Todo.",#N/A,FALSE,FALSE,0,0,0,0,2,"","",FALSE,FALSE,TRUE,FALSE,1,#N/A,2,10,"=R1C1:R636C40",FALSE,#N/A,#N/A,FALSE,FALSE,FALSE,9,300,300,FALSE,TRUE,TRUE,TRUE,TRUE}</definedName>
    <definedName name="qqqqqqqqq" localSheetId="7"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qqqqqqqq"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QQQQQQQQQ" localSheetId="7">#REF!</definedName>
    <definedName name="QQQQQQQQQQ">#N/A</definedName>
    <definedName name="qqrr" localSheetId="4">#REF!</definedName>
    <definedName name="qqrr" localSheetId="7">#REF!</definedName>
    <definedName name="qqrr">#REF!</definedName>
    <definedName name="qs" localSheetId="7" hidden="1">{#N/A,#N/A,TRUE,"BD 97";#N/A,#N/A,TRUE,"IR E CS 1997";#N/A,#N/A,TRUE,"CONTINGÊNCIAS";#N/A,#N/A,TRUE,"AD_EX_97";#N/A,#N/A,TRUE,"PR ND";#N/A,#N/A,TRUE,"8191";#N/A,#N/A,TRUE,"8383";#N/A,#N/A,TRUE,"MP 1024"}</definedName>
    <definedName name="qs" hidden="1">{#N/A,#N/A,TRUE,"BD 97";#N/A,#N/A,TRUE,"IR E CS 1997";#N/A,#N/A,TRUE,"CONTINGÊNCIAS";#N/A,#N/A,TRUE,"AD_EX_97";#N/A,#N/A,TRUE,"PR ND";#N/A,#N/A,TRUE,"8191";#N/A,#N/A,TRUE,"8383";#N/A,#N/A,TRUE,"MP 1024"}</definedName>
    <definedName name="QT" localSheetId="4">#REF!</definedName>
    <definedName name="QT" localSheetId="7">#REF!</definedName>
    <definedName name="QT">#REF!</definedName>
    <definedName name="QTD" localSheetId="25" hidden="1">#REF!</definedName>
    <definedName name="QTD" localSheetId="4" hidden="1">#REF!</definedName>
    <definedName name="QTD" localSheetId="27" hidden="1">#REF!</definedName>
    <definedName name="QTD" localSheetId="26" hidden="1">#REF!</definedName>
    <definedName name="QTD" localSheetId="24" hidden="1">#REF!</definedName>
    <definedName name="QTD" localSheetId="1" hidden="1">#REF!</definedName>
    <definedName name="QTD" localSheetId="0" hidden="1">#REF!</definedName>
    <definedName name="QTD" hidden="1">#REF!</definedName>
    <definedName name="QtEq" localSheetId="25" hidden="1">#REF!</definedName>
    <definedName name="QtEq" localSheetId="4" hidden="1">#REF!</definedName>
    <definedName name="QtEq" localSheetId="27" hidden="1">#REF!</definedName>
    <definedName name="QtEq" localSheetId="26" hidden="1">#REF!</definedName>
    <definedName name="QtEq" localSheetId="24" hidden="1">#REF!</definedName>
    <definedName name="QtEq" localSheetId="1" hidden="1">#REF!</definedName>
    <definedName name="QtEq" localSheetId="0" hidden="1">#REF!</definedName>
    <definedName name="QtEq" hidden="1">#REF!</definedName>
    <definedName name="QtMo" localSheetId="25" hidden="1">#REF!</definedName>
    <definedName name="QtMo" localSheetId="4" hidden="1">#REF!</definedName>
    <definedName name="QtMo" localSheetId="27" hidden="1">#REF!</definedName>
    <definedName name="QtMo" localSheetId="26" hidden="1">#REF!</definedName>
    <definedName name="QtMo" localSheetId="24" hidden="1">#REF!</definedName>
    <definedName name="QtMo" localSheetId="1" hidden="1">#REF!</definedName>
    <definedName name="QtMo" localSheetId="0" hidden="1">#REF!</definedName>
    <definedName name="QtMo" hidden="1">#REF!</definedName>
    <definedName name="QtMp" localSheetId="25" hidden="1">#REF!</definedName>
    <definedName name="QtMp" localSheetId="4" hidden="1">#REF!</definedName>
    <definedName name="QtMp" localSheetId="27" hidden="1">#REF!</definedName>
    <definedName name="QtMp" localSheetId="26" hidden="1">#REF!</definedName>
    <definedName name="QtMp" localSheetId="24" hidden="1">#REF!</definedName>
    <definedName name="QtMp" localSheetId="1" hidden="1">#REF!</definedName>
    <definedName name="QtMp" localSheetId="0" hidden="1">#REF!</definedName>
    <definedName name="QtMp" hidden="1">#REF!</definedName>
    <definedName name="QTS" localSheetId="4">#REF!</definedName>
    <definedName name="QTS" localSheetId="7">#REF!</definedName>
    <definedName name="QTS">#REF!</definedName>
    <definedName name="QtTr" localSheetId="25" hidden="1">#REF!</definedName>
    <definedName name="QtTr" localSheetId="4" hidden="1">#REF!</definedName>
    <definedName name="QtTr" localSheetId="27" hidden="1">#REF!</definedName>
    <definedName name="QtTr" localSheetId="26" hidden="1">#REF!</definedName>
    <definedName name="QtTr" localSheetId="24" hidden="1">#REF!</definedName>
    <definedName name="QtTr" localSheetId="1" hidden="1">#REF!</definedName>
    <definedName name="QtTr" localSheetId="0" hidden="1">#REF!</definedName>
    <definedName name="QtTr" hidden="1">#REF!</definedName>
    <definedName name="QUADRO" localSheetId="4">#N/A</definedName>
    <definedName name="QUADRO" localSheetId="7">#REF!</definedName>
    <definedName name="QUADRO">#REF!</definedName>
    <definedName name="QUADRO_1" localSheetId="4">#REF!</definedName>
    <definedName name="QUADRO_1" localSheetId="7">#REF!</definedName>
    <definedName name="QUADRO_1" localSheetId="26">#REF!</definedName>
    <definedName name="QUADRO_1">#REF!</definedName>
    <definedName name="QUANT" localSheetId="4">#REF!</definedName>
    <definedName name="QUANT" localSheetId="19">#REF!</definedName>
    <definedName name="QUANT" localSheetId="7">#REF!</definedName>
    <definedName name="QUANT" localSheetId="26">#REF!</definedName>
    <definedName name="QUANT">#REF!</definedName>
    <definedName name="Quant." localSheetId="4">#REF!</definedName>
    <definedName name="Quant." localSheetId="7">#REF!</definedName>
    <definedName name="Quant." localSheetId="26">#REF!</definedName>
    <definedName name="Quant.">#REF!</definedName>
    <definedName name="Quant.1" localSheetId="4">#REF!</definedName>
    <definedName name="Quant.1" localSheetId="7">#REF!</definedName>
    <definedName name="Quant.1" localSheetId="26">#REF!</definedName>
    <definedName name="Quant.1">#REF!</definedName>
    <definedName name="QUANT_1" localSheetId="4">#REF!</definedName>
    <definedName name="QUANT_1" localSheetId="7">#REF!</definedName>
    <definedName name="QUANT_1" localSheetId="26">#REF!</definedName>
    <definedName name="QUANT_1">#REF!</definedName>
    <definedName name="QUANT_acumu" localSheetId="4">#REF!</definedName>
    <definedName name="QUANT_acumu" localSheetId="7">#REF!</definedName>
    <definedName name="QUANT_acumu" localSheetId="26">#REF!</definedName>
    <definedName name="QUANT_acumu">#REF!</definedName>
    <definedName name="QUANT_serviço" localSheetId="4">OFFSET(#REF!,0,0,COUNTA(#REF!),1)</definedName>
    <definedName name="QUANT_serviço" localSheetId="7">OFFSET(#REF!,0,0,COUNTA(#REF!),1)</definedName>
    <definedName name="QUANT_serviço" localSheetId="26">OFFSET(#REF!,0,0,COUNTA(#REF!),1)</definedName>
    <definedName name="QUANT_serviço">OFFSET(#REF!,0,0,COUNTA(#REF!),1)</definedName>
    <definedName name="QUANTIDADE" localSheetId="4">#REF!</definedName>
    <definedName name="QUANTIDADE" localSheetId="7">#REF!</definedName>
    <definedName name="QUANTIDADE" localSheetId="26">#REF!</definedName>
    <definedName name="QUANTIDADE">#REF!</definedName>
    <definedName name="QUANTIDADE_10" localSheetId="4">#REF!</definedName>
    <definedName name="QUANTIDADE_10" localSheetId="7">#REF!</definedName>
    <definedName name="QUANTIDADE_10" localSheetId="26">#REF!</definedName>
    <definedName name="QUANTIDADE_10">#REF!</definedName>
    <definedName name="QUANTIDADE_10_16" localSheetId="4">#REF!</definedName>
    <definedName name="QUANTIDADE_10_16" localSheetId="7">#REF!</definedName>
    <definedName name="QUANTIDADE_10_16">#REF!</definedName>
    <definedName name="QUANTIDADE_10_19" localSheetId="4">#REF!</definedName>
    <definedName name="QUANTIDADE_10_19" localSheetId="7">#REF!</definedName>
    <definedName name="QUANTIDADE_10_19" localSheetId="26">#REF!</definedName>
    <definedName name="QUANTIDADE_10_19">#REF!</definedName>
    <definedName name="QUANTIDADE_10_19_16" localSheetId="4">#REF!</definedName>
    <definedName name="QUANTIDADE_10_19_16" localSheetId="7">#REF!</definedName>
    <definedName name="QUANTIDADE_10_19_16">#REF!</definedName>
    <definedName name="QUANTIDADE_16" localSheetId="4">#REF!</definedName>
    <definedName name="QUANTIDADE_16" localSheetId="7">#REF!</definedName>
    <definedName name="QUANTIDADE_16">#REF!</definedName>
    <definedName name="QUANTIDADE_17" localSheetId="4">#REF!</definedName>
    <definedName name="QUANTIDADE_17" localSheetId="7">#REF!</definedName>
    <definedName name="QUANTIDADE_17" localSheetId="26">#REF!</definedName>
    <definedName name="QUANTIDADE_17">#REF!</definedName>
    <definedName name="QUANTIDADE_17_16" localSheetId="4">#REF!</definedName>
    <definedName name="QUANTIDADE_17_16" localSheetId="7">#REF!</definedName>
    <definedName name="QUANTIDADE_17_16">#REF!</definedName>
    <definedName name="QUANTIDADE_17_19" localSheetId="4">#REF!</definedName>
    <definedName name="QUANTIDADE_17_19" localSheetId="7">#REF!</definedName>
    <definedName name="QUANTIDADE_17_19" localSheetId="26">#REF!</definedName>
    <definedName name="QUANTIDADE_17_19">#REF!</definedName>
    <definedName name="QUANTIDADE_17_19_16" localSheetId="4">#REF!</definedName>
    <definedName name="QUANTIDADE_17_19_16" localSheetId="7">#REF!</definedName>
    <definedName name="QUANTIDADE_17_19_16">#REF!</definedName>
    <definedName name="QUANTIDADE_19" localSheetId="4">#REF!</definedName>
    <definedName name="QUANTIDADE_19" localSheetId="7">#REF!</definedName>
    <definedName name="QUANTIDADE_19" localSheetId="26">#REF!</definedName>
    <definedName name="QUANTIDADE_19">#REF!</definedName>
    <definedName name="QUANTIDADE_19_16" localSheetId="4">#REF!</definedName>
    <definedName name="QUANTIDADE_19_16" localSheetId="7">#REF!</definedName>
    <definedName name="QUANTIDADE_19_16">#REF!</definedName>
    <definedName name="QUANTIDADE_6" localSheetId="4">#REF!</definedName>
    <definedName name="QUANTIDADE_6" localSheetId="7">#REF!</definedName>
    <definedName name="QUANTIDADE_6" localSheetId="26">#REF!</definedName>
    <definedName name="QUANTIDADE_6">#REF!</definedName>
    <definedName name="QUANTIDADE_6_16" localSheetId="4">#REF!</definedName>
    <definedName name="QUANTIDADE_6_16" localSheetId="7">#REF!</definedName>
    <definedName name="QUANTIDADE_6_16">#REF!</definedName>
    <definedName name="QUANTIDADE_6_19" localSheetId="4">#REF!</definedName>
    <definedName name="QUANTIDADE_6_19" localSheetId="7">#REF!</definedName>
    <definedName name="QUANTIDADE_6_19" localSheetId="26">#REF!</definedName>
    <definedName name="QUANTIDADE_6_19">#REF!</definedName>
    <definedName name="QUANTIDADE_6_19_16" localSheetId="4">#REF!</definedName>
    <definedName name="QUANTIDADE_6_19_16" localSheetId="7">#REF!</definedName>
    <definedName name="QUANTIDADE_6_19_16">#REF!</definedName>
    <definedName name="QUANTIDADE_7" localSheetId="4">#REF!</definedName>
    <definedName name="QUANTIDADE_7" localSheetId="7">#REF!</definedName>
    <definedName name="QUANTIDADE_7" localSheetId="26">#REF!</definedName>
    <definedName name="QUANTIDADE_7">#REF!</definedName>
    <definedName name="QUANTIDADE_7_16" localSheetId="4">#REF!</definedName>
    <definedName name="QUANTIDADE_7_16" localSheetId="7">#REF!</definedName>
    <definedName name="QUANTIDADE_7_16">#REF!</definedName>
    <definedName name="QUANTIDADE_7_19" localSheetId="4">#REF!</definedName>
    <definedName name="QUANTIDADE_7_19" localSheetId="7">#REF!</definedName>
    <definedName name="QUANTIDADE_7_19" localSheetId="26">#REF!</definedName>
    <definedName name="QUANTIDADE_7_19">#REF!</definedName>
    <definedName name="QUANTIDADE_7_19_16" localSheetId="4">#REF!</definedName>
    <definedName name="QUANTIDADE_7_19_16" localSheetId="7">#REF!</definedName>
    <definedName name="QUANTIDADE_7_19_16">#REF!</definedName>
    <definedName name="QUANTIDADE_8" localSheetId="4">#REF!</definedName>
    <definedName name="QUANTIDADE_8" localSheetId="7">#REF!</definedName>
    <definedName name="QUANTIDADE_8" localSheetId="26">#REF!</definedName>
    <definedName name="QUANTIDADE_8">#REF!</definedName>
    <definedName name="QUANTIDADE_8_16" localSheetId="4">#REF!</definedName>
    <definedName name="QUANTIDADE_8_16" localSheetId="7">#REF!</definedName>
    <definedName name="QUANTIDADE_8_16">#REF!</definedName>
    <definedName name="QUANTIDADE_8_19" localSheetId="4">#REF!</definedName>
    <definedName name="QUANTIDADE_8_19" localSheetId="7">#REF!</definedName>
    <definedName name="QUANTIDADE_8_19" localSheetId="26">#REF!</definedName>
    <definedName name="QUANTIDADE_8_19">#REF!</definedName>
    <definedName name="QUANTIDADE_8_19_16" localSheetId="4">#REF!</definedName>
    <definedName name="QUANTIDADE_8_19_16" localSheetId="7">#REF!</definedName>
    <definedName name="QUANTIDADE_8_19_16">#REF!</definedName>
    <definedName name="QUANTIDADE_9" localSheetId="4">#REF!</definedName>
    <definedName name="QUANTIDADE_9" localSheetId="7">#REF!</definedName>
    <definedName name="QUANTIDADE_9" localSheetId="26">#REF!</definedName>
    <definedName name="QUANTIDADE_9">#REF!</definedName>
    <definedName name="QUANTIDADE_9_16" localSheetId="4">#REF!</definedName>
    <definedName name="QUANTIDADE_9_16" localSheetId="7">#REF!</definedName>
    <definedName name="QUANTIDADE_9_16">#REF!</definedName>
    <definedName name="QUANTIDADE_9_19" localSheetId="4">#REF!</definedName>
    <definedName name="QUANTIDADE_9_19" localSheetId="7">#REF!</definedName>
    <definedName name="QUANTIDADE_9_19" localSheetId="26">#REF!</definedName>
    <definedName name="QUANTIDADE_9_19">#REF!</definedName>
    <definedName name="QUANTIDADE_9_19_16" localSheetId="4">#REF!</definedName>
    <definedName name="QUANTIDADE_9_19_16" localSheetId="7">#REF!</definedName>
    <definedName name="QUANTIDADE_9_19_16">#REF!</definedName>
    <definedName name="QUANTIDADES" localSheetId="4">#N/A</definedName>
    <definedName name="QUANTIDADES" localSheetId="7">#N/A</definedName>
    <definedName name="QUANTIDADES">#REF!</definedName>
    <definedName name="QuantPreços_2anosarrumada" localSheetId="4">#REF!</definedName>
    <definedName name="QuantPreços_2anosarrumada" localSheetId="7">#REF!</definedName>
    <definedName name="QuantPreços_2anosarrumada">#REF!</definedName>
    <definedName name="QuantPreços_2anosf" localSheetId="4">#REF!</definedName>
    <definedName name="QuantPreços_2anosf" localSheetId="7">#REF!</definedName>
    <definedName name="QuantPreços_2anosf">#REF!</definedName>
    <definedName name="QuantPreçosUnitFinal" localSheetId="4">#REF!</definedName>
    <definedName name="QuantPreçosUnitFinal" localSheetId="7">#REF!</definedName>
    <definedName name="QuantPreçosUnitFinal">#REF!</definedName>
    <definedName name="QUE_P_E_ISSO">#N/A</definedName>
    <definedName name="quilometros" localSheetId="4">#REF!</definedName>
    <definedName name="quilometros" localSheetId="7">#REF!</definedName>
    <definedName name="quilometros" localSheetId="26">#REF!</definedName>
    <definedName name="quilometros">#REF!</definedName>
    <definedName name="qw" localSheetId="4" hidden="1">#REF!</definedName>
    <definedName name="QW" localSheetId="7">#REF!</definedName>
    <definedName name="qw" hidden="1">#REF!</definedName>
    <definedName name="qwe" localSheetId="4">#REF!</definedName>
    <definedName name="qwe" localSheetId="7">#REF!</definedName>
    <definedName name="qwe">#REF!</definedName>
    <definedName name="qweqw">#N/A</definedName>
    <definedName name="qweqwe" localSheetId="4">#REF!</definedName>
    <definedName name="qweqwe" localSheetId="7">#REF!</definedName>
    <definedName name="qweqwe" localSheetId="26">#REF!</definedName>
    <definedName name="qweqwe">#REF!</definedName>
    <definedName name="qwer">#N/A</definedName>
    <definedName name="qwqwq" localSheetId="4">#REF!</definedName>
    <definedName name="qwqwq" localSheetId="7">#REF!</definedName>
    <definedName name="qwqwq" localSheetId="26">#REF!</definedName>
    <definedName name="qwqwq">#REF!</definedName>
    <definedName name="qwrqerwqer" localSheetId="4">#REF!</definedName>
    <definedName name="qwrqerwqer" localSheetId="7">#REF!</definedName>
    <definedName name="qwrqerwqer">#REF!</definedName>
    <definedName name="QWWEEEEEEEE" localSheetId="4">#REF!</definedName>
    <definedName name="QWWEEEEEEEE" localSheetId="7">#REF!</definedName>
    <definedName name="QWWEEEEEEEE">#REF!</definedName>
    <definedName name="R___Ton_x_Km" localSheetId="4">#REF!</definedName>
    <definedName name="R___Ton_x_Km" localSheetId="7">#REF!</definedName>
    <definedName name="R___Ton_x_Km">#REF!</definedName>
    <definedName name="r_2">NA()</definedName>
    <definedName name="RA" localSheetId="4">#REF!</definedName>
    <definedName name="RA" localSheetId="7">#REF!</definedName>
    <definedName name="RA">#REF!</definedName>
    <definedName name="rach" localSheetId="4">BDI!rach</definedName>
    <definedName name="rach">#N/A</definedName>
    <definedName name="rach_38">#N/A</definedName>
    <definedName name="Rachão" localSheetId="4">BDI!Rachão</definedName>
    <definedName name="Rachão">#N/A</definedName>
    <definedName name="Rachão_10" localSheetId="4">BDI!AM_04_1</definedName>
    <definedName name="Rachão_10" localSheetId="26">'Mapa+Binômio'!AM_04_1</definedName>
    <definedName name="Rachão_10">#N/A</definedName>
    <definedName name="Rachão_2">#N/A</definedName>
    <definedName name="Rachão_23" localSheetId="4">[0]!AM_35</definedName>
    <definedName name="Rachão_23">#N/A</definedName>
    <definedName name="Rachão_24" localSheetId="4">BDI!AM_35_1</definedName>
    <definedName name="Rachão_24" localSheetId="26">'Mapa+Binômio'!AM_35_1</definedName>
    <definedName name="Rachão_24">#N/A</definedName>
    <definedName name="Rachão_26" localSheetId="4">BDI!AM_35_1</definedName>
    <definedName name="Rachão_26" localSheetId="26">'Mapa+Binômio'!AM_35_1</definedName>
    <definedName name="Rachão_26">#N/A</definedName>
    <definedName name="Rachão_27">#N/A</definedName>
    <definedName name="Rachão_29">#N/A</definedName>
    <definedName name="Rachão_30">#N/A</definedName>
    <definedName name="Rachão_36">#N/A</definedName>
    <definedName name="Rachão_37">#N/A</definedName>
    <definedName name="Rachão_38" localSheetId="4">BDI!AM_40_1</definedName>
    <definedName name="Rachão_38" localSheetId="26">'Mapa+Binômio'!AM_40_1</definedName>
    <definedName name="Rachão_38">#N/A</definedName>
    <definedName name="Rachão_4" localSheetId="4">BDI!AM_40_1</definedName>
    <definedName name="Rachão_4" localSheetId="26">'Mapa+Binômio'!AM_40_1</definedName>
    <definedName name="Rachão_4">#N/A</definedName>
    <definedName name="Rachão_48">#N/A</definedName>
    <definedName name="Rachão_51">#N/A</definedName>
    <definedName name="Rachão_52">#N/A</definedName>
    <definedName name="Rachão_53">#N/A</definedName>
    <definedName name="Rachão_55">#N/A</definedName>
    <definedName name="Rachão_67" localSheetId="4">BDI!AM_41_1</definedName>
    <definedName name="Rachão_67" localSheetId="26">'Mapa+Binômio'!AM_41_1</definedName>
    <definedName name="Rachão_67">#N/A</definedName>
    <definedName name="Rachão_68">#N/A</definedName>
    <definedName name="Rachão_69">#N/A</definedName>
    <definedName name="Rachão_70">#N/A</definedName>
    <definedName name="Rachão_71" localSheetId="4">BDI!AM_41_1</definedName>
    <definedName name="Rachão_71" localSheetId="26">'Mapa+Binômio'!AM_41_1</definedName>
    <definedName name="Rachão_71">#N/A</definedName>
    <definedName name="Rachão_72" localSheetId="4">BDI!AM_41_1</definedName>
    <definedName name="Rachão_72" localSheetId="26">'Mapa+Binômio'!AM_41_1</definedName>
    <definedName name="Rachão_72">#N/A</definedName>
    <definedName name="RachãoC" localSheetId="4">#REF!</definedName>
    <definedName name="RachãoC" localSheetId="7">#REF!</definedName>
    <definedName name="RachãoC">#REF!</definedName>
    <definedName name="rachinho">#N/A</definedName>
    <definedName name="rafael" localSheetId="4">#REF!</definedName>
    <definedName name="rafael" localSheetId="7">#REF!</definedName>
    <definedName name="rafael" localSheetId="26">#REF!</definedName>
    <definedName name="rafael">#REF!</definedName>
    <definedName name="RAH" localSheetId="4">#REF!</definedName>
    <definedName name="RAH" localSheetId="7">#REF!</definedName>
    <definedName name="RAH">#REF!</definedName>
    <definedName name="RAH_1" localSheetId="4">#REF!</definedName>
    <definedName name="RAH_1" localSheetId="7">#REF!</definedName>
    <definedName name="RAH_1">#REF!</definedName>
    <definedName name="RangeChange" localSheetId="4" hidden="1">#REF!</definedName>
    <definedName name="RangeChange" localSheetId="7" hidden="1">#REF!</definedName>
    <definedName name="RangeChange" hidden="1">#REF!</definedName>
    <definedName name="RASFD" localSheetId="4">#REF!</definedName>
    <definedName name="RASFD" localSheetId="7">#REF!</definedName>
    <definedName name="RASFD">#REF!</definedName>
    <definedName name="Ratios_2" localSheetId="7" hidden="1">{"'TG'!$A$1:$L$37"}</definedName>
    <definedName name="Ratios_2" hidden="1">{"'TG'!$A$1:$L$37"}</definedName>
    <definedName name="RB_brita_Adir" localSheetId="4">OFFSET(#REF!,0,COLUMN(#REF!)-1,COUNTA(#REF!),1)</definedName>
    <definedName name="RB_brita_Adir" localSheetId="7">OFFSET(#REF!,0,COLUMN(#REF!)-1,COUNTA(#REF!),1)</definedName>
    <definedName name="RB_brita_Adir" localSheetId="26">OFFSET(#REF!,0,COLUMN(#REF!)-1,COUNTA(#REF!),1)</definedName>
    <definedName name="RB_brita_Adir">OFFSET(#REF!,0,COLUMN(#REF!)-1,COUNTA(#REF!),1)</definedName>
    <definedName name="RB_brita_Aesq" localSheetId="4">OFFSET(#REF!,0,COLUMN(#REF!)-1,COUNTA(#REF!),1)</definedName>
    <definedName name="RB_brita_Aesq" localSheetId="7">OFFSET(#REF!,0,COLUMN(#REF!)-1,COUNTA(#REF!),1)</definedName>
    <definedName name="RB_brita_Aesq" localSheetId="26">OFFSET(#REF!,0,COLUMN(#REF!)-1,COUNTA(#REF!),1)</definedName>
    <definedName name="RB_brita_Aesq">OFFSET(#REF!,0,COLUMN(#REF!)-1,COUNTA(#REF!),1)</definedName>
    <definedName name="RB_brita_cim_Adir" localSheetId="4">OFFSET(#REF!,0,COLUMN(#REF!)-1,COUNTA(#REF!),1)</definedName>
    <definedName name="RB_brita_cim_Adir" localSheetId="7">OFFSET(#REF!,0,COLUMN(#REF!)-1,COUNTA(#REF!),1)</definedName>
    <definedName name="RB_brita_cim_Adir" localSheetId="26">OFFSET(#REF!,0,COLUMN(#REF!)-1,COUNTA(#REF!),1)</definedName>
    <definedName name="RB_brita_cim_Adir">OFFSET(#REF!,0,COLUMN(#REF!)-1,COUNTA(#REF!),1)</definedName>
    <definedName name="RB_brita_cim_Aesq" localSheetId="4">OFFSET(#REF!,0,COLUMN(#REF!)-1,COUNTA(#REF!),1)</definedName>
    <definedName name="RB_brita_cim_Aesq" localSheetId="7">OFFSET(#REF!,0,COLUMN(#REF!)-1,COUNTA(#REF!),1)</definedName>
    <definedName name="RB_brita_cim_Aesq" localSheetId="26">OFFSET(#REF!,0,COLUMN(#REF!)-1,COUNTA(#REF!),1)</definedName>
    <definedName name="RB_brita_cim_Aesq">OFFSET(#REF!,0,COLUMN(#REF!)-1,COUNTA(#REF!),1)</definedName>
    <definedName name="RB_brita_cim_pista" localSheetId="4">OFFSET(#REF!,0,MATCH(#REF!,#REF!,0)-1,COUNTA(#REF!),1)</definedName>
    <definedName name="RB_brita_cim_pista" localSheetId="7">OFFSET(#REF!,0,MATCH(#REF!,#REF!,0)-1,COUNTA(#REF!),1)</definedName>
    <definedName name="RB_brita_cim_pista" localSheetId="26">OFFSET(#REF!,0,MATCH(#REF!,#REF!,0)-1,COUNTA(#REF!),1)</definedName>
    <definedName name="RB_brita_cim_pista">OFFSET(#REF!,0,MATCH(#REF!,#REF!,0)-1,COUNTA(#REF!),1)</definedName>
    <definedName name="RB_brita_pista" localSheetId="4">OFFSET(#REF!,0,MATCH(#REF!,#REF!,0)-1,COUNTA(#REF!),1)</definedName>
    <definedName name="RB_brita_pista" localSheetId="7">OFFSET(#REF!,0,MATCH(#REF!,#REF!,0)-1,COUNTA(#REF!),1)</definedName>
    <definedName name="RB_brita_pista" localSheetId="26">OFFSET(#REF!,0,MATCH(#REF!,#REF!,0)-1,COUNTA(#REF!),1)</definedName>
    <definedName name="RB_brita_pista">OFFSET(#REF!,0,MATCH(#REF!,#REF!,0)-1,COUNTA(#REF!),1)</definedName>
    <definedName name="RB_cim_Adir" localSheetId="4">OFFSET(#REF!,0,COLUMN(#REF!)-1,COUNTA(#REF!),1)</definedName>
    <definedName name="RB_cim_Adir" localSheetId="7">OFFSET(#REF!,0,COLUMN(#REF!)-1,COUNTA(#REF!),1)</definedName>
    <definedName name="RB_cim_Adir" localSheetId="26">OFFSET(#REF!,0,COLUMN(#REF!)-1,COUNTA(#REF!),1)</definedName>
    <definedName name="RB_cim_Adir">OFFSET(#REF!,0,COLUMN(#REF!)-1,COUNTA(#REF!),1)</definedName>
    <definedName name="RB_cim_Aesq" localSheetId="4">OFFSET(#REF!,0,COLUMN(#REF!)-1,COUNTA(#REF!),1)</definedName>
    <definedName name="RB_cim_Aesq" localSheetId="7">OFFSET(#REF!,0,COLUMN(#REF!)-1,COUNTA(#REF!),1)</definedName>
    <definedName name="RB_cim_Aesq" localSheetId="26">OFFSET(#REF!,0,COLUMN(#REF!)-1,COUNTA(#REF!),1)</definedName>
    <definedName name="RB_cim_Aesq">OFFSET(#REF!,0,COLUMN(#REF!)-1,COUNTA(#REF!),1)</definedName>
    <definedName name="RB_cim_pista" localSheetId="4">OFFSET(#REF!,0,MATCH(#REF!,#REF!,0)-1,COUNTA(#REF!),1)</definedName>
    <definedName name="RB_cim_pista" localSheetId="7">OFFSET(#REF!,0,MATCH(#REF!,#REF!,0)-1,COUNTA(#REF!),1)</definedName>
    <definedName name="RB_cim_pista" localSheetId="26">OFFSET(#REF!,0,MATCH(#REF!,#REF!,0)-1,COUNTA(#REF!),1)</definedName>
    <definedName name="RB_cim_pista">OFFSET(#REF!,0,MATCH(#REF!,#REF!,0)-1,COUNTA(#REF!),1)</definedName>
    <definedName name="RB_simples_Adir" localSheetId="4">OFFSET(#REF!,0,COLUMN(#REF!)-1,COUNTA(#REF!),1)</definedName>
    <definedName name="RB_simples_Adir" localSheetId="7">OFFSET(#REF!,0,COLUMN(#REF!)-1,COUNTA(#REF!),1)</definedName>
    <definedName name="RB_simples_Adir" localSheetId="26">OFFSET(#REF!,0,COLUMN(#REF!)-1,COUNTA(#REF!),1)</definedName>
    <definedName name="RB_simples_Adir">OFFSET(#REF!,0,COLUMN(#REF!)-1,COUNTA(#REF!),1)</definedName>
    <definedName name="RB_simples_Aesq" localSheetId="4">OFFSET(#REF!,0,COLUMN(#REF!)-1,COUNTA(#REF!),1)</definedName>
    <definedName name="RB_simples_Aesq" localSheetId="7">OFFSET(#REF!,0,COLUMN(#REF!)-1,COUNTA(#REF!),1)</definedName>
    <definedName name="RB_simples_Aesq" localSheetId="26">OFFSET(#REF!,0,COLUMN(#REF!)-1,COUNTA(#REF!),1)</definedName>
    <definedName name="RB_simples_Aesq">OFFSET(#REF!,0,COLUMN(#REF!)-1,COUNTA(#REF!),1)</definedName>
    <definedName name="RB_simples_pista" localSheetId="4">OFFSET(#REF!,0,MATCH(#REF!,#REF!,0)-1,COUNTA(#REF!),1)</definedName>
    <definedName name="RB_simples_pista" localSheetId="7">OFFSET(#REF!,0,MATCH(#REF!,#REF!,0)-1,COUNTA(#REF!),1)</definedName>
    <definedName name="RB_simples_pista" localSheetId="26">OFFSET(#REF!,0,MATCH(#REF!,#REF!,0)-1,COUNTA(#REF!),1)</definedName>
    <definedName name="RB_simples_pista">OFFSET(#REF!,0,MATCH(#REF!,#REF!,0)-1,COUNTA(#REF!),1)</definedName>
    <definedName name="RBAM_Adir" localSheetId="4">OFFSET(#REF!,0,COLUMN(#REF!)-1,COUNTA(#REF!),1)</definedName>
    <definedName name="RBAM_Adir" localSheetId="7">OFFSET(#REF!,0,COLUMN(#REF!)-1,COUNTA(#REF!),1)</definedName>
    <definedName name="RBAM_Adir" localSheetId="26">OFFSET(#REF!,0,COLUMN(#REF!)-1,COUNTA(#REF!),1)</definedName>
    <definedName name="RBAM_Adir">OFFSET(#REF!,0,COLUMN(#REF!)-1,COUNTA(#REF!),1)</definedName>
    <definedName name="RBAM_Aesq" localSheetId="4">OFFSET(#REF!,0,COLUMN(#REF!)-1,COUNTA(#REF!),1)</definedName>
    <definedName name="RBAM_Aesq" localSheetId="7">OFFSET(#REF!,0,COLUMN(#REF!)-1,COUNTA(#REF!),1)</definedName>
    <definedName name="RBAM_Aesq" localSheetId="26">OFFSET(#REF!,0,COLUMN(#REF!)-1,COUNTA(#REF!),1)</definedName>
    <definedName name="RBAM_Aesq">OFFSET(#REF!,0,COLUMN(#REF!)-1,COUNTA(#REF!),1)</definedName>
    <definedName name="RBAMFS_Adir" localSheetId="4">OFFSET(#REF!,0,COLUMN(#REF!)-1,COUNTA(#REF!),1)</definedName>
    <definedName name="RBAMFS_Adir" localSheetId="7">OFFSET(#REF!,0,COLUMN(#REF!)-1,COUNTA(#REF!),1)</definedName>
    <definedName name="RBAMFS_Adir" localSheetId="26">OFFSET(#REF!,0,COLUMN(#REF!)-1,COUNTA(#REF!),1)</definedName>
    <definedName name="RBAMFS_Adir">OFFSET(#REF!,0,COLUMN(#REF!)-1,COUNTA(#REF!),1)</definedName>
    <definedName name="RBAMFS_Aesq" localSheetId="4">OFFSET(#REF!,0,COLUMN(#REF!)-1,COUNTA(#REF!),1)</definedName>
    <definedName name="RBAMFS_Aesq" localSheetId="7">OFFSET(#REF!,0,COLUMN(#REF!)-1,COUNTA(#REF!),1)</definedName>
    <definedName name="RBAMFS_Aesq" localSheetId="26">OFFSET(#REF!,0,COLUMN(#REF!)-1,COUNTA(#REF!),1)</definedName>
    <definedName name="RBAMFS_Aesq">OFFSET(#REF!,0,COLUMN(#REF!)-1,COUNTA(#REF!),1)</definedName>
    <definedName name="RBPM" localSheetId="4">#REF!</definedName>
    <definedName name="RBPM" localSheetId="7">#REF!</definedName>
    <definedName name="RBPM">#REF!</definedName>
    <definedName name="RBQ" localSheetId="4">#REF!</definedName>
    <definedName name="RBQ" localSheetId="7">#REF!</definedName>
    <definedName name="RBQ">#REF!</definedName>
    <definedName name="RBSM_Adir" localSheetId="4">OFFSET(#REF!,0,COLUMN(#REF!)-1,COUNTA(#REF!),1)</definedName>
    <definedName name="RBSM_Adir" localSheetId="7">OFFSET(#REF!,0,COLUMN(#REF!)-1,COUNTA(#REF!),1)</definedName>
    <definedName name="RBSM_Adir" localSheetId="26">OFFSET(#REF!,0,COLUMN(#REF!)-1,COUNTA(#REF!),1)</definedName>
    <definedName name="RBSM_Adir">OFFSET(#REF!,0,COLUMN(#REF!)-1,COUNTA(#REF!),1)</definedName>
    <definedName name="RBSM_Aesq" localSheetId="4">OFFSET(#REF!,0,COLUMN(#REF!)-1,COUNTA(#REF!),1)</definedName>
    <definedName name="RBSM_Aesq" localSheetId="7">OFFSET(#REF!,0,COLUMN(#REF!)-1,COUNTA(#REF!),1)</definedName>
    <definedName name="RBSM_Aesq" localSheetId="26">OFFSET(#REF!,0,COLUMN(#REF!)-1,COUNTA(#REF!),1)</definedName>
    <definedName name="RBSM_Aesq">OFFSET(#REF!,0,COLUMN(#REF!)-1,COUNTA(#REF!),1)</definedName>
    <definedName name="RBTBTVYBT" localSheetId="4">#REF!</definedName>
    <definedName name="RBTBTVYBT" localSheetId="7">#REF!</definedName>
    <definedName name="RBTBTVYBT">#REF!</definedName>
    <definedName name="RBV" localSheetId="4">#REF!</definedName>
    <definedName name="RBV" localSheetId="7">#REF!</definedName>
    <definedName name="RBV" localSheetId="26">#REF!</definedName>
    <definedName name="RBV">#REF!</definedName>
    <definedName name="RBV_25" localSheetId="4">#REF!</definedName>
    <definedName name="RBV_25" localSheetId="7">#REF!</definedName>
    <definedName name="RBV_25" localSheetId="26">#REF!</definedName>
    <definedName name="RBV_25">#REF!</definedName>
    <definedName name="RBV_26" localSheetId="4">#REF!</definedName>
    <definedName name="RBV_26" localSheetId="7">#REF!</definedName>
    <definedName name="RBV_26">#REF!</definedName>
    <definedName name="RBV_28" localSheetId="4">#REF!</definedName>
    <definedName name="RBV_28" localSheetId="7">#REF!</definedName>
    <definedName name="RBV_28">#REF!</definedName>
    <definedName name="RBV_29" localSheetId="4">#REF!</definedName>
    <definedName name="RBV_29" localSheetId="7">#REF!</definedName>
    <definedName name="RBV_29" localSheetId="26">#REF!</definedName>
    <definedName name="RBV_29">#REF!</definedName>
    <definedName name="RBV_31" localSheetId="4">#REF!</definedName>
    <definedName name="RBV_31" localSheetId="7">#REF!</definedName>
    <definedName name="RBV_31" localSheetId="26">#REF!</definedName>
    <definedName name="RBV_31">#REF!</definedName>
    <definedName name="RBVV" localSheetId="4">#REF!</definedName>
    <definedName name="RBVV" localSheetId="7">#REF!</definedName>
    <definedName name="RBVV" localSheetId="26">#REF!</definedName>
    <definedName name="RBVV">#REF!</definedName>
    <definedName name="RCAP" localSheetId="4">#REF!</definedName>
    <definedName name="RCAP" localSheetId="7">#REF!</definedName>
    <definedName name="RCAP">#REF!</definedName>
    <definedName name="RCB" localSheetId="4">#REF!</definedName>
    <definedName name="RCB" localSheetId="7">#REF!</definedName>
    <definedName name="RCB">#REF!</definedName>
    <definedName name="RCC" localSheetId="4">#REF!</definedName>
    <definedName name="RCC" localSheetId="7">#REF!</definedName>
    <definedName name="RCC">#REF!</definedName>
    <definedName name="RCCL" localSheetId="4">#REF!</definedName>
    <definedName name="RCCL" localSheetId="7">#REF!</definedName>
    <definedName name="RCCL">#REF!</definedName>
    <definedName name="rcgp" localSheetId="4">#REF!</definedName>
    <definedName name="rcgp" localSheetId="7">#REF!</definedName>
    <definedName name="rcgp" localSheetId="26">#REF!</definedName>
    <definedName name="rcgp">#REF!</definedName>
    <definedName name="RCGP_1" localSheetId="4">#REF!</definedName>
    <definedName name="RCGP_1" localSheetId="7">#REF!</definedName>
    <definedName name="RCGP_1" localSheetId="26">#REF!</definedName>
    <definedName name="rcgp_1">#N/A</definedName>
    <definedName name="rcgp_2">#N/A</definedName>
    <definedName name="RCGQ" localSheetId="4">#REF!</definedName>
    <definedName name="RCGQ" localSheetId="7">#REF!</definedName>
    <definedName name="RCGQ">#REF!</definedName>
    <definedName name="RCMA" localSheetId="4">#REF!</definedName>
    <definedName name="RCMA" localSheetId="7">#REF!</definedName>
    <definedName name="RCMA">#REF!</definedName>
    <definedName name="RCOLONIAO" localSheetId="4">#REF!</definedName>
    <definedName name="RCOLONIAO" localSheetId="7">#REF!</definedName>
    <definedName name="RCOLONIAO">#REF!</definedName>
    <definedName name="RCP" localSheetId="4">#REF!</definedName>
    <definedName name="RCP" localSheetId="7">#REF!</definedName>
    <definedName name="RCP">#REF!</definedName>
    <definedName name="RCTA" localSheetId="4">#REF!</definedName>
    <definedName name="RCTA" localSheetId="7">#REF!</definedName>
    <definedName name="RCTA">#REF!</definedName>
    <definedName name="rD" localSheetId="4">#N/A</definedName>
    <definedName name="rD">#N/A</definedName>
    <definedName name="RDGDCELE" localSheetId="4">#REF!</definedName>
    <definedName name="RDGDCELE" localSheetId="7">#REF!</definedName>
    <definedName name="RDGDCELE" localSheetId="26">#REF!</definedName>
    <definedName name="RDGDCELE">#REF!</definedName>
    <definedName name="RDGDCMEC" localSheetId="4">#REF!</definedName>
    <definedName name="RDGDCMEC" localSheetId="7">#REF!</definedName>
    <definedName name="RDGDCMEC" localSheetId="26">#REF!</definedName>
    <definedName name="RDGDCMEC">#REF!</definedName>
    <definedName name="RDM" localSheetId="4">#REF!</definedName>
    <definedName name="RDM" localSheetId="7">#REF!</definedName>
    <definedName name="RDM">#REF!</definedName>
    <definedName name="RDPMEC" localSheetId="4">#REF!</definedName>
    <definedName name="RDPMEC" localSheetId="7">#REF!</definedName>
    <definedName name="RDPMEC">#REF!</definedName>
    <definedName name="RE" localSheetId="19">#REF!</definedName>
    <definedName name="RE" localSheetId="7">[0]!Plan1</definedName>
    <definedName name="RE">#N/A</definedName>
    <definedName name="rea" localSheetId="4">#REF!</definedName>
    <definedName name="rea" localSheetId="7">#REF!</definedName>
    <definedName name="rea" localSheetId="26">#REF!</definedName>
    <definedName name="rea">#REF!</definedName>
    <definedName name="REAJ" localSheetId="4">"$#REF!.$F$16"</definedName>
    <definedName name="REAJ" localSheetId="7">#REF!</definedName>
    <definedName name="REAJ">#REF!</definedName>
    <definedName name="REAJAQUISIÇÃO" localSheetId="4">#REF!</definedName>
    <definedName name="REAJAQUISIÇÃO" localSheetId="7">#REF!</definedName>
    <definedName name="REAJAQUISIÇÃO">#REF!</definedName>
    <definedName name="REAJTRANSPORTE" localSheetId="4">#REF!</definedName>
    <definedName name="REAJTRANSPORTE" localSheetId="7">#REF!</definedName>
    <definedName name="REAJTRANSPORTE">#REF!</definedName>
    <definedName name="REAJUSTAMENTO" localSheetId="4">#REF!</definedName>
    <definedName name="REAJUSTAMENTO" localSheetId="7">#REF!</definedName>
    <definedName name="REAJUSTAMENTO">#REF!</definedName>
    <definedName name="reajustamentoaquisição" localSheetId="4">#REF!</definedName>
    <definedName name="reajustamentoaquisição" localSheetId="7">#REF!</definedName>
    <definedName name="reajustamentoaquisição">#REF!</definedName>
    <definedName name="reajustamentotransp" localSheetId="4">#REF!</definedName>
    <definedName name="reajustamentotransp" localSheetId="7">#REF!</definedName>
    <definedName name="reajustamentotransp">#REF!</definedName>
    <definedName name="Reajuste">#REF!</definedName>
    <definedName name="rearos2" localSheetId="7">#N/A</definedName>
    <definedName name="rearos2">#N/A</definedName>
    <definedName name="REAT.APILOA" localSheetId="4">#REF!</definedName>
    <definedName name="REAT.APILOA" localSheetId="7">#REF!</definedName>
    <definedName name="REAT.APILOA">#REF!</definedName>
    <definedName name="REATBUEIRO" localSheetId="4">#REF!</definedName>
    <definedName name="REATBUEIRO" localSheetId="7">#REF!</definedName>
    <definedName name="REATBUEIRO">#REF!</definedName>
    <definedName name="REATERRO" localSheetId="7">#REF!</definedName>
    <definedName name="REATERRO">#N/A</definedName>
    <definedName name="REATERROBUEIRO" localSheetId="4">#REF!</definedName>
    <definedName name="REATERROBUEIRO" localSheetId="7">#REF!</definedName>
    <definedName name="REATERROBUEIRO">#REF!</definedName>
    <definedName name="REBOQUE" localSheetId="4">#REF!</definedName>
    <definedName name="REBOQUE" localSheetId="7">#REF!</definedName>
    <definedName name="REBOQUE" localSheetId="26">#REF!</definedName>
    <definedName name="REBOQUE">#REF!</definedName>
    <definedName name="REBOQUE_1" localSheetId="4">#REF!</definedName>
    <definedName name="REBOQUE_1" localSheetId="7">#REF!</definedName>
    <definedName name="REBOQUE_1" localSheetId="26">#REF!</definedName>
    <definedName name="REBOQUE_1">#REF!</definedName>
    <definedName name="rec" localSheetId="4">#N/A</definedName>
    <definedName name="rec" localSheetId="7">#N/A</definedName>
    <definedName name="REC">#REF!</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4">[0]!_xlnm.Print_Area</definedName>
    <definedName name="rec_67" localSheetId="26">[0]!_xlnm.Print_Area</definedName>
    <definedName name="rec_67">#N/A</definedName>
    <definedName name="rec_68" localSheetId="4">[0]!_xlnm.Print_Area</definedName>
    <definedName name="rec_68" localSheetId="26">[0]!_xlnm.Print_Area</definedName>
    <definedName name="rec_68">#N/A</definedName>
    <definedName name="rec_69" localSheetId="4">[0]!_xlnm.Print_Area</definedName>
    <definedName name="rec_69" localSheetId="26">[0]!_xlnm.Print_Area</definedName>
    <definedName name="rec_69">#N/A</definedName>
    <definedName name="rec_70">#N/A</definedName>
    <definedName name="rec_71" localSheetId="4">[0]!_xlnm.Print_Area</definedName>
    <definedName name="rec_71" localSheetId="7">#N/A</definedName>
    <definedName name="rec_71" localSheetId="26">[0]!_xlnm.Print_Area</definedName>
    <definedName name="rec_71">AGREGADO_6</definedName>
    <definedName name="rec_72" localSheetId="4">[0]!_xlnm.Print_Area</definedName>
    <definedName name="rec_72" localSheetId="26">[0]!_xlnm.Print_Area</definedName>
    <definedName name="rec_72">#N/A</definedName>
    <definedName name="REC_Adir" localSheetId="4">OFFSET(#REF!,0,COLUMN(#REF!)-1,COUNTA(#REF!),1)</definedName>
    <definedName name="REC_Adir" localSheetId="7">OFFSET(#REF!,0,COLUMN(#REF!)-1,COUNTA(#REF!),1)</definedName>
    <definedName name="REC_Adir" localSheetId="26">OFFSET(#REF!,0,COLUMN(#REF!)-1,COUNTA(#REF!),1)</definedName>
    <definedName name="REC_Adir">OFFSET(#REF!,0,COLUMN(#REF!)-1,COUNTA(#REF!),1)</definedName>
    <definedName name="REC_Aesq" localSheetId="4">OFFSET(#REF!,0,COLUMN(#REF!)-1,COUNTA(#REF!),1)</definedName>
    <definedName name="REC_Aesq" localSheetId="7">OFFSET(#REF!,0,COLUMN(#REF!)-1,COUNTA(#REF!),1)</definedName>
    <definedName name="REC_Aesq" localSheetId="26">OFFSET(#REF!,0,COLUMN(#REF!)-1,COUNTA(#REF!),1)</definedName>
    <definedName name="REC_Aesq">OFFSET(#REF!,0,COLUMN(#REF!)-1,COUNTA(#REF!),1)</definedName>
    <definedName name="REC_BRITA" localSheetId="4">#REF!</definedName>
    <definedName name="REC_BRITA" localSheetId="7">#REF!</definedName>
    <definedName name="REC_BRITA">#REF!</definedName>
    <definedName name="REC_BRITA_2">#N/A</definedName>
    <definedName name="REC_pista" localSheetId="4">OFFSET(#REF!,0,MATCH(#REF!,#REF!,0)-1,COUNTA(#REF!),1)</definedName>
    <definedName name="REC_pista" localSheetId="7">OFFSET(#REF!,0,MATCH(#REF!,#REF!,0)-1,COUNTA(#REF!),1)</definedName>
    <definedName name="REC_pista" localSheetId="26">OFFSET(#REF!,0,MATCH(#REF!,#REF!,0)-1,COUNTA(#REF!),1)</definedName>
    <definedName name="REC_pista">OFFSET(#REF!,0,MATCH(#REF!,#REF!,0)-1,COUNTA(#REF!),1)</definedName>
    <definedName name="REC_SEM_BRITA" localSheetId="4">#REF!</definedName>
    <definedName name="REC_SEM_BRITA" localSheetId="7">#REF!</definedName>
    <definedName name="REC_SEM_BRITA">#REF!</definedName>
    <definedName name="REC_SEM_BRITA_2">#N/A</definedName>
    <definedName name="REC0MPMBUFMAN" localSheetId="4">#REF!</definedName>
    <definedName name="REC0MPMBUFMAN" localSheetId="7">#REF!</definedName>
    <definedName name="REC0MPMBUFMAN">#REF!</definedName>
    <definedName name="rec10c" localSheetId="4">#REF!</definedName>
    <definedName name="rec10c" localSheetId="7">#REF!</definedName>
    <definedName name="rec10c">#REF!</definedName>
    <definedName name="REC110PI" localSheetId="4">#REF!</definedName>
    <definedName name="REC110PI" localSheetId="7">#REF!</definedName>
    <definedName name="REC110PI" localSheetId="26">#REF!</definedName>
    <definedName name="REC110PI">#REF!</definedName>
    <definedName name="REC110PI_2">#N/A</definedName>
    <definedName name="REC110R" localSheetId="4">#REF!</definedName>
    <definedName name="REC110R" localSheetId="7">#REF!</definedName>
    <definedName name="REC110R" localSheetId="26">#REF!</definedName>
    <definedName name="REC110R">#REF!</definedName>
    <definedName name="REC110R_2">#N/A</definedName>
    <definedName name="rec11c" localSheetId="4">#REF!</definedName>
    <definedName name="rec11c" localSheetId="7">#REF!</definedName>
    <definedName name="rec11c">#REF!</definedName>
    <definedName name="rec12c" localSheetId="4">#REF!</definedName>
    <definedName name="rec12c" localSheetId="7">#REF!</definedName>
    <definedName name="rec12c">#REF!</definedName>
    <definedName name="rec13c" localSheetId="4">#REF!</definedName>
    <definedName name="rec13c" localSheetId="7">#REF!</definedName>
    <definedName name="rec13c">#REF!</definedName>
    <definedName name="rec14c" localSheetId="4">#REF!</definedName>
    <definedName name="rec14c" localSheetId="7">#REF!</definedName>
    <definedName name="rec14c">#REF!</definedName>
    <definedName name="REC316PI" localSheetId="4">#REF!</definedName>
    <definedName name="REC316PI" localSheetId="7">#REF!</definedName>
    <definedName name="REC316PI" localSheetId="26">#REF!</definedName>
    <definedName name="REC316PI">#REF!</definedName>
    <definedName name="REC316PI_2">#N/A</definedName>
    <definedName name="REC316R" localSheetId="4">#REF!</definedName>
    <definedName name="REC316R" localSheetId="7">#REF!</definedName>
    <definedName name="REC316R" localSheetId="26">#REF!</definedName>
    <definedName name="REC316R">#REF!</definedName>
    <definedName name="REC316R_2">#N/A</definedName>
    <definedName name="rec93c" localSheetId="4">#REF!</definedName>
    <definedName name="rec93c" localSheetId="7">#REF!</definedName>
    <definedName name="rec93c">#REF!</definedName>
    <definedName name="rec94c" localSheetId="4">#REF!</definedName>
    <definedName name="rec94c" localSheetId="7">#REF!</definedName>
    <definedName name="rec94c">#REF!</definedName>
    <definedName name="rec99c" localSheetId="4">#REF!</definedName>
    <definedName name="rec99c" localSheetId="7">#REF!</definedName>
    <definedName name="rec99c">#REF!</definedName>
    <definedName name="RECAPEAMENTO" localSheetId="7">#N/A</definedName>
    <definedName name="RECAPEAMENTO">#N/A</definedName>
    <definedName name="recc" localSheetId="4">BDI!recc</definedName>
    <definedName name="recc">#N/A</definedName>
    <definedName name="recc_38">#N/A</definedName>
    <definedName name="RECCAMGRANPAV" localSheetId="4">#REF!</definedName>
    <definedName name="RECCAMGRANPAV" localSheetId="7">#REF!</definedName>
    <definedName name="RECCAMGRANPAV">#REF!</definedName>
    <definedName name="RECDEF" localSheetId="4">#REF!</definedName>
    <definedName name="RECDEF" localSheetId="7">#REF!</definedName>
    <definedName name="RECDEF">#REF!</definedName>
    <definedName name="RECGC" localSheetId="4">#REF!</definedName>
    <definedName name="RECGC" localSheetId="7">#REF!</definedName>
    <definedName name="RECGC">#REF!</definedName>
    <definedName name="RECGCACBC" localSheetId="4">#REF!</definedName>
    <definedName name="RECGCACBC" localSheetId="7">#REF!</definedName>
    <definedName name="RECGCACBC">#REF!</definedName>
    <definedName name="RECGP" localSheetId="4">#REF!</definedName>
    <definedName name="RECGP" localSheetId="7">#REF!</definedName>
    <definedName name="RECGP">#REF!</definedName>
    <definedName name="rech85c" localSheetId="4">#REF!</definedName>
    <definedName name="rech85c" localSheetId="7">#REF!</definedName>
    <definedName name="rech85c">#REF!</definedName>
    <definedName name="rech9c" localSheetId="4">#REF!</definedName>
    <definedName name="rech9c" localSheetId="7">#REF!</definedName>
    <definedName name="rech9c">#REF!</definedName>
    <definedName name="RECI" localSheetId="4">#REF!</definedName>
    <definedName name="RECI" localSheetId="7">#REF!</definedName>
    <definedName name="RECI">#REF!</definedName>
    <definedName name="RECICLAGEM" localSheetId="4">#REF!</definedName>
    <definedName name="RECICLAGEM" localSheetId="7">#REF!</definedName>
    <definedName name="RECICLAGEM">#REF!</definedName>
    <definedName name="RECICLAGEM1" localSheetId="4">#REF!</definedName>
    <definedName name="RECICLAGEM1" localSheetId="7">#REF!</definedName>
    <definedName name="RECICLAGEM1">#REF!</definedName>
    <definedName name="RECICLAGEMCIMENTO" localSheetId="4">#REF!</definedName>
    <definedName name="RECICLAGEMCIMENTO" localSheetId="7">#REF!</definedName>
    <definedName name="RECICLAGEMCIMENTO">#REF!</definedName>
    <definedName name="RECMANAT" localSheetId="4">#REF!</definedName>
    <definedName name="RECMANAT" localSheetId="7">#REF!</definedName>
    <definedName name="RECMANAT">#REF!</definedName>
    <definedName name="RECMEC" localSheetId="4">#REF!</definedName>
    <definedName name="RECMEC" localSheetId="7">#REF!</definedName>
    <definedName name="RECMEC">#REF!</definedName>
    <definedName name="RECMECAT" localSheetId="4">#REF!</definedName>
    <definedName name="RECMECAT" localSheetId="7">#REF!</definedName>
    <definedName name="RECMECAT">#REF!</definedName>
    <definedName name="RECMECFAIXA" localSheetId="4">#REF!</definedName>
    <definedName name="RECMECFAIXA" localSheetId="7">#REF!</definedName>
    <definedName name="RECMECFAIXA">#REF!</definedName>
    <definedName name="RECOMPATERRO" localSheetId="4">#REF!</definedName>
    <definedName name="RECOMPATERRO" localSheetId="7">#REF!</definedName>
    <definedName name="RECOMPATERRO">#REF!</definedName>
    <definedName name="RECOMPCERCA" localSheetId="4">#REF!</definedName>
    <definedName name="RECOMPCERCA" localSheetId="7">#REF!</definedName>
    <definedName name="RECOMPCERCA">#REF!</definedName>
    <definedName name="RECOMPDEFMETMANALT" localSheetId="4">#REF!</definedName>
    <definedName name="RECOMPDEFMETMANALT" localSheetId="7">#REF!</definedName>
    <definedName name="RECOMPDEFMETMANALT">#REF!</definedName>
    <definedName name="RECOMPGUARDACORPOMANALT" localSheetId="4">#REF!</definedName>
    <definedName name="RECOMPGUARDACORPOMANALT" localSheetId="7">#REF!</definedName>
    <definedName name="RECOMPGUARDACORPOMANALT">#REF!</definedName>
    <definedName name="RECOMPMBUFMAN" localSheetId="4">#REF!</definedName>
    <definedName name="RECOMPMBUFMAN" localSheetId="7">#REF!</definedName>
    <definedName name="RECOMPMBUFMAN">#REF!</definedName>
    <definedName name="RECOMPMBUFREC" localSheetId="4">#REF!</definedName>
    <definedName name="RECOMPMBUFREC" localSheetId="7">#REF!</definedName>
    <definedName name="RECOMPMBUFREC">#REF!</definedName>
    <definedName name="RECOMPMBUQMAN" localSheetId="4">#REF!</definedName>
    <definedName name="RECOMPMBUQMAN" localSheetId="7">#REF!</definedName>
    <definedName name="RECOMPMBUQMAN">#REF!</definedName>
    <definedName name="RECOMPMBUQREC" localSheetId="4">#REF!</definedName>
    <definedName name="RECOMPMBUQREC" localSheetId="7">#REF!</definedName>
    <definedName name="RECOMPMBUQREC">#REF!</definedName>
    <definedName name="RECOMPMECATERROMANALT" localSheetId="4">#REF!</definedName>
    <definedName name="RECOMPMECATERROMANALT" localSheetId="7">#REF!</definedName>
    <definedName name="RECOMPMECATERROMANALT">#REF!</definedName>
    <definedName name="Recompo" localSheetId="4">#REF!</definedName>
    <definedName name="Recompo" localSheetId="7">#REF!</definedName>
    <definedName name="Recompo">#REF!</definedName>
    <definedName name="Recompo_10" localSheetId="4">#REF!</definedName>
    <definedName name="Recompo_10" localSheetId="7">#REF!</definedName>
    <definedName name="Recompo_10">#REF!</definedName>
    <definedName name="Recompo_12" localSheetId="4">#REF!</definedName>
    <definedName name="Recompo_12" localSheetId="7">#REF!</definedName>
    <definedName name="Recompo_12">#REF!</definedName>
    <definedName name="Recompo_3" localSheetId="4">#REF!</definedName>
    <definedName name="Recompo_3" localSheetId="7">#REF!</definedName>
    <definedName name="Recompo_3">#REF!</definedName>
    <definedName name="Recompo_9" localSheetId="4">#REF!</definedName>
    <definedName name="Recompo_9" localSheetId="7">#REF!</definedName>
    <definedName name="Recompo_9">#REF!</definedName>
    <definedName name="recomposicao" localSheetId="7">#REF!</definedName>
    <definedName name="recomposicao">#N/A</definedName>
    <definedName name="RECOMPOSIÇÃOMECANIZADA" localSheetId="4">#REF!</definedName>
    <definedName name="RECOMPOSIÇÃOMECANIZADA" localSheetId="7">#REF!</definedName>
    <definedName name="RECOMPOSIÇÃOMECANIZADA">#REF!</definedName>
    <definedName name="RECOMPOSIÇÃOREC" localSheetId="4">#REF!</definedName>
    <definedName name="RECOMPOSIÇÃOREC" localSheetId="7">#REF!</definedName>
    <definedName name="RECOMPOSIÇÃOREC">#REF!</definedName>
    <definedName name="RECOMPPLACA" localSheetId="4">#REF!</definedName>
    <definedName name="RECOMPPLACA" localSheetId="7">#REF!</definedName>
    <definedName name="RECOMPPLACA">#REF!</definedName>
    <definedName name="RECOMPQMAN" localSheetId="4">#REF!</definedName>
    <definedName name="RECOMPQMAN" localSheetId="7">#REF!</definedName>
    <definedName name="RECOMPQMAN">#REF!</definedName>
    <definedName name="RECONFORMAÇÃO" localSheetId="4">#REF!</definedName>
    <definedName name="RECONFORMAÇÃO" localSheetId="7">#REF!</definedName>
    <definedName name="RECONFORMAÇÃO" localSheetId="26">#REF!</definedName>
    <definedName name="RECONFORMAÇÃO">#N/A</definedName>
    <definedName name="Recorder" localSheetId="4">#REF!</definedName>
    <definedName name="Recorder" localSheetId="7">#REF!</definedName>
    <definedName name="Recorder">#REF!</definedName>
    <definedName name="RECP" localSheetId="4">#REF!</definedName>
    <definedName name="RECP" localSheetId="7">#REF!</definedName>
    <definedName name="RECP">#REF!</definedName>
    <definedName name="RECPLA" localSheetId="4">#REF!</definedName>
    <definedName name="RECPLA" localSheetId="7">#REF!</definedName>
    <definedName name="RECPLA">#REF!</definedName>
    <definedName name="RECPLACA" localSheetId="4">#REF!</definedName>
    <definedName name="RECPLACA" localSheetId="7">#REF!</definedName>
    <definedName name="RECPLACA">#REF!</definedName>
    <definedName name="RECPS" localSheetId="4">#REF!</definedName>
    <definedName name="RECPS" localSheetId="7">#REF!</definedName>
    <definedName name="RECPS">#REF!</definedName>
    <definedName name="RECREV" localSheetId="4">#REF!</definedName>
    <definedName name="RECREV" localSheetId="7">#REF!</definedName>
    <definedName name="RECREV">#REF!</definedName>
    <definedName name="recrevcbuq" localSheetId="4">#REF!</definedName>
    <definedName name="recrevcbuq" localSheetId="7">#REF!</definedName>
    <definedName name="recrevcbuq">#REF!</definedName>
    <definedName name="RECREVESTIMENTO" localSheetId="4">#REF!</definedName>
    <definedName name="RECREVESTIMENTO" localSheetId="7">#REF!</definedName>
    <definedName name="RECREVESTIMENTO">#REF!</definedName>
    <definedName name="RECREVPRIMARIO" localSheetId="4">#REF!</definedName>
    <definedName name="RECREVPRIMARIO" localSheetId="7">#REF!</definedName>
    <definedName name="RECREVPRIMARIO">#REF!</definedName>
    <definedName name="RECREVQ" localSheetId="4">#REF!</definedName>
    <definedName name="RECREVQ" localSheetId="7">#REF!</definedName>
    <definedName name="RECREVQ">#REF!</definedName>
    <definedName name="REE" localSheetId="4">#REF!</definedName>
    <definedName name="REE" localSheetId="7">#REF!</definedName>
    <definedName name="REE">#REF!</definedName>
    <definedName name="REE_2">#N/A</definedName>
    <definedName name="reec" localSheetId="4">#REF!</definedName>
    <definedName name="reec" localSheetId="7">#REF!</definedName>
    <definedName name="reec">#REF!</definedName>
    <definedName name="reec_2">#N/A</definedName>
    <definedName name="reet" localSheetId="7" hidden="1">{#N/A,#N/A,TRUE,"Serviços"}</definedName>
    <definedName name="reet" hidden="1">{#N/A,#N/A,TRUE,"Serviços"}</definedName>
    <definedName name="REF" localSheetId="4">#REF!</definedName>
    <definedName name="REF" localSheetId="7">#REF!</definedName>
    <definedName name="REF">#REF!</definedName>
    <definedName name="refdt" localSheetId="4">#REF!</definedName>
    <definedName name="refdt" localSheetId="7">#REF!</definedName>
    <definedName name="refdt">#REF!</definedName>
    <definedName name="REFEITO" localSheetId="25" hidden="1">{#N/A,#N/A,FALSE,"Plan1"}</definedName>
    <definedName name="REFEITO" localSheetId="4" hidden="1">{#N/A,#N/A,FALSE,"Plan1"}</definedName>
    <definedName name="REFEITO" localSheetId="27" hidden="1">{#N/A,#N/A,FALSE,"Plan1"}</definedName>
    <definedName name="REFEITO" localSheetId="7" hidden="1">{#N/A,#N/A,FALSE,"Plan1"}</definedName>
    <definedName name="REFEITO" localSheetId="24" hidden="1">{#N/A,#N/A,FALSE,"Plan1"}</definedName>
    <definedName name="REFEITO" hidden="1">{#N/A,#N/A,FALSE,"Plan1"}</definedName>
    <definedName name="REFERENCIA">#REF!</definedName>
    <definedName name="REFERENTE" localSheetId="4">#REF!</definedName>
    <definedName name="REFERENTE" localSheetId="7">#REF!</definedName>
    <definedName name="REFERENTE">#REF!</definedName>
    <definedName name="REG" localSheetId="4">#REF!</definedName>
    <definedName name="REG" localSheetId="19">#REF!</definedName>
    <definedName name="REG" localSheetId="7">#REF!</definedName>
    <definedName name="REG" localSheetId="26">#REF!</definedName>
    <definedName name="REG">#REF!</definedName>
    <definedName name="REG_2">#N/A</definedName>
    <definedName name="REG_25" localSheetId="4">#REF!</definedName>
    <definedName name="REG_25" localSheetId="7">#REF!</definedName>
    <definedName name="REG_25" localSheetId="26">#REF!</definedName>
    <definedName name="REG_25">#REF!</definedName>
    <definedName name="REG_4" localSheetId="4">#REF!</definedName>
    <definedName name="REG_4" localSheetId="7">#REF!</definedName>
    <definedName name="REG_4">#REF!</definedName>
    <definedName name="REG_SUB_LEITO" localSheetId="4">#REF!</definedName>
    <definedName name="REG_SUB_LEITO" localSheetId="7">#REF!</definedName>
    <definedName name="REG_SUB_LEITO" localSheetId="26">#REF!</definedName>
    <definedName name="REG_SUB_LEITO">#REF!</definedName>
    <definedName name="REG_SUB_LEITO_10" localSheetId="4">#REF!</definedName>
    <definedName name="REG_SUB_LEITO_10" localSheetId="7">#REF!</definedName>
    <definedName name="REG_SUB_LEITO_10">#REF!</definedName>
    <definedName name="REG_SUB_LEITO_12" localSheetId="4">#REF!</definedName>
    <definedName name="REG_SUB_LEITO_12" localSheetId="7">#REF!</definedName>
    <definedName name="REG_SUB_LEITO_12">#REF!</definedName>
    <definedName name="REG_SUB_LEITO_9" localSheetId="4">#REF!</definedName>
    <definedName name="REG_SUB_LEITO_9" localSheetId="7">#REF!</definedName>
    <definedName name="REG_SUB_LEITO_9">#REF!</definedName>
    <definedName name="REGFAIXA" localSheetId="4">#REF!</definedName>
    <definedName name="REGFAIXA" localSheetId="7">#REF!</definedName>
    <definedName name="REGFAIXA">#REF!</definedName>
    <definedName name="REGG" localSheetId="4">#REF!</definedName>
    <definedName name="REGG" localSheetId="7">#REF!</definedName>
    <definedName name="REGG">#REF!</definedName>
    <definedName name="REGIAO" localSheetId="4">#REF!</definedName>
    <definedName name="REGIAO" localSheetId="7">#REF!</definedName>
    <definedName name="REGIAO">#REF!</definedName>
    <definedName name="REGIÃO" localSheetId="4">#REF!</definedName>
    <definedName name="REGIÃO" localSheetId="7">#REF!</definedName>
    <definedName name="REGIÃO">#REF!</definedName>
    <definedName name="REGISTRO" localSheetId="4">#REF!</definedName>
    <definedName name="REGISTRO" localSheetId="7">#REF!</definedName>
    <definedName name="REGISTRO">#REF!</definedName>
    <definedName name="regmecfaixa" localSheetId="4">#REF!</definedName>
    <definedName name="regmecfaixa" localSheetId="7">#REF!</definedName>
    <definedName name="regmecfaixa">#REF!</definedName>
    <definedName name="REGSUB" localSheetId="4">#REF!</definedName>
    <definedName name="REGSUB" localSheetId="7">#REF!</definedName>
    <definedName name="REGSUB">#REF!</definedName>
    <definedName name="REGUA_DUZIA" localSheetId="4">#REF!</definedName>
    <definedName name="REGUA_DUZIA" localSheetId="7">#REF!</definedName>
    <definedName name="REGUA_DUZIA">#REF!</definedName>
    <definedName name="REGULA" localSheetId="4">#REF!</definedName>
    <definedName name="REGULA" localSheetId="19">#REF!</definedName>
    <definedName name="REGULA" localSheetId="7">#REF!</definedName>
    <definedName name="REGULA" localSheetId="26">#REF!</definedName>
    <definedName name="REGULA">#REF!</definedName>
    <definedName name="REGULA_10" localSheetId="4">#REF!</definedName>
    <definedName name="REGULA_10" localSheetId="26">#REF!</definedName>
    <definedName name="REGULA_10">#N/A</definedName>
    <definedName name="REGULA_11">#N/A</definedName>
    <definedName name="REGULA_12">#N/A</definedName>
    <definedName name="REGULA_13">#N/A</definedName>
    <definedName name="REGULA_14">#N/A</definedName>
    <definedName name="REGULA_15">#N/A</definedName>
    <definedName name="REGULA_16">#N/A</definedName>
    <definedName name="REGULA_17">#N/A</definedName>
    <definedName name="REGULA_18">#N/A</definedName>
    <definedName name="REGULA_2">#N/A</definedName>
    <definedName name="REGULA_24" localSheetId="4">#REF!</definedName>
    <definedName name="REGULA_24" localSheetId="7">#REF!</definedName>
    <definedName name="REGULA_24">#REF!</definedName>
    <definedName name="REGULA_25" localSheetId="4">#REF!</definedName>
    <definedName name="REGULA_25" localSheetId="7">#REF!</definedName>
    <definedName name="REGULA_25" localSheetId="26">#REF!</definedName>
    <definedName name="REGULA_25">#REF!</definedName>
    <definedName name="REGULA_26" localSheetId="4">#REF!</definedName>
    <definedName name="REGULA_26" localSheetId="7">#REF!</definedName>
    <definedName name="REGULA_26">#REF!</definedName>
    <definedName name="REGULA_27" localSheetId="4">#REF!</definedName>
    <definedName name="REGULA_27" localSheetId="7">#REF!</definedName>
    <definedName name="REGULA_27" localSheetId="26">#REF!</definedName>
    <definedName name="REGULA_27">#REF!</definedName>
    <definedName name="REGULA_29" localSheetId="4">#REF!</definedName>
    <definedName name="REGULA_29" localSheetId="7">#REF!</definedName>
    <definedName name="REGULA_29" localSheetId="26">#REF!</definedName>
    <definedName name="REGULA_29">#REF!</definedName>
    <definedName name="REGULA_3" localSheetId="4">#REF!</definedName>
    <definedName name="REGULA_3" localSheetId="7">#REF!</definedName>
    <definedName name="REGULA_3">#REF!</definedName>
    <definedName name="REGULA_4" localSheetId="4">#REF!</definedName>
    <definedName name="REGULA_4" localSheetId="7">#REF!</definedName>
    <definedName name="REGULA_4">#REF!</definedName>
    <definedName name="REGULA_5" localSheetId="7">#REF!</definedName>
    <definedName name="REGULA_5">#N/A</definedName>
    <definedName name="REGULA_6">#N/A</definedName>
    <definedName name="REGULA_7">#N/A</definedName>
    <definedName name="REGULA_8">#N/A</definedName>
    <definedName name="REGULA_9" localSheetId="4">#REF!</definedName>
    <definedName name="REGULA_9" localSheetId="26">#REF!</definedName>
    <definedName name="REGULA_9">#N/A</definedName>
    <definedName name="REGULAA" localSheetId="4">#REF!</definedName>
    <definedName name="REGULAA" localSheetId="7">#REF!</definedName>
    <definedName name="REGULAA">#REF!</definedName>
    <definedName name="rei" localSheetId="4" hidden="1">#REF!</definedName>
    <definedName name="rei" localSheetId="7" hidden="1">#REF!</definedName>
    <definedName name="rei" hidden="1">#REF!</definedName>
    <definedName name="Reimbursement">"Reembolso"</definedName>
    <definedName name="REJUNTE" localSheetId="4">#REF!</definedName>
    <definedName name="REJUNTE" localSheetId="7">#REF!</definedName>
    <definedName name="REJUNTE">#REF!</definedName>
    <definedName name="REL" localSheetId="25" hidden="1">{#N/A,#N/A,TRUE,"Serviços"}</definedName>
    <definedName name="REL" localSheetId="4" hidden="1">{#N/A,#N/A,TRUE,"Serviços"}</definedName>
    <definedName name="REL" localSheetId="27" hidden="1">{#N/A,#N/A,TRUE,"Serviços"}</definedName>
    <definedName name="REL" localSheetId="7" hidden="1">{#N/A,#N/A,TRUE,"Serviços"}</definedName>
    <definedName name="REL" localSheetId="24" hidden="1">{#N/A,#N/A,TRUE,"Serviços"}</definedName>
    <definedName name="REL" hidden="1">{#N/A,#N/A,TRUE,"Serviços"}</definedName>
    <definedName name="Relaçao" localSheetId="4">#REF!</definedName>
    <definedName name="Relaçao" localSheetId="7">#REF!</definedName>
    <definedName name="Relaçao">#REF!</definedName>
    <definedName name="Relat" localSheetId="25" hidden="1">#REF!</definedName>
    <definedName name="Relat" localSheetId="4" hidden="1">#REF!</definedName>
    <definedName name="Relat" localSheetId="27" hidden="1">#REF!</definedName>
    <definedName name="Relat" localSheetId="26" hidden="1">#REF!</definedName>
    <definedName name="Relat" localSheetId="24" hidden="1">#REF!</definedName>
    <definedName name="Relat" localSheetId="1" hidden="1">#REF!</definedName>
    <definedName name="Relat" localSheetId="0" hidden="1">#REF!</definedName>
    <definedName name="Relat" hidden="1">#REF!</definedName>
    <definedName name="relatorio" localSheetId="4">BDI!REGULA</definedName>
    <definedName name="relatorio" localSheetId="7">#N/A</definedName>
    <definedName name="relatorio" localSheetId="26">'Mapa+Binômio'!REGULA</definedName>
    <definedName name="relatorio">#N/A</definedName>
    <definedName name="RELATÓRIO_DOS_SERVIÇOS_EXECUTADOS" localSheetId="4">#REF!</definedName>
    <definedName name="RELATÓRIO_DOS_SERVIÇOS_EXECUTADOS" localSheetId="7">#REF!</definedName>
    <definedName name="RELATÓRIO_DOS_SERVIÇOS_EXECUTADOS" localSheetId="26">#REF!</definedName>
    <definedName name="RELATÓRIO_DOS_SERVIÇOS_EXECUTADOS">#REF!</definedName>
    <definedName name="relequip" localSheetId="4">#REF!</definedName>
    <definedName name="relequip" localSheetId="7">#REF!</definedName>
    <definedName name="relequip" localSheetId="26">#REF!</definedName>
    <definedName name="relequip">#REF!</definedName>
    <definedName name="relequip_1" localSheetId="4">#REF!</definedName>
    <definedName name="relequip_1" localSheetId="7">#REF!</definedName>
    <definedName name="relequip_1" localSheetId="26">#REF!</definedName>
    <definedName name="relequip_1">#REF!</definedName>
    <definedName name="RELL" localSheetId="25" hidden="1">{#N/A,#N/A,TRUE,"Serviços"}</definedName>
    <definedName name="RELL" localSheetId="4" hidden="1">{#N/A,#N/A,TRUE,"Serviços"}</definedName>
    <definedName name="RELL" localSheetId="27" hidden="1">{#N/A,#N/A,TRUE,"Serviços"}</definedName>
    <definedName name="RELL" localSheetId="7" hidden="1">{#N/A,#N/A,TRUE,"Serviços"}</definedName>
    <definedName name="RELL" localSheetId="24" hidden="1">{#N/A,#N/A,TRUE,"Serviços"}</definedName>
    <definedName name="RELL" hidden="1">{#N/A,#N/A,TRUE,"Serviços"}</definedName>
    <definedName name="RELMOBRA" localSheetId="4" hidden="1">{#N/A,#N/A,FALSE,"SS";#N/A,#N/A,FALSE,"TER1";#N/A,#N/A,FALSE,"TER2";#N/A,#N/A,FALSE,"TER3";#N/A,#N/A,FALSE,"TP1";#N/A,#N/A,FALSE,"TP2";#N/A,#N/A,FALSE,"TP3";#N/A,#N/A,FALSE,"DI1";#N/A,#N/A,FALSE,"DI2";#N/A,#N/A,FALSE,"DI3";#N/A,#N/A,FALSE,"DS1";#N/A,#N/A,FALSE,"DS2";#N/A,#N/A,FALSE,"CM"}</definedName>
    <definedName name="RELMOBRA" localSheetId="27" hidden="1">{#N/A,#N/A,FALSE,"SS";#N/A,#N/A,FALSE,"TER1";#N/A,#N/A,FALSE,"TER2";#N/A,#N/A,FALSE,"TER3";#N/A,#N/A,FALSE,"TP1";#N/A,#N/A,FALSE,"TP2";#N/A,#N/A,FALSE,"TP3";#N/A,#N/A,FALSE,"DI1";#N/A,#N/A,FALSE,"DI2";#N/A,#N/A,FALSE,"DI3";#N/A,#N/A,FALSE,"DS1";#N/A,#N/A,FALSE,"DS2";#N/A,#N/A,FALSE,"CM"}</definedName>
    <definedName name="RELMOBRA" localSheetId="7" hidden="1">{#N/A,#N/A,FALSE,"SS";#N/A,#N/A,FALSE,"TER1";#N/A,#N/A,FALSE,"TER2";#N/A,#N/A,FALSE,"TER3";#N/A,#N/A,FALSE,"TP1";#N/A,#N/A,FALSE,"TP2";#N/A,#N/A,FALSE,"TP3";#N/A,#N/A,FALSE,"DI1";#N/A,#N/A,FALSE,"DI2";#N/A,#N/A,FALSE,"DI3";#N/A,#N/A,FALSE,"DS1";#N/A,#N/A,FALSE,"DS2";#N/A,#N/A,FALSE,"CM"}</definedName>
    <definedName name="RELMOBRA" hidden="1">{#N/A,#N/A,FALSE,"SS";#N/A,#N/A,FALSE,"TER1";#N/A,#N/A,FALSE,"TER2";#N/A,#N/A,FALSE,"TER3";#N/A,#N/A,FALSE,"TP1";#N/A,#N/A,FALSE,"TP2";#N/A,#N/A,FALSE,"TP3";#N/A,#N/A,FALSE,"DI1";#N/A,#N/A,FALSE,"DI2";#N/A,#N/A,FALSE,"DI3";#N/A,#N/A,FALSE,"DS1";#N/A,#N/A,FALSE,"DS2";#N/A,#N/A,FALSE,"CM"}</definedName>
    <definedName name="REM" localSheetId="7">[0]!Plan1</definedName>
    <definedName name="REM">#N/A</definedName>
    <definedName name="Rem_Mec_pista" localSheetId="4">OFFSET(#REF!,0,MATCH(#REF!,#REF!,0)-1,COUNTA(#REF!),1)</definedName>
    <definedName name="Rem_Mec_pista" localSheetId="7">OFFSET(#REF!,0,MATCH(#REF!,#REF!,0)-1,COUNTA(#REF!),1)</definedName>
    <definedName name="Rem_Mec_pista" localSheetId="26">OFFSET(#REF!,0,MATCH(#REF!,#REF!,0)-1,COUNTA(#REF!),1)</definedName>
    <definedName name="Rem_Mec_pista">OFFSET(#REF!,0,MATCH(#REF!,#REF!,0)-1,COUNTA(#REF!),1)</definedName>
    <definedName name="REMB" localSheetId="4">#REF!</definedName>
    <definedName name="REMB" localSheetId="7">#REF!</definedName>
    <definedName name="REMB" localSheetId="26">#REF!</definedName>
    <definedName name="REMB">#REF!</definedName>
    <definedName name="REMB_10">#N/A</definedName>
    <definedName name="REMB_11">#N/A</definedName>
    <definedName name="REMB_12">#N/A</definedName>
    <definedName name="REMB_13">#N/A</definedName>
    <definedName name="REMB_14">#N/A</definedName>
    <definedName name="REMB_15">#N/A</definedName>
    <definedName name="REMB_16">#N/A</definedName>
    <definedName name="REMB_17">#N/A</definedName>
    <definedName name="REMB_18">#N/A</definedName>
    <definedName name="REMB_5">#N/A</definedName>
    <definedName name="REMB_6">#N/A</definedName>
    <definedName name="REMB_7">#N/A</definedName>
    <definedName name="REMB_8">#N/A</definedName>
    <definedName name="REMB_9">#N/A</definedName>
    <definedName name="REMENDO" localSheetId="4">#REF!</definedName>
    <definedName name="REMENDO" localSheetId="7">#REF!</definedName>
    <definedName name="REMENDO">#REF!</definedName>
    <definedName name="REMENDOF" localSheetId="4">#REF!</definedName>
    <definedName name="REMENDOF" localSheetId="7">#REF!</definedName>
    <definedName name="REMENDOF">#REF!</definedName>
    <definedName name="REMENDOMBUFMAN" localSheetId="4">#REF!</definedName>
    <definedName name="REMENDOMBUFMAN" localSheetId="7">#REF!</definedName>
    <definedName name="REMENDOMBUFMAN">#REF!</definedName>
    <definedName name="REMENDOMBUFREC" localSheetId="4">#REF!</definedName>
    <definedName name="REMENDOMBUFREC" localSheetId="7">#REF!</definedName>
    <definedName name="REMENDOMBUFREC">#REF!</definedName>
    <definedName name="REMENDOMBUQMAN" localSheetId="4">#REF!</definedName>
    <definedName name="REMENDOMBUQMAN" localSheetId="7">#REF!</definedName>
    <definedName name="REMENDOMBUQMAN">#REF!</definedName>
    <definedName name="REMENDOMBUQREC" localSheetId="4">#REF!</definedName>
    <definedName name="REMENDOMBUQREC" localSheetId="7">#REF!</definedName>
    <definedName name="REMENDOMBUQREC">#REF!</definedName>
    <definedName name="REMENDOPROFREC" localSheetId="4">#REF!</definedName>
    <definedName name="REMENDOPROFREC" localSheetId="7">#REF!</definedName>
    <definedName name="REMENDOPROFREC">#REF!</definedName>
    <definedName name="remesas" localSheetId="4">#REF!</definedName>
    <definedName name="remesas" localSheetId="7">#REF!</definedName>
    <definedName name="remesas">#REF!</definedName>
    <definedName name="REMMAN" localSheetId="4">#REF!</definedName>
    <definedName name="REMMAN" localSheetId="7">#REF!</definedName>
    <definedName name="REMMAN">#REF!</definedName>
    <definedName name="REMMANDEBARR" localSheetId="4">#REF!</definedName>
    <definedName name="REMMANDEBARR" localSheetId="7">#REF!</definedName>
    <definedName name="REMMANDEBARR">#REF!</definedName>
    <definedName name="remmanmatbetman" localSheetId="4">#REF!</definedName>
    <definedName name="remmanmatbetman" localSheetId="7">#REF!</definedName>
    <definedName name="remmanmatbetman">#REF!</definedName>
    <definedName name="RemMatBet" localSheetId="4">#REF!</definedName>
    <definedName name="RemMatBet" localSheetId="7">#REF!</definedName>
    <definedName name="RemMatBet">#REF!</definedName>
    <definedName name="RemMatGran" localSheetId="4">#REF!</definedName>
    <definedName name="RemMatGran" localSheetId="7">#REF!</definedName>
    <definedName name="RemMatGran">#REF!</definedName>
    <definedName name="REMMBUFMAN" localSheetId="4">#REF!</definedName>
    <definedName name="REMMBUFMAN" localSheetId="7">#REF!</definedName>
    <definedName name="REMMBUFMAN">#REF!</definedName>
    <definedName name="REMMBUFREC" localSheetId="4">#REF!</definedName>
    <definedName name="REMMBUFREC" localSheetId="7">#REF!</definedName>
    <definedName name="REMMBUFREC">#REF!</definedName>
    <definedName name="REMMBUQREC" localSheetId="4">#REF!</definedName>
    <definedName name="REMMBUQREC" localSheetId="7">#REF!</definedName>
    <definedName name="REMMBUQREC">#REF!</definedName>
    <definedName name="REMMEC" localSheetId="4">#REF!</definedName>
    <definedName name="REMMEC" localSheetId="7">#REF!</definedName>
    <definedName name="REMMEC">#REF!</definedName>
    <definedName name="REMMECMAN" localSheetId="4">#REF!</definedName>
    <definedName name="REMMECMAN" localSheetId="7">#REF!</definedName>
    <definedName name="REMMECMAN">#REF!</definedName>
    <definedName name="REMN" localSheetId="4">#REF!</definedName>
    <definedName name="REMN" localSheetId="7">#REF!</definedName>
    <definedName name="REMN">#REF!</definedName>
    <definedName name="REMOÇÃO" localSheetId="19">#REF!</definedName>
    <definedName name="REMOÇÃO">#REF!</definedName>
    <definedName name="REMOÇÃO_PAV" localSheetId="4">#REF!</definedName>
    <definedName name="REMOÇÃO_PAV" localSheetId="7">#REF!</definedName>
    <definedName name="REMOÇÃO_PAV" localSheetId="26">#REF!</definedName>
    <definedName name="REMOÇÃO_PAV">#REF!</definedName>
    <definedName name="REMOÇÃO_PAV_10" localSheetId="4">#REF!</definedName>
    <definedName name="REMOÇÃO_PAV_10" localSheetId="7">#REF!</definedName>
    <definedName name="REMOÇÃO_PAV_10">#REF!</definedName>
    <definedName name="REMOÇÃO_PAV_12" localSheetId="4">#REF!</definedName>
    <definedName name="REMOÇÃO_PAV_12" localSheetId="7">#REF!</definedName>
    <definedName name="REMOÇÃO_PAV_12">#REF!</definedName>
    <definedName name="REMOÇÃO_PAV_9" localSheetId="4">#REF!</definedName>
    <definedName name="REMOÇÃO_PAV_9" localSheetId="7">#REF!</definedName>
    <definedName name="REMOÇÃO_PAV_9">#REF!</definedName>
    <definedName name="REMOÇÃOREVBETMAN" localSheetId="4">#REF!</definedName>
    <definedName name="REMOÇÃOREVBETMAN" localSheetId="7">#REF!</definedName>
    <definedName name="REMOÇÃOREVBETMAN">#REF!</definedName>
    <definedName name="REMOÇÃOREVBETRECUP" localSheetId="4">#REF!</definedName>
    <definedName name="REMOÇÃOREVBETRECUP" localSheetId="7">#REF!</definedName>
    <definedName name="REMOÇÃOREVBETRECUP">#REF!</definedName>
    <definedName name="REMOPLA" localSheetId="4">#REF!</definedName>
    <definedName name="REMOPLA" localSheetId="7">#REF!</definedName>
    <definedName name="REMOPLA">#REF!</definedName>
    <definedName name="REMOPS" localSheetId="4">#REF!</definedName>
    <definedName name="REMOPS" localSheetId="7">#REF!</definedName>
    <definedName name="REMOPS">#REF!</definedName>
    <definedName name="REMP" localSheetId="4">#REF!</definedName>
    <definedName name="REMP" localSheetId="7">#REF!</definedName>
    <definedName name="REMP" localSheetId="26">#REF!</definedName>
    <definedName name="REMP">#REF!</definedName>
    <definedName name="REMP_10">#N/A</definedName>
    <definedName name="REMP_11">#N/A</definedName>
    <definedName name="REMP_12">#N/A</definedName>
    <definedName name="REMP_13">#N/A</definedName>
    <definedName name="REMP_14">#N/A</definedName>
    <definedName name="REMP_15">#N/A</definedName>
    <definedName name="REMP_16">#N/A</definedName>
    <definedName name="REMP_17">#N/A</definedName>
    <definedName name="REMP_18">#N/A</definedName>
    <definedName name="REMP_5">#N/A</definedName>
    <definedName name="REMP_6">#N/A</definedName>
    <definedName name="REMP_7">#N/A</definedName>
    <definedName name="REMP_8">#N/A</definedName>
    <definedName name="REMP_9">#N/A</definedName>
    <definedName name="REMPROFMAN" localSheetId="4">#REF!</definedName>
    <definedName name="REMPROFMAN" localSheetId="7">#REF!</definedName>
    <definedName name="REMPROFMAN">#REF!</definedName>
    <definedName name="REMPROFREC" localSheetId="4">#REF!</definedName>
    <definedName name="REMPROFREC" localSheetId="7">#REF!</definedName>
    <definedName name="REMPROFREC">#REF!</definedName>
    <definedName name="REMPROQREC" localSheetId="4">#REF!</definedName>
    <definedName name="REMPROQREC" localSheetId="7">#REF!</definedName>
    <definedName name="REMPROQREC">#REF!</definedName>
    <definedName name="REMUL" localSheetId="4">#REF!</definedName>
    <definedName name="REMUL" localSheetId="7">#REF!</definedName>
    <definedName name="REMUL">#REF!</definedName>
    <definedName name="Rena" localSheetId="4" hidden="1">#REF!</definedName>
    <definedName name="Rena" localSheetId="7" hidden="1">#REF!</definedName>
    <definedName name="Rena" hidden="1">#REF!</definedName>
    <definedName name="Rendimento" localSheetId="4">#REF!</definedName>
    <definedName name="Rendimento" localSheetId="7">#REF!</definedName>
    <definedName name="Rendimento" localSheetId="26">#REF!</definedName>
    <definedName name="Rendimento">#REF!</definedName>
    <definedName name="RENT.ACUM." localSheetId="4">#REF!</definedName>
    <definedName name="RENT.ACUM." localSheetId="7">#REF!</definedName>
    <definedName name="RENT.ACUM.">#REF!</definedName>
    <definedName name="REP_Adir" localSheetId="4">OFFSET(#REF!,0,COLUMN(#REF!)-1,COUNTA(#REF!),1)</definedName>
    <definedName name="REP_Adir" localSheetId="7">OFFSET(#REF!,0,COLUMN(#REF!)-1,COUNTA(#REF!),1)</definedName>
    <definedName name="REP_Adir" localSheetId="26">OFFSET(#REF!,0,COLUMN(#REF!)-1,COUNTA(#REF!),1)</definedName>
    <definedName name="REP_Adir">OFFSET(#REF!,0,COLUMN(#REF!)-1,COUNTA(#REF!),1)</definedName>
    <definedName name="REP_Aesq" localSheetId="4">OFFSET(#REF!,0,COLUMN(#REF!)-1,COUNTA(#REF!),1)</definedName>
    <definedName name="REP_Aesq" localSheetId="7">OFFSET(#REF!,0,COLUMN(#REF!)-1,COUNTA(#REF!),1)</definedName>
    <definedName name="REP_Aesq" localSheetId="26">OFFSET(#REF!,0,COLUMN(#REF!)-1,COUNTA(#REF!),1)</definedName>
    <definedName name="REP_Aesq">OFFSET(#REF!,0,COLUMN(#REF!)-1,COUNTA(#REF!),1)</definedName>
    <definedName name="REP_pista" localSheetId="4">OFFSET(#REF!,0,MATCH(#REF!,#REF!,0)-1,COUNTA(#REF!),1)</definedName>
    <definedName name="REP_pista" localSheetId="7">OFFSET(#REF!,0,MATCH(#REF!,#REF!,0)-1,COUNTA(#REF!),1)</definedName>
    <definedName name="REP_pista" localSheetId="26">OFFSET(#REF!,0,MATCH(#REF!,#REF!,0)-1,COUNTA(#REF!),1)</definedName>
    <definedName name="REP_pista">OFFSET(#REF!,0,MATCH(#REF!,#REF!,0)-1,COUNTA(#REF!),1)</definedName>
    <definedName name="reparos" localSheetId="4">BDI!PassaExtenso</definedName>
    <definedName name="reparos" localSheetId="7">#REF!</definedName>
    <definedName name="reparos">#REF!</definedName>
    <definedName name="reperf" localSheetId="4">#REF!</definedName>
    <definedName name="reperf" localSheetId="7">#REF!</definedName>
    <definedName name="reperf">#REF!</definedName>
    <definedName name="RER">{#N/A,#N/A,FALSE,"QUADRO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RERSA" localSheetId="4">#REF!</definedName>
    <definedName name="RERSA" localSheetId="7">#REF!</definedName>
    <definedName name="RERSA">#REF!</definedName>
    <definedName name="res" localSheetId="4">BDI!res</definedName>
    <definedName name="res" localSheetId="7">#N/A</definedName>
    <definedName name="RES">#REF!</definedName>
    <definedName name="res_38">#N/A</definedName>
    <definedName name="RESP" localSheetId="4">#REF!</definedName>
    <definedName name="RESP" localSheetId="7">#REF!</definedName>
    <definedName name="RESP">#REF!</definedName>
    <definedName name="restau" localSheetId="4">#REF!</definedName>
    <definedName name="restau" localSheetId="7">#REF!</definedName>
    <definedName name="restau">#REF!</definedName>
    <definedName name="RESTAURANTE" localSheetId="4">#REF!</definedName>
    <definedName name="RESTAURANTE" localSheetId="7">#REF!</definedName>
    <definedName name="RESTAURANTE">#REF!</definedName>
    <definedName name="resu" localSheetId="4" hidden="1">{#N/A,#N/A,FALSE,"MO (2)"}</definedName>
    <definedName name="resu" localSheetId="7" hidden="1">{#N/A,#N/A,FALSE,"MO (2)"}</definedName>
    <definedName name="resu" hidden="1">{#N/A,#N/A,FALSE,"MO (2)"}</definedName>
    <definedName name="resultadorendimento" localSheetId="4">#REF!</definedName>
    <definedName name="resultadorendimento" localSheetId="7">#REF!</definedName>
    <definedName name="resultadorendimento" localSheetId="26">#REF!</definedName>
    <definedName name="resultadorendimento">#REF!</definedName>
    <definedName name="RESUMO" localSheetId="4">BDI!reparos</definedName>
    <definedName name="RESUMO" localSheetId="7">#N/A</definedName>
    <definedName name="RESUMO">#N/A</definedName>
    <definedName name="RESUMO_1" localSheetId="4">BDI!RESUMO_1</definedName>
    <definedName name="RESUMO_1">#N/A</definedName>
    <definedName name="RESUMO_10" localSheetId="4">BDI!RESUMO_10</definedName>
    <definedName name="RESUMO_10">#N/A</definedName>
    <definedName name="RESUMO_12" localSheetId="4">BDI!RESUMO_12</definedName>
    <definedName name="RESUMO_12">#N/A</definedName>
    <definedName name="RESUMO_13" localSheetId="4">BDI!RESUMO_13</definedName>
    <definedName name="RESUMO_13" localSheetId="7">#N/A</definedName>
    <definedName name="RESUMO_13">Area_de_impressaoo</definedName>
    <definedName name="RESUMO_14" localSheetId="4">BDI!RESUMO_14</definedName>
    <definedName name="RESUMO_14" localSheetId="7">FIT!RESUMO_14</definedName>
    <definedName name="RESUMO_14">#N/A</definedName>
    <definedName name="RESUMO_19" localSheetId="4">BDI!asdf_13</definedName>
    <definedName name="RESUMO_19" localSheetId="26">'Mapa+Binômio'!asdf_13</definedName>
    <definedName name="RESUMO_19">#N/A</definedName>
    <definedName name="RESUMO_2" localSheetId="4">BDI!RESUMO_2</definedName>
    <definedName name="RESUMO_2">NA()</definedName>
    <definedName name="RESUMO_20">#N/A</definedName>
    <definedName name="RESUMO_21">#N/A</definedName>
    <definedName name="RESUMO_22" localSheetId="4">BDI!RESUMO_22</definedName>
    <definedName name="RESUMO_22" localSheetId="7">FIT!RESUMO_22</definedName>
    <definedName name="RESUMO_22">#N/A</definedName>
    <definedName name="RESUMO_23">#N/A</definedName>
    <definedName name="RESUMO_24">#N/A</definedName>
    <definedName name="RESUMO_25" localSheetId="4">BDI!RESUMO_25</definedName>
    <definedName name="RESUMO_25" localSheetId="7">FIT!RESUMO_25</definedName>
    <definedName name="RESUMO_25">#N/A</definedName>
    <definedName name="RESUMO_26" localSheetId="4">BDI!RESUMO_26</definedName>
    <definedName name="RESUMO_26">#N/A</definedName>
    <definedName name="RESUMO_27" localSheetId="4">BDI!RESUMO_27</definedName>
    <definedName name="RESUMO_27">#N/A</definedName>
    <definedName name="RESUMO_28" localSheetId="4">BDI!RESUMO_28</definedName>
    <definedName name="RESUMO_28" localSheetId="7">FIT!RESUMO_28</definedName>
    <definedName name="RESUMO_28">#N/A</definedName>
    <definedName name="RESUMO_29" localSheetId="4">BDI!RESUMO_29</definedName>
    <definedName name="RESUMO_29">#N/A</definedName>
    <definedName name="RESUMO_3" localSheetId="4">BDI!RESUMO_3</definedName>
    <definedName name="RESUMO_3" localSheetId="7">FIT!RESUMO_3</definedName>
    <definedName name="RESUMO_3">#N/A</definedName>
    <definedName name="RESUMO_30" localSheetId="4">BDI!RESUMO_30</definedName>
    <definedName name="RESUMO_30">#N/A</definedName>
    <definedName name="RESUMO_31" localSheetId="4">BDI!RESUMO_31</definedName>
    <definedName name="RESUMO_31">#N/A</definedName>
    <definedName name="RESUMO_32" localSheetId="4">BDI!RESUMO_32</definedName>
    <definedName name="RESUMO_32" localSheetId="7">FIT!RESUMO_32</definedName>
    <definedName name="RESUMO_32">#N/A</definedName>
    <definedName name="RESUMO_33" localSheetId="4">BDI!RESUMO_33</definedName>
    <definedName name="RESUMO_33">#N/A</definedName>
    <definedName name="RESUMO_34" localSheetId="4">BDI!RESUMO_34</definedName>
    <definedName name="RESUMO_34">#N/A</definedName>
    <definedName name="RESUMO_35" localSheetId="4">BDI!RESUMO_35</definedName>
    <definedName name="RESUMO_35">#N/A</definedName>
    <definedName name="RESUMO_36" localSheetId="4">BDI!RESUMO_36</definedName>
    <definedName name="RESUMO_36">#N/A</definedName>
    <definedName name="RESUMO_37" localSheetId="4">BDI!RESUMO_37</definedName>
    <definedName name="RESUMO_37">#N/A</definedName>
    <definedName name="RESUMO_38" localSheetId="4">BDI!RESUMO_38</definedName>
    <definedName name="RESUMO_38">#N/A</definedName>
    <definedName name="RESUMO_39">#N/A</definedName>
    <definedName name="RESUMO_4" localSheetId="4">BDI!RESUMO_4</definedName>
    <definedName name="RESUMO_4">#N/A</definedName>
    <definedName name="RESUMO_40">#N/A</definedName>
    <definedName name="RESUMO_41" localSheetId="4">BDI!asdf_17</definedName>
    <definedName name="RESUMO_41" localSheetId="26">'Mapa+Binômio'!asdf_17</definedName>
    <definedName name="RESUMO_41">#N/A</definedName>
    <definedName name="RESUMO_42" localSheetId="4">BDI!asdf_17</definedName>
    <definedName name="RESUMO_42" localSheetId="26">'Mapa+Binômio'!asdf_17</definedName>
    <definedName name="RESUMO_42">#N/A</definedName>
    <definedName name="RESUMO_43">#N/A</definedName>
    <definedName name="RESUMO_44">#N/A</definedName>
    <definedName name="RESUMO_45">#N/A</definedName>
    <definedName name="RESUMO_46">#N/A</definedName>
    <definedName name="RESUMO_47" localSheetId="4">BDI!asdf_19</definedName>
    <definedName name="RESUMO_47" localSheetId="26">'Mapa+Binômio'!asdf_19</definedName>
    <definedName name="RESUMO_47">#N/A</definedName>
    <definedName name="RESUMO_48">#N/A</definedName>
    <definedName name="RESUMO_5" localSheetId="4">BDI!RESUMO_5</definedName>
    <definedName name="RESUMO_5" localSheetId="7">FIT!RESUMO_5</definedName>
    <definedName name="RESUMO_5">#N/A</definedName>
    <definedName name="RESUMO_51" localSheetId="4">BDI!asdf_2</definedName>
    <definedName name="RESUMO_51" localSheetId="26">'Mapa+Binômio'!asdf_2</definedName>
    <definedName name="RESUMO_51">#N/A</definedName>
    <definedName name="RESUMO_52" localSheetId="4">BDI!asdf_2</definedName>
    <definedName name="RESUMO_52" localSheetId="26">'Mapa+Binômio'!asdf_2</definedName>
    <definedName name="RESUMO_52">#N/A</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 localSheetId="4">BDI!RESUMO_6</definedName>
    <definedName name="RESUMO_6" localSheetId="7">FIT!RESUMO_6</definedName>
    <definedName name="RESUMO_6">#N/A</definedName>
    <definedName name="RESUMO_60">#N/A</definedName>
    <definedName name="RESUMO_61">#N/A</definedName>
    <definedName name="RESUMO_62" localSheetId="4">BDI!asdf_28</definedName>
    <definedName name="RESUMO_62" localSheetId="26">'Mapa+Binômio'!asdf_28</definedName>
    <definedName name="RESUMO_62">#N/A</definedName>
    <definedName name="RESUMO_63" localSheetId="4">BDI!asdf_3</definedName>
    <definedName name="RESUMO_63" localSheetId="26">'Mapa+Binômio'!asdf_3</definedName>
    <definedName name="RESUMO_63">#N/A</definedName>
    <definedName name="RESUMO_64" localSheetId="4">BDI!asdf_3</definedName>
    <definedName name="RESUMO_64" localSheetId="26">'Mapa+Binômio'!asdf_3</definedName>
    <definedName name="RESUMO_64">#N/A</definedName>
    <definedName name="RESUMO_65">#N/A</definedName>
    <definedName name="RESUMO_66">#N/A</definedName>
    <definedName name="RESUMO_67">#N/A</definedName>
    <definedName name="RESUMO_68">#N/A</definedName>
    <definedName name="RESUMO_69">#N/A</definedName>
    <definedName name="RESUMO_7" localSheetId="4">BDI!RESUMO_7</definedName>
    <definedName name="RESUMO_7">#N/A</definedName>
    <definedName name="RESUMO_70" localSheetId="4">#N/A</definedName>
    <definedName name="RESUMO_70" localSheetId="7">#N/A</definedName>
    <definedName name="RESUMO_70">\1</definedName>
    <definedName name="RESUMO_71">#N/A</definedName>
    <definedName name="RESUMO_72">#N/A</definedName>
    <definedName name="RESUMO_8" localSheetId="4">BDI!RESUMO_8</definedName>
    <definedName name="RESUMO_8">#N/A</definedName>
    <definedName name="RESUMO_9" localSheetId="4">BDI!RESUMO_9</definedName>
    <definedName name="RESUMO_9" localSheetId="7">FIT!RESUMO_9</definedName>
    <definedName name="RESUMO_9">#N/A</definedName>
    <definedName name="Resumo_dados" localSheetId="4">#REF!</definedName>
    <definedName name="Resumo_dados" localSheetId="7">#REF!</definedName>
    <definedName name="Resumo_dados">#REF!</definedName>
    <definedName name="RESUMO_SERV">#REF!</definedName>
    <definedName name="RESUMO1" localSheetId="4">#REF!</definedName>
    <definedName name="RESUMO1" localSheetId="7">#REF!</definedName>
    <definedName name="RESUMO1">#REF!</definedName>
    <definedName name="resumo2" localSheetId="4">#REF!</definedName>
    <definedName name="resumo2" localSheetId="7">#REF!</definedName>
    <definedName name="resumo2" localSheetId="26">#REF!</definedName>
    <definedName name="resumo2">#REF!</definedName>
    <definedName name="resumo2_1" localSheetId="4">#REF!</definedName>
    <definedName name="resumo2_1" localSheetId="7">#REF!</definedName>
    <definedName name="resumo2_1" localSheetId="26">#REF!</definedName>
    <definedName name="resumo2_1">"#REF!"</definedName>
    <definedName name="resumo2_2">#N/A</definedName>
    <definedName name="resumo2_4" localSheetId="4">#REF!</definedName>
    <definedName name="resumo2_4" localSheetId="7">#REF!</definedName>
    <definedName name="resumo2_4" localSheetId="26">#REF!</definedName>
    <definedName name="resumo2_4">#REF!</definedName>
    <definedName name="resumo2_4_2">#N/A</definedName>
    <definedName name="resumo2_6">"$#REF!.$A$5:$F$30"</definedName>
    <definedName name="resumoii" localSheetId="4" hidden="1">{#N/A,#N/A,FALSE,"MO (2)"}</definedName>
    <definedName name="resumoii" localSheetId="7" hidden="1">{#N/A,#N/A,FALSE,"MO (2)"}</definedName>
    <definedName name="resumoii" hidden="1">{#N/A,#N/A,FALSE,"MO (2)"}</definedName>
    <definedName name="resumou" localSheetId="4" hidden="1">{#N/A,#N/A,TRUE,"Plan1"}</definedName>
    <definedName name="resumou" localSheetId="7" hidden="1">{#N/A,#N/A,TRUE,"Plan1"}</definedName>
    <definedName name="resumou" hidden="1">{#N/A,#N/A,TRUE,"Plan1"}</definedName>
    <definedName name="RETRO" localSheetId="4">#REF!</definedName>
    <definedName name="RETRO" localSheetId="7">#REF!</definedName>
    <definedName name="RETRO">#REF!</definedName>
    <definedName name="RETROESC" localSheetId="4">#REF!</definedName>
    <definedName name="RETROESC" localSheetId="7">#REF!</definedName>
    <definedName name="RETROESC">#REF!</definedName>
    <definedName name="REV" localSheetId="4">#REF!</definedName>
    <definedName name="REV" localSheetId="7">#REF!</definedName>
    <definedName name="REV" localSheetId="26">#REF!</definedName>
    <definedName name="REV">#REF!</definedName>
    <definedName name="REV." localSheetId="4">#REF!</definedName>
    <definedName name="REV." localSheetId="7">#REF!</definedName>
    <definedName name="REV." localSheetId="26">#REF!</definedName>
    <definedName name="REV.">#REF!</definedName>
    <definedName name="REV.PRIMÁRIO" localSheetId="4">#REF!</definedName>
    <definedName name="REV.PRIMÁRIO" localSheetId="7">#REF!</definedName>
    <definedName name="REV.PRIMÁRIO">#REF!</definedName>
    <definedName name="REV_10">#N/A</definedName>
    <definedName name="REV_11">#N/A</definedName>
    <definedName name="REV_12">#N/A</definedName>
    <definedName name="REV_13">#N/A</definedName>
    <definedName name="REV_14">#N/A</definedName>
    <definedName name="REV_15">#N/A</definedName>
    <definedName name="REV_16">#N/A</definedName>
    <definedName name="REV_17">#N/A</definedName>
    <definedName name="REV_18">#N/A</definedName>
    <definedName name="REV_5">#N/A</definedName>
    <definedName name="REV_6">#N/A</definedName>
    <definedName name="REV_7">#N/A</definedName>
    <definedName name="REV_8">#N/A</definedName>
    <definedName name="REV_9">#N/A</definedName>
    <definedName name="RevestimentoAcostamento" localSheetId="7">#REF!</definedName>
    <definedName name="RevestimentoAcostamento">#REF!</definedName>
    <definedName name="RevestimentoPista" localSheetId="7">#REF!</definedName>
    <definedName name="RevestimentoPista">#REF!</definedName>
    <definedName name="revsfhjrt" localSheetId="4">#REF!</definedName>
    <definedName name="revsfhjrt" localSheetId="7">#REF!</definedName>
    <definedName name="revsfhjrt">#REF!</definedName>
    <definedName name="RF" localSheetId="4">#REF!</definedName>
    <definedName name="RF" localSheetId="7">#REF!</definedName>
    <definedName name="RF" localSheetId="26">#REF!</definedName>
    <definedName name="RF">#REF!</definedName>
    <definedName name="rfrft" localSheetId="4">#REF!</definedName>
    <definedName name="rfrft" localSheetId="7">#REF!</definedName>
    <definedName name="rfrft">#REF!</definedName>
    <definedName name="rfrgrrxrfr" localSheetId="4">#REF!</definedName>
    <definedName name="rfrgrrxrfr" localSheetId="7">#REF!</definedName>
    <definedName name="rfrgrrxrfr">#REF!</definedName>
    <definedName name="rfrgxrszfrf" localSheetId="4">#REF!</definedName>
    <definedName name="rfrgxrszfrf" localSheetId="7">#REF!</definedName>
    <definedName name="rfrgxrszfrf">#REF!</definedName>
    <definedName name="rfrsafr" localSheetId="4">#REF!</definedName>
    <definedName name="rfrsafr" localSheetId="7">#REF!</definedName>
    <definedName name="rfrsafr">#REF!</definedName>
    <definedName name="rft" localSheetId="4">#REF!</definedName>
    <definedName name="rft" localSheetId="7">#REF!</definedName>
    <definedName name="rft">#REF!</definedName>
    <definedName name="rfv" localSheetId="4">#REF!</definedName>
    <definedName name="rfv" localSheetId="7">#REF!</definedName>
    <definedName name="rfv">#REF!</definedName>
    <definedName name="rfv_1" localSheetId="4">#REF!</definedName>
    <definedName name="rfv_1" localSheetId="7">#REF!</definedName>
    <definedName name="rfv_1">#REF!</definedName>
    <definedName name="RG" localSheetId="4">#REF!</definedName>
    <definedName name="RG" localSheetId="7">#REF!</definedName>
    <definedName name="RG">#REF!</definedName>
    <definedName name="RGC" localSheetId="4">#REF!</definedName>
    <definedName name="RGC" localSheetId="7">#REF!</definedName>
    <definedName name="RGC">#REF!</definedName>
    <definedName name="rgp1\2" localSheetId="4">#REF!</definedName>
    <definedName name="rgp1\2" localSheetId="7">#REF!</definedName>
    <definedName name="rgp1\2">#REF!</definedName>
    <definedName name="rhrbr" localSheetId="7" hidden="1">{#N/A,#N/A,TRUE,"Serviços"}</definedName>
    <definedName name="rhrbr" hidden="1">{#N/A,#N/A,TRUE,"Serviços"}</definedName>
    <definedName name="RHTHNT" localSheetId="4" hidden="1">#REF!</definedName>
    <definedName name="RHTHNT" localSheetId="7" hidden="1">#REF!</definedName>
    <definedName name="RHTHNT" hidden="1">#REF!</definedName>
    <definedName name="rigido" localSheetId="4">#REF!</definedName>
    <definedName name="rigido" localSheetId="7">#REF!</definedName>
    <definedName name="rigido">#REF!</definedName>
    <definedName name="rio" localSheetId="7" hidden="1">{#N/A,#N/A,FALSE,"Cronograma";#N/A,#N/A,FALSE,"Cronogr. 2"}</definedName>
    <definedName name="rio" hidden="1">{#N/A,#N/A,FALSE,"Cronograma";#N/A,#N/A,FALSE,"Cronogr. 2"}</definedName>
    <definedName name="RIOMACHADO" localSheetId="4">#REF!</definedName>
    <definedName name="RIOMACHADO" localSheetId="7">#REF!</definedName>
    <definedName name="RIOMACHADO" localSheetId="26">#REF!</definedName>
    <definedName name="RIOMACHADO">#REF!</definedName>
    <definedName name="RIOMUQUI" localSheetId="4">#REF!</definedName>
    <definedName name="RIOMUQUI" localSheetId="7">#REF!</definedName>
    <definedName name="RIOMUQUI" localSheetId="26">#REF!</definedName>
    <definedName name="RIOMUQUI">#REF!</definedName>
    <definedName name="RIONOVE" localSheetId="4">#REF!</definedName>
    <definedName name="RIONOVE" localSheetId="7">#REF!</definedName>
    <definedName name="RIONOVE" localSheetId="26">#REF!</definedName>
    <definedName name="RIONOVE">#REF!</definedName>
    <definedName name="RIORIACHUELO" localSheetId="4">#REF!</definedName>
    <definedName name="RIORIACHUELO" localSheetId="7">#REF!</definedName>
    <definedName name="RIORIACHUELO" localSheetId="26">#REF!</definedName>
    <definedName name="RIORIACHUELO">#REF!</definedName>
    <definedName name="RIOSÃOPEDRO" localSheetId="4">#REF!</definedName>
    <definedName name="RIOSÃOPEDRO" localSheetId="7">#REF!</definedName>
    <definedName name="RIOSÃOPEDRO" localSheetId="26">#REF!</definedName>
    <definedName name="RIOSÃOPEDRO">#REF!</definedName>
    <definedName name="RIOSOLEDADE" localSheetId="4">#REF!</definedName>
    <definedName name="RIOSOLEDADE" localSheetId="7">#REF!</definedName>
    <definedName name="RIOSOLEDADE" localSheetId="26">#REF!</definedName>
    <definedName name="RIOSOLEDADE">#REF!</definedName>
    <definedName name="RIPAO" localSheetId="4">#REF!</definedName>
    <definedName name="RIPAO" localSheetId="7">#REF!</definedName>
    <definedName name="RIPAO">#REF!</definedName>
    <definedName name="RIPÃO" localSheetId="4">#REF!</definedName>
    <definedName name="RIPÃO" localSheetId="7">#REF!</definedName>
    <definedName name="RIPÃO">#REF!</definedName>
    <definedName name="RIPÃO_COMUM" localSheetId="4">#REF!</definedName>
    <definedName name="RIPÃO_COMUM" localSheetId="7">#REF!</definedName>
    <definedName name="RIPÃO_COMUM">#REF!</definedName>
    <definedName name="RIPÃO_MAD_LEI" localSheetId="4">#REF!</definedName>
    <definedName name="RIPÃO_MAD_LEI" localSheetId="7">#REF!</definedName>
    <definedName name="RIPÃO_MAD_LEI">#REF!</definedName>
    <definedName name="Risco" localSheetId="4">#REF!</definedName>
    <definedName name="Risco" localSheetId="7">#REF!</definedName>
    <definedName name="Risco">#REF!</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 hidden="1">2</definedName>
    <definedName name="RiskExcelReportsGoInNewWorkbook">TRUE</definedName>
    <definedName name="RiskExcelReportsToGenerate">0</definedName>
    <definedName name="RiskFixedSeed" hidden="1">1</definedName>
    <definedName name="RiskGenerateExcelReportsAtEndOfSimulation">FALSE</definedName>
    <definedName name="RiskHasSettings" localSheetId="4">TRUE</definedName>
    <definedName name="RiskHasSettings" localSheetId="7">TRUE</definedName>
    <definedName name="RiskHasSettings" hidden="1">6</definedName>
    <definedName name="RiskMinimizeOnStart" hidden="1">FALSE</definedName>
    <definedName name="RiskMonitorConvergence" hidden="1">FALSE</definedName>
    <definedName name="RiskMultipleCPUSupportEnabled" hidden="1">TRUE</definedName>
    <definedName name="RiskNumIterations" hidden="1">1000</definedName>
    <definedName name="RiskNumSimulations" hidden="1">1</definedName>
    <definedName name="RiskPauseOnError" hidden="1">FALSE</definedName>
    <definedName name="RiskRealTimeResults">FALSE</definedName>
    <definedName name="RiskReportGraphFormat">0</definedName>
    <definedName name="RiskResultsUpdateFreq">100</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howRiskWindowAtEndOfSimulation">TRUE</definedName>
    <definedName name="RiskStandardRecalc" hidden="1">1</definedName>
    <definedName name="RiskTemplateSheetName">"myTemplate"</definedName>
    <definedName name="RiskUpdateDisplay" hidden="1">FALSE</definedName>
    <definedName name="RiskUseDifferentSeedForEachSim" hidden="1">FALSE</definedName>
    <definedName name="RiskUseFixedSeed" hidden="1">FALSE</definedName>
    <definedName name="RiskUseMultipleCPUs" localSheetId="4">FALSE</definedName>
    <definedName name="RiskUseMultipleCPUs" localSheetId="7">FALSE</definedName>
    <definedName name="RiskUseMultipleCPUs" hidden="1">TRUE</definedName>
    <definedName name="RJMODELE" localSheetId="4">#REF!</definedName>
    <definedName name="RJMODELE" localSheetId="7">#REF!</definedName>
    <definedName name="RJMODELE" localSheetId="26">#REF!</definedName>
    <definedName name="RJMODELE">#REF!</definedName>
    <definedName name="RJMODMEC" localSheetId="4">#REF!</definedName>
    <definedName name="RJMODMEC" localSheetId="7">#REF!</definedName>
    <definedName name="RJMODMEC" localSheetId="26">#REF!</definedName>
    <definedName name="RJMODMEC">#REF!</definedName>
    <definedName name="RL_1C" localSheetId="4">#REF!</definedName>
    <definedName name="RL_1C" localSheetId="7">#REF!</definedName>
    <definedName name="RL_1C">#REF!</definedName>
    <definedName name="RL1CECO" localSheetId="4">#REF!</definedName>
    <definedName name="RL1CECO" localSheetId="7">#REF!</definedName>
    <definedName name="RL1CECO">#REF!</definedName>
    <definedName name="RL1CESD" localSheetId="4">#REF!</definedName>
    <definedName name="RL1CESD" localSheetId="7">#REF!</definedName>
    <definedName name="RL1CESD">#REF!</definedName>
    <definedName name="RL1CESUL" localSheetId="4">#REF!</definedName>
    <definedName name="RL1CESUL" localSheetId="7">#REF!</definedName>
    <definedName name="RL1CESUL">#REF!</definedName>
    <definedName name="RLIGA" localSheetId="4">#REF!</definedName>
    <definedName name="RLIGA" localSheetId="7">#REF!</definedName>
    <definedName name="RLIGA">#REF!</definedName>
    <definedName name="RM" localSheetId="4">#REF!</definedName>
    <definedName name="RM" localSheetId="7">#REF!</definedName>
    <definedName name="RM" localSheetId="26">#REF!</definedName>
    <definedName name="RM">#REF!</definedName>
    <definedName name="RM_1C" localSheetId="4">#REF!</definedName>
    <definedName name="RM_1C" localSheetId="7">#REF!</definedName>
    <definedName name="RM_1C">#REF!</definedName>
    <definedName name="RM1C" localSheetId="4">#REF!</definedName>
    <definedName name="RM1C" localSheetId="7">#REF!</definedName>
    <definedName name="RM1C">#REF!</definedName>
    <definedName name="RM1CROO" localSheetId="4">#REF!</definedName>
    <definedName name="RM1CROO" localSheetId="7">#REF!</definedName>
    <definedName name="RM1CROO">#REF!</definedName>
    <definedName name="RM1CW" localSheetId="4">"$#REF!.$G$14"</definedName>
    <definedName name="RM1CW" localSheetId="7">#REF!</definedName>
    <definedName name="RM1CW">#REF!</definedName>
    <definedName name="RM1CWA" localSheetId="4">"$#REF!.$G$13"</definedName>
    <definedName name="RM1CWA" localSheetId="7">#REF!</definedName>
    <definedName name="RM1CWA">#REF!</definedName>
    <definedName name="RMA" localSheetId="4">#REF!</definedName>
    <definedName name="RMA" localSheetId="19">'[5]PRO-08'!#REF!</definedName>
    <definedName name="RMA" localSheetId="7">#REF!</definedName>
    <definedName name="RMA" localSheetId="26">#REF!</definedName>
    <definedName name="RMA">#REF!</definedName>
    <definedName name="RMA_10" localSheetId="4">#REF!</definedName>
    <definedName name="RMA_10" localSheetId="26">#REF!</definedName>
    <definedName name="RMA_10">#N/A</definedName>
    <definedName name="RMA_11">#N/A</definedName>
    <definedName name="RMA_12">#N/A</definedName>
    <definedName name="RMA_13">#N/A</definedName>
    <definedName name="RMA_14">#N/A</definedName>
    <definedName name="RMA_15">#N/A</definedName>
    <definedName name="RMA_16">#N/A</definedName>
    <definedName name="RMA_17">#N/A</definedName>
    <definedName name="RMA_18">#N/A</definedName>
    <definedName name="RMA_24" localSheetId="4">#REF!</definedName>
    <definedName name="RMA_24" localSheetId="7">#REF!</definedName>
    <definedName name="RMA_24">#REF!</definedName>
    <definedName name="RMA_25" localSheetId="4">#REF!</definedName>
    <definedName name="RMA_25" localSheetId="7">#REF!</definedName>
    <definedName name="RMA_25" localSheetId="26">#REF!</definedName>
    <definedName name="RMA_25">#REF!</definedName>
    <definedName name="RMA_26" localSheetId="4">#REF!</definedName>
    <definedName name="RMA_26" localSheetId="7">#REF!</definedName>
    <definedName name="RMA_26">#REF!</definedName>
    <definedName name="RMA_27" localSheetId="4">#REF!</definedName>
    <definedName name="RMA_27" localSheetId="7">#REF!</definedName>
    <definedName name="RMA_27" localSheetId="26">#REF!</definedName>
    <definedName name="RMA_27">#REF!</definedName>
    <definedName name="RMA_29" localSheetId="4">#REF!</definedName>
    <definedName name="RMA_29" localSheetId="7">#REF!</definedName>
    <definedName name="RMA_29" localSheetId="26">#REF!</definedName>
    <definedName name="RMA_29">#REF!</definedName>
    <definedName name="RMA_5">#N/A</definedName>
    <definedName name="RMA_6">#N/A</definedName>
    <definedName name="RMA_7">#N/A</definedName>
    <definedName name="RMA_8">#N/A</definedName>
    <definedName name="RMA_9" localSheetId="4">#REF!</definedName>
    <definedName name="RMA_9" localSheetId="26">#REF!</definedName>
    <definedName name="RMA_9">#N/A</definedName>
    <definedName name="RMAMA" localSheetId="4">#REF!</definedName>
    <definedName name="RMAMA" localSheetId="7">#REF!</definedName>
    <definedName name="RMAMA">#REF!</definedName>
    <definedName name="RMAN" localSheetId="4">#REF!</definedName>
    <definedName name="RMAN" localSheetId="7">#REF!</definedName>
    <definedName name="RMAN">#REF!</definedName>
    <definedName name="RMAN262" localSheetId="4">#REF!</definedName>
    <definedName name="RMAN262" localSheetId="7">#REF!</definedName>
    <definedName name="RMAN262">#REF!</definedName>
    <definedName name="RMANAT" localSheetId="4">#REF!</definedName>
    <definedName name="RMANAT" localSheetId="7">#REF!</definedName>
    <definedName name="RMANAT">#REF!</definedName>
    <definedName name="RMAP" localSheetId="4">#REF!</definedName>
    <definedName name="RMAP" localSheetId="7">#REF!</definedName>
    <definedName name="RMAP">#REF!</definedName>
    <definedName name="RMATA" localSheetId="4">#REF!</definedName>
    <definedName name="RMATA" localSheetId="7">#REF!</definedName>
    <definedName name="RMATA">#REF!</definedName>
    <definedName name="RMAW" localSheetId="4">"$#REF!.$E$30"</definedName>
    <definedName name="RMAW" localSheetId="7">#REF!</definedName>
    <definedName name="RMAW">#REF!</definedName>
    <definedName name="RMAWA" localSheetId="4">"$#REF!.$E$29"</definedName>
    <definedName name="RMAWA" localSheetId="7">#REF!</definedName>
    <definedName name="RMAWA">#REF!</definedName>
    <definedName name="RMCC" localSheetId="4">"'file:///D:/Meus documentos/ANASTÁCIO/SERCEL/BR262990800.xls'#$SERVIÇOS.$#REF!$#REF!"</definedName>
    <definedName name="RMCC" localSheetId="7">#REF!</definedName>
    <definedName name="RMCC">#REF!</definedName>
    <definedName name="RMCCW" localSheetId="4">"$#REF!.$J$33"</definedName>
    <definedName name="RMCCW" localSheetId="7">#REF!</definedName>
    <definedName name="RMCCW">#REF!</definedName>
    <definedName name="RMCCWA" localSheetId="4">"$#REF!.$J$32"</definedName>
    <definedName name="RMCCWA" localSheetId="7">#REF!</definedName>
    <definedName name="RMCCWA">#REF!</definedName>
    <definedName name="RMCGP" localSheetId="4">#REF!</definedName>
    <definedName name="RMCGP" localSheetId="7">#REF!</definedName>
    <definedName name="RMCGP">#REF!</definedName>
    <definedName name="RMCGPMA" localSheetId="4">#REF!</definedName>
    <definedName name="RMCGPMA" localSheetId="7">#REF!</definedName>
    <definedName name="RMCGPMA">#REF!</definedName>
    <definedName name="RMCGPTA" localSheetId="4">#REF!</definedName>
    <definedName name="RMCGPTA" localSheetId="7">#REF!</definedName>
    <definedName name="RMCGPTA">#REF!</definedName>
    <definedName name="RME" localSheetId="4">#REF!</definedName>
    <definedName name="RME" localSheetId="7">#REF!</definedName>
    <definedName name="RME">#REF!</definedName>
    <definedName name="RMEC" localSheetId="4">#REF!</definedName>
    <definedName name="RMEC" localSheetId="7">#REF!</definedName>
    <definedName name="RMEC">#REF!</definedName>
    <definedName name="RMECAP" localSheetId="4">#REF!</definedName>
    <definedName name="RMECAP" localSheetId="7">#REF!</definedName>
    <definedName name="RMECAP">#REF!</definedName>
    <definedName name="RMECAT" localSheetId="4">#REF!</definedName>
    <definedName name="RMECAT" localSheetId="7">#REF!</definedName>
    <definedName name="RMECAT">#REF!</definedName>
    <definedName name="RMECMA" localSheetId="4">#REF!</definedName>
    <definedName name="RMECMA" localSheetId="7">#REF!</definedName>
    <definedName name="RMECMA">#REF!</definedName>
    <definedName name="RMECP" localSheetId="4">#REF!</definedName>
    <definedName name="RMECP" localSheetId="7">#REF!</definedName>
    <definedName name="RMECP">#REF!</definedName>
    <definedName name="RMECTA" localSheetId="4">#REF!</definedName>
    <definedName name="RMECTA" localSheetId="7">#REF!</definedName>
    <definedName name="RMECTA">#REF!</definedName>
    <definedName name="RMEMA" localSheetId="4">#REF!</definedName>
    <definedName name="RMEMA" localSheetId="7">#REF!</definedName>
    <definedName name="RMEMA">#REF!</definedName>
    <definedName name="RMETA" localSheetId="4">#REF!</definedName>
    <definedName name="RMETA" localSheetId="7">#REF!</definedName>
    <definedName name="RMETA">#REF!</definedName>
    <definedName name="RMMA" localSheetId="4">#REF!</definedName>
    <definedName name="RMMA" localSheetId="7">#REF!</definedName>
    <definedName name="RMMA">#REF!</definedName>
    <definedName name="RMN" localSheetId="4">#REF!</definedName>
    <definedName name="RMN" localSheetId="7">#REF!</definedName>
    <definedName name="RMN">#REF!</definedName>
    <definedName name="RMOIENGELE" localSheetId="4">#REF!</definedName>
    <definedName name="RMOIENGELE" localSheetId="7">#REF!</definedName>
    <definedName name="RMOIENGELE" localSheetId="26">#REF!</definedName>
    <definedName name="RMOIENGELE">#REF!</definedName>
    <definedName name="RMOIENGMEC" localSheetId="4">#REF!</definedName>
    <definedName name="RMOIENGMEC" localSheetId="7">#REF!</definedName>
    <definedName name="RMOIENGMEC" localSheetId="26">#REF!</definedName>
    <definedName name="RMOIENGMEC">#REF!</definedName>
    <definedName name="RMOIMONELE" localSheetId="4">#REF!</definedName>
    <definedName name="RMOIMONELE" localSheetId="7">#REF!</definedName>
    <definedName name="RMOIMONELE" localSheetId="26">#REF!</definedName>
    <definedName name="RMOIMONELE">#REF!</definedName>
    <definedName name="RMOIMONMEC" localSheetId="4">#REF!</definedName>
    <definedName name="RMOIMONMEC" localSheetId="7">#REF!</definedName>
    <definedName name="RMOIMONMEC" localSheetId="26">#REF!</definedName>
    <definedName name="RMOIMONMEC">#REF!</definedName>
    <definedName name="RMOIPROELE" localSheetId="4">#REF!</definedName>
    <definedName name="RMOIPROELE" localSheetId="7">#REF!</definedName>
    <definedName name="RMOIPROELE" localSheetId="26">#REF!</definedName>
    <definedName name="RMOIPROELE">#REF!</definedName>
    <definedName name="RMOIPROMEC" localSheetId="4">#REF!</definedName>
    <definedName name="RMOIPROMEC" localSheetId="7">#REF!</definedName>
    <definedName name="RMOIPROMEC" localSheetId="26">#REF!</definedName>
    <definedName name="RMOIPROMEC">#REF!</definedName>
    <definedName name="RMP" localSheetId="4">#REF!</definedName>
    <definedName name="RMP" localSheetId="7">#REF!</definedName>
    <definedName name="RMP">#REF!</definedName>
    <definedName name="RMRA" localSheetId="4">#REF!</definedName>
    <definedName name="RMRA" localSheetId="7">#REF!</definedName>
    <definedName name="RMRA">#REF!</definedName>
    <definedName name="RMRAMA" localSheetId="4">#REF!</definedName>
    <definedName name="RMRAMA" localSheetId="7">#REF!</definedName>
    <definedName name="RMRAMA">#REF!</definedName>
    <definedName name="RMRATA" localSheetId="4">#REF!</definedName>
    <definedName name="RMRATA" localSheetId="7">#REF!</definedName>
    <definedName name="RMRATA">#REF!</definedName>
    <definedName name="RMRB" localSheetId="4">#REF!</definedName>
    <definedName name="RMRB" localSheetId="7">#REF!</definedName>
    <definedName name="RMRB">#REF!</definedName>
    <definedName name="RMRP" localSheetId="4">#REF!</definedName>
    <definedName name="RMRP" localSheetId="7">#REF!</definedName>
    <definedName name="RMRP" localSheetId="26">#REF!</definedName>
    <definedName name="RMRP">#REF!</definedName>
    <definedName name="RMSH" localSheetId="4">#REF!</definedName>
    <definedName name="RMSH" localSheetId="7">#REF!</definedName>
    <definedName name="RMSH">#REF!</definedName>
    <definedName name="RMTA" localSheetId="4">#REF!</definedName>
    <definedName name="RMTA" localSheetId="7">#REF!</definedName>
    <definedName name="RMTA">#REF!</definedName>
    <definedName name="RMTB" localSheetId="4">#REF!</definedName>
    <definedName name="RMTB" localSheetId="7">#REF!</definedName>
    <definedName name="RMTB" localSheetId="26">#REF!</definedName>
    <definedName name="RMTB">#REF!</definedName>
    <definedName name="RMTOTAL" localSheetId="4">"$#REF!.$G$12"</definedName>
    <definedName name="RMTOTAL" localSheetId="7">#REF!</definedName>
    <definedName name="RMTOTAL">#REF!</definedName>
    <definedName name="RMW" localSheetId="4">"$#REF!.$E$33"</definedName>
    <definedName name="RMW" localSheetId="7">#REF!</definedName>
    <definedName name="RMW">#REF!</definedName>
    <definedName name="RMWA" localSheetId="4">"$#REF!.$E$32"</definedName>
    <definedName name="RMWA" localSheetId="7">#REF!</definedName>
    <definedName name="RMWA">#REF!</definedName>
    <definedName name="RMZ" localSheetId="4">"'file:///D:/Meus documentos/ANASTÁCIO/SERCEL/BR262990800.xls'#$SERVIÇOS.$#REF!$#REF!"</definedName>
    <definedName name="RMZ" localSheetId="7">#REF!</definedName>
    <definedName name="RMZ">#REF!</definedName>
    <definedName name="RMZW" localSheetId="4">"$#REF!.$J$30"</definedName>
    <definedName name="RMZW" localSheetId="7">#REF!</definedName>
    <definedName name="RMZW">#REF!</definedName>
    <definedName name="RMZWA" localSheetId="4">"$#REF!.$J$29"</definedName>
    <definedName name="RMZWA" localSheetId="7">#REF!</definedName>
    <definedName name="RMZWA">#REF!</definedName>
    <definedName name="RO" localSheetId="4">#REF!</definedName>
    <definedName name="RO" localSheetId="7">#REF!</definedName>
    <definedName name="RO" localSheetId="26">#REF!</definedName>
    <definedName name="RO">#REF!</definedName>
    <definedName name="ROB">#REF!</definedName>
    <definedName name="ROBERTO">#REF!</definedName>
    <definedName name="ROÇADA" localSheetId="4">#REF!</definedName>
    <definedName name="ROÇADA" localSheetId="7">#REF!</definedName>
    <definedName name="ROÇADA">#REF!</definedName>
    <definedName name="ROÇADACOLONIÃO" localSheetId="4">#REF!</definedName>
    <definedName name="ROÇADACOLONIÃO" localSheetId="7">#REF!</definedName>
    <definedName name="ROÇADACOLONIÃO">#REF!</definedName>
    <definedName name="ROÇADAMANUAL" localSheetId="4">#REF!</definedName>
    <definedName name="ROÇADAMANUAL" localSheetId="7">#REF!</definedName>
    <definedName name="ROÇADAMANUAL">#REF!</definedName>
    <definedName name="ROÇADAMECANIZADA" localSheetId="4">#REF!</definedName>
    <definedName name="ROÇADAMECANIZADA" localSheetId="7">#REF!</definedName>
    <definedName name="ROÇADAMECANIZADA">#REF!</definedName>
    <definedName name="ROCCOLMAN" localSheetId="4">#REF!</definedName>
    <definedName name="ROCCOLMAN" localSheetId="7">#REF!</definedName>
    <definedName name="ROCCOLMAN">#REF!</definedName>
    <definedName name="RocColonião" localSheetId="4">#REF!</definedName>
    <definedName name="RocColonião" localSheetId="7">#REF!</definedName>
    <definedName name="RocColonião">#REF!</definedName>
    <definedName name="ROÇMANMAN" localSheetId="4">#REF!</definedName>
    <definedName name="ROÇMANMAN" localSheetId="7">#REF!</definedName>
    <definedName name="ROÇMANMAN">#REF!</definedName>
    <definedName name="RocManual" localSheetId="4">#REF!</definedName>
    <definedName name="RocManual" localSheetId="7">#REF!</definedName>
    <definedName name="RocManual">#REF!</definedName>
    <definedName name="RocMecanizada" localSheetId="4">#REF!</definedName>
    <definedName name="RocMecanizada" localSheetId="7">#REF!</definedName>
    <definedName name="RocMecanizada">#REF!</definedName>
    <definedName name="ROÇMECMAN" localSheetId="4">#REF!</definedName>
    <definedName name="ROÇMECMAN" localSheetId="7">#REF!</definedName>
    <definedName name="ROÇMECMAN">#REF!</definedName>
    <definedName name="ROÇO1" localSheetId="4">#N/A</definedName>
    <definedName name="ROÇO1" localSheetId="7">#REF!</definedName>
    <definedName name="ROÇO1">#N/A</definedName>
    <definedName name="ROÇO1_10" localSheetId="7">#REF!</definedName>
    <definedName name="ROÇO1_10">#N/A</definedName>
    <definedName name="ROÇO1_11" localSheetId="7">#REF!</definedName>
    <definedName name="ROÇO1_11">#N/A</definedName>
    <definedName name="ROÇO1_12" localSheetId="7">#REF!</definedName>
    <definedName name="ROÇO1_12">#N/A</definedName>
    <definedName name="ROÇO1_13" localSheetId="7">#REF!</definedName>
    <definedName name="ROÇO1_13">#N/A</definedName>
    <definedName name="ROÇO1_14" localSheetId="7">#REF!</definedName>
    <definedName name="ROÇO1_14">#N/A</definedName>
    <definedName name="ROÇO1_15" localSheetId="7">#REF!</definedName>
    <definedName name="ROÇO1_15">#N/A</definedName>
    <definedName name="ROÇO1_16" localSheetId="7">#REF!</definedName>
    <definedName name="ROÇO1_16">#N/A</definedName>
    <definedName name="ROÇO1_17" localSheetId="7">#REF!</definedName>
    <definedName name="ROÇO1_17">#N/A</definedName>
    <definedName name="ROÇO1_18" localSheetId="7">#REF!</definedName>
    <definedName name="ROÇO1_18">#N/A</definedName>
    <definedName name="ROÇO1_2" localSheetId="7">#REF!</definedName>
    <definedName name="ROÇO1_2">#N/A</definedName>
    <definedName name="ROÇO1_5" localSheetId="7">#REF!</definedName>
    <definedName name="ROÇO1_5">#N/A</definedName>
    <definedName name="ROÇO1_6" localSheetId="7">#REF!</definedName>
    <definedName name="ROÇO1_6">#N/A</definedName>
    <definedName name="ROÇO1_7" localSheetId="7">#REF!</definedName>
    <definedName name="ROÇO1_7">#N/A</definedName>
    <definedName name="ROÇO1_8" localSheetId="7">#REF!</definedName>
    <definedName name="ROÇO1_8">#N/A</definedName>
    <definedName name="ROÇO1_9" localSheetId="7">#REF!</definedName>
    <definedName name="ROÇO1_9">#N/A</definedName>
    <definedName name="Rod" localSheetId="4" hidden="1">#REF!</definedName>
    <definedName name="Rod" localSheetId="7">#REF!</definedName>
    <definedName name="Rod" localSheetId="26" hidden="1">#REF!</definedName>
    <definedName name="Rod">#REF!</definedName>
    <definedName name="Rodapé" localSheetId="4">#REF!</definedName>
    <definedName name="Rodapé" localSheetId="7">#REF!</definedName>
    <definedName name="Rodapé" localSheetId="26">#REF!</definedName>
    <definedName name="Rodapé">#REF!</definedName>
    <definedName name="RODAPE_CINZA_CORUMBA" localSheetId="4">#REF!</definedName>
    <definedName name="RODAPE_CINZA_CORUMBA" localSheetId="7">#REF!</definedName>
    <definedName name="RODAPE_CINZA_CORUMBA">#REF!</definedName>
    <definedName name="rodo" localSheetId="4">#REF!</definedName>
    <definedName name="rodo" localSheetId="7">#REF!</definedName>
    <definedName name="rodo">#REF!</definedName>
    <definedName name="RODOVIA" localSheetId="4">#REF!</definedName>
    <definedName name="RODOVIA" localSheetId="7">#REF!</definedName>
    <definedName name="RODOVIA" localSheetId="26">#REF!</definedName>
    <definedName name="RODOVIA">#REF!</definedName>
    <definedName name="Rodovia___................" localSheetId="4">#REF!</definedName>
    <definedName name="Rodovia___................" localSheetId="7">#REF!</definedName>
    <definedName name="Rodovia___................" localSheetId="26">#REF!</definedName>
    <definedName name="Rodovia___................">#REF!</definedName>
    <definedName name="RODOVIA_1" localSheetId="4">#REF!</definedName>
    <definedName name="RODOVIA_1" localSheetId="7">#REF!</definedName>
    <definedName name="RODOVIA_1">#REF!</definedName>
    <definedName name="RODOVIA_10" localSheetId="4">#REF!</definedName>
    <definedName name="RODOVIA_10" localSheetId="7">#REF!</definedName>
    <definedName name="RODOVIA_10">#REF!</definedName>
    <definedName name="RODOVIA_11" localSheetId="4">#REF!</definedName>
    <definedName name="RODOVIA_11" localSheetId="7">#REF!</definedName>
    <definedName name="RODOVIA_11">#REF!</definedName>
    <definedName name="RODOVIA_12" localSheetId="4">#REF!</definedName>
    <definedName name="RODOVIA_12" localSheetId="7">#REF!</definedName>
    <definedName name="RODOVIA_12">#REF!</definedName>
    <definedName name="rodovia_4" localSheetId="4">#REF!</definedName>
    <definedName name="rodovia_4" localSheetId="7">#REF!</definedName>
    <definedName name="rodovia_4">#REF!</definedName>
    <definedName name="RODOVIA_9" localSheetId="4">#REF!</definedName>
    <definedName name="RODOVIA_9" localSheetId="7">#REF!</definedName>
    <definedName name="RODOVIA_9">#REF!</definedName>
    <definedName name="ROMZ" localSheetId="4">#REF!</definedName>
    <definedName name="ROMZ" localSheetId="7">#REF!</definedName>
    <definedName name="ROMZ">#REF!</definedName>
    <definedName name="Rotina1" localSheetId="4">#REF!</definedName>
    <definedName name="Rotina1" localSheetId="7">#REF!</definedName>
    <definedName name="Rotina1" localSheetId="26">#REF!</definedName>
    <definedName name="Rotina1">#REF!</definedName>
    <definedName name="RowLevel" hidden="1">1</definedName>
    <definedName name="RP" localSheetId="4">#REF!</definedName>
    <definedName name="RP" localSheetId="7">#REF!</definedName>
    <definedName name="RP" localSheetId="26">#REF!</definedName>
    <definedName name="rp">#REF!</definedName>
    <definedName name="RP_1" localSheetId="4">#REF!</definedName>
    <definedName name="RP_1" localSheetId="7">#REF!</definedName>
    <definedName name="RP_1" localSheetId="26">#REF!</definedName>
    <definedName name="rp_1">#N/A</definedName>
    <definedName name="RP_13" localSheetId="4">#REF!</definedName>
    <definedName name="RP_13" localSheetId="7">#REF!</definedName>
    <definedName name="RP_13">#REF!</definedName>
    <definedName name="rp_2">#N/A</definedName>
    <definedName name="RP_39" localSheetId="4">#REF!</definedName>
    <definedName name="RP_39" localSheetId="7">#REF!</definedName>
    <definedName name="RP_39">#REF!</definedName>
    <definedName name="RP_6" localSheetId="4">#REF!</definedName>
    <definedName name="RP_6" localSheetId="7">#REF!</definedName>
    <definedName name="RP_6">#REF!</definedName>
    <definedName name="RP110PI" localSheetId="4">#REF!</definedName>
    <definedName name="RP110PI" localSheetId="7">#REF!</definedName>
    <definedName name="RP110PI" localSheetId="26">#REF!</definedName>
    <definedName name="RP110PI">#REF!</definedName>
    <definedName name="RP110PI_2">#N/A</definedName>
    <definedName name="RP110R" localSheetId="4">#REF!</definedName>
    <definedName name="RP110R" localSheetId="7">#REF!</definedName>
    <definedName name="RP110R" localSheetId="26">#REF!</definedName>
    <definedName name="RP110R">#REF!</definedName>
    <definedName name="RP110R_2">#N/A</definedName>
    <definedName name="RP316PI" localSheetId="4">#REF!</definedName>
    <definedName name="RP316PI" localSheetId="7">#REF!</definedName>
    <definedName name="RP316PI" localSheetId="26">#REF!</definedName>
    <definedName name="RP316PI">#REF!</definedName>
    <definedName name="RP316PI_2">#N/A</definedName>
    <definedName name="RP316R" localSheetId="4">#REF!</definedName>
    <definedName name="RP316R" localSheetId="7">#REF!</definedName>
    <definedName name="RP316R" localSheetId="26">#REF!</definedName>
    <definedName name="RP316R">#REF!</definedName>
    <definedName name="RP316R_2">#N/A</definedName>
    <definedName name="RP423PI" localSheetId="4">#REF!</definedName>
    <definedName name="RP423PI" localSheetId="7">#REF!</definedName>
    <definedName name="RP423PI" localSheetId="26">#REF!</definedName>
    <definedName name="RP423PI">#REF!</definedName>
    <definedName name="RP423PI_2">#N/A</definedName>
    <definedName name="RP423R" localSheetId="4">#REF!</definedName>
    <definedName name="RP423R" localSheetId="7">#REF!</definedName>
    <definedName name="RP423R" localSheetId="26">#REF!</definedName>
    <definedName name="RP423R">#REF!</definedName>
    <definedName name="RP423R_2">#N/A</definedName>
    <definedName name="RPA" localSheetId="4">#REF!</definedName>
    <definedName name="RPA" localSheetId="7">#REF!</definedName>
    <definedName name="RPA">#REF!</definedName>
    <definedName name="rpa_1" localSheetId="4">#REF!</definedName>
    <definedName name="rpa_1" localSheetId="7">#REF!</definedName>
    <definedName name="rpa_1">#REF!</definedName>
    <definedName name="RPA_6">#REF!</definedName>
    <definedName name="RPAV" localSheetId="4">#REF!</definedName>
    <definedName name="RPAV" localSheetId="7">#REF!</definedName>
    <definedName name="RPAV">#REF!</definedName>
    <definedName name="rpb" localSheetId="4">#REF!</definedName>
    <definedName name="rpb" localSheetId="7">#REF!</definedName>
    <definedName name="rpb">#REF!</definedName>
    <definedName name="rpb_1" localSheetId="4">#REF!</definedName>
    <definedName name="rpb_1" localSheetId="7">#REF!</definedName>
    <definedName name="rpb_1">#REF!</definedName>
    <definedName name="rpcbuqm" localSheetId="4">#REF!</definedName>
    <definedName name="rpcbuqm" localSheetId="7">#REF!</definedName>
    <definedName name="rpcbuqm">#REF!</definedName>
    <definedName name="RPDMAN" localSheetId="4">#REF!</definedName>
    <definedName name="RPDMAN" localSheetId="7">#REF!</definedName>
    <definedName name="RPDMAN">#REF!</definedName>
    <definedName name="RPDMEC" localSheetId="4">#REF!</definedName>
    <definedName name="RPDMEC" localSheetId="7">#REF!</definedName>
    <definedName name="RPDMEC">#REF!</definedName>
    <definedName name="RPL" localSheetId="4">#REF!</definedName>
    <definedName name="RPL" localSheetId="7">#REF!</definedName>
    <definedName name="RPL">#REF!</definedName>
    <definedName name="RPM" localSheetId="4">#REF!</definedName>
    <definedName name="RPM" localSheetId="7">#REF!</definedName>
    <definedName name="RPM">#REF!</definedName>
    <definedName name="RPMA" localSheetId="4">#REF!</definedName>
    <definedName name="RPMA" localSheetId="7">#REF!</definedName>
    <definedName name="RPMA">#REF!</definedName>
    <definedName name="RPMAN" localSheetId="4">#REF!</definedName>
    <definedName name="RPMAN" localSheetId="7">#REF!</definedName>
    <definedName name="RPMAN">#REF!</definedName>
    <definedName name="RPMANTOTAL" localSheetId="4">#REF!</definedName>
    <definedName name="RPMANTOTAL" localSheetId="7">#REF!</definedName>
    <definedName name="RPMANTOTAL">#REF!</definedName>
    <definedName name="RPMBUF" localSheetId="4">#REF!</definedName>
    <definedName name="RPMBUF" localSheetId="7">#REF!</definedName>
    <definedName name="RPMBUF">#REF!</definedName>
    <definedName name="RPMEC" localSheetId="4">#REF!</definedName>
    <definedName name="RPMEC" localSheetId="7">#REF!</definedName>
    <definedName name="RPMEC">#REF!</definedName>
    <definedName name="RPMECSERRA" localSheetId="4">#REF!</definedName>
    <definedName name="RPMECSERRA" localSheetId="7">#REF!</definedName>
    <definedName name="RPMECSERRA">#REF!</definedName>
    <definedName name="RPMSOLO" localSheetId="4">#REF!</definedName>
    <definedName name="RPMSOLO" localSheetId="7">#REF!</definedName>
    <definedName name="RPMSOLO">#REF!</definedName>
    <definedName name="RPMTOTAL" localSheetId="4">#REF!</definedName>
    <definedName name="RPMTOTAL" localSheetId="7">#REF!</definedName>
    <definedName name="RPMTOTAL">#REF!</definedName>
    <definedName name="RPP" localSheetId="4">#REF!</definedName>
    <definedName name="RPP" localSheetId="7">#REF!</definedName>
    <definedName name="RPP">#REF!</definedName>
    <definedName name="rpp_1" localSheetId="4">#REF!</definedName>
    <definedName name="rpp_1" localSheetId="7">#REF!</definedName>
    <definedName name="rpp_1">#REF!</definedName>
    <definedName name="RPS" localSheetId="4">#REF!</definedName>
    <definedName name="RPS" localSheetId="7">#REF!</definedName>
    <definedName name="RPS" localSheetId="26">#REF!</definedName>
    <definedName name="RPS">#REF!</definedName>
    <definedName name="RPT" localSheetId="4">#REF!</definedName>
    <definedName name="RPT" localSheetId="7">#REF!</definedName>
    <definedName name="RPT">#REF!</definedName>
    <definedName name="RPTA" localSheetId="4">#REF!</definedName>
    <definedName name="RPTA" localSheetId="7">#REF!</definedName>
    <definedName name="RPTA">#REF!</definedName>
    <definedName name="rptransptotal" localSheetId="4">#REF!</definedName>
    <definedName name="rptransptotal" localSheetId="7">#REF!</definedName>
    <definedName name="rptransptotal">#REF!</definedName>
    <definedName name="RPW" localSheetId="4">"$#REF!.$K$36"</definedName>
    <definedName name="RPW" localSheetId="7">#REF!</definedName>
    <definedName name="RPW">#REF!</definedName>
    <definedName name="RPWA" localSheetId="4">"$#REF!.$K$35"</definedName>
    <definedName name="RPWA" localSheetId="7">#REF!</definedName>
    <definedName name="RPWA">#REF!</definedName>
    <definedName name="RPZ" localSheetId="4">#REF!</definedName>
    <definedName name="RPZ" localSheetId="7">#REF!</definedName>
    <definedName name="RPZ">#REF!</definedName>
    <definedName name="rqrqqed" localSheetId="4">#REF!</definedName>
    <definedName name="rqrqqed" localSheetId="7">#REF!</definedName>
    <definedName name="rqrqqed">#REF!</definedName>
    <definedName name="rr" localSheetId="25" hidden="1">{#N/A,#N/A,TRUE,"Serviços"}</definedName>
    <definedName name="rr" localSheetId="4" hidden="1">{#N/A,#N/A,TRUE,"Serviços"}</definedName>
    <definedName name="rr" localSheetId="7" hidden="1">{#N/A,#N/A,TRUE,"Serviços"}</definedName>
    <definedName name="rr" localSheetId="24" hidden="1">{#N/A,#N/A,TRUE,"Serviços"}</definedName>
    <definedName name="rr" hidden="1">{#N/A,#N/A,TRUE,"Serviços"}</definedName>
    <definedName name="RR.1C" localSheetId="4">#REF!</definedName>
    <definedName name="RR.1C" localSheetId="7">#REF!</definedName>
    <definedName name="RR.1C">#REF!</definedName>
    <definedName name="RR.1CCORREÇAO" localSheetId="4">#REF!</definedName>
    <definedName name="RR.1CCORREÇAO" localSheetId="7">#REF!</definedName>
    <definedName name="RR.1CCORREÇAO">#REF!</definedName>
    <definedName name="RR.1CREC" localSheetId="4">#REF!</definedName>
    <definedName name="RR.1CREC" localSheetId="7">#REF!</definedName>
    <definedName name="RR.1CREC">#REF!</definedName>
    <definedName name="RR_10" localSheetId="4">#REF!</definedName>
    <definedName name="RR_10" localSheetId="7">#REF!</definedName>
    <definedName name="RR_10">#REF!</definedName>
    <definedName name="RR_12" localSheetId="4">#REF!</definedName>
    <definedName name="RR_12" localSheetId="7">#REF!</definedName>
    <definedName name="RR_12">#REF!</definedName>
    <definedName name="rr_15" localSheetId="4">#REF!</definedName>
    <definedName name="rr_15" localSheetId="7">#REF!</definedName>
    <definedName name="rr_15" localSheetId="26">#REF!</definedName>
    <definedName name="rr_15">#REF!</definedName>
    <definedName name="RR_1C" localSheetId="4">#REF!</definedName>
    <definedName name="RR_1C" localSheetId="7">#REF!</definedName>
    <definedName name="RR_1C">#REF!</definedName>
    <definedName name="rr_2">NA()</definedName>
    <definedName name="RR_2C" localSheetId="4">#REF!</definedName>
    <definedName name="RR_2C" localSheetId="7">#REF!</definedName>
    <definedName name="RR_2C">#REF!</definedName>
    <definedName name="RR_3" localSheetId="4">#REF!</definedName>
    <definedName name="RR_3" localSheetId="7">#REF!</definedName>
    <definedName name="RR_3">#REF!</definedName>
    <definedName name="rr_4" localSheetId="4">#REF!</definedName>
    <definedName name="rr_4" localSheetId="7">#REF!</definedName>
    <definedName name="rr_4" localSheetId="26">#REF!</definedName>
    <definedName name="rr_4">#REF!</definedName>
    <definedName name="RR_9" localSheetId="4">#REF!</definedName>
    <definedName name="RR_9" localSheetId="7">#REF!</definedName>
    <definedName name="RR_9">#REF!</definedName>
    <definedName name="RR1C" localSheetId="4">#REF!</definedName>
    <definedName name="RR1C" localSheetId="7">#REF!</definedName>
    <definedName name="RR1C" localSheetId="26">#REF!</definedName>
    <definedName name="RR1C">#REF!</definedName>
    <definedName name="RR1CCO" localSheetId="4">#REF!</definedName>
    <definedName name="RR1CCO" localSheetId="7">#REF!</definedName>
    <definedName name="RR1CCO">#REF!</definedName>
    <definedName name="RR1CROO" localSheetId="4">#REF!</definedName>
    <definedName name="RR1CROO" localSheetId="7">#REF!</definedName>
    <definedName name="RR1CROO">#REF!</definedName>
    <definedName name="RR1CSD" localSheetId="4">#REF!</definedName>
    <definedName name="RR1CSD" localSheetId="7">#REF!</definedName>
    <definedName name="RR1CSD">#REF!</definedName>
    <definedName name="RR1CSUL" localSheetId="4">#REF!</definedName>
    <definedName name="RR1CSUL" localSheetId="7">#REF!</definedName>
    <definedName name="RR1CSUL">#REF!</definedName>
    <definedName name="RR1CW" localSheetId="4">"$#REF!.$H$14"</definedName>
    <definedName name="RR1CW" localSheetId="7">#REF!</definedName>
    <definedName name="RR1CW">#REF!</definedName>
    <definedName name="RR1CWA" localSheetId="4">"$#REF!.$H$13"</definedName>
    <definedName name="RR1CWA" localSheetId="7">#REF!</definedName>
    <definedName name="RR1CWA">#REF!</definedName>
    <definedName name="RR2C" localSheetId="4">#REF!</definedName>
    <definedName name="RR2C" localSheetId="7">#REF!</definedName>
    <definedName name="RR2C">#REF!</definedName>
    <definedName name="RR2CROO" localSheetId="4">#REF!</definedName>
    <definedName name="RR2CROO" localSheetId="7">#REF!</definedName>
    <definedName name="RR2CROO">#REF!</definedName>
    <definedName name="rraauf" localSheetId="4">#REF!</definedName>
    <definedName name="rraauf" localSheetId="7">#REF!</definedName>
    <definedName name="rraauf" localSheetId="26">#REF!</definedName>
    <definedName name="rraauf">#REF!</definedName>
    <definedName name="rraauf_1">#N/A</definedName>
    <definedName name="rraauf_2">#N/A</definedName>
    <definedName name="rraauq" localSheetId="4">#REF!</definedName>
    <definedName name="rraauq" localSheetId="7">#REF!</definedName>
    <definedName name="rraauq" localSheetId="26">#REF!</definedName>
    <definedName name="rraauq">#REF!</definedName>
    <definedName name="rraauq_1">#N/A</definedName>
    <definedName name="rraauq_2">#N/A</definedName>
    <definedName name="RRCOR" localSheetId="4">#REF!</definedName>
    <definedName name="RRCOR" localSheetId="7">#REF!</definedName>
    <definedName name="RRCOR">#REF!</definedName>
    <definedName name="rre" localSheetId="4">#REF!</definedName>
    <definedName name="rre" localSheetId="7">#REF!</definedName>
    <definedName name="rre">#REF!</definedName>
    <definedName name="rrff" localSheetId="25" hidden="1">{#N/A,#N/A,TRUE,"Serviços"}</definedName>
    <definedName name="rrff" localSheetId="4" hidden="1">{#N/A,#N/A,TRUE,"Serviços"}</definedName>
    <definedName name="rrff" localSheetId="27" hidden="1">{#N/A,#N/A,TRUE,"Serviços"}</definedName>
    <definedName name="rrff" localSheetId="7" hidden="1">{#N/A,#N/A,TRUE,"Serviços"}</definedName>
    <definedName name="rrff" localSheetId="24" hidden="1">{#N/A,#N/A,TRUE,"Serviços"}</definedName>
    <definedName name="rrff" hidden="1">{#N/A,#N/A,TRUE,"Serviços"}</definedName>
    <definedName name="rrfff" localSheetId="25" hidden="1">{#N/A,#N/A,TRUE,"Serviços"}</definedName>
    <definedName name="rrfff" localSheetId="4" hidden="1">{#N/A,#N/A,TRUE,"Serviços"}</definedName>
    <definedName name="rrfff" localSheetId="27" hidden="1">{#N/A,#N/A,TRUE,"Serviços"}</definedName>
    <definedName name="rrfff" localSheetId="7" hidden="1">{#N/A,#N/A,TRUE,"Serviços"}</definedName>
    <definedName name="rrfff" localSheetId="24" hidden="1">{#N/A,#N/A,TRUE,"Serviços"}</definedName>
    <definedName name="rrfff" hidden="1">{#N/A,#N/A,TRUE,"Serviços"}</definedName>
    <definedName name="RRM" localSheetId="4">#REF!</definedName>
    <definedName name="RRM" localSheetId="7">#REF!</definedName>
    <definedName name="RRM">#REF!</definedName>
    <definedName name="RRMBF">"'file:///D:/Meus documentos/ANASTÁCIO/SERCEL/BR262990800.xls'#$SERVIÇOS.$#REF!$#REF!"</definedName>
    <definedName name="RRMBUQ" localSheetId="4">"$#REF!.$H$32"</definedName>
    <definedName name="RRMBUQ" localSheetId="7">#REF!</definedName>
    <definedName name="RRMBUQ">#REF!</definedName>
    <definedName name="RRMBUQW" localSheetId="4">"$#REF!.$H$34"</definedName>
    <definedName name="RRMBUQW" localSheetId="7">#REF!</definedName>
    <definedName name="RRMBUQW">#REF!</definedName>
    <definedName name="RRMBUQWA" localSheetId="4">"$#REF!.$H$33"</definedName>
    <definedName name="RRMBUQWA" localSheetId="7">#REF!</definedName>
    <definedName name="RRMBUQWA">#REF!</definedName>
    <definedName name="RRP" localSheetId="4">#REF!</definedName>
    <definedName name="RRP" localSheetId="7">#REF!</definedName>
    <definedName name="RRP">#REF!</definedName>
    <definedName name="RRPL" localSheetId="4">#REF!</definedName>
    <definedName name="RRPL" localSheetId="7">#REF!</definedName>
    <definedName name="RRPL" localSheetId="26">#REF!</definedName>
    <definedName name="RRPL">#REF!</definedName>
    <definedName name="RRPL_10">#N/A</definedName>
    <definedName name="RRPL_11">#N/A</definedName>
    <definedName name="RRPL_12">#N/A</definedName>
    <definedName name="RRPL_13">#N/A</definedName>
    <definedName name="RRPL_14">#N/A</definedName>
    <definedName name="RRPL_15">#N/A</definedName>
    <definedName name="RRPL_16">#N/A</definedName>
    <definedName name="RRPL_17">#N/A</definedName>
    <definedName name="RRPL_18">#N/A</definedName>
    <definedName name="RRPL_5">#N/A</definedName>
    <definedName name="RRPL_6">#N/A</definedName>
    <definedName name="RRPL_7">#N/A</definedName>
    <definedName name="RRPL_8">#N/A</definedName>
    <definedName name="RRPL_9">#N/A</definedName>
    <definedName name="RRQ" localSheetId="4">#REF!</definedName>
    <definedName name="RRQ" localSheetId="7">#REF!</definedName>
    <definedName name="RRQ">#REF!</definedName>
    <definedName name="RRQAREA" localSheetId="4">#REF!</definedName>
    <definedName name="RRQAREA" localSheetId="7">#REF!</definedName>
    <definedName name="RRQAREA">#REF!</definedName>
    <definedName name="RRQTOTAL" localSheetId="4">#REF!</definedName>
    <definedName name="RRQTOTAL" localSheetId="7">#REF!</definedName>
    <definedName name="RRQTOTAL">#REF!</definedName>
    <definedName name="rrr" localSheetId="25" hidden="1">{#N/A,#N/A,TRUE,"Serviços"}</definedName>
    <definedName name="rrr" localSheetId="4" hidden="1">{#N/A,#N/A,TRUE,"Serviços"}</definedName>
    <definedName name="rrr" localSheetId="7" hidden="1">{#N/A,#N/A,TRUE,"Serviços"}</definedName>
    <definedName name="rrr" localSheetId="24" hidden="1">{#N/A,#N/A,TRUE,"Serviços"}</definedName>
    <definedName name="rrr" hidden="1">{#N/A,#N/A,TRUE,"Serviços"}</definedName>
    <definedName name="RRREC" localSheetId="4">#REF!</definedName>
    <definedName name="RRREC" localSheetId="7">#REF!</definedName>
    <definedName name="RRREC">#REF!</definedName>
    <definedName name="RRRP" localSheetId="4">#REF!</definedName>
    <definedName name="RRRP" localSheetId="7">#REF!</definedName>
    <definedName name="RRRP" localSheetId="26">#REF!</definedName>
    <definedName name="RRRP">#REF!</definedName>
    <definedName name="RRRR" localSheetId="7"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RRRR"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rrrrrr" localSheetId="7" hidden="1">{#N/A,#N/A,TRUE,"Serviços"}</definedName>
    <definedName name="rrrrrr" hidden="1">{#N/A,#N/A,TRUE,"Serviços"}</definedName>
    <definedName name="rrrrrrr" localSheetId="7" hidden="1">{#N/A,#N/A,TRUE,"Serviços"}</definedName>
    <definedName name="rrrrrrr" hidden="1">{#N/A,#N/A,TRUE,"Serviços"}</definedName>
    <definedName name="rrrrrrrrr" localSheetId="7" hidden="1">{#N/A,#N/A,TRUE,"Serviços"}</definedName>
    <definedName name="rrrrrrrrr" hidden="1">{#N/A,#N/A,TRUE,"Serviços"}</definedName>
    <definedName name="RRTB" localSheetId="4">#REF!</definedName>
    <definedName name="RRTB" localSheetId="7">#REF!</definedName>
    <definedName name="RRTB" localSheetId="26">#REF!</definedName>
    <definedName name="RRTB">#REF!</definedName>
    <definedName name="RRTOTAL" localSheetId="4">"$#REF!.$H$12"</definedName>
    <definedName name="RRTOTAL" localSheetId="7">#REF!</definedName>
    <definedName name="RRTOTAL">#REF!</definedName>
    <definedName name="RRTSD" localSheetId="4">#REF!</definedName>
    <definedName name="RRTSD" localSheetId="7">#REF!</definedName>
    <definedName name="RRTSD" localSheetId="26">#REF!</definedName>
    <definedName name="RRTSD">#REF!</definedName>
    <definedName name="RRVQ" localSheetId="4">#REF!</definedName>
    <definedName name="RRVQ" localSheetId="7">#REF!</definedName>
    <definedName name="RRVQ">#REF!</definedName>
    <definedName name="RS" localSheetId="4">#REF!</definedName>
    <definedName name="RS" localSheetId="19">#REF!</definedName>
    <definedName name="RS" localSheetId="7">#REF!</definedName>
    <definedName name="RS" localSheetId="26">#REF!</definedName>
    <definedName name="RS">#REF!</definedName>
    <definedName name="RS_2">#N/A</definedName>
    <definedName name="RS_25" localSheetId="4">#REF!</definedName>
    <definedName name="RS_25" localSheetId="7">#REF!</definedName>
    <definedName name="RS_25" localSheetId="26">#REF!</definedName>
    <definedName name="RS_25">#REF!</definedName>
    <definedName name="RS_4" localSheetId="4">#REF!</definedName>
    <definedName name="RS_4" localSheetId="7">#REF!</definedName>
    <definedName name="RS_4">#REF!</definedName>
    <definedName name="rsa" localSheetId="4">#REF!</definedName>
    <definedName name="rsa" localSheetId="7">#REF!</definedName>
    <definedName name="rsa">#REF!</definedName>
    <definedName name="rsetwt" localSheetId="7" hidden="1">{#N/A,#N/A,TRUE,"Serviços"}</definedName>
    <definedName name="rsetwt" hidden="1">{#N/A,#N/A,TRUE,"Serviços"}</definedName>
    <definedName name="RSH" localSheetId="4">#REF!</definedName>
    <definedName name="RSH" localSheetId="7">#REF!</definedName>
    <definedName name="RSH">#REF!</definedName>
    <definedName name="RSINH" localSheetId="4">#REF!</definedName>
    <definedName name="RSINH" localSheetId="7">#REF!</definedName>
    <definedName name="RSINH">#REF!</definedName>
    <definedName name="RSS" localSheetId="4">#REF!</definedName>
    <definedName name="RSS" localSheetId="7">#REF!</definedName>
    <definedName name="RSS">#REF!</definedName>
    <definedName name="RTBTBYTHBTT" localSheetId="4">#REF!</definedName>
    <definedName name="RTBTBYTHBTT" localSheetId="7">#REF!</definedName>
    <definedName name="RTBTBYTHBTT">#REF!</definedName>
    <definedName name="RTE" localSheetId="7">#REF!</definedName>
    <definedName name="RTE">#N/A</definedName>
    <definedName name="rteg4" localSheetId="4">#REF!</definedName>
    <definedName name="rteg4" localSheetId="7">#REF!</definedName>
    <definedName name="rteg4">#REF!</definedName>
    <definedName name="rtesrtewsrt" localSheetId="4" hidden="1">#REF!</definedName>
    <definedName name="rtesrtewsrt" localSheetId="7" hidden="1">#REF!</definedName>
    <definedName name="rtesrtewsrt" hidden="1">#REF!</definedName>
    <definedName name="rtr" localSheetId="4" hidden="1">#REF!</definedName>
    <definedName name="rtr" localSheetId="7" hidden="1">#REF!</definedName>
    <definedName name="rtr" hidden="1">#REF!</definedName>
    <definedName name="RTVGREVBRT" localSheetId="4">#REF!</definedName>
    <definedName name="RTVGREVBRT" localSheetId="7">#REF!</definedName>
    <definedName name="RTVGREVBRT">#REF!</definedName>
    <definedName name="rube" localSheetId="7">{"um","mil","um milhão","um bilhão","um trilhão"}</definedName>
    <definedName name="rube">{"um","mil","um milhão","um bilhão","um trilhão"}</definedName>
    <definedName name="RVGL" localSheetId="4">#REF!</definedName>
    <definedName name="RVGL" localSheetId="7">#REF!</definedName>
    <definedName name="RVGL">#REF!</definedName>
    <definedName name="rwwwwwwwww" localSheetId="7" hidden="1">{#N/A,#N/A,TRUE,"Serviços"}</definedName>
    <definedName name="rwwwwwwwww" hidden="1">{#N/A,#N/A,TRUE,"Serviços"}</definedName>
    <definedName name="rxfxrtfgxrxz" localSheetId="4">#REF!</definedName>
    <definedName name="rxfxrtfgxrxz" localSheetId="7">#REF!</definedName>
    <definedName name="rxfxrtfgxrxz">#REF!</definedName>
    <definedName name="RZ" localSheetId="4">#REF!</definedName>
    <definedName name="RZ" localSheetId="7">#REF!</definedName>
    <definedName name="RZ">#REF!</definedName>
    <definedName name="RZ_1" localSheetId="4">#REF!</definedName>
    <definedName name="RZ_1" localSheetId="7">#REF!</definedName>
    <definedName name="RZ_1" localSheetId="26">#REF!</definedName>
    <definedName name="RZ_1">#REF!</definedName>
    <definedName name="rz_13" localSheetId="4">#REF!</definedName>
    <definedName name="rz_13" localSheetId="7">#REF!</definedName>
    <definedName name="rz_13">#REF!</definedName>
    <definedName name="rz_39" localSheetId="4">#REF!</definedName>
    <definedName name="rz_39" localSheetId="7">#REF!</definedName>
    <definedName name="rz_39">#REF!</definedName>
    <definedName name="rz_6" localSheetId="4">#REF!</definedName>
    <definedName name="rz_6" localSheetId="7">#REF!</definedName>
    <definedName name="rz_6">#REF!</definedName>
    <definedName name="S" localSheetId="4">BDI!placas</definedName>
    <definedName name="S" localSheetId="7">#REF!</definedName>
    <definedName name="S" localSheetId="26">'Mapa+Binômio'!placas</definedName>
    <definedName name="S">#N/A</definedName>
    <definedName name="S_10" localSheetId="7">#REF!</definedName>
    <definedName name="S_10">#N/A</definedName>
    <definedName name="S_11" localSheetId="7">#REF!</definedName>
    <definedName name="S_11">#N/A</definedName>
    <definedName name="S_12" localSheetId="7">#REF!</definedName>
    <definedName name="S_12">#N/A</definedName>
    <definedName name="S_13" localSheetId="7">#REF!</definedName>
    <definedName name="S_13">#N/A</definedName>
    <definedName name="S_14" localSheetId="7">#REF!</definedName>
    <definedName name="S_14">#N/A</definedName>
    <definedName name="S_15" localSheetId="7">#REF!</definedName>
    <definedName name="S_15">#N/A</definedName>
    <definedName name="S_16" localSheetId="7">#REF!</definedName>
    <definedName name="S_16">#N/A</definedName>
    <definedName name="S_17" localSheetId="7">#REF!</definedName>
    <definedName name="S_17">#N/A</definedName>
    <definedName name="S_18" localSheetId="7">#REF!</definedName>
    <definedName name="S_18">#N/A</definedName>
    <definedName name="S_2" localSheetId="7">#REF!</definedName>
    <definedName name="S_2">#N/A</definedName>
    <definedName name="S_5" localSheetId="7">#REF!</definedName>
    <definedName name="S_5">#N/A</definedName>
    <definedName name="S_6" localSheetId="7">#REF!</definedName>
    <definedName name="S_6">#N/A</definedName>
    <definedName name="S_7" localSheetId="7">#REF!</definedName>
    <definedName name="S_7">#N/A</definedName>
    <definedName name="S_8" localSheetId="7">#REF!</definedName>
    <definedName name="S_8">#N/A</definedName>
    <definedName name="S_9" localSheetId="7">#REF!</definedName>
    <definedName name="S_9">#N/A</definedName>
    <definedName name="s1234567" localSheetId="4">#REF!</definedName>
    <definedName name="s1234567" localSheetId="7">#REF!</definedName>
    <definedName name="s1234567">#REF!</definedName>
    <definedName name="s14_" localSheetId="4">#REF!</definedName>
    <definedName name="s14_" localSheetId="7">#REF!</definedName>
    <definedName name="s14_">#REF!</definedName>
    <definedName name="sa" localSheetId="4">#REF!</definedName>
    <definedName name="sa" localSheetId="7">#REF!</definedName>
    <definedName name="sa">#REF!</definedName>
    <definedName name="saa" localSheetId="7" hidden="1">{#N/A,#N/A,FALSE,"GERAL";#N/A,#N/A,FALSE,"012-96";#N/A,#N/A,FALSE,"018-96";#N/A,#N/A,FALSE,"027-96";#N/A,#N/A,FALSE,"059-96";#N/A,#N/A,FALSE,"076-96";#N/A,#N/A,FALSE,"019-97";#N/A,#N/A,FALSE,"021-97";#N/A,#N/A,FALSE,"022-97";#N/A,#N/A,FALSE,"028-97"}</definedName>
    <definedName name="saa" hidden="1">{#N/A,#N/A,FALSE,"GERAL";#N/A,#N/A,FALSE,"012-96";#N/A,#N/A,FALSE,"018-96";#N/A,#N/A,FALSE,"027-96";#N/A,#N/A,FALSE,"059-96";#N/A,#N/A,FALSE,"076-96";#N/A,#N/A,FALSE,"019-97";#N/A,#N/A,FALSE,"021-97";#N/A,#N/A,FALSE,"022-97";#N/A,#N/A,FALSE,"028-97"}</definedName>
    <definedName name="sabor" localSheetId="7">#REF!</definedName>
    <definedName name="sabor">#N/A</definedName>
    <definedName name="sAço" localSheetId="4">#REF!</definedName>
    <definedName name="sAço" localSheetId="7">#REF!</definedName>
    <definedName name="sAço">#REF!</definedName>
    <definedName name="sad">#REF!</definedName>
    <definedName name="SAFSADSFREQ" localSheetId="4">#REF!</definedName>
    <definedName name="SAFSADSFREQ" localSheetId="7">#REF!</definedName>
    <definedName name="SAFSADSFREQ">#REF!</definedName>
    <definedName name="SAL" localSheetId="4">#REF!</definedName>
    <definedName name="SAL" localSheetId="7">#REF!</definedName>
    <definedName name="SAL">#REF!</definedName>
    <definedName name="SAL0A">#REF!</definedName>
    <definedName name="SAL0T">#REF!</definedName>
    <definedName name="SAL1A">#REF!</definedName>
    <definedName name="SAL1T">#REF!</definedName>
    <definedName name="SAL2A">#REF!</definedName>
    <definedName name="SAL2P">#REF!</definedName>
    <definedName name="SAL2T">#REF!</definedName>
    <definedName name="SAL3A">#REF!</definedName>
    <definedName name="SAL3P">#REF!</definedName>
    <definedName name="SAL3T">#REF!</definedName>
    <definedName name="SAL4A">#REF!</definedName>
    <definedName name="SAL4P">#REF!</definedName>
    <definedName name="SAL4T">#REF!</definedName>
    <definedName name="SALA0">#REF!</definedName>
    <definedName name="SALA1">#REF!</definedName>
    <definedName name="SALA2">#REF!</definedName>
    <definedName name="SALA4">#REF!</definedName>
    <definedName name="SALARIO" localSheetId="4">#REF!</definedName>
    <definedName name="SALARIO" localSheetId="7">#REF!</definedName>
    <definedName name="SALARIO">#REF!</definedName>
    <definedName name="SALARIOS" localSheetId="4">#REF!</definedName>
    <definedName name="SALARIOS" localSheetId="7">#REF!</definedName>
    <definedName name="SALARIOS">#REF!</definedName>
    <definedName name="salete" localSheetId="4" hidden="1">{#N/A,#N/A,FALSE,"MO (2)"}</definedName>
    <definedName name="salete" localSheetId="7" hidden="1">{#N/A,#N/A,FALSE,"MO (2)"}</definedName>
    <definedName name="salete" hidden="1">{#N/A,#N/A,FALSE,"MO (2)"}</definedName>
    <definedName name="salete.com" localSheetId="4" hidden="1">{#N/A,#N/A,FALSE,"MO (2)"}</definedName>
    <definedName name="salete.com" localSheetId="7" hidden="1">{#N/A,#N/A,FALSE,"MO (2)"}</definedName>
    <definedName name="salete.com" hidden="1">{#N/A,#N/A,FALSE,"MO (2)"}</definedName>
    <definedName name="SALP0" localSheetId="4">#REF!</definedName>
    <definedName name="SALP0" localSheetId="7">#REF!</definedName>
    <definedName name="SALP0">#REF!</definedName>
    <definedName name="SALP2" localSheetId="4">#REF!</definedName>
    <definedName name="SALP2" localSheetId="7">#REF!</definedName>
    <definedName name="SALP2">#REF!</definedName>
    <definedName name="SALP4" localSheetId="4">#REF!</definedName>
    <definedName name="SALP4" localSheetId="7">#REF!</definedName>
    <definedName name="SALP4">#REF!</definedName>
    <definedName name="SALT0">#REF!</definedName>
    <definedName name="SALT1">#REF!</definedName>
    <definedName name="SALT2">#REF!</definedName>
    <definedName name="SALT3">#REF!</definedName>
    <definedName name="SALT4">#REF!</definedName>
    <definedName name="SAN" localSheetId="4">#REF!</definedName>
    <definedName name="SAN" localSheetId="7">#REF!</definedName>
    <definedName name="SAN">#REF!</definedName>
    <definedName name="sAndaim" localSheetId="4">#REF!</definedName>
    <definedName name="sAndaim" localSheetId="7">#REF!</definedName>
    <definedName name="sAndaim">#REF!</definedName>
    <definedName name="SAPBEXsysID" hidden="1">"BIP"</definedName>
    <definedName name="sApicoam" localSheetId="4">#REF!</definedName>
    <definedName name="sApicoam" localSheetId="7">#REF!</definedName>
    <definedName name="sApicoam">#REF!</definedName>
    <definedName name="sAquisMatBet" localSheetId="4">#REF!</definedName>
    <definedName name="sAquisMatBet" localSheetId="7">#REF!</definedName>
    <definedName name="sAquisMatBet">#REF!</definedName>
    <definedName name="sar" localSheetId="4">#REF!</definedName>
    <definedName name="sar" localSheetId="7">#REF!</definedName>
    <definedName name="sar">#REF!</definedName>
    <definedName name="sarjeta" localSheetId="7">#REF!</definedName>
    <definedName name="Sarjeta">#N/A</definedName>
    <definedName name="SARRAFO" localSheetId="4">#REF!</definedName>
    <definedName name="SARRAFO" localSheetId="7">#REF!</definedName>
    <definedName name="SARRAFO">#REF!</definedName>
    <definedName name="SASA" localSheetId="4" hidden="1">{#N/A,#N/A,FALSE,"MO (2)"}</definedName>
    <definedName name="SASA" localSheetId="7" hidden="1">{#N/A,#N/A,FALSE,"MO (2)"}</definedName>
    <definedName name="SASA" hidden="1">{#N/A,#N/A,FALSE,"MO (2)"}</definedName>
    <definedName name="sasa.com" localSheetId="4" hidden="1">{#N/A,#N/A,FALSE,"MO (2)"}</definedName>
    <definedName name="sasa.com" localSheetId="7" hidden="1">{#N/A,#N/A,FALSE,"MO (2)"}</definedName>
    <definedName name="sasa.com" hidden="1">{#N/A,#N/A,FALSE,"MO (2)"}</definedName>
    <definedName name="sasaasa" localSheetId="4" hidden="1">{#N/A,#N/A,FALSE,"MO (2)"}</definedName>
    <definedName name="sasaasa" localSheetId="7" hidden="1">{#N/A,#N/A,FALSE,"MO (2)"}</definedName>
    <definedName name="sasaasa" hidden="1">{#N/A,#N/A,FALSE,"MO (2)"}</definedName>
    <definedName name="SASASA" localSheetId="25" hidden="1">{#N/A,#N/A,FALSE,"MO (2)"}</definedName>
    <definedName name="SASASA" localSheetId="4" hidden="1">{#N/A,#N/A,FALSE,"MO (2)"}</definedName>
    <definedName name="SASASA" localSheetId="27" hidden="1">{#N/A,#N/A,FALSE,"MO (2)"}</definedName>
    <definedName name="SASASA" localSheetId="7" hidden="1">{#N/A,#N/A,FALSE,"MO (2)"}</definedName>
    <definedName name="SASASA" localSheetId="24" hidden="1">{#N/A,#N/A,FALSE,"MO (2)"}</definedName>
    <definedName name="SASASA" hidden="1">{#N/A,#N/A,FALSE,"MO (2)"}</definedName>
    <definedName name="SASASA_1" localSheetId="4" hidden="1">{#N/A,#N/A,FALSE,"MO (2)"}</definedName>
    <definedName name="SASASA_1" localSheetId="7" hidden="1">{#N/A,#N/A,FALSE,"MO (2)"}</definedName>
    <definedName name="SASASA_1" hidden="1">{#N/A,#N/A,FALSE,"MO (2)"}</definedName>
    <definedName name="sasda" localSheetId="25" hidden="1">{#N/A,#N/A,TRUE,"Serviços"}</definedName>
    <definedName name="sasda" localSheetId="4" hidden="1">{#N/A,#N/A,TRUE,"Serviços"}</definedName>
    <definedName name="sasda" localSheetId="27" hidden="1">{#N/A,#N/A,TRUE,"Serviços"}</definedName>
    <definedName name="sasda" localSheetId="7" hidden="1">{#N/A,#N/A,TRUE,"Serviços"}</definedName>
    <definedName name="sasda" localSheetId="24" hidden="1">{#N/A,#N/A,TRUE,"Serviços"}</definedName>
    <definedName name="sasda" hidden="1">{#N/A,#N/A,TRUE,"Serviços"}</definedName>
    <definedName name="sasdaa" localSheetId="25" hidden="1">{#N/A,#N/A,TRUE,"Serviços"}</definedName>
    <definedName name="sasdaa" localSheetId="4" hidden="1">{#N/A,#N/A,TRUE,"Serviços"}</definedName>
    <definedName name="sasdaa" localSheetId="27" hidden="1">{#N/A,#N/A,TRUE,"Serviços"}</definedName>
    <definedName name="sasdaa" localSheetId="7" hidden="1">{#N/A,#N/A,TRUE,"Serviços"}</definedName>
    <definedName name="sasdaa" localSheetId="24" hidden="1">{#N/A,#N/A,TRUE,"Serviços"}</definedName>
    <definedName name="sasdaa" hidden="1">{#N/A,#N/A,TRUE,"Serviços"}</definedName>
    <definedName name="sat" localSheetId="4">#REF!</definedName>
    <definedName name="sat" localSheetId="7">#REF!</definedName>
    <definedName name="sat" localSheetId="26">#REF!</definedName>
    <definedName name="sat">#REF!</definedName>
    <definedName name="sat_10" localSheetId="4">#REF!</definedName>
    <definedName name="sat_10" localSheetId="7">#REF!</definedName>
    <definedName name="sat_10">#REF!</definedName>
    <definedName name="sat_12" localSheetId="4">#REF!</definedName>
    <definedName name="sat_12" localSheetId="7">#REF!</definedName>
    <definedName name="sat_12">#REF!</definedName>
    <definedName name="sat_9" localSheetId="4">#REF!</definedName>
    <definedName name="sat_9" localSheetId="7">#REF!</definedName>
    <definedName name="sat_9">#REF!</definedName>
    <definedName name="sb" localSheetId="4">#REF!</definedName>
    <definedName name="sb" localSheetId="7">#REF!</definedName>
    <definedName name="sb" localSheetId="26">#REF!</definedName>
    <definedName name="sb">#REF!</definedName>
    <definedName name="sb_1">#N/A</definedName>
    <definedName name="sb_2">#N/A</definedName>
    <definedName name="sBase" localSheetId="4">#REF!</definedName>
    <definedName name="sBase" localSheetId="7">#REF!</definedName>
    <definedName name="sBase">#REF!</definedName>
    <definedName name="sbg" localSheetId="4">#REF!</definedName>
    <definedName name="sbg" localSheetId="19">#REF!</definedName>
    <definedName name="sbg" localSheetId="7">#REF!</definedName>
    <definedName name="sbg" localSheetId="26">#REF!</definedName>
    <definedName name="sbg">#REF!</definedName>
    <definedName name="sbg_2">#N/A</definedName>
    <definedName name="sbg_25" localSheetId="4">#REF!</definedName>
    <definedName name="sbg_25" localSheetId="7">#REF!</definedName>
    <definedName name="sbg_25" localSheetId="26">#REF!</definedName>
    <definedName name="sbg_25">#REF!</definedName>
    <definedName name="sbg_4" localSheetId="4">#REF!</definedName>
    <definedName name="sbg_4" localSheetId="7">#REF!</definedName>
    <definedName name="sbg_4">#REF!</definedName>
    <definedName name="sbgg" localSheetId="4">#REF!</definedName>
    <definedName name="sbgg" localSheetId="7">#REF!</definedName>
    <definedName name="sbgg">#REF!</definedName>
    <definedName name="SBMA" localSheetId="4">#REF!</definedName>
    <definedName name="SBMA" localSheetId="7">#REF!</definedName>
    <definedName name="SBMA">#REF!</definedName>
    <definedName name="SBRP" localSheetId="4">#REF!</definedName>
    <definedName name="SBRP" localSheetId="7">#REF!</definedName>
    <definedName name="SBRP" localSheetId="26">#REF!</definedName>
    <definedName name="SBRP">#REF!</definedName>
    <definedName name="sbrp." localSheetId="4">#REF!</definedName>
    <definedName name="sbrp." localSheetId="7">#REF!</definedName>
    <definedName name="sbrp.">#REF!</definedName>
    <definedName name="SBRP_1" localSheetId="4">#REF!</definedName>
    <definedName name="SBRP_1" localSheetId="7">#REF!</definedName>
    <definedName name="SBRP_1" localSheetId="26">#REF!</definedName>
    <definedName name="SBRP_1">#REF!</definedName>
    <definedName name="SBRP_2">#N/A</definedName>
    <definedName name="SBSGDVDBD" localSheetId="4">#REF!</definedName>
    <definedName name="SBSGDVDBD" localSheetId="7">#REF!</definedName>
    <definedName name="SBSGDVDBD">#REF!</definedName>
    <definedName name="SBT" localSheetId="4">#REF!</definedName>
    <definedName name="SBT" localSheetId="7">#REF!</definedName>
    <definedName name="SBT">#REF!</definedName>
    <definedName name="SBTA" localSheetId="4">#REF!</definedName>
    <definedName name="SBTA" localSheetId="7">#REF!</definedName>
    <definedName name="SBTA">#REF!</definedName>
    <definedName name="SBTC" localSheetId="4">#REF!</definedName>
    <definedName name="SBTC" localSheetId="19">#REF!</definedName>
    <definedName name="SBTC" localSheetId="7">#REF!</definedName>
    <definedName name="SBTC" localSheetId="26">#REF!</definedName>
    <definedName name="SBTC">#REF!</definedName>
    <definedName name="SBTC_2">#N/A</definedName>
    <definedName name="SBTC_25" localSheetId="4">#REF!</definedName>
    <definedName name="SBTC_25" localSheetId="7">#REF!</definedName>
    <definedName name="SBTC_25" localSheetId="26">#REF!</definedName>
    <definedName name="SBTC_25">#REF!</definedName>
    <definedName name="SBTC_4" localSheetId="4">#REF!</definedName>
    <definedName name="SBTC_4" localSheetId="7">#REF!</definedName>
    <definedName name="SBTC_4">#REF!</definedName>
    <definedName name="SBTCC" localSheetId="4">#REF!</definedName>
    <definedName name="SBTCC" localSheetId="7">#REF!</definedName>
    <definedName name="SBTCC">#REF!</definedName>
    <definedName name="SC" localSheetId="4">#REF!</definedName>
    <definedName name="SC" localSheetId="7">#REF!</definedName>
    <definedName name="SC">#REF!</definedName>
    <definedName name="SC1_1" localSheetId="4">#REF!</definedName>
    <definedName name="SC1_1" localSheetId="7">#REF!</definedName>
    <definedName name="SC1_1" localSheetId="26">#REF!</definedName>
    <definedName name="SC1_1">#REF!</definedName>
    <definedName name="SC10_1" localSheetId="4">#REF!</definedName>
    <definedName name="SC10_1" localSheetId="7">#REF!</definedName>
    <definedName name="SC10_1" localSheetId="26">#REF!</definedName>
    <definedName name="SC10_1">#REF!</definedName>
    <definedName name="SC11_1" localSheetId="4">#REF!</definedName>
    <definedName name="SC11_1" localSheetId="7">#REF!</definedName>
    <definedName name="SC11_1" localSheetId="26">#REF!</definedName>
    <definedName name="SC11_1">#REF!</definedName>
    <definedName name="SC12_1" localSheetId="4">#REF!</definedName>
    <definedName name="SC12_1" localSheetId="7">#REF!</definedName>
    <definedName name="SC12_1" localSheetId="26">#REF!</definedName>
    <definedName name="SC12_1">#REF!</definedName>
    <definedName name="SC13_1" localSheetId="4">#REF!</definedName>
    <definedName name="SC13_1" localSheetId="7">#REF!</definedName>
    <definedName name="SC13_1" localSheetId="26">#REF!</definedName>
    <definedName name="SC13_1">#REF!</definedName>
    <definedName name="SC14_1" localSheetId="4">#REF!</definedName>
    <definedName name="SC14_1" localSheetId="7">#REF!</definedName>
    <definedName name="SC14_1" localSheetId="26">#REF!</definedName>
    <definedName name="SC14_1">#REF!</definedName>
    <definedName name="SC2_1" localSheetId="4">#REF!</definedName>
    <definedName name="SC2_1" localSheetId="7">#REF!</definedName>
    <definedName name="SC2_1" localSheetId="26">#REF!</definedName>
    <definedName name="SC2_1">#REF!</definedName>
    <definedName name="SC3_1" localSheetId="4">#REF!</definedName>
    <definedName name="SC3_1" localSheetId="7">#REF!</definedName>
    <definedName name="SC3_1" localSheetId="26">#REF!</definedName>
    <definedName name="SC3_1">#REF!</definedName>
    <definedName name="SC4_1" localSheetId="4">#REF!</definedName>
    <definedName name="SC4_1" localSheetId="7">#REF!</definedName>
    <definedName name="SC4_1" localSheetId="26">#REF!</definedName>
    <definedName name="SC4_1">#REF!</definedName>
    <definedName name="SC5_1" localSheetId="4">#REF!</definedName>
    <definedName name="SC5_1" localSheetId="7">#REF!</definedName>
    <definedName name="SC5_1" localSheetId="26">#REF!</definedName>
    <definedName name="SC5_1">#REF!</definedName>
    <definedName name="SC6_1" localSheetId="4">#REF!</definedName>
    <definedName name="SC6_1" localSheetId="7">#REF!</definedName>
    <definedName name="SC6_1" localSheetId="26">#REF!</definedName>
    <definedName name="SC6_1">#REF!</definedName>
    <definedName name="SC7_1" localSheetId="4">#REF!</definedName>
    <definedName name="SC7_1" localSheetId="7">#REF!</definedName>
    <definedName name="SC7_1" localSheetId="26">#REF!</definedName>
    <definedName name="SC7_1">#REF!</definedName>
    <definedName name="SC8_1" localSheetId="4">#REF!</definedName>
    <definedName name="SC8_1" localSheetId="7">#REF!</definedName>
    <definedName name="SC8_1" localSheetId="26">#REF!</definedName>
    <definedName name="SC8_1">#REF!</definedName>
    <definedName name="SC9_1" localSheetId="4">#REF!</definedName>
    <definedName name="SC9_1" localSheetId="7">#REF!</definedName>
    <definedName name="SC9_1" localSheetId="26">#REF!</definedName>
    <definedName name="SC9_1">#REF!</definedName>
    <definedName name="sCap" localSheetId="4">#REF!</definedName>
    <definedName name="sCap" localSheetId="7">#REF!</definedName>
    <definedName name="sCap">#REF!</definedName>
    <definedName name="SCB" localSheetId="4">#REF!</definedName>
    <definedName name="SCB" localSheetId="7">#REF!</definedName>
    <definedName name="SCB">#REF!</definedName>
    <definedName name="SCB_13" localSheetId="4">#REF!</definedName>
    <definedName name="SCB_13" localSheetId="7">#REF!</definedName>
    <definedName name="SCB_13">#REF!</definedName>
    <definedName name="SCB_39" localSheetId="4">#REF!</definedName>
    <definedName name="SCB_39" localSheetId="7">#REF!</definedName>
    <definedName name="SCB_39">#REF!</definedName>
    <definedName name="SCB_6" localSheetId="4">#REF!</definedName>
    <definedName name="SCB_6" localSheetId="7">#REF!</definedName>
    <definedName name="SCB_6">#REF!</definedName>
    <definedName name="scbluq" localSheetId="4">#REF!</definedName>
    <definedName name="scbluq" localSheetId="7">#REF!</definedName>
    <definedName name="scbluq">#REF!</definedName>
    <definedName name="scbuq" localSheetId="4">#REF!</definedName>
    <definedName name="scbuq" localSheetId="7">#REF!</definedName>
    <definedName name="scbuq">#REF!</definedName>
    <definedName name="sCerca" localSheetId="4">#REF!</definedName>
    <definedName name="sCerca" localSheetId="7">#REF!</definedName>
    <definedName name="sCerca">#REF!</definedName>
    <definedName name="SCOD02_010_0020" localSheetId="4">#REF!</definedName>
    <definedName name="SCOD02_010_0020" localSheetId="7">#REF!</definedName>
    <definedName name="SCOD02_010_0020">#REF!</definedName>
    <definedName name="SCOD02_010_0020_1" localSheetId="4">#REF!</definedName>
    <definedName name="SCOD02_010_0020_1" localSheetId="7">#REF!</definedName>
    <definedName name="SCOD02_010_0020_1">#REF!</definedName>
    <definedName name="SCOD02_010_0050" localSheetId="4">#REF!</definedName>
    <definedName name="SCOD02_010_0050" localSheetId="7">#REF!</definedName>
    <definedName name="SCOD02_010_0050">#REF!</definedName>
    <definedName name="SCOD02_010_0050_1" localSheetId="4">#REF!</definedName>
    <definedName name="SCOD02_010_0050_1" localSheetId="7">#REF!</definedName>
    <definedName name="SCOD02_010_0050_1">#REF!</definedName>
    <definedName name="SCOD02_010_0065" localSheetId="4">#REF!</definedName>
    <definedName name="SCOD02_010_0065" localSheetId="7">#REF!</definedName>
    <definedName name="SCOD02_010_0065">#REF!</definedName>
    <definedName name="SCOD02_010_0065_1" localSheetId="4">#REF!</definedName>
    <definedName name="SCOD02_010_0065_1" localSheetId="7">#REF!</definedName>
    <definedName name="SCOD02_010_0065_1">#REF!</definedName>
    <definedName name="SCOD02_010_0130" localSheetId="4">#REF!</definedName>
    <definedName name="SCOD02_010_0130" localSheetId="7">#REF!</definedName>
    <definedName name="SCOD02_010_0130">#REF!</definedName>
    <definedName name="SCOD02_010_0130_1" localSheetId="4">#REF!</definedName>
    <definedName name="SCOD02_010_0130_1" localSheetId="7">#REF!</definedName>
    <definedName name="SCOD02_010_0130_1">#REF!</definedName>
    <definedName name="SCOD03_010_0020" localSheetId="4">#REF!</definedName>
    <definedName name="SCOD03_010_0020" localSheetId="7">#REF!</definedName>
    <definedName name="SCOD03_010_0020">#REF!</definedName>
    <definedName name="SCOD03_010_0020_1" localSheetId="4">#REF!</definedName>
    <definedName name="SCOD03_010_0020_1" localSheetId="7">#REF!</definedName>
    <definedName name="SCOD03_010_0020_1">#REF!</definedName>
    <definedName name="SCOD03_010_0025" localSheetId="4">#REF!</definedName>
    <definedName name="SCOD03_010_0025" localSheetId="7">#REF!</definedName>
    <definedName name="SCOD03_010_0025">#REF!</definedName>
    <definedName name="SCOD03_010_0025_1" localSheetId="4">#REF!</definedName>
    <definedName name="SCOD03_010_0025_1" localSheetId="7">#REF!</definedName>
    <definedName name="SCOD03_010_0025_1">#REF!</definedName>
    <definedName name="SCOD03_010_0040" localSheetId="4">#REF!</definedName>
    <definedName name="SCOD03_010_0040" localSheetId="7">#REF!</definedName>
    <definedName name="SCOD03_010_0040">#REF!</definedName>
    <definedName name="SCOD03_010_0040_1" localSheetId="4">#REF!</definedName>
    <definedName name="SCOD03_010_0040_1" localSheetId="7">#REF!</definedName>
    <definedName name="SCOD03_010_0040_1">#REF!</definedName>
    <definedName name="SCOD03_010_0050" localSheetId="4">#REF!</definedName>
    <definedName name="SCOD03_010_0050" localSheetId="7">#REF!</definedName>
    <definedName name="SCOD03_010_0050">#REF!</definedName>
    <definedName name="SCOD03_010_0050_1" localSheetId="4">#REF!</definedName>
    <definedName name="SCOD03_010_0050_1" localSheetId="7">#REF!</definedName>
    <definedName name="SCOD03_010_0050_1">#REF!</definedName>
    <definedName name="SCOD03_010_0100" localSheetId="4">#REF!</definedName>
    <definedName name="SCOD03_010_0100" localSheetId="7">#REF!</definedName>
    <definedName name="SCOD03_010_0100">#REF!</definedName>
    <definedName name="SCOD03_010_0100_1" localSheetId="4">#REF!</definedName>
    <definedName name="SCOD03_010_0100_1" localSheetId="7">#REF!</definedName>
    <definedName name="SCOD03_010_0100_1">#REF!</definedName>
    <definedName name="SCOD03_010_0180" localSheetId="4">#REF!</definedName>
    <definedName name="SCOD03_010_0180" localSheetId="7">#REF!</definedName>
    <definedName name="SCOD03_010_0180">#REF!</definedName>
    <definedName name="SCOD03_010_0180_1" localSheetId="4">#REF!</definedName>
    <definedName name="SCOD03_010_0180_1" localSheetId="7">#REF!</definedName>
    <definedName name="SCOD03_010_0180_1">#REF!</definedName>
    <definedName name="SCOD03_010_0200" localSheetId="4">#REF!</definedName>
    <definedName name="SCOD03_010_0200" localSheetId="7">#REF!</definedName>
    <definedName name="SCOD03_010_0200">#REF!</definedName>
    <definedName name="SCOD03_010_0200_1" localSheetId="4">#REF!</definedName>
    <definedName name="SCOD03_010_0200_1" localSheetId="7">#REF!</definedName>
    <definedName name="SCOD03_010_0200_1">#REF!</definedName>
    <definedName name="SCOD04_010_0010" localSheetId="4">#REF!</definedName>
    <definedName name="SCOD04_010_0010" localSheetId="7">#REF!</definedName>
    <definedName name="SCOD04_010_0010">#REF!</definedName>
    <definedName name="SCOD04_010_0010_1" localSheetId="4">#REF!</definedName>
    <definedName name="SCOD04_010_0010_1" localSheetId="7">#REF!</definedName>
    <definedName name="SCOD04_010_0010_1">#REF!</definedName>
    <definedName name="SCOD04_010_0040" localSheetId="4">#REF!</definedName>
    <definedName name="SCOD04_010_0040" localSheetId="7">#REF!</definedName>
    <definedName name="SCOD04_010_0040">#REF!</definedName>
    <definedName name="SCOD04_010_0040_1" localSheetId="4">#REF!</definedName>
    <definedName name="SCOD04_010_0040_1" localSheetId="7">#REF!</definedName>
    <definedName name="SCOD04_010_0040_1">#REF!</definedName>
    <definedName name="SCOD04_010_0070" localSheetId="4">#REF!</definedName>
    <definedName name="SCOD04_010_0070" localSheetId="7">#REF!</definedName>
    <definedName name="SCOD04_010_0070">#REF!</definedName>
    <definedName name="SCOD04_010_0070_1" localSheetId="4">#REF!</definedName>
    <definedName name="SCOD04_010_0070_1" localSheetId="7">#REF!</definedName>
    <definedName name="SCOD04_010_0070_1">#REF!</definedName>
    <definedName name="SCOD04_010_0150" localSheetId="4">#REF!</definedName>
    <definedName name="SCOD04_010_0150" localSheetId="7">#REF!</definedName>
    <definedName name="SCOD04_010_0150">#REF!</definedName>
    <definedName name="SCOD04_010_0150_1" localSheetId="4">#REF!</definedName>
    <definedName name="SCOD04_010_0150_1" localSheetId="7">#REF!</definedName>
    <definedName name="SCOD04_010_0150_1">#REF!</definedName>
    <definedName name="SCOD04_010_0190" localSheetId="4">#REF!</definedName>
    <definedName name="SCOD04_010_0190" localSheetId="7">#REF!</definedName>
    <definedName name="SCOD04_010_0190">#REF!</definedName>
    <definedName name="SCOD04_010_0190_1" localSheetId="4">#REF!</definedName>
    <definedName name="SCOD04_010_0190_1" localSheetId="7">#REF!</definedName>
    <definedName name="SCOD04_010_0190_1">#REF!</definedName>
    <definedName name="SCOD04_010_0200" localSheetId="4">#REF!</definedName>
    <definedName name="SCOD04_010_0200" localSheetId="7">#REF!</definedName>
    <definedName name="SCOD04_010_0200">#REF!</definedName>
    <definedName name="SCOD04_010_0200_1" localSheetId="4">#REF!</definedName>
    <definedName name="SCOD04_010_0200_1" localSheetId="7">#REF!</definedName>
    <definedName name="SCOD04_010_0200_1">#REF!</definedName>
    <definedName name="SCOD04_010_0320" localSheetId="4">#REF!</definedName>
    <definedName name="SCOD04_010_0320" localSheetId="7">#REF!</definedName>
    <definedName name="SCOD04_010_0320">#REF!</definedName>
    <definedName name="SCOD04_010_0320_1" localSheetId="4">#REF!</definedName>
    <definedName name="SCOD04_010_0320_1" localSheetId="7">#REF!</definedName>
    <definedName name="SCOD04_010_0320_1">#REF!</definedName>
    <definedName name="SCOD04_010_0330" localSheetId="4">#REF!</definedName>
    <definedName name="SCOD04_010_0330" localSheetId="7">#REF!</definedName>
    <definedName name="SCOD04_010_0330">#REF!</definedName>
    <definedName name="SCOD04_010_0330_1" localSheetId="4">#REF!</definedName>
    <definedName name="SCOD04_010_0330_1" localSheetId="7">#REF!</definedName>
    <definedName name="SCOD04_010_0330_1">#REF!</definedName>
    <definedName name="SCOD04_010_0371" localSheetId="4">#REF!</definedName>
    <definedName name="SCOD04_010_0371" localSheetId="7">#REF!</definedName>
    <definedName name="SCOD04_010_0371">#REF!</definedName>
    <definedName name="SCOD04_010_0371_1" localSheetId="4">#REF!</definedName>
    <definedName name="SCOD04_010_0371_1" localSheetId="7">#REF!</definedName>
    <definedName name="SCOD04_010_0371_1">#REF!</definedName>
    <definedName name="SCOD04_010_0375" localSheetId="4">#REF!</definedName>
    <definedName name="SCOD04_010_0375" localSheetId="7">#REF!</definedName>
    <definedName name="SCOD04_010_0375">#REF!</definedName>
    <definedName name="SCOD04_010_0375_1" localSheetId="4">#REF!</definedName>
    <definedName name="SCOD04_010_0375_1" localSheetId="7">#REF!</definedName>
    <definedName name="SCOD04_010_0375_1">#REF!</definedName>
    <definedName name="SCOD04_010_0395" localSheetId="4">#REF!</definedName>
    <definedName name="SCOD04_010_0395" localSheetId="7">#REF!</definedName>
    <definedName name="SCOD04_010_0395">#REF!</definedName>
    <definedName name="SCOD04_010_0395_1" localSheetId="4">#REF!</definedName>
    <definedName name="SCOD04_010_0395_1" localSheetId="7">#REF!</definedName>
    <definedName name="SCOD04_010_0395_1">#REF!</definedName>
    <definedName name="SCOD04_010_0420" localSheetId="4">#REF!</definedName>
    <definedName name="SCOD04_010_0420" localSheetId="7">#REF!</definedName>
    <definedName name="SCOD04_010_0420">#REF!</definedName>
    <definedName name="SCOD04_010_0420_1" localSheetId="4">#REF!</definedName>
    <definedName name="SCOD04_010_0420_1" localSheetId="7">#REF!</definedName>
    <definedName name="SCOD04_010_0420_1">#REF!</definedName>
    <definedName name="SCOD04_010_0430" localSheetId="4">#REF!</definedName>
    <definedName name="SCOD04_010_0430" localSheetId="7">#REF!</definedName>
    <definedName name="SCOD04_010_0430">#REF!</definedName>
    <definedName name="SCOD04_010_0430_1" localSheetId="4">#REF!</definedName>
    <definedName name="SCOD04_010_0430_1" localSheetId="7">#REF!</definedName>
    <definedName name="SCOD04_010_0430_1">#REF!</definedName>
    <definedName name="SCOD05_010_0020" localSheetId="4">#REF!</definedName>
    <definedName name="SCOD05_010_0020" localSheetId="7">#REF!</definedName>
    <definedName name="SCOD05_010_0020">#REF!</definedName>
    <definedName name="SCOD05_010_0020_1" localSheetId="4">#REF!</definedName>
    <definedName name="SCOD05_010_0020_1" localSheetId="7">#REF!</definedName>
    <definedName name="SCOD05_010_0020_1">#REF!</definedName>
    <definedName name="SCOD08_010_0010" localSheetId="4">#REF!</definedName>
    <definedName name="SCOD08_010_0010" localSheetId="7">#REF!</definedName>
    <definedName name="SCOD08_010_0010">#REF!</definedName>
    <definedName name="SCOD08_010_0010_1" localSheetId="4">#REF!</definedName>
    <definedName name="SCOD08_010_0010_1" localSheetId="7">#REF!</definedName>
    <definedName name="SCOD08_010_0010_1">#REF!</definedName>
    <definedName name="SCOD08_010_0040" localSheetId="4">#REF!</definedName>
    <definedName name="SCOD08_010_0040" localSheetId="7">#REF!</definedName>
    <definedName name="SCOD08_010_0040">#REF!</definedName>
    <definedName name="SCOD08_010_0040_1" localSheetId="4">#REF!</definedName>
    <definedName name="SCOD08_010_0040_1" localSheetId="7">#REF!</definedName>
    <definedName name="SCOD08_010_0040_1">#REF!</definedName>
    <definedName name="SCOD08_010_0060" localSheetId="4">#REF!</definedName>
    <definedName name="SCOD08_010_0060" localSheetId="7">#REF!</definedName>
    <definedName name="SCOD08_010_0060">#REF!</definedName>
    <definedName name="SCOD08_010_0060_1" localSheetId="4">#REF!</definedName>
    <definedName name="SCOD08_010_0060_1" localSheetId="7">#REF!</definedName>
    <definedName name="SCOD08_010_0060_1">#REF!</definedName>
    <definedName name="SCOD08_010_0130" localSheetId="4">#REF!</definedName>
    <definedName name="SCOD08_010_0130" localSheetId="7">#REF!</definedName>
    <definedName name="SCOD08_010_0130">#REF!</definedName>
    <definedName name="SCOD08_010_0130_1" localSheetId="4">#REF!</definedName>
    <definedName name="SCOD08_010_0130_1" localSheetId="7">#REF!</definedName>
    <definedName name="SCOD08_010_0130_1">#REF!</definedName>
    <definedName name="SCOD08_010_0135" localSheetId="4">#REF!</definedName>
    <definedName name="SCOD08_010_0135" localSheetId="7">#REF!</definedName>
    <definedName name="SCOD08_010_0135">#REF!</definedName>
    <definedName name="SCOD08_010_0135_1" localSheetId="4">#REF!</definedName>
    <definedName name="SCOD08_010_0135_1" localSheetId="7">#REF!</definedName>
    <definedName name="SCOD08_010_0135_1">#REF!</definedName>
    <definedName name="SCOD08_010_0270" localSheetId="4">#REF!</definedName>
    <definedName name="SCOD08_010_0270" localSheetId="7">#REF!</definedName>
    <definedName name="SCOD08_010_0270">#REF!</definedName>
    <definedName name="SCOD08_010_0270_1" localSheetId="4">#REF!</definedName>
    <definedName name="SCOD08_010_0270_1" localSheetId="7">#REF!</definedName>
    <definedName name="SCOD08_010_0270_1">#REF!</definedName>
    <definedName name="SCOD09_010_0060" localSheetId="4">#REF!</definedName>
    <definedName name="SCOD09_010_0060" localSheetId="7">#REF!</definedName>
    <definedName name="SCOD09_010_0060">#REF!</definedName>
    <definedName name="SCOD09_010_0060_1" localSheetId="4">#REF!</definedName>
    <definedName name="SCOD09_010_0060_1" localSheetId="7">#REF!</definedName>
    <definedName name="SCOD09_010_0060_1">#REF!</definedName>
    <definedName name="SCOD09_010_0240" localSheetId="4">#REF!</definedName>
    <definedName name="SCOD09_010_0240" localSheetId="7">#REF!</definedName>
    <definedName name="SCOD09_010_0240">#REF!</definedName>
    <definedName name="SCOD09_010_0240_1" localSheetId="4">#REF!</definedName>
    <definedName name="SCOD09_010_0240_1" localSheetId="7">#REF!</definedName>
    <definedName name="SCOD09_010_0240_1">#REF!</definedName>
    <definedName name="SCOD09_010_0430" localSheetId="4">#REF!</definedName>
    <definedName name="SCOD09_010_0430" localSheetId="7">#REF!</definedName>
    <definedName name="SCOD09_010_0430">#REF!</definedName>
    <definedName name="SCOD09_010_0430_1" localSheetId="4">#REF!</definedName>
    <definedName name="SCOD09_010_0430_1" localSheetId="7">#REF!</definedName>
    <definedName name="SCOD09_010_0430_1">#REF!</definedName>
    <definedName name="SCOD09_010_0470" localSheetId="4">#REF!</definedName>
    <definedName name="SCOD09_010_0470" localSheetId="7">#REF!</definedName>
    <definedName name="SCOD09_010_0470">#REF!</definedName>
    <definedName name="SCOD09_010_0470_1" localSheetId="4">#REF!</definedName>
    <definedName name="SCOD09_010_0470_1" localSheetId="7">#REF!</definedName>
    <definedName name="SCOD09_010_0470_1">#REF!</definedName>
    <definedName name="SCOD09_010_0700" localSheetId="4">#REF!</definedName>
    <definedName name="SCOD09_010_0700" localSheetId="7">#REF!</definedName>
    <definedName name="SCOD09_010_0700">#REF!</definedName>
    <definedName name="SCOD09_010_0700_1" localSheetId="4">#REF!</definedName>
    <definedName name="SCOD09_010_0700_1" localSheetId="7">#REF!</definedName>
    <definedName name="SCOD09_010_0700_1">#REF!</definedName>
    <definedName name="SCOD10_010_0140" localSheetId="4">#REF!</definedName>
    <definedName name="SCOD10_010_0140" localSheetId="7">#REF!</definedName>
    <definedName name="SCOD10_010_0140">#REF!</definedName>
    <definedName name="SCOD10_010_0140_1" localSheetId="4">#REF!</definedName>
    <definedName name="SCOD10_010_0140_1" localSheetId="7">#REF!</definedName>
    <definedName name="SCOD10_010_0140_1">#REF!</definedName>
    <definedName name="SCOD10_010_0180" localSheetId="4">#REF!</definedName>
    <definedName name="SCOD10_010_0180" localSheetId="7">#REF!</definedName>
    <definedName name="SCOD10_010_0180">#REF!</definedName>
    <definedName name="SCOD10_010_0180_1" localSheetId="4">#REF!</definedName>
    <definedName name="SCOD10_010_0180_1" localSheetId="7">#REF!</definedName>
    <definedName name="SCOD10_010_0180_1">#REF!</definedName>
    <definedName name="SCOD10_010_0270" localSheetId="4">#REF!</definedName>
    <definedName name="SCOD10_010_0270" localSheetId="7">#REF!</definedName>
    <definedName name="SCOD10_010_0270">#REF!</definedName>
    <definedName name="SCOD10_010_0270_1" localSheetId="4">#REF!</definedName>
    <definedName name="SCOD10_010_0270_1" localSheetId="7">#REF!</definedName>
    <definedName name="SCOD10_010_0270_1">#REF!</definedName>
    <definedName name="SCOD10_010_0280" localSheetId="4">#REF!</definedName>
    <definedName name="SCOD10_010_0280" localSheetId="7">#REF!</definedName>
    <definedName name="SCOD10_010_0280">#REF!</definedName>
    <definedName name="SCOD10_010_0280_1" localSheetId="4">#REF!</definedName>
    <definedName name="SCOD10_010_0280_1" localSheetId="7">#REF!</definedName>
    <definedName name="SCOD10_010_0280_1">#REF!</definedName>
    <definedName name="SCOD10_010_0298" localSheetId="4">#REF!</definedName>
    <definedName name="SCOD10_010_0298" localSheetId="7">#REF!</definedName>
    <definedName name="SCOD10_010_0298">#REF!</definedName>
    <definedName name="SCOD10_010_0298_1" localSheetId="4">#REF!</definedName>
    <definedName name="SCOD10_010_0298_1" localSheetId="7">#REF!</definedName>
    <definedName name="SCOD10_010_0298_1">#REF!</definedName>
    <definedName name="SCOD10_010_0307" localSheetId="4">#REF!</definedName>
    <definedName name="SCOD10_010_0307" localSheetId="7">#REF!</definedName>
    <definedName name="SCOD10_010_0307">#REF!</definedName>
    <definedName name="SCOD10_010_0307_1" localSheetId="4">#REF!</definedName>
    <definedName name="SCOD10_010_0307_1" localSheetId="7">#REF!</definedName>
    <definedName name="SCOD10_010_0307_1">#REF!</definedName>
    <definedName name="SCOD10_010_0308" localSheetId="4">#REF!</definedName>
    <definedName name="SCOD10_010_0308" localSheetId="7">#REF!</definedName>
    <definedName name="SCOD10_010_0308">#REF!</definedName>
    <definedName name="SCOD10_010_0308_1" localSheetId="4">#REF!</definedName>
    <definedName name="SCOD10_010_0308_1" localSheetId="7">#REF!</definedName>
    <definedName name="SCOD10_010_0308_1">#REF!</definedName>
    <definedName name="SCOD10_010_0310" localSheetId="4">#REF!</definedName>
    <definedName name="SCOD10_010_0310" localSheetId="7">#REF!</definedName>
    <definedName name="SCOD10_010_0310">#REF!</definedName>
    <definedName name="SCOD10_010_0310_1" localSheetId="4">#REF!</definedName>
    <definedName name="SCOD10_010_0310_1" localSheetId="7">#REF!</definedName>
    <definedName name="SCOD10_010_0310_1">#REF!</definedName>
    <definedName name="SCOD10_010_0330" localSheetId="4">#REF!</definedName>
    <definedName name="SCOD10_010_0330" localSheetId="7">#REF!</definedName>
    <definedName name="SCOD10_010_0330">#REF!</definedName>
    <definedName name="SCOD10_010_0330_1" localSheetId="4">#REF!</definedName>
    <definedName name="SCOD10_010_0330_1" localSheetId="7">#REF!</definedName>
    <definedName name="SCOD10_010_0330_1">#REF!</definedName>
    <definedName name="SCOD10_010_0333" localSheetId="4">#REF!</definedName>
    <definedName name="SCOD10_010_0333" localSheetId="7">#REF!</definedName>
    <definedName name="SCOD10_010_0333">#REF!</definedName>
    <definedName name="SCOD10_010_0333_1" localSheetId="4">#REF!</definedName>
    <definedName name="SCOD10_010_0333_1" localSheetId="7">#REF!</definedName>
    <definedName name="SCOD10_010_0333_1">#REF!</definedName>
    <definedName name="SCOD10_010_0380" localSheetId="4">#REF!</definedName>
    <definedName name="SCOD10_010_0380" localSheetId="7">#REF!</definedName>
    <definedName name="SCOD10_010_0380">#REF!</definedName>
    <definedName name="SCOD10_010_0380_1" localSheetId="4">#REF!</definedName>
    <definedName name="SCOD10_010_0380_1" localSheetId="7">#REF!</definedName>
    <definedName name="SCOD10_010_0380_1">#REF!</definedName>
    <definedName name="SCOD10_010_0400" localSheetId="4">#REF!</definedName>
    <definedName name="SCOD10_010_0400" localSheetId="7">#REF!</definedName>
    <definedName name="SCOD10_010_0400">#REF!</definedName>
    <definedName name="SCOD10_010_0400_1" localSheetId="4">#REF!</definedName>
    <definedName name="SCOD10_010_0400_1" localSheetId="7">#REF!</definedName>
    <definedName name="SCOD10_010_0400_1">#REF!</definedName>
    <definedName name="SCOD10_010_0431" localSheetId="4">#REF!</definedName>
    <definedName name="SCOD10_010_0431" localSheetId="7">#REF!</definedName>
    <definedName name="SCOD10_010_0431">#REF!</definedName>
    <definedName name="SCOD10_010_0431_1" localSheetId="4">#REF!</definedName>
    <definedName name="SCOD10_010_0431_1" localSheetId="7">#REF!</definedName>
    <definedName name="SCOD10_010_0431_1">#REF!</definedName>
    <definedName name="SCOD10_010_1110" localSheetId="4">#REF!</definedName>
    <definedName name="SCOD10_010_1110" localSheetId="7">#REF!</definedName>
    <definedName name="SCOD10_010_1110">#REF!</definedName>
    <definedName name="SCOD10_010_1110_1" localSheetId="4">#REF!</definedName>
    <definedName name="SCOD10_010_1110_1" localSheetId="7">#REF!</definedName>
    <definedName name="SCOD10_010_1110_1">#REF!</definedName>
    <definedName name="SCOD12_010_0010" localSheetId="4">#REF!</definedName>
    <definedName name="SCOD12_010_0010" localSheetId="7">#REF!</definedName>
    <definedName name="SCOD12_010_0010">#REF!</definedName>
    <definedName name="SCOD12_010_0010_1" localSheetId="4">#REF!</definedName>
    <definedName name="SCOD12_010_0010_1" localSheetId="7">#REF!</definedName>
    <definedName name="SCOD12_010_0010_1">#REF!</definedName>
    <definedName name="SCOD12_010_0060" localSheetId="4">#REF!</definedName>
    <definedName name="SCOD12_010_0060" localSheetId="7">#REF!</definedName>
    <definedName name="SCOD12_010_0060">#REF!</definedName>
    <definedName name="SCOD12_010_0060_1" localSheetId="4">#REF!</definedName>
    <definedName name="SCOD12_010_0060_1" localSheetId="7">#REF!</definedName>
    <definedName name="SCOD12_010_0060_1">#REF!</definedName>
    <definedName name="SCOD12_010_0210" localSheetId="4">#REF!</definedName>
    <definedName name="SCOD12_010_0210" localSheetId="7">#REF!</definedName>
    <definedName name="SCOD12_010_0210">#REF!</definedName>
    <definedName name="SCOD12_010_0210_1" localSheetId="4">#REF!</definedName>
    <definedName name="SCOD12_010_0210_1" localSheetId="7">#REF!</definedName>
    <definedName name="SCOD12_010_0210_1">#REF!</definedName>
    <definedName name="SCOD12_010_0360" localSheetId="4">#REF!</definedName>
    <definedName name="SCOD12_010_0360" localSheetId="7">#REF!</definedName>
    <definedName name="SCOD12_010_0360">#REF!</definedName>
    <definedName name="SCOD12_010_0360_1" localSheetId="4">#REF!</definedName>
    <definedName name="SCOD12_010_0360_1" localSheetId="7">#REF!</definedName>
    <definedName name="SCOD12_010_0360_1">#REF!</definedName>
    <definedName name="SCOD12_010_0550" localSheetId="4">#REF!</definedName>
    <definedName name="SCOD12_010_0550" localSheetId="7">#REF!</definedName>
    <definedName name="SCOD12_010_0550">#REF!</definedName>
    <definedName name="SCOD12_010_0550_1" localSheetId="4">#REF!</definedName>
    <definedName name="SCOD12_010_0550_1" localSheetId="7">#REF!</definedName>
    <definedName name="SCOD12_010_0550_1">#REF!</definedName>
    <definedName name="SCOD13_010_0030" localSheetId="4">#REF!</definedName>
    <definedName name="SCOD13_010_0030" localSheetId="7">#REF!</definedName>
    <definedName name="SCOD13_010_0030">#REF!</definedName>
    <definedName name="SCOD13_010_0030_1" localSheetId="4">#REF!</definedName>
    <definedName name="SCOD13_010_0030_1" localSheetId="7">#REF!</definedName>
    <definedName name="SCOD13_010_0030_1">#REF!</definedName>
    <definedName name="SCOD13_010_0090" localSheetId="4">#REF!</definedName>
    <definedName name="SCOD13_010_0090" localSheetId="7">#REF!</definedName>
    <definedName name="SCOD13_010_0090">#REF!</definedName>
    <definedName name="SCOD13_010_0090_1" localSheetId="4">#REF!</definedName>
    <definedName name="SCOD13_010_0090_1" localSheetId="7">#REF!</definedName>
    <definedName name="SCOD13_010_0090_1">#REF!</definedName>
    <definedName name="SCOD13_010_0100" localSheetId="4">#REF!</definedName>
    <definedName name="SCOD13_010_0100" localSheetId="7">#REF!</definedName>
    <definedName name="SCOD13_010_0100">#REF!</definedName>
    <definedName name="SCOD13_010_0100_1" localSheetId="4">#REF!</definedName>
    <definedName name="SCOD13_010_0100_1" localSheetId="7">#REF!</definedName>
    <definedName name="SCOD13_010_0100_1">#REF!</definedName>
    <definedName name="SCOD13_010_0110" localSheetId="4">#REF!</definedName>
    <definedName name="SCOD13_010_0110" localSheetId="7">#REF!</definedName>
    <definedName name="SCOD13_010_0110">#REF!</definedName>
    <definedName name="SCOD13_010_0110_1" localSheetId="4">#REF!</definedName>
    <definedName name="SCOD13_010_0110_1" localSheetId="7">#REF!</definedName>
    <definedName name="SCOD13_010_0110_1">#REF!</definedName>
    <definedName name="SCOD13_010_1200" localSheetId="4">#REF!</definedName>
    <definedName name="SCOD13_010_1200" localSheetId="7">#REF!</definedName>
    <definedName name="SCOD13_010_1200">#REF!</definedName>
    <definedName name="SCOD13_010_1200_1" localSheetId="4">#REF!</definedName>
    <definedName name="SCOD13_010_1200_1" localSheetId="7">#REF!</definedName>
    <definedName name="SCOD13_010_1200_1">#REF!</definedName>
    <definedName name="SCOD15_010_0010" localSheetId="4">#REF!</definedName>
    <definedName name="SCOD15_010_0010" localSheetId="7">#REF!</definedName>
    <definedName name="SCOD15_010_0010">#REF!</definedName>
    <definedName name="SCOD15_010_0010_1" localSheetId="4">#REF!</definedName>
    <definedName name="SCOD15_010_0010_1" localSheetId="7">#REF!</definedName>
    <definedName name="SCOD15_010_0010_1">#REF!</definedName>
    <definedName name="SCOD15_010_0055" localSheetId="4">#REF!</definedName>
    <definedName name="SCOD15_010_0055" localSheetId="7">#REF!</definedName>
    <definedName name="SCOD15_010_0055">#REF!</definedName>
    <definedName name="SCOD15_010_0055_1" localSheetId="4">#REF!</definedName>
    <definedName name="SCOD15_010_0055_1" localSheetId="7">#REF!</definedName>
    <definedName name="SCOD15_010_0055_1">#REF!</definedName>
    <definedName name="SCOD15_010_0140" localSheetId="4">#REF!</definedName>
    <definedName name="SCOD15_010_0140" localSheetId="7">#REF!</definedName>
    <definedName name="SCOD15_010_0140">#REF!</definedName>
    <definedName name="SCOD15_010_0140_1" localSheetId="4">#REF!</definedName>
    <definedName name="SCOD15_010_0140_1" localSheetId="7">#REF!</definedName>
    <definedName name="SCOD15_010_0140_1">#REF!</definedName>
    <definedName name="SCOD15_010_0181" localSheetId="4">#REF!</definedName>
    <definedName name="SCOD15_010_0181" localSheetId="7">#REF!</definedName>
    <definedName name="SCOD15_010_0181">#REF!</definedName>
    <definedName name="SCOD15_010_0181_1" localSheetId="4">#REF!</definedName>
    <definedName name="SCOD15_010_0181_1" localSheetId="7">#REF!</definedName>
    <definedName name="SCOD15_010_0181_1">#REF!</definedName>
    <definedName name="SCOD15_010_0270" localSheetId="4">#REF!</definedName>
    <definedName name="SCOD15_010_0270" localSheetId="7">#REF!</definedName>
    <definedName name="SCOD15_010_0270">#REF!</definedName>
    <definedName name="SCOD15_010_0270_1" localSheetId="4">#REF!</definedName>
    <definedName name="SCOD15_010_0270_1" localSheetId="7">#REF!</definedName>
    <definedName name="SCOD15_010_0270_1">#REF!</definedName>
    <definedName name="SCOD15_010_0280" localSheetId="4">#REF!</definedName>
    <definedName name="SCOD15_010_0280" localSheetId="7">#REF!</definedName>
    <definedName name="SCOD15_010_0280">#REF!</definedName>
    <definedName name="SCOD15_010_0280_1" localSheetId="4">#REF!</definedName>
    <definedName name="SCOD15_010_0280_1" localSheetId="7">#REF!</definedName>
    <definedName name="SCOD15_010_0280_1">#REF!</definedName>
    <definedName name="SCOD15_010_0290" localSheetId="4">#REF!</definedName>
    <definedName name="SCOD15_010_0290" localSheetId="7">#REF!</definedName>
    <definedName name="SCOD15_010_0290">#REF!</definedName>
    <definedName name="SCOD15_010_0290_1" localSheetId="4">#REF!</definedName>
    <definedName name="SCOD15_010_0290_1" localSheetId="7">#REF!</definedName>
    <definedName name="SCOD15_010_0290_1">#REF!</definedName>
    <definedName name="SCOD16_010_0010" localSheetId="4">#REF!</definedName>
    <definedName name="SCOD16_010_0010" localSheetId="7">#REF!</definedName>
    <definedName name="SCOD16_010_0010">#REF!</definedName>
    <definedName name="SCOD16_010_0010_1" localSheetId="4">#REF!</definedName>
    <definedName name="SCOD16_010_0010_1" localSheetId="7">#REF!</definedName>
    <definedName name="SCOD16_010_0010_1">#REF!</definedName>
    <definedName name="SCOD16_010_0060" localSheetId="4">#REF!</definedName>
    <definedName name="SCOD16_010_0060" localSheetId="7">#REF!</definedName>
    <definedName name="SCOD16_010_0060">#REF!</definedName>
    <definedName name="SCOD16_010_0060_1" localSheetId="4">#REF!</definedName>
    <definedName name="SCOD16_010_0060_1" localSheetId="7">#REF!</definedName>
    <definedName name="SCOD16_010_0060_1">#REF!</definedName>
    <definedName name="SCOD16_010_0110" localSheetId="4">#REF!</definedName>
    <definedName name="SCOD16_010_0110" localSheetId="7">#REF!</definedName>
    <definedName name="SCOD16_010_0110">#REF!</definedName>
    <definedName name="SCOD16_010_0110_1" localSheetId="4">#REF!</definedName>
    <definedName name="SCOD16_010_0110_1" localSheetId="7">#REF!</definedName>
    <definedName name="SCOD16_010_0110_1">#REF!</definedName>
    <definedName name="SCOD16_010_0120" localSheetId="4">#REF!</definedName>
    <definedName name="SCOD16_010_0120" localSheetId="7">#REF!</definedName>
    <definedName name="SCOD16_010_0120">#REF!</definedName>
    <definedName name="SCOD16_010_0120_1" localSheetId="4">#REF!</definedName>
    <definedName name="SCOD16_010_0120_1" localSheetId="7">#REF!</definedName>
    <definedName name="SCOD16_010_0120_1">#REF!</definedName>
    <definedName name="SCOD16_010_0170" localSheetId="4">#REF!</definedName>
    <definedName name="SCOD16_010_0170" localSheetId="7">#REF!</definedName>
    <definedName name="SCOD16_010_0170">#REF!</definedName>
    <definedName name="SCOD16_010_0170_1" localSheetId="4">#REF!</definedName>
    <definedName name="SCOD16_010_0170_1" localSheetId="7">#REF!</definedName>
    <definedName name="SCOD16_010_0170_1">#REF!</definedName>
    <definedName name="SCOD17_010_0080" localSheetId="4">#REF!</definedName>
    <definedName name="SCOD17_010_0080" localSheetId="7">#REF!</definedName>
    <definedName name="SCOD17_010_0080">#REF!</definedName>
    <definedName name="SCOD17_010_0080_1" localSheetId="4">#REF!</definedName>
    <definedName name="SCOD17_010_0080_1" localSheetId="7">#REF!</definedName>
    <definedName name="SCOD17_010_0080_1">#REF!</definedName>
    <definedName name="SCOD17_010_0100" localSheetId="4">#REF!</definedName>
    <definedName name="SCOD17_010_0100" localSheetId="7">#REF!</definedName>
    <definedName name="SCOD17_010_0100">#REF!</definedName>
    <definedName name="SCOD17_010_0100_1" localSheetId="4">#REF!</definedName>
    <definedName name="SCOD17_010_0100_1" localSheetId="7">#REF!</definedName>
    <definedName name="SCOD17_010_0100_1">#REF!</definedName>
    <definedName name="SCOD17_010_0150" localSheetId="4">#REF!</definedName>
    <definedName name="SCOD17_010_0150" localSheetId="7">#REF!</definedName>
    <definedName name="SCOD17_010_0150">#REF!</definedName>
    <definedName name="SCOD17_010_0150_1" localSheetId="4">#REF!</definedName>
    <definedName name="SCOD17_010_0150_1" localSheetId="7">#REF!</definedName>
    <definedName name="SCOD17_010_0150_1">#REF!</definedName>
    <definedName name="SCOD17_010_0290" localSheetId="4">#REF!</definedName>
    <definedName name="SCOD17_010_0290" localSheetId="7">#REF!</definedName>
    <definedName name="SCOD17_010_0290">#REF!</definedName>
    <definedName name="SCOD17_010_0290_1" localSheetId="4">#REF!</definedName>
    <definedName name="SCOD17_010_0290_1" localSheetId="7">#REF!</definedName>
    <definedName name="SCOD17_010_0290_1">#REF!</definedName>
    <definedName name="SCOD17_010_0390" localSheetId="4">#REF!</definedName>
    <definedName name="SCOD17_010_0390" localSheetId="7">#REF!</definedName>
    <definedName name="SCOD17_010_0390">#REF!</definedName>
    <definedName name="SCOD17_010_0390_1" localSheetId="4">#REF!</definedName>
    <definedName name="SCOD17_010_0390_1" localSheetId="7">#REF!</definedName>
    <definedName name="SCOD17_010_0390_1">#REF!</definedName>
    <definedName name="SCOD17_010_0436" localSheetId="4">#REF!</definedName>
    <definedName name="SCOD17_010_0436" localSheetId="7">#REF!</definedName>
    <definedName name="SCOD17_010_0436">#REF!</definedName>
    <definedName name="SCOD17_010_0436_1" localSheetId="4">#REF!</definedName>
    <definedName name="SCOD17_010_0436_1" localSheetId="7">#REF!</definedName>
    <definedName name="SCOD17_010_0436_1">#REF!</definedName>
    <definedName name="SCOD17_010_0437" localSheetId="4">#REF!</definedName>
    <definedName name="SCOD17_010_0437" localSheetId="7">#REF!</definedName>
    <definedName name="SCOD17_010_0437">#REF!</definedName>
    <definedName name="SCOD17_010_0437_1" localSheetId="4">#REF!</definedName>
    <definedName name="SCOD17_010_0437_1" localSheetId="7">#REF!</definedName>
    <definedName name="SCOD17_010_0437_1">#REF!</definedName>
    <definedName name="SCOD17_010_0602" localSheetId="4">#REF!</definedName>
    <definedName name="SCOD17_010_0602" localSheetId="7">#REF!</definedName>
    <definedName name="SCOD17_010_0602">#REF!</definedName>
    <definedName name="SCOD17_010_0602_1" localSheetId="4">#REF!</definedName>
    <definedName name="SCOD17_010_0602_1" localSheetId="7">#REF!</definedName>
    <definedName name="SCOD17_010_0602_1">#REF!</definedName>
    <definedName name="SCODCOMPOSIÇÃO01" localSheetId="4">#REF!</definedName>
    <definedName name="SCODCOMPOSIÇÃO01" localSheetId="7">#REF!</definedName>
    <definedName name="SCODCOMPOSIÇÃO01">#REF!</definedName>
    <definedName name="SCODCOMPOSIÇÃO01A" localSheetId="4">#REF!</definedName>
    <definedName name="SCODCOMPOSIÇÃO01A" localSheetId="7">#REF!</definedName>
    <definedName name="SCODCOMPOSIÇÃO01A">#REF!</definedName>
    <definedName name="SCODCOMPOSIÇÃO02" localSheetId="4">#REF!</definedName>
    <definedName name="SCODCOMPOSIÇÃO02" localSheetId="7">#REF!</definedName>
    <definedName name="SCODCOMPOSIÇÃO02">#REF!</definedName>
    <definedName name="SCODCOTADO01" localSheetId="4">#REF!</definedName>
    <definedName name="SCODCOTADO01" localSheetId="7">#REF!</definedName>
    <definedName name="SCODCOTADO01">#REF!</definedName>
    <definedName name="SCODCOTADO01_1" localSheetId="4">#REF!</definedName>
    <definedName name="SCODCOTADO01_1" localSheetId="7">#REF!</definedName>
    <definedName name="SCODCOTADO01_1">#REF!</definedName>
    <definedName name="SCODCOTADO02" localSheetId="4">#REF!</definedName>
    <definedName name="SCODCOTADO02" localSheetId="7">#REF!</definedName>
    <definedName name="SCODCOTADO02">#REF!</definedName>
    <definedName name="SCODCOTADO02_1" localSheetId="4">#REF!</definedName>
    <definedName name="SCODCOTADO02_1" localSheetId="7">#REF!</definedName>
    <definedName name="SCODCOTADO02_1">#REF!</definedName>
    <definedName name="SCODCOTADO03" localSheetId="4">#REF!</definedName>
    <definedName name="SCODCOTADO03" localSheetId="7">#REF!</definedName>
    <definedName name="SCODCOTADO03">#REF!</definedName>
    <definedName name="SCODCOTADO03_1" localSheetId="4">#REF!</definedName>
    <definedName name="SCODCOTADO03_1" localSheetId="7">#REF!</definedName>
    <definedName name="SCODCOTADO03_1">#REF!</definedName>
    <definedName name="SCODCOTADO04" localSheetId="4">#REF!</definedName>
    <definedName name="SCODCOTADO04" localSheetId="7">#REF!</definedName>
    <definedName name="SCODCOTADO04">#REF!</definedName>
    <definedName name="SCODCOTADO04_1" localSheetId="4">#REF!</definedName>
    <definedName name="SCODCOTADO04_1" localSheetId="7">#REF!</definedName>
    <definedName name="SCODCOTADO04_1">#REF!</definedName>
    <definedName name="SCODCOTADO05" localSheetId="4">#REF!</definedName>
    <definedName name="SCODCOTADO05" localSheetId="7">#REF!</definedName>
    <definedName name="SCODCOTADO05">#REF!</definedName>
    <definedName name="SCODCOTADO05_1" localSheetId="4">#REF!</definedName>
    <definedName name="SCODCOTADO05_1" localSheetId="7">#REF!</definedName>
    <definedName name="SCODCOTADO05_1">#REF!</definedName>
    <definedName name="SCODCOTADO06" localSheetId="4">#REF!</definedName>
    <definedName name="SCODCOTADO06" localSheetId="7">#REF!</definedName>
    <definedName name="SCODCOTADO06">#REF!</definedName>
    <definedName name="SCODCOTADO06_1" localSheetId="4">#REF!</definedName>
    <definedName name="SCODCOTADO06_1" localSheetId="7">#REF!</definedName>
    <definedName name="SCODCOTADO06_1">#REF!</definedName>
    <definedName name="SCODVERBA01" localSheetId="4">#REF!</definedName>
    <definedName name="SCODVERBA01" localSheetId="7">#REF!</definedName>
    <definedName name="SCODVERBA01">#REF!</definedName>
    <definedName name="SCODVERBA01_1" localSheetId="4">#REF!</definedName>
    <definedName name="SCODVERBA01_1" localSheetId="7">#REF!</definedName>
    <definedName name="SCODVERBA01_1">#REF!</definedName>
    <definedName name="SCOMPOS01" localSheetId="4">#REF!</definedName>
    <definedName name="SCOMPOS01" localSheetId="7">#REF!</definedName>
    <definedName name="SCOMPOS01">#REF!</definedName>
    <definedName name="SCOMPOS01_1" localSheetId="4">#REF!</definedName>
    <definedName name="SCOMPOS01_1" localSheetId="7">#REF!</definedName>
    <definedName name="SCOMPOS01_1">#REF!</definedName>
    <definedName name="scon">#REF!</definedName>
    <definedName name="sCorEstCon" localSheetId="4">#REF!</definedName>
    <definedName name="sCorEstCon" localSheetId="7">#REF!</definedName>
    <definedName name="sCorEstCon">#REF!</definedName>
    <definedName name="SCTA" localSheetId="4">#REF!</definedName>
    <definedName name="SCTA" localSheetId="7">#REF!</definedName>
    <definedName name="SCTA">#REF!</definedName>
    <definedName name="scubq" localSheetId="4">#REF!</definedName>
    <definedName name="scubq" localSheetId="7">#REF!</definedName>
    <definedName name="scubq">#REF!</definedName>
    <definedName name="sd">#REF!</definedName>
    <definedName name="SDAGSADGF" localSheetId="4">#REF!</definedName>
    <definedName name="SDAGSADGF" localSheetId="7">#REF!</definedName>
    <definedName name="SDAGSADGF">#REF!</definedName>
    <definedName name="sDAR" localSheetId="4">#REF!</definedName>
    <definedName name="sDAR" localSheetId="7">#REF!</definedName>
    <definedName name="sDAR">#REF!</definedName>
    <definedName name="sDAR01" localSheetId="4">#REF!</definedName>
    <definedName name="sDAR01" localSheetId="7">#REF!</definedName>
    <definedName name="sDAR01">#REF!</definedName>
    <definedName name="sdas" localSheetId="4">#REF!</definedName>
    <definedName name="sdas" localSheetId="7">#REF!</definedName>
    <definedName name="sdas">#REF!</definedName>
    <definedName name="sdc" localSheetId="4" hidden="1">#REF!</definedName>
    <definedName name="sdc" localSheetId="7" hidden="1">#REF!</definedName>
    <definedName name="sdc" hidden="1">#REF!</definedName>
    <definedName name="sdchjk">#REF!</definedName>
    <definedName name="sdddd">#REF!</definedName>
    <definedName name="SDDFFG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sddgg">#REF!</definedName>
    <definedName name="SDE" localSheetId="4">#REF!</definedName>
    <definedName name="SDE" localSheetId="7">#REF!</definedName>
    <definedName name="SDE">#REF!</definedName>
    <definedName name="SDEDE" localSheetId="4">#REF!</definedName>
    <definedName name="SDEDE" localSheetId="7">#REF!</definedName>
    <definedName name="SDEDE">#REF!</definedName>
    <definedName name="SDEEEE" localSheetId="4">Plan1</definedName>
    <definedName name="SDEEEE" localSheetId="7">Plan1</definedName>
    <definedName name="SDEEEE">Plan1</definedName>
    <definedName name="sdf" localSheetId="4">#REF!</definedName>
    <definedName name="sdf" localSheetId="7">#REF!</definedName>
    <definedName name="sdf">#REF!</definedName>
    <definedName name="SDFEDFA" localSheetId="4">#REF!</definedName>
    <definedName name="SDFEDFA" localSheetId="7">#REF!</definedName>
    <definedName name="SDFEDFA">#REF!</definedName>
    <definedName name="sdfgsdfgsdfg" localSheetId="4">#REF!</definedName>
    <definedName name="sdfgsdfgsdfg" localSheetId="7">#REF!</definedName>
    <definedName name="sdfgsdfgsdfg" localSheetId="26">#REF!</definedName>
    <definedName name="sdfgsdfgsdfg">#REF!</definedName>
    <definedName name="sdfs" localSheetId="4">#REF!</definedName>
    <definedName name="sdfs" localSheetId="7">#REF!</definedName>
    <definedName name="sdfs">#REF!</definedName>
    <definedName name="sdfsd" localSheetId="4">#REF!</definedName>
    <definedName name="sdfsd" localSheetId="7">#REF!</definedName>
    <definedName name="sdfsd">#REF!</definedName>
    <definedName name="SDFSDF" localSheetId="4">#REF!</definedName>
    <definedName name="sdfsdf" localSheetId="7">#REF!</definedName>
    <definedName name="SDFSDF" localSheetId="26">#REF!</definedName>
    <definedName name="sdfsdf">#REF!</definedName>
    <definedName name="SDFSFS" localSheetId="4">#REF!</definedName>
    <definedName name="SDFSFS" localSheetId="7">#REF!</definedName>
    <definedName name="SDFSFS">#REF!</definedName>
    <definedName name="sdfshdfhsdjfd" localSheetId="4">#REF!</definedName>
    <definedName name="sdfshdfhsdjfd" localSheetId="7">#REF!</definedName>
    <definedName name="sdfshdfhsdjfd" localSheetId="26">#REF!</definedName>
    <definedName name="sdfshdfhsdjfd">#REF!</definedName>
    <definedName name="SDFSV" localSheetId="4">#REF!</definedName>
    <definedName name="SDFSV" localSheetId="7">#REF!</definedName>
    <definedName name="SDFSV">#REF!</definedName>
    <definedName name="SDFW" localSheetId="4">#REF!</definedName>
    <definedName name="SDFW" localSheetId="7">#REF!</definedName>
    <definedName name="SDFW">#REF!</definedName>
    <definedName name="sDope" localSheetId="4">#REF!</definedName>
    <definedName name="sDope" localSheetId="7">#REF!</definedName>
    <definedName name="sDope">#REF!</definedName>
    <definedName name="sDreno" localSheetId="4">#REF!</definedName>
    <definedName name="sDreno" localSheetId="7">#REF!</definedName>
    <definedName name="sDreno">#REF!</definedName>
    <definedName name="sds" hidden="1">#N/A</definedName>
    <definedName name="sdsd">#REF!</definedName>
    <definedName name="sdsdsds" localSheetId="4" hidden="1">{#N/A,#N/A,FALSE,"MO (2)"}</definedName>
    <definedName name="sdsdsds" localSheetId="7" hidden="1">{#N/A,#N/A,FALSE,"MO (2)"}</definedName>
    <definedName name="sdsdsds" hidden="1">{#N/A,#N/A,FALSE,"MO (2)"}</definedName>
    <definedName name="sdsdsdsx" localSheetId="4" hidden="1">{#N/A,#N/A,FALSE,"MO (2)"}</definedName>
    <definedName name="sdsdsdsx" localSheetId="7" hidden="1">{#N/A,#N/A,FALSE,"MO (2)"}</definedName>
    <definedName name="sdsdsdsx" hidden="1">{#N/A,#N/A,FALSE,"MO (2)"}</definedName>
    <definedName name="sDSS04" localSheetId="4">#REF!</definedName>
    <definedName name="sDSS04" localSheetId="7">#REF!</definedName>
    <definedName name="sDSS04">#REF!</definedName>
    <definedName name="sdvs" localSheetId="4" hidden="1">#REF!</definedName>
    <definedName name="sdvs" localSheetId="7" hidden="1">#REF!</definedName>
    <definedName name="sdvs" hidden="1">#REF!</definedName>
    <definedName name="sdxcfr" localSheetId="4">#REF!</definedName>
    <definedName name="sdxcfr" localSheetId="7">#REF!</definedName>
    <definedName name="sdxcfr">#REF!</definedName>
    <definedName name="SE" localSheetId="25" hidden="1">#REF!</definedName>
    <definedName name="SE" localSheetId="4" hidden="1">#REF!</definedName>
    <definedName name="SE" localSheetId="27" hidden="1">#REF!</definedName>
    <definedName name="SE" localSheetId="26" hidden="1">#REF!</definedName>
    <definedName name="SE" localSheetId="24" hidden="1">#REF!</definedName>
    <definedName name="SE" localSheetId="1" hidden="1">#REF!</definedName>
    <definedName name="SE" localSheetId="0" hidden="1">#REF!</definedName>
    <definedName name="SE" hidden="1">#REF!</definedName>
    <definedName name="SE_SICROPE_201511" localSheetId="4">#REF!</definedName>
    <definedName name="SE_SICROPE_201511" localSheetId="7">#REF!</definedName>
    <definedName name="SE_SICROPE_201511">#REF!</definedName>
    <definedName name="SE_SicroPE_201511_Oner" localSheetId="4">#REF!</definedName>
    <definedName name="SE_SicroPE_201511_Oner" localSheetId="7">#REF!</definedName>
    <definedName name="SE_SicroPE_201511_Oner">#REF!</definedName>
    <definedName name="secao" localSheetId="4">#REF!</definedName>
    <definedName name="secao" localSheetId="7">#REF!</definedName>
    <definedName name="secao">#REF!</definedName>
    <definedName name="SEG" localSheetId="4">#REF!</definedName>
    <definedName name="SEG" localSheetId="7">#REF!</definedName>
    <definedName name="SEG">#REF!</definedName>
    <definedName name="SEG_1" localSheetId="4">#REF!</definedName>
    <definedName name="SEG_1" localSheetId="7">#REF!</definedName>
    <definedName name="SEG_1" localSheetId="26">#REF!</definedName>
    <definedName name="SEG_1">#REF!</definedName>
    <definedName name="Seg_Carna" localSheetId="7">Dom_Páscoa-48</definedName>
    <definedName name="Seg_Carna">Dom_Páscoa-48</definedName>
    <definedName name="SEGA" localSheetId="4">#REF!</definedName>
    <definedName name="SEGA" localSheetId="7">#REF!</definedName>
    <definedName name="SEGA">#REF!</definedName>
    <definedName name="SegmentaçãodeDados_Medição">#REF!</definedName>
    <definedName name="SEGMENTO" localSheetId="4">#REF!</definedName>
    <definedName name="Segmento" localSheetId="7">#REF!</definedName>
    <definedName name="SEGMENTO" localSheetId="26">#REF!</definedName>
    <definedName name="Segmento">#REF!</definedName>
    <definedName name="SEGMENTO_1" localSheetId="4">#REF!</definedName>
    <definedName name="SEGMENTO_1" localSheetId="7">#REF!</definedName>
    <definedName name="SEGMENTO_1">#REF!</definedName>
    <definedName name="SEGMENTO_10" localSheetId="4">#REF!</definedName>
    <definedName name="SEGMENTO_10" localSheetId="7">#REF!</definedName>
    <definedName name="SEGMENTO_10">#REF!</definedName>
    <definedName name="SEGMENTO_11" localSheetId="4">#REF!</definedName>
    <definedName name="SEGMENTO_11" localSheetId="7">#REF!</definedName>
    <definedName name="SEGMENTO_11">#REF!</definedName>
    <definedName name="SEGMENTO_12" localSheetId="4">#REF!</definedName>
    <definedName name="SEGMENTO_12" localSheetId="7">#REF!</definedName>
    <definedName name="SEGMENTO_12">#REF!</definedName>
    <definedName name="SEGMENTO_9" localSheetId="4">#REF!</definedName>
    <definedName name="SEGMENTO_9" localSheetId="7">#REF!</definedName>
    <definedName name="SEGMENTO_9">#REF!</definedName>
    <definedName name="SEGMENTO1" localSheetId="4">#REF!</definedName>
    <definedName name="SEGMENTO1" localSheetId="7">#REF!</definedName>
    <definedName name="SEGMENTO1">#REF!</definedName>
    <definedName name="SegNaoPavimentado" localSheetId="4">#REF!</definedName>
    <definedName name="SegNaoPavimentado" localSheetId="7">#REF!</definedName>
    <definedName name="SegNaoPavimentado" localSheetId="26">#REF!</definedName>
    <definedName name="SegNaoPavimentado">#REF!</definedName>
    <definedName name="SEIXO" localSheetId="4">#REF!</definedName>
    <definedName name="SEIXO" localSheetId="7">#REF!</definedName>
    <definedName name="SEIXO">#REF!</definedName>
    <definedName name="SELAGEM" localSheetId="4">#REF!</definedName>
    <definedName name="SELAGEM" localSheetId="7">#REF!</definedName>
    <definedName name="SELAGEM">#REF!</definedName>
    <definedName name="SELAGEMAC" localSheetId="4">#REF!</definedName>
    <definedName name="SELAGEMAC" localSheetId="7">#REF!</definedName>
    <definedName name="SELAGEMAC">#REF!</definedName>
    <definedName name="selecionado">NA()</definedName>
    <definedName name="SEM" localSheetId="4">#REF!</definedName>
    <definedName name="SEM" localSheetId="7">#REF!</definedName>
    <definedName name="SEM">#REF!</definedName>
    <definedName name="SemanaTerminando" localSheetId="4">#REF!</definedName>
    <definedName name="SemanaTerminando" localSheetId="7">#REF!</definedName>
    <definedName name="SemanaTerminando">#REF!</definedName>
    <definedName name="SEMP100" localSheetId="4">#REF!</definedName>
    <definedName name="SEMP100" localSheetId="7">#REF!</definedName>
    <definedName name="SEMP100">#REF!</definedName>
    <definedName name="SEMP109" localSheetId="4">#REF!</definedName>
    <definedName name="SEMP109" localSheetId="7">#REF!</definedName>
    <definedName name="SEMP109">#REF!</definedName>
    <definedName name="SEMP164" localSheetId="4">#REF!</definedName>
    <definedName name="SEMP164" localSheetId="7">#REF!</definedName>
    <definedName name="SEMP164">#REF!</definedName>
    <definedName name="SEMP221" localSheetId="4">#REF!</definedName>
    <definedName name="SEMP221" localSheetId="7">#REF!</definedName>
    <definedName name="SEMP221">#REF!</definedName>
    <definedName name="SEMP223" localSheetId="4">#REF!</definedName>
    <definedName name="SEMP223" localSheetId="7">#REF!</definedName>
    <definedName name="SEMP223">#REF!</definedName>
    <definedName name="SEMP225" localSheetId="4">#REF!</definedName>
    <definedName name="SEMP225" localSheetId="7">#REF!</definedName>
    <definedName name="SEMP225">#REF!</definedName>
    <definedName name="SEMP235" localSheetId="4">#REF!</definedName>
    <definedName name="SEMP235" localSheetId="7">#REF!</definedName>
    <definedName name="SEMP235">#REF!</definedName>
    <definedName name="SEMP237" localSheetId="4">#REF!</definedName>
    <definedName name="SEMP237" localSheetId="7">#REF!</definedName>
    <definedName name="SEMP237">#REF!</definedName>
    <definedName name="SEMP258" localSheetId="4">#REF!</definedName>
    <definedName name="SEMP258" localSheetId="7">#REF!</definedName>
    <definedName name="SEMP258">#REF!</definedName>
    <definedName name="SEMP270" localSheetId="4">#REF!</definedName>
    <definedName name="SEMP270" localSheetId="7">#REF!</definedName>
    <definedName name="SEMP270">#REF!</definedName>
    <definedName name="SEMP271" localSheetId="4">#REF!</definedName>
    <definedName name="SEMP271" localSheetId="7">#REF!</definedName>
    <definedName name="SEMP271">#REF!</definedName>
    <definedName name="SEMP2731" localSheetId="4">#REF!</definedName>
    <definedName name="SEMP2731" localSheetId="7">#REF!</definedName>
    <definedName name="SEMP2731">#REF!</definedName>
    <definedName name="SEMP2732" localSheetId="4">#REF!</definedName>
    <definedName name="SEMP2732" localSheetId="7">#REF!</definedName>
    <definedName name="SEMP2732">#REF!</definedName>
    <definedName name="SEMP274" localSheetId="4">#REF!</definedName>
    <definedName name="SEMP274" localSheetId="7">#REF!</definedName>
    <definedName name="SEMP274">#REF!</definedName>
    <definedName name="SEMP333" localSheetId="4">#REF!</definedName>
    <definedName name="SEMP333" localSheetId="7">#REF!</definedName>
    <definedName name="SEMP333">#REF!</definedName>
    <definedName name="SEMP337" localSheetId="4">#REF!</definedName>
    <definedName name="SEMP337" localSheetId="7">#REF!</definedName>
    <definedName name="SEMP337">#REF!</definedName>
    <definedName name="SEMP352" localSheetId="4">#REF!</definedName>
    <definedName name="SEMP352" localSheetId="7">#REF!</definedName>
    <definedName name="SEMP352">#REF!</definedName>
    <definedName name="SEMP387ZC" localSheetId="4">#REF!</definedName>
    <definedName name="SEMP387ZC" localSheetId="7">#REF!</definedName>
    <definedName name="SEMP387ZC">#REF!</definedName>
    <definedName name="SEMP387ZN" localSheetId="4">#REF!</definedName>
    <definedName name="SEMP387ZN" localSheetId="7">#REF!</definedName>
    <definedName name="SEMP387ZN">#REF!</definedName>
    <definedName name="SEMP387ZS" localSheetId="4">#REF!</definedName>
    <definedName name="SEMP387ZS" localSheetId="7">#REF!</definedName>
    <definedName name="SEMP387ZS">#REF!</definedName>
    <definedName name="sencount" hidden="1">1</definedName>
    <definedName name="separator" localSheetId="4">#REF!</definedName>
    <definedName name="separator" localSheetId="7">#REF!</definedName>
    <definedName name="separator" localSheetId="26">#REF!</definedName>
    <definedName name="separator">#REF!</definedName>
    <definedName name="ser" localSheetId="4">#REF!</definedName>
    <definedName name="ser" localSheetId="7">#REF!</definedName>
    <definedName name="ser">#REF!</definedName>
    <definedName name="serr" localSheetId="4">#REF!</definedName>
    <definedName name="serr" localSheetId="7">#REF!</definedName>
    <definedName name="serr">#REF!</definedName>
    <definedName name="sertânia">NA()</definedName>
    <definedName name="SERV" localSheetId="4">"$#REF!.$C$7"</definedName>
    <definedName name="SERV" localSheetId="7">#REF!</definedName>
    <definedName name="SERV">#REF!</definedName>
    <definedName name="SERV_COMPOR_201511_DESON" localSheetId="4">#REF!</definedName>
    <definedName name="SERV_COMPOR_201511_DESON" localSheetId="7">#REF!</definedName>
    <definedName name="SERV_COMPOR_201511_DESON">#REF!</definedName>
    <definedName name="Serv_prev" localSheetId="4">#REF!</definedName>
    <definedName name="Serv_prev" localSheetId="7">#REF!</definedName>
    <definedName name="Serv_prev">#REF!</definedName>
    <definedName name="Serv_prev_4" localSheetId="4">#REF!</definedName>
    <definedName name="Serv_prev_4" localSheetId="7">#REF!</definedName>
    <definedName name="Serv_prev_4">#REF!</definedName>
    <definedName name="Serv_prevv" localSheetId="4">#REF!</definedName>
    <definedName name="Serv_prevv" localSheetId="7">#REF!</definedName>
    <definedName name="Serv_prevv">#REF!</definedName>
    <definedName name="servDNER" localSheetId="4">#REF!</definedName>
    <definedName name="servDNER" localSheetId="7">#REF!:#REF!</definedName>
    <definedName name="servDNER">#REF!</definedName>
    <definedName name="SERVENTE" localSheetId="4">#REF!</definedName>
    <definedName name="SERVENTE" localSheetId="7">#REF!</definedName>
    <definedName name="SERVENTE">#REF!</definedName>
    <definedName name="SERVI" localSheetId="4">#REF!</definedName>
    <definedName name="SERVI" localSheetId="7">#REF!</definedName>
    <definedName name="SERVI">#REF!</definedName>
    <definedName name="servico" localSheetId="4">#REF!</definedName>
    <definedName name="servico" localSheetId="7">#REF!</definedName>
    <definedName name="servico" localSheetId="26">#REF!</definedName>
    <definedName name="servico">#REF!</definedName>
    <definedName name="Serviço" localSheetId="4">#REF!</definedName>
    <definedName name="serviço" localSheetId="19">#REF!</definedName>
    <definedName name="Serviço" localSheetId="7">#REF!</definedName>
    <definedName name="Serviço" localSheetId="26">#REF!</definedName>
    <definedName name="Serviço">#REF!</definedName>
    <definedName name="servico_1" localSheetId="4">#REF!</definedName>
    <definedName name="servico_1" localSheetId="7">#REF!</definedName>
    <definedName name="servico_1" localSheetId="26">#REF!</definedName>
    <definedName name="servico_1">"#REF!"</definedName>
    <definedName name="servico_10">"$#REF!.$A$3:$F$46"</definedName>
    <definedName name="servico_29" localSheetId="4">#REF!</definedName>
    <definedName name="servico_29" localSheetId="7">#REF!</definedName>
    <definedName name="servico_29">#REF!</definedName>
    <definedName name="servico_4" localSheetId="4">#REF!</definedName>
    <definedName name="servico_4" localSheetId="7">#REF!</definedName>
    <definedName name="servico_4" localSheetId="26">#REF!</definedName>
    <definedName name="servico_4">#REF!</definedName>
    <definedName name="servico_4_2">#N/A</definedName>
    <definedName name="servico_6" localSheetId="4">#REF!</definedName>
    <definedName name="servico_6" localSheetId="7">#REF!</definedName>
    <definedName name="servico_6" localSheetId="26">#REF!</definedName>
    <definedName name="servico_6">#REF!</definedName>
    <definedName name="servico_6_2">#N/A</definedName>
    <definedName name="servico_7" localSheetId="4">#REF!</definedName>
    <definedName name="servico_7" localSheetId="7">#REF!</definedName>
    <definedName name="servico_7" localSheetId="26">#REF!</definedName>
    <definedName name="servico_7">#REF!</definedName>
    <definedName name="servico_7_2">#N/A</definedName>
    <definedName name="servico_8" localSheetId="4">#REF!</definedName>
    <definedName name="servico_8" localSheetId="7">#REF!</definedName>
    <definedName name="servico_8" localSheetId="26">#REF!</definedName>
    <definedName name="servico_8">#REF!</definedName>
    <definedName name="servico_8_2">#N/A</definedName>
    <definedName name="servico_9" localSheetId="4">#REF!</definedName>
    <definedName name="servico_9" localSheetId="7">#REF!</definedName>
    <definedName name="servico_9" localSheetId="26">#REF!</definedName>
    <definedName name="servico_9">#REF!</definedName>
    <definedName name="servico_9_2">#N/A</definedName>
    <definedName name="serviço1" localSheetId="4">#REF!</definedName>
    <definedName name="serviço1" localSheetId="7">#REF!</definedName>
    <definedName name="serviço1" localSheetId="26">#REF!</definedName>
    <definedName name="serviço1">#REF!</definedName>
    <definedName name="Serviços" localSheetId="4">#REF!</definedName>
    <definedName name="Serviços" localSheetId="19">#REF!</definedName>
    <definedName name="Serviços" localSheetId="7">#REF!</definedName>
    <definedName name="Serviços" localSheetId="26">#REF!</definedName>
    <definedName name="Serviços">#REF!</definedName>
    <definedName name="Serviços_1" localSheetId="4">#REF!</definedName>
    <definedName name="Serviços_1" localSheetId="7">#REF!</definedName>
    <definedName name="Serviços_1" localSheetId="26">#REF!</definedName>
    <definedName name="Serviços_1">#REF!</definedName>
    <definedName name="Serviços_3" localSheetId="4">#REF!</definedName>
    <definedName name="Serviços_3" localSheetId="7">#REF!</definedName>
    <definedName name="Serviços_3">#REF!</definedName>
    <definedName name="Serviços_36" localSheetId="4">#REF!</definedName>
    <definedName name="Serviços_36" localSheetId="7">#REF!</definedName>
    <definedName name="Serviços_36">#REF!</definedName>
    <definedName name="SERVIÇOSCG" localSheetId="4">#REF!</definedName>
    <definedName name="SERVIÇOSCG" localSheetId="7">#REF!</definedName>
    <definedName name="SERVIÇOSCG">#REF!</definedName>
    <definedName name="Serviçosprojeto" localSheetId="4">#REF!</definedName>
    <definedName name="Serviçosprojeto" localSheetId="7">#REF!</definedName>
    <definedName name="Serviçosprojeto">#REF!</definedName>
    <definedName name="SERVIX" localSheetId="4">#REF!</definedName>
    <definedName name="SERVIX" localSheetId="7">#REF!</definedName>
    <definedName name="SERVIX">#REF!</definedName>
    <definedName name="SERVMA" localSheetId="4">#REF!</definedName>
    <definedName name="SERVMA" localSheetId="7">#REF!</definedName>
    <definedName name="SERVMA">#REF!</definedName>
    <definedName name="SERVTA" localSheetId="4">#REF!</definedName>
    <definedName name="SERVTA" localSheetId="7">#REF!</definedName>
    <definedName name="SERVTA">#REF!</definedName>
    <definedName name="sEscoram" localSheetId="4">#REF!</definedName>
    <definedName name="sEscoram" localSheetId="7">#REF!</definedName>
    <definedName name="sEscoram">#REF!</definedName>
    <definedName name="sEscPonte" localSheetId="4">#REF!</definedName>
    <definedName name="sEscPonte" localSheetId="7">#REF!</definedName>
    <definedName name="sEscPonte">#REF!</definedName>
    <definedName name="SET" localSheetId="4">#REF!</definedName>
    <definedName name="SET" localSheetId="7">#REF!</definedName>
    <definedName name="SET">#REF!</definedName>
    <definedName name="SET94_3">#REF!</definedName>
    <definedName name="SET95_3">#REF!</definedName>
    <definedName name="SET96_3">#REF!</definedName>
    <definedName name="SET97_3">#REF!</definedName>
    <definedName name="SET98_3">#REF!</definedName>
    <definedName name="SET99_3">#REF!</definedName>
    <definedName name="SETA" localSheetId="4">#REF!</definedName>
    <definedName name="SETA" localSheetId="7">#REF!</definedName>
    <definedName name="SETA">#REF!</definedName>
    <definedName name="SETEMBRO" localSheetId="25" hidden="1">{#N/A,#N/A,TRUE,"Serviços"}</definedName>
    <definedName name="SETEMBRO" localSheetId="4" hidden="1">{#N/A,#N/A,TRUE,"Serviços"}</definedName>
    <definedName name="SETEMBRO" localSheetId="27" hidden="1">{#N/A,#N/A,TRUE,"Serviços"}</definedName>
    <definedName name="SETEMBRO" localSheetId="7" hidden="1">{#N/A,#N/A,TRUE,"Serviços"}</definedName>
    <definedName name="SETEMBRO" localSheetId="24" hidden="1">{#N/A,#N/A,TRUE,"Serviços"}</definedName>
    <definedName name="SETEMBRO" hidden="1">{#N/A,#N/A,TRUE,"Serviços"}</definedName>
    <definedName name="SETEMBROO" localSheetId="25" hidden="1">{#N/A,#N/A,TRUE,"Serviços"}</definedName>
    <definedName name="SETEMBROO" localSheetId="4" hidden="1">{#N/A,#N/A,TRUE,"Serviços"}</definedName>
    <definedName name="SETEMBROO" localSheetId="27" hidden="1">{#N/A,#N/A,TRUE,"Serviços"}</definedName>
    <definedName name="SETEMBROO" localSheetId="7" hidden="1">{#N/A,#N/A,TRUE,"Serviços"}</definedName>
    <definedName name="SETEMBROO" localSheetId="24" hidden="1">{#N/A,#N/A,TRUE,"Serviços"}</definedName>
    <definedName name="SETEMBROO" hidden="1">{#N/A,#N/A,TRUE,"Serviços"}</definedName>
    <definedName name="SEVE" localSheetId="4">#REF!</definedName>
    <definedName name="SEVE" localSheetId="7">#REF!</definedName>
    <definedName name="SEVE">#REF!</definedName>
    <definedName name="seven" localSheetId="4">#REF!</definedName>
    <definedName name="seven" localSheetId="7">#REF!</definedName>
    <definedName name="seven">#REF!</definedName>
    <definedName name="sf" localSheetId="7" hidden="1">{#N/A,#N/A,FALSE,"GERAL";#N/A,#N/A,FALSE,"012-96";#N/A,#N/A,FALSE,"018-96";#N/A,#N/A,FALSE,"027-96";#N/A,#N/A,FALSE,"059-96";#N/A,#N/A,FALSE,"076-96";#N/A,#N/A,FALSE,"019-97";#N/A,#N/A,FALSE,"021-97";#N/A,#N/A,FALSE,"022-97";#N/A,#N/A,FALSE,"028-97"}</definedName>
    <definedName name="sf" hidden="1">{#N/A,#N/A,FALSE,"GERAL";#N/A,#N/A,FALSE,"012-96";#N/A,#N/A,FALSE,"018-96";#N/A,#N/A,FALSE,"027-96";#N/A,#N/A,FALSE,"059-96";#N/A,#N/A,FALSE,"076-96";#N/A,#N/A,FALSE,"019-97";#N/A,#N/A,FALSE,"021-97";#N/A,#N/A,FALSE,"022-97";#N/A,#N/A,FALSE,"028-97"}</definedName>
    <definedName name="sfds" localSheetId="4">#REF!</definedName>
    <definedName name="sfds" localSheetId="7">#REF!</definedName>
    <definedName name="sfds">#REF!</definedName>
    <definedName name="SFFDVDTFE" localSheetId="4">#REF!</definedName>
    <definedName name="SFFDVDTFE" localSheetId="7">#REF!</definedName>
    <definedName name="SFFDVDTFE">#REF!</definedName>
    <definedName name="sForma" localSheetId="4">#REF!</definedName>
    <definedName name="sForma" localSheetId="7">#REF!</definedName>
    <definedName name="sForma">#REF!</definedName>
    <definedName name="sfresagem" localSheetId="4">#REF!</definedName>
    <definedName name="sfresagem" localSheetId="7">#REF!</definedName>
    <definedName name="sfresagem">#REF!</definedName>
    <definedName name="sFrezagem" localSheetId="4">#REF!</definedName>
    <definedName name="sFrezagem" localSheetId="7">#REF!</definedName>
    <definedName name="sFrezagem">#REF!</definedName>
    <definedName name="SGAREHHUJ" localSheetId="4" hidden="1">#REF!</definedName>
    <definedName name="SGAREHHUJ" localSheetId="7" hidden="1">#REF!</definedName>
    <definedName name="SGAREHHUJ" hidden="1">#REF!</definedName>
    <definedName name="sggg" localSheetId="4">#REF!</definedName>
    <definedName name="sggg" localSheetId="7">#REF!</definedName>
    <definedName name="sggg">#REF!</definedName>
    <definedName name="sgggg" localSheetId="4">#REF!</definedName>
    <definedName name="sgggg" localSheetId="7">#REF!</definedName>
    <definedName name="sgggg">#REF!</definedName>
    <definedName name="sghkl">#REF!</definedName>
    <definedName name="SGSCCS" localSheetId="4">#REF!</definedName>
    <definedName name="SGSCCS" localSheetId="7">#REF!</definedName>
    <definedName name="SGSCCS">#REF!</definedName>
    <definedName name="SGSGFVDVED" localSheetId="4">#REF!</definedName>
    <definedName name="SGSGFVDVED" localSheetId="7">#REF!</definedName>
    <definedName name="SGSGFVDVED">#REF!</definedName>
    <definedName name="SgSituacaoFisica" localSheetId="4">#REF!</definedName>
    <definedName name="SgSituacaoFisica" localSheetId="7">#REF!</definedName>
    <definedName name="SgSituacaoFisica">#REF!</definedName>
    <definedName name="SgTipoRevestimento" localSheetId="4">#REF!</definedName>
    <definedName name="SgTipoRevestimento" localSheetId="7">#REF!</definedName>
    <definedName name="SgTipoRevestimento">#REF!</definedName>
    <definedName name="SH" localSheetId="7" hidden="1">{#N/A,#N/A,FALSE,"GERAL";#N/A,#N/A,FALSE,"012-96";#N/A,#N/A,FALSE,"018-96";#N/A,#N/A,FALSE,"027-96";#N/A,#N/A,FALSE,"059-96";#N/A,#N/A,FALSE,"076-96";#N/A,#N/A,FALSE,"019-97";#N/A,#N/A,FALSE,"021-97";#N/A,#N/A,FALSE,"022-97";#N/A,#N/A,FALSE,"028-97"}</definedName>
    <definedName name="SH" hidden="1">{#N/A,#N/A,FALSE,"GERAL";#N/A,#N/A,FALSE,"012-96";#N/A,#N/A,FALSE,"018-96";#N/A,#N/A,FALSE,"027-96";#N/A,#N/A,FALSE,"059-96";#N/A,#N/A,FALSE,"076-96";#N/A,#N/A,FALSE,"019-97";#N/A,#N/A,FALSE,"021-97";#N/A,#N/A,FALSE,"022-97";#N/A,#N/A,FALSE,"028-97"}</definedName>
    <definedName name="SHARED_FORMULA_0">#N/A</definedName>
    <definedName name="SHARED_FORMULA_1">#N/A</definedName>
    <definedName name="SHARED_FORMULA_10">#N/A</definedName>
    <definedName name="SHARED_FORMULA_10_229_10_229_1" localSheetId="4">+(#REF!-#REF!)*20</definedName>
    <definedName name="SHARED_FORMULA_10_229_10_229_1" localSheetId="7">+(#REF!-#REF!)*20</definedName>
    <definedName name="SHARED_FORMULA_10_229_10_229_1">+(#REF!-#REF!)*20</definedName>
    <definedName name="SHARED_FORMULA_10_889_10_889_1" localSheetId="4">(#REF!-#REF!)*20</definedName>
    <definedName name="SHARED_FORMULA_10_889_10_889_1" localSheetId="7">(#REF!-#REF!)*20</definedName>
    <definedName name="SHARED_FORMULA_10_889_10_889_1">(#REF!-#REF!)*20</definedName>
    <definedName name="SHARED_FORMULA_11">#N/A</definedName>
    <definedName name="SHARED_FORMULA_11_38_11_38_3">NA()</definedName>
    <definedName name="SHARED_FORMULA_11_545_11_545_1" localSheetId="4">+#REF!</definedName>
    <definedName name="SHARED_FORMULA_11_545_11_545_1" localSheetId="7">+#REF!</definedName>
    <definedName name="SHARED_FORMULA_11_545_11_545_1">+#REF!</definedName>
    <definedName name="SHARED_FORMULA_11_551_11_551_1" localSheetId="4">+#REF!</definedName>
    <definedName name="SHARED_FORMULA_11_551_11_551_1" localSheetId="7">+#REF!</definedName>
    <definedName name="SHARED_FORMULA_11_551_11_551_1">+#REF!</definedName>
    <definedName name="SHARED_FORMULA_11_56_11_56_3">NA()</definedName>
    <definedName name="SHARED_FORMULA_11_76_11_76_3">NA()</definedName>
    <definedName name="SHARED_FORMULA_11_9_11_9_3">NA()</definedName>
    <definedName name="SHARED_FORMULA_11_9_11_9_4">NA()</definedName>
    <definedName name="SHARED_FORMULA_12">#N/A</definedName>
    <definedName name="SHARED_FORMULA_12_331_12_331_1" localSheetId="4">+#REF!</definedName>
    <definedName name="SHARED_FORMULA_12_331_12_331_1" localSheetId="7">+#REF!</definedName>
    <definedName name="SHARED_FORMULA_12_331_12_331_1">+#REF!</definedName>
    <definedName name="SHARED_FORMULA_12_347_12_347_1" localSheetId="4">+#REF!</definedName>
    <definedName name="SHARED_FORMULA_12_347_12_347_1" localSheetId="7">+#REF!</definedName>
    <definedName name="SHARED_FORMULA_12_347_12_347_1">+#REF!</definedName>
    <definedName name="SHARED_FORMULA_13">#N/A</definedName>
    <definedName name="SHARED_FORMULA_13_229_13_229_1" localSheetId="4">#REF!*#REF!</definedName>
    <definedName name="SHARED_FORMULA_13_229_13_229_1" localSheetId="7">#REF!*#REF!</definedName>
    <definedName name="SHARED_FORMULA_13_229_13_229_1">#REF!*#REF!</definedName>
    <definedName name="SHARED_FORMULA_13_246_13_246_1" localSheetId="4">+#REF!</definedName>
    <definedName name="SHARED_FORMULA_13_246_13_246_1" localSheetId="7">+#REF!</definedName>
    <definedName name="SHARED_FORMULA_13_246_13_246_1">+#REF!</definedName>
    <definedName name="SHARED_FORMULA_13_258_13_258_1" localSheetId="4">+#REF!</definedName>
    <definedName name="SHARED_FORMULA_13_258_13_258_1" localSheetId="7">+#REF!</definedName>
    <definedName name="SHARED_FORMULA_13_258_13_258_1">+#REF!</definedName>
    <definedName name="SHARED_FORMULA_13_274_13_274_1" localSheetId="4">+#REF!</definedName>
    <definedName name="SHARED_FORMULA_13_274_13_274_1" localSheetId="7">+#REF!</definedName>
    <definedName name="SHARED_FORMULA_13_274_13_274_1">+#REF!</definedName>
    <definedName name="SHARED_FORMULA_13_313_13_313_1" localSheetId="4">+#REF!</definedName>
    <definedName name="SHARED_FORMULA_13_313_13_313_1" localSheetId="7">+#REF!</definedName>
    <definedName name="SHARED_FORMULA_13_313_13_313_1">+#REF!</definedName>
    <definedName name="SHARED_FORMULA_13_533_13_533_1" localSheetId="4">+#REF!*#REF!</definedName>
    <definedName name="SHARED_FORMULA_13_533_13_533_1" localSheetId="7">+#REF!*#REF!</definedName>
    <definedName name="SHARED_FORMULA_13_533_13_533_1">+#REF!*#REF!</definedName>
    <definedName name="SHARED_FORMULA_13_563_13_563_1" localSheetId="4">+#REF!*#REF!</definedName>
    <definedName name="SHARED_FORMULA_13_563_13_563_1" localSheetId="7">+#REF!*#REF!</definedName>
    <definedName name="SHARED_FORMULA_13_563_13_563_1">+#REF!*#REF!</definedName>
    <definedName name="SHARED_FORMULA_13_575_13_575_1" localSheetId="4">+#REF!*#REF!</definedName>
    <definedName name="SHARED_FORMULA_13_575_13_575_1" localSheetId="7">+#REF!*#REF!</definedName>
    <definedName name="SHARED_FORMULA_13_575_13_575_1">+#REF!*#REF!</definedName>
    <definedName name="SHARED_FORMULA_13_839_13_839_1" localSheetId="4">+#REF!*#REF!</definedName>
    <definedName name="SHARED_FORMULA_13_839_13_839_1" localSheetId="7">+#REF!*#REF!</definedName>
    <definedName name="SHARED_FORMULA_13_839_13_839_1">+#REF!*#REF!</definedName>
    <definedName name="SHARED_FORMULA_13_852_13_852_1" localSheetId="4">+#REF!*#REF!</definedName>
    <definedName name="SHARED_FORMULA_13_852_13_852_1" localSheetId="7">+#REF!*#REF!</definedName>
    <definedName name="SHARED_FORMULA_13_852_13_852_1">+#REF!*#REF!</definedName>
    <definedName name="SHARED_FORMULA_14">#N/A</definedName>
    <definedName name="SHARED_FORMULA_14_176_14_176_1" localSheetId="4">+#REF!*#REF!*#REF!</definedName>
    <definedName name="SHARED_FORMULA_14_176_14_176_1" localSheetId="7">+#REF!*#REF!*#REF!</definedName>
    <definedName name="SHARED_FORMULA_14_176_14_176_1">+#REF!*#REF!*#REF!</definedName>
    <definedName name="SHARED_FORMULA_14_550_14_550_1" localSheetId="4">+#REF!*#REF!*#REF!</definedName>
    <definedName name="SHARED_FORMULA_14_550_14_550_1" localSheetId="7">+#REF!*#REF!*#REF!</definedName>
    <definedName name="SHARED_FORMULA_14_550_14_550_1">+#REF!*#REF!*#REF!</definedName>
    <definedName name="SHARED_FORMULA_15">#N/A</definedName>
    <definedName name="SHARED_FORMULA_15_163_15_163_1" localSheetId="4">+#REF!*#REF!</definedName>
    <definedName name="SHARED_FORMULA_15_163_15_163_1" localSheetId="7">+#REF!*#REF!</definedName>
    <definedName name="SHARED_FORMULA_15_163_15_163_1">+#REF!*#REF!</definedName>
    <definedName name="SHARED_FORMULA_15_176_15_176_1" localSheetId="4">+#REF!</definedName>
    <definedName name="SHARED_FORMULA_15_176_15_176_1" localSheetId="7">+#REF!</definedName>
    <definedName name="SHARED_FORMULA_15_176_15_176_1">+#REF!</definedName>
    <definedName name="SHARED_FORMULA_15_229_15_229_1" localSheetId="4">#REF!*#REF!</definedName>
    <definedName name="SHARED_FORMULA_15_229_15_229_1" localSheetId="7">#REF!*#REF!</definedName>
    <definedName name="SHARED_FORMULA_15_229_15_229_1">#REF!*#REF!</definedName>
    <definedName name="SHARED_FORMULA_15_245_15_245_1" localSheetId="4">+#REF!*#REF!</definedName>
    <definedName name="SHARED_FORMULA_15_245_15_245_1" localSheetId="7">+#REF!*#REF!</definedName>
    <definedName name="SHARED_FORMULA_15_245_15_245_1">+#REF!*#REF!</definedName>
    <definedName name="SHARED_FORMULA_15_257_15_257_1" localSheetId="4">+#REF!*#REF!</definedName>
    <definedName name="SHARED_FORMULA_15_257_15_257_1" localSheetId="7">+#REF!*#REF!</definedName>
    <definedName name="SHARED_FORMULA_15_257_15_257_1">+#REF!*#REF!</definedName>
    <definedName name="SHARED_FORMULA_15_273_15_273_1" localSheetId="4">+#REF!*#REF!</definedName>
    <definedName name="SHARED_FORMULA_15_273_15_273_1" localSheetId="7">+#REF!*#REF!</definedName>
    <definedName name="SHARED_FORMULA_15_273_15_273_1">+#REF!*#REF!</definedName>
    <definedName name="SHARED_FORMULA_15_302_15_302_1" localSheetId="4">+#REF!*#REF!*#REF!</definedName>
    <definedName name="SHARED_FORMULA_15_302_15_302_1" localSheetId="7">+#REF!*#REF!*#REF!</definedName>
    <definedName name="SHARED_FORMULA_15_302_15_302_1">+#REF!*#REF!*#REF!</definedName>
    <definedName name="SHARED_FORMULA_15_328_15_328_1" localSheetId="4">+#REF!*#REF!*#REF!</definedName>
    <definedName name="SHARED_FORMULA_15_328_15_328_1" localSheetId="7">+#REF!*#REF!*#REF!</definedName>
    <definedName name="SHARED_FORMULA_15_328_15_328_1">+#REF!*#REF!*#REF!</definedName>
    <definedName name="SHARED_FORMULA_15_344_15_344_1" localSheetId="4">+#REF!*#REF!*#REF!</definedName>
    <definedName name="SHARED_FORMULA_15_344_15_344_1" localSheetId="7">+#REF!*#REF!*#REF!</definedName>
    <definedName name="SHARED_FORMULA_15_344_15_344_1">+#REF!*#REF!*#REF!</definedName>
    <definedName name="SHARED_FORMULA_15_361_15_361_1" localSheetId="4">+#REF!</definedName>
    <definedName name="SHARED_FORMULA_15_361_15_361_1" localSheetId="7">+#REF!</definedName>
    <definedName name="SHARED_FORMULA_15_361_15_361_1">+#REF!</definedName>
    <definedName name="SHARED_FORMULA_15_383_15_383_1" localSheetId="4">+#REF!</definedName>
    <definedName name="SHARED_FORMULA_15_383_15_383_1" localSheetId="7">+#REF!</definedName>
    <definedName name="SHARED_FORMULA_15_383_15_383_1">+#REF!</definedName>
    <definedName name="SHARED_FORMULA_15_396_15_396_1" localSheetId="4">+#REF!</definedName>
    <definedName name="SHARED_FORMULA_15_396_15_396_1" localSheetId="7">+#REF!</definedName>
    <definedName name="SHARED_FORMULA_15_396_15_396_1">+#REF!</definedName>
    <definedName name="SHARED_FORMULA_15_409_15_409_1" localSheetId="4">ROUND(#REF!*#REF!,2)</definedName>
    <definedName name="SHARED_FORMULA_15_409_15_409_1" localSheetId="7">ROUND(#REF!*#REF!,2)</definedName>
    <definedName name="SHARED_FORMULA_15_409_15_409_1">ROUND(#REF!*#REF!,2)</definedName>
    <definedName name="SHARED_FORMULA_15_466_15_466_1" localSheetId="4">#REF!</definedName>
    <definedName name="SHARED_FORMULA_15_466_15_466_1" localSheetId="7">#REF!</definedName>
    <definedName name="SHARED_FORMULA_15_466_15_466_1">#REF!</definedName>
    <definedName name="SHARED_FORMULA_15_479_15_479_1" localSheetId="4">+#REF!</definedName>
    <definedName name="SHARED_FORMULA_15_479_15_479_1" localSheetId="7">+#REF!</definedName>
    <definedName name="SHARED_FORMULA_15_479_15_479_1">+#REF!</definedName>
    <definedName name="SHARED_FORMULA_15_491_15_491_1" localSheetId="4">+#REF!</definedName>
    <definedName name="SHARED_FORMULA_15_491_15_491_1" localSheetId="7">+#REF!</definedName>
    <definedName name="SHARED_FORMULA_15_491_15_491_1">+#REF!</definedName>
    <definedName name="SHARED_FORMULA_15_533_15_533_1" localSheetId="4">+#REF!</definedName>
    <definedName name="SHARED_FORMULA_15_533_15_533_1" localSheetId="7">+#REF!</definedName>
    <definedName name="SHARED_FORMULA_15_533_15_533_1">+#REF!</definedName>
    <definedName name="SHARED_FORMULA_15_550_15_550_1" localSheetId="4">+#REF!</definedName>
    <definedName name="SHARED_FORMULA_15_550_15_550_1" localSheetId="7">+#REF!</definedName>
    <definedName name="SHARED_FORMULA_15_550_15_550_1">+#REF!</definedName>
    <definedName name="SHARED_FORMULA_15_563_15_563_1" localSheetId="4">+#REF!</definedName>
    <definedName name="SHARED_FORMULA_15_563_15_563_1" localSheetId="7">+#REF!</definedName>
    <definedName name="SHARED_FORMULA_15_563_15_563_1">+#REF!</definedName>
    <definedName name="SHARED_FORMULA_15_575_15_575_1" localSheetId="4">+#REF!</definedName>
    <definedName name="SHARED_FORMULA_15_575_15_575_1" localSheetId="7">+#REF!</definedName>
    <definedName name="SHARED_FORMULA_15_575_15_575_1">+#REF!</definedName>
    <definedName name="SHARED_FORMULA_15_811_15_811_1" localSheetId="4">+#REF!</definedName>
    <definedName name="SHARED_FORMULA_15_811_15_811_1" localSheetId="7">+#REF!</definedName>
    <definedName name="SHARED_FORMULA_15_811_15_811_1">+#REF!</definedName>
    <definedName name="SHARED_FORMULA_15_828_15_828_1" localSheetId="4">+#REF!</definedName>
    <definedName name="SHARED_FORMULA_15_828_15_828_1" localSheetId="7">+#REF!</definedName>
    <definedName name="SHARED_FORMULA_15_828_15_828_1">+#REF!</definedName>
    <definedName name="SHARED_FORMULA_15_839_15_839_1" localSheetId="4">+#REF!</definedName>
    <definedName name="SHARED_FORMULA_15_839_15_839_1" localSheetId="7">+#REF!</definedName>
    <definedName name="SHARED_FORMULA_15_839_15_839_1">+#REF!</definedName>
    <definedName name="SHARED_FORMULA_15_852_15_852_1" localSheetId="4">+#REF!</definedName>
    <definedName name="SHARED_FORMULA_15_852_15_852_1" localSheetId="7">+#REF!</definedName>
    <definedName name="SHARED_FORMULA_15_852_15_852_1">+#REF!</definedName>
    <definedName name="SHARED_FORMULA_15_876_15_876_1" localSheetId="4">+#REF!</definedName>
    <definedName name="SHARED_FORMULA_15_876_15_876_1" localSheetId="7">+#REF!</definedName>
    <definedName name="SHARED_FORMULA_15_876_15_876_1">+#REF!</definedName>
    <definedName name="SHARED_FORMULA_15_889_15_889_1" localSheetId="4">#REF!*#REF!</definedName>
    <definedName name="SHARED_FORMULA_15_889_15_889_1" localSheetId="7">#REF!*#REF!</definedName>
    <definedName name="SHARED_FORMULA_15_889_15_889_1">#REF!*#REF!</definedName>
    <definedName name="SHARED_FORMULA_15_914_15_914_1" localSheetId="4">+#REF!</definedName>
    <definedName name="SHARED_FORMULA_15_914_15_914_1" localSheetId="7">+#REF!</definedName>
    <definedName name="SHARED_FORMULA_15_914_15_914_1">+#REF!</definedName>
    <definedName name="SHARED_FORMULA_15_961_15_961_1" localSheetId="4">+#REF!</definedName>
    <definedName name="SHARED_FORMULA_15_961_15_961_1" localSheetId="7">+#REF!</definedName>
    <definedName name="SHARED_FORMULA_15_961_15_961_1">+#REF!</definedName>
    <definedName name="SHARED_FORMULA_15_984_15_984_1" localSheetId="4">+#REF!</definedName>
    <definedName name="SHARED_FORMULA_15_984_15_984_1" localSheetId="7">+#REF!</definedName>
    <definedName name="SHARED_FORMULA_15_984_15_984_1">+#REF!</definedName>
    <definedName name="SHARED_FORMULA_16">#N/A</definedName>
    <definedName name="SHARED_FORMULA_16_10_16_10_3">NA()</definedName>
    <definedName name="SHARED_FORMULA_16_10_16_10_4">NA()</definedName>
    <definedName name="SHARED_FORMULA_16_39_16_39_3">NA()</definedName>
    <definedName name="SHARED_FORMULA_16_56_16_56_3">NA()</definedName>
    <definedName name="SHARED_FORMULA_16_65_16_65_3">NA()</definedName>
    <definedName name="SHARED_FORMULA_16_76_16_76_3">NA()</definedName>
    <definedName name="SHARED_FORMULA_17">#N/A</definedName>
    <definedName name="SHARED_FORMULA_17_11_17_11_4">NA()</definedName>
    <definedName name="SHARED_FORMULA_17_39_17_39_3">NA()</definedName>
    <definedName name="SHARED_FORMULA_17_56_17_56_3">NA()</definedName>
    <definedName name="SHARED_FORMULA_17_65_17_65_3">NA()</definedName>
    <definedName name="SHARED_FORMULA_17_79_17_79_3">NA()</definedName>
    <definedName name="SHARED_FORMULA_17_9_17_9_3">NA()</definedName>
    <definedName name="SHARED_FORMULA_18">#N/A</definedName>
    <definedName name="SHARED_FORMULA_18_19_18_19_3">NA()</definedName>
    <definedName name="SHARED_FORMULA_18_39_18_39_3">NA()</definedName>
    <definedName name="SHARED_FORMULA_18_40_18_40_2">NA()</definedName>
    <definedName name="SHARED_FORMULA_18_56_18_56_3">NA()</definedName>
    <definedName name="SHARED_FORMULA_19">#N/A</definedName>
    <definedName name="SHARED_FORMULA_19_39_19_39_3">NA()</definedName>
    <definedName name="SHARED_FORMULA_19_56_19_56_3">NA()</definedName>
    <definedName name="SHARED_FORMULA_2">#N/A</definedName>
    <definedName name="SHARED_FORMULA_2_858_2_858_1">NA()</definedName>
    <definedName name="SHARED_FORMULA_20">#N/A</definedName>
    <definedName name="SHARED_FORMULA_21">#N/A</definedName>
    <definedName name="SHARED_FORMULA_21_9_21_9_3">NA()</definedName>
    <definedName name="SHARED_FORMULA_21_9_21_9_4">NA()</definedName>
    <definedName name="SHARED_FORMULA_22">#N/A</definedName>
    <definedName name="SHARED_FORMULA_22_10_22_10_3">NA()</definedName>
    <definedName name="SHARED_FORMULA_22_10_22_10_4">NA()</definedName>
    <definedName name="SHARED_FORMULA_22_39_22_39_3">NA()</definedName>
    <definedName name="SHARED_FORMULA_22_56_22_56_3">NA()</definedName>
    <definedName name="SHARED_FORMULA_22_76_22_76_3">NA()</definedName>
    <definedName name="SHARED_FORMULA_23">#N/A</definedName>
    <definedName name="SHARED_FORMULA_23_10_23_10_3">NA()</definedName>
    <definedName name="SHARED_FORMULA_23_10_23_10_4">NA()</definedName>
    <definedName name="SHARED_FORMULA_23_39_23_39_3">NA()</definedName>
    <definedName name="SHARED_FORMULA_23_61_23_61_3">NA()</definedName>
    <definedName name="SHARED_FORMULA_23_76_23_76_3">NA()</definedName>
    <definedName name="SHARED_FORMULA_24">#N/A</definedName>
    <definedName name="SHARED_FORMULA_24_10_24_10_3">NA()</definedName>
    <definedName name="SHARED_FORMULA_24_13_24_13_3">NA()</definedName>
    <definedName name="SHARED_FORMULA_24_31_24_31_3">NA()</definedName>
    <definedName name="SHARED_FORMULA_24_38_24_38_3">NA()</definedName>
    <definedName name="SHARED_FORMULA_24_56_24_56_3">NA()</definedName>
    <definedName name="SHARED_FORMULA_24_76_24_76_3">NA()</definedName>
    <definedName name="SHARED_FORMULA_25">#N/A</definedName>
    <definedName name="SHARED_FORMULA_25_10_25_10_3">NA()</definedName>
    <definedName name="SHARED_FORMULA_25_31_25_31_3">NA()</definedName>
    <definedName name="SHARED_FORMULA_26">#N/A</definedName>
    <definedName name="SHARED_FORMULA_26_10_26_10_3">NA()</definedName>
    <definedName name="SHARED_FORMULA_26_10_26_10_4">NA()</definedName>
    <definedName name="SHARED_FORMULA_26_39_26_39_3">NA()</definedName>
    <definedName name="SHARED_FORMULA_26_56_26_56_3">NA()</definedName>
    <definedName name="SHARED_FORMULA_27">#N/A</definedName>
    <definedName name="SHARED_FORMULA_27_10_27_10_3">NA()</definedName>
    <definedName name="SHARED_FORMULA_27_39_27_39_3">NA()</definedName>
    <definedName name="SHARED_FORMULA_27_56_27_56_3">NA()</definedName>
    <definedName name="SHARED_FORMULA_27_65_27_65_3">NA()</definedName>
    <definedName name="SHARED_FORMULA_27_79_27_79_3">NA()</definedName>
    <definedName name="SHARED_FORMULA_28">#N/A</definedName>
    <definedName name="SHARED_FORMULA_28_6_28_6_2" localSheetId="4">+SUM(#REF!)</definedName>
    <definedName name="SHARED_FORMULA_28_6_28_6_2" localSheetId="7">+SUM(#REF!)</definedName>
    <definedName name="SHARED_FORMULA_28_6_28_6_2">+SUM(#REF!)</definedName>
    <definedName name="SHARED_FORMULA_29">#N/A</definedName>
    <definedName name="SHARED_FORMULA_3">#N/A</definedName>
    <definedName name="SHARED_FORMULA_3_2_3_2_5">NA()</definedName>
    <definedName name="SHARED_FORMULA_3_7_3_7_2">NA()</definedName>
    <definedName name="SHARED_FORMULA_30">#N/A</definedName>
    <definedName name="SHARED_FORMULA_31">#N/A</definedName>
    <definedName name="SHARED_FORMULA_31_39_31_39_3">NA()</definedName>
    <definedName name="SHARED_FORMULA_31_56_31_56_3">NA()</definedName>
    <definedName name="SHARED_FORMULA_31_76_31_76_3">NA()</definedName>
    <definedName name="SHARED_FORMULA_31_9_31_9_3">NA()</definedName>
    <definedName name="SHARED_FORMULA_31_9_31_9_4">NA()</definedName>
    <definedName name="SHARED_FORMULA_32">#N/A</definedName>
    <definedName name="SHARED_FORMULA_32_10_32_10_3">NA()</definedName>
    <definedName name="SHARED_FORMULA_32_10_32_10_4">NA()</definedName>
    <definedName name="SHARED_FORMULA_32_39_32_39_3">NA()</definedName>
    <definedName name="SHARED_FORMULA_32_56_32_56_3">NA()</definedName>
    <definedName name="SHARED_FORMULA_32_70_32_70_3">NA()</definedName>
    <definedName name="SHARED_FORMULA_32_79_32_79_3">NA()</definedName>
    <definedName name="SHARED_FORMULA_33">#N/A</definedName>
    <definedName name="SHARED_FORMULA_33_39_33_39_3">NA()</definedName>
    <definedName name="SHARED_FORMULA_33_56_33_56_3">NA()</definedName>
    <definedName name="SHARED_FORMULA_33_9_33_9_3">NA()</definedName>
    <definedName name="SHARED_FORMULA_33_9_33_9_4">NA()</definedName>
    <definedName name="SHARED_FORMULA_34">#N/A</definedName>
    <definedName name="SHARED_FORMULA_34_9_34_9_3">NA()</definedName>
    <definedName name="SHARED_FORMULA_35">#N/A</definedName>
    <definedName name="SHARED_FORMULA_35_10_35_10_3">NA()</definedName>
    <definedName name="SHARED_FORMULA_35_10_35_10_4">NA()</definedName>
    <definedName name="SHARED_FORMULA_35_39_35_39_3">NA()</definedName>
    <definedName name="SHARED_FORMULA_35_56_35_56_3">NA()</definedName>
    <definedName name="SHARED_FORMULA_35_70_35_70_3">NA()</definedName>
    <definedName name="SHARED_FORMULA_35_79_35_79_3">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_11_4_11_2" localSheetId="4">#REF!*#REF!</definedName>
    <definedName name="SHARED_FORMULA_4_11_4_11_2" localSheetId="7">#REF!*#REF!</definedName>
    <definedName name="SHARED_FORMULA_4_11_4_11_2">#REF!*#REF!</definedName>
    <definedName name="SHARED_FORMULA_4_13_4_13_2" localSheetId="4">#REF!*#REF!</definedName>
    <definedName name="SHARED_FORMULA_4_13_4_13_2" localSheetId="7">#REF!*#REF!</definedName>
    <definedName name="SHARED_FORMULA_4_13_4_13_2">#REF!*#REF!</definedName>
    <definedName name="SHARED_FORMULA_4_15_4_15_2" localSheetId="4">#REF!*#REF!</definedName>
    <definedName name="SHARED_FORMULA_4_15_4_15_2" localSheetId="7">#REF!*#REF!</definedName>
    <definedName name="SHARED_FORMULA_4_15_4_15_2">#REF!*#REF!</definedName>
    <definedName name="SHARED_FORMULA_4_17_4_17_2" localSheetId="4">#REF!*#REF!</definedName>
    <definedName name="SHARED_FORMULA_4_17_4_17_2" localSheetId="7">#REF!*#REF!</definedName>
    <definedName name="SHARED_FORMULA_4_17_4_17_2">#REF!*#REF!</definedName>
    <definedName name="SHARED_FORMULA_4_19_4_19_2" localSheetId="4">#REF!*#REF!</definedName>
    <definedName name="SHARED_FORMULA_4_19_4_19_2" localSheetId="7">#REF!*#REF!</definedName>
    <definedName name="SHARED_FORMULA_4_19_4_19_2">#REF!*#REF!</definedName>
    <definedName name="SHARED_FORMULA_4_21_4_21_2" localSheetId="4">#REF!*#REF!</definedName>
    <definedName name="SHARED_FORMULA_4_21_4_21_2" localSheetId="7">#REF!*#REF!</definedName>
    <definedName name="SHARED_FORMULA_4_21_4_21_2">#REF!*#REF!</definedName>
    <definedName name="SHARED_FORMULA_4_23_4_23_2" localSheetId="4">#REF!*#REF!</definedName>
    <definedName name="SHARED_FORMULA_4_23_4_23_2" localSheetId="7">#REF!*#REF!</definedName>
    <definedName name="SHARED_FORMULA_4_23_4_23_2">#REF!*#REF!</definedName>
    <definedName name="SHARED_FORMULA_4_24_4_24_2" localSheetId="4">#REF!/#REF!</definedName>
    <definedName name="SHARED_FORMULA_4_24_4_24_2" localSheetId="7">#REF!/#REF!</definedName>
    <definedName name="SHARED_FORMULA_4_24_4_24_2">#REF!/#REF!</definedName>
    <definedName name="SHARED_FORMULA_4_26_4_26_2" localSheetId="4">SUM(#REF!,#REF!,#REF!,#REF!,#REF!,#REF!,#REF!,#REF!,#REF!)</definedName>
    <definedName name="SHARED_FORMULA_4_26_4_26_2" localSheetId="7">SUM(#REF!,#REF!,#REF!,#REF!,#REF!,#REF!,#REF!,#REF!,#REF!)</definedName>
    <definedName name="SHARED_FORMULA_4_26_4_26_2">SUM(#REF!,#REF!,#REF!,#REF!,#REF!,#REF!,#REF!,#REF!,#REF!)</definedName>
    <definedName name="SHARED_FORMULA_4_7_4_7_2" localSheetId="4">#REF!*#REF!</definedName>
    <definedName name="SHARED_FORMULA_4_7_4_7_2" localSheetId="7">#REF!*#REF!</definedName>
    <definedName name="SHARED_FORMULA_4_7_4_7_2">#REF!*#REF!</definedName>
    <definedName name="SHARED_FORMULA_4_9_4_9_2" localSheetId="4">#REF!*#REF!</definedName>
    <definedName name="SHARED_FORMULA_4_9_4_9_2" localSheetId="7">#REF!*#REF!</definedName>
    <definedName name="SHARED_FORMULA_4_9_4_9_2">#REF!*#REF!</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_14_5_14_192">NA()</definedName>
    <definedName name="SHARED_FORMULA_5_16_5_16_187">NA()</definedName>
    <definedName name="SHARED_FORMULA_5_17_5_17_183">NA()</definedName>
    <definedName name="SHARED_FORMULA_5_17_5_17_231">NA()</definedName>
    <definedName name="SHARED_FORMULA_5_18_5_18_120">NA()</definedName>
    <definedName name="SHARED_FORMULA_5_20_5_20_52">NA()</definedName>
    <definedName name="SHARED_FORMULA_5_20_5_20_84">NA()</definedName>
    <definedName name="SHARED_FORMULA_5_25_5_25_2" localSheetId="4">+#REF!+#REF!</definedName>
    <definedName name="SHARED_FORMULA_5_25_5_25_2" localSheetId="7">+#REF!+#REF!</definedName>
    <definedName name="SHARED_FORMULA_5_25_5_25_2">+#REF!+#REF!</definedName>
    <definedName name="SHARED_FORMULA_5_27_5_27_2" localSheetId="4">#REF!+#REF!</definedName>
    <definedName name="SHARED_FORMULA_5_27_5_27_2" localSheetId="7">#REF!+#REF!</definedName>
    <definedName name="SHARED_FORMULA_5_27_5_27_2">#REF!+#REF!</definedName>
    <definedName name="SHARED_FORMULA_50">#N/A</definedName>
    <definedName name="SHARED_FORMULA_51">#N/A</definedName>
    <definedName name="SHARED_FORMULA_6">#N/A</definedName>
    <definedName name="SHARED_FORMULA_6_120_6_120_1">NA()</definedName>
    <definedName name="SHARED_FORMULA_6_1516_6_1516_1">NA()</definedName>
    <definedName name="SHARED_FORMULA_6_230_6_230_1" localSheetId="4">#REF!</definedName>
    <definedName name="SHARED_FORMULA_6_230_6_230_1" localSheetId="7">#REF!</definedName>
    <definedName name="SHARED_FORMULA_6_230_6_230_1">#REF!</definedName>
    <definedName name="SHARED_FORMULA_6_246_6_246_1" localSheetId="4">#REF!</definedName>
    <definedName name="SHARED_FORMULA_6_246_6_246_1" localSheetId="7">#REF!</definedName>
    <definedName name="SHARED_FORMULA_6_246_6_246_1">#REF!</definedName>
    <definedName name="SHARED_FORMULA_6_258_6_258_1" localSheetId="4">#REF!</definedName>
    <definedName name="SHARED_FORMULA_6_258_6_258_1" localSheetId="7">#REF!</definedName>
    <definedName name="SHARED_FORMULA_6_258_6_258_1">#REF!</definedName>
    <definedName name="SHARED_FORMULA_6_274_6_274_1" localSheetId="4">#REF!</definedName>
    <definedName name="SHARED_FORMULA_6_274_6_274_1" localSheetId="7">#REF!</definedName>
    <definedName name="SHARED_FORMULA_6_274_6_274_1">#REF!</definedName>
    <definedName name="SHARED_FORMULA_6_281_6_281_1">NA()</definedName>
    <definedName name="SHARED_FORMULA_6_2880_6_2880_1">NA()</definedName>
    <definedName name="SHARED_FORMULA_6_2966_6_2966_1">NA()</definedName>
    <definedName name="SHARED_FORMULA_6_2974_6_2974_1">NA()</definedName>
    <definedName name="SHARED_FORMULA_6_3024_6_3024_1">NA()</definedName>
    <definedName name="SHARED_FORMULA_6_3235_6_3235_1">NA()</definedName>
    <definedName name="SHARED_FORMULA_6_3244_6_3244_1">NA()</definedName>
    <definedName name="SHARED_FORMULA_6_3254_6_3254_1">NA()</definedName>
    <definedName name="SHARED_FORMULA_6_35_6_35_2">NA()</definedName>
    <definedName name="SHARED_FORMULA_6_388_6_388_1">NA()</definedName>
    <definedName name="SHARED_FORMULA_6_425_6_425_1">NA()</definedName>
    <definedName name="SHARED_FORMULA_6_575_6_575_1">NA()</definedName>
    <definedName name="SHARED_FORMULA_6_889_6_889_1">NA()</definedName>
    <definedName name="SHARED_FORMULA_7">#N/A</definedName>
    <definedName name="SHARED_FORMULA_7_114_7_114_0" localSheetId="4">#REF!*#REF!</definedName>
    <definedName name="SHARED_FORMULA_7_114_7_114_0" localSheetId="7">#REF!*#REF!</definedName>
    <definedName name="SHARED_FORMULA_7_114_7_114_0">#REF!*#REF!</definedName>
    <definedName name="SHARED_FORMULA_7_12_7_12_0" localSheetId="4">#REF!*#REF!</definedName>
    <definedName name="SHARED_FORMULA_7_12_7_12_0" localSheetId="7">#REF!*#REF!</definedName>
    <definedName name="SHARED_FORMULA_7_12_7_12_0">#REF!*#REF!</definedName>
    <definedName name="SHARED_FORMULA_7_120_7_120_1">NA()</definedName>
    <definedName name="SHARED_FORMULA_7_127_7_127_0" localSheetId="4">#REF!*#REF!</definedName>
    <definedName name="SHARED_FORMULA_7_127_7_127_0" localSheetId="7">#REF!*#REF!</definedName>
    <definedName name="SHARED_FORMULA_7_127_7_127_0">#REF!*#REF!</definedName>
    <definedName name="SHARED_FORMULA_7_156_7_156_0" localSheetId="4">#REF!*#REF!</definedName>
    <definedName name="SHARED_FORMULA_7_156_7_156_0" localSheetId="7">#REF!*#REF!</definedName>
    <definedName name="SHARED_FORMULA_7_156_7_156_0">#REF!*#REF!</definedName>
    <definedName name="SHARED_FORMULA_7_166_7_166_0" localSheetId="4">#REF!*#REF!</definedName>
    <definedName name="SHARED_FORMULA_7_166_7_166_0" localSheetId="7">#REF!*#REF!</definedName>
    <definedName name="SHARED_FORMULA_7_166_7_166_0">#REF!*#REF!</definedName>
    <definedName name="SHARED_FORMULA_7_178_7_178_0" localSheetId="4">#REF!*#REF!</definedName>
    <definedName name="SHARED_FORMULA_7_178_7_178_0" localSheetId="7">#REF!*#REF!</definedName>
    <definedName name="SHARED_FORMULA_7_178_7_178_0">#REF!*#REF!</definedName>
    <definedName name="SHARED_FORMULA_7_190_7_190_0" localSheetId="4">#REF!*#REF!</definedName>
    <definedName name="SHARED_FORMULA_7_190_7_190_0" localSheetId="7">#REF!*#REF!</definedName>
    <definedName name="SHARED_FORMULA_7_190_7_190_0">#REF!*#REF!</definedName>
    <definedName name="SHARED_FORMULA_7_24_7_24_0" localSheetId="4">#REF!*#REF!</definedName>
    <definedName name="SHARED_FORMULA_7_24_7_24_0" localSheetId="7">#REF!*#REF!</definedName>
    <definedName name="SHARED_FORMULA_7_24_7_24_0">#REF!*#REF!</definedName>
    <definedName name="SHARED_FORMULA_7_281_7_281_1">NA()</definedName>
    <definedName name="SHARED_FORMULA_7_2966_7_2966_1">NA()</definedName>
    <definedName name="SHARED_FORMULA_7_2974_7_2974_1">NA()</definedName>
    <definedName name="SHARED_FORMULA_7_40_7_40_0" localSheetId="4">#REF!*#REF!</definedName>
    <definedName name="SHARED_FORMULA_7_40_7_40_0" localSheetId="7">#REF!*#REF!</definedName>
    <definedName name="SHARED_FORMULA_7_40_7_40_0">#REF!*#REF!</definedName>
    <definedName name="SHARED_FORMULA_7_54_7_54_0" localSheetId="4">#REF!*#REF!</definedName>
    <definedName name="SHARED_FORMULA_7_54_7_54_0" localSheetId="7">#REF!*#REF!</definedName>
    <definedName name="SHARED_FORMULA_7_54_7_54_0">#REF!*#REF!</definedName>
    <definedName name="SHARED_FORMULA_7_65_7_65_0" localSheetId="4">#REF!*#REF!</definedName>
    <definedName name="SHARED_FORMULA_7_65_7_65_0" localSheetId="7">#REF!*#REF!</definedName>
    <definedName name="SHARED_FORMULA_7_65_7_65_0">#REF!*#REF!</definedName>
    <definedName name="SHARED_FORMULA_7_81_7_81_0" localSheetId="4">#REF!*#REF!</definedName>
    <definedName name="SHARED_FORMULA_7_81_7_81_0" localSheetId="7">#REF!*#REF!</definedName>
    <definedName name="SHARED_FORMULA_7_81_7_81_0">#REF!*#REF!</definedName>
    <definedName name="SHARED_FORMULA_7_90_7_90_0" localSheetId="4">#REF!*#REF!</definedName>
    <definedName name="SHARED_FORMULA_7_90_7_90_0" localSheetId="7">#REF!*#REF!</definedName>
    <definedName name="SHARED_FORMULA_7_90_7_90_0">#REF!*#REF!</definedName>
    <definedName name="SHARED_FORMULA_8">#N/A</definedName>
    <definedName name="SHARED_FORMULA_8_21_8_21_3">NA()</definedName>
    <definedName name="SHARED_FORMULA_8_38_8_38_3">NA()</definedName>
    <definedName name="SHARED_FORMULA_8_56_8_56_3">NA()</definedName>
    <definedName name="SHARED_FORMULA_8_76_8_76_3">NA()</definedName>
    <definedName name="SHARED_FORMULA_8_8_8_8_3">NA()</definedName>
    <definedName name="SHARED_FORMULA_8_8_8_8_4">NA()</definedName>
    <definedName name="SHARED_FORMULA_9">#N/A</definedName>
    <definedName name="SHARED_FORMULA_9_120_9_120_1">NA()</definedName>
    <definedName name="SHARED_FORMULA_9_143_9_143_1">NA()</definedName>
    <definedName name="SHARED_FORMULA_9_1432_9_1432_1">NA()</definedName>
    <definedName name="SHARED_FORMULA_9_1446_9_1446_1">NA()</definedName>
    <definedName name="SHARED_FORMULA_9_1473_9_1473_1">NA()</definedName>
    <definedName name="SHARED_FORMULA_9_1487_9_1487_1">NA()</definedName>
    <definedName name="SHARED_FORMULA_9_1516_9_1516_1">NA()</definedName>
    <definedName name="SHARED_FORMULA_9_1554_9_1554_1">NA()</definedName>
    <definedName name="SHARED_FORMULA_9_1579_9_1579_1">NA()</definedName>
    <definedName name="SHARED_FORMULA_9_1589_9_1589_1">NA()</definedName>
    <definedName name="SHARED_FORMULA_9_1614_9_1614_1">NA()</definedName>
    <definedName name="SHARED_FORMULA_9_2604_9_2604_1">NA()</definedName>
    <definedName name="SHARED_FORMULA_9_281_9_281_1">NA()</definedName>
    <definedName name="SHARED_FORMULA_9_2880_9_2880_1">NA()</definedName>
    <definedName name="SHARED_FORMULA_9_2889_9_2889_1">NA()</definedName>
    <definedName name="SHARED_FORMULA_9_2967_9_2967_1">NA()</definedName>
    <definedName name="SHARED_FORMULA_9_3020_9_3020_1">NA()</definedName>
    <definedName name="SHARED_FORMULA_9_3149_9_3149_1">NA()</definedName>
    <definedName name="SHARED_FORMULA_9_3175_9_3175_1">NA()</definedName>
    <definedName name="SHARED_FORMULA_9_3185_9_3185_1">NA()</definedName>
    <definedName name="SHARED_FORMULA_9_3209_9_3209_1">NA()</definedName>
    <definedName name="SHARED_FORMULA_9_3235_9_3235_1">NA()</definedName>
    <definedName name="SHARED_FORMULA_9_3244_9_3244_1">NA()</definedName>
    <definedName name="SHARED_FORMULA_9_3254_9_3254_1">NA()</definedName>
    <definedName name="SHARED_FORMULA_9_340_9_340_1">NA()</definedName>
    <definedName name="SHARED_FORMULA_9_349_9_349_1">NA()</definedName>
    <definedName name="SHARED_FORMULA_9_359_9_359_1">NA()</definedName>
    <definedName name="SHARED_FORMULA_9_379_9_379_1">NA()</definedName>
    <definedName name="SHARED_FORMULA_9_388_9_388_1">NA()</definedName>
    <definedName name="SHARED_FORMULA_9_399_9_399_1">NA()</definedName>
    <definedName name="SHARED_FORMULA_9_407_9_407_1">NA()</definedName>
    <definedName name="SHARED_FORMULA_9_426_9_426_1">NA()</definedName>
    <definedName name="SHARED_FORMULA_9_574_9_574_1">NA()</definedName>
    <definedName name="SHARED_FORMULA_9_676_9_676_1">NA()</definedName>
    <definedName name="SHARED_FORMULA_9_740_9_740_1">NA()</definedName>
    <definedName name="SHARED_FORMULA_9_762_9_762_1">NA()</definedName>
    <definedName name="SHARED_FORMULA_9_777_9_777_1">NA()</definedName>
    <definedName name="SHARED_FORMULA_9_794_9_794_1">NA()</definedName>
    <definedName name="SHARED_FORMULA_9_819_9_819_1">NA()</definedName>
    <definedName name="SHARED_FORMULA_9_859_9_859_1">NA()</definedName>
    <definedName name="SHARED_FORMULA_9_889_9_889_1">NA()</definedName>
    <definedName name="Si" localSheetId="7" hidden="1">{#N/A,#N/A,FALSE,"GERAL";#N/A,#N/A,FALSE,"012-96";#N/A,#N/A,FALSE,"018-96";#N/A,#N/A,FALSE,"027-96";#N/A,#N/A,FALSE,"059-96";#N/A,#N/A,FALSE,"076-96";#N/A,#N/A,FALSE,"019-97";#N/A,#N/A,FALSE,"021-97";#N/A,#N/A,FALSE,"022-97";#N/A,#N/A,FALSE,"028-97"}</definedName>
    <definedName name="Si" hidden="1">{#N/A,#N/A,FALSE,"GERAL";#N/A,#N/A,FALSE,"012-96";#N/A,#N/A,FALSE,"018-96";#N/A,#N/A,FALSE,"027-96";#N/A,#N/A,FALSE,"059-96";#N/A,#N/A,FALSE,"076-96";#N/A,#N/A,FALSE,"019-97";#N/A,#N/A,FALSE,"021-97";#N/A,#N/A,FALSE,"022-97";#N/A,#N/A,FALSE,"028-97"}</definedName>
    <definedName name="SICRO" localSheetId="7">#REF!</definedName>
    <definedName name="SICRO">#REF!</definedName>
    <definedName name="sicronov03" localSheetId="4">#REF!</definedName>
    <definedName name="sicronov03" localSheetId="7">#REF!</definedName>
    <definedName name="sicronov03">#REF!</definedName>
    <definedName name="SIFÃO_CROMADO" localSheetId="4">#REF!</definedName>
    <definedName name="SIFÃO_CROMADO" localSheetId="7">#REF!</definedName>
    <definedName name="SIFÃO_CROMADO">#REF!</definedName>
    <definedName name="SIH" localSheetId="4">#REF!</definedName>
    <definedName name="SIH" localSheetId="7">#REF!</definedName>
    <definedName name="SIH" localSheetId="26">#REF!</definedName>
    <definedName name="SIH">#REF!</definedName>
    <definedName name="SIM" localSheetId="4">#REF!</definedName>
    <definedName name="SIM" localSheetId="7">#REF!</definedName>
    <definedName name="SIM">#REF!</definedName>
    <definedName name="sImprima" localSheetId="4">#REF!</definedName>
    <definedName name="sImprima" localSheetId="7">#REF!</definedName>
    <definedName name="sImprima">#REF!</definedName>
    <definedName name="SIN" localSheetId="4">#REF!</definedName>
    <definedName name="SIN" localSheetId="7">#REF!</definedName>
    <definedName name="SIN">#REF!</definedName>
    <definedName name="SINAL" localSheetId="4">#REF!</definedName>
    <definedName name="SINAL" localSheetId="7">#REF!</definedName>
    <definedName name="SINAL">#REF!</definedName>
    <definedName name="SINALI">#REF!</definedName>
    <definedName name="sinalizacao" localSheetId="4">#REF!</definedName>
    <definedName name="sinalizacao" localSheetId="7">#REF!</definedName>
    <definedName name="sinalizacao" localSheetId="26">#REF!</definedName>
    <definedName name="sinalizacao">#REF!</definedName>
    <definedName name="Sinalização" localSheetId="4">#REF!</definedName>
    <definedName name="SINALIZAÇÃO" localSheetId="7" hidden="1">#REF!</definedName>
    <definedName name="Sinalização" localSheetId="26">#REF!</definedName>
    <definedName name="SINALIZAÇÃO" hidden="1">#REF!</definedName>
    <definedName name="sinalizacao_1" localSheetId="4">#REF!</definedName>
    <definedName name="sinalizacao_1" localSheetId="7">#REF!</definedName>
    <definedName name="sinalizacao_1" localSheetId="26">#REF!</definedName>
    <definedName name="sinalizacao_1">#REF!</definedName>
    <definedName name="sinalizacao_10" localSheetId="4">#REF!</definedName>
    <definedName name="sinalizacao_10" localSheetId="7">#REF!</definedName>
    <definedName name="sinalizacao_10">#REF!</definedName>
    <definedName name="sinalizacao_12" localSheetId="4">#REF!</definedName>
    <definedName name="sinalizacao_12" localSheetId="7">#REF!</definedName>
    <definedName name="sinalizacao_12">#REF!</definedName>
    <definedName name="sinalizacao_2" localSheetId="4">#REF!</definedName>
    <definedName name="sinalizacao_2" localSheetId="7">#REF!</definedName>
    <definedName name="sinalizacao_2" localSheetId="26">#REF!</definedName>
    <definedName name="sinalizacao_2">#REF!</definedName>
    <definedName name="sinalizacao_3" localSheetId="4">#REF!</definedName>
    <definedName name="sinalizacao_3" localSheetId="7">#REF!</definedName>
    <definedName name="sinalizacao_3" localSheetId="26">#REF!</definedName>
    <definedName name="sinalizacao_3">#REF!</definedName>
    <definedName name="sinalizacao_4" localSheetId="4">#REF!</definedName>
    <definedName name="sinalizacao_4" localSheetId="7">#REF!</definedName>
    <definedName name="sinalizacao_4" localSheetId="26">#REF!</definedName>
    <definedName name="sinalizacao_4">#REF!</definedName>
    <definedName name="sinalizacao_9" localSheetId="4">#REF!</definedName>
    <definedName name="sinalizacao_9" localSheetId="7">#REF!</definedName>
    <definedName name="sinalizacao_9">#REF!</definedName>
    <definedName name="SINAPI" localSheetId="7">#REF!</definedName>
    <definedName name="SINAPI">#REF!</definedName>
    <definedName name="SINAPI_AC" localSheetId="1" hidden="1">#REF!</definedName>
    <definedName name="SINAPI_AC" localSheetId="0" hidden="1">#REF!</definedName>
    <definedName name="SINAPI_AC" hidden="1">#REF!</definedName>
    <definedName name="SINTETICO" localSheetId="4" hidden="1">{#N/A,#N/A,TRUE,"TER  EXT";#N/A,#N/A,TRUE,"TER  EXT";#N/A,#N/A,TRUE,"LAT  ESQ";#N/A,#N/A,TRUE,"FRONTAL";#N/A,#N/A,TRUE,"POST";#N/A,#N/A,TRUE,"LAT  DIR"}</definedName>
    <definedName name="SINTETICO" localSheetId="27" hidden="1">{#N/A,#N/A,TRUE,"TER  EXT";#N/A,#N/A,TRUE,"TER  EXT";#N/A,#N/A,TRUE,"LAT  ESQ";#N/A,#N/A,TRUE,"FRONTAL";#N/A,#N/A,TRUE,"POST";#N/A,#N/A,TRUE,"LAT  DIR"}</definedName>
    <definedName name="SINTETICO" localSheetId="7" hidden="1">{#N/A,#N/A,TRUE,"TER  EXT";#N/A,#N/A,TRUE,"TER  EXT";#N/A,#N/A,TRUE,"LAT  ESQ";#N/A,#N/A,TRUE,"FRONTAL";#N/A,#N/A,TRUE,"POST";#N/A,#N/A,TRUE,"LAT  DIR"}</definedName>
    <definedName name="SINTETICO" hidden="1">{#N/A,#N/A,TRUE,"TER  EXT";#N/A,#N/A,TRUE,"TER  EXT";#N/A,#N/A,TRUE,"LAT  ESQ";#N/A,#N/A,TRUE,"FRONTAL";#N/A,#N/A,TRUE,"POST";#N/A,#N/A,TRUE,"LAT  DIR"}</definedName>
    <definedName name="SINV" localSheetId="4">#REF!</definedName>
    <definedName name="SINV" localSheetId="7">#REF!</definedName>
    <definedName name="SINV">#REF!</definedName>
    <definedName name="Sispec00" localSheetId="4">#REF!</definedName>
    <definedName name="Sispec00" localSheetId="7">#REF!</definedName>
    <definedName name="Sispec00" localSheetId="26">#REF!</definedName>
    <definedName name="Sispec00">#REF!</definedName>
    <definedName name="Sispec98" localSheetId="4">#REF!</definedName>
    <definedName name="Sispec98" localSheetId="7">#REF!</definedName>
    <definedName name="Sispec98" localSheetId="26">#REF!</definedName>
    <definedName name="Sispec98">#REF!</definedName>
    <definedName name="SIV" localSheetId="4">#REF!</definedName>
    <definedName name="SIV" localSheetId="7">#REF!</definedName>
    <definedName name="SIV" localSheetId="26">#REF!</definedName>
    <definedName name="SIV">#REF!</definedName>
    <definedName name="SJ" localSheetId="4">#REF!</definedName>
    <definedName name="SJ" localSheetId="7">#REF!</definedName>
    <definedName name="SJ">#REF!</definedName>
    <definedName name="sJateam" localSheetId="4">#REF!</definedName>
    <definedName name="sJateam" localSheetId="7">#REF!</definedName>
    <definedName name="sJateam">#REF!</definedName>
    <definedName name="sLaje" localSheetId="4">#REF!</definedName>
    <definedName name="sLaje" localSheetId="7">#REF!</definedName>
    <definedName name="sLaje">#REF!</definedName>
    <definedName name="SLEVIN" localSheetId="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RP" localSheetId="4">#REF!</definedName>
    <definedName name="SLRP" localSheetId="7">#REF!</definedName>
    <definedName name="SLRP">#REF!</definedName>
    <definedName name="SM" localSheetId="4">"$#REF!.$J$34"</definedName>
    <definedName name="SM" localSheetId="7">#REF!</definedName>
    <definedName name="SM">#REF!</definedName>
    <definedName name="SMC" localSheetId="4">#REF!</definedName>
    <definedName name="SMC" localSheetId="7">#REF!</definedName>
    <definedName name="SMC">#REF!</definedName>
    <definedName name="sMeioFio" localSheetId="4">#REF!</definedName>
    <definedName name="sMeioFio" localSheetId="7">#REF!</definedName>
    <definedName name="sMeioFio">#REF!</definedName>
    <definedName name="sMemEstCon" localSheetId="4">#REF!</definedName>
    <definedName name="sMemEstCon" localSheetId="7">#REF!</definedName>
    <definedName name="sMemEstCon">#REF!</definedName>
    <definedName name="SMW" localSheetId="4">"$#REF!.$J$36"</definedName>
    <definedName name="SMW" localSheetId="7">#REF!</definedName>
    <definedName name="SMW">#REF!</definedName>
    <definedName name="SMWA" localSheetId="4">"$#REF!.$J$35"</definedName>
    <definedName name="SMWA" localSheetId="7">#REF!</definedName>
    <definedName name="SMWA">#REF!</definedName>
    <definedName name="snv" localSheetId="4">#REF!</definedName>
    <definedName name="SNV" localSheetId="7">#REF!</definedName>
    <definedName name="snv">#REF!</definedName>
    <definedName name="sogsafra" localSheetId="4" hidden="1">#REF!</definedName>
    <definedName name="sogsafra" localSheetId="7" hidden="1">#REF!</definedName>
    <definedName name="sogsafra" hidden="1">#REF!</definedName>
    <definedName name="SOLEIRA_CINZA_CORUMBA" localSheetId="4">#REF!</definedName>
    <definedName name="SOLEIRA_CINZA_CORUMBA" localSheetId="7">#REF!</definedName>
    <definedName name="SOLEIRA_CINZA_CORUMBA">#REF!</definedName>
    <definedName name="SOLICI" localSheetId="7">#REF!</definedName>
    <definedName name="SOLICI">#N/A</definedName>
    <definedName name="sollimp" localSheetId="4">#REF!</definedName>
    <definedName name="sollimp" localSheetId="7">#REF!</definedName>
    <definedName name="sollimp">#REF!</definedName>
    <definedName name="solma" localSheetId="4">#REF!</definedName>
    <definedName name="solma" localSheetId="7">#REF!</definedName>
    <definedName name="solma">#REF!</definedName>
    <definedName name="SOLO" localSheetId="4">#REF!</definedName>
    <definedName name="SOLO" localSheetId="7">#REF!</definedName>
    <definedName name="SOLO">#REF!</definedName>
    <definedName name="SOLOBRITA" localSheetId="4">#REF!</definedName>
    <definedName name="SOLOBRITA" localSheetId="7">#REF!</definedName>
    <definedName name="SOLOBRITA">#REF!</definedName>
    <definedName name="solobritarp" localSheetId="4">#REF!</definedName>
    <definedName name="solobritarp" localSheetId="7">#REF!</definedName>
    <definedName name="solobritarp">#REF!</definedName>
    <definedName name="SOLOCIM" localSheetId="4">#REF!</definedName>
    <definedName name="SOLOCIM" localSheetId="7">#REF!</definedName>
    <definedName name="SOLOCIM">#REF!</definedName>
    <definedName name="SOLOCIMENTOMAN" localSheetId="4">#REF!</definedName>
    <definedName name="SOLOCIMENTOMAN" localSheetId="7">#REF!</definedName>
    <definedName name="SOLOCIMENTOMAN">#REF!</definedName>
    <definedName name="SOLOCIMENTOREC" localSheetId="4">#REF!</definedName>
    <definedName name="SOLOCIMENTOREC" localSheetId="7">#REF!</definedName>
    <definedName name="SOLOCIMENTOREC">#REF!</definedName>
    <definedName name="SOLOCIMREP" localSheetId="4">#REF!</definedName>
    <definedName name="SOLOCIMREP" localSheetId="7">#REF!</definedName>
    <definedName name="SOLOCIMREP">#REF!</definedName>
    <definedName name="SOLOCIMRP" localSheetId="4">#REF!</definedName>
    <definedName name="SOLOCIMRP" localSheetId="7">#REF!</definedName>
    <definedName name="SOLOCIMRP">#REF!</definedName>
    <definedName name="solomecanizado" localSheetId="4">#REF!</definedName>
    <definedName name="solomecanizado" localSheetId="7">#REF!</definedName>
    <definedName name="solomecanizado">#REF!</definedName>
    <definedName name="SOLOREMFMAN" localSheetId="4">#REF!</definedName>
    <definedName name="SOLOREMFMAN" localSheetId="7">#REF!</definedName>
    <definedName name="SOLOREMFMAN">#REF!</definedName>
    <definedName name="SOLOREMFREC" localSheetId="4">#REF!</definedName>
    <definedName name="SOLOREMFREC" localSheetId="7">#REF!</definedName>
    <definedName name="SOLOREMFREC">#REF!</definedName>
    <definedName name="SOLOREMQREC" localSheetId="4">#REF!</definedName>
    <definedName name="SOLOREMQREC" localSheetId="7">#REF!</definedName>
    <definedName name="SOLOREMQREC">#REF!</definedName>
    <definedName name="SOLORP" localSheetId="4">#REF!</definedName>
    <definedName name="SOLORP" localSheetId="7">#REF!</definedName>
    <definedName name="SOLORP">#REF!</definedName>
    <definedName name="SOLORPDMAN" localSheetId="4">#REF!</definedName>
    <definedName name="SOLORPDMAN" localSheetId="7">#REF!</definedName>
    <definedName name="SOLORPDMAN">#REF!</definedName>
    <definedName name="SOLORPDMEC" localSheetId="4">#REF!</definedName>
    <definedName name="SOLORPDMEC" localSheetId="7">#REF!</definedName>
    <definedName name="SOLORPDMEC">#REF!</definedName>
    <definedName name="SOLORPMAN" localSheetId="4">#REF!</definedName>
    <definedName name="SOLORPMAN" localSheetId="7">#REF!</definedName>
    <definedName name="SOLORPMAN">#REF!</definedName>
    <definedName name="SOLOTOTAL" localSheetId="4">#REF!</definedName>
    <definedName name="SOLOTOTAL" localSheetId="7">#REF!</definedName>
    <definedName name="SOLOTOTAL">#REF!</definedName>
    <definedName name="SOLPIR" localSheetId="4">#REF!</definedName>
    <definedName name="SOLPIR" localSheetId="7">#REF!</definedName>
    <definedName name="SOLPIR">#REF!</definedName>
    <definedName name="SOLU_LIMPADORA" localSheetId="4">#REF!</definedName>
    <definedName name="SOLU_LIMPADORA" localSheetId="7">#REF!</definedName>
    <definedName name="SOLU_LIMPADORA">#REF!</definedName>
    <definedName name="SoluçãoIntervençãoFuncional" localSheetId="7">#REF!</definedName>
    <definedName name="SoluçãoIntervençãoFuncional">#REF!</definedName>
    <definedName name="Soluções_3ªF" localSheetId="4">OFFSET(#REF!,MATCH("3ª FAIXA",#REF!,0),0,MATCH("ACOSTAMENTO",#REF!,0)-MATCH("3ª FAIXA",#REF!,0),1)</definedName>
    <definedName name="Soluções_3ªF" localSheetId="7">OFFSET(#REF!,MATCH("3ª FAIXA",#REF!,0),0,MATCH("ACOSTAMENTO",#REF!,0)-MATCH("3ª FAIXA",#REF!,0),1)</definedName>
    <definedName name="Soluções_3ªF" localSheetId="26">OFFSET(#REF!,MATCH("3ª FAIXA",#REF!,0),0,MATCH("ACOSTAMENTO",#REF!,0)-MATCH("3ª FAIXA",#REF!,0),1)</definedName>
    <definedName name="Soluções_3ªF">OFFSET(#REF!,MATCH("3ª FAIXA",#REF!,0),0,MATCH("ACOSTAMENTO",#REF!,0)-MATCH("3ª FAIXA",#REF!,0),1)</definedName>
    <definedName name="Soluções_Acost" localSheetId="4">OFFSET(#REF!,MATCH("ACOSTAMENTO",#REF!,0),0,MATCH("DRENAGEM SUPERFICIAL",#REF!,0)-MATCH("ACOSTAMENTO",#REF!,0),1)</definedName>
    <definedName name="Soluções_Acost" localSheetId="7">OFFSET(#REF!,MATCH("ACOSTAMENTO",#REF!,0),0,MATCH("DRENAGEM SUPERFICIAL",#REF!,0)-MATCH("ACOSTAMENTO",#REF!,0),1)</definedName>
    <definedName name="Soluções_Acost" localSheetId="26">OFFSET(#REF!,MATCH("ACOSTAMENTO",#REF!,0),0,MATCH("DRENAGEM SUPERFICIAL",#REF!,0)-MATCH("ACOSTAMENTO",#REF!,0),1)</definedName>
    <definedName name="Soluções_Acost">OFFSET(#REF!,MATCH("ACOSTAMENTO",#REF!,0),0,MATCH("DRENAGEM SUPERFICIAL",#REF!,0)-MATCH("ACOSTAMENTO",#REF!,0),1)</definedName>
    <definedName name="Soluções_Pista" localSheetId="4">OFFSET(#REF!,MATCH("PISTA ROLAMENTO",#REF!,0),0,MATCH("3ª FAIXA",#REF!,0)-MATCH("PISTA ROLAMENTO",#REF!,0),1)</definedName>
    <definedName name="Soluções_Pista" localSheetId="7">OFFSET(#REF!,MATCH("PISTA ROLAMENTO",#REF!,0),0,MATCH("3ª FAIXA",#REF!,0)-MATCH("PISTA ROLAMENTO",#REF!,0),1)</definedName>
    <definedName name="Soluções_Pista" localSheetId="26">OFFSET(#REF!,MATCH("PISTA ROLAMENTO",#REF!,0),0,MATCH("3ª FAIXA",#REF!,0)-MATCH("PISTA ROLAMENTO",#REF!,0),1)</definedName>
    <definedName name="Soluções_Pista">OFFSET(#REF!,MATCH("PISTA ROLAMENTO",#REF!,0),0,MATCH("3ª FAIXA",#REF!,0)-MATCH("PISTA ROLAMENTO",#REF!,0),1)</definedName>
    <definedName name="solver_adj" localSheetId="4" hidden="1">#REF!,#REF!</definedName>
    <definedName name="solver_adj" localSheetId="7" hidden="1">#REF!,#REF!</definedName>
    <definedName name="solver_adj" hidden="1">#REF!,#REF!</definedName>
    <definedName name="solver_cvg" hidden="1">0.001</definedName>
    <definedName name="solver_drv" hidden="1">1</definedName>
    <definedName name="solver_est" hidden="1">1</definedName>
    <definedName name="solver_itr" hidden="1">100</definedName>
    <definedName name="solver_lin" hidden="1">0</definedName>
    <definedName name="solver_neg" hidden="1">2</definedName>
    <definedName name="solver_num" hidden="1">0</definedName>
    <definedName name="solver_nwt" hidden="1">1</definedName>
    <definedName name="solver_opt" localSheetId="4" hidden="1">#REF!</definedName>
    <definedName name="solver_opt" localSheetId="27" hidden="1">'[11]61M-CBMI:MAT-BET'!$H$18</definedName>
    <definedName name="solver_opt" localSheetId="7" hidden="1">#REF!</definedName>
    <definedName name="solver_opt" hidden="1">'[12]61M-CBMI:MAT-BET'!$H$18</definedName>
    <definedName name="solver_pre" hidden="1">0.000001</definedName>
    <definedName name="solver_rel1" localSheetId="4" hidden="1">3</definedName>
    <definedName name="solver_rel1" localSheetId="7" hidden="1">3</definedName>
    <definedName name="solver_rel1" hidden="1">2</definedName>
    <definedName name="solver_rel2" hidden="1">3</definedName>
    <definedName name="solver_rhs1" hidden="1">0</definedName>
    <definedName name="solver_rhs2" hidden="1">0</definedName>
    <definedName name="solver_scl" hidden="1">2</definedName>
    <definedName name="solver_sho" hidden="1">2</definedName>
    <definedName name="solver_tim" hidden="1">100</definedName>
    <definedName name="solver_tmp" hidden="1">0</definedName>
    <definedName name="solver_tol" hidden="1">0.05</definedName>
    <definedName name="solver_typ" hidden="1">1</definedName>
    <definedName name="solver_val" hidden="1">0</definedName>
    <definedName name="SOMA1" localSheetId="4">#REF!</definedName>
    <definedName name="SOMA1" localSheetId="7">#REF!</definedName>
    <definedName name="SOMA1">#REF!</definedName>
    <definedName name="SOMA1_13" localSheetId="4">#REF!</definedName>
    <definedName name="SOMA1_13" localSheetId="7">#REF!</definedName>
    <definedName name="SOMA1_13">#REF!</definedName>
    <definedName name="SOMA1_14" localSheetId="4">#REF!</definedName>
    <definedName name="SOMA1_14" localSheetId="7">#REF!</definedName>
    <definedName name="SOMA1_14">#REF!</definedName>
    <definedName name="SOMA2" localSheetId="4">#REF!</definedName>
    <definedName name="SOMA2" localSheetId="7">#REF!</definedName>
    <definedName name="SOMA2">#REF!</definedName>
    <definedName name="SOMA2_13" localSheetId="4">#REF!</definedName>
    <definedName name="SOMA2_13" localSheetId="7">#REF!</definedName>
    <definedName name="SOMA2_13">#REF!</definedName>
    <definedName name="SOMA2_14" localSheetId="4">#REF!</definedName>
    <definedName name="SOMA2_14" localSheetId="7">#REF!</definedName>
    <definedName name="SOMA2_14">#REF!</definedName>
    <definedName name="SOMA3" localSheetId="4">#REF!</definedName>
    <definedName name="SOMA3" localSheetId="7">#REF!</definedName>
    <definedName name="SOMA3">#REF!</definedName>
    <definedName name="SOMA3_13" localSheetId="4">#REF!</definedName>
    <definedName name="SOMA3_13" localSheetId="7">#REF!</definedName>
    <definedName name="SOMA3_13">#REF!</definedName>
    <definedName name="SOMA3_14" localSheetId="4">#REF!</definedName>
    <definedName name="SOMA3_14" localSheetId="7">#REF!</definedName>
    <definedName name="SOMA3_14">#REF!</definedName>
    <definedName name="SOMA4" localSheetId="4">#REF!</definedName>
    <definedName name="SOMA4" localSheetId="7">#REF!</definedName>
    <definedName name="SOMA4">#REF!</definedName>
    <definedName name="SOMA4_13" localSheetId="4">#REF!</definedName>
    <definedName name="SOMA4_13" localSheetId="7">#REF!</definedName>
    <definedName name="SOMA4_13">#REF!</definedName>
    <definedName name="SOMA4_14" localSheetId="4">#REF!</definedName>
    <definedName name="SOMA4_14" localSheetId="7">#REF!</definedName>
    <definedName name="SOMA4_14">#REF!</definedName>
    <definedName name="SOMA5" localSheetId="4">#REF!</definedName>
    <definedName name="SOMA5" localSheetId="7">#REF!</definedName>
    <definedName name="SOMA5">#REF!</definedName>
    <definedName name="SOMA5_13" localSheetId="4">#REF!</definedName>
    <definedName name="SOMA5_13" localSheetId="7">#REF!</definedName>
    <definedName name="SOMA5_13">#REF!</definedName>
    <definedName name="SOMA5_14" localSheetId="4">#REF!</definedName>
    <definedName name="SOMA5_14" localSheetId="7">#REF!</definedName>
    <definedName name="SOMA5_14">#REF!</definedName>
    <definedName name="SOMA6" localSheetId="4">#REF!</definedName>
    <definedName name="SOMA6" localSheetId="7">#REF!</definedName>
    <definedName name="SOMA6">#REF!</definedName>
    <definedName name="SOMA7" localSheetId="4">#REF!</definedName>
    <definedName name="SOMA7" localSheetId="7">#REF!</definedName>
    <definedName name="SOMA7">#REF!</definedName>
    <definedName name="SomaMedAtual" localSheetId="4">SUM(IF(#REF!=#REF!,IF(#REF!=#REF!,#REF!)))</definedName>
    <definedName name="SomaMedAtual" localSheetId="7">SUM(IF(#REF!=#REF!,IF(#REF!=#REF!,#REF!)))</definedName>
    <definedName name="SomaMedAtual" localSheetId="26">SUM(IF(#REF!=#REF!,IF(#REF!=#REF!,#REF!)))</definedName>
    <definedName name="SomaMedAtual">SUM(IF(#REF!=#REF!,IF(#REF!=#REF!,#REF!)))</definedName>
    <definedName name="souza" localSheetId="4">#REF!</definedName>
    <definedName name="souza" localSheetId="7">#REF!</definedName>
    <definedName name="souza">#REF!</definedName>
    <definedName name="SP" localSheetId="4">#REF!</definedName>
    <definedName name="SP" localSheetId="7">#REF!</definedName>
    <definedName name="SP">#REF!</definedName>
    <definedName name="sPintLig" localSheetId="4">#REF!</definedName>
    <definedName name="sPintLig" localSheetId="7">#REF!</definedName>
    <definedName name="sPintLig">#REF!</definedName>
    <definedName name="sPintLigac" localSheetId="4">#REF!</definedName>
    <definedName name="sPintLigac" localSheetId="7">#REF!</definedName>
    <definedName name="sPintLigac">#REF!</definedName>
    <definedName name="sPMQ" localSheetId="4">#REF!</definedName>
    <definedName name="sPMQ" localSheetId="7">#REF!</definedName>
    <definedName name="sPMQ">#REF!</definedName>
    <definedName name="SPO" localSheetId="4" hidden="1">#REF!</definedName>
    <definedName name="SPO" localSheetId="7" hidden="1">#REF!</definedName>
    <definedName name="SPO" hidden="1">#REF!</definedName>
    <definedName name="sRegSLeito" localSheetId="4">#REF!</definedName>
    <definedName name="sRegSLeito" localSheetId="7">#REF!</definedName>
    <definedName name="sRegSLeito">#REF!</definedName>
    <definedName name="sRegular" localSheetId="4">#REF!</definedName>
    <definedName name="sRegular" localSheetId="7">#REF!</definedName>
    <definedName name="sRegular">#REF!</definedName>
    <definedName name="sRemMatBet" localSheetId="4">#REF!</definedName>
    <definedName name="sRemMatBet" localSheetId="7">#REF!</definedName>
    <definedName name="sRemMatBet">#REF!</definedName>
    <definedName name="sRemMatGra" localSheetId="4">#REF!</definedName>
    <definedName name="sRemMatGra" localSheetId="7">#REF!</definedName>
    <definedName name="sRemMatGra">#REF!</definedName>
    <definedName name="SRH" localSheetId="7" hidden="1">{#N/A,#N/A,FALSE,"GERAL";#N/A,#N/A,FALSE,"012-96";#N/A,#N/A,FALSE,"018-96";#N/A,#N/A,FALSE,"027-96";#N/A,#N/A,FALSE,"059-96";#N/A,#N/A,FALSE,"076-96";#N/A,#N/A,FALSE,"019-97";#N/A,#N/A,FALSE,"021-97";#N/A,#N/A,FALSE,"022-97";#N/A,#N/A,FALSE,"028-97"}</definedName>
    <definedName name="SRH" hidden="1">{#N/A,#N/A,FALSE,"GERAL";#N/A,#N/A,FALSE,"012-96";#N/A,#N/A,FALSE,"018-96";#N/A,#N/A,FALSE,"027-96";#N/A,#N/A,FALSE,"059-96";#N/A,#N/A,FALSE,"076-96";#N/A,#N/A,FALSE,"019-97";#N/A,#N/A,FALSE,"021-97";#N/A,#N/A,FALSE,"022-97";#N/A,#N/A,FALSE,"028-97"}</definedName>
    <definedName name="SRROO" localSheetId="4">#REF!</definedName>
    <definedName name="SRROO" localSheetId="7">#REF!</definedName>
    <definedName name="SRROO">#REF!</definedName>
    <definedName name="srsdgqge" localSheetId="4">#REF!</definedName>
    <definedName name="srsdgqge" localSheetId="7">#REF!</definedName>
    <definedName name="srsdgqge" localSheetId="26">#REF!</definedName>
    <definedName name="srsdgqge">#REF!</definedName>
    <definedName name="SRTSRT" localSheetId="7" hidden="1">{#N/A,#N/A,FALSE,"GERAL";#N/A,#N/A,FALSE,"012-96";#N/A,#N/A,FALSE,"018-96";#N/A,#N/A,FALSE,"027-96";#N/A,#N/A,FALSE,"059-96";#N/A,#N/A,FALSE,"076-96";#N/A,#N/A,FALSE,"019-97";#N/A,#N/A,FALSE,"021-97";#N/A,#N/A,FALSE,"022-97";#N/A,#N/A,FALSE,"028-97"}</definedName>
    <definedName name="SRTSRT" hidden="1">{#N/A,#N/A,FALSE,"GERAL";#N/A,#N/A,FALSE,"012-96";#N/A,#N/A,FALSE,"018-96";#N/A,#N/A,FALSE,"027-96";#N/A,#N/A,FALSE,"059-96";#N/A,#N/A,FALSE,"076-96";#N/A,#N/A,FALSE,"019-97";#N/A,#N/A,FALSE,"021-97";#N/A,#N/A,FALSE,"022-97";#N/A,#N/A,FALSE,"028-97"}</definedName>
    <definedName name="SRTST" localSheetId="7" hidden="1">{#N/A,#N/A,FALSE,"GERAL";#N/A,#N/A,FALSE,"012-96";#N/A,#N/A,FALSE,"018-96";#N/A,#N/A,FALSE,"027-96";#N/A,#N/A,FALSE,"059-96";#N/A,#N/A,FALSE,"076-96";#N/A,#N/A,FALSE,"019-97";#N/A,#N/A,FALSE,"021-97";#N/A,#N/A,FALSE,"022-97";#N/A,#N/A,FALSE,"028-97"}</definedName>
    <definedName name="SRTST" hidden="1">{#N/A,#N/A,FALSE,"GERAL";#N/A,#N/A,FALSE,"012-96";#N/A,#N/A,FALSE,"018-96";#N/A,#N/A,FALSE,"027-96";#N/A,#N/A,FALSE,"059-96";#N/A,#N/A,FALSE,"076-96";#N/A,#N/A,FALSE,"019-97";#N/A,#N/A,FALSE,"021-97";#N/A,#N/A,FALSE,"022-97";#N/A,#N/A,FALSE,"028-97"}</definedName>
    <definedName name="SRV" localSheetId="25" hidden="1">#REF!</definedName>
    <definedName name="SRV" localSheetId="4" hidden="1">#REF!</definedName>
    <definedName name="SRV" localSheetId="27" hidden="1">#REF!</definedName>
    <definedName name="SRV" localSheetId="7" hidden="1">#REF!</definedName>
    <definedName name="SRV" localSheetId="26" hidden="1">#REF!</definedName>
    <definedName name="SRV" localSheetId="24" hidden="1">#REF!</definedName>
    <definedName name="SRV" localSheetId="1" hidden="1">#REF!</definedName>
    <definedName name="SRV" localSheetId="0" hidden="1">#REF!</definedName>
    <definedName name="SRV" hidden="1">#REF!</definedName>
    <definedName name="SS" localSheetId="25" hidden="1">#REF!</definedName>
    <definedName name="SS" localSheetId="4" hidden="1">#REF!</definedName>
    <definedName name="ss" localSheetId="7" hidden="1">{#N/A,#N/A,FALSE,"Cronograma";#N/A,#N/A,FALSE,"Cronogr. 2"}</definedName>
    <definedName name="SS" localSheetId="26" hidden="1">#REF!</definedName>
    <definedName name="SS" localSheetId="24" hidden="1">#REF!</definedName>
    <definedName name="ss" hidden="1">{#N/A,#N/A,FALSE,"Cronograma";#N/A,#N/A,FALSE,"Cronogr. 2"}</definedName>
    <definedName name="sSarjeta" localSheetId="4">#REF!</definedName>
    <definedName name="sSarjeta" localSheetId="7">#REF!</definedName>
    <definedName name="sSarjeta">#REF!</definedName>
    <definedName name="SSD" localSheetId="7">#REF!</definedName>
    <definedName name="SSD">#N/A</definedName>
    <definedName name="SSDEEEEEE" localSheetId="4">Plan1</definedName>
    <definedName name="SSDEEEEEE" localSheetId="7">Plan1</definedName>
    <definedName name="SSDEEEEEE">Plan1</definedName>
    <definedName name="SSEG" localSheetId="4">#REF!</definedName>
    <definedName name="SSEG" localSheetId="7">#REF!</definedName>
    <definedName name="SSEG">#REF!</definedName>
    <definedName name="sSinHor" localSheetId="4">#REF!</definedName>
    <definedName name="sSinHor" localSheetId="7">#REF!</definedName>
    <definedName name="sSinHor">#REF!</definedName>
    <definedName name="ssrs" localSheetId="7" hidden="1">{#N/A,#N/A,TRUE,"Serviços"}</definedName>
    <definedName name="ssrs" hidden="1">{#N/A,#N/A,TRUE,"Serviços"}</definedName>
    <definedName name="SSS" localSheetId="25" hidden="1">{#N/A,#N/A,FALSE,"MO (2)"}</definedName>
    <definedName name="SSS" localSheetId="4" hidden="1">{#N/A,#N/A,FALSE,"MO (2)"}</definedName>
    <definedName name="SSS" localSheetId="27" hidden="1">{#N/A,#N/A,FALSE,"MO (2)"}</definedName>
    <definedName name="SSS" localSheetId="7" hidden="1">{#N/A,#N/A,FALSE,"MO (2)"}</definedName>
    <definedName name="SSS" localSheetId="24" hidden="1">{#N/A,#N/A,FALSE,"MO (2)"}</definedName>
    <definedName name="SSS" hidden="1">{#N/A,#N/A,FALSE,"MO (2)"}</definedName>
    <definedName name="SSS_1" localSheetId="4" hidden="1">{#N/A,#N/A,FALSE,"MO (2)"}</definedName>
    <definedName name="SSS_1" localSheetId="7" hidden="1">{#N/A,#N/A,FALSE,"MO (2)"}</definedName>
    <definedName name="SSS_1" hidden="1">{#N/A,#N/A,FALSE,"MO (2)"}</definedName>
    <definedName name="sssa" localSheetId="4">BDI!servico</definedName>
    <definedName name="sssa" localSheetId="7">#N/A</definedName>
    <definedName name="sssa" localSheetId="26">'Mapa+Binômio'!servico</definedName>
    <definedName name="sssa">#N/A</definedName>
    <definedName name="sssd" localSheetId="7">#N/A</definedName>
    <definedName name="sssd">[0]!sssd</definedName>
    <definedName name="ssss">#N/A</definedName>
    <definedName name="ssssa" localSheetId="4">#REF!</definedName>
    <definedName name="ssssa" localSheetId="7">#REF!</definedName>
    <definedName name="ssssa">#REF!</definedName>
    <definedName name="sssss" localSheetId="7" hidden="1">{"PARTE1",#N/A,FALSE,"Plan1"}</definedName>
    <definedName name="sssss" hidden="1">{"PARTE1",#N/A,FALSE,"Plan1"}</definedName>
    <definedName name="ssssss" localSheetId="4" hidden="1">{#N/A,#N/A,FALSE,"MO (2)"}</definedName>
    <definedName name="ssssss" localSheetId="7" hidden="1">{#N/A,#N/A,FALSE,"MO (2)"}</definedName>
    <definedName name="ssssss" hidden="1">{#N/A,#N/A,FALSE,"MO (2)"}</definedName>
    <definedName name="SSSSSSAAAA" localSheetId="4">Plan1</definedName>
    <definedName name="SSSSSSAAAA" localSheetId="7">Plan1</definedName>
    <definedName name="SSSSSSAAAA">Plan1</definedName>
    <definedName name="SSSSSSS" localSheetId="4">#REF!</definedName>
    <definedName name="SSSSSSS" localSheetId="7">#REF!</definedName>
    <definedName name="SSSSSSS">#REF!</definedName>
    <definedName name="SSSSSSSSS" localSheetId="7" hidden="1">{"PARTE1",#N/A,FALSE,"Plan1"}</definedName>
    <definedName name="SSSSSSSSS" hidden="1">{"PARTE1",#N/A,FALSE,"Plan1"}</definedName>
    <definedName name="SSSSSSSSSSS" localSheetId="7">[0]!Plan1</definedName>
    <definedName name="SSSSSSSSSSS">#N/A</definedName>
    <definedName name="sssssssssssssssssssss" localSheetId="25" hidden="1">{#N/A,#N/A,TRUE,"Plan1"}</definedName>
    <definedName name="sssssssssssssssssssss" localSheetId="4" hidden="1">{#N/A,#N/A,TRUE,"Plan1"}</definedName>
    <definedName name="sssssssssssssssssssss" localSheetId="27" hidden="1">{#N/A,#N/A,TRUE,"Plan1"}</definedName>
    <definedName name="sssssssssssssssssssss" localSheetId="7" hidden="1">{#N/A,#N/A,TRUE,"Plan1"}</definedName>
    <definedName name="sssssssssssssssssssss" localSheetId="24" hidden="1">{#N/A,#N/A,TRUE,"Plan1"}</definedName>
    <definedName name="sssssssssssssssssssss" hidden="1">{#N/A,#N/A,TRUE,"Plan1"}</definedName>
    <definedName name="sssssssssssssssssssss_1" localSheetId="4" hidden="1">{#N/A,#N/A,TRUE,"Plan1"}</definedName>
    <definedName name="sssssssssssssssssssss_1" localSheetId="7" hidden="1">{#N/A,#N/A,TRUE,"Plan1"}</definedName>
    <definedName name="sssssssssssssssssssss_1" hidden="1">{#N/A,#N/A,TRUE,"Plan1"}</definedName>
    <definedName name="sSTC01" localSheetId="4">#REF!</definedName>
    <definedName name="sSTC01" localSheetId="7">#REF!</definedName>
    <definedName name="sSTC01">#REF!</definedName>
    <definedName name="sSubBase" localSheetId="4">#REF!</definedName>
    <definedName name="sSubBase" localSheetId="7">#REF!</definedName>
    <definedName name="sSubBase">#REF!</definedName>
    <definedName name="ST" localSheetId="4">#REF!</definedName>
    <definedName name="ST" localSheetId="7">#REF!</definedName>
    <definedName name="ST">#REF!</definedName>
    <definedName name="STOT01_010_0020" localSheetId="4">#REF!</definedName>
    <definedName name="STOT01_010_0020" localSheetId="7">#REF!</definedName>
    <definedName name="STOT01_010_0020">#REF!</definedName>
    <definedName name="STOT01_010_0020_1" localSheetId="4">#REF!</definedName>
    <definedName name="STOT01_010_0020_1" localSheetId="7">#REF!</definedName>
    <definedName name="STOT01_010_0020_1">#REF!</definedName>
    <definedName name="STOT01_050_0040" localSheetId="4">#REF!</definedName>
    <definedName name="STOT01_050_0040" localSheetId="7">#REF!</definedName>
    <definedName name="STOT01_050_0040">#REF!</definedName>
    <definedName name="STOT01_050_0040_1" localSheetId="4">#REF!</definedName>
    <definedName name="STOT01_050_0040_1" localSheetId="7">#REF!</definedName>
    <definedName name="STOT01_050_0040_1">#REF!</definedName>
    <definedName name="STOT01_110_0010" localSheetId="4">#REF!</definedName>
    <definedName name="STOT01_110_0010" localSheetId="7">#REF!</definedName>
    <definedName name="STOT01_110_0010">#REF!</definedName>
    <definedName name="STOT01_110_0010_1" localSheetId="4">#REF!</definedName>
    <definedName name="STOT01_110_0010_1" localSheetId="7">#REF!</definedName>
    <definedName name="STOT01_110_0010_1">#REF!</definedName>
    <definedName name="STOT01_110_0295" localSheetId="4">#REF!</definedName>
    <definedName name="STOT01_110_0295" localSheetId="7">#REF!</definedName>
    <definedName name="STOT01_110_0295">#REF!</definedName>
    <definedName name="STOT01_110_0295_1" localSheetId="4">#REF!</definedName>
    <definedName name="STOT01_110_0295_1" localSheetId="7">#REF!</definedName>
    <definedName name="STOT01_110_0295_1">#REF!</definedName>
    <definedName name="STOT01_110_0720" localSheetId="4">#REF!</definedName>
    <definedName name="STOT01_110_0720" localSheetId="7">#REF!</definedName>
    <definedName name="STOT01_110_0720">#REF!</definedName>
    <definedName name="STOT01_110_0720_1" localSheetId="4">#REF!</definedName>
    <definedName name="STOT01_110_0720_1" localSheetId="7">#REF!</definedName>
    <definedName name="STOT01_110_0720_1">#REF!</definedName>
    <definedName name="STOT01_120_O22O" localSheetId="4">#REF!</definedName>
    <definedName name="STOT01_120_O22O" localSheetId="7">#REF!</definedName>
    <definedName name="STOT01_120_O22O">#REF!</definedName>
    <definedName name="STOT01_120_O22O_1" localSheetId="4">#REF!</definedName>
    <definedName name="STOT01_120_O22O_1" localSheetId="7">#REF!</definedName>
    <definedName name="STOT01_120_O22O_1">#REF!</definedName>
    <definedName name="STOT01_150_0130" localSheetId="4">#REF!</definedName>
    <definedName name="STOT01_150_0130" localSheetId="7">#REF!</definedName>
    <definedName name="STOT01_150_0130">#REF!</definedName>
    <definedName name="STOT01_150_0190" localSheetId="4">#REF!</definedName>
    <definedName name="STOT01_150_0190" localSheetId="7">#REF!</definedName>
    <definedName name="STOT01_150_0190">#REF!</definedName>
    <definedName name="STOT01_150_0190_1" localSheetId="4">#REF!</definedName>
    <definedName name="STOT01_150_0190_1" localSheetId="7">#REF!</definedName>
    <definedName name="STOT01_150_0190_1">#REF!</definedName>
    <definedName name="STOT01_250_0020" localSheetId="4">#REF!</definedName>
    <definedName name="STOT01_250_0020" localSheetId="7">#REF!</definedName>
    <definedName name="STOT01_250_0020">#REF!</definedName>
    <definedName name="STOT01_250_0020_1" localSheetId="4">#REF!</definedName>
    <definedName name="STOT01_250_0020_1" localSheetId="7">#REF!</definedName>
    <definedName name="STOT01_250_0020_1">#REF!</definedName>
    <definedName name="STOT01_250_0040" localSheetId="4">#REF!</definedName>
    <definedName name="STOT01_250_0040" localSheetId="7">#REF!</definedName>
    <definedName name="STOT01_250_0040">#REF!</definedName>
    <definedName name="STOT01_250_0040_1" localSheetId="4">#REF!</definedName>
    <definedName name="STOT01_250_0040_1" localSheetId="7">#REF!</definedName>
    <definedName name="STOT01_250_0040_1">#REF!</definedName>
    <definedName name="STOT01_250_0340" localSheetId="4">#REF!</definedName>
    <definedName name="STOT01_250_0340" localSheetId="7">#REF!</definedName>
    <definedName name="STOT01_250_0340">#REF!</definedName>
    <definedName name="STOT01_250_0340_1" localSheetId="4">#REF!</definedName>
    <definedName name="STOT01_250_0340_1" localSheetId="7">#REF!</definedName>
    <definedName name="STOT01_250_0340_1">#REF!</definedName>
    <definedName name="STOT01_2500040" localSheetId="4">#REF!</definedName>
    <definedName name="STOT01_2500040" localSheetId="7">#REF!</definedName>
    <definedName name="STOT01_2500040">#REF!</definedName>
    <definedName name="STOT01_2500040_1" localSheetId="4">#REF!</definedName>
    <definedName name="STOT01_2500040_1" localSheetId="7">#REF!</definedName>
    <definedName name="STOT01_2500040_1">#REF!</definedName>
    <definedName name="STOT02_010_0020" localSheetId="4">#REF!</definedName>
    <definedName name="STOT02_010_0020" localSheetId="7">#REF!</definedName>
    <definedName name="STOT02_010_0020">#REF!</definedName>
    <definedName name="STOT02_010_0020_1" localSheetId="4">#REF!</definedName>
    <definedName name="STOT02_010_0020_1" localSheetId="7">#REF!</definedName>
    <definedName name="STOT02_010_0020_1">#REF!</definedName>
    <definedName name="STOT02_010_0030" localSheetId="4">#REF!</definedName>
    <definedName name="STOT02_010_0030" localSheetId="7">#REF!</definedName>
    <definedName name="STOT02_010_0030">#REF!</definedName>
    <definedName name="STOT02_010_0030_1" localSheetId="4">#REF!</definedName>
    <definedName name="STOT02_010_0030_1" localSheetId="7">#REF!</definedName>
    <definedName name="STOT02_010_0030_1">#REF!</definedName>
    <definedName name="STOT02_010_0050" localSheetId="4">#REF!</definedName>
    <definedName name="STOT02_010_0050" localSheetId="7">#REF!</definedName>
    <definedName name="STOT02_010_0050">#REF!</definedName>
    <definedName name="STOT02_010_0050_1" localSheetId="4">#REF!</definedName>
    <definedName name="STOT02_010_0050_1" localSheetId="7">#REF!</definedName>
    <definedName name="STOT02_010_0050_1">#REF!</definedName>
    <definedName name="STOT02_010_0060" localSheetId="4">#REF!</definedName>
    <definedName name="STOT02_010_0060" localSheetId="7">#REF!</definedName>
    <definedName name="STOT02_010_0060">#REF!</definedName>
    <definedName name="STOT02_010_0060_1" localSheetId="4">#REF!</definedName>
    <definedName name="STOT02_010_0060_1" localSheetId="7">#REF!</definedName>
    <definedName name="STOT02_010_0060_1">#REF!</definedName>
    <definedName name="STOT02_010_0065" localSheetId="4">#REF!</definedName>
    <definedName name="STOT02_010_0065" localSheetId="7">#REF!</definedName>
    <definedName name="STOT02_010_0065">#REF!</definedName>
    <definedName name="STOT02_010_0065_1" localSheetId="4">#REF!</definedName>
    <definedName name="STOT02_010_0065_1" localSheetId="7">#REF!</definedName>
    <definedName name="STOT02_010_0065_1">#REF!</definedName>
    <definedName name="STOT02_010_0080" localSheetId="4">#REF!</definedName>
    <definedName name="STOT02_010_0080" localSheetId="7">#REF!</definedName>
    <definedName name="STOT02_010_0080">#REF!</definedName>
    <definedName name="STOT02_010_0080_1" localSheetId="4">#REF!</definedName>
    <definedName name="STOT02_010_0080_1" localSheetId="7">#REF!</definedName>
    <definedName name="STOT02_010_0080_1">#REF!</definedName>
    <definedName name="STOT02_010_0090" localSheetId="4">#REF!</definedName>
    <definedName name="STOT02_010_0090" localSheetId="7">#REF!</definedName>
    <definedName name="STOT02_010_0090">#REF!</definedName>
    <definedName name="STOT02_010_0090_1" localSheetId="4">#REF!</definedName>
    <definedName name="STOT02_010_0090_1" localSheetId="7">#REF!</definedName>
    <definedName name="STOT02_010_0090_1">#REF!</definedName>
    <definedName name="STOT02_010_0130" localSheetId="4">#REF!</definedName>
    <definedName name="STOT02_010_0130" localSheetId="7">#REF!</definedName>
    <definedName name="STOT02_010_0130">#REF!</definedName>
    <definedName name="STOT02_010_0130_1" localSheetId="4">#REF!</definedName>
    <definedName name="STOT02_010_0130_1" localSheetId="7">#REF!</definedName>
    <definedName name="STOT02_010_0130_1">#REF!</definedName>
    <definedName name="STOT02_010_0140" localSheetId="4">#REF!</definedName>
    <definedName name="STOT02_010_0140" localSheetId="7">#REF!</definedName>
    <definedName name="STOT02_010_0140">#REF!</definedName>
    <definedName name="STOT02_010_0140_1" localSheetId="4">#REF!</definedName>
    <definedName name="STOT02_010_0140_1" localSheetId="7">#REF!</definedName>
    <definedName name="STOT02_010_0140_1">#REF!</definedName>
    <definedName name="STOT02_010_0150" localSheetId="4">#REF!</definedName>
    <definedName name="STOT02_010_0150" localSheetId="7">#REF!</definedName>
    <definedName name="STOT02_010_0150">#REF!</definedName>
    <definedName name="STOT02_010_0150_1" localSheetId="4">#REF!</definedName>
    <definedName name="STOT02_010_0150_1" localSheetId="7">#REF!</definedName>
    <definedName name="STOT02_010_0150_1">#REF!</definedName>
    <definedName name="STOT02_020_0020" localSheetId="4">#REF!</definedName>
    <definedName name="STOT02_020_0020" localSheetId="7">#REF!</definedName>
    <definedName name="STOT02_020_0020">#REF!</definedName>
    <definedName name="STOT02_020_0020_1" localSheetId="4">#REF!</definedName>
    <definedName name="STOT02_020_0020_1" localSheetId="7">#REF!</definedName>
    <definedName name="STOT02_020_0020_1">#REF!</definedName>
    <definedName name="STOT02_040_0320" localSheetId="4">#REF!</definedName>
    <definedName name="STOT02_040_0320" localSheetId="7">#REF!</definedName>
    <definedName name="STOT02_040_0320">#REF!</definedName>
    <definedName name="STOT02_040_0320_1" localSheetId="4">#REF!</definedName>
    <definedName name="STOT02_040_0320_1" localSheetId="7">#REF!</definedName>
    <definedName name="STOT02_040_0320_1">#REF!</definedName>
    <definedName name="STOT02_040_3910" localSheetId="4">#REF!</definedName>
    <definedName name="STOT02_040_3910" localSheetId="7">#REF!</definedName>
    <definedName name="STOT02_040_3910">#REF!</definedName>
    <definedName name="STOT02_040_3910_1" localSheetId="4">#REF!</definedName>
    <definedName name="STOT02_040_3910_1" localSheetId="7">#REF!</definedName>
    <definedName name="STOT02_040_3910_1">#REF!</definedName>
    <definedName name="STOT02_040_3930" localSheetId="4">#REF!</definedName>
    <definedName name="STOT02_040_3930" localSheetId="7">#REF!</definedName>
    <definedName name="STOT02_040_3930">#REF!</definedName>
    <definedName name="STOT02_040_3930_1" localSheetId="4">#REF!</definedName>
    <definedName name="STOT02_040_3930_1" localSheetId="7">#REF!</definedName>
    <definedName name="STOT02_040_3930_1">#REF!</definedName>
    <definedName name="STOT02_040_7438" localSheetId="4">#REF!</definedName>
    <definedName name="STOT02_040_7438" localSheetId="7">#REF!</definedName>
    <definedName name="STOT02_040_7438">#REF!</definedName>
    <definedName name="STOT02_040_7438_1" localSheetId="4">#REF!</definedName>
    <definedName name="STOT02_040_7438_1" localSheetId="7">#REF!</definedName>
    <definedName name="STOT02_040_7438_1">#REF!</definedName>
    <definedName name="STOT02_110_0136" localSheetId="4">#REF!</definedName>
    <definedName name="STOT02_110_0136" localSheetId="7">#REF!</definedName>
    <definedName name="STOT02_110_0136">#REF!</definedName>
    <definedName name="STOT02_110_0136_1" localSheetId="4">#REF!</definedName>
    <definedName name="STOT02_110_0136_1" localSheetId="7">#REF!</definedName>
    <definedName name="STOT02_110_0136_1">#REF!</definedName>
    <definedName name="STOT02_110_0736" localSheetId="4">#REF!</definedName>
    <definedName name="STOT02_110_0736" localSheetId="7">#REF!</definedName>
    <definedName name="STOT02_110_0736">#REF!</definedName>
    <definedName name="STOT02_110_0736_1" localSheetId="4">#REF!</definedName>
    <definedName name="STOT02_110_0736_1" localSheetId="7">#REF!</definedName>
    <definedName name="STOT02_110_0736_1">#REF!</definedName>
    <definedName name="STOT02_110_1866" localSheetId="4">#REF!</definedName>
    <definedName name="STOT02_110_1866" localSheetId="7">#REF!</definedName>
    <definedName name="STOT02_110_1866">#REF!</definedName>
    <definedName name="STOT02_110_1866_1" localSheetId="4">#REF!</definedName>
    <definedName name="STOT02_110_1866_1" localSheetId="7">#REF!</definedName>
    <definedName name="STOT02_110_1866_1">#REF!</definedName>
    <definedName name="STOT02_110_2021" localSheetId="4">#REF!</definedName>
    <definedName name="STOT02_110_2021" localSheetId="7">#REF!</definedName>
    <definedName name="STOT02_110_2021">#REF!</definedName>
    <definedName name="STOT02_110_2021_1" localSheetId="4">#REF!</definedName>
    <definedName name="STOT02_110_2021_1" localSheetId="7">#REF!</definedName>
    <definedName name="STOT02_110_2021_1">#REF!</definedName>
    <definedName name="STOT02_110_2070" localSheetId="4">#REF!</definedName>
    <definedName name="STOT02_110_2070" localSheetId="7">#REF!</definedName>
    <definedName name="STOT02_110_2070">#REF!</definedName>
    <definedName name="STOT02_110_2070_1" localSheetId="4">#REF!</definedName>
    <definedName name="STOT02_110_2070_1" localSheetId="7">#REF!</definedName>
    <definedName name="STOT02_110_2070_1">#REF!</definedName>
    <definedName name="STOT02_110_2284" localSheetId="4">#REF!</definedName>
    <definedName name="STOT02_110_2284" localSheetId="7">#REF!</definedName>
    <definedName name="STOT02_110_2284">#REF!</definedName>
    <definedName name="STOT02_110_2284_1" localSheetId="4">#REF!</definedName>
    <definedName name="STOT02_110_2284_1" localSheetId="7">#REF!</definedName>
    <definedName name="STOT02_110_2284_1">#REF!</definedName>
    <definedName name="STOT02_110_2758" localSheetId="4">#REF!</definedName>
    <definedName name="STOT02_110_2758" localSheetId="7">#REF!</definedName>
    <definedName name="STOT02_110_2758">#REF!</definedName>
    <definedName name="STOT02_110_2758_1" localSheetId="4">#REF!</definedName>
    <definedName name="STOT02_110_2758_1" localSheetId="7">#REF!</definedName>
    <definedName name="STOT02_110_2758_1">#REF!</definedName>
    <definedName name="STOT02_110_3862" localSheetId="4">#REF!</definedName>
    <definedName name="STOT02_110_3862" localSheetId="7">#REF!</definedName>
    <definedName name="STOT02_110_3862">#REF!</definedName>
    <definedName name="STOT02_110_3862_1" localSheetId="4">#REF!</definedName>
    <definedName name="STOT02_110_3862_1" localSheetId="7">#REF!</definedName>
    <definedName name="STOT02_110_3862_1">#REF!</definedName>
    <definedName name="STOT02_110_3868" localSheetId="4">#REF!</definedName>
    <definedName name="STOT02_110_3868" localSheetId="7">#REF!</definedName>
    <definedName name="STOT02_110_3868">#REF!</definedName>
    <definedName name="STOT02_110_3926" localSheetId="4">#REF!</definedName>
    <definedName name="STOT02_110_3926" localSheetId="7">#REF!</definedName>
    <definedName name="STOT02_110_3926">#REF!</definedName>
    <definedName name="STOT02_110_3926_1" localSheetId="4">#REF!</definedName>
    <definedName name="STOT02_110_3926_1" localSheetId="7">#REF!</definedName>
    <definedName name="STOT02_110_3926_1">#REF!</definedName>
    <definedName name="STOT02_110_4292" localSheetId="4">#REF!</definedName>
    <definedName name="STOT02_110_4292" localSheetId="7">#REF!</definedName>
    <definedName name="STOT02_110_4292">#REF!</definedName>
    <definedName name="STOT02_110_4292_1" localSheetId="4">#REF!</definedName>
    <definedName name="STOT02_110_4292_1" localSheetId="7">#REF!</definedName>
    <definedName name="STOT02_110_4292_1">#REF!</definedName>
    <definedName name="STOT02_110_4760" localSheetId="4">#REF!</definedName>
    <definedName name="STOT02_110_4760" localSheetId="7">#REF!</definedName>
    <definedName name="STOT02_110_4760">#REF!</definedName>
    <definedName name="STOT02_110_4760_1" localSheetId="4">#REF!</definedName>
    <definedName name="STOT02_110_4760_1" localSheetId="7">#REF!</definedName>
    <definedName name="STOT02_110_4760_1">#REF!</definedName>
    <definedName name="STOT02_120_0010" localSheetId="4">#REF!</definedName>
    <definedName name="STOT02_120_0010" localSheetId="7">#REF!</definedName>
    <definedName name="STOT02_120_0010">#REF!</definedName>
    <definedName name="STOT02_120_0010_1" localSheetId="4">#REF!</definedName>
    <definedName name="STOT02_120_0010_1" localSheetId="7">#REF!</definedName>
    <definedName name="STOT02_120_0010_1">#REF!</definedName>
    <definedName name="STOT02_120_0040" localSheetId="4">#REF!</definedName>
    <definedName name="STOT02_120_0040" localSheetId="7">#REF!</definedName>
    <definedName name="STOT02_120_0040">#REF!</definedName>
    <definedName name="STOT02_120_0040_1" localSheetId="4">#REF!</definedName>
    <definedName name="STOT02_120_0040_1" localSheetId="7">#REF!</definedName>
    <definedName name="STOT02_120_0040_1">#REF!</definedName>
    <definedName name="STOT02_140_0040" localSheetId="4">#REF!</definedName>
    <definedName name="STOT02_140_0040" localSheetId="7">#REF!</definedName>
    <definedName name="STOT02_140_0040">#REF!</definedName>
    <definedName name="STOT02_140_0040_1" localSheetId="4">#REF!</definedName>
    <definedName name="STOT02_140_0040_1" localSheetId="7">#REF!</definedName>
    <definedName name="STOT02_140_0040_1">#REF!</definedName>
    <definedName name="STOT02_160_0010" localSheetId="4">#REF!</definedName>
    <definedName name="STOT02_160_0010" localSheetId="7">#REF!</definedName>
    <definedName name="STOT02_160_0010">#REF!</definedName>
    <definedName name="STOT02_160_0010_1" localSheetId="4">#REF!</definedName>
    <definedName name="STOT02_160_0010_1" localSheetId="7">#REF!</definedName>
    <definedName name="STOT02_160_0010_1">#REF!</definedName>
    <definedName name="STOT02_160_0075" localSheetId="4">#REF!</definedName>
    <definedName name="STOT02_160_0075" localSheetId="7">#REF!</definedName>
    <definedName name="STOT02_160_0075">#REF!</definedName>
    <definedName name="STOT02_160_0075_1" localSheetId="4">#REF!</definedName>
    <definedName name="STOT02_160_0075_1" localSheetId="7">#REF!</definedName>
    <definedName name="STOT02_160_0075_1">#REF!</definedName>
    <definedName name="STOT02_210_0030" localSheetId="4">#REF!</definedName>
    <definedName name="STOT02_210_0030" localSheetId="7">#REF!</definedName>
    <definedName name="STOT02_210_0030">#REF!</definedName>
    <definedName name="STOT02_210_0030_1" localSheetId="4">#REF!</definedName>
    <definedName name="STOT02_210_0030_1" localSheetId="7">#REF!</definedName>
    <definedName name="STOT02_210_0030_1">#REF!</definedName>
    <definedName name="STOT02_210_0110" localSheetId="4">#REF!</definedName>
    <definedName name="STOT02_210_0110" localSheetId="7">#REF!</definedName>
    <definedName name="STOT02_210_0110">#REF!</definedName>
    <definedName name="STOT02_210_0110_1" localSheetId="4">#REF!</definedName>
    <definedName name="STOT02_210_0110_1" localSheetId="7">#REF!</definedName>
    <definedName name="STOT02_210_0110_1">#REF!</definedName>
    <definedName name="STOT02_210_0290" localSheetId="4">#REF!</definedName>
    <definedName name="STOT02_210_0290" localSheetId="7">#REF!</definedName>
    <definedName name="STOT02_210_0290">#REF!</definedName>
    <definedName name="STOT02_210_0290_1" localSheetId="4">#REF!</definedName>
    <definedName name="STOT02_210_0290_1" localSheetId="7">#REF!</definedName>
    <definedName name="STOT02_210_0290_1">#REF!</definedName>
    <definedName name="STOT02_210_0320" localSheetId="4">#REF!</definedName>
    <definedName name="STOT02_210_0320" localSheetId="7">#REF!</definedName>
    <definedName name="STOT02_210_0320">#REF!</definedName>
    <definedName name="STOT02_210_0320_1" localSheetId="4">#REF!</definedName>
    <definedName name="STOT02_210_0320_1" localSheetId="7">#REF!</definedName>
    <definedName name="STOT02_210_0320_1">#REF!</definedName>
    <definedName name="STOT03_010_0020" localSheetId="4">#REF!</definedName>
    <definedName name="STOT03_010_0020" localSheetId="7">#REF!</definedName>
    <definedName name="STOT03_010_0020">#REF!</definedName>
    <definedName name="STOT03_010_0020_1" localSheetId="4">#REF!</definedName>
    <definedName name="STOT03_010_0020_1" localSheetId="7">#REF!</definedName>
    <definedName name="STOT03_010_0020_1">#REF!</definedName>
    <definedName name="STOT03_010_0025" localSheetId="4">#REF!</definedName>
    <definedName name="STOT03_010_0025" localSheetId="7">#REF!</definedName>
    <definedName name="STOT03_010_0025">#REF!</definedName>
    <definedName name="STOT03_010_0025_1" localSheetId="4">#REF!</definedName>
    <definedName name="STOT03_010_0025_1" localSheetId="7">#REF!</definedName>
    <definedName name="STOT03_010_0025_1">#REF!</definedName>
    <definedName name="STOT03_010_0040" localSheetId="4">#REF!</definedName>
    <definedName name="STOT03_010_0040" localSheetId="7">#REF!</definedName>
    <definedName name="STOT03_010_0040">#REF!</definedName>
    <definedName name="STOT03_010_0040_1" localSheetId="4">#REF!</definedName>
    <definedName name="STOT03_010_0040_1" localSheetId="7">#REF!</definedName>
    <definedName name="STOT03_010_0040_1">#REF!</definedName>
    <definedName name="STOT03_010_0050" localSheetId="4">#REF!</definedName>
    <definedName name="STOT03_010_0050" localSheetId="7">#REF!</definedName>
    <definedName name="STOT03_010_0050">#REF!</definedName>
    <definedName name="STOT03_010_0050_1" localSheetId="4">#REF!</definedName>
    <definedName name="STOT03_010_0050_1" localSheetId="7">#REF!</definedName>
    <definedName name="STOT03_010_0050_1">#REF!</definedName>
    <definedName name="STOT03_010_0100" localSheetId="4">#REF!</definedName>
    <definedName name="STOT03_010_0100" localSheetId="7">#REF!</definedName>
    <definedName name="STOT03_010_0100">#REF!</definedName>
    <definedName name="STOT03_010_0100_1" localSheetId="4">#REF!</definedName>
    <definedName name="STOT03_010_0100_1" localSheetId="7">#REF!</definedName>
    <definedName name="STOT03_010_0100_1">#REF!</definedName>
    <definedName name="STOT03_010_0140" localSheetId="4">#REF!</definedName>
    <definedName name="STOT03_010_0140" localSheetId="7">#REF!</definedName>
    <definedName name="STOT03_010_0140">#REF!</definedName>
    <definedName name="STOT03_010_0140_1" localSheetId="4">#REF!</definedName>
    <definedName name="STOT03_010_0140_1" localSheetId="7">#REF!</definedName>
    <definedName name="STOT03_010_0140_1">#REF!</definedName>
    <definedName name="STOT03_010_0160" localSheetId="4">#REF!</definedName>
    <definedName name="STOT03_010_0160" localSheetId="7">#REF!</definedName>
    <definedName name="STOT03_010_0160">#REF!</definedName>
    <definedName name="STOT03_010_0160_1" localSheetId="4">#REF!</definedName>
    <definedName name="STOT03_010_0160_1" localSheetId="7">#REF!</definedName>
    <definedName name="STOT03_010_0160_1">#REF!</definedName>
    <definedName name="STOT03_010_0170" localSheetId="4">#REF!</definedName>
    <definedName name="STOT03_010_0170" localSheetId="7">#REF!</definedName>
    <definedName name="STOT03_010_0170">#REF!</definedName>
    <definedName name="STOT03_010_0170_1" localSheetId="4">#REF!</definedName>
    <definedName name="STOT03_010_0170_1" localSheetId="7">#REF!</definedName>
    <definedName name="STOT03_010_0170_1">#REF!</definedName>
    <definedName name="STOT03_010_0180" localSheetId="4">#REF!</definedName>
    <definedName name="STOT03_010_0180" localSheetId="7">#REF!</definedName>
    <definedName name="STOT03_010_0180">#REF!</definedName>
    <definedName name="STOT03_010_0180_1" localSheetId="4">#REF!</definedName>
    <definedName name="STOT03_010_0180_1" localSheetId="7">#REF!</definedName>
    <definedName name="STOT03_010_0180_1">#REF!</definedName>
    <definedName name="STOT03_010_0190" localSheetId="4">#REF!</definedName>
    <definedName name="STOT03_010_0190" localSheetId="7">#REF!</definedName>
    <definedName name="STOT03_010_0190">#REF!</definedName>
    <definedName name="STOT03_010_0190_1" localSheetId="4">#REF!</definedName>
    <definedName name="STOT03_010_0190_1" localSheetId="7">#REF!</definedName>
    <definedName name="STOT03_010_0190_1">#REF!</definedName>
    <definedName name="STOT03_010_0200" localSheetId="4">#REF!</definedName>
    <definedName name="STOT03_010_0200" localSheetId="7">#REF!</definedName>
    <definedName name="STOT03_010_0200">#REF!</definedName>
    <definedName name="STOT03_010_0200_1" localSheetId="4">#REF!</definedName>
    <definedName name="STOT03_010_0200_1" localSheetId="7">#REF!</definedName>
    <definedName name="STOT03_010_0200_1">#REF!</definedName>
    <definedName name="STOT04_010_0010" localSheetId="4">#REF!</definedName>
    <definedName name="STOT04_010_0010" localSheetId="7">#REF!</definedName>
    <definedName name="STOT04_010_0010">#REF!</definedName>
    <definedName name="STOT04_010_0010_1" localSheetId="4">#REF!</definedName>
    <definedName name="STOT04_010_0010_1" localSheetId="7">#REF!</definedName>
    <definedName name="STOT04_010_0010_1">#REF!</definedName>
    <definedName name="STOT04_010_0040" localSheetId="4">#REF!</definedName>
    <definedName name="STOT04_010_0040" localSheetId="7">#REF!</definedName>
    <definedName name="STOT04_010_0040">#REF!</definedName>
    <definedName name="STOT04_010_0040_1" localSheetId="4">#REF!</definedName>
    <definedName name="STOT04_010_0040_1" localSheetId="7">#REF!</definedName>
    <definedName name="STOT04_010_0040_1">#REF!</definedName>
    <definedName name="STOT04_010_0070" localSheetId="4">#REF!</definedName>
    <definedName name="STOT04_010_0070" localSheetId="7">#REF!</definedName>
    <definedName name="STOT04_010_0070">#REF!</definedName>
    <definedName name="STOT04_010_0070_1" localSheetId="4">#REF!</definedName>
    <definedName name="STOT04_010_0070_1" localSheetId="7">#REF!</definedName>
    <definedName name="STOT04_010_0070_1">#REF!</definedName>
    <definedName name="STOT04_010_0150" localSheetId="4">#REF!</definedName>
    <definedName name="STOT04_010_0150" localSheetId="7">#REF!</definedName>
    <definedName name="STOT04_010_0150">#REF!</definedName>
    <definedName name="STOT04_010_0150_1" localSheetId="4">#REF!</definedName>
    <definedName name="STOT04_010_0150_1" localSheetId="7">#REF!</definedName>
    <definedName name="STOT04_010_0150_1">#REF!</definedName>
    <definedName name="STOT04_010_0190" localSheetId="4">#REF!</definedName>
    <definedName name="STOT04_010_0190" localSheetId="7">#REF!</definedName>
    <definedName name="STOT04_010_0190">#REF!</definedName>
    <definedName name="STOT04_010_0190_1" localSheetId="4">#REF!</definedName>
    <definedName name="STOT04_010_0190_1" localSheetId="7">#REF!</definedName>
    <definedName name="STOT04_010_0190_1">#REF!</definedName>
    <definedName name="STOT04_010_0200" localSheetId="4">#REF!</definedName>
    <definedName name="STOT04_010_0200" localSheetId="7">#REF!</definedName>
    <definedName name="STOT04_010_0200">#REF!</definedName>
    <definedName name="STOT04_010_0200_1" localSheetId="4">#REF!</definedName>
    <definedName name="STOT04_010_0200_1" localSheetId="7">#REF!</definedName>
    <definedName name="STOT04_010_0200_1">#REF!</definedName>
    <definedName name="STOT04_010_0290" localSheetId="4">#REF!</definedName>
    <definedName name="STOT04_010_0290" localSheetId="7">#REF!</definedName>
    <definedName name="STOT04_010_0290">#REF!</definedName>
    <definedName name="STOT04_010_0290_1" localSheetId="4">#REF!</definedName>
    <definedName name="STOT04_010_0290_1" localSheetId="7">#REF!</definedName>
    <definedName name="STOT04_010_0290_1">#REF!</definedName>
    <definedName name="STOT04_010_0320" localSheetId="4">#REF!</definedName>
    <definedName name="STOT04_010_0320" localSheetId="7">#REF!</definedName>
    <definedName name="STOT04_010_0320">#REF!</definedName>
    <definedName name="STOT04_010_0320_1" localSheetId="4">#REF!</definedName>
    <definedName name="STOT04_010_0320_1" localSheetId="7">#REF!</definedName>
    <definedName name="STOT04_010_0320_1">#REF!</definedName>
    <definedName name="stot04_010_0330" localSheetId="4">#REF!</definedName>
    <definedName name="stot04_010_0330" localSheetId="7">#REF!</definedName>
    <definedName name="stot04_010_0330">#REF!</definedName>
    <definedName name="STOT04_010_0330_1" localSheetId="4">#REF!</definedName>
    <definedName name="STOT04_010_0330_1" localSheetId="7">#REF!</definedName>
    <definedName name="STOT04_010_0330_1">#REF!</definedName>
    <definedName name="STOT04_010_0371" localSheetId="4">#REF!</definedName>
    <definedName name="STOT04_010_0371" localSheetId="7">#REF!</definedName>
    <definedName name="STOT04_010_0371">#REF!</definedName>
    <definedName name="STOT04_010_0371_1" localSheetId="4">#REF!</definedName>
    <definedName name="STOT04_010_0371_1" localSheetId="7">#REF!</definedName>
    <definedName name="STOT04_010_0371_1">#REF!</definedName>
    <definedName name="STOT04_010_0375" localSheetId="4">#REF!</definedName>
    <definedName name="STOT04_010_0375" localSheetId="7">#REF!</definedName>
    <definedName name="STOT04_010_0375">#REF!</definedName>
    <definedName name="STOT04_010_0375_1" localSheetId="4">#REF!</definedName>
    <definedName name="STOT04_010_0375_1" localSheetId="7">#REF!</definedName>
    <definedName name="STOT04_010_0375_1">#REF!</definedName>
    <definedName name="STOT04_010_0395" localSheetId="4">#REF!</definedName>
    <definedName name="STOT04_010_0395" localSheetId="7">#REF!</definedName>
    <definedName name="STOT04_010_0395">#REF!</definedName>
    <definedName name="STOT04_010_0395_1" localSheetId="4">#REF!</definedName>
    <definedName name="STOT04_010_0395_1" localSheetId="7">#REF!</definedName>
    <definedName name="STOT04_010_0395_1">#REF!</definedName>
    <definedName name="STOT04_010_0420" localSheetId="4">#REF!</definedName>
    <definedName name="STOT04_010_0420" localSheetId="7">#REF!</definedName>
    <definedName name="STOT04_010_0420">#REF!</definedName>
    <definedName name="STOT04_010_0420_1" localSheetId="4">#REF!</definedName>
    <definedName name="STOT04_010_0420_1" localSheetId="7">#REF!</definedName>
    <definedName name="STOT04_010_0420_1">#REF!</definedName>
    <definedName name="STOT04_010_0430" localSheetId="4">#REF!</definedName>
    <definedName name="STOT04_010_0430" localSheetId="7">#REF!</definedName>
    <definedName name="STOT04_010_0430">#REF!</definedName>
    <definedName name="STOT04_010_0430_1" localSheetId="4">#REF!</definedName>
    <definedName name="STOT04_010_0430_1" localSheetId="7">#REF!</definedName>
    <definedName name="STOT04_010_0430_1">#REF!</definedName>
    <definedName name="STOT05_010_0020" localSheetId="4">#REF!</definedName>
    <definedName name="STOT05_010_0020" localSheetId="7">#REF!</definedName>
    <definedName name="STOT05_010_0020">#REF!</definedName>
    <definedName name="STOT05_010_0020_1" localSheetId="4">#REF!</definedName>
    <definedName name="STOT05_010_0020_1" localSheetId="7">#REF!</definedName>
    <definedName name="STOT05_010_0020_1">#REF!</definedName>
    <definedName name="STOT05_110_0005" localSheetId="4">#REF!</definedName>
    <definedName name="STOT05_110_0005" localSheetId="7">#REF!</definedName>
    <definedName name="STOT05_110_0005">#REF!</definedName>
    <definedName name="STOT05_110_0005_1" localSheetId="4">#REF!</definedName>
    <definedName name="STOT05_110_0005_1" localSheetId="7">#REF!</definedName>
    <definedName name="STOT05_110_0005_1">#REF!</definedName>
    <definedName name="STOT05_110_0420" localSheetId="4">#REF!</definedName>
    <definedName name="STOT05_110_0420" localSheetId="7">#REF!</definedName>
    <definedName name="STOT05_110_0420">#REF!</definedName>
    <definedName name="STOT05_110_0420_1" localSheetId="4">#REF!</definedName>
    <definedName name="STOT05_110_0420_1" localSheetId="7">#REF!</definedName>
    <definedName name="STOT05_110_0420_1">#REF!</definedName>
    <definedName name="STOT05_110_1300" localSheetId="4">#REF!</definedName>
    <definedName name="STOT05_110_1300" localSheetId="7">#REF!</definedName>
    <definedName name="STOT05_110_1300">#REF!</definedName>
    <definedName name="STOT05_110_1300_1" localSheetId="4">#REF!</definedName>
    <definedName name="STOT05_110_1300_1" localSheetId="7">#REF!</definedName>
    <definedName name="STOT05_110_1300_1">#REF!</definedName>
    <definedName name="STOT05_110_1565" localSheetId="4">#REF!</definedName>
    <definedName name="STOT05_110_1565" localSheetId="7">#REF!</definedName>
    <definedName name="STOT05_110_1565">#REF!</definedName>
    <definedName name="STOT05_110_1565_1" localSheetId="4">#REF!</definedName>
    <definedName name="STOT05_110_1565_1" localSheetId="7">#REF!</definedName>
    <definedName name="STOT05_110_1565_1">#REF!</definedName>
    <definedName name="STOT05_110_1590" localSheetId="4">#REF!</definedName>
    <definedName name="STOT05_110_1590" localSheetId="7">#REF!</definedName>
    <definedName name="STOT05_110_1590">#REF!</definedName>
    <definedName name="STOT05_110_1590_1" localSheetId="4">#REF!</definedName>
    <definedName name="STOT05_110_1590_1" localSheetId="7">#REF!</definedName>
    <definedName name="STOT05_110_1590_1">#REF!</definedName>
    <definedName name="STOT05_110_1620" localSheetId="4">#REF!</definedName>
    <definedName name="STOT05_110_1620" localSheetId="7">#REF!</definedName>
    <definedName name="STOT05_110_1620">#REF!</definedName>
    <definedName name="STOT05_120_0060" localSheetId="4">#REF!</definedName>
    <definedName name="STOT05_120_0060" localSheetId="7">#REF!</definedName>
    <definedName name="STOT05_120_0060">#REF!</definedName>
    <definedName name="STOT05_120_0060_1" localSheetId="4">#REF!</definedName>
    <definedName name="STOT05_120_0060_1" localSheetId="7">#REF!</definedName>
    <definedName name="STOT05_120_0060_1">#REF!</definedName>
    <definedName name="STOT06_010_0010" localSheetId="4">#REF!</definedName>
    <definedName name="STOT06_010_0010" localSheetId="7">#REF!</definedName>
    <definedName name="STOT06_010_0010">#REF!</definedName>
    <definedName name="STOT06_010_0010_1" localSheetId="4">#REF!</definedName>
    <definedName name="STOT06_010_0010_1" localSheetId="7">#REF!</definedName>
    <definedName name="STOT06_010_0010_1">#REF!</definedName>
    <definedName name="STOT08_010_0010" localSheetId="4">#REF!</definedName>
    <definedName name="STOT08_010_0010" localSheetId="7">#REF!</definedName>
    <definedName name="STOT08_010_0010">#REF!</definedName>
    <definedName name="STOT08_010_0010_1" localSheetId="4">#REF!</definedName>
    <definedName name="STOT08_010_0010_1" localSheetId="7">#REF!</definedName>
    <definedName name="STOT08_010_0010_1">#REF!</definedName>
    <definedName name="STOT08_010_0040" localSheetId="4">#REF!</definedName>
    <definedName name="STOT08_010_0040" localSheetId="7">#REF!</definedName>
    <definedName name="STOT08_010_0040">#REF!</definedName>
    <definedName name="STOT08_010_0040_1" localSheetId="4">#REF!</definedName>
    <definedName name="STOT08_010_0040_1" localSheetId="7">#REF!</definedName>
    <definedName name="STOT08_010_0040_1">#REF!</definedName>
    <definedName name="STOT08_010_0060" localSheetId="4">#REF!</definedName>
    <definedName name="STOT08_010_0060" localSheetId="7">#REF!</definedName>
    <definedName name="STOT08_010_0060">#REF!</definedName>
    <definedName name="STOT08_010_0060_1" localSheetId="4">#REF!</definedName>
    <definedName name="STOT08_010_0060_1" localSheetId="7">#REF!</definedName>
    <definedName name="STOT08_010_0060_1">#REF!</definedName>
    <definedName name="STOT08_010_0120" localSheetId="4">#REF!</definedName>
    <definedName name="STOT08_010_0120" localSheetId="7">#REF!</definedName>
    <definedName name="STOT08_010_0120">#REF!</definedName>
    <definedName name="STOT08_010_0120_1" localSheetId="4">#REF!</definedName>
    <definedName name="STOT08_010_0120_1" localSheetId="7">#REF!</definedName>
    <definedName name="STOT08_010_0120_1">#REF!</definedName>
    <definedName name="STOT08_010_0130" localSheetId="4">#REF!</definedName>
    <definedName name="STOT08_010_0130" localSheetId="7">#REF!</definedName>
    <definedName name="STOT08_010_0130">#REF!</definedName>
    <definedName name="STOT08_010_0130_1" localSheetId="4">#REF!</definedName>
    <definedName name="STOT08_010_0130_1" localSheetId="7">#REF!</definedName>
    <definedName name="STOT08_010_0130_1">#REF!</definedName>
    <definedName name="STOT08_010_0135" localSheetId="4">#REF!</definedName>
    <definedName name="STOT08_010_0135" localSheetId="7">#REF!</definedName>
    <definedName name="STOT08_010_0135">#REF!</definedName>
    <definedName name="STOT08_010_0135_1" localSheetId="4">#REF!</definedName>
    <definedName name="STOT08_010_0135_1" localSheetId="7">#REF!</definedName>
    <definedName name="STOT08_010_0135_1">#REF!</definedName>
    <definedName name="STOT08_010_0190" localSheetId="4">#REF!</definedName>
    <definedName name="STOT08_010_0190" localSheetId="7">#REF!</definedName>
    <definedName name="STOT08_010_0190">#REF!</definedName>
    <definedName name="STOT08_010_0190_1" localSheetId="4">#REF!</definedName>
    <definedName name="STOT08_010_0190_1" localSheetId="7">#REF!</definedName>
    <definedName name="STOT08_010_0190_1">#REF!</definedName>
    <definedName name="STOT08_010_0270" localSheetId="4">#REF!</definedName>
    <definedName name="STOT08_010_0270" localSheetId="7">#REF!</definedName>
    <definedName name="STOT08_010_0270">#REF!</definedName>
    <definedName name="STOT08_010_0270_1" localSheetId="4">#REF!</definedName>
    <definedName name="STOT08_010_0270_1" localSheetId="7">#REF!</definedName>
    <definedName name="STOT08_010_0270_1">#REF!</definedName>
    <definedName name="STOT080_010_0350" localSheetId="4">#REF!</definedName>
    <definedName name="STOT080_010_0350" localSheetId="7">#REF!</definedName>
    <definedName name="STOT080_010_0350">#REF!</definedName>
    <definedName name="STOT080_010_0350_1" localSheetId="4">#REF!</definedName>
    <definedName name="STOT080_010_0350_1" localSheetId="7">#REF!</definedName>
    <definedName name="STOT080_010_0350_1">#REF!</definedName>
    <definedName name="STOT09_010_0060" localSheetId="4">#REF!</definedName>
    <definedName name="STOT09_010_0060" localSheetId="7">#REF!</definedName>
    <definedName name="STOT09_010_0060">#REF!</definedName>
    <definedName name="STOT09_010_0060_1" localSheetId="4">#REF!</definedName>
    <definedName name="STOT09_010_0060_1" localSheetId="7">#REF!</definedName>
    <definedName name="STOT09_010_0060_1">#REF!</definedName>
    <definedName name="STOT09_010_0070" localSheetId="4">#REF!</definedName>
    <definedName name="STOT09_010_0070" localSheetId="7">#REF!</definedName>
    <definedName name="STOT09_010_0070">#REF!</definedName>
    <definedName name="STOT09_010_0070_1" localSheetId="4">#REF!</definedName>
    <definedName name="STOT09_010_0070_1" localSheetId="7">#REF!</definedName>
    <definedName name="STOT09_010_0070_1">#REF!</definedName>
    <definedName name="STOT09_010_0240" localSheetId="4">#REF!</definedName>
    <definedName name="STOT09_010_0240" localSheetId="7">#REF!</definedName>
    <definedName name="STOT09_010_0240">#REF!</definedName>
    <definedName name="STOT09_010_0240_1" localSheetId="4">#REF!</definedName>
    <definedName name="STOT09_010_0240_1" localSheetId="7">#REF!</definedName>
    <definedName name="STOT09_010_0240_1">#REF!</definedName>
    <definedName name="STOT09_010_0380" localSheetId="4">#REF!</definedName>
    <definedName name="STOT09_010_0380" localSheetId="7">#REF!</definedName>
    <definedName name="STOT09_010_0380">#REF!</definedName>
    <definedName name="STOT09_010_0380_1" localSheetId="4">#REF!</definedName>
    <definedName name="STOT09_010_0380_1" localSheetId="7">#REF!</definedName>
    <definedName name="STOT09_010_0380_1">#REF!</definedName>
    <definedName name="STOT09_010_0430" localSheetId="4">#REF!</definedName>
    <definedName name="STOT09_010_0430" localSheetId="7">#REF!</definedName>
    <definedName name="STOT09_010_0430">#REF!</definedName>
    <definedName name="STOT09_010_0430_1" localSheetId="4">#REF!</definedName>
    <definedName name="STOT09_010_0430_1" localSheetId="7">#REF!</definedName>
    <definedName name="STOT09_010_0430_1">#REF!</definedName>
    <definedName name="STOT09_010_0470" localSheetId="4">#REF!</definedName>
    <definedName name="STOT09_010_0470" localSheetId="7">#REF!</definedName>
    <definedName name="STOT09_010_0470">#REF!</definedName>
    <definedName name="STOT09_010_0470_1" localSheetId="4">#REF!</definedName>
    <definedName name="STOT09_010_0470_1" localSheetId="7">#REF!</definedName>
    <definedName name="STOT09_010_0470_1">#REF!</definedName>
    <definedName name="STOT09_010_0700" localSheetId="4">#REF!</definedName>
    <definedName name="STOT09_010_0700" localSheetId="7">#REF!</definedName>
    <definedName name="STOT09_010_0700">#REF!</definedName>
    <definedName name="STOT09_010_0700_1" localSheetId="4">#REF!</definedName>
    <definedName name="STOT09_010_0700_1" localSheetId="7">#REF!</definedName>
    <definedName name="STOT09_010_0700_1">#REF!</definedName>
    <definedName name="STOT10_010_0140" localSheetId="4">#REF!</definedName>
    <definedName name="STOT10_010_0140" localSheetId="7">#REF!</definedName>
    <definedName name="STOT10_010_0140">#REF!</definedName>
    <definedName name="STOT10_010_0140_1" localSheetId="4">#REF!</definedName>
    <definedName name="STOT10_010_0140_1" localSheetId="7">#REF!</definedName>
    <definedName name="STOT10_010_0140_1">#REF!</definedName>
    <definedName name="STOT10_010_0150" localSheetId="4">#REF!</definedName>
    <definedName name="STOT10_010_0150" localSheetId="7">#REF!</definedName>
    <definedName name="STOT10_010_0150">#REF!</definedName>
    <definedName name="STOT10_010_0150_1" localSheetId="4">#REF!</definedName>
    <definedName name="STOT10_010_0150_1" localSheetId="7">#REF!</definedName>
    <definedName name="STOT10_010_0150_1">#REF!</definedName>
    <definedName name="STOT10_010_0180" localSheetId="4">#REF!</definedName>
    <definedName name="STOT10_010_0180" localSheetId="7">#REF!</definedName>
    <definedName name="STOT10_010_0180">#REF!</definedName>
    <definedName name="STOT10_010_0180_1" localSheetId="4">#REF!</definedName>
    <definedName name="STOT10_010_0180_1" localSheetId="7">#REF!</definedName>
    <definedName name="STOT10_010_0180_1">#REF!</definedName>
    <definedName name="STOT10_010_0270" localSheetId="4">#REF!</definedName>
    <definedName name="STOT10_010_0270" localSheetId="7">#REF!</definedName>
    <definedName name="STOT10_010_0270">#REF!</definedName>
    <definedName name="STOT10_010_0270_1" localSheetId="4">#REF!</definedName>
    <definedName name="STOT10_010_0270_1" localSheetId="7">#REF!</definedName>
    <definedName name="STOT10_010_0270_1">#REF!</definedName>
    <definedName name="STOT10_010_0280" localSheetId="4">#REF!</definedName>
    <definedName name="STOT10_010_0280" localSheetId="7">#REF!</definedName>
    <definedName name="STOT10_010_0280">#REF!</definedName>
    <definedName name="STOT10_010_0280_1" localSheetId="4">#REF!</definedName>
    <definedName name="STOT10_010_0280_1" localSheetId="7">#REF!</definedName>
    <definedName name="STOT10_010_0280_1">#REF!</definedName>
    <definedName name="STOT10_010_0290" localSheetId="4">#REF!</definedName>
    <definedName name="STOT10_010_0290" localSheetId="7">#REF!</definedName>
    <definedName name="STOT10_010_0290">#REF!</definedName>
    <definedName name="STOT10_010_0290_1" localSheetId="4">#REF!</definedName>
    <definedName name="STOT10_010_0290_1" localSheetId="7">#REF!</definedName>
    <definedName name="STOT10_010_0290_1">#REF!</definedName>
    <definedName name="STOT10_010_0298" localSheetId="4">#REF!</definedName>
    <definedName name="STOT10_010_0298" localSheetId="7">#REF!</definedName>
    <definedName name="STOT10_010_0298">#REF!</definedName>
    <definedName name="STOT10_010_0298_1" localSheetId="4">#REF!</definedName>
    <definedName name="STOT10_010_0298_1" localSheetId="7">#REF!</definedName>
    <definedName name="STOT10_010_0298_1">#REF!</definedName>
    <definedName name="STOT10_010_0307" localSheetId="4">#REF!</definedName>
    <definedName name="STOT10_010_0307" localSheetId="7">#REF!</definedName>
    <definedName name="STOT10_010_0307">#REF!</definedName>
    <definedName name="STOT10_010_0307_1" localSheetId="4">#REF!</definedName>
    <definedName name="STOT10_010_0307_1" localSheetId="7">#REF!</definedName>
    <definedName name="STOT10_010_0307_1">#REF!</definedName>
    <definedName name="STOT10_010_0308" localSheetId="4">#REF!</definedName>
    <definedName name="STOT10_010_0308" localSheetId="7">#REF!</definedName>
    <definedName name="STOT10_010_0308">#REF!</definedName>
    <definedName name="STOT10_010_0308_1" localSheetId="4">#REF!</definedName>
    <definedName name="STOT10_010_0308_1" localSheetId="7">#REF!</definedName>
    <definedName name="STOT10_010_0308_1">#REF!</definedName>
    <definedName name="STOT10_010_0310" localSheetId="4">#REF!</definedName>
    <definedName name="STOT10_010_0310" localSheetId="7">#REF!</definedName>
    <definedName name="STOT10_010_0310">#REF!</definedName>
    <definedName name="STOT10_010_0310_1" localSheetId="4">#REF!</definedName>
    <definedName name="STOT10_010_0310_1" localSheetId="7">#REF!</definedName>
    <definedName name="STOT10_010_0310_1">#REF!</definedName>
    <definedName name="STOT10_010_0330" localSheetId="4">#REF!</definedName>
    <definedName name="STOT10_010_0330" localSheetId="7">#REF!</definedName>
    <definedName name="STOT10_010_0330">#REF!</definedName>
    <definedName name="STOT10_010_0330_1" localSheetId="4">#REF!</definedName>
    <definedName name="STOT10_010_0330_1" localSheetId="7">#REF!</definedName>
    <definedName name="STOT10_010_0330_1">#REF!</definedName>
    <definedName name="STOT10_010_0333" localSheetId="4">#REF!</definedName>
    <definedName name="STOT10_010_0333" localSheetId="7">#REF!</definedName>
    <definedName name="STOT10_010_0333">#REF!</definedName>
    <definedName name="STOT10_010_0333_1" localSheetId="4">#REF!</definedName>
    <definedName name="STOT10_010_0333_1" localSheetId="7">#REF!</definedName>
    <definedName name="STOT10_010_0333_1">#REF!</definedName>
    <definedName name="STOT10_010_0350" localSheetId="4">#REF!</definedName>
    <definedName name="STOT10_010_0350" localSheetId="7">#REF!</definedName>
    <definedName name="STOT10_010_0350">#REF!</definedName>
    <definedName name="STOT10_010_0350_1" localSheetId="4">#REF!</definedName>
    <definedName name="STOT10_010_0350_1" localSheetId="7">#REF!</definedName>
    <definedName name="STOT10_010_0350_1">#REF!</definedName>
    <definedName name="STOT10_010_0380" localSheetId="4">#REF!</definedName>
    <definedName name="STOT10_010_0380" localSheetId="7">#REF!</definedName>
    <definedName name="STOT10_010_0380">#REF!</definedName>
    <definedName name="STOT10_010_0380_1" localSheetId="4">#REF!</definedName>
    <definedName name="STOT10_010_0380_1" localSheetId="7">#REF!</definedName>
    <definedName name="STOT10_010_0380_1">#REF!</definedName>
    <definedName name="STOT10_010_0400" localSheetId="4">#REF!</definedName>
    <definedName name="STOT10_010_0400" localSheetId="7">#REF!</definedName>
    <definedName name="STOT10_010_0400">#REF!</definedName>
    <definedName name="STOT10_010_0400_1" localSheetId="4">#REF!</definedName>
    <definedName name="STOT10_010_0400_1" localSheetId="7">#REF!</definedName>
    <definedName name="STOT10_010_0400_1">#REF!</definedName>
    <definedName name="STOT10_010_0431" localSheetId="4">#REF!</definedName>
    <definedName name="STOT10_010_0431" localSheetId="7">#REF!</definedName>
    <definedName name="STOT10_010_0431">#REF!</definedName>
    <definedName name="STOT10_010_0431_1" localSheetId="4">#REF!</definedName>
    <definedName name="STOT10_010_0431_1" localSheetId="7">#REF!</definedName>
    <definedName name="STOT10_010_0431_1">#REF!</definedName>
    <definedName name="STOT10_010_1100" localSheetId="4">#REF!</definedName>
    <definedName name="STOT10_010_1100" localSheetId="7">#REF!</definedName>
    <definedName name="STOT10_010_1100">#REF!</definedName>
    <definedName name="STOT10_010_1100_1" localSheetId="4">#REF!</definedName>
    <definedName name="STOT10_010_1100_1" localSheetId="7">#REF!</definedName>
    <definedName name="STOT10_010_1100_1">#REF!</definedName>
    <definedName name="STOT10_010_1110" localSheetId="4">#REF!</definedName>
    <definedName name="STOT10_010_1110" localSheetId="7">#REF!</definedName>
    <definedName name="STOT10_010_1110">#REF!</definedName>
    <definedName name="STOT10_010_1110_1" localSheetId="4">#REF!</definedName>
    <definedName name="STOT10_010_1110_1" localSheetId="7">#REF!</definedName>
    <definedName name="STOT10_010_1110_1">#REF!</definedName>
    <definedName name="STOT12_010_0010" localSheetId="4">#REF!</definedName>
    <definedName name="STOT12_010_0010" localSheetId="7">#REF!</definedName>
    <definedName name="STOT12_010_0010">#REF!</definedName>
    <definedName name="STOT12_010_0010_1" localSheetId="4">#REF!</definedName>
    <definedName name="STOT12_010_0010_1" localSheetId="7">#REF!</definedName>
    <definedName name="STOT12_010_0010_1">#REF!</definedName>
    <definedName name="STOT12_010_0050" localSheetId="4">#REF!</definedName>
    <definedName name="STOT12_010_0050" localSheetId="7">#REF!</definedName>
    <definedName name="STOT12_010_0050">#REF!</definedName>
    <definedName name="STOT12_010_0050_1" localSheetId="4">#REF!</definedName>
    <definedName name="STOT12_010_0050_1" localSheetId="7">#REF!</definedName>
    <definedName name="STOT12_010_0050_1">#REF!</definedName>
    <definedName name="STOT12_010_0060" localSheetId="4">#REF!</definedName>
    <definedName name="STOT12_010_0060" localSheetId="7">#REF!</definedName>
    <definedName name="STOT12_010_0060">#REF!</definedName>
    <definedName name="STOT12_010_0060_1" localSheetId="4">#REF!</definedName>
    <definedName name="STOT12_010_0060_1" localSheetId="7">#REF!</definedName>
    <definedName name="STOT12_010_0060_1">#REF!</definedName>
    <definedName name="STOT12_010_0210" localSheetId="4">#REF!</definedName>
    <definedName name="STOT12_010_0210" localSheetId="7">#REF!</definedName>
    <definedName name="STOT12_010_0210">#REF!</definedName>
    <definedName name="STOT12_010_0210_1" localSheetId="4">#REF!</definedName>
    <definedName name="STOT12_010_0210_1" localSheetId="7">#REF!</definedName>
    <definedName name="STOT12_010_0210_1">#REF!</definedName>
    <definedName name="STOT12_010_0300" localSheetId="4">#REF!</definedName>
    <definedName name="STOT12_010_0300" localSheetId="7">#REF!</definedName>
    <definedName name="STOT12_010_0300">#REF!</definedName>
    <definedName name="STOT12_010_0300_1" localSheetId="4">#REF!</definedName>
    <definedName name="STOT12_010_0300_1" localSheetId="7">#REF!</definedName>
    <definedName name="STOT12_010_0300_1">#REF!</definedName>
    <definedName name="STOT12_010_0340" localSheetId="4">#REF!</definedName>
    <definedName name="STOT12_010_0340" localSheetId="7">#REF!</definedName>
    <definedName name="STOT12_010_0340">#REF!</definedName>
    <definedName name="STOT12_010_0340_1" localSheetId="4">#REF!</definedName>
    <definedName name="STOT12_010_0340_1" localSheetId="7">#REF!</definedName>
    <definedName name="STOT12_010_0340_1">#REF!</definedName>
    <definedName name="STOT12_010_0360" localSheetId="4">#REF!</definedName>
    <definedName name="STOT12_010_0360" localSheetId="7">#REF!</definedName>
    <definedName name="STOT12_010_0360">#REF!</definedName>
    <definedName name="STOT12_010_0360_1" localSheetId="4">#REF!</definedName>
    <definedName name="STOT12_010_0360_1" localSheetId="7">#REF!</definedName>
    <definedName name="STOT12_010_0360_1">#REF!</definedName>
    <definedName name="STOT12_010_0550" localSheetId="4">#REF!</definedName>
    <definedName name="STOT12_010_0550" localSheetId="7">#REF!</definedName>
    <definedName name="STOT12_010_0550">#REF!</definedName>
    <definedName name="STOT12_010_0550_1" localSheetId="4">#REF!</definedName>
    <definedName name="STOT12_010_0550_1" localSheetId="7">#REF!</definedName>
    <definedName name="STOT12_010_0550_1">#REF!</definedName>
    <definedName name="STOT13_010_0030" localSheetId="4">#REF!</definedName>
    <definedName name="STOT13_010_0030" localSheetId="7">#REF!</definedName>
    <definedName name="STOT13_010_0030">#REF!</definedName>
    <definedName name="STOT13_010_0030_1" localSheetId="4">#REF!</definedName>
    <definedName name="STOT13_010_0030_1" localSheetId="7">#REF!</definedName>
    <definedName name="STOT13_010_0030_1">#REF!</definedName>
    <definedName name="STOT13_010_0040" localSheetId="4">#REF!</definedName>
    <definedName name="STOT13_010_0040" localSheetId="7">#REF!</definedName>
    <definedName name="STOT13_010_0040">#REF!</definedName>
    <definedName name="STOT13_010_0040_1" localSheetId="4">#REF!</definedName>
    <definedName name="STOT13_010_0040_1" localSheetId="7">#REF!</definedName>
    <definedName name="STOT13_010_0040_1">#REF!</definedName>
    <definedName name="STOT13_010_0090" localSheetId="4">#REF!</definedName>
    <definedName name="STOT13_010_0090" localSheetId="7">#REF!</definedName>
    <definedName name="STOT13_010_0090">#REF!</definedName>
    <definedName name="STOT13_010_0090_1" localSheetId="4">#REF!</definedName>
    <definedName name="STOT13_010_0090_1" localSheetId="7">#REF!</definedName>
    <definedName name="STOT13_010_0090_1">#REF!</definedName>
    <definedName name="STOT13_010_0100" localSheetId="4">#REF!</definedName>
    <definedName name="STOT13_010_0100" localSheetId="7">#REF!</definedName>
    <definedName name="STOT13_010_0100">#REF!</definedName>
    <definedName name="STOT13_010_0100_1" localSheetId="4">#REF!</definedName>
    <definedName name="STOT13_010_0100_1" localSheetId="7">#REF!</definedName>
    <definedName name="STOT13_010_0100_1">#REF!</definedName>
    <definedName name="STOT13_010_0110" localSheetId="4">#REF!</definedName>
    <definedName name="STOT13_010_0110" localSheetId="7">#REF!</definedName>
    <definedName name="STOT13_010_0110">#REF!</definedName>
    <definedName name="STOT13_010_0110_1" localSheetId="4">#REF!</definedName>
    <definedName name="STOT13_010_0110_1" localSheetId="7">#REF!</definedName>
    <definedName name="STOT13_010_0110_1">#REF!</definedName>
    <definedName name="STOT13_010_0350" localSheetId="4">#REF!</definedName>
    <definedName name="STOT13_010_0350" localSheetId="7">#REF!</definedName>
    <definedName name="STOT13_010_0350">#REF!</definedName>
    <definedName name="STOT13_010_0350_1" localSheetId="4">#REF!</definedName>
    <definedName name="STOT13_010_0350_1" localSheetId="7">#REF!</definedName>
    <definedName name="STOT13_010_0350_1">#REF!</definedName>
    <definedName name="STOT13_010_0360" localSheetId="4">#REF!</definedName>
    <definedName name="STOT13_010_0360" localSheetId="7">#REF!</definedName>
    <definedName name="STOT13_010_0360">#REF!</definedName>
    <definedName name="STOT13_010_0360_1" localSheetId="4">#REF!</definedName>
    <definedName name="STOT13_010_0360_1" localSheetId="7">#REF!</definedName>
    <definedName name="STOT13_010_0360_1">#REF!</definedName>
    <definedName name="STOT13_010_0380" localSheetId="4">#REF!</definedName>
    <definedName name="STOT13_010_0380" localSheetId="7">#REF!</definedName>
    <definedName name="STOT13_010_0380">#REF!</definedName>
    <definedName name="STOT13_010_0380_1" localSheetId="4">#REF!</definedName>
    <definedName name="STOT13_010_0380_1" localSheetId="7">#REF!</definedName>
    <definedName name="STOT13_010_0380_1">#REF!</definedName>
    <definedName name="STOT13_010_0410" localSheetId="4">#REF!</definedName>
    <definedName name="STOT13_010_0410" localSheetId="7">#REF!</definedName>
    <definedName name="STOT13_010_0410">#REF!</definedName>
    <definedName name="STOT13_010_0410_1" localSheetId="4">#REF!</definedName>
    <definedName name="STOT13_010_0410_1" localSheetId="7">#REF!</definedName>
    <definedName name="STOT13_010_0410_1">#REF!</definedName>
    <definedName name="STOT13_010_0860" localSheetId="4">#REF!</definedName>
    <definedName name="STOT13_010_0860" localSheetId="7">#REF!</definedName>
    <definedName name="STOT13_010_0860">#REF!</definedName>
    <definedName name="STOT13_010_0860_1" localSheetId="4">#REF!</definedName>
    <definedName name="STOT13_010_0860_1" localSheetId="7">#REF!</definedName>
    <definedName name="STOT13_010_0860_1">#REF!</definedName>
    <definedName name="STOT13_010_0880" localSheetId="4">#REF!</definedName>
    <definedName name="STOT13_010_0880" localSheetId="7">#REF!</definedName>
    <definedName name="STOT13_010_0880">#REF!</definedName>
    <definedName name="STOT13_010_0880_1" localSheetId="4">#REF!</definedName>
    <definedName name="STOT13_010_0880_1" localSheetId="7">#REF!</definedName>
    <definedName name="STOT13_010_0880_1">#REF!</definedName>
    <definedName name="STOT13_010_1200" localSheetId="4">#REF!</definedName>
    <definedName name="STOT13_010_1200" localSheetId="7">#REF!</definedName>
    <definedName name="STOT13_010_1200">#REF!</definedName>
    <definedName name="STOT13_010_1200_1" localSheetId="4">#REF!</definedName>
    <definedName name="STOT13_010_1200_1" localSheetId="7">#REF!</definedName>
    <definedName name="STOT13_010_1200_1">#REF!</definedName>
    <definedName name="STOT15_010_0010" localSheetId="4">#REF!</definedName>
    <definedName name="STOT15_010_0010" localSheetId="7">#REF!</definedName>
    <definedName name="STOT15_010_0010">#REF!</definedName>
    <definedName name="STOT15_010_0010_1" localSheetId="4">#REF!</definedName>
    <definedName name="STOT15_010_0010_1" localSheetId="7">#REF!</definedName>
    <definedName name="STOT15_010_0010_1">#REF!</definedName>
    <definedName name="STOT15_010_0040" localSheetId="4">#REF!</definedName>
    <definedName name="STOT15_010_0040" localSheetId="7">#REF!</definedName>
    <definedName name="STOT15_010_0040">#REF!</definedName>
    <definedName name="STOT15_010_0040_1" localSheetId="4">#REF!</definedName>
    <definedName name="STOT15_010_0040_1" localSheetId="7">#REF!</definedName>
    <definedName name="STOT15_010_0040_1">#REF!</definedName>
    <definedName name="STOT15_010_0055" localSheetId="4">#REF!</definedName>
    <definedName name="STOT15_010_0055" localSheetId="7">#REF!</definedName>
    <definedName name="STOT15_010_0055">#REF!</definedName>
    <definedName name="STOT15_010_0055_1" localSheetId="4">#REF!</definedName>
    <definedName name="STOT15_010_0055_1" localSheetId="7">#REF!</definedName>
    <definedName name="STOT15_010_0055_1">#REF!</definedName>
    <definedName name="STOT15_010_0140" localSheetId="4">#REF!</definedName>
    <definedName name="STOT15_010_0140" localSheetId="7">#REF!</definedName>
    <definedName name="STOT15_010_0140">#REF!</definedName>
    <definedName name="STOT15_010_0140_1" localSheetId="4">#REF!</definedName>
    <definedName name="STOT15_010_0140_1" localSheetId="7">#REF!</definedName>
    <definedName name="STOT15_010_0140_1">#REF!</definedName>
    <definedName name="STOT15_010_0181" localSheetId="4">#REF!</definedName>
    <definedName name="STOT15_010_0181" localSheetId="7">#REF!</definedName>
    <definedName name="STOT15_010_0181">#REF!</definedName>
    <definedName name="STOT15_010_0181_1" localSheetId="4">#REF!</definedName>
    <definedName name="STOT15_010_0181_1" localSheetId="7">#REF!</definedName>
    <definedName name="STOT15_010_0181_1">#REF!</definedName>
    <definedName name="STOT15_010_0270" localSheetId="4">#REF!</definedName>
    <definedName name="STOT15_010_0270" localSheetId="7">#REF!</definedName>
    <definedName name="STOT15_010_0270">#REF!</definedName>
    <definedName name="STOT15_010_0270_1" localSheetId="4">#REF!</definedName>
    <definedName name="STOT15_010_0270_1" localSheetId="7">#REF!</definedName>
    <definedName name="STOT15_010_0270_1">#REF!</definedName>
    <definedName name="STOT15_010_0280" localSheetId="4">#REF!</definedName>
    <definedName name="STOT15_010_0280" localSheetId="7">#REF!</definedName>
    <definedName name="STOT15_010_0280">#REF!</definedName>
    <definedName name="STOT15_010_0280_1" localSheetId="4">#REF!</definedName>
    <definedName name="STOT15_010_0280_1" localSheetId="7">#REF!</definedName>
    <definedName name="STOT15_010_0280_1">#REF!</definedName>
    <definedName name="STOT15_010_0290" localSheetId="4">#REF!</definedName>
    <definedName name="STOT15_010_0290" localSheetId="7">#REF!</definedName>
    <definedName name="STOT15_010_0290">#REF!</definedName>
    <definedName name="STOT15_010_0290_1" localSheetId="4">#REF!</definedName>
    <definedName name="STOT15_010_0290_1" localSheetId="7">#REF!</definedName>
    <definedName name="STOT15_010_0290_1">#REF!</definedName>
    <definedName name="STOT16_010_0010" localSheetId="4">#REF!</definedName>
    <definedName name="STOT16_010_0010" localSheetId="7">#REF!</definedName>
    <definedName name="STOT16_010_0010">#REF!</definedName>
    <definedName name="STOT16_010_0010_1" localSheetId="4">#REF!</definedName>
    <definedName name="STOT16_010_0010_1" localSheetId="7">#REF!</definedName>
    <definedName name="STOT16_010_0010_1">#REF!</definedName>
    <definedName name="STOT16_010_0060" localSheetId="4">#REF!</definedName>
    <definedName name="STOT16_010_0060" localSheetId="7">#REF!</definedName>
    <definedName name="STOT16_010_0060">#REF!</definedName>
    <definedName name="STOT16_010_0060_1" localSheetId="4">#REF!</definedName>
    <definedName name="STOT16_010_0060_1" localSheetId="7">#REF!</definedName>
    <definedName name="STOT16_010_0060_1">#REF!</definedName>
    <definedName name="STOT16_010_0110" localSheetId="4">#REF!</definedName>
    <definedName name="STOT16_010_0110" localSheetId="7">#REF!</definedName>
    <definedName name="STOT16_010_0110">#REF!</definedName>
    <definedName name="STOT16_010_0110_1" localSheetId="4">#REF!</definedName>
    <definedName name="STOT16_010_0110_1" localSheetId="7">#REF!</definedName>
    <definedName name="STOT16_010_0110_1">#REF!</definedName>
    <definedName name="STOT16_010_0120" localSheetId="4">#REF!</definedName>
    <definedName name="STOT16_010_0120" localSheetId="7">#REF!</definedName>
    <definedName name="STOT16_010_0120">#REF!</definedName>
    <definedName name="STOT16_010_0120_1" localSheetId="4">#REF!</definedName>
    <definedName name="STOT16_010_0120_1" localSheetId="7">#REF!</definedName>
    <definedName name="STOT16_010_0120_1">#REF!</definedName>
    <definedName name="STOT16_010_0150" localSheetId="4">#REF!</definedName>
    <definedName name="STOT16_010_0150" localSheetId="7">#REF!</definedName>
    <definedName name="STOT16_010_0150">#REF!</definedName>
    <definedName name="STOT16_010_0150_1" localSheetId="4">#REF!</definedName>
    <definedName name="STOT16_010_0150_1" localSheetId="7">#REF!</definedName>
    <definedName name="STOT16_010_0150_1">#REF!</definedName>
    <definedName name="STOT16_010_0170" localSheetId="4">#REF!</definedName>
    <definedName name="STOT16_010_0170" localSheetId="7">#REF!</definedName>
    <definedName name="STOT16_010_0170">#REF!</definedName>
    <definedName name="STOT16_010_0170_1" localSheetId="4">#REF!</definedName>
    <definedName name="STOT16_010_0170_1" localSheetId="7">#REF!</definedName>
    <definedName name="STOT16_010_0170_1">#REF!</definedName>
    <definedName name="STOT17_010_0080" localSheetId="4">#REF!</definedName>
    <definedName name="STOT17_010_0080" localSheetId="7">#REF!</definedName>
    <definedName name="STOT17_010_0080">#REF!</definedName>
    <definedName name="STOT17_010_0080_1" localSheetId="4">#REF!</definedName>
    <definedName name="STOT17_010_0080_1" localSheetId="7">#REF!</definedName>
    <definedName name="STOT17_010_0080_1">#REF!</definedName>
    <definedName name="STOT17_010_0100" localSheetId="4">#REF!</definedName>
    <definedName name="STOT17_010_0100" localSheetId="7">#REF!</definedName>
    <definedName name="STOT17_010_0100">#REF!</definedName>
    <definedName name="STOT17_010_0100_1" localSheetId="4">#REF!</definedName>
    <definedName name="STOT17_010_0100_1" localSheetId="7">#REF!</definedName>
    <definedName name="STOT17_010_0100_1">#REF!</definedName>
    <definedName name="STOT17_010_0120" localSheetId="4">#REF!</definedName>
    <definedName name="STOT17_010_0120" localSheetId="7">#REF!</definedName>
    <definedName name="STOT17_010_0120">#REF!</definedName>
    <definedName name="STOT17_010_0120_1" localSheetId="4">#REF!</definedName>
    <definedName name="STOT17_010_0120_1" localSheetId="7">#REF!</definedName>
    <definedName name="STOT17_010_0120_1">#REF!</definedName>
    <definedName name="STOT17_010_0150" localSheetId="4">#REF!</definedName>
    <definedName name="STOT17_010_0150" localSheetId="7">#REF!</definedName>
    <definedName name="STOT17_010_0150">#REF!</definedName>
    <definedName name="STOT17_010_0150_1" localSheetId="4">#REF!</definedName>
    <definedName name="STOT17_010_0150_1" localSheetId="7">#REF!</definedName>
    <definedName name="STOT17_010_0150_1">#REF!</definedName>
    <definedName name="STOT17_010_0290" localSheetId="4">#REF!</definedName>
    <definedName name="STOT17_010_0290" localSheetId="7">#REF!</definedName>
    <definedName name="STOT17_010_0290">#REF!</definedName>
    <definedName name="STOT17_010_0290_1" localSheetId="4">#REF!</definedName>
    <definedName name="STOT17_010_0290_1" localSheetId="7">#REF!</definedName>
    <definedName name="STOT17_010_0290_1">#REF!</definedName>
    <definedName name="STOT17_010_0350" localSheetId="4">#REF!</definedName>
    <definedName name="STOT17_010_0350" localSheetId="7">#REF!</definedName>
    <definedName name="STOT17_010_0350">#REF!</definedName>
    <definedName name="STOT17_010_0350_1" localSheetId="4">#REF!</definedName>
    <definedName name="STOT17_010_0350_1" localSheetId="7">#REF!</definedName>
    <definedName name="STOT17_010_0350_1">#REF!</definedName>
    <definedName name="STOT17_010_0390" localSheetId="4">#REF!</definedName>
    <definedName name="STOT17_010_0390" localSheetId="7">#REF!</definedName>
    <definedName name="STOT17_010_0390">#REF!</definedName>
    <definedName name="STOT17_010_0390_1" localSheetId="4">#REF!</definedName>
    <definedName name="STOT17_010_0390_1" localSheetId="7">#REF!</definedName>
    <definedName name="STOT17_010_0390_1">#REF!</definedName>
    <definedName name="STOT17_010_0437" localSheetId="4">#REF!</definedName>
    <definedName name="STOT17_010_0437" localSheetId="7">#REF!</definedName>
    <definedName name="STOT17_010_0437">#REF!</definedName>
    <definedName name="STOT17_010_0437_1" localSheetId="4">#REF!</definedName>
    <definedName name="STOT17_010_0437_1" localSheetId="7">#REF!</definedName>
    <definedName name="STOT17_010_0437_1">#REF!</definedName>
    <definedName name="STOT17_010_0602" localSheetId="4">#REF!</definedName>
    <definedName name="STOT17_010_0602" localSheetId="7">#REF!</definedName>
    <definedName name="STOT17_010_0602">#REF!</definedName>
    <definedName name="STOT17_010_0602_1" localSheetId="4">#REF!</definedName>
    <definedName name="STOT17_010_0602_1" localSheetId="7">#REF!</definedName>
    <definedName name="STOT17_010_0602_1">#REF!</definedName>
    <definedName name="STOTCOMPOS01" localSheetId="4">#REF!</definedName>
    <definedName name="STOTCOMPOS01" localSheetId="7">#REF!</definedName>
    <definedName name="STOTCOMPOS01">#REF!</definedName>
    <definedName name="STOTCOMPOS01_1" localSheetId="4">#REF!</definedName>
    <definedName name="STOTCOMPOS01_1" localSheetId="7">#REF!</definedName>
    <definedName name="STOTCOMPOS01_1">#REF!</definedName>
    <definedName name="STR" localSheetId="4">#REF!</definedName>
    <definedName name="STR" localSheetId="7">#REF!</definedName>
    <definedName name="STR" localSheetId="26">#REF!</definedName>
    <definedName name="STR">#REF!</definedName>
    <definedName name="STR_13" localSheetId="4">#REF!</definedName>
    <definedName name="STR_13" localSheetId="7">#REF!</definedName>
    <definedName name="STR_13">#REF!</definedName>
    <definedName name="STR_39" localSheetId="4">#REF!</definedName>
    <definedName name="STR_39" localSheetId="7">#REF!</definedName>
    <definedName name="STR_39">#REF!</definedName>
    <definedName name="STR_6" localSheetId="4">#REF!</definedName>
    <definedName name="STR_6" localSheetId="7">#REF!</definedName>
    <definedName name="STR_6">#REF!</definedName>
    <definedName name="stre" localSheetId="4">#REF!</definedName>
    <definedName name="stre" localSheetId="7">#REF!</definedName>
    <definedName name="stre">#REF!</definedName>
    <definedName name="SUB" localSheetId="4">#REF!</definedName>
    <definedName name="SUB" localSheetId="7">#REF!</definedName>
    <definedName name="SUB">#REF!</definedName>
    <definedName name="Sub__trecho" localSheetId="4">#REF!</definedName>
    <definedName name="Sub__trecho" localSheetId="7">#REF!</definedName>
    <definedName name="Sub__trecho">#REF!</definedName>
    <definedName name="SUB_TRECHO" localSheetId="4">#REF!</definedName>
    <definedName name="SUB_TRECHO" localSheetId="7">#REF!</definedName>
    <definedName name="SUB_TRECHO" localSheetId="26">#REF!</definedName>
    <definedName name="SUB_TRECHO">#REF!</definedName>
    <definedName name="SubBase" localSheetId="4">#REF!</definedName>
    <definedName name="SubBase" localSheetId="7">#REF!</definedName>
    <definedName name="SubBase">#REF!</definedName>
    <definedName name="Subestação" localSheetId="4">#REF!</definedName>
    <definedName name="Subestação" localSheetId="7">#REF!</definedName>
    <definedName name="Subestação" localSheetId="26">#REF!</definedName>
    <definedName name="Subestação">#REF!</definedName>
    <definedName name="Subt" localSheetId="4">#REF!</definedName>
    <definedName name="Subt" localSheetId="7">#REF!</definedName>
    <definedName name="Subt" localSheetId="26">#REF!</definedName>
    <definedName name="Subt">#REF!</definedName>
    <definedName name="SUBT_1" localSheetId="4">#REF!</definedName>
    <definedName name="SUBT_1" localSheetId="7">#REF!</definedName>
    <definedName name="SUBT_1" localSheetId="26">#REF!</definedName>
    <definedName name="SUBT_1">#REF!</definedName>
    <definedName name="SUBT1" localSheetId="4">#REF!</definedName>
    <definedName name="SUBT1" localSheetId="7">#REF!</definedName>
    <definedName name="SUBT1" localSheetId="26">#REF!</definedName>
    <definedName name="SUBT1">"$#REF!.$B$#REF!"</definedName>
    <definedName name="SUBT1_12" localSheetId="4">#REF!</definedName>
    <definedName name="SUBT1_12" localSheetId="7">#REF!</definedName>
    <definedName name="SUBT1_12">#REF!</definedName>
    <definedName name="SUBTOT" localSheetId="4">#REF!</definedName>
    <definedName name="SUBTOT" localSheetId="7">#REF!</definedName>
    <definedName name="SUBTOT">#REF!</definedName>
    <definedName name="SUBTRECHO" localSheetId="4">#REF!</definedName>
    <definedName name="Subtrecho" localSheetId="7">#REF!</definedName>
    <definedName name="SUBTRECHO" localSheetId="26">#REF!</definedName>
    <definedName name="Subtrecho">#REF!</definedName>
    <definedName name="SUBTRECHO_1" localSheetId="4">#REF!</definedName>
    <definedName name="SUBTRECHO_1" localSheetId="7">#REF!</definedName>
    <definedName name="SUBTRECHO_1">#REF!</definedName>
    <definedName name="SUBTRECHO_10" localSheetId="4">#REF!</definedName>
    <definedName name="SUBTRECHO_10" localSheetId="7">#REF!</definedName>
    <definedName name="SUBTRECHO_10">#REF!</definedName>
    <definedName name="SUBTRECHO_11" localSheetId="4">#REF!</definedName>
    <definedName name="SUBTRECHO_11" localSheetId="7">#REF!</definedName>
    <definedName name="SUBTRECHO_11">#REF!</definedName>
    <definedName name="subtrecho_12" localSheetId="4">#REF!</definedName>
    <definedName name="subtrecho_12" localSheetId="7">#REF!</definedName>
    <definedName name="subtrecho_12">#REF!</definedName>
    <definedName name="subtrecho_4" localSheetId="4">#REF!</definedName>
    <definedName name="subtrecho_4" localSheetId="7">#REF!</definedName>
    <definedName name="subtrecho_4">#REF!</definedName>
    <definedName name="SUBTRECHO_9" localSheetId="4">#REF!</definedName>
    <definedName name="SUBTRECHO_9" localSheetId="7">#REF!</definedName>
    <definedName name="SUBTRECHO_9">#REF!</definedName>
    <definedName name="SUBTRECHO1" localSheetId="4">#REF!</definedName>
    <definedName name="SUBTRECHO1" localSheetId="7">#REF!</definedName>
    <definedName name="SUBTRECHO1">#REF!</definedName>
    <definedName name="sum" localSheetId="4">#REF!</definedName>
    <definedName name="sum" localSheetId="7">#REF!</definedName>
    <definedName name="sum">#REF!</definedName>
    <definedName name="Summary" localSheetId="4" hidden="1">#REF!</definedName>
    <definedName name="Summary" localSheetId="7" hidden="1">#REF!</definedName>
    <definedName name="Summary" hidden="1">#REF!</definedName>
    <definedName name="SUMMERY" localSheetId="4">#REF!</definedName>
    <definedName name="SUMMERY" localSheetId="19">#REF!</definedName>
    <definedName name="SUMMERY" localSheetId="7">#REF!</definedName>
    <definedName name="SUMMERY" localSheetId="26">#REF!</definedName>
    <definedName name="SUMMERY">#REF!</definedName>
    <definedName name="SUMMERYY" localSheetId="4">#REF!</definedName>
    <definedName name="SUMMERYY" localSheetId="7">#REF!</definedName>
    <definedName name="SUMMERYY">#REF!</definedName>
    <definedName name="SUP_MAR94" localSheetId="4">#REF!</definedName>
    <definedName name="SUP_MAR94" localSheetId="7">#REF!</definedName>
    <definedName name="SUP_MAR94" localSheetId="26">#REF!</definedName>
    <definedName name="SUP_MAR94">#REF!</definedName>
    <definedName name="SUPER" localSheetId="4">#REF!</definedName>
    <definedName name="SUPER" localSheetId="7">#REF!</definedName>
    <definedName name="SUPER">#REF!</definedName>
    <definedName name="SUPERINTENDENTE" localSheetId="4">#REF!</definedName>
    <definedName name="SUPERINTENDENTE" localSheetId="7">#REF!</definedName>
    <definedName name="SUPERINTENDENTE">#REF!</definedName>
    <definedName name="superstrutura" localSheetId="4">#REF!</definedName>
    <definedName name="superstrutura" localSheetId="7">#REF!</definedName>
    <definedName name="superstrutura" localSheetId="26">#REF!</definedName>
    <definedName name="superstrutura">#REF!</definedName>
    <definedName name="superstrutura_1" localSheetId="4">#REF!</definedName>
    <definedName name="superstrutura_1" localSheetId="7">#REF!</definedName>
    <definedName name="superstrutura_1" localSheetId="26">#REF!</definedName>
    <definedName name="superstrutura_1">#REF!</definedName>
    <definedName name="superstrutura_10" localSheetId="4">#REF!</definedName>
    <definedName name="superstrutura_10" localSheetId="7">#REF!</definedName>
    <definedName name="superstrutura_10">#REF!</definedName>
    <definedName name="superstrutura_12" localSheetId="4">#REF!</definedName>
    <definedName name="superstrutura_12" localSheetId="7">#REF!</definedName>
    <definedName name="superstrutura_12">#REF!</definedName>
    <definedName name="superstrutura_2" localSheetId="4">#REF!</definedName>
    <definedName name="superstrutura_2" localSheetId="7">#REF!</definedName>
    <definedName name="superstrutura_2" localSheetId="26">#REF!</definedName>
    <definedName name="superstrutura_2">#REF!</definedName>
    <definedName name="superstrutura_3" localSheetId="4">#REF!</definedName>
    <definedName name="superstrutura_3" localSheetId="7">#REF!</definedName>
    <definedName name="superstrutura_3" localSheetId="26">#REF!</definedName>
    <definedName name="superstrutura_3">#REF!</definedName>
    <definedName name="superstrutura_4" localSheetId="4">#REF!</definedName>
    <definedName name="superstrutura_4" localSheetId="7">#REF!</definedName>
    <definedName name="superstrutura_4" localSheetId="26">#REF!</definedName>
    <definedName name="superstrutura_4">#REF!</definedName>
    <definedName name="superstrutura_9" localSheetId="4">#REF!</definedName>
    <definedName name="superstrutura_9" localSheetId="7">#REF!</definedName>
    <definedName name="superstrutura_9">#REF!</definedName>
    <definedName name="svsicro2" localSheetId="4">#REF!</definedName>
    <definedName name="svsicro2" localSheetId="7">#REF!</definedName>
    <definedName name="svsicro2">#REF!</definedName>
    <definedName name="svt" localSheetId="4">#REF!</definedName>
    <definedName name="svt" localSheetId="7">#REF!</definedName>
    <definedName name="svt">#REF!</definedName>
    <definedName name="sw" localSheetId="7" hidden="1">{#N/A,#N/A,FALSE,"Aging Summary";#N/A,#N/A,FALSE,"Ratio Analysis";#N/A,#N/A,FALSE,"Test 120 Day Accts";#N/A,#N/A,FALSE,"Tickmarks"}</definedName>
    <definedName name="sw" hidden="1">{#N/A,#N/A,FALSE,"Aging Summary";#N/A,#N/A,FALSE,"Ratio Analysis";#N/A,#N/A,FALSE,"Test 120 Day Accts";#N/A,#N/A,FALSE,"Tickmarks"}</definedName>
    <definedName name="Swvu.ACC." localSheetId="4" hidden="1">#REF!</definedName>
    <definedName name="Swvu.ACC." localSheetId="7" hidden="1">#REF!</definedName>
    <definedName name="Swvu.ACC." hidden="1">#REF!</definedName>
    <definedName name="Swvu.AFAC." localSheetId="4" hidden="1">#REF!</definedName>
    <definedName name="Swvu.AFAC." localSheetId="7" hidden="1">#REF!</definedName>
    <definedName name="Swvu.AFAC." hidden="1">#REF!</definedName>
    <definedName name="Swvu.ELIMLUCRO." localSheetId="4" hidden="1">#REF!</definedName>
    <definedName name="Swvu.ELIMLUCRO." localSheetId="7" hidden="1">#REF!</definedName>
    <definedName name="Swvu.ELIMLUCRO." hidden="1">#REF!</definedName>
    <definedName name="Swvu.ESTOQUES." localSheetId="4" hidden="1">#REF!</definedName>
    <definedName name="Swvu.ESTOQUES." localSheetId="7" hidden="1">#REF!</definedName>
    <definedName name="Swvu.ESTOQUES." hidden="1">#REF!</definedName>
    <definedName name="Swvu.Fabio." localSheetId="4" hidden="1">#REF!</definedName>
    <definedName name="Swvu.Fabio." localSheetId="7" hidden="1">#REF!</definedName>
    <definedName name="Swvu.Fabio." hidden="1">#REF!</definedName>
    <definedName name="Swvu.LPERDAS." localSheetId="4" hidden="1">#REF!</definedName>
    <definedName name="Swvu.LPERDAS." localSheetId="7" hidden="1">#REF!</definedName>
    <definedName name="Swvu.LPERDAS." hidden="1">#REF!</definedName>
    <definedName name="Swvu.RES432." localSheetId="4" hidden="1">#REF!</definedName>
    <definedName name="Swvu.RES432." localSheetId="7" hidden="1">#REF!</definedName>
    <definedName name="Swvu.RES432." hidden="1">#REF!</definedName>
    <definedName name="Swvu.VERLUCRO." localSheetId="4" hidden="1">#REF!</definedName>
    <definedName name="Swvu.VERLUCRO." localSheetId="7" hidden="1">#REF!</definedName>
    <definedName name="Swvu.VERLUCRO." hidden="1">#REF!</definedName>
    <definedName name="SWW" localSheetId="7" hidden="1">{#N/A,#N/A,FALSE,"Aging Summary";#N/A,#N/A,FALSE,"Ratio Analysis";#N/A,#N/A,FALSE,"Test 120 Day Accts";#N/A,#N/A,FALSE,"Tickmarks"}</definedName>
    <definedName name="SWW" hidden="1">{#N/A,#N/A,FALSE,"Aging Summary";#N/A,#N/A,FALSE,"Ratio Analysis";#N/A,#N/A,FALSE,"Test 120 Day Accts";#N/A,#N/A,FALSE,"Tickmarks"}</definedName>
    <definedName name="sx\az" localSheetId="4">#REF!</definedName>
    <definedName name="sx\az" localSheetId="7">#REF!</definedName>
    <definedName name="sx\az">#REF!</definedName>
    <definedName name="sxcc" localSheetId="4" hidden="1">{#N/A,#N/A,FALSE,"SS";#N/A,#N/A,FALSE,"TER1";#N/A,#N/A,FALSE,"TER2";#N/A,#N/A,FALSE,"TER3";#N/A,#N/A,FALSE,"TP1";#N/A,#N/A,FALSE,"TP2";#N/A,#N/A,FALSE,"TP3";#N/A,#N/A,FALSE,"DI1";#N/A,#N/A,FALSE,"DI2";#N/A,#N/A,FALSE,"DI3";#N/A,#N/A,FALSE,"DS1";#N/A,#N/A,FALSE,"DS2";#N/A,#N/A,FALSE,"CM"}</definedName>
    <definedName name="sxcc" localSheetId="7" hidden="1">{#N/A,#N/A,FALSE,"SS";#N/A,#N/A,FALSE,"TER1";#N/A,#N/A,FALSE,"TER2";#N/A,#N/A,FALSE,"TER3";#N/A,#N/A,FALSE,"TP1";#N/A,#N/A,FALSE,"TP2";#N/A,#N/A,FALSE,"TP3";#N/A,#N/A,FALSE,"DI1";#N/A,#N/A,FALSE,"DI2";#N/A,#N/A,FALSE,"DI3";#N/A,#N/A,FALSE,"DS1";#N/A,#N/A,FALSE,"DS2";#N/A,#N/A,FALSE,"CM"}</definedName>
    <definedName name="sxcc" hidden="1">{#N/A,#N/A,FALSE,"SS";#N/A,#N/A,FALSE,"TER1";#N/A,#N/A,FALSE,"TER2";#N/A,#N/A,FALSE,"TER3";#N/A,#N/A,FALSE,"TP1";#N/A,#N/A,FALSE,"TP2";#N/A,#N/A,FALSE,"TP3";#N/A,#N/A,FALSE,"DI1";#N/A,#N/A,FALSE,"DI2";#N/A,#N/A,FALSE,"DI3";#N/A,#N/A,FALSE,"DS1";#N/A,#N/A,FALSE,"DS2";#N/A,#N/A,FALSE,"CM"}</definedName>
    <definedName name="sxo" localSheetId="4">#REF!</definedName>
    <definedName name="sxo" localSheetId="7">#REF!</definedName>
    <definedName name="sxo">#REF!</definedName>
    <definedName name="synthese" localSheetId="7" hidden="1">{"tbl1",#N/A,FALSE,"regul";"tbl2",#N/A,FALSE,"regul"}</definedName>
    <definedName name="synthese" hidden="1">{"tbl1",#N/A,FALSE,"regul";"tbl2",#N/A,FALSE,"regul"}</definedName>
    <definedName name="T" localSheetId="4">BDI!T</definedName>
    <definedName name="T" localSheetId="7">FIT!T</definedName>
    <definedName name="t" hidden="1">{"'TG'!$A$1:$L$37"}</definedName>
    <definedName name="T_25" localSheetId="4">BDI!T_25</definedName>
    <definedName name="T_25" localSheetId="7">FIT!T_25</definedName>
    <definedName name="T_25">#N/A</definedName>
    <definedName name="T_501">#N/A</definedName>
    <definedName name="T_501_1" localSheetId="4">#REF!</definedName>
    <definedName name="T_501_1" localSheetId="7">#REF!</definedName>
    <definedName name="T_501_1" localSheetId="26">#REF!</definedName>
    <definedName name="T_501_1">#REF!</definedName>
    <definedName name="T_511">#N/A</definedName>
    <definedName name="T_511_1" localSheetId="4">#REF!</definedName>
    <definedName name="T_511_1" localSheetId="7">#REF!</definedName>
    <definedName name="T_511_1" localSheetId="26">#REF!</definedName>
    <definedName name="T_511_1">#REF!</definedName>
    <definedName name="T_602">#N/A</definedName>
    <definedName name="T_602_1" localSheetId="4">#REF!</definedName>
    <definedName name="T_602_1" localSheetId="7">#REF!</definedName>
    <definedName name="T_602_1" localSheetId="26">#REF!</definedName>
    <definedName name="T_602_1">#REF!</definedName>
    <definedName name="T_603">#N/A</definedName>
    <definedName name="T_603_1" localSheetId="4">#REF!</definedName>
    <definedName name="T_603_1" localSheetId="7">#REF!</definedName>
    <definedName name="T_603_1" localSheetId="26">#REF!</definedName>
    <definedName name="T_603_1">#REF!</definedName>
    <definedName name="T_604">#N/A</definedName>
    <definedName name="T_604_1" localSheetId="4">#REF!</definedName>
    <definedName name="T_604_1" localSheetId="7">#REF!</definedName>
    <definedName name="T_604_1" localSheetId="26">#REF!</definedName>
    <definedName name="T_604_1">#REF!</definedName>
    <definedName name="T_605">#N/A</definedName>
    <definedName name="T_605_1" localSheetId="4">#REF!</definedName>
    <definedName name="T_605_1" localSheetId="7">#REF!</definedName>
    <definedName name="T_605_1" localSheetId="26">#REF!</definedName>
    <definedName name="T_605_1">#REF!</definedName>
    <definedName name="T_607">#N/A</definedName>
    <definedName name="T_607_1" localSheetId="4">#REF!</definedName>
    <definedName name="T_607_1" localSheetId="7">#REF!</definedName>
    <definedName name="T_607_1" localSheetId="26">#REF!</definedName>
    <definedName name="T_607_1">#REF!</definedName>
    <definedName name="T_701">#N/A</definedName>
    <definedName name="T_701_1" localSheetId="4">#REF!</definedName>
    <definedName name="T_701_1" localSheetId="7">#REF!</definedName>
    <definedName name="T_701_1" localSheetId="26">#REF!</definedName>
    <definedName name="T_701_1">#REF!</definedName>
    <definedName name="T_702">#N/A</definedName>
    <definedName name="T_702_1" localSheetId="4">#REF!</definedName>
    <definedName name="T_702_1" localSheetId="7">#REF!</definedName>
    <definedName name="T_702_1" localSheetId="26">#REF!</definedName>
    <definedName name="T_702_1">#REF!</definedName>
    <definedName name="T_MF" localSheetId="4">#REF!</definedName>
    <definedName name="T_MF" localSheetId="7">#REF!</definedName>
    <definedName name="T_MF" localSheetId="26">#REF!</definedName>
    <definedName name="T_MF">#REF!</definedName>
    <definedName name="T_MOB" localSheetId="4">#REF!</definedName>
    <definedName name="T_MOB" localSheetId="7">#REF!</definedName>
    <definedName name="T_MOB" localSheetId="26">#REF!</definedName>
    <definedName name="T_MOB">#REF!</definedName>
    <definedName name="T0.230.17" localSheetId="4">#REF!</definedName>
    <definedName name="T0.230.17" localSheetId="7">#REF!</definedName>
    <definedName name="T0.230.17">#REF!</definedName>
    <definedName name="T0.303.17" localSheetId="4">#REF!</definedName>
    <definedName name="T0.303.17" localSheetId="7">#REF!</definedName>
    <definedName name="T0.303.17">#REF!</definedName>
    <definedName name="t000c" localSheetId="4">#REF!</definedName>
    <definedName name="t000c" localSheetId="7">#REF!</definedName>
    <definedName name="t000c">#REF!</definedName>
    <definedName name="t000d" localSheetId="4">#REF!</definedName>
    <definedName name="t000d" localSheetId="7">#REF!</definedName>
    <definedName name="t000d">#REF!</definedName>
    <definedName name="T2.530.02" localSheetId="4">#REF!</definedName>
    <definedName name="T2.530.02" localSheetId="7">#REF!</definedName>
    <definedName name="T2.530.02">#REF!</definedName>
    <definedName name="t301c" localSheetId="4">#REF!</definedName>
    <definedName name="t301c" localSheetId="7">#REF!</definedName>
    <definedName name="t301c">#REF!</definedName>
    <definedName name="t301d" localSheetId="4">#REF!</definedName>
    <definedName name="t301d" localSheetId="7">#REF!</definedName>
    <definedName name="t301d">#REF!</definedName>
    <definedName name="t302c" localSheetId="4">#REF!</definedName>
    <definedName name="t302c" localSheetId="7">#REF!</definedName>
    <definedName name="t302c">#REF!</definedName>
    <definedName name="t302d" localSheetId="4">#REF!</definedName>
    <definedName name="t302d" localSheetId="7">#REF!</definedName>
    <definedName name="t302d">#REF!</definedName>
    <definedName name="t303c" localSheetId="4">#REF!</definedName>
    <definedName name="t303c" localSheetId="7">#REF!</definedName>
    <definedName name="t303c">#REF!</definedName>
    <definedName name="t303d" localSheetId="4">#REF!</definedName>
    <definedName name="t303d" localSheetId="7">#REF!</definedName>
    <definedName name="t303d">#REF!</definedName>
    <definedName name="t311c" localSheetId="4">#REF!</definedName>
    <definedName name="t311c" localSheetId="7">#REF!</definedName>
    <definedName name="t311c">#REF!</definedName>
    <definedName name="t311d" localSheetId="4">#REF!</definedName>
    <definedName name="t311d" localSheetId="7">#REF!</definedName>
    <definedName name="t311d">#REF!</definedName>
    <definedName name="t312c" localSheetId="4">#REF!</definedName>
    <definedName name="t312c" localSheetId="7">#REF!</definedName>
    <definedName name="t312c">#REF!</definedName>
    <definedName name="t312d" localSheetId="4">#REF!</definedName>
    <definedName name="t312d" localSheetId="7">#REF!</definedName>
    <definedName name="t312d">#REF!</definedName>
    <definedName name="t313c" localSheetId="4">#REF!</definedName>
    <definedName name="t313c" localSheetId="7">#REF!</definedName>
    <definedName name="t313c">#REF!</definedName>
    <definedName name="t313d" localSheetId="4">#REF!</definedName>
    <definedName name="t313d" localSheetId="7">#REF!</definedName>
    <definedName name="t313d">#REF!</definedName>
    <definedName name="t314c" localSheetId="4">#REF!</definedName>
    <definedName name="t314c" localSheetId="7">#REF!</definedName>
    <definedName name="t314c">#REF!</definedName>
    <definedName name="t314d" localSheetId="4">#REF!</definedName>
    <definedName name="t314d" localSheetId="7">#REF!</definedName>
    <definedName name="t314d">#REF!</definedName>
    <definedName name="t401c" localSheetId="4">#REF!</definedName>
    <definedName name="t401c" localSheetId="7">#REF!</definedName>
    <definedName name="t401c">#REF!</definedName>
    <definedName name="t401d" localSheetId="4">#REF!</definedName>
    <definedName name="t401d" localSheetId="7">#REF!</definedName>
    <definedName name="t401d">#REF!</definedName>
    <definedName name="t501c" localSheetId="4">#REF!</definedName>
    <definedName name="t501c" localSheetId="7">#REF!</definedName>
    <definedName name="t501c">#REF!</definedName>
    <definedName name="t501d" localSheetId="4">#REF!</definedName>
    <definedName name="t501d" localSheetId="7">#REF!</definedName>
    <definedName name="t501d">#REF!</definedName>
    <definedName name="t511c" localSheetId="4">#REF!</definedName>
    <definedName name="t511c" localSheetId="7">#REF!</definedName>
    <definedName name="t511c">#REF!</definedName>
    <definedName name="t511d" localSheetId="4">#REF!</definedName>
    <definedName name="t511d" localSheetId="7">#REF!</definedName>
    <definedName name="t511d">#REF!</definedName>
    <definedName name="t512c" localSheetId="4">#REF!</definedName>
    <definedName name="t512c" localSheetId="7">#REF!</definedName>
    <definedName name="t512c">#REF!</definedName>
    <definedName name="t512d" localSheetId="4">#REF!</definedName>
    <definedName name="t512d" localSheetId="7">#REF!</definedName>
    <definedName name="t512d">#REF!</definedName>
    <definedName name="t601c" localSheetId="4">#REF!</definedName>
    <definedName name="t601c" localSheetId="7">#REF!</definedName>
    <definedName name="t601c">#REF!</definedName>
    <definedName name="t601d" localSheetId="4">#REF!</definedName>
    <definedName name="t601d" localSheetId="7">#REF!</definedName>
    <definedName name="t601d">#REF!</definedName>
    <definedName name="t602c" localSheetId="4">#REF!</definedName>
    <definedName name="t602c" localSheetId="7">#REF!</definedName>
    <definedName name="t602c">#REF!</definedName>
    <definedName name="t602d" localSheetId="4">#REF!</definedName>
    <definedName name="t602d" localSheetId="7">#REF!</definedName>
    <definedName name="t602d">#REF!</definedName>
    <definedName name="t603c" localSheetId="4">#REF!</definedName>
    <definedName name="t603c" localSheetId="7">#REF!</definedName>
    <definedName name="t603c">#REF!</definedName>
    <definedName name="t603d" localSheetId="4">#REF!</definedName>
    <definedName name="t603d" localSheetId="7">#REF!</definedName>
    <definedName name="t603d">#REF!</definedName>
    <definedName name="t604c" localSheetId="4">#REF!</definedName>
    <definedName name="t604c" localSheetId="7">#REF!</definedName>
    <definedName name="t604c">#REF!</definedName>
    <definedName name="t604d" localSheetId="4">#REF!</definedName>
    <definedName name="t604d" localSheetId="7">#REF!</definedName>
    <definedName name="t604d">#REF!</definedName>
    <definedName name="t605c" localSheetId="4">#REF!</definedName>
    <definedName name="t605c" localSheetId="7">#REF!</definedName>
    <definedName name="t605c">#REF!</definedName>
    <definedName name="t605d" localSheetId="4">#REF!</definedName>
    <definedName name="t605d" localSheetId="7">#REF!</definedName>
    <definedName name="t605d">#REF!</definedName>
    <definedName name="t606c" localSheetId="4">#REF!</definedName>
    <definedName name="t606c" localSheetId="7">#REF!</definedName>
    <definedName name="t606c">#REF!</definedName>
    <definedName name="t606d" localSheetId="4">#REF!</definedName>
    <definedName name="t606d" localSheetId="7">#REF!</definedName>
    <definedName name="t606d">#REF!</definedName>
    <definedName name="t607c" localSheetId="4">#REF!</definedName>
    <definedName name="t607c" localSheetId="7">#REF!</definedName>
    <definedName name="t607c">#REF!</definedName>
    <definedName name="t607d" localSheetId="4">#REF!</definedName>
    <definedName name="t607d" localSheetId="7">#REF!</definedName>
    <definedName name="t607d">#REF!</definedName>
    <definedName name="t608c" localSheetId="4">#REF!</definedName>
    <definedName name="t608c" localSheetId="7">#REF!</definedName>
    <definedName name="t608c">#REF!</definedName>
    <definedName name="t608d" localSheetId="4">#REF!</definedName>
    <definedName name="t608d" localSheetId="7">#REF!</definedName>
    <definedName name="t608d">#REF!</definedName>
    <definedName name="t609c" localSheetId="4">#REF!</definedName>
    <definedName name="t609c" localSheetId="7">#REF!</definedName>
    <definedName name="t609c">#REF!</definedName>
    <definedName name="t609d" localSheetId="4">#REF!</definedName>
    <definedName name="t609d" localSheetId="7">#REF!</definedName>
    <definedName name="t609d">#REF!</definedName>
    <definedName name="t610c" localSheetId="4">#REF!</definedName>
    <definedName name="t610c" localSheetId="7">#REF!</definedName>
    <definedName name="t610c">#REF!</definedName>
    <definedName name="t610d" localSheetId="4">#REF!</definedName>
    <definedName name="t610d" localSheetId="7">#REF!</definedName>
    <definedName name="t610d">#REF!</definedName>
    <definedName name="t701c" localSheetId="4">#REF!</definedName>
    <definedName name="t701c" localSheetId="7">#REF!</definedName>
    <definedName name="t701c">#REF!</definedName>
    <definedName name="t701d" localSheetId="4">#REF!</definedName>
    <definedName name="t701d" localSheetId="7">#REF!</definedName>
    <definedName name="t701d">#REF!</definedName>
    <definedName name="t702c" localSheetId="4">#REF!</definedName>
    <definedName name="t702c" localSheetId="7">#REF!</definedName>
    <definedName name="t702c">#REF!</definedName>
    <definedName name="t702d" localSheetId="4">#REF!</definedName>
    <definedName name="t702d" localSheetId="7">#REF!</definedName>
    <definedName name="t702d">#REF!</definedName>
    <definedName name="t8.100.00" localSheetId="4">#REF!</definedName>
    <definedName name="t8.100.00" localSheetId="7">#REF!</definedName>
    <definedName name="t8.100.00">#REF!</definedName>
    <definedName name="T8.100.01" localSheetId="4">#REF!</definedName>
    <definedName name="T8.100.01" localSheetId="7">#REF!</definedName>
    <definedName name="T8.100.01">#REF!</definedName>
    <definedName name="t8.109.00" localSheetId="4">#REF!</definedName>
    <definedName name="t8.109.00" localSheetId="7">#REF!</definedName>
    <definedName name="t8.109.00">#REF!</definedName>
    <definedName name="T8.300.01" localSheetId="4">#REF!</definedName>
    <definedName name="T8.300.01" localSheetId="7">#REF!</definedName>
    <definedName name="T8.300.01">#REF!</definedName>
    <definedName name="t8.301.01" localSheetId="4">#REF!</definedName>
    <definedName name="t8.301.01" localSheetId="7">#REF!</definedName>
    <definedName name="t8.301.01">#REF!</definedName>
    <definedName name="t8.501.00" localSheetId="4">#REF!</definedName>
    <definedName name="t8.501.00" localSheetId="7">#REF!</definedName>
    <definedName name="t8.501.00">#REF!</definedName>
    <definedName name="T8.900.00" localSheetId="4">#REF!</definedName>
    <definedName name="T8.900.00" localSheetId="7">#REF!</definedName>
    <definedName name="T8.900.00">#REF!</definedName>
    <definedName name="T8.900.01" localSheetId="4">#REF!</definedName>
    <definedName name="T8.900.01" localSheetId="7">#REF!</definedName>
    <definedName name="T8.900.01">#REF!</definedName>
    <definedName name="T8.901.01" localSheetId="4">#REF!</definedName>
    <definedName name="T8.901.01" localSheetId="7">#REF!</definedName>
    <definedName name="T8.901.01">#REF!</definedName>
    <definedName name="T8.910.00" localSheetId="4">#REF!</definedName>
    <definedName name="T8.910.00" localSheetId="7">#REF!</definedName>
    <definedName name="T8.910.00">#REF!</definedName>
    <definedName name="t801c" localSheetId="4">#REF!</definedName>
    <definedName name="t801c" localSheetId="7">#REF!</definedName>
    <definedName name="t801c">#REF!</definedName>
    <definedName name="t801d" localSheetId="4">#REF!</definedName>
    <definedName name="t801d" localSheetId="7">#REF!</definedName>
    <definedName name="t801d">#REF!</definedName>
    <definedName name="T9.002.00" localSheetId="4">#REF!</definedName>
    <definedName name="T9.002.00" localSheetId="7">#REF!</definedName>
    <definedName name="T9.002.00">#REF!</definedName>
    <definedName name="T9.002.01" localSheetId="4">#REF!</definedName>
    <definedName name="T9.002.01" localSheetId="7">#REF!</definedName>
    <definedName name="T9.002.01">#REF!</definedName>
    <definedName name="T9.002.03" localSheetId="4">#REF!</definedName>
    <definedName name="T9.002.03" localSheetId="7">#REF!</definedName>
    <definedName name="T9.002.03">#REF!</definedName>
    <definedName name="T9.002.06" localSheetId="4">#REF!</definedName>
    <definedName name="T9.002.06" localSheetId="7">#REF!</definedName>
    <definedName name="T9.002.06">#REF!</definedName>
    <definedName name="TA" localSheetId="4">#REF!</definedName>
    <definedName name="TA" localSheetId="7">#REF!</definedName>
    <definedName name="TA">#REF!</definedName>
    <definedName name="tab" localSheetId="4">#REF!</definedName>
    <definedName name="tab" localSheetId="7">#REF!</definedName>
    <definedName name="tab">#REF!</definedName>
    <definedName name="tab_mancal" localSheetId="4">#REF!</definedName>
    <definedName name="tab_mancal" localSheetId="7">#REF!</definedName>
    <definedName name="tab_mancal" localSheetId="26">#REF!</definedName>
    <definedName name="tab_mancal">#REF!</definedName>
    <definedName name="Tab_Serv." localSheetId="4">#REF!</definedName>
    <definedName name="Tab_Serv." localSheetId="7">#REF!</definedName>
    <definedName name="Tab_Serv." localSheetId="26">#REF!</definedName>
    <definedName name="Tab_Serv.">#REF!</definedName>
    <definedName name="Tab_Serviços" localSheetId="4">#REF!</definedName>
    <definedName name="Tab_Serviços" localSheetId="7">#REF!</definedName>
    <definedName name="Tab_Serviços" localSheetId="26">#REF!</definedName>
    <definedName name="Tab_Serviços">#REF!</definedName>
    <definedName name="TABEFET" localSheetId="4">#REF!</definedName>
    <definedName name="TABEFET" localSheetId="7">#REF!</definedName>
    <definedName name="TABEFET" localSheetId="26">#REF!</definedName>
    <definedName name="TABEFET">#REF!</definedName>
    <definedName name="TABEL.OAE.COMPL." localSheetId="4">#REF!</definedName>
    <definedName name="TABEL.OAE.COMPL." localSheetId="7">#REF!</definedName>
    <definedName name="TABEL.OAE.COMPL.">#REF!</definedName>
    <definedName name="TABEL.PREÇOS" localSheetId="4">#REF!</definedName>
    <definedName name="TABEL.PREÇOS" localSheetId="7">#REF!</definedName>
    <definedName name="TABEL.PREÇOS">#REF!</definedName>
    <definedName name="Tabela" localSheetId="4">#REF!</definedName>
    <definedName name="Tabela" localSheetId="7">#REF!</definedName>
    <definedName name="Tabela" localSheetId="26">#REF!</definedName>
    <definedName name="Tabela">#REF!</definedName>
    <definedName name="TABELA_1" localSheetId="19">#REF!</definedName>
    <definedName name="TABELA_1">#REF!</definedName>
    <definedName name="Tabela_2">#N/A</definedName>
    <definedName name="TABELA_ANP_NOMES_COMPLETA" localSheetId="7">#REF!</definedName>
    <definedName name="TABELA_ANP_NOMES_COMPLETA">#REF!</definedName>
    <definedName name="TABELA_ANP_NOMES_MATERIAL" localSheetId="7">#REF!</definedName>
    <definedName name="TABELA_ANP_NOMES_MATERIAL">#REF!</definedName>
    <definedName name="TABELA_CONTAINER" localSheetId="7">#REF!</definedName>
    <definedName name="TABELA_CONTAINER">#REF!</definedName>
    <definedName name="TABELA_CONTAINER_MODULOS" localSheetId="7">#REF!</definedName>
    <definedName name="TABELA_CONTAINER_MODULOS">#REF!</definedName>
    <definedName name="TABELA_CONTAINER_TIPOS_AREAS" localSheetId="7">#REF!</definedName>
    <definedName name="TABELA_CONTAINER_TIPOS_AREAS">#REF!</definedName>
    <definedName name="tabela_cotações_geral" localSheetId="7">#REF!</definedName>
    <definedName name="tabela_cotações_geral">#REF!</definedName>
    <definedName name="tabela_cotações_geral_cabeçalho" localSheetId="7">#REF!</definedName>
    <definedName name="tabela_cotações_geral_cabeçalho">#REF!</definedName>
    <definedName name="tabela_cotações_geral_cod_cotações" localSheetId="7">#REF!</definedName>
    <definedName name="tabela_cotações_geral_cod_cotações">#REF!</definedName>
    <definedName name="tabela_cotações_geral_cod_sicro" localSheetId="7">#REF!</definedName>
    <definedName name="tabela_cotações_geral_cod_sicro">#REF!</definedName>
    <definedName name="tabela_cotações_geral_menores_preços" localSheetId="7">#REF!</definedName>
    <definedName name="tabela_cotações_geral_menores_preços">#REF!</definedName>
    <definedName name="Tabela_Cotações_Resumo" localSheetId="7">#REF!</definedName>
    <definedName name="Tabela_Cotações_Resumo">#REF!</definedName>
    <definedName name="Tabela_Cotações_Resumo_Cabeçalho" localSheetId="7">#REF!</definedName>
    <definedName name="Tabela_Cotações_Resumo_Cabeçalho">#REF!</definedName>
    <definedName name="Tabela_Cotações_Resumo_CÓDIGO" localSheetId="7">#REF!</definedName>
    <definedName name="Tabela_Cotações_Resumo_CÓDIGO">#REF!</definedName>
    <definedName name="Tabela_Dados_VMD_BR423" localSheetId="7">#REF!</definedName>
    <definedName name="Tabela_Dados_VMD_BR423">#REF!</definedName>
    <definedName name="Tabela_Dados_VMD_BR423_cabeçalho" localSheetId="7">#REF!</definedName>
    <definedName name="Tabela_Dados_VMD_BR423_cabeçalho">#REF!</definedName>
    <definedName name="Tabela_Dados_VMD_BR423_Dados" localSheetId="7">#REF!</definedName>
    <definedName name="Tabela_Dados_VMD_BR423_Dados">#REF!</definedName>
    <definedName name="Tabela_Dados_VMD_BR424" localSheetId="7">#REF!</definedName>
    <definedName name="Tabela_Dados_VMD_BR424">#REF!</definedName>
    <definedName name="Tabela_Dados_VMD_BR424_Cabeçalho" localSheetId="7">#REF!</definedName>
    <definedName name="Tabela_Dados_VMD_BR424_Cabeçalho">#REF!</definedName>
    <definedName name="Tabela_Dados_VMD_BR424_Dados" localSheetId="7">#REF!</definedName>
    <definedName name="Tabela_Dados_VMD_BR424_Dados">#REF!</definedName>
    <definedName name="Tabela_Dados_VMD_Database_BR423" localSheetId="7">#REF!</definedName>
    <definedName name="Tabela_Dados_VMD_Database_BR423">#REF!</definedName>
    <definedName name="Tabela_Dados_VMD_Database_BR423_Cabeçalho" localSheetId="7">#REF!</definedName>
    <definedName name="Tabela_Dados_VMD_Database_BR423_Cabeçalho">#REF!</definedName>
    <definedName name="Tabela_Dados_VMD_Database_BR423_kmAdotado" localSheetId="7">#REF!</definedName>
    <definedName name="Tabela_Dados_VMD_Database_BR423_kmAdotado">#REF!</definedName>
    <definedName name="Tabela_Dados_VMD_Database_BR424" localSheetId="7">#REF!</definedName>
    <definedName name="Tabela_Dados_VMD_Database_BR424">#REF!</definedName>
    <definedName name="Tabela_Dados_VMD_Database_BR424_Cabeçalho" localSheetId="7">#REF!</definedName>
    <definedName name="Tabela_Dados_VMD_Database_BR424_Cabeçalho">#REF!</definedName>
    <definedName name="Tabela_Dados_VMD_Database_BR424_kmAdotado" localSheetId="7">#REF!</definedName>
    <definedName name="Tabela_Dados_VMD_Database_BR424_kmAdotado">#REF!</definedName>
    <definedName name="Tabela_Localiz_Materiais_Cotados" localSheetId="7">OFFSET(#REF!,0,0,COUNTA(#REF!),COLUMNS(#REF!))</definedName>
    <definedName name="Tabela_Localiz_Materiais_Cotados">OFFSET(#REF!,0,0,COUNTA(#REF!),COLUMNS(#REF!))</definedName>
    <definedName name="Tabela_Localiz_Materiais_Cotados_Cabeçalho" localSheetId="7">#REF!</definedName>
    <definedName name="Tabela_Localiz_Materiais_Cotados_Cabeçalho">#REF!</definedName>
    <definedName name="Tabela_Localiz_Materiais_Cotados_DestinoPrimário" localSheetId="7">OFFSET(#REF!,0,0,COUNTA(#REF!),1)</definedName>
    <definedName name="Tabela_Localiz_Materiais_Cotados_DestinoPrimário">OFFSET(#REF!,0,0,COUNTA(#REF!),1)</definedName>
    <definedName name="Tabela_Localiz_Materiais_Cotados_DestinoSecundário" localSheetId="7">OFFSET(#REF!,0,0,COUNTA(#REF!),1)</definedName>
    <definedName name="Tabela_Localiz_Materiais_Cotados_DestinoSecundário">OFFSET(#REF!,0,0,COUNTA(#REF!),1)</definedName>
    <definedName name="Tabela_Localiz_Materiais_Cotados_Fornecedores" localSheetId="7">OFFSET(#REF!,0,0,COUNTA(#REF!),1)</definedName>
    <definedName name="Tabela_Localiz_Materiais_Cotados_Fornecedores">OFFSET(#REF!,0,0,COUNTA(#REF!),1)</definedName>
    <definedName name="Tabela_Localiz_Materiais_Cotados_Origem" localSheetId="7">OFFSET(#REF!,0,0,COUNTA(#REF!),1)</definedName>
    <definedName name="Tabela_Localiz_Materiais_Cotados_Origem">OFFSET(#REF!,0,0,COUNTA(#REF!),1)</definedName>
    <definedName name="Tabela_Localiz_Materiais_Cotados_Percurso" localSheetId="7">OFFSET(#REF!,0,0,COUNTA(#REF!),1)</definedName>
    <definedName name="Tabela_Localiz_Materiais_Cotados_Percurso">OFFSET(#REF!,0,0,COUNTA(#REF!),1)</definedName>
    <definedName name="TABELA_TRANSPORTE_CONTAINER" localSheetId="7">#REF!</definedName>
    <definedName name="TABELA_TRANSPORTE_CONTAINER">#REF!</definedName>
    <definedName name="TABELA_TRANSPORTE_CONTAINER_CABEÇALHO" localSheetId="7">#REF!</definedName>
    <definedName name="TABELA_TRANSPORTE_CONTAINER_CABEÇALHO">#REF!</definedName>
    <definedName name="TABELA_TRANSPORTE_CONTAINER_COD" localSheetId="7">#REF!</definedName>
    <definedName name="TABELA_TRANSPORTE_CONTAINER_COD">#REF!</definedName>
    <definedName name="TABELA_TRANSPORTE_CONTAINER_FU" localSheetId="7">#REF!</definedName>
    <definedName name="TABELA_TRANSPORTE_CONTAINER_FU">#REF!</definedName>
    <definedName name="TABELA01" localSheetId="4">#REF!</definedName>
    <definedName name="TABELA01" localSheetId="7">#REF!</definedName>
    <definedName name="TABELA01" localSheetId="26">#REF!</definedName>
    <definedName name="TABELA01">#REF!</definedName>
    <definedName name="TABELA02" localSheetId="4">#REF!</definedName>
    <definedName name="TABELA02" localSheetId="7">#REF!</definedName>
    <definedName name="TABELA02" localSheetId="26">#REF!</definedName>
    <definedName name="TABELA02">#REF!</definedName>
    <definedName name="tabela03" localSheetId="4">#REF!</definedName>
    <definedName name="tabela03" localSheetId="7">#REF!</definedName>
    <definedName name="tabela03" localSheetId="26">#REF!</definedName>
    <definedName name="tabela03">#REF!</definedName>
    <definedName name="tabela2" localSheetId="4">#REF!</definedName>
    <definedName name="tabela2" localSheetId="7">#REF!</definedName>
    <definedName name="tabela2" localSheetId="26">#REF!</definedName>
    <definedName name="tabela2">#REF!</definedName>
    <definedName name="TabelaConsol" localSheetId="4">#REF!</definedName>
    <definedName name="TabelaConsol" localSheetId="7">#REF!</definedName>
    <definedName name="TabelaConsol" localSheetId="26">#REF!</definedName>
    <definedName name="TabelaConsol">#REF!</definedName>
    <definedName name="tabelaDenominação" localSheetId="4">#REF!</definedName>
    <definedName name="tabelaDenominação" localSheetId="7">#REF!</definedName>
    <definedName name="tabelaDenominação" localSheetId="26">#REF!</definedName>
    <definedName name="tabelaDenominação">#REF!</definedName>
    <definedName name="TabelaDistribuiçãoDeMassas" localSheetId="4">#REF!</definedName>
    <definedName name="TabelaDistribuiçãoDeMassas" localSheetId="7">#REF!</definedName>
    <definedName name="TabelaDistribuiçãoDeMassas" localSheetId="26">#REF!</definedName>
    <definedName name="TabelaDistribuiçãoDeMassas">#REF!</definedName>
    <definedName name="TABELAMES" localSheetId="4">#REF!</definedName>
    <definedName name="TABELAMES" localSheetId="7">#REF!</definedName>
    <definedName name="TABELAMES">#REF!</definedName>
    <definedName name="TABELANOVA" localSheetId="4">#REF!</definedName>
    <definedName name="TABELANOVA" localSheetId="7">#REF!</definedName>
    <definedName name="TABELANOVA">#REF!</definedName>
    <definedName name="TabelaSicro" localSheetId="4">#REF!</definedName>
    <definedName name="TabelaSicro" localSheetId="7">#REF!</definedName>
    <definedName name="TabelaSicro" localSheetId="26">#REF!</definedName>
    <definedName name="TabelaSicro">#REF!</definedName>
    <definedName name="TabImport" localSheetId="4">#REF!</definedName>
    <definedName name="TabImport" localSheetId="7">#REF!</definedName>
    <definedName name="TabImport" localSheetId="26">#REF!</definedName>
    <definedName name="TabImport">#REF!</definedName>
    <definedName name="TABLE_2_6" localSheetId="4">#REF!</definedName>
    <definedName name="TABLE_2_6" localSheetId="7">#REF!</definedName>
    <definedName name="TABLE_2_6">#REF!</definedName>
    <definedName name="TABLE_3_6" localSheetId="4">#REF!</definedName>
    <definedName name="TABLE_3_6" localSheetId="7">#REF!</definedName>
    <definedName name="TABLE_3_6">#REF!</definedName>
    <definedName name="TABLE_4_6" localSheetId="4">#REF!</definedName>
    <definedName name="TABLE_4_6" localSheetId="7">#REF!</definedName>
    <definedName name="TABLE_4_6">#REF!</definedName>
    <definedName name="TABLE_5_6" localSheetId="4">#REF!</definedName>
    <definedName name="TABLE_5_6" localSheetId="7">#REF!</definedName>
    <definedName name="TABLE_5_6">#REF!</definedName>
    <definedName name="TABLE_6" localSheetId="4">#REF!</definedName>
    <definedName name="TABLE_6" localSheetId="7">#REF!</definedName>
    <definedName name="TABLE_6">#REF!</definedName>
    <definedName name="TABLE_6_6" localSheetId="4">#REF!</definedName>
    <definedName name="TABLE_6_6" localSheetId="7">#REF!</definedName>
    <definedName name="TABLE_6_6">#REF!</definedName>
    <definedName name="TABLE_7_6" localSheetId="4">#REF!</definedName>
    <definedName name="TABLE_7_6" localSheetId="7">#REF!</definedName>
    <definedName name="TABLE_7_6">#REF!</definedName>
    <definedName name="TABLE_8_6" localSheetId="4">#REF!</definedName>
    <definedName name="TABLE_8_6" localSheetId="7">#REF!</definedName>
    <definedName name="TABLE_8_6">#REF!</definedName>
    <definedName name="TableName">"Dummy"</definedName>
    <definedName name="TABMAT" localSheetId="4">#REF!</definedName>
    <definedName name="TABMAT" localSheetId="7">#REF!</definedName>
    <definedName name="TABMAT" localSheetId="26">#REF!</definedName>
    <definedName name="TABMAT">#REF!</definedName>
    <definedName name="TABMAX" localSheetId="4">#REF!</definedName>
    <definedName name="TABMAX" localSheetId="7">#REF!</definedName>
    <definedName name="TABMAX" localSheetId="26">#REF!</definedName>
    <definedName name="TABMAX">#REF!</definedName>
    <definedName name="TABMIN" localSheetId="4">#REF!</definedName>
    <definedName name="TABMIN" localSheetId="7">#REF!</definedName>
    <definedName name="TABMIN" localSheetId="26">#REF!</definedName>
    <definedName name="TABMIN">#REF!</definedName>
    <definedName name="TabPer" localSheetId="4">#REF!</definedName>
    <definedName name="TabPer" localSheetId="7">#REF!</definedName>
    <definedName name="TabPer" localSheetId="26">#REF!</definedName>
    <definedName name="TabPer">#REF!</definedName>
    <definedName name="TABPU" localSheetId="4">#REF!</definedName>
    <definedName name="TABPU" localSheetId="7">#REF!</definedName>
    <definedName name="TABPU">#REF!</definedName>
    <definedName name="TABREC" localSheetId="4">#REF!</definedName>
    <definedName name="TABREC" localSheetId="7">#REF!</definedName>
    <definedName name="TABREC">#REF!</definedName>
    <definedName name="tabserv" localSheetId="4">#REF!</definedName>
    <definedName name="tabserv" localSheetId="7">#REF!</definedName>
    <definedName name="tabserv" localSheetId="26">#REF!</definedName>
    <definedName name="tabserv">#REF!</definedName>
    <definedName name="tabta" localSheetId="7" hidden="1">{#N/A,#N/A,FALSE,"Aging Summary";#N/A,#N/A,FALSE,"Ratio Analysis";#N/A,#N/A,FALSE,"Test 120 Day Accts";#N/A,#N/A,FALSE,"Tickmarks"}</definedName>
    <definedName name="tabta" hidden="1">{#N/A,#N/A,FALSE,"Aging Summary";#N/A,#N/A,FALSE,"Ratio Analysis";#N/A,#N/A,FALSE,"Test 120 Day Accts";#N/A,#N/A,FALSE,"Tickmarks"}</definedName>
    <definedName name="TABUA" localSheetId="4">#REF!</definedName>
    <definedName name="TABUA" localSheetId="7">#REF!</definedName>
    <definedName name="TABUA">#REF!</definedName>
    <definedName name="TABUA.METRO" localSheetId="4">#REF!</definedName>
    <definedName name="TABUA.METRO" localSheetId="7">#REF!</definedName>
    <definedName name="TABUA.METRO">#REF!</definedName>
    <definedName name="TABUA_DUZIA" localSheetId="4">#REF!</definedName>
    <definedName name="TABUA_DUZIA" localSheetId="7">#REF!</definedName>
    <definedName name="TABUA_DUZIA">#REF!</definedName>
    <definedName name="TÁBUA_MAD_FORTE" localSheetId="4">#REF!</definedName>
    <definedName name="TÁBUA_MAD_FORTE" localSheetId="7">#REF!</definedName>
    <definedName name="TÁBUA_MAD_FORTE">#REF!</definedName>
    <definedName name="TABUA2" localSheetId="4">#REF!</definedName>
    <definedName name="TABUA2" localSheetId="7">#REF!</definedName>
    <definedName name="TABUA2">#REF!</definedName>
    <definedName name="TabUF" localSheetId="4">#REF!</definedName>
    <definedName name="TabUF" localSheetId="7">#REF!</definedName>
    <definedName name="TabUF" localSheetId="26">#REF!</definedName>
    <definedName name="TabUF">#REF!</definedName>
    <definedName name="Tacha_Existente" localSheetId="7">#REF!</definedName>
    <definedName name="Tacha_Existente">#REF!</definedName>
    <definedName name="Tacha_Implantação" localSheetId="7">#REF!</definedName>
    <definedName name="Tacha_Implantação">#REF!</definedName>
    <definedName name="Tachas" localSheetId="25" hidden="1">{#N/A,#N/A,TRUE,"Plan1"}</definedName>
    <definedName name="Tachas" localSheetId="4" hidden="1">{#N/A,#N/A,TRUE,"Plan1"}</definedName>
    <definedName name="Tachas" localSheetId="27" hidden="1">{#N/A,#N/A,TRUE,"Plan1"}</definedName>
    <definedName name="Tachas" localSheetId="7" hidden="1">{#N/A,#N/A,TRUE,"Plan1"}</definedName>
    <definedName name="Tachas" localSheetId="24" hidden="1">{#N/A,#N/A,TRUE,"Plan1"}</definedName>
    <definedName name="Tachas" hidden="1">{#N/A,#N/A,TRUE,"Plan1"}</definedName>
    <definedName name="Tachas_1" localSheetId="4" hidden="1">{#N/A,#N/A,TRUE,"Plan1"}</definedName>
    <definedName name="Tachas_1" localSheetId="7" hidden="1">{#N/A,#N/A,TRUE,"Plan1"}</definedName>
    <definedName name="Tachas_1" hidden="1">{#N/A,#N/A,TRUE,"Plan1"}</definedName>
    <definedName name="TACS" localSheetId="4">#REF!</definedName>
    <definedName name="TACS" localSheetId="7">#REF!</definedName>
    <definedName name="TACS">#REF!</definedName>
    <definedName name="Tag_Carga" localSheetId="4">#REF!</definedName>
    <definedName name="Tag_Carga" localSheetId="7">#REF!</definedName>
    <definedName name="Tag_Carga" localSheetId="26">#REF!</definedName>
    <definedName name="Tag_Carga">#REF!</definedName>
    <definedName name="Tag_CCM" localSheetId="4">#REF!</definedName>
    <definedName name="Tag_CCM" localSheetId="7">#REF!</definedName>
    <definedName name="Tag_CCM" localSheetId="26">#REF!</definedName>
    <definedName name="Tag_CCM">#REF!</definedName>
    <definedName name="talud" localSheetId="4">#REF!</definedName>
    <definedName name="talud" localSheetId="7">#REF!</definedName>
    <definedName name="talud">#REF!</definedName>
    <definedName name="TAM" localSheetId="4">#REF!</definedName>
    <definedName name="TAM" localSheetId="7">#REF!</definedName>
    <definedName name="TAM">#REF!</definedName>
    <definedName name="tapaburac06" localSheetId="7">#REF!</definedName>
    <definedName name="tapaburac06">#N/A</definedName>
    <definedName name="tapaburaco" localSheetId="4">#REF!</definedName>
    <definedName name="tapaburaco" localSheetId="7">#REF!</definedName>
    <definedName name="tapaburaco">#REF!</definedName>
    <definedName name="TAPABURACOMAN" localSheetId="4">#REF!</definedName>
    <definedName name="TAPABURACOMAN" localSheetId="7">#REF!</definedName>
    <definedName name="TAPABURACOMAN">#REF!</definedName>
    <definedName name="TAPABURACOREC" localSheetId="4">#REF!</definedName>
    <definedName name="TAPABURACOREC" localSheetId="7">#REF!</definedName>
    <definedName name="TAPABURACOREC">#REF!</definedName>
    <definedName name="TAPABURMBUFMAN" localSheetId="4">#REF!</definedName>
    <definedName name="TAPABURMBUFMAN" localSheetId="7">#REF!</definedName>
    <definedName name="TAPABURMBUFMAN">#REF!</definedName>
    <definedName name="TAPABURMBUFREC" localSheetId="4">#REF!</definedName>
    <definedName name="TAPABURMBUFREC" localSheetId="7">#REF!</definedName>
    <definedName name="TAPABURMBUFREC">#REF!</definedName>
    <definedName name="TAPABURMBUQMAN" localSheetId="4">#REF!</definedName>
    <definedName name="TAPABURMBUQMAN" localSheetId="7">#REF!</definedName>
    <definedName name="TAPABURMBUQMAN">#REF!</definedName>
    <definedName name="TAPABURMBUQREC" localSheetId="4">#REF!</definedName>
    <definedName name="TAPABURMBUQREC" localSheetId="7">#REF!</definedName>
    <definedName name="TAPABURMBUQREC">#REF!</definedName>
    <definedName name="TAPAEMERGENCIAL" localSheetId="4">#REF!</definedName>
    <definedName name="TAPAEMERGENCIAL" localSheetId="7">#REF!</definedName>
    <definedName name="TAPAEMERGENCIAL">#REF!</definedName>
    <definedName name="tarifas2" localSheetId="7" hidden="1">{#N/A,#N/A,FALSE,"QD_F1 Invest Detalhado";#N/A,#N/A,FALSE,"QD_F3 Invest_Comparado";#N/A,#N/A,FALSE,"QD_B Trafego";#N/A,#N/A,FALSE,"QD_D0 Custos Operacionais";#N/A,#N/A,FALSE,"QD_C Receita";#N/A,#N/A,FALSE,"QD_D Custos";#N/A,#N/A,FALSE,"QD_E Resultado";#N/A,#N/A,FALSE,"QD_G Fluxo Caixa"}</definedName>
    <definedName name="tarifas2" hidden="1">{#N/A,#N/A,FALSE,"QD_F1 Invest Detalhado";#N/A,#N/A,FALSE,"QD_F3 Invest_Comparado";#N/A,#N/A,FALSE,"QD_B Trafego";#N/A,#N/A,FALSE,"QD_D0 Custos Operacionais";#N/A,#N/A,FALSE,"QD_C Receita";#N/A,#N/A,FALSE,"QD_D Custos";#N/A,#N/A,FALSE,"QD_E Resultado";#N/A,#N/A,FALSE,"QD_G Fluxo Caixa"}</definedName>
    <definedName name="TARUGO" localSheetId="4">#REF!</definedName>
    <definedName name="TARUGO" localSheetId="7">#REF!</definedName>
    <definedName name="TARUGO">#REF!</definedName>
    <definedName name="taxa_cap" localSheetId="4">#REF!</definedName>
    <definedName name="taxa_cap" localSheetId="7">#REF!</definedName>
    <definedName name="taxa_cap" localSheetId="26">#REF!</definedName>
    <definedName name="taxa_cap">#REF!</definedName>
    <definedName name="TaxaJuros" localSheetId="4">#REF!</definedName>
    <definedName name="TaxaJuros" localSheetId="7">#REF!</definedName>
    <definedName name="TaxaJuros" localSheetId="26">#REF!</definedName>
    <definedName name="TaxaJuros">#REF!</definedName>
    <definedName name="TB" localSheetId="4">#REF!</definedName>
    <definedName name="tb" localSheetId="7">#REF!</definedName>
    <definedName name="TB" localSheetId="26">#REF!</definedName>
    <definedName name="tb">#REF!</definedName>
    <definedName name="TB_1" localSheetId="4">#REF!</definedName>
    <definedName name="TB_1" localSheetId="7">#REF!</definedName>
    <definedName name="TB_1" localSheetId="26">#REF!</definedName>
    <definedName name="tb_1">#N/A</definedName>
    <definedName name="TB_13" localSheetId="4">#REF!</definedName>
    <definedName name="TB_13" localSheetId="7">#REF!</definedName>
    <definedName name="TB_13">#REF!</definedName>
    <definedName name="tb_2">#N/A</definedName>
    <definedName name="TB_39" localSheetId="4">#REF!</definedName>
    <definedName name="TB_39" localSheetId="7">#REF!</definedName>
    <definedName name="TB_39">#REF!</definedName>
    <definedName name="TB_6" localSheetId="4">#REF!</definedName>
    <definedName name="TB_6" localSheetId="7">#REF!</definedName>
    <definedName name="TB_6">#REF!</definedName>
    <definedName name="TB110PI" localSheetId="4">#REF!</definedName>
    <definedName name="TB110PI" localSheetId="7">#REF!</definedName>
    <definedName name="TB110PI" localSheetId="26">#REF!</definedName>
    <definedName name="TB110PI">#REF!</definedName>
    <definedName name="TB110PI_2">#N/A</definedName>
    <definedName name="TB110R" localSheetId="4">#REF!</definedName>
    <definedName name="TB110R" localSheetId="7">#REF!</definedName>
    <definedName name="TB110R" localSheetId="26">#REF!</definedName>
    <definedName name="TB110R">#REF!</definedName>
    <definedName name="TB110R_2">#N/A</definedName>
    <definedName name="tb1dia" localSheetId="4">#REF!</definedName>
    <definedName name="tb1dia" localSheetId="7">#REF!</definedName>
    <definedName name="tb1dia">#REF!</definedName>
    <definedName name="tb1kmf" localSheetId="4">#REF!</definedName>
    <definedName name="tb1kmf" localSheetId="7">#REF!</definedName>
    <definedName name="tb1kmf">#REF!</definedName>
    <definedName name="tb1kmi" localSheetId="4">#REF!</definedName>
    <definedName name="tb1kmi" localSheetId="7">#REF!</definedName>
    <definedName name="tb1kmi">#REF!</definedName>
    <definedName name="tb1peso" localSheetId="4">#REF!</definedName>
    <definedName name="tb1peso" localSheetId="7">#REF!</definedName>
    <definedName name="tb1peso">#REF!</definedName>
    <definedName name="TB316PI" localSheetId="4">#REF!</definedName>
    <definedName name="TB316PI" localSheetId="7">#REF!</definedName>
    <definedName name="TB316PI" localSheetId="26">#REF!</definedName>
    <definedName name="TB316PI">#REF!</definedName>
    <definedName name="TB316PI_2">#N/A</definedName>
    <definedName name="TB316R" localSheetId="4">#REF!</definedName>
    <definedName name="TB316R" localSheetId="7">#REF!</definedName>
    <definedName name="TB316R" localSheetId="26">#REF!</definedName>
    <definedName name="TB316R">#REF!</definedName>
    <definedName name="TB316R_2">#N/A</definedName>
    <definedName name="TB423PI" localSheetId="4">#REF!</definedName>
    <definedName name="TB423PI" localSheetId="7">#REF!</definedName>
    <definedName name="TB423PI" localSheetId="26">#REF!</definedName>
    <definedName name="TB423PI">#REF!</definedName>
    <definedName name="TB423PI_2">#N/A</definedName>
    <definedName name="TB423R" localSheetId="4">#REF!</definedName>
    <definedName name="TB423R" localSheetId="7">#REF!</definedName>
    <definedName name="TB423R" localSheetId="26">#REF!</definedName>
    <definedName name="TB423R">#REF!</definedName>
    <definedName name="TB423R_2">#N/A</definedName>
    <definedName name="TBA" localSheetId="4">#REF!</definedName>
    <definedName name="TBA" localSheetId="7">#REF!</definedName>
    <definedName name="TBA">#REF!</definedName>
    <definedName name="tbasdsdsdd" localSheetId="7">#REF!</definedName>
    <definedName name="tbasdsdsdd">#N/A</definedName>
    <definedName name="tbcbuqm" localSheetId="4">#REF!</definedName>
    <definedName name="tbcbuqm" localSheetId="7">#REF!</definedName>
    <definedName name="tbcbuqm">#REF!</definedName>
    <definedName name="TBdbName" hidden="1">"88D5BF544BE111D2B8C5006097494125.mdb"</definedName>
    <definedName name="TBEBRBT" localSheetId="4">#REF!</definedName>
    <definedName name="TBEBRBT" localSheetId="7">#REF!</definedName>
    <definedName name="TBEBRBT">#REF!</definedName>
    <definedName name="TBF" localSheetId="4">#REF!</definedName>
    <definedName name="TBF" localSheetId="7">#REF!</definedName>
    <definedName name="TBF" localSheetId="26">#REF!</definedName>
    <definedName name="TBF">#REF!</definedName>
    <definedName name="TBI" localSheetId="4">#REF!</definedName>
    <definedName name="TBI" localSheetId="7">#REF!</definedName>
    <definedName name="TBI">#REF!</definedName>
    <definedName name="TBM" localSheetId="4">#REF!</definedName>
    <definedName name="TBM" localSheetId="7">#REF!</definedName>
    <definedName name="TBM">#REF!</definedName>
    <definedName name="TBMA" localSheetId="4">#REF!</definedName>
    <definedName name="TBMA" localSheetId="7">#REF!</definedName>
    <definedName name="TBMA">#REF!</definedName>
    <definedName name="TBO" localSheetId="4">#REF!</definedName>
    <definedName name="TBO" localSheetId="7">#REF!</definedName>
    <definedName name="TBO">#REF!</definedName>
    <definedName name="TBP" localSheetId="4">#REF!</definedName>
    <definedName name="TBP" localSheetId="7">#REF!</definedName>
    <definedName name="TBP">#REF!</definedName>
    <definedName name="TBSERRA" localSheetId="4">#REF!</definedName>
    <definedName name="TBSERRA" localSheetId="7">#REF!</definedName>
    <definedName name="TBSERRA">#REF!</definedName>
    <definedName name="TBT" localSheetId="4">#REF!</definedName>
    <definedName name="TBT" localSheetId="7">#REF!</definedName>
    <definedName name="TBT">#REF!</definedName>
    <definedName name="TBTA" localSheetId="4">#REF!</definedName>
    <definedName name="TBTA" localSheetId="7">#REF!</definedName>
    <definedName name="TBTA">#REF!</definedName>
    <definedName name="TBTNUYT" localSheetId="4">#REF!</definedName>
    <definedName name="TBTNUYT" localSheetId="7">#REF!</definedName>
    <definedName name="TBTNUYT">#REF!</definedName>
    <definedName name="tbtransp1" localSheetId="4">#REF!</definedName>
    <definedName name="tbtransp1" localSheetId="7">#REF!</definedName>
    <definedName name="tbtransp1">#REF!</definedName>
    <definedName name="tbtransptotal" localSheetId="4">#REF!</definedName>
    <definedName name="tbtransptotal" localSheetId="7">#REF!</definedName>
    <definedName name="tbtransptotal">#REF!</definedName>
    <definedName name="TBW" localSheetId="4">"$#REF!.$E$33"</definedName>
    <definedName name="TBW" localSheetId="7">#REF!</definedName>
    <definedName name="TBW">#REF!</definedName>
    <definedName name="TBWA" localSheetId="4">"$#REF!.$E$32"</definedName>
    <definedName name="TBWA" localSheetId="7">#REF!</definedName>
    <definedName name="TBWA">#REF!</definedName>
    <definedName name="TCAP" localSheetId="4">#REF!</definedName>
    <definedName name="TCAP" localSheetId="7">#REF!</definedName>
    <definedName name="TCAP">#REF!</definedName>
    <definedName name="TCAP20" localSheetId="4">#REF!</definedName>
    <definedName name="TCAP20" localSheetId="7">#REF!</definedName>
    <definedName name="TCAP20">#REF!</definedName>
    <definedName name="TCAP50" localSheetId="4">#REF!</definedName>
    <definedName name="TCAP50" localSheetId="7">#REF!</definedName>
    <definedName name="TCAP50">#REF!</definedName>
    <definedName name="TCAP50SJ" localSheetId="4">#REF!</definedName>
    <definedName name="TCAP50SJ" localSheetId="7">#REF!</definedName>
    <definedName name="TCAP50SJ">#REF!</definedName>
    <definedName name="TCAP50SJC" localSheetId="4">#REF!</definedName>
    <definedName name="TCAP50SJC" localSheetId="7">#REF!</definedName>
    <definedName name="TCAP50SJC">#REF!</definedName>
    <definedName name="TCAPFLEX" localSheetId="4">#REF!</definedName>
    <definedName name="TCAPFLEX" localSheetId="7">#REF!</definedName>
    <definedName name="TCAPFLEX">#REF!</definedName>
    <definedName name="TCAR" localSheetId="4">#REF!</definedName>
    <definedName name="TCAR" localSheetId="7">#REF!</definedName>
    <definedName name="TCAR">#REF!</definedName>
    <definedName name="TCB" localSheetId="4">"$#REF!.$G$31"</definedName>
    <definedName name="TCB" localSheetId="7">#REF!</definedName>
    <definedName name="TCB">#REF!</definedName>
    <definedName name="TCB10M3" localSheetId="4">#REF!</definedName>
    <definedName name="TCB10M3" localSheetId="7">#REF!</definedName>
    <definedName name="TCB10M3" localSheetId="26">#REF!</definedName>
    <definedName name="TCB10M3">"$#REF!.$K$#REF!"</definedName>
    <definedName name="TCB10M3_10" localSheetId="4">#REF!</definedName>
    <definedName name="TCB10M3_10" localSheetId="7">#REF!</definedName>
    <definedName name="TCB10M3_10">#REF!</definedName>
    <definedName name="TCB10M3_11" localSheetId="4">#REF!</definedName>
    <definedName name="TCB10M3_11" localSheetId="7">#REF!</definedName>
    <definedName name="TCB10M3_11">#REF!</definedName>
    <definedName name="TCB10M3_12" localSheetId="4">#REF!</definedName>
    <definedName name="TCB10M3_12" localSheetId="7">#REF!</definedName>
    <definedName name="TCB10M3_12">#REF!</definedName>
    <definedName name="TCB10M3_9" localSheetId="4">#REF!</definedName>
    <definedName name="TCB10M3_9" localSheetId="7">#REF!</definedName>
    <definedName name="TCB10M3_9">#REF!</definedName>
    <definedName name="TCB10MA" localSheetId="4">#REF!</definedName>
    <definedName name="TCB10MA" localSheetId="7">#REF!</definedName>
    <definedName name="TCB10MA">#REF!</definedName>
    <definedName name="TCB10TA" localSheetId="4">#REF!</definedName>
    <definedName name="TCB10TA" localSheetId="7">#REF!</definedName>
    <definedName name="TCB10TA">#REF!</definedName>
    <definedName name="TCB5M3" localSheetId="4">"$#REF!.$J$32"</definedName>
    <definedName name="TCB5M3" localSheetId="7">#REF!</definedName>
    <definedName name="TCB5M3">#REF!</definedName>
    <definedName name="TCBMBUQ" localSheetId="4">"$#REF!.$K$32"</definedName>
    <definedName name="TCBMBUQ" localSheetId="7">#REF!</definedName>
    <definedName name="TCBMBUQ">#REF!</definedName>
    <definedName name="TCBR158" localSheetId="4">#REF!</definedName>
    <definedName name="TCBR158" localSheetId="7">#REF!</definedName>
    <definedName name="TCBR158">#REF!</definedName>
    <definedName name="TCBW" localSheetId="4">"$#REF!.$G$33"</definedName>
    <definedName name="TCBW" localSheetId="7">#REF!</definedName>
    <definedName name="TCBW">#REF!</definedName>
    <definedName name="TCBWA" localSheetId="4">"$#REF!.$G$32"</definedName>
    <definedName name="TCBWA" localSheetId="7">#REF!</definedName>
    <definedName name="TCBWA">#REF!</definedName>
    <definedName name="TCC" localSheetId="4">"$#REF!.$G$44"</definedName>
    <definedName name="TCC" localSheetId="7">#REF!</definedName>
    <definedName name="tcc">#REF!</definedName>
    <definedName name="TCC4MA" localSheetId="4">#REF!</definedName>
    <definedName name="TCC4MA" localSheetId="7">#REF!</definedName>
    <definedName name="TCC4MA">#REF!</definedName>
    <definedName name="TCC4TA" localSheetId="4">#REF!</definedName>
    <definedName name="TCC4TA" localSheetId="7">#REF!</definedName>
    <definedName name="TCC4TA">#REF!</definedName>
    <definedName name="TCC4TCONCR" localSheetId="4">"$#REF!.$I$32"</definedName>
    <definedName name="TCC4TCONCR" localSheetId="7">#REF!</definedName>
    <definedName name="TCC4TCONCR">#REF!</definedName>
    <definedName name="TCC4TFORMA" localSheetId="4">"$#REF!.$H$31"</definedName>
    <definedName name="TCC4TFORMA" localSheetId="7">#REF!</definedName>
    <definedName name="TCC4TFORMA">#REF!</definedName>
    <definedName name="TCCB10" localSheetId="4">#REF!</definedName>
    <definedName name="TCCB10" localSheetId="7">#REF!</definedName>
    <definedName name="TCCB10">#REF!</definedName>
    <definedName name="tccb10dss" localSheetId="4">#REF!</definedName>
    <definedName name="tccb10dss" localSheetId="7">#REF!</definedName>
    <definedName name="tccb10dss">#REF!</definedName>
    <definedName name="tccb10micro" localSheetId="4">#REF!</definedName>
    <definedName name="tccb10micro" localSheetId="7">#REF!</definedName>
    <definedName name="tccb10micro">#REF!</definedName>
    <definedName name="TCCB10NP" localSheetId="4">#REF!</definedName>
    <definedName name="TCCB10NP" localSheetId="7">#REF!</definedName>
    <definedName name="TCCB10NP">#REF!</definedName>
    <definedName name="TCCBRMZ" localSheetId="4">"$#REF!.$M$28"</definedName>
    <definedName name="TCCBRMZ" localSheetId="7">#REF!</definedName>
    <definedName name="TCCBRMZ">#REF!</definedName>
    <definedName name="TCCC" localSheetId="4">#REF!</definedName>
    <definedName name="TCCC" localSheetId="7">#REF!</definedName>
    <definedName name="TCCC">#REF!</definedName>
    <definedName name="TCCC4" localSheetId="4">#REF!</definedName>
    <definedName name="TCCC4" localSheetId="7">#REF!</definedName>
    <definedName name="TCCC4">#REF!</definedName>
    <definedName name="TCCNP" localSheetId="4">#REF!</definedName>
    <definedName name="TCCNP" localSheetId="7">#REF!</definedName>
    <definedName name="TCCNP">#REF!</definedName>
    <definedName name="TCCW" localSheetId="4">"$#REF!.$G$46"</definedName>
    <definedName name="TCCW" localSheetId="7">#REF!</definedName>
    <definedName name="TCCW">#REF!</definedName>
    <definedName name="TCCWA" localSheetId="4">"$#REF!.$G$45"</definedName>
    <definedName name="TCCWA" localSheetId="7">#REF!</definedName>
    <definedName name="TCCWA">#REF!</definedName>
    <definedName name="TCM30RP" localSheetId="4">#REF!</definedName>
    <definedName name="TCM30RP" localSheetId="7">#REF!</definedName>
    <definedName name="TCM30RP">#REF!</definedName>
    <definedName name="TCM30RPDMEC" localSheetId="4">#REF!</definedName>
    <definedName name="TCM30RPDMEC" localSheetId="7">#REF!</definedName>
    <definedName name="TCM30RPDMEC">#REF!</definedName>
    <definedName name="TCM30SJ" localSheetId="4">#REF!</definedName>
    <definedName name="TCM30SJ" localSheetId="7">#REF!</definedName>
    <definedName name="TCM30SJ">#REF!</definedName>
    <definedName name="TCM30SJC" localSheetId="4">#REF!</definedName>
    <definedName name="TCM30SJC" localSheetId="7">#REF!</definedName>
    <definedName name="TCM30SJC">#REF!</definedName>
    <definedName name="TCM30TB" localSheetId="4">#REF!</definedName>
    <definedName name="TCM30TB" localSheetId="7">#REF!</definedName>
    <definedName name="TCM30TB">#REF!</definedName>
    <definedName name="TCMIMP" localSheetId="4">#REF!</definedName>
    <definedName name="TCMIMP" localSheetId="7">#REF!</definedName>
    <definedName name="TCMIMP" localSheetId="26">#REF!</definedName>
    <definedName name="TCMIMP">#REF!</definedName>
    <definedName name="tdd" localSheetId="4">#REF!</definedName>
    <definedName name="tdd" localSheetId="7">#REF!</definedName>
    <definedName name="tdd">#REF!</definedName>
    <definedName name="TEB" localSheetId="4">"$#REF!.$G$16"</definedName>
    <definedName name="TEB" localSheetId="7">#REF!</definedName>
    <definedName name="TEB">#REF!</definedName>
    <definedName name="TEBW" localSheetId="4">"$#REF!.$G$18"</definedName>
    <definedName name="TEBW" localSheetId="7">#REF!</definedName>
    <definedName name="TEBW">#REF!</definedName>
    <definedName name="TEBWA" localSheetId="4">"$#REF!.$G$17"</definedName>
    <definedName name="TEBWA" localSheetId="7">#REF!</definedName>
    <definedName name="TEBWA">#REF!</definedName>
    <definedName name="TECD" localSheetId="4">"$#REF!.$K$39"</definedName>
    <definedName name="TECD" localSheetId="7">#REF!</definedName>
    <definedName name="TECD">#REF!</definedName>
    <definedName name="TECD97" localSheetId="4">"$#REF!.$K$80"</definedName>
    <definedName name="TECD97" localSheetId="7">#REF!</definedName>
    <definedName name="TECD97">#REF!</definedName>
    <definedName name="TECNICA" localSheetId="4">#REF!</definedName>
    <definedName name="TECNICA" localSheetId="7">#REF!</definedName>
    <definedName name="TECNICA">#REF!</definedName>
    <definedName name="TECNOFIBRAS" localSheetId="7" hidden="1">{"'PXR_6500'!$A$1:$I$124"}</definedName>
    <definedName name="TECNOFIBRAS" hidden="1">{"'PXR_6500'!$A$1:$I$124"}</definedName>
    <definedName name="TECNOFIBRAS2" localSheetId="7" hidden="1">{"'PXR_6500'!$A$1:$I$124"}</definedName>
    <definedName name="TECNOFIBRAS2" hidden="1">{"'PXR_6500'!$A$1:$I$124"}</definedName>
    <definedName name="ted" localSheetId="4">#REF!</definedName>
    <definedName name="ted" localSheetId="7">#REF!</definedName>
    <definedName name="ted">#REF!</definedName>
    <definedName name="TELGM" localSheetId="7">#REF!</definedName>
    <definedName name="TELGM">#N/A</definedName>
    <definedName name="TELHA_FIBROCIMENTO_6MM" localSheetId="4">#REF!</definedName>
    <definedName name="TELHA_FIBROCIMENTO_6MM" localSheetId="7">#REF!</definedName>
    <definedName name="TELHA_FIBROCIMENTO_6MM">#REF!</definedName>
    <definedName name="TELHA_FRIBOCIMENTO_4MM" localSheetId="4">#REF!</definedName>
    <definedName name="TELHA_FRIBOCIMENTO_4MM" localSheetId="7">#REF!</definedName>
    <definedName name="TELHA_FRIBOCIMENTO_4MM">#REF!</definedName>
    <definedName name="TELHA_PLAN" localSheetId="4">#REF!</definedName>
    <definedName name="TELHA_PLAN" localSheetId="7">#REF!</definedName>
    <definedName name="TELHA_PLAN">#REF!</definedName>
    <definedName name="TELHACRYL" localSheetId="4">#REF!</definedName>
    <definedName name="TELHACRYL" localSheetId="7">#REF!</definedName>
    <definedName name="TELHACRYL">#REF!</definedName>
    <definedName name="temp"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mp"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MPO" localSheetId="4">#REF!</definedName>
    <definedName name="TEMPO" localSheetId="7">#REF!</definedName>
    <definedName name="TEMPO" localSheetId="26">#REF!</definedName>
    <definedName name="TEMPO">#REF!</definedName>
    <definedName name="TEMPO_3ªF" localSheetId="4">OFFSET(#REF!,MATCH("3ª FAIXA",#REF!,0),0,MATCH("ACOSTAMENTO",#REF!,0)-MATCH("3ª FAIXA",#REF!,0),1)</definedName>
    <definedName name="TEMPO_3ªF" localSheetId="7">OFFSET(#REF!,MATCH("3ª FAIXA",#REF!,0),0,MATCH("ACOSTAMENTO",#REF!,0)-MATCH("3ª FAIXA",#REF!,0),1)</definedName>
    <definedName name="TEMPO_3ªF" localSheetId="26">OFFSET(#REF!,MATCH("3ª FAIXA",#REF!,0),0,MATCH("ACOSTAMENTO",#REF!,0)-MATCH("3ª FAIXA",#REF!,0),1)</definedName>
    <definedName name="TEMPO_3ªF">OFFSET(#REF!,MATCH("3ª FAIXA",#REF!,0),0,MATCH("ACOSTAMENTO",#REF!,0)-MATCH("3ª FAIXA",#REF!,0),1)</definedName>
    <definedName name="TEMPO_Acost" localSheetId="4">OFFSET(#REF!,MATCH("ACOSTAMENTO",#REF!,0),0,MATCH("DRENAGEM SUPERFICIAL",#REF!,0)-MATCH("ACOSTAMENTO",#REF!,0),1)</definedName>
    <definedName name="TEMPO_Acost" localSheetId="7">OFFSET(#REF!,MATCH("ACOSTAMENTO",#REF!,0),0,MATCH("DRENAGEM SUPERFICIAL",#REF!,0)-MATCH("ACOSTAMENTO",#REF!,0),1)</definedName>
    <definedName name="TEMPO_Acost" localSheetId="26">OFFSET(#REF!,MATCH("ACOSTAMENTO",#REF!,0),0,MATCH("DRENAGEM SUPERFICIAL",#REF!,0)-MATCH("ACOSTAMENTO",#REF!,0),1)</definedName>
    <definedName name="TEMPO_Acost">OFFSET(#REF!,MATCH("ACOSTAMENTO",#REF!,0),0,MATCH("DRENAGEM SUPERFICIAL",#REF!,0)-MATCH("ACOSTAMENTO",#REF!,0),1)</definedName>
    <definedName name="TEMPO_Pista" localSheetId="4">OFFSET(#REF!,MATCH("PISTA ROLAMENTO",#REF!,0),0,MATCH("3ª FAIXA",#REF!,0)-MATCH("PISTA ROLAMENTO",#REF!,0),1)</definedName>
    <definedName name="TEMPO_Pista" localSheetId="7">OFFSET(#REF!,MATCH("PISTA ROLAMENTO",#REF!,0),0,MATCH("3ª FAIXA",#REF!,0)-MATCH("PISTA ROLAMENTO",#REF!,0),1)</definedName>
    <definedName name="TEMPO_Pista" localSheetId="26">OFFSET(#REF!,MATCH("PISTA ROLAMENTO",#REF!,0),0,MATCH("3ª FAIXA",#REF!,0)-MATCH("PISTA ROLAMENTO",#REF!,0),1)</definedName>
    <definedName name="TEMPO_Pista">OFFSET(#REF!,MATCH("PISTA ROLAMENTO",#REF!,0),0,MATCH("3ª FAIXA",#REF!,0)-MATCH("PISTA ROLAMENTO",#REF!,0),1)</definedName>
    <definedName name="temul" localSheetId="4">#REF!</definedName>
    <definedName name="temul" localSheetId="7">#REF!</definedName>
    <definedName name="temul" localSheetId="26">#REF!</definedName>
    <definedName name="temul">#REF!</definedName>
    <definedName name="TEMULFLEX" localSheetId="4">#REF!</definedName>
    <definedName name="TEMULFLEX" localSheetId="7">#REF!</definedName>
    <definedName name="TEMULFLEX" localSheetId="26">#REF!</definedName>
    <definedName name="TEMULFLEX">#REF!</definedName>
    <definedName name="TEMULFLEXCG" localSheetId="4">#REF!</definedName>
    <definedName name="TEMULFLEXCG" localSheetId="7">#REF!</definedName>
    <definedName name="TEMULFLEXCG">#REF!</definedName>
    <definedName name="TENROCAMENTO" localSheetId="4">#REF!</definedName>
    <definedName name="TENROCAMENTO" localSheetId="7">#REF!</definedName>
    <definedName name="TENROCAMENTO">#REF!</definedName>
    <definedName name="Teor" localSheetId="4">#REF!</definedName>
    <definedName name="Teor" localSheetId="7">#REF!</definedName>
    <definedName name="Teor" localSheetId="26">#REF!</definedName>
    <definedName name="Teor">#REF!</definedName>
    <definedName name="Teor_1" localSheetId="4">#REF!</definedName>
    <definedName name="Teor_1" localSheetId="7">#REF!</definedName>
    <definedName name="Teor_1" localSheetId="26">#REF!</definedName>
    <definedName name="Teor_1">#REF!</definedName>
    <definedName name="Teor_25" localSheetId="4">#REF!</definedName>
    <definedName name="Teor_25" localSheetId="7">#REF!</definedName>
    <definedName name="Teor_25" localSheetId="26">#REF!</definedName>
    <definedName name="Teor_25">#REF!</definedName>
    <definedName name="Teor_26" localSheetId="4">#REF!</definedName>
    <definedName name="Teor_26" localSheetId="7">#REF!</definedName>
    <definedName name="Teor_26">#REF!</definedName>
    <definedName name="Teor_28" localSheetId="4">#REF!</definedName>
    <definedName name="Teor_28" localSheetId="7">#REF!</definedName>
    <definedName name="Teor_28">#REF!</definedName>
    <definedName name="Teor_29" localSheetId="4">#REF!</definedName>
    <definedName name="Teor_29" localSheetId="7">#REF!</definedName>
    <definedName name="Teor_29" localSheetId="26">#REF!</definedName>
    <definedName name="Teor_29">#REF!</definedName>
    <definedName name="Teor_31" localSheetId="4">#REF!</definedName>
    <definedName name="Teor_31" localSheetId="7">#REF!</definedName>
    <definedName name="Teor_31" localSheetId="26">#REF!</definedName>
    <definedName name="Teor_31">#REF!</definedName>
    <definedName name="Teor1" localSheetId="4">#REF!</definedName>
    <definedName name="Teor1" localSheetId="7">#REF!</definedName>
    <definedName name="Teor1" localSheetId="26">#REF!</definedName>
    <definedName name="Teor1">#REF!</definedName>
    <definedName name="teor2" localSheetId="4">#N/A</definedName>
    <definedName name="teor2" localSheetId="7">#N/A</definedName>
    <definedName name="teor2">#REF!</definedName>
    <definedName name="teor2_1" localSheetId="4">#REF!</definedName>
    <definedName name="teor2_1" localSheetId="7">#REF!</definedName>
    <definedName name="teor2_1" localSheetId="26">#REF!</definedName>
    <definedName name="teor2_1">#REF!</definedName>
    <definedName name="TER" localSheetId="4">#REF!</definedName>
    <definedName name="TER" localSheetId="7">#REF!</definedName>
    <definedName name="TER">#REF!</definedName>
    <definedName name="Ter_Carna" localSheetId="7">Dom_Páscoa-47</definedName>
    <definedName name="Ter_Carna">Dom_Páscoa-47</definedName>
    <definedName name="TER_MAR94" localSheetId="4">#REF!</definedName>
    <definedName name="TER_MAR94" localSheetId="7">#REF!</definedName>
    <definedName name="TER_MAR94" localSheetId="26">#REF!</definedName>
    <definedName name="TER_MAR94">#REF!</definedName>
    <definedName name="TERESINA" localSheetId="7">#REF!</definedName>
    <definedName name="TERESINA">#N/A</definedName>
    <definedName name="TERFAIXALD" localSheetId="4">#REF!</definedName>
    <definedName name="TERFAIXALD" localSheetId="7">#REF!</definedName>
    <definedName name="TERFAIXALD" localSheetId="26">#REF!</definedName>
    <definedName name="TERFAIXALD">#REF!</definedName>
    <definedName name="TERFAIXALE" localSheetId="4">#REF!</definedName>
    <definedName name="TERFAIXALE" localSheetId="7">#REF!</definedName>
    <definedName name="TERFAIXALE" localSheetId="26">#REF!</definedName>
    <definedName name="TERFAIXALE">#REF!</definedName>
    <definedName name="TERP" localSheetId="4">"$#REF!.$P$34"</definedName>
    <definedName name="TERP" localSheetId="7">#REF!</definedName>
    <definedName name="TERP">#REF!</definedName>
    <definedName name="terra" localSheetId="4">#REF!</definedName>
    <definedName name="terra" localSheetId="7">#REF!</definedName>
    <definedName name="terra" localSheetId="26">#REF!</definedName>
    <definedName name="terra">#REF!</definedName>
    <definedName name="TERRA_1" localSheetId="4">#REF!</definedName>
    <definedName name="TERRA_1" localSheetId="7">#REF!</definedName>
    <definedName name="TERRA_1">#REF!</definedName>
    <definedName name="TERRAP" localSheetId="4">#REF!</definedName>
    <definedName name="TERRAP" localSheetId="7">#REF!</definedName>
    <definedName name="TERRAP">#REF!</definedName>
    <definedName name="TERRAPL" localSheetId="4">#REF!</definedName>
    <definedName name="TERRAPL" localSheetId="7">#REF!</definedName>
    <definedName name="TERRAPL">#REF!</definedName>
    <definedName name="TERRAPL." localSheetId="4">#REF!</definedName>
    <definedName name="TERRAPL." localSheetId="7">#REF!</definedName>
    <definedName name="TERRAPL.">#REF!</definedName>
    <definedName name="terraplenagem" localSheetId="4">#REF!</definedName>
    <definedName name="terraplenagem" localSheetId="7">#REF!</definedName>
    <definedName name="terraplenagem" localSheetId="26">#REF!</definedName>
    <definedName name="Terraplenagem">#N/A</definedName>
    <definedName name="terraplenagem_1" localSheetId="4">#REF!</definedName>
    <definedName name="terraplenagem_1" localSheetId="7">#REF!</definedName>
    <definedName name="terraplenagem_1" localSheetId="26">#REF!</definedName>
    <definedName name="terraplenagem_1">#REF!</definedName>
    <definedName name="terraplenagem_10" localSheetId="4">#REF!</definedName>
    <definedName name="terraplenagem_10" localSheetId="7">#REF!</definedName>
    <definedName name="terraplenagem_10">#REF!</definedName>
    <definedName name="terraplenagem_12" localSheetId="4">#REF!</definedName>
    <definedName name="terraplenagem_12" localSheetId="7">#REF!</definedName>
    <definedName name="terraplenagem_12">#REF!</definedName>
    <definedName name="terraplenagem_2" localSheetId="4">#REF!</definedName>
    <definedName name="terraplenagem_2" localSheetId="7">#REF!</definedName>
    <definedName name="terraplenagem_2" localSheetId="26">#REF!</definedName>
    <definedName name="terraplenagem_2">#REF!</definedName>
    <definedName name="terraplenagem_3" localSheetId="4">#REF!</definedName>
    <definedName name="terraplenagem_3" localSheetId="7">#REF!</definedName>
    <definedName name="terraplenagem_3" localSheetId="26">#REF!</definedName>
    <definedName name="terraplenagem_3">#REF!</definedName>
    <definedName name="terraplenagem_4" localSheetId="4">#REF!</definedName>
    <definedName name="terraplenagem_4" localSheetId="7">#REF!</definedName>
    <definedName name="terraplenagem_4" localSheetId="26">#REF!</definedName>
    <definedName name="terraplenagem_4">#REF!</definedName>
    <definedName name="terraplenagem_9" localSheetId="4">#REF!</definedName>
    <definedName name="terraplenagem_9" localSheetId="7">#REF!</definedName>
    <definedName name="terraplenagem_9">#REF!</definedName>
    <definedName name="TES" localSheetId="4">#REF!</definedName>
    <definedName name="TES" localSheetId="7">#REF!</definedName>
    <definedName name="TES">#REF!</definedName>
    <definedName name="TES_1" localSheetId="4">#REF!</definedName>
    <definedName name="TES_1" localSheetId="7">#REF!</definedName>
    <definedName name="TES_1">#REF!</definedName>
    <definedName name="TES_10" localSheetId="4">#REF!</definedName>
    <definedName name="TES_10" localSheetId="7">#REF!</definedName>
    <definedName name="TES_10">#REF!</definedName>
    <definedName name="TES_12" localSheetId="4">#REF!</definedName>
    <definedName name="TES_12" localSheetId="7">#REF!</definedName>
    <definedName name="TES_12">#REF!</definedName>
    <definedName name="TES_2" localSheetId="4">#REF!</definedName>
    <definedName name="TES_2" localSheetId="7">#REF!</definedName>
    <definedName name="TES_2">#REF!</definedName>
    <definedName name="TES_3" localSheetId="4">#REF!</definedName>
    <definedName name="TES_3" localSheetId="7">#REF!</definedName>
    <definedName name="TES_3">#REF!</definedName>
    <definedName name="TES_4" localSheetId="4">#REF!</definedName>
    <definedName name="TES_4" localSheetId="7">#REF!</definedName>
    <definedName name="TES_4">#REF!</definedName>
    <definedName name="TES_5" localSheetId="4">#REF!</definedName>
    <definedName name="TES_5" localSheetId="7">#REF!</definedName>
    <definedName name="TES_5">#REF!</definedName>
    <definedName name="TES_6" localSheetId="4">#REF!</definedName>
    <definedName name="TES_6" localSheetId="7">#REF!</definedName>
    <definedName name="TES_6">#REF!</definedName>
    <definedName name="TES_7" localSheetId="4">#REF!</definedName>
    <definedName name="TES_7" localSheetId="7">#REF!</definedName>
    <definedName name="TES_7">#REF!</definedName>
    <definedName name="TES_9" localSheetId="4">#REF!</definedName>
    <definedName name="TES_9" localSheetId="7">#REF!</definedName>
    <definedName name="TES_9">#REF!</definedName>
    <definedName name="tesdt" localSheetId="4">#REF!</definedName>
    <definedName name="tesdt" localSheetId="7">#REF!</definedName>
    <definedName name="tesdt" localSheetId="26">#REF!</definedName>
    <definedName name="tesdt">#REF!</definedName>
    <definedName name="tesdt_1" localSheetId="4">#REF!</definedName>
    <definedName name="tesdt_1" localSheetId="7">#REF!</definedName>
    <definedName name="tesdt_1" localSheetId="26">#REF!</definedName>
    <definedName name="tesdt_1">#REF!</definedName>
    <definedName name="tesdt_2" localSheetId="4">#REF!</definedName>
    <definedName name="tesdt_2" localSheetId="7">#REF!</definedName>
    <definedName name="tesdt_2" localSheetId="26">#REF!</definedName>
    <definedName name="tesdt_2">#REF!</definedName>
    <definedName name="tesdt_3" localSheetId="4">#REF!</definedName>
    <definedName name="tesdt_3" localSheetId="7">#REF!</definedName>
    <definedName name="tesdt_3" localSheetId="26">#REF!</definedName>
    <definedName name="tesdt_3">#REF!</definedName>
    <definedName name="TESM" localSheetId="4">"$#REF!.$Q$34"</definedName>
    <definedName name="TESM" localSheetId="7">#REF!</definedName>
    <definedName name="TESM">#REF!</definedName>
    <definedName name="test" localSheetId="4" hidden="1">{#N/A,#N/A,TRUE,"Serviços"}</definedName>
    <definedName name="test" localSheetId="7" hidden="1">{#N/A,#N/A,TRUE,"Serviços"}</definedName>
    <definedName name="test" hidden="1">{"'PXR_6500'!$A$1:$I$124"}</definedName>
    <definedName name="teste" localSheetId="4">#REF!</definedName>
    <definedName name="TESTE" localSheetId="7">#REF!</definedName>
    <definedName name="teste" localSheetId="26">#REF!</definedName>
    <definedName name="teste">#N/A</definedName>
    <definedName name="teste2" localSheetId="4">#REF!</definedName>
    <definedName name="teste2" localSheetId="7">#REF!</definedName>
    <definedName name="teste2" localSheetId="26">#REF!</definedName>
    <definedName name="teste2">#REF!</definedName>
    <definedName name="TETB" localSheetId="4">"$#REF!.$H$30"</definedName>
    <definedName name="TETB" localSheetId="7">#REF!</definedName>
    <definedName name="TETB">#REF!</definedName>
    <definedName name="TETB97" localSheetId="4">"$#REF!.$H$70"</definedName>
    <definedName name="TETB97" localSheetId="7">#REF!</definedName>
    <definedName name="TETB97">#REF!</definedName>
    <definedName name="TEXTOBD" localSheetId="4">#REF!</definedName>
    <definedName name="TEXTOBD" localSheetId="7">#REF!</definedName>
    <definedName name="TEXTOBD">#REF!</definedName>
    <definedName name="TextRefCopyRangeCount" hidden="1">3</definedName>
    <definedName name="THE" localSheetId="7">#REF!</definedName>
    <definedName name="THE">#N/A</definedName>
    <definedName name="tiago" localSheetId="4">#REF!</definedName>
    <definedName name="tiago" localSheetId="7">#REF!</definedName>
    <definedName name="tiago" localSheetId="26">#REF!</definedName>
    <definedName name="tiago">#REF!</definedName>
    <definedName name="tiago_10" localSheetId="4">#REF!</definedName>
    <definedName name="tiago_10" localSheetId="7">#REF!</definedName>
    <definedName name="tiago_10">#REF!</definedName>
    <definedName name="tiago_12" localSheetId="4">#REF!</definedName>
    <definedName name="tiago_12" localSheetId="7">#REF!</definedName>
    <definedName name="tiago_12">#REF!</definedName>
    <definedName name="tiago_4" localSheetId="4">#REF!</definedName>
    <definedName name="tiago_4" localSheetId="7">#REF!</definedName>
    <definedName name="tiago_4">#REF!</definedName>
    <definedName name="tiago_9" localSheetId="4">#REF!</definedName>
    <definedName name="tiago_9" localSheetId="7">#REF!</definedName>
    <definedName name="tiago_9">#REF!</definedName>
    <definedName name="TIJOLO_10X20X20" localSheetId="4">#REF!</definedName>
    <definedName name="TIJOLO_10X20X20" localSheetId="7">#REF!</definedName>
    <definedName name="TIJOLO_10X20X20">#REF!</definedName>
    <definedName name="TIJOLO_6_FUROS" localSheetId="4">#REF!</definedName>
    <definedName name="TIJOLO_6_FUROS" localSheetId="7">#REF!</definedName>
    <definedName name="TIJOLO_6_FUROS">#REF!</definedName>
    <definedName name="TINTA_ACRILICA" localSheetId="4">#REF!</definedName>
    <definedName name="TINTA_ACRILICA" localSheetId="7">#REF!</definedName>
    <definedName name="TINTA_ACRILICA">#REF!</definedName>
    <definedName name="TINTA_ESMALTE" localSheetId="4">#REF!</definedName>
    <definedName name="TINTA_ESMALTE" localSheetId="7">#REF!</definedName>
    <definedName name="TINTA_ESMALTE">#REF!</definedName>
    <definedName name="TINTA_NOVACOR" localSheetId="4">#REF!</definedName>
    <definedName name="TINTA_NOVACOR" localSheetId="7">#REF!</definedName>
    <definedName name="TINTA_NOVACOR">#REF!</definedName>
    <definedName name="TINTA_OLEO" localSheetId="4">#REF!</definedName>
    <definedName name="TINTA_OLEO" localSheetId="7">#REF!</definedName>
    <definedName name="TINTA_OLEO">#REF!</definedName>
    <definedName name="TINTA_PVA" localSheetId="4">#REF!</definedName>
    <definedName name="TINTA_PVA" localSheetId="7">#REF!</definedName>
    <definedName name="TINTA_PVA">#REF!</definedName>
    <definedName name="Tipo_Cerca" localSheetId="7">#REF!</definedName>
    <definedName name="Tipo_Cerca">#REF!</definedName>
    <definedName name="Tipo_Defensa" localSheetId="7">#REF!</definedName>
    <definedName name="Tipo_Defensa">#REF!</definedName>
    <definedName name="Tipo_Descida" localSheetId="7">#REF!</definedName>
    <definedName name="Tipo_Descida">#REF!</definedName>
    <definedName name="TIPO_DESPESA" localSheetId="4">#REF!</definedName>
    <definedName name="TIPO_DESPESA" localSheetId="7">#REF!</definedName>
    <definedName name="TIPO_DESPESA">#REF!</definedName>
    <definedName name="Tipo_Entrada" localSheetId="7">#REF!</definedName>
    <definedName name="Tipo_Entrada">#REF!</definedName>
    <definedName name="Tipo_Linha_Sinal_Horizontal" localSheetId="7">#REF!</definedName>
    <definedName name="Tipo_Linha_Sinal_Horizontal">#REF!</definedName>
    <definedName name="Tipo_Meio_Fio" localSheetId="7">#REF!</definedName>
    <definedName name="Tipo_Meio_Fio">#REF!</definedName>
    <definedName name="Tipo_MeioFio" localSheetId="7">#REF!</definedName>
    <definedName name="Tipo_MeioFio">#REF!</definedName>
    <definedName name="Tipo_Não_Se_Aplica" localSheetId="7">#REF!</definedName>
    <definedName name="Tipo_Não_Se_Aplica">#REF!</definedName>
    <definedName name="Tipo_OAC" localSheetId="7">#REF!</definedName>
    <definedName name="Tipo_OAC">#REF!</definedName>
    <definedName name="Tipo_Sarjeta" localSheetId="7">#REF!</definedName>
    <definedName name="Tipo_Sarjeta">#REF!</definedName>
    <definedName name="Tipo_Sinal_Vertical" localSheetId="7">#REF!</definedName>
    <definedName name="Tipo_Sinal_Vertical">#REF!</definedName>
    <definedName name="Tipo_Sinal_Vertical_Implantação" localSheetId="7">#REF!</definedName>
    <definedName name="Tipo_Sinal_Vertical_Implantação">#REF!</definedName>
    <definedName name="Tipo_Suporte_Implantação" localSheetId="7">#REF!</definedName>
    <definedName name="Tipo_Suporte_Implantação">#REF!</definedName>
    <definedName name="Tipo_Suporte_Sinal_Vertical" localSheetId="7">#REF!</definedName>
    <definedName name="Tipo_Suporte_Sinal_Vertical">#REF!</definedName>
    <definedName name="tipo_tamb" localSheetId="4">#REF!</definedName>
    <definedName name="tipo_tamb" localSheetId="7">#REF!</definedName>
    <definedName name="tipo_tamb" localSheetId="26">#REF!</definedName>
    <definedName name="tipo_tamb">#REF!</definedName>
    <definedName name="Tipo_Valeta" localSheetId="7">#REF!</definedName>
    <definedName name="Tipo_Valeta">#REF!</definedName>
    <definedName name="TipoCercaImplantação" localSheetId="7">#REF!</definedName>
    <definedName name="TipoCercaImplantação">#REF!</definedName>
    <definedName name="TipoDescidaImplantação" localSheetId="7">#REF!</definedName>
    <definedName name="TipoDescidaImplantação">#REF!</definedName>
    <definedName name="TipoDispositivoLateralOAE" localSheetId="7">#REF!</definedName>
    <definedName name="TipoDispositivoLateralOAE">#REF!</definedName>
    <definedName name="TipoEntradaImplantação" localSheetId="7">#REF!</definedName>
    <definedName name="TipoEntradaImplantação">#REF!</definedName>
    <definedName name="TipoInscrição" localSheetId="7">#REF!</definedName>
    <definedName name="TipoInscrição">#REF!</definedName>
    <definedName name="TipoInscriçãoPavimento" localSheetId="7">#REF!</definedName>
    <definedName name="TipoInscriçãoPavimento">#REF!</definedName>
    <definedName name="TipoMeioFioImplantação" localSheetId="7">#REF!</definedName>
    <definedName name="TipoMeioFioImplantação">#REF!</definedName>
    <definedName name="TipoOAC" localSheetId="7">#REF!</definedName>
    <definedName name="TipoOAC">#REF!</definedName>
    <definedName name="TipoOACImplantação" localSheetId="7">#REF!</definedName>
    <definedName name="TipoOACImplantação">#REF!</definedName>
    <definedName name="TipoPista" localSheetId="7">#REF!</definedName>
    <definedName name="TipoPista">#REF!</definedName>
    <definedName name="TipoRoçada" localSheetId="7">#REF!</definedName>
    <definedName name="TipoRoçada">#REF!</definedName>
    <definedName name="TipoSarjetaImplantação" localSheetId="7">#REF!</definedName>
    <definedName name="TipoSarjetaImplantação">#REF!</definedName>
    <definedName name="TipoSuporteimplantação" localSheetId="7">#REF!</definedName>
    <definedName name="TipoSuporteimplantação">#REF!</definedName>
    <definedName name="TipoValetaImplantação" localSheetId="7">#REF!</definedName>
    <definedName name="TipoValetaImplantação">#REF!</definedName>
    <definedName name="Tiradentes">#N/A</definedName>
    <definedName name="_xlnm.Print_Titles" localSheetId="10">AD.FX!$2:$6</definedName>
    <definedName name="_xlnm.Print_Titles" localSheetId="9">AD.LOCAL!$2:$5</definedName>
    <definedName name="_xlnm.Print_Titles" localSheetId="13">AD.MC!$4:$6</definedName>
    <definedName name="_xlnm.Print_Titles" localSheetId="11">AD.VIN!$4:$6</definedName>
    <definedName name="_xlnm.Print_Titles" localSheetId="12">AD.VR!$4:$6</definedName>
    <definedName name="_xlnm.Print_Titles" localSheetId="25">'Aquis. Betuminoso'!$1:$12</definedName>
    <definedName name="_xlnm.Print_Titles" localSheetId="4">BDI!$2:$12</definedName>
    <definedName name="_xlnm.Print_Titles" localSheetId="19">'CANT_Compl OAE'!$1:$1</definedName>
    <definedName name="_xlnm.Print_Titles" localSheetId="18">CANT_Princ!$1:$1</definedName>
    <definedName name="_xlnm.Print_Titles" localSheetId="2">'CURVA ABC'!$1:$10</definedName>
    <definedName name="_xlnm.Print_Titles" localSheetId="15">EFS!$1:$3</definedName>
    <definedName name="_xlnm.Print_Titles" localSheetId="22">'Equip Mínimo'!$12:$14</definedName>
    <definedName name="_xlnm.Print_Titles" localSheetId="6">HISTOGRAMA!$B:$F,HISTOGRAMA!$1:$10</definedName>
    <definedName name="_xlnm.Print_Titles" localSheetId="26">'Mapa+Binômio'!$1:$14</definedName>
    <definedName name="_xlnm.Print_Titles" localSheetId="21">'Mob. e Desmob'!$2:$13</definedName>
    <definedName name="_xlnm.Print_Titles" localSheetId="5">MUNICÍPIOS!$1:$9</definedName>
    <definedName name="_xlnm.Print_Titles" localSheetId="1">PLANILHA!$1:$1</definedName>
    <definedName name="_xlnm.Print_Titles" localSheetId="14">'RESUMO MO'!$2:$5</definedName>
    <definedName name="_xlnm.Print_Titles" localSheetId="23">Rotas!$1:$13</definedName>
    <definedName name="_xlnm.Print_Titles">#N/A</definedName>
    <definedName name="Títulos_impressão_IM" localSheetId="4">#REF!</definedName>
    <definedName name="Títulos_impressão_IM" localSheetId="7">#REF!</definedName>
    <definedName name="Títulos_impressão_IM">#REF!</definedName>
    <definedName name="tjf" localSheetId="4">#REF!</definedName>
    <definedName name="tjf" localSheetId="7">#REF!</definedName>
    <definedName name="tjf">#REF!</definedName>
    <definedName name="TLASF" localSheetId="4">#REF!</definedName>
    <definedName name="TLASF" localSheetId="7">#REF!</definedName>
    <definedName name="TLASF">#REF!</definedName>
    <definedName name="TLB" localSheetId="4">#REF!</definedName>
    <definedName name="TLB" localSheetId="7">#REF!</definedName>
    <definedName name="TLB">#REF!</definedName>
    <definedName name="TLB10MA" localSheetId="4">#REF!</definedName>
    <definedName name="TLB10MA" localSheetId="7">#REF!</definedName>
    <definedName name="TLB10MA">#REF!</definedName>
    <definedName name="TLB10P" localSheetId="4">#REF!</definedName>
    <definedName name="TLB10P" localSheetId="7">#REF!</definedName>
    <definedName name="TLB10P">#REF!</definedName>
    <definedName name="TLB10TA" localSheetId="4">#REF!</definedName>
    <definedName name="TLB10TA" localSheetId="7">#REF!</definedName>
    <definedName name="TLB10TA">#REF!</definedName>
    <definedName name="TLB5M3" localSheetId="4">#REF!</definedName>
    <definedName name="TLB5M3" localSheetId="7">#REF!</definedName>
    <definedName name="TLB5M3">#REF!</definedName>
    <definedName name="TLB5MA" localSheetId="4">#REF!</definedName>
    <definedName name="TLB5MA" localSheetId="7">#REF!</definedName>
    <definedName name="TLB5MA">#REF!</definedName>
    <definedName name="TLB5P" localSheetId="4">#REF!</definedName>
    <definedName name="TLB5P" localSheetId="7">#REF!</definedName>
    <definedName name="TLB5P">#REF!</definedName>
    <definedName name="TLB5TA" localSheetId="4">#REF!</definedName>
    <definedName name="TLB5TA" localSheetId="7">#REF!</definedName>
    <definedName name="TLB5TA">#REF!</definedName>
    <definedName name="tlc" localSheetId="4">#REF!</definedName>
    <definedName name="tlc" localSheetId="7">#REF!</definedName>
    <definedName name="tlc">#REF!</definedName>
    <definedName name="TLC4MA" localSheetId="4">#REF!</definedName>
    <definedName name="TLC4MA" localSheetId="7">#REF!</definedName>
    <definedName name="TLC4MA">#REF!</definedName>
    <definedName name="TLC4T" localSheetId="4">#REF!</definedName>
    <definedName name="TLC4T" localSheetId="7">#REF!</definedName>
    <definedName name="TLC4T" localSheetId="26">#REF!</definedName>
    <definedName name="TLC4T">"$#REF!.$K$#REF!"</definedName>
    <definedName name="TLC4T_10" localSheetId="4">#REF!</definedName>
    <definedName name="TLC4T_10" localSheetId="7">#REF!</definedName>
    <definedName name="TLC4T_10">#REF!</definedName>
    <definedName name="TLC4T_11" localSheetId="4">#REF!</definedName>
    <definedName name="TLC4T_11" localSheetId="7">#REF!</definedName>
    <definedName name="TLC4T_11">#REF!</definedName>
    <definedName name="TLC4T_12" localSheetId="4">#REF!</definedName>
    <definedName name="TLC4T_12" localSheetId="7">#REF!</definedName>
    <definedName name="TLC4T_12">#REF!</definedName>
    <definedName name="TLC4T_9" localSheetId="4">#REF!</definedName>
    <definedName name="TLC4T_9" localSheetId="7">#REF!</definedName>
    <definedName name="TLC4T_9">#REF!</definedName>
    <definedName name="TLC4TA" localSheetId="4">#REF!</definedName>
    <definedName name="TLC4TA" localSheetId="7">#REF!</definedName>
    <definedName name="TLC4TA">#REF!</definedName>
    <definedName name="TLCB10" localSheetId="4">#REF!</definedName>
    <definedName name="TLCB10" localSheetId="7">#REF!</definedName>
    <definedName name="TLCB10">#REF!</definedName>
    <definedName name="tlcb10dss" localSheetId="4">#REF!</definedName>
    <definedName name="tlcb10dss" localSheetId="7">#REF!</definedName>
    <definedName name="tlcb10dss">#REF!</definedName>
    <definedName name="TLCB5" localSheetId="4">#REF!</definedName>
    <definedName name="TLCB5" localSheetId="7">#REF!</definedName>
    <definedName name="TLCB5">#REF!</definedName>
    <definedName name="TLCC" localSheetId="4">#REF!</definedName>
    <definedName name="TLCC" localSheetId="7">#REF!</definedName>
    <definedName name="TLCC">#REF!</definedName>
    <definedName name="TLCC4" localSheetId="4">#REF!</definedName>
    <definedName name="TLCC4" localSheetId="7">#REF!</definedName>
    <definedName name="TLCC4">#REF!</definedName>
    <definedName name="TLMB" localSheetId="4">#REF!</definedName>
    <definedName name="TLMB" localSheetId="7">#REF!</definedName>
    <definedName name="TLMB">#REF!</definedName>
    <definedName name="TLMBF" localSheetId="4">#REF!</definedName>
    <definedName name="TLMBF" localSheetId="7">#REF!</definedName>
    <definedName name="TLMBF">#REF!</definedName>
    <definedName name="TLMBF_12" localSheetId="4">#REF!</definedName>
    <definedName name="TLMBF_12" localSheetId="7">#REF!</definedName>
    <definedName name="TLMBF_12">#REF!</definedName>
    <definedName name="TLMBF_14" localSheetId="4">#REF!</definedName>
    <definedName name="TLMBF_14" localSheetId="7">#REF!</definedName>
    <definedName name="TLMBF_14">#REF!</definedName>
    <definedName name="TLMR" localSheetId="4">#REF!</definedName>
    <definedName name="TLMR" localSheetId="7">#REF!</definedName>
    <definedName name="TLMR" localSheetId="26">#REF!</definedName>
    <definedName name="TLMR">#REF!</definedName>
    <definedName name="TLMR_10" localSheetId="4">#REF!</definedName>
    <definedName name="TLMR_10" localSheetId="7">#REF!</definedName>
    <definedName name="TLMR_10">#REF!</definedName>
    <definedName name="TLMR_11" localSheetId="4">#REF!</definedName>
    <definedName name="TLMR_11" localSheetId="7">#REF!</definedName>
    <definedName name="TLMR_11">#REF!</definedName>
    <definedName name="TLMR_12" localSheetId="4">#REF!</definedName>
    <definedName name="TLMR_12" localSheetId="7">#REF!</definedName>
    <definedName name="TLMR_12">#REF!</definedName>
    <definedName name="TLMR_9" localSheetId="4">#REF!</definedName>
    <definedName name="TLMR_9" localSheetId="7">#REF!</definedName>
    <definedName name="TLMR_9">#REF!</definedName>
    <definedName name="TLMRMA" localSheetId="4">#REF!</definedName>
    <definedName name="TLMRMA" localSheetId="7">#REF!</definedName>
    <definedName name="TLMRMA">#REF!</definedName>
    <definedName name="TLMRTA" localSheetId="4">#REF!</definedName>
    <definedName name="TLMRTA" localSheetId="7">#REF!</definedName>
    <definedName name="TLMRTA">#REF!</definedName>
    <definedName name="TMR" localSheetId="4">#REF!</definedName>
    <definedName name="TMR" localSheetId="7">#REF!</definedName>
    <definedName name="TMR" localSheetId="26">#REF!</definedName>
    <definedName name="TMR">#REF!</definedName>
    <definedName name="TMRCDF" localSheetId="4">#REF!</definedName>
    <definedName name="TMRCDF" localSheetId="7">#REF!</definedName>
    <definedName name="TMRCDF">#REF!</definedName>
    <definedName name="TMRRP" localSheetId="4">#REF!</definedName>
    <definedName name="TMRRP" localSheetId="7">#REF!</definedName>
    <definedName name="TMRRP">#REF!</definedName>
    <definedName name="TMRTB" localSheetId="4">#REF!</definedName>
    <definedName name="TMRTB" localSheetId="7">#REF!</definedName>
    <definedName name="TMRTB">#REF!</definedName>
    <definedName name="tnp1\2" localSheetId="4">#REF!</definedName>
    <definedName name="tnp1\2" localSheetId="7">#REF!</definedName>
    <definedName name="tnp1\2">#REF!</definedName>
    <definedName name="Todas_as_pendencias" localSheetId="4">#REF!</definedName>
    <definedName name="Todas_as_pendencias" localSheetId="7">#REF!</definedName>
    <definedName name="Todas_as_pendencias" localSheetId="26">#REF!</definedName>
    <definedName name="Todas_as_pendencias">#REF!</definedName>
    <definedName name="tom" localSheetId="4">#REF!</definedName>
    <definedName name="tom" localSheetId="7">#REF!</definedName>
    <definedName name="tom">#REF!</definedName>
    <definedName name="Tool" localSheetId="4">#REF!</definedName>
    <definedName name="Tool" localSheetId="7">#REF!</definedName>
    <definedName name="Tool" localSheetId="26">#REF!</definedName>
    <definedName name="Tool">#REF!</definedName>
    <definedName name="TOPO_2_6" localSheetId="4">#REF!</definedName>
    <definedName name="TOPO_2_6" localSheetId="7">#REF!</definedName>
    <definedName name="TOPO_2_6">#REF!</definedName>
    <definedName name="TOPO_6" localSheetId="4">#REF!</definedName>
    <definedName name="TOPO_6" localSheetId="7">#REF!</definedName>
    <definedName name="TOPO_6">#REF!</definedName>
    <definedName name="TOT" localSheetId="25" hidden="1">#REF!</definedName>
    <definedName name="TOT" localSheetId="4" hidden="1">#REF!</definedName>
    <definedName name="TOT" localSheetId="26" hidden="1">#REF!</definedName>
    <definedName name="TOT" localSheetId="24" hidden="1">#REF!</definedName>
    <definedName name="TOT" localSheetId="1" hidden="1">#REF!</definedName>
    <definedName name="TOT" localSheetId="0" hidden="1">#REF!</definedName>
    <definedName name="TOT" hidden="1">#REF!</definedName>
    <definedName name="TOT_01" localSheetId="4">#REF!</definedName>
    <definedName name="TOT_01" localSheetId="7">#REF!</definedName>
    <definedName name="TOT_01">#REF!</definedName>
    <definedName name="TOT_02" localSheetId="4">#REF!</definedName>
    <definedName name="TOT_02" localSheetId="7">#REF!</definedName>
    <definedName name="TOT_02">#REF!</definedName>
    <definedName name="TOT_03" localSheetId="4">#REF!</definedName>
    <definedName name="TOT_03" localSheetId="7">#REF!</definedName>
    <definedName name="TOT_03">#REF!</definedName>
    <definedName name="TOT_04" localSheetId="4">#REF!</definedName>
    <definedName name="TOT_04" localSheetId="7">#REF!</definedName>
    <definedName name="TOT_04">#REF!</definedName>
    <definedName name="TOT_05" localSheetId="4">#REF!</definedName>
    <definedName name="TOT_05" localSheetId="7">#REF!</definedName>
    <definedName name="TOT_05">#REF!</definedName>
    <definedName name="TOT_06" localSheetId="4">#REF!</definedName>
    <definedName name="TOT_06" localSheetId="7">#REF!</definedName>
    <definedName name="TOT_06">#REF!</definedName>
    <definedName name="TOT_07" localSheetId="4">#REF!</definedName>
    <definedName name="TOT_07" localSheetId="7">#REF!</definedName>
    <definedName name="TOT_07">#REF!</definedName>
    <definedName name="TOT_1" localSheetId="4">#REF!</definedName>
    <definedName name="TOT_1" localSheetId="7">#REF!</definedName>
    <definedName name="TOT_1">#REF!</definedName>
    <definedName name="TOT_DRE" localSheetId="4">#REF!</definedName>
    <definedName name="TOT_DRE" localSheetId="7">#REF!</definedName>
    <definedName name="TOT_DRE">#REF!</definedName>
    <definedName name="Tot_Líquido" localSheetId="4">#REF!</definedName>
    <definedName name="Tot_Líquido" localSheetId="7">#REF!</definedName>
    <definedName name="Tot_Líquido">#REF!</definedName>
    <definedName name="TOT_OAE" localSheetId="4">#REF!</definedName>
    <definedName name="TOT_OAE" localSheetId="7">#REF!</definedName>
    <definedName name="TOT_OAE">#REF!</definedName>
    <definedName name="TOT_OC" localSheetId="4">#REF!</definedName>
    <definedName name="TOT_OC" localSheetId="7">#REF!</definedName>
    <definedName name="TOT_OC">#REF!</definedName>
    <definedName name="TOT_OPA" localSheetId="4">#REF!</definedName>
    <definedName name="TOT_OPA" localSheetId="7">#REF!</definedName>
    <definedName name="TOT_OPA">#REF!</definedName>
    <definedName name="TOT_PAV" localSheetId="4">#REF!</definedName>
    <definedName name="TOT_PAV" localSheetId="7">#REF!</definedName>
    <definedName name="TOT_PAV">#REF!</definedName>
    <definedName name="TOT_SIN" localSheetId="4">#REF!</definedName>
    <definedName name="TOT_SIN" localSheetId="7">#REF!</definedName>
    <definedName name="TOT_SIN">#REF!</definedName>
    <definedName name="TOT_TER" localSheetId="4">#REF!</definedName>
    <definedName name="TOT_TER" localSheetId="7">#REF!</definedName>
    <definedName name="TOT_TER">#REF!</definedName>
    <definedName name="tota" localSheetId="4">#REF!</definedName>
    <definedName name="tota" localSheetId="7">#REF!</definedName>
    <definedName name="tota">#REF!</definedName>
    <definedName name="totac" localSheetId="4">#REF!</definedName>
    <definedName name="totac" localSheetId="7">#REF!</definedName>
    <definedName name="totac">#REF!</definedName>
    <definedName name="TOTAL" localSheetId="4">#REF!</definedName>
    <definedName name="TOTAL" localSheetId="19">#REF!</definedName>
    <definedName name="TOTAL" localSheetId="7">#REF!</definedName>
    <definedName name="TOTAL" localSheetId="26">#REF!</definedName>
    <definedName name="TOTAL">#REF!</definedName>
    <definedName name="TOTAL_1" localSheetId="4">#REF!</definedName>
    <definedName name="TOTAL_1" localSheetId="7">#REF!</definedName>
    <definedName name="TOTAL_1" localSheetId="26">#REF!</definedName>
    <definedName name="TOTAL_1">#REF!</definedName>
    <definedName name="total_16" localSheetId="4">#REF!</definedName>
    <definedName name="total_16" localSheetId="7">#REF!</definedName>
    <definedName name="total_16">#REF!</definedName>
    <definedName name="total_19" localSheetId="4">#REF!</definedName>
    <definedName name="total_19" localSheetId="7">#REF!</definedName>
    <definedName name="total_19" localSheetId="26">#REF!</definedName>
    <definedName name="total_19">#REF!</definedName>
    <definedName name="total_19_16" localSheetId="4">#REF!</definedName>
    <definedName name="total_19_16" localSheetId="7">#REF!</definedName>
    <definedName name="total_19_16">#REF!</definedName>
    <definedName name="TOTAL_ADMINISTRATIVO" localSheetId="4">#REF!</definedName>
    <definedName name="TOTAL_ADMINISTRATIVO" localSheetId="7">#REF!</definedName>
    <definedName name="TOTAL_ADMINISTRATIVO">#REF!</definedName>
    <definedName name="TOTAL_AULA" localSheetId="4">#REF!</definedName>
    <definedName name="TOTAL_AULA" localSheetId="7">#REF!</definedName>
    <definedName name="TOTAL_AULA">#REF!</definedName>
    <definedName name="TOTAL_EXTERNA" localSheetId="4">#REF!</definedName>
    <definedName name="TOTAL_EXTERNA" localSheetId="7">#REF!</definedName>
    <definedName name="TOTAL_EXTERNA">#REF!</definedName>
    <definedName name="TOTAL_QUADRA" localSheetId="4">#REF!</definedName>
    <definedName name="TOTAL_QUADRA" localSheetId="7">#REF!</definedName>
    <definedName name="TOTAL_QUADRA">#REF!</definedName>
    <definedName name="TOTAL_VESTIÁRIO" localSheetId="4">#REF!</definedName>
    <definedName name="TOTAL_VESTIÁRIO" localSheetId="7">#REF!</definedName>
    <definedName name="TOTAL_VESTIÁRIO">#REF!</definedName>
    <definedName name="TOTAL1" localSheetId="4">#REF!</definedName>
    <definedName name="total1" localSheetId="7">#REF!</definedName>
    <definedName name="TOTAL1" localSheetId="26">#REF!</definedName>
    <definedName name="total1">#REF!</definedName>
    <definedName name="TOTAL1_1" localSheetId="4">#REF!</definedName>
    <definedName name="TOTAL1_1" localSheetId="7">#REF!</definedName>
    <definedName name="TOTAL1_1" localSheetId="26">#REF!</definedName>
    <definedName name="TOTAL1_1">#REF!</definedName>
    <definedName name="TOTAL10" localSheetId="4">#REF!</definedName>
    <definedName name="TOTAL10" localSheetId="7">#REF!</definedName>
    <definedName name="TOTAL10" localSheetId="26">#REF!</definedName>
    <definedName name="TOTAL10">#REF!</definedName>
    <definedName name="TOTAL10_1" localSheetId="4">#REF!</definedName>
    <definedName name="TOTAL10_1" localSheetId="7">#REF!</definedName>
    <definedName name="TOTAL10_1" localSheetId="26">#REF!</definedName>
    <definedName name="TOTAL10_1">#REF!</definedName>
    <definedName name="TOTAL10_14">#N/A</definedName>
    <definedName name="TOTAL10_7">#N/A</definedName>
    <definedName name="TOTAL10_7_1" localSheetId="4">#REF!</definedName>
    <definedName name="TOTAL10_7_1" localSheetId="7">#REF!</definedName>
    <definedName name="TOTAL10_7_1" localSheetId="26">#REF!</definedName>
    <definedName name="TOTAL10_7_1">#REF!</definedName>
    <definedName name="TOTAL10_7_14">#N/A</definedName>
    <definedName name="TOTAL11" localSheetId="4">#REF!</definedName>
    <definedName name="TOTAL11" localSheetId="7">#REF!</definedName>
    <definedName name="TOTAL11" localSheetId="26">#REF!</definedName>
    <definedName name="TOTAL11">#REF!</definedName>
    <definedName name="TOTAL11_1" localSheetId="4">#REF!</definedName>
    <definedName name="TOTAL11_1" localSheetId="7">#REF!</definedName>
    <definedName name="TOTAL11_1" localSheetId="26">#REF!</definedName>
    <definedName name="TOTAL11_1">#REF!</definedName>
    <definedName name="TOTAL11_14">#N/A</definedName>
    <definedName name="TOTAL11_7">#N/A</definedName>
    <definedName name="TOTAL11_7_1" localSheetId="4">#REF!</definedName>
    <definedName name="TOTAL11_7_1" localSheetId="7">#REF!</definedName>
    <definedName name="TOTAL11_7_1" localSheetId="26">#REF!</definedName>
    <definedName name="TOTAL11_7_1">#REF!</definedName>
    <definedName name="TOTAL11_7_14">#N/A</definedName>
    <definedName name="TOTAL12" localSheetId="4">#REF!</definedName>
    <definedName name="TOTAL12" localSheetId="7">#REF!</definedName>
    <definedName name="TOTAL12" localSheetId="26">#REF!</definedName>
    <definedName name="TOTAL12">#REF!</definedName>
    <definedName name="TOTAL12_1" localSheetId="4">#REF!</definedName>
    <definedName name="TOTAL12_1" localSheetId="7">#REF!</definedName>
    <definedName name="TOTAL12_1" localSheetId="26">#REF!</definedName>
    <definedName name="TOTAL12_1">#REF!</definedName>
    <definedName name="TOTAL12_14">#N/A</definedName>
    <definedName name="TOTAL12_7">#N/A</definedName>
    <definedName name="TOTAL12_7_1" localSheetId="4">#REF!</definedName>
    <definedName name="TOTAL12_7_1" localSheetId="7">#REF!</definedName>
    <definedName name="TOTAL12_7_1" localSheetId="26">#REF!</definedName>
    <definedName name="TOTAL12_7_1">#REF!</definedName>
    <definedName name="TOTAL12_7_14">#N/A</definedName>
    <definedName name="TOTAL13" localSheetId="4">#REF!</definedName>
    <definedName name="TOTAL13" localSheetId="7">#REF!</definedName>
    <definedName name="TOTAL13" localSheetId="26">#REF!</definedName>
    <definedName name="TOTAL13">#REF!</definedName>
    <definedName name="TOTAL13_1" localSheetId="4">#REF!</definedName>
    <definedName name="TOTAL13_1" localSheetId="7">#REF!</definedName>
    <definedName name="TOTAL13_1" localSheetId="26">#REF!</definedName>
    <definedName name="TOTAL13_1">#REF!</definedName>
    <definedName name="TOTAL13_14">#N/A</definedName>
    <definedName name="TOTAL13_7">#N/A</definedName>
    <definedName name="TOTAL13_7_1" localSheetId="4">#REF!</definedName>
    <definedName name="TOTAL13_7_1" localSheetId="7">#REF!</definedName>
    <definedName name="TOTAL13_7_1" localSheetId="26">#REF!</definedName>
    <definedName name="TOTAL13_7_1">#REF!</definedName>
    <definedName name="TOTAL13_7_14">#N/A</definedName>
    <definedName name="TOTAL14" localSheetId="4">#REF!</definedName>
    <definedName name="TOTAL14" localSheetId="7">#REF!</definedName>
    <definedName name="TOTAL14" localSheetId="26">#REF!</definedName>
    <definedName name="TOTAL14">#REF!</definedName>
    <definedName name="TOTAL14_1" localSheetId="4">#REF!</definedName>
    <definedName name="TOTAL14_1" localSheetId="7">#REF!</definedName>
    <definedName name="TOTAL14_1" localSheetId="26">#REF!</definedName>
    <definedName name="TOTAL14_1">#REF!</definedName>
    <definedName name="TOTAL14_14">#N/A</definedName>
    <definedName name="TOTAL14_7">#N/A</definedName>
    <definedName name="TOTAL14_7_1" localSheetId="4">#REF!</definedName>
    <definedName name="TOTAL14_7_1" localSheetId="7">#REF!</definedName>
    <definedName name="TOTAL14_7_1" localSheetId="26">#REF!</definedName>
    <definedName name="TOTAL14_7_1">#REF!</definedName>
    <definedName name="TOTAL14_7_14">#N/A</definedName>
    <definedName name="TOTAL15" localSheetId="4">#REF!</definedName>
    <definedName name="TOTAL15" localSheetId="7">#REF!</definedName>
    <definedName name="TOTAL15" localSheetId="26">#REF!</definedName>
    <definedName name="TOTAL15">#REF!</definedName>
    <definedName name="TOTAL15_1" localSheetId="4">#REF!</definedName>
    <definedName name="TOTAL15_1" localSheetId="7">#REF!</definedName>
    <definedName name="TOTAL15_1" localSheetId="26">#REF!</definedName>
    <definedName name="TOTAL15_1">#REF!</definedName>
    <definedName name="TOTAL15_14">#N/A</definedName>
    <definedName name="TOTAL15_7">#N/A</definedName>
    <definedName name="TOTAL15_7_1" localSheetId="4">#REF!</definedName>
    <definedName name="TOTAL15_7_1" localSheetId="7">#REF!</definedName>
    <definedName name="TOTAL15_7_1" localSheetId="26">#REF!</definedName>
    <definedName name="TOTAL15_7_1">#REF!</definedName>
    <definedName name="TOTAL15_7_14">#N/A</definedName>
    <definedName name="TOTAL16" localSheetId="4">#REF!</definedName>
    <definedName name="TOTAL16" localSheetId="7">#REF!</definedName>
    <definedName name="TOTAL16" localSheetId="26">#REF!</definedName>
    <definedName name="TOTAL16">#REF!</definedName>
    <definedName name="TOTAL16_1" localSheetId="4">#REF!</definedName>
    <definedName name="TOTAL16_1" localSheetId="7">#REF!</definedName>
    <definedName name="TOTAL16_1" localSheetId="26">#REF!</definedName>
    <definedName name="TOTAL16_1">#REF!</definedName>
    <definedName name="TOTAL16_14">#N/A</definedName>
    <definedName name="TOTAL16_7">#N/A</definedName>
    <definedName name="TOTAL16_7_1" localSheetId="4">#REF!</definedName>
    <definedName name="TOTAL16_7_1" localSheetId="7">#REF!</definedName>
    <definedName name="TOTAL16_7_1" localSheetId="26">#REF!</definedName>
    <definedName name="TOTAL16_7_1">#REF!</definedName>
    <definedName name="TOTAL16_7_14">#N/A</definedName>
    <definedName name="TOTAL17" localSheetId="4">#REF!</definedName>
    <definedName name="TOTAL17" localSheetId="7">#REF!</definedName>
    <definedName name="TOTAL17" localSheetId="26">#REF!</definedName>
    <definedName name="TOTAL17">#REF!</definedName>
    <definedName name="TOTAL17_1" localSheetId="4">#REF!</definedName>
    <definedName name="TOTAL17_1" localSheetId="7">#REF!</definedName>
    <definedName name="TOTAL17_1" localSheetId="26">#REF!</definedName>
    <definedName name="TOTAL17_1">#REF!</definedName>
    <definedName name="TOTAL17_14">#N/A</definedName>
    <definedName name="TOTAL17_7">#N/A</definedName>
    <definedName name="TOTAL17_7_1" localSheetId="4">#REF!</definedName>
    <definedName name="TOTAL17_7_1" localSheetId="7">#REF!</definedName>
    <definedName name="TOTAL17_7_1" localSheetId="26">#REF!</definedName>
    <definedName name="TOTAL17_7_1">#REF!</definedName>
    <definedName name="TOTAL17_7_14">#N/A</definedName>
    <definedName name="TOTAL18" localSheetId="4">#REF!</definedName>
    <definedName name="TOTAL18" localSheetId="7">#REF!</definedName>
    <definedName name="TOTAL18" localSheetId="26">#REF!</definedName>
    <definedName name="TOTAL18">#REF!</definedName>
    <definedName name="TOTAL18_1" localSheetId="4">#REF!</definedName>
    <definedName name="TOTAL18_1" localSheetId="7">#REF!</definedName>
    <definedName name="TOTAL18_1" localSheetId="26">#REF!</definedName>
    <definedName name="TOTAL18_1">#REF!</definedName>
    <definedName name="TOTAL18_14">#N/A</definedName>
    <definedName name="TOTAL18_7">#N/A</definedName>
    <definedName name="TOTAL18_7_1" localSheetId="4">#REF!</definedName>
    <definedName name="TOTAL18_7_1" localSheetId="7">#REF!</definedName>
    <definedName name="TOTAL18_7_1" localSheetId="26">#REF!</definedName>
    <definedName name="TOTAL18_7_1">#REF!</definedName>
    <definedName name="TOTAL18_7_14">#N/A</definedName>
    <definedName name="TOTAL19" localSheetId="4">#REF!</definedName>
    <definedName name="TOTAL19" localSheetId="7">#REF!</definedName>
    <definedName name="TOTAL19" localSheetId="26">#REF!</definedName>
    <definedName name="TOTAL19">#REF!</definedName>
    <definedName name="TOTAL19_1" localSheetId="4">#REF!</definedName>
    <definedName name="TOTAL19_1" localSheetId="7">#REF!</definedName>
    <definedName name="TOTAL19_1" localSheetId="26">#REF!</definedName>
    <definedName name="TOTAL19_1">#REF!</definedName>
    <definedName name="TOTAL19_14">#N/A</definedName>
    <definedName name="TOTAL19_7">#N/A</definedName>
    <definedName name="TOTAL19_7_1" localSheetId="4">#REF!</definedName>
    <definedName name="TOTAL19_7_1" localSheetId="7">#REF!</definedName>
    <definedName name="TOTAL19_7_1" localSheetId="26">#REF!</definedName>
    <definedName name="TOTAL19_7_1">#REF!</definedName>
    <definedName name="TOTAL19_7_14">#N/A</definedName>
    <definedName name="TOTAL1A" localSheetId="4">#REF!</definedName>
    <definedName name="TOTAL1A" localSheetId="7">#REF!</definedName>
    <definedName name="TOTAL1A" localSheetId="26">#REF!</definedName>
    <definedName name="TOTAL1A">#REF!</definedName>
    <definedName name="TOTAL1A_1" localSheetId="4">#REF!</definedName>
    <definedName name="TOTAL1A_1" localSheetId="7">#REF!</definedName>
    <definedName name="TOTAL1A_1" localSheetId="26">#REF!</definedName>
    <definedName name="TOTAL1A_1">#REF!</definedName>
    <definedName name="TOTAL1C" localSheetId="4">#REF!</definedName>
    <definedName name="TOTAL1C" localSheetId="7">#REF!</definedName>
    <definedName name="TOTAL1C" localSheetId="26">#REF!</definedName>
    <definedName name="TOTAL1C">#REF!</definedName>
    <definedName name="TOTAL1C_1" localSheetId="4">#REF!</definedName>
    <definedName name="TOTAL1C_1" localSheetId="7">#REF!</definedName>
    <definedName name="TOTAL1C_1" localSheetId="26">#REF!</definedName>
    <definedName name="TOTAL1C_1">#REF!</definedName>
    <definedName name="TOTAL2" localSheetId="4">#REF!</definedName>
    <definedName name="TOTAL2" localSheetId="7">#REF!</definedName>
    <definedName name="TOTAL2" localSheetId="26">#REF!</definedName>
    <definedName name="TOTAL2">#REF!</definedName>
    <definedName name="TOTAL2_1" localSheetId="4">#REF!</definedName>
    <definedName name="TOTAL2_1" localSheetId="7">#REF!</definedName>
    <definedName name="TOTAL2_1" localSheetId="26">#REF!</definedName>
    <definedName name="TOTAL2_1">#REF!</definedName>
    <definedName name="TOTAL2A" localSheetId="4">#REF!</definedName>
    <definedName name="TOTAL2A" localSheetId="7">#REF!</definedName>
    <definedName name="TOTAL2A" localSheetId="26">#REF!</definedName>
    <definedName name="TOTAL2A">#REF!</definedName>
    <definedName name="TOTAL2A_1" localSheetId="4">#REF!</definedName>
    <definedName name="TOTAL2A_1" localSheetId="7">#REF!</definedName>
    <definedName name="TOTAL2A_1" localSheetId="26">#REF!</definedName>
    <definedName name="TOTAL2A_1">#REF!</definedName>
    <definedName name="TOTAL3" localSheetId="4">#REF!</definedName>
    <definedName name="TOTAL3" localSheetId="7">#REF!</definedName>
    <definedName name="TOTAL3" localSheetId="26">#REF!</definedName>
    <definedName name="TOTAL3">#REF!</definedName>
    <definedName name="TOTAL3_1" localSheetId="4">#REF!</definedName>
    <definedName name="TOTAL3_1" localSheetId="7">#REF!</definedName>
    <definedName name="TOTAL3_1" localSheetId="26">#REF!</definedName>
    <definedName name="TOTAL3_1">#REF!</definedName>
    <definedName name="TOTAL3A" localSheetId="4">#REF!</definedName>
    <definedName name="TOTAL3A" localSheetId="7">#REF!</definedName>
    <definedName name="TOTAL3A" localSheetId="26">#REF!</definedName>
    <definedName name="TOTAL3A">#REF!</definedName>
    <definedName name="TOTAL3A_1" localSheetId="4">#REF!</definedName>
    <definedName name="TOTAL3A_1" localSheetId="7">#REF!</definedName>
    <definedName name="TOTAL3A_1" localSheetId="26">#REF!</definedName>
    <definedName name="TOTAL3A_1">#REF!</definedName>
    <definedName name="TOTAL4" localSheetId="4">#REF!</definedName>
    <definedName name="TOTAL4" localSheetId="7">#REF!</definedName>
    <definedName name="TOTAL4" localSheetId="26">#REF!</definedName>
    <definedName name="TOTAL4">#REF!</definedName>
    <definedName name="TOTAL4_1" localSheetId="4">#REF!</definedName>
    <definedName name="TOTAL4_1" localSheetId="7">#REF!</definedName>
    <definedName name="TOTAL4_1" localSheetId="26">#REF!</definedName>
    <definedName name="TOTAL4_1">#REF!</definedName>
    <definedName name="TOTAL4A" localSheetId="4">#REF!</definedName>
    <definedName name="TOTAL4A" localSheetId="7">#REF!</definedName>
    <definedName name="TOTAL4A" localSheetId="26">#REF!</definedName>
    <definedName name="TOTAL4A">#REF!</definedName>
    <definedName name="TOTAL4A_1" localSheetId="4">#REF!</definedName>
    <definedName name="TOTAL4A_1" localSheetId="7">#REF!</definedName>
    <definedName name="TOTAL4A_1" localSheetId="26">#REF!</definedName>
    <definedName name="TOTAL4A_1">#REF!</definedName>
    <definedName name="TOTAL5" localSheetId="4">#REF!</definedName>
    <definedName name="TOTAL5" localSheetId="7">#REF!</definedName>
    <definedName name="TOTAL5" localSheetId="26">#REF!</definedName>
    <definedName name="TOTAL5">#REF!</definedName>
    <definedName name="TOTAL5_1" localSheetId="4">#REF!</definedName>
    <definedName name="TOTAL5_1" localSheetId="7">#REF!</definedName>
    <definedName name="TOTAL5_1" localSheetId="26">#REF!</definedName>
    <definedName name="TOTAL5_1">#REF!</definedName>
    <definedName name="TOTAL5A" localSheetId="4">#REF!</definedName>
    <definedName name="TOTAL5A" localSheetId="7">#REF!</definedName>
    <definedName name="TOTAL5A" localSheetId="26">#REF!</definedName>
    <definedName name="TOTAL5A">#REF!</definedName>
    <definedName name="TOTAL5A_1" localSheetId="4">#REF!</definedName>
    <definedName name="TOTAL5A_1" localSheetId="7">#REF!</definedName>
    <definedName name="TOTAL5A_1" localSheetId="26">#REF!</definedName>
    <definedName name="TOTAL5A_1">#REF!</definedName>
    <definedName name="TOTAL6" localSheetId="4">#REF!</definedName>
    <definedName name="TOTAL6" localSheetId="7">#REF!</definedName>
    <definedName name="TOTAL6" localSheetId="26">#REF!</definedName>
    <definedName name="TOTAL6">#REF!</definedName>
    <definedName name="TOTAL6_1" localSheetId="4">#REF!</definedName>
    <definedName name="TOTAL6_1" localSheetId="7">#REF!</definedName>
    <definedName name="TOTAL6_1" localSheetId="26">#REF!</definedName>
    <definedName name="TOTAL6_1">#REF!</definedName>
    <definedName name="TOTAL6_14">#N/A</definedName>
    <definedName name="TOTAL6_7">#N/A</definedName>
    <definedName name="TOTAL6_7_1" localSheetId="4">#REF!</definedName>
    <definedName name="TOTAL6_7_1" localSheetId="7">#REF!</definedName>
    <definedName name="TOTAL6_7_1" localSheetId="26">#REF!</definedName>
    <definedName name="TOTAL6_7_1">#REF!</definedName>
    <definedName name="TOTAL6_7_14">#N/A</definedName>
    <definedName name="TOTAL6A" localSheetId="4">#REF!</definedName>
    <definedName name="TOTAL6A" localSheetId="7">#REF!</definedName>
    <definedName name="TOTAL6A" localSheetId="26">#REF!</definedName>
    <definedName name="TOTAL6A">#REF!</definedName>
    <definedName name="TOTAL6A_1" localSheetId="4">#REF!</definedName>
    <definedName name="TOTAL6A_1" localSheetId="7">#REF!</definedName>
    <definedName name="TOTAL6A_1" localSheetId="26">#REF!</definedName>
    <definedName name="TOTAL6A_1">#REF!</definedName>
    <definedName name="TOTAL6A_14">#N/A</definedName>
    <definedName name="TOTAL6A_7">#N/A</definedName>
    <definedName name="TOTAL6A_7_1" localSheetId="4">#REF!</definedName>
    <definedName name="TOTAL6A_7_1" localSheetId="7">#REF!</definedName>
    <definedName name="TOTAL6A_7_1" localSheetId="26">#REF!</definedName>
    <definedName name="TOTAL6A_7_1">#REF!</definedName>
    <definedName name="TOTAL6A_7_14">#N/A</definedName>
    <definedName name="TOTAL7" localSheetId="4">#REF!</definedName>
    <definedName name="TOTAL7" localSheetId="7">#REF!</definedName>
    <definedName name="TOTAL7" localSheetId="26">#REF!</definedName>
    <definedName name="TOTAL7">#REF!</definedName>
    <definedName name="TOTAL7_1" localSheetId="4">#REF!</definedName>
    <definedName name="TOTAL7_1" localSheetId="7">#REF!</definedName>
    <definedName name="TOTAL7_1" localSheetId="26">#REF!</definedName>
    <definedName name="TOTAL7_1">#REF!</definedName>
    <definedName name="TOTAL7_14">#N/A</definedName>
    <definedName name="TOTAL7_7">#N/A</definedName>
    <definedName name="TOTAL7_7_1" localSheetId="4">#REF!</definedName>
    <definedName name="TOTAL7_7_1" localSheetId="7">#REF!</definedName>
    <definedName name="TOTAL7_7_1" localSheetId="26">#REF!</definedName>
    <definedName name="TOTAL7_7_1">#REF!</definedName>
    <definedName name="TOTAL7_7_14">#N/A</definedName>
    <definedName name="TOTAL7A" localSheetId="4">#REF!</definedName>
    <definedName name="TOTAL7A" localSheetId="7">#REF!</definedName>
    <definedName name="TOTAL7A" localSheetId="26">#REF!</definedName>
    <definedName name="TOTAL7A">#REF!</definedName>
    <definedName name="TOTAL7A_1" localSheetId="4">#REF!</definedName>
    <definedName name="TOTAL7A_1" localSheetId="7">#REF!</definedName>
    <definedName name="TOTAL7A_1" localSheetId="26">#REF!</definedName>
    <definedName name="TOTAL7A_1">#REF!</definedName>
    <definedName name="TOTAL7A_14">#N/A</definedName>
    <definedName name="TOTAL7A_7">#N/A</definedName>
    <definedName name="TOTAL7A_7_1" localSheetId="4">#REF!</definedName>
    <definedName name="TOTAL7A_7_1" localSheetId="7">#REF!</definedName>
    <definedName name="TOTAL7A_7_1" localSheetId="26">#REF!</definedName>
    <definedName name="TOTAL7A_7_1">#REF!</definedName>
    <definedName name="TOTAL7A_7_14">#N/A</definedName>
    <definedName name="TOTAL7B" localSheetId="4">#REF!</definedName>
    <definedName name="TOTAL7B" localSheetId="7">#REF!</definedName>
    <definedName name="TOTAL7B" localSheetId="26">#REF!</definedName>
    <definedName name="TOTAL7B">#REF!</definedName>
    <definedName name="TOTAL7B_1" localSheetId="4">#REF!</definedName>
    <definedName name="TOTAL7B_1" localSheetId="7">#REF!</definedName>
    <definedName name="TOTAL7B_1" localSheetId="26">#REF!</definedName>
    <definedName name="TOTAL7B_1">#REF!</definedName>
    <definedName name="TOTAL7B_14">#N/A</definedName>
    <definedName name="TOTAL7B_7">#N/A</definedName>
    <definedName name="TOTAL7B_7_1" localSheetId="4">#REF!</definedName>
    <definedName name="TOTAL7B_7_1" localSheetId="7">#REF!</definedName>
    <definedName name="TOTAL7B_7_1" localSheetId="26">#REF!</definedName>
    <definedName name="TOTAL7B_7_1">#REF!</definedName>
    <definedName name="TOTAL7B_7_14">#N/A</definedName>
    <definedName name="TOTAL7C" localSheetId="4">#REF!</definedName>
    <definedName name="TOTAL7C" localSheetId="7">#REF!</definedName>
    <definedName name="TOTAL7C" localSheetId="26">#REF!</definedName>
    <definedName name="TOTAL7C">#REF!</definedName>
    <definedName name="TOTAL7C_1" localSheetId="4">#REF!</definedName>
    <definedName name="TOTAL7C_1" localSheetId="7">#REF!</definedName>
    <definedName name="TOTAL7C_1" localSheetId="26">#REF!</definedName>
    <definedName name="TOTAL7C_1">#REF!</definedName>
    <definedName name="TOTAL7C_14">#N/A</definedName>
    <definedName name="TOTAL7C_7">#N/A</definedName>
    <definedName name="TOTAL7C_7_1" localSheetId="4">#REF!</definedName>
    <definedName name="TOTAL7C_7_1" localSheetId="7">#REF!</definedName>
    <definedName name="TOTAL7C_7_1" localSheetId="26">#REF!</definedName>
    <definedName name="TOTAL7C_7_1">#REF!</definedName>
    <definedName name="TOTAL7C_7_14">#N/A</definedName>
    <definedName name="TOTAL7D" localSheetId="4">#REF!</definedName>
    <definedName name="TOTAL7D" localSheetId="7">#REF!</definedName>
    <definedName name="TOTAL7D" localSheetId="26">#REF!</definedName>
    <definedName name="TOTAL7D">#REF!</definedName>
    <definedName name="TOTAL7D_1" localSheetId="4">#REF!</definedName>
    <definedName name="TOTAL7D_1" localSheetId="7">#REF!</definedName>
    <definedName name="TOTAL7D_1" localSheetId="26">#REF!</definedName>
    <definedName name="TOTAL7D_1">#REF!</definedName>
    <definedName name="TOTAL7D_14">#N/A</definedName>
    <definedName name="TOTAL7D_7">#N/A</definedName>
    <definedName name="TOTAL7D_7_1" localSheetId="4">#REF!</definedName>
    <definedName name="TOTAL7D_7_1" localSheetId="7">#REF!</definedName>
    <definedName name="TOTAL7D_7_1" localSheetId="26">#REF!</definedName>
    <definedName name="TOTAL7D_7_1">#REF!</definedName>
    <definedName name="TOTAL7D_7_14">#N/A</definedName>
    <definedName name="TOTAL7E" localSheetId="4">#REF!</definedName>
    <definedName name="TOTAL7E" localSheetId="7">#REF!</definedName>
    <definedName name="TOTAL7E" localSheetId="26">#REF!</definedName>
    <definedName name="TOTAL7E">#REF!</definedName>
    <definedName name="TOTAL7E_1" localSheetId="4">#REF!</definedName>
    <definedName name="TOTAL7E_1" localSheetId="7">#REF!</definedName>
    <definedName name="TOTAL7E_1" localSheetId="26">#REF!</definedName>
    <definedName name="TOTAL7E_1">#REF!</definedName>
    <definedName name="TOTAL7E_14">#N/A</definedName>
    <definedName name="TOTAL7E_7">#N/A</definedName>
    <definedName name="TOTAL7E_7_1" localSheetId="4">#REF!</definedName>
    <definedName name="TOTAL7E_7_1" localSheetId="7">#REF!</definedName>
    <definedName name="TOTAL7E_7_1" localSheetId="26">#REF!</definedName>
    <definedName name="TOTAL7E_7_1">#REF!</definedName>
    <definedName name="TOTAL7E_7_14">#N/A</definedName>
    <definedName name="TOTAL7F" localSheetId="4">#REF!</definedName>
    <definedName name="TOTAL7F" localSheetId="7">#REF!</definedName>
    <definedName name="TOTAL7F" localSheetId="26">#REF!</definedName>
    <definedName name="TOTAL7F">#REF!</definedName>
    <definedName name="TOTAL7F_1" localSheetId="4">#REF!</definedName>
    <definedName name="TOTAL7F_1" localSheetId="7">#REF!</definedName>
    <definedName name="TOTAL7F_1" localSheetId="26">#REF!</definedName>
    <definedName name="TOTAL7F_1">#REF!</definedName>
    <definedName name="TOTAL7F_14">#N/A</definedName>
    <definedName name="TOTAL7F_7">#N/A</definedName>
    <definedName name="TOTAL7F_7_1" localSheetId="4">#REF!</definedName>
    <definedName name="TOTAL7F_7_1" localSheetId="7">#REF!</definedName>
    <definedName name="TOTAL7F_7_1" localSheetId="26">#REF!</definedName>
    <definedName name="TOTAL7F_7_1">#REF!</definedName>
    <definedName name="TOTAL7F_7_14">#N/A</definedName>
    <definedName name="TOTAL7G" localSheetId="4">#REF!</definedName>
    <definedName name="TOTAL7G" localSheetId="7">#REF!</definedName>
    <definedName name="TOTAL7G" localSheetId="26">#REF!</definedName>
    <definedName name="TOTAL7G">#REF!</definedName>
    <definedName name="TOTAL7G_1" localSheetId="4">#REF!</definedName>
    <definedName name="TOTAL7G_1" localSheetId="7">#REF!</definedName>
    <definedName name="TOTAL7G_1" localSheetId="26">#REF!</definedName>
    <definedName name="TOTAL7G_1">#REF!</definedName>
    <definedName name="TOTAL7G_14">#N/A</definedName>
    <definedName name="TOTAL7G_7">#N/A</definedName>
    <definedName name="TOTAL7G_7_1" localSheetId="4">#REF!</definedName>
    <definedName name="TOTAL7G_7_1" localSheetId="7">#REF!</definedName>
    <definedName name="TOTAL7G_7_1" localSheetId="26">#REF!</definedName>
    <definedName name="TOTAL7G_7_1">#REF!</definedName>
    <definedName name="TOTAL7G_7_14">#N/A</definedName>
    <definedName name="TOTAL7H" localSheetId="4">#REF!</definedName>
    <definedName name="TOTAL7H" localSheetId="7">#REF!</definedName>
    <definedName name="TOTAL7H" localSheetId="26">#REF!</definedName>
    <definedName name="TOTAL7H">#REF!</definedName>
    <definedName name="TOTAL7H_1" localSheetId="4">#REF!</definedName>
    <definedName name="TOTAL7H_1" localSheetId="7">#REF!</definedName>
    <definedName name="TOTAL7H_1" localSheetId="26">#REF!</definedName>
    <definedName name="TOTAL7H_1">#REF!</definedName>
    <definedName name="TOTAL7H_14">#N/A</definedName>
    <definedName name="TOTAL7H_7">#N/A</definedName>
    <definedName name="TOTAL7H_7_1" localSheetId="4">#REF!</definedName>
    <definedName name="TOTAL7H_7_1" localSheetId="7">#REF!</definedName>
    <definedName name="TOTAL7H_7_1" localSheetId="26">#REF!</definedName>
    <definedName name="TOTAL7H_7_1">#REF!</definedName>
    <definedName name="TOTAL7H_7_14">#N/A</definedName>
    <definedName name="TOTAL7I" localSheetId="4">#REF!</definedName>
    <definedName name="TOTAL7I" localSheetId="7">#REF!</definedName>
    <definedName name="TOTAL7I" localSheetId="26">#REF!</definedName>
    <definedName name="TOTAL7I">#REF!</definedName>
    <definedName name="TOTAL7I_1" localSheetId="4">#REF!</definedName>
    <definedName name="TOTAL7I_1" localSheetId="7">#REF!</definedName>
    <definedName name="TOTAL7I_1" localSheetId="26">#REF!</definedName>
    <definedName name="TOTAL7I_1">#REF!</definedName>
    <definedName name="TOTAL7I_14">#N/A</definedName>
    <definedName name="TOTAL7I_7">#N/A</definedName>
    <definedName name="TOTAL7I_7_1" localSheetId="4">#REF!</definedName>
    <definedName name="TOTAL7I_7_1" localSheetId="7">#REF!</definedName>
    <definedName name="TOTAL7I_7_1" localSheetId="26">#REF!</definedName>
    <definedName name="TOTAL7I_7_1">#REF!</definedName>
    <definedName name="TOTAL7I_7_14">#N/A</definedName>
    <definedName name="TOTAL7J" localSheetId="4">#REF!</definedName>
    <definedName name="TOTAL7J" localSheetId="7">#REF!</definedName>
    <definedName name="TOTAL7J" localSheetId="26">#REF!</definedName>
    <definedName name="TOTAL7J">#REF!</definedName>
    <definedName name="TOTAL7J_1" localSheetId="4">#REF!</definedName>
    <definedName name="TOTAL7J_1" localSheetId="7">#REF!</definedName>
    <definedName name="TOTAL7J_1" localSheetId="26">#REF!</definedName>
    <definedName name="TOTAL7J_1">#REF!</definedName>
    <definedName name="TOTAL7J_14">#N/A</definedName>
    <definedName name="TOTAL7J_7">#N/A</definedName>
    <definedName name="TOTAL7J_7_1" localSheetId="4">#REF!</definedName>
    <definedName name="TOTAL7J_7_1" localSheetId="7">#REF!</definedName>
    <definedName name="TOTAL7J_7_1" localSheetId="26">#REF!</definedName>
    <definedName name="TOTAL7J_7_1">#REF!</definedName>
    <definedName name="TOTAL7J_7_14">#N/A</definedName>
    <definedName name="TOTAL7K" localSheetId="4">#REF!</definedName>
    <definedName name="TOTAL7K" localSheetId="7">#REF!</definedName>
    <definedName name="TOTAL7K" localSheetId="26">#REF!</definedName>
    <definedName name="TOTAL7K">#REF!</definedName>
    <definedName name="TOTAL7K_1" localSheetId="4">#REF!</definedName>
    <definedName name="TOTAL7K_1" localSheetId="7">#REF!</definedName>
    <definedName name="TOTAL7K_1" localSheetId="26">#REF!</definedName>
    <definedName name="TOTAL7K_1">#REF!</definedName>
    <definedName name="TOTAL7K_14">#N/A</definedName>
    <definedName name="TOTAL7K_7">#N/A</definedName>
    <definedName name="TOTAL7K_7_1" localSheetId="4">#REF!</definedName>
    <definedName name="TOTAL7K_7_1" localSheetId="7">#REF!</definedName>
    <definedName name="TOTAL7K_7_1" localSheetId="26">#REF!</definedName>
    <definedName name="TOTAL7K_7_1">#REF!</definedName>
    <definedName name="TOTAL7K_7_14">#N/A</definedName>
    <definedName name="TOTAL7L" localSheetId="4">#REF!</definedName>
    <definedName name="TOTAL7L" localSheetId="7">#REF!</definedName>
    <definedName name="TOTAL7L" localSheetId="26">#REF!</definedName>
    <definedName name="TOTAL7L">#REF!</definedName>
    <definedName name="TOTAL7L_1" localSheetId="4">#REF!</definedName>
    <definedName name="TOTAL7L_1" localSheetId="7">#REF!</definedName>
    <definedName name="TOTAL7L_1" localSheetId="26">#REF!</definedName>
    <definedName name="TOTAL7L_1">#REF!</definedName>
    <definedName name="TOTAL7L_14">#N/A</definedName>
    <definedName name="TOTAL7L_7">#N/A</definedName>
    <definedName name="TOTAL7L_7_1" localSheetId="4">#REF!</definedName>
    <definedName name="TOTAL7L_7_1" localSheetId="7">#REF!</definedName>
    <definedName name="TOTAL7L_7_1" localSheetId="26">#REF!</definedName>
    <definedName name="TOTAL7L_7_1">#REF!</definedName>
    <definedName name="TOTAL7L_7_14">#N/A</definedName>
    <definedName name="TOTAL7O" localSheetId="4">#REF!</definedName>
    <definedName name="TOTAL7O" localSheetId="7">#REF!</definedName>
    <definedName name="TOTAL7O" localSheetId="26">#REF!</definedName>
    <definedName name="TOTAL7O">#REF!</definedName>
    <definedName name="TOTAL7O_1" localSheetId="4">#REF!</definedName>
    <definedName name="TOTAL7O_1" localSheetId="7">#REF!</definedName>
    <definedName name="TOTAL7O_1" localSheetId="26">#REF!</definedName>
    <definedName name="TOTAL7O_1">#REF!</definedName>
    <definedName name="TOTAL7O_14">#N/A</definedName>
    <definedName name="TOTAL7O_7">#N/A</definedName>
    <definedName name="TOTAL7O_7_1" localSheetId="4">#REF!</definedName>
    <definedName name="TOTAL7O_7_1" localSheetId="7">#REF!</definedName>
    <definedName name="TOTAL7O_7_1" localSheetId="26">#REF!</definedName>
    <definedName name="TOTAL7O_7_1">#REF!</definedName>
    <definedName name="TOTAL7O_7_14">#N/A</definedName>
    <definedName name="TOTAL7P" localSheetId="4">#REF!</definedName>
    <definedName name="TOTAL7P" localSheetId="7">#REF!</definedName>
    <definedName name="TOTAL7P" localSheetId="26">#REF!</definedName>
    <definedName name="TOTAL7P">#REF!</definedName>
    <definedName name="TOTAL7P_1" localSheetId="4">#REF!</definedName>
    <definedName name="TOTAL7P_1" localSheetId="7">#REF!</definedName>
    <definedName name="TOTAL7P_1" localSheetId="26">#REF!</definedName>
    <definedName name="TOTAL7P_1">#REF!</definedName>
    <definedName name="TOTAL7P_14">#N/A</definedName>
    <definedName name="TOTAL7P_7">#N/A</definedName>
    <definedName name="TOTAL7P_7_1" localSheetId="4">#REF!</definedName>
    <definedName name="TOTAL7P_7_1" localSheetId="7">#REF!</definedName>
    <definedName name="TOTAL7P_7_1" localSheetId="26">#REF!</definedName>
    <definedName name="TOTAL7P_7_1">#REF!</definedName>
    <definedName name="TOTAL7P_7_14">#N/A</definedName>
    <definedName name="TOTAL7Q" localSheetId="4">#REF!</definedName>
    <definedName name="TOTAL7Q" localSheetId="7">#REF!</definedName>
    <definedName name="TOTAL7Q" localSheetId="26">#REF!</definedName>
    <definedName name="TOTAL7Q">#REF!</definedName>
    <definedName name="TOTAL7Q_1" localSheetId="4">#REF!</definedName>
    <definedName name="TOTAL7Q_1" localSheetId="7">#REF!</definedName>
    <definedName name="TOTAL7Q_1" localSheetId="26">#REF!</definedName>
    <definedName name="TOTAL7Q_1">#REF!</definedName>
    <definedName name="TOTAL7Q_14">#N/A</definedName>
    <definedName name="TOTAL7Q_7">#N/A</definedName>
    <definedName name="TOTAL7Q_7_1" localSheetId="4">#REF!</definedName>
    <definedName name="TOTAL7Q_7_1" localSheetId="7">#REF!</definedName>
    <definedName name="TOTAL7Q_7_1" localSheetId="26">#REF!</definedName>
    <definedName name="TOTAL7Q_7_1">#REF!</definedName>
    <definedName name="TOTAL7Q_7_14">#N/A</definedName>
    <definedName name="TOTAL7R" localSheetId="4">#REF!</definedName>
    <definedName name="TOTAL7R" localSheetId="7">#REF!</definedName>
    <definedName name="TOTAL7R" localSheetId="26">#REF!</definedName>
    <definedName name="TOTAL7R">#REF!</definedName>
    <definedName name="TOTAL7R_1" localSheetId="4">#REF!</definedName>
    <definedName name="TOTAL7R_1" localSheetId="7">#REF!</definedName>
    <definedName name="TOTAL7R_1" localSheetId="26">#REF!</definedName>
    <definedName name="TOTAL7R_1">#REF!</definedName>
    <definedName name="TOTAL7R_14">#N/A</definedName>
    <definedName name="TOTAL7R_7">#N/A</definedName>
    <definedName name="TOTAL7R_7_1" localSheetId="4">#REF!</definedName>
    <definedName name="TOTAL7R_7_1" localSheetId="7">#REF!</definedName>
    <definedName name="TOTAL7R_7_1" localSheetId="26">#REF!</definedName>
    <definedName name="TOTAL7R_7_1">#REF!</definedName>
    <definedName name="TOTAL7R_7_14">#N/A</definedName>
    <definedName name="TOTAL8" localSheetId="4">#REF!</definedName>
    <definedName name="TOTAL8" localSheetId="7">#REF!</definedName>
    <definedName name="TOTAL8" localSheetId="26">#REF!</definedName>
    <definedName name="TOTAL8">#REF!</definedName>
    <definedName name="TOTAL8_1" localSheetId="4">#REF!</definedName>
    <definedName name="TOTAL8_1" localSheetId="7">#REF!</definedName>
    <definedName name="TOTAL8_1" localSheetId="26">#REF!</definedName>
    <definedName name="TOTAL8_1">#REF!</definedName>
    <definedName name="TOTAL8_14">#N/A</definedName>
    <definedName name="TOTAL8_7">#N/A</definedName>
    <definedName name="TOTAL8_7_1" localSheetId="4">#REF!</definedName>
    <definedName name="TOTAL8_7_1" localSheetId="7">#REF!</definedName>
    <definedName name="TOTAL8_7_1" localSheetId="26">#REF!</definedName>
    <definedName name="TOTAL8_7_1">#REF!</definedName>
    <definedName name="TOTAL8_7_14">#N/A</definedName>
    <definedName name="TOTAL8A" localSheetId="4">#REF!</definedName>
    <definedName name="TOTAL8A" localSheetId="7">#REF!</definedName>
    <definedName name="TOTAL8A" localSheetId="26">#REF!</definedName>
    <definedName name="TOTAL8A">#REF!</definedName>
    <definedName name="TOTAL8A_1" localSheetId="4">#REF!</definedName>
    <definedName name="TOTAL8A_1" localSheetId="7">#REF!</definedName>
    <definedName name="TOTAL8A_1" localSheetId="26">#REF!</definedName>
    <definedName name="TOTAL8A_1">#REF!</definedName>
    <definedName name="TOTAL8A_14">#N/A</definedName>
    <definedName name="TOTAL8A_7">#N/A</definedName>
    <definedName name="TOTAL8A_7_1" localSheetId="4">#REF!</definedName>
    <definedName name="TOTAL8A_7_1" localSheetId="7">#REF!</definedName>
    <definedName name="TOTAL8A_7_1" localSheetId="26">#REF!</definedName>
    <definedName name="TOTAL8A_7_1">#REF!</definedName>
    <definedName name="TOTAL8A_7_14">#N/A</definedName>
    <definedName name="TOTAL8B" localSheetId="4">#REF!</definedName>
    <definedName name="TOTAL8B" localSheetId="7">#REF!</definedName>
    <definedName name="TOTAL8B" localSheetId="26">#REF!</definedName>
    <definedName name="TOTAL8B">#REF!</definedName>
    <definedName name="TOTAL8B_1" localSheetId="4">#REF!</definedName>
    <definedName name="TOTAL8B_1" localSheetId="7">#REF!</definedName>
    <definedName name="TOTAL8B_1" localSheetId="26">#REF!</definedName>
    <definedName name="TOTAL8B_1">#REF!</definedName>
    <definedName name="TOTAL8B_14">#N/A</definedName>
    <definedName name="TOTAL8B_7">#N/A</definedName>
    <definedName name="TOTAL8B_7_1" localSheetId="4">#REF!</definedName>
    <definedName name="TOTAL8B_7_1" localSheetId="7">#REF!</definedName>
    <definedName name="TOTAL8B_7_1" localSheetId="26">#REF!</definedName>
    <definedName name="TOTAL8B_7_1">#REF!</definedName>
    <definedName name="TOTAL8B_7_14">#N/A</definedName>
    <definedName name="TOTAL8C" localSheetId="4">#REF!</definedName>
    <definedName name="TOTAL8C" localSheetId="7">#REF!</definedName>
    <definedName name="TOTAL8C" localSheetId="26">#REF!</definedName>
    <definedName name="TOTAL8C">#REF!</definedName>
    <definedName name="TOTAL8C_1" localSheetId="4">#REF!</definedName>
    <definedName name="TOTAL8C_1" localSheetId="7">#REF!</definedName>
    <definedName name="TOTAL8C_1" localSheetId="26">#REF!</definedName>
    <definedName name="TOTAL8C_1">#REF!</definedName>
    <definedName name="TOTAL8C_14">#N/A</definedName>
    <definedName name="TOTAL8C_7">#N/A</definedName>
    <definedName name="TOTAL8C_7_1" localSheetId="4">#REF!</definedName>
    <definedName name="TOTAL8C_7_1" localSheetId="7">#REF!</definedName>
    <definedName name="TOTAL8C_7_1" localSheetId="26">#REF!</definedName>
    <definedName name="TOTAL8C_7_1">#REF!</definedName>
    <definedName name="TOTAL8C_7_14">#N/A</definedName>
    <definedName name="TOTAL8D" localSheetId="4">#REF!</definedName>
    <definedName name="TOTAL8D" localSheetId="7">#REF!</definedName>
    <definedName name="TOTAL8D" localSheetId="26">#REF!</definedName>
    <definedName name="TOTAL8D">#REF!</definedName>
    <definedName name="TOTAL8D_1" localSheetId="4">#REF!</definedName>
    <definedName name="TOTAL8D_1" localSheetId="7">#REF!</definedName>
    <definedName name="TOTAL8D_1" localSheetId="26">#REF!</definedName>
    <definedName name="TOTAL8D_1">#REF!</definedName>
    <definedName name="TOTAL8D_14">#N/A</definedName>
    <definedName name="TOTAL8D_7">#N/A</definedName>
    <definedName name="TOTAL8D_7_1" localSheetId="4">#REF!</definedName>
    <definedName name="TOTAL8D_7_1" localSheetId="7">#REF!</definedName>
    <definedName name="TOTAL8D_7_1" localSheetId="26">#REF!</definedName>
    <definedName name="TOTAL8D_7_1">#REF!</definedName>
    <definedName name="TOTAL8D_7_14">#N/A</definedName>
    <definedName name="TOTAL8E" localSheetId="4">#REF!</definedName>
    <definedName name="TOTAL8E" localSheetId="7">#REF!</definedName>
    <definedName name="TOTAL8E" localSheetId="26">#REF!</definedName>
    <definedName name="TOTAL8E">#REF!</definedName>
    <definedName name="TOTAL8E_1" localSheetId="4">#REF!</definedName>
    <definedName name="TOTAL8E_1" localSheetId="7">#REF!</definedName>
    <definedName name="TOTAL8E_1" localSheetId="26">#REF!</definedName>
    <definedName name="TOTAL8E_1">#REF!</definedName>
    <definedName name="TOTAL8E_14">#N/A</definedName>
    <definedName name="TOTAL8E_7">#N/A</definedName>
    <definedName name="TOTAL8E_7_1" localSheetId="4">#REF!</definedName>
    <definedName name="TOTAL8E_7_1" localSheetId="7">#REF!</definedName>
    <definedName name="TOTAL8E_7_1" localSheetId="26">#REF!</definedName>
    <definedName name="TOTAL8E_7_1">#REF!</definedName>
    <definedName name="TOTAL8E_7_14">#N/A</definedName>
    <definedName name="TOTAL8F" localSheetId="4">#REF!</definedName>
    <definedName name="TOTAL8F" localSheetId="7">#REF!</definedName>
    <definedName name="TOTAL8F" localSheetId="26">#REF!</definedName>
    <definedName name="TOTAL8F">#REF!</definedName>
    <definedName name="TOTAL8F_1" localSheetId="4">#REF!</definedName>
    <definedName name="TOTAL8F_1" localSheetId="7">#REF!</definedName>
    <definedName name="TOTAL8F_1" localSheetId="26">#REF!</definedName>
    <definedName name="TOTAL8F_1">#REF!</definedName>
    <definedName name="TOTAL8F_14">#N/A</definedName>
    <definedName name="TOTAL8F_7">#N/A</definedName>
    <definedName name="TOTAL8F_7_1" localSheetId="4">#REF!</definedName>
    <definedName name="TOTAL8F_7_1" localSheetId="7">#REF!</definedName>
    <definedName name="TOTAL8F_7_1" localSheetId="26">#REF!</definedName>
    <definedName name="TOTAL8F_7_1">#REF!</definedName>
    <definedName name="TOTAL8F_7_14">#N/A</definedName>
    <definedName name="TOTAL8G" localSheetId="4">#REF!</definedName>
    <definedName name="TOTAL8G" localSheetId="7">#REF!</definedName>
    <definedName name="TOTAL8G" localSheetId="26">#REF!</definedName>
    <definedName name="TOTAL8G">#REF!</definedName>
    <definedName name="TOTAL8G_1" localSheetId="4">#REF!</definedName>
    <definedName name="TOTAL8G_1" localSheetId="7">#REF!</definedName>
    <definedName name="TOTAL8G_1" localSheetId="26">#REF!</definedName>
    <definedName name="TOTAL8G_1">#REF!</definedName>
    <definedName name="TOTAL8G_14">#N/A</definedName>
    <definedName name="TOTAL8G_7">#N/A</definedName>
    <definedName name="TOTAL8G_7_1" localSheetId="4">#REF!</definedName>
    <definedName name="TOTAL8G_7_1" localSheetId="7">#REF!</definedName>
    <definedName name="TOTAL8G_7_1" localSheetId="26">#REF!</definedName>
    <definedName name="TOTAL8G_7_1">#REF!</definedName>
    <definedName name="TOTAL8G_7_14">#N/A</definedName>
    <definedName name="TOTAL8H" localSheetId="4">#REF!</definedName>
    <definedName name="TOTAL8H" localSheetId="7">#REF!</definedName>
    <definedName name="TOTAL8H" localSheetId="26">#REF!</definedName>
    <definedName name="TOTAL8H">#REF!</definedName>
    <definedName name="TOTAL8H_1" localSheetId="4">#REF!</definedName>
    <definedName name="TOTAL8H_1" localSheetId="7">#REF!</definedName>
    <definedName name="TOTAL8H_1" localSheetId="26">#REF!</definedName>
    <definedName name="TOTAL8H_1">#REF!</definedName>
    <definedName name="TOTAL8H_14">#N/A</definedName>
    <definedName name="TOTAL8H_7">#N/A</definedName>
    <definedName name="TOTAL8H_7_1" localSheetId="4">#REF!</definedName>
    <definedName name="TOTAL8H_7_1" localSheetId="7">#REF!</definedName>
    <definedName name="TOTAL8H_7_1" localSheetId="26">#REF!</definedName>
    <definedName name="TOTAL8H_7_1">#REF!</definedName>
    <definedName name="TOTAL8H_7_14">#N/A</definedName>
    <definedName name="TOTAL8I" localSheetId="4">#REF!</definedName>
    <definedName name="TOTAL8I" localSheetId="7">#REF!</definedName>
    <definedName name="TOTAL8I" localSheetId="26">#REF!</definedName>
    <definedName name="TOTAL8I">#REF!</definedName>
    <definedName name="TOTAL8I_1" localSheetId="4">#REF!</definedName>
    <definedName name="TOTAL8I_1" localSheetId="7">#REF!</definedName>
    <definedName name="TOTAL8I_1" localSheetId="26">#REF!</definedName>
    <definedName name="TOTAL8I_1">#REF!</definedName>
    <definedName name="TOTAL8I_14">#N/A</definedName>
    <definedName name="TOTAL8I_7">#N/A</definedName>
    <definedName name="TOTAL8I_7_1" localSheetId="4">#REF!</definedName>
    <definedName name="TOTAL8I_7_1" localSheetId="7">#REF!</definedName>
    <definedName name="TOTAL8I_7_1" localSheetId="26">#REF!</definedName>
    <definedName name="TOTAL8I_7_1">#REF!</definedName>
    <definedName name="TOTAL8I_7_14">#N/A</definedName>
    <definedName name="TOTAL8J" localSheetId="4">#REF!</definedName>
    <definedName name="TOTAL8J" localSheetId="7">#REF!</definedName>
    <definedName name="TOTAL8J" localSheetId="26">#REF!</definedName>
    <definedName name="TOTAL8J">#REF!</definedName>
    <definedName name="TOTAL8J_1" localSheetId="4">#REF!</definedName>
    <definedName name="TOTAL8J_1" localSheetId="7">#REF!</definedName>
    <definedName name="TOTAL8J_1" localSheetId="26">#REF!</definedName>
    <definedName name="TOTAL8J_1">#REF!</definedName>
    <definedName name="TOTAL8J_14">#N/A</definedName>
    <definedName name="TOTAL8J_7">#N/A</definedName>
    <definedName name="TOTAL8J_7_1" localSheetId="4">#REF!</definedName>
    <definedName name="TOTAL8J_7_1" localSheetId="7">#REF!</definedName>
    <definedName name="TOTAL8J_7_1" localSheetId="26">#REF!</definedName>
    <definedName name="TOTAL8J_7_1">#REF!</definedName>
    <definedName name="TOTAL8J_7_14">#N/A</definedName>
    <definedName name="TOTAL8K" localSheetId="4">#REF!</definedName>
    <definedName name="TOTAL8K" localSheetId="7">#REF!</definedName>
    <definedName name="TOTAL8K" localSheetId="26">#REF!</definedName>
    <definedName name="TOTAL8K">#REF!</definedName>
    <definedName name="TOTAL8K_1" localSheetId="4">#REF!</definedName>
    <definedName name="TOTAL8K_1" localSheetId="7">#REF!</definedName>
    <definedName name="TOTAL8K_1" localSheetId="26">#REF!</definedName>
    <definedName name="TOTAL8K_1">#REF!</definedName>
    <definedName name="TOTAL8K_14">#N/A</definedName>
    <definedName name="TOTAL8K_7">#N/A</definedName>
    <definedName name="TOTAL8K_7_1" localSheetId="4">#REF!</definedName>
    <definedName name="TOTAL8K_7_1" localSheetId="7">#REF!</definedName>
    <definedName name="TOTAL8K_7_1" localSheetId="26">#REF!</definedName>
    <definedName name="TOTAL8K_7_1">#REF!</definedName>
    <definedName name="TOTAL8K_7_14">#N/A</definedName>
    <definedName name="TOTAL8L" localSheetId="4">#REF!</definedName>
    <definedName name="TOTAL8L" localSheetId="7">#REF!</definedName>
    <definedName name="TOTAL8L" localSheetId="26">#REF!</definedName>
    <definedName name="TOTAL8L">#REF!</definedName>
    <definedName name="TOTAL8L_1" localSheetId="4">#REF!</definedName>
    <definedName name="TOTAL8L_1" localSheetId="7">#REF!</definedName>
    <definedName name="TOTAL8L_1" localSheetId="26">#REF!</definedName>
    <definedName name="TOTAL8L_1">#REF!</definedName>
    <definedName name="TOTAL8L_14">#N/A</definedName>
    <definedName name="TOTAL8L_7">#N/A</definedName>
    <definedName name="TOTAL8L_7_1" localSheetId="4">#REF!</definedName>
    <definedName name="TOTAL8L_7_1" localSheetId="7">#REF!</definedName>
    <definedName name="TOTAL8L_7_1" localSheetId="26">#REF!</definedName>
    <definedName name="TOTAL8L_7_1">#REF!</definedName>
    <definedName name="TOTAL8L_7_14">#N/A</definedName>
    <definedName name="TOTAL8O" localSheetId="4">#REF!</definedName>
    <definedName name="TOTAL8O" localSheetId="7">#REF!</definedName>
    <definedName name="TOTAL8O" localSheetId="26">#REF!</definedName>
    <definedName name="TOTAL8O">#REF!</definedName>
    <definedName name="TOTAL8O_1" localSheetId="4">#REF!</definedName>
    <definedName name="TOTAL8O_1" localSheetId="7">#REF!</definedName>
    <definedName name="TOTAL8O_1" localSheetId="26">#REF!</definedName>
    <definedName name="TOTAL8O_1">#REF!</definedName>
    <definedName name="TOTAL8O_14">#N/A</definedName>
    <definedName name="TOTAL8O_7">#N/A</definedName>
    <definedName name="TOTAL8O_7_1" localSheetId="4">#REF!</definedName>
    <definedName name="TOTAL8O_7_1" localSheetId="7">#REF!</definedName>
    <definedName name="TOTAL8O_7_1" localSheetId="26">#REF!</definedName>
    <definedName name="TOTAL8O_7_1">#REF!</definedName>
    <definedName name="TOTAL8O_7_14">#N/A</definedName>
    <definedName name="TOTAL8P" localSheetId="4">#REF!</definedName>
    <definedName name="TOTAL8P" localSheetId="7">#REF!</definedName>
    <definedName name="TOTAL8P" localSheetId="26">#REF!</definedName>
    <definedName name="TOTAL8P">#REF!</definedName>
    <definedName name="TOTAL8P_1" localSheetId="4">#REF!</definedName>
    <definedName name="TOTAL8P_1" localSheetId="7">#REF!</definedName>
    <definedName name="TOTAL8P_1" localSheetId="26">#REF!</definedName>
    <definedName name="TOTAL8P_1">#REF!</definedName>
    <definedName name="TOTAL8P_14">#N/A</definedName>
    <definedName name="TOTAL8P_7">#N/A</definedName>
    <definedName name="TOTAL8P_7_1" localSheetId="4">#REF!</definedName>
    <definedName name="TOTAL8P_7_1" localSheetId="7">#REF!</definedName>
    <definedName name="TOTAL8P_7_1" localSheetId="26">#REF!</definedName>
    <definedName name="TOTAL8P_7_1">#REF!</definedName>
    <definedName name="TOTAL8P_7_14">#N/A</definedName>
    <definedName name="TOTAL8Q" localSheetId="4">#REF!</definedName>
    <definedName name="TOTAL8Q" localSheetId="7">#REF!</definedName>
    <definedName name="TOTAL8Q" localSheetId="26">#REF!</definedName>
    <definedName name="TOTAL8Q">#REF!</definedName>
    <definedName name="TOTAL8Q_1" localSheetId="4">#REF!</definedName>
    <definedName name="TOTAL8Q_1" localSheetId="7">#REF!</definedName>
    <definedName name="TOTAL8Q_1" localSheetId="26">#REF!</definedName>
    <definedName name="TOTAL8Q_1">#REF!</definedName>
    <definedName name="TOTAL8Q_14">#N/A</definedName>
    <definedName name="TOTAL8Q_7">#N/A</definedName>
    <definedName name="TOTAL8Q_7_1" localSheetId="4">#REF!</definedName>
    <definedName name="TOTAL8Q_7_1" localSheetId="7">#REF!</definedName>
    <definedName name="TOTAL8Q_7_1" localSheetId="26">#REF!</definedName>
    <definedName name="TOTAL8Q_7_1">#REF!</definedName>
    <definedName name="TOTAL8Q_7_14">#N/A</definedName>
    <definedName name="TOTAL8R" localSheetId="4">#REF!</definedName>
    <definedName name="TOTAL8R" localSheetId="7">#REF!</definedName>
    <definedName name="TOTAL8R" localSheetId="26">#REF!</definedName>
    <definedName name="TOTAL8R">#REF!</definedName>
    <definedName name="TOTAL8R_1" localSheetId="4">#REF!</definedName>
    <definedName name="TOTAL8R_1" localSheetId="7">#REF!</definedName>
    <definedName name="TOTAL8R_1" localSheetId="26">#REF!</definedName>
    <definedName name="TOTAL8R_1">#REF!</definedName>
    <definedName name="TOTAL8R_14">#N/A</definedName>
    <definedName name="TOTAL8R_7">#N/A</definedName>
    <definedName name="TOTAL8R_7_1" localSheetId="4">#REF!</definedName>
    <definedName name="TOTAL8R_7_1" localSheetId="7">#REF!</definedName>
    <definedName name="TOTAL8R_7_1" localSheetId="26">#REF!</definedName>
    <definedName name="TOTAL8R_7_1">#REF!</definedName>
    <definedName name="TOTAL8R_7_14">#N/A</definedName>
    <definedName name="TOTAL9" localSheetId="4">#REF!</definedName>
    <definedName name="TOTAL9" localSheetId="7">#REF!</definedName>
    <definedName name="TOTAL9" localSheetId="26">#REF!</definedName>
    <definedName name="TOTAL9">#REF!</definedName>
    <definedName name="TOTAL9_1" localSheetId="4">#REF!</definedName>
    <definedName name="TOTAL9_1" localSheetId="7">#REF!</definedName>
    <definedName name="TOTAL9_1" localSheetId="26">#REF!</definedName>
    <definedName name="TOTAL9_1">#REF!</definedName>
    <definedName name="TOTAL9_14">#N/A</definedName>
    <definedName name="TOTAL9_7">#N/A</definedName>
    <definedName name="TOTAL9_7_1" localSheetId="4">#REF!</definedName>
    <definedName name="TOTAL9_7_1" localSheetId="7">#REF!</definedName>
    <definedName name="TOTAL9_7_1" localSheetId="26">#REF!</definedName>
    <definedName name="TOTAL9_7_1">#REF!</definedName>
    <definedName name="TOTAL9_7_14">#N/A</definedName>
    <definedName name="TOTALA" localSheetId="4">#REF!</definedName>
    <definedName name="TOTALA" localSheetId="7">#REF!</definedName>
    <definedName name="TOTALA">#REF!</definedName>
    <definedName name="TOTALA_1" localSheetId="4">#REF!</definedName>
    <definedName name="TOTALA_1" localSheetId="7">#REF!</definedName>
    <definedName name="TOTALA_1" localSheetId="26">#REF!</definedName>
    <definedName name="TOTALA_1">#REF!</definedName>
    <definedName name="TOTALA_14">#N/A</definedName>
    <definedName name="TOTALA_7">#N/A</definedName>
    <definedName name="TOTALA_7_1" localSheetId="4">#REF!</definedName>
    <definedName name="TOTALA_7_1" localSheetId="7">#REF!</definedName>
    <definedName name="TOTALA_7_1" localSheetId="26">#REF!</definedName>
    <definedName name="TOTALA_7_1">#REF!</definedName>
    <definedName name="TOTALA_7_14">#N/A</definedName>
    <definedName name="TOTALB" localSheetId="4">#REF!</definedName>
    <definedName name="TOTALB" localSheetId="7">#REF!</definedName>
    <definedName name="TOTALB">#REF!</definedName>
    <definedName name="TOTALB_1" localSheetId="4">#REF!</definedName>
    <definedName name="TOTALB_1" localSheetId="7">#REF!</definedName>
    <definedName name="TOTALB_1" localSheetId="26">#REF!</definedName>
    <definedName name="TOTALB_1">#REF!</definedName>
    <definedName name="TOTALB_14">#N/A</definedName>
    <definedName name="TOTALB_7">#N/A</definedName>
    <definedName name="TOTALB_7_1" localSheetId="4">#REF!</definedName>
    <definedName name="TOTALB_7_1" localSheetId="7">#REF!</definedName>
    <definedName name="TOTALB_7_1" localSheetId="26">#REF!</definedName>
    <definedName name="TOTALB_7_1">#REF!</definedName>
    <definedName name="TOTALB_7_14">#N/A</definedName>
    <definedName name="TOTALC" localSheetId="4">#REF!</definedName>
    <definedName name="TOTALC" localSheetId="7">#REF!</definedName>
    <definedName name="TOTALC">#REF!</definedName>
    <definedName name="TOTALC_1" localSheetId="4">#REF!</definedName>
    <definedName name="TOTALC_1" localSheetId="7">#REF!</definedName>
    <definedName name="TOTALC_1" localSheetId="26">#REF!</definedName>
    <definedName name="TOTALC_1">#REF!</definedName>
    <definedName name="TOTALC_14">#N/A</definedName>
    <definedName name="TOTALC_7">#N/A</definedName>
    <definedName name="TOTALC_7_1" localSheetId="4">#REF!</definedName>
    <definedName name="TOTALC_7_1" localSheetId="7">#REF!</definedName>
    <definedName name="TOTALC_7_1" localSheetId="26">#REF!</definedName>
    <definedName name="TOTALC_7_1">#REF!</definedName>
    <definedName name="TOTALC_7_14">#N/A</definedName>
    <definedName name="TOTALD" localSheetId="4">#REF!</definedName>
    <definedName name="TOTALD" localSheetId="7">#REF!</definedName>
    <definedName name="TOTALD">#REF!</definedName>
    <definedName name="TOTALD_1" localSheetId="4">#REF!</definedName>
    <definedName name="TOTALD_1" localSheetId="7">#REF!</definedName>
    <definedName name="TOTALD_1" localSheetId="26">#REF!</definedName>
    <definedName name="TOTALD_1">#REF!</definedName>
    <definedName name="TOTALD_14">#N/A</definedName>
    <definedName name="TOTALD_7">#N/A</definedName>
    <definedName name="TOTALD_7_1" localSheetId="4">#REF!</definedName>
    <definedName name="TOTALD_7_1" localSheetId="7">#REF!</definedName>
    <definedName name="TOTALD_7_1" localSheetId="26">#REF!</definedName>
    <definedName name="TOTALD_7_1">#REF!</definedName>
    <definedName name="TOTALD_7_14">#N/A</definedName>
    <definedName name="TOTALE" localSheetId="4">#REF!</definedName>
    <definedName name="TOTALE" localSheetId="7">#REF!</definedName>
    <definedName name="TOTALE">#REF!</definedName>
    <definedName name="TOTALE_1" localSheetId="4">#REF!</definedName>
    <definedName name="TOTALE_1" localSheetId="7">#REF!</definedName>
    <definedName name="TOTALE_1" localSheetId="26">#REF!</definedName>
    <definedName name="TOTALE_1">#REF!</definedName>
    <definedName name="TOTALE_14">#N/A</definedName>
    <definedName name="TOTALE_7">#N/A</definedName>
    <definedName name="TOTALE_7_1" localSheetId="4">#REF!</definedName>
    <definedName name="TOTALE_7_1" localSheetId="7">#REF!</definedName>
    <definedName name="TOTALE_7_1" localSheetId="26">#REF!</definedName>
    <definedName name="TOTALE_7_1">#REF!</definedName>
    <definedName name="TOTALE_7_14">#N/A</definedName>
    <definedName name="TOTALF" localSheetId="4">#REF!</definedName>
    <definedName name="TOTALF" localSheetId="7">#REF!</definedName>
    <definedName name="TOTALF">#REF!</definedName>
    <definedName name="TOTALF_1" localSheetId="4">#REF!</definedName>
    <definedName name="TOTALF_1" localSheetId="7">#REF!</definedName>
    <definedName name="TOTALF_1" localSheetId="26">#REF!</definedName>
    <definedName name="TOTALF_1">#REF!</definedName>
    <definedName name="TOTALF_14">#N/A</definedName>
    <definedName name="TOTALF_7">#N/A</definedName>
    <definedName name="TOTALF_7_1" localSheetId="4">#REF!</definedName>
    <definedName name="TOTALF_7_1" localSheetId="7">#REF!</definedName>
    <definedName name="TOTALF_7_1" localSheetId="26">#REF!</definedName>
    <definedName name="TOTALF_7_1">#REF!</definedName>
    <definedName name="TOTALF_7_14">#N/A</definedName>
    <definedName name="TOTALG" localSheetId="4">#REF!</definedName>
    <definedName name="TOTALG" localSheetId="7">#REF!</definedName>
    <definedName name="TOTALG">#REF!</definedName>
    <definedName name="TOTALG_1" localSheetId="4">#REF!</definedName>
    <definedName name="TOTALG_1" localSheetId="7">#REF!</definedName>
    <definedName name="TOTALG_1" localSheetId="26">#REF!</definedName>
    <definedName name="TOTALG_1">#REF!</definedName>
    <definedName name="TOTALG_14">#N/A</definedName>
    <definedName name="TOTALG_7">#N/A</definedName>
    <definedName name="TOTALG_7_1" localSheetId="4">#REF!</definedName>
    <definedName name="TOTALG_7_1" localSheetId="7">#REF!</definedName>
    <definedName name="TOTALG_7_1" localSheetId="26">#REF!</definedName>
    <definedName name="TOTALG_7_1">#REF!</definedName>
    <definedName name="TOTALG_7_14">#N/A</definedName>
    <definedName name="TOTALH" localSheetId="4">#REF!</definedName>
    <definedName name="TOTALH" localSheetId="7">#REF!</definedName>
    <definedName name="TOTALH">#REF!</definedName>
    <definedName name="TOTALH_1" localSheetId="4">#REF!</definedName>
    <definedName name="TOTALH_1" localSheetId="7">#REF!</definedName>
    <definedName name="TOTALH_1" localSheetId="26">#REF!</definedName>
    <definedName name="TOTALH_1">#REF!</definedName>
    <definedName name="TOTALH_14">#N/A</definedName>
    <definedName name="TOTALH_7">#N/A</definedName>
    <definedName name="TOTALH_7_1" localSheetId="4">#REF!</definedName>
    <definedName name="TOTALH_7_1" localSheetId="7">#REF!</definedName>
    <definedName name="TOTALH_7_1" localSheetId="26">#REF!</definedName>
    <definedName name="TOTALH_7_1">#REF!</definedName>
    <definedName name="TOTALH_7_14">#N/A</definedName>
    <definedName name="TOTALI" localSheetId="4">#REF!</definedName>
    <definedName name="TOTALI" localSheetId="7">#REF!</definedName>
    <definedName name="TOTALI">#REF!</definedName>
    <definedName name="TOTALI_1" localSheetId="4">#REF!</definedName>
    <definedName name="TOTALI_1" localSheetId="7">#REF!</definedName>
    <definedName name="TOTALI_1" localSheetId="26">#REF!</definedName>
    <definedName name="TOTALI_1">#REF!</definedName>
    <definedName name="TOTALI_14">#N/A</definedName>
    <definedName name="TOTALI_7">#N/A</definedName>
    <definedName name="TOTALI_7_1" localSheetId="4">#REF!</definedName>
    <definedName name="TOTALI_7_1" localSheetId="7">#REF!</definedName>
    <definedName name="TOTALI_7_1" localSheetId="26">#REF!</definedName>
    <definedName name="TOTALI_7_1">#REF!</definedName>
    <definedName name="TOTALI_7_14">#N/A</definedName>
    <definedName name="TOTALJ" localSheetId="4">#REF!</definedName>
    <definedName name="TOTALJ" localSheetId="7">#REF!</definedName>
    <definedName name="TOTALJ">#REF!</definedName>
    <definedName name="TOTALJ_1" localSheetId="4">#REF!</definedName>
    <definedName name="TOTALJ_1" localSheetId="7">#REF!</definedName>
    <definedName name="TOTALJ_1" localSheetId="26">#REF!</definedName>
    <definedName name="TOTALJ_1">#REF!</definedName>
    <definedName name="TOTALJ_14">#N/A</definedName>
    <definedName name="TOTALJ_7">#N/A</definedName>
    <definedName name="TOTALJ_7_1" localSheetId="4">#REF!</definedName>
    <definedName name="TOTALJ_7_1" localSheetId="7">#REF!</definedName>
    <definedName name="TOTALJ_7_1" localSheetId="26">#REF!</definedName>
    <definedName name="TOTALJ_7_1">#REF!</definedName>
    <definedName name="TOTALJ_7_14">#N/A</definedName>
    <definedName name="TOTALK" localSheetId="4">#REF!</definedName>
    <definedName name="TOTALK" localSheetId="7">#REF!</definedName>
    <definedName name="TOTALK">#REF!</definedName>
    <definedName name="TOTALK_1" localSheetId="4">#REF!</definedName>
    <definedName name="TOTALK_1" localSheetId="7">#REF!</definedName>
    <definedName name="TOTALK_1" localSheetId="26">#REF!</definedName>
    <definedName name="TOTALK_1">#REF!</definedName>
    <definedName name="TOTALK_14">#N/A</definedName>
    <definedName name="TOTALK_7">#N/A</definedName>
    <definedName name="TOTALK_7_1" localSheetId="4">#REF!</definedName>
    <definedName name="TOTALK_7_1" localSheetId="7">#REF!</definedName>
    <definedName name="TOTALK_7_1" localSheetId="26">#REF!</definedName>
    <definedName name="TOTALK_7_1">#REF!</definedName>
    <definedName name="TOTALK_7_14">#N/A</definedName>
    <definedName name="TOTALL" localSheetId="4">#REF!</definedName>
    <definedName name="TOTALL" localSheetId="7">#REF!</definedName>
    <definedName name="TOTALL">#REF!</definedName>
    <definedName name="TOTALL_1" localSheetId="4">#REF!</definedName>
    <definedName name="TOTALL_1" localSheetId="7">#REF!</definedName>
    <definedName name="TOTALL_1" localSheetId="26">#REF!</definedName>
    <definedName name="TOTALL_1">#REF!</definedName>
    <definedName name="TOTALL_14">#N/A</definedName>
    <definedName name="TOTALL_7">#N/A</definedName>
    <definedName name="TOTALL_7_1" localSheetId="4">#REF!</definedName>
    <definedName name="TOTALL_7_1" localSheetId="7">#REF!</definedName>
    <definedName name="TOTALL_7_1" localSheetId="26">#REF!</definedName>
    <definedName name="TOTALL_7_1">#REF!</definedName>
    <definedName name="TOTALL_7_14">#N/A</definedName>
    <definedName name="TOTALMATERIAL" localSheetId="4">#REF!</definedName>
    <definedName name="TOTALMATERIAL" localSheetId="7">#REF!</definedName>
    <definedName name="TOTALMATERIAL">#REF!</definedName>
    <definedName name="TOTALMATERIAL_1" localSheetId="4">#REF!</definedName>
    <definedName name="TOTALMATERIAL_1" localSheetId="7">#REF!</definedName>
    <definedName name="TOTALMATERIAL_1">#REF!</definedName>
    <definedName name="TOTALO" localSheetId="4">#REF!</definedName>
    <definedName name="TOTALO" localSheetId="7">#REF!</definedName>
    <definedName name="TOTALO">#REF!</definedName>
    <definedName name="TOTALO_1" localSheetId="4">#REF!</definedName>
    <definedName name="TOTALO_1" localSheetId="7">#REF!</definedName>
    <definedName name="TOTALO_1" localSheetId="26">#REF!</definedName>
    <definedName name="TOTALO_1">#REF!</definedName>
    <definedName name="TOTALO_14">#N/A</definedName>
    <definedName name="TOTALO_7">#N/A</definedName>
    <definedName name="TOTALO_7_1" localSheetId="4">#REF!</definedName>
    <definedName name="TOTALO_7_1" localSheetId="7">#REF!</definedName>
    <definedName name="TOTALO_7_1" localSheetId="26">#REF!</definedName>
    <definedName name="TOTALO_7_1">#REF!</definedName>
    <definedName name="TOTALO_7_14">#N/A</definedName>
    <definedName name="totalob" localSheetId="4">#REF!</definedName>
    <definedName name="totalob" localSheetId="7">#REF!</definedName>
    <definedName name="totalob">#REF!</definedName>
    <definedName name="TOTALP" localSheetId="4">#REF!</definedName>
    <definedName name="TOTALP" localSheetId="7">#REF!</definedName>
    <definedName name="TOTALP">#REF!</definedName>
    <definedName name="TOTALP_1" localSheetId="4">#REF!</definedName>
    <definedName name="TOTALP_1" localSheetId="7">#REF!</definedName>
    <definedName name="TOTALP_1" localSheetId="26">#REF!</definedName>
    <definedName name="TOTALP_1">#REF!</definedName>
    <definedName name="TOTALP_14">#N/A</definedName>
    <definedName name="TOTALP_7">#N/A</definedName>
    <definedName name="TOTALP_7_1" localSheetId="4">#REF!</definedName>
    <definedName name="TOTALP_7_1" localSheetId="7">#REF!</definedName>
    <definedName name="TOTALP_7_1" localSheetId="26">#REF!</definedName>
    <definedName name="TOTALP_7_1">#REF!</definedName>
    <definedName name="TOTALP_7_14">#N/A</definedName>
    <definedName name="TOTALQ" localSheetId="4">#REF!</definedName>
    <definedName name="TOTALQ" localSheetId="7">#REF!</definedName>
    <definedName name="TOTALQ">#REF!</definedName>
    <definedName name="TOTALQ_1" localSheetId="4">#REF!</definedName>
    <definedName name="TOTALQ_1" localSheetId="7">#REF!</definedName>
    <definedName name="TOTALQ_1" localSheetId="26">#REF!</definedName>
    <definedName name="TOTALQ_1">#REF!</definedName>
    <definedName name="TOTALQ_14">#N/A</definedName>
    <definedName name="TOTALQ_7">#N/A</definedName>
    <definedName name="TOTALQ_7_1" localSheetId="4">#REF!</definedName>
    <definedName name="TOTALQ_7_1" localSheetId="7">#REF!</definedName>
    <definedName name="TOTALQ_7_1" localSheetId="26">#REF!</definedName>
    <definedName name="TOTALQ_7_1">#REF!</definedName>
    <definedName name="TOTALQ_7_14">#N/A</definedName>
    <definedName name="TOTALRP" localSheetId="4">#REF!</definedName>
    <definedName name="TOTALRP" localSheetId="7">#REF!</definedName>
    <definedName name="TOTALRP">#REF!</definedName>
    <definedName name="TOTALSAIBRO" localSheetId="4">#REF!</definedName>
    <definedName name="TOTALSAIBRO" localSheetId="7">#REF!</definedName>
    <definedName name="TOTALSAIBRO" localSheetId="26">#REF!</definedName>
    <definedName name="TOTALSAIBRO">#REF!</definedName>
    <definedName name="TOTALSERVIÇO" localSheetId="4">#REF!</definedName>
    <definedName name="TOTALSERVIÇO" localSheetId="7">#REF!</definedName>
    <definedName name="TOTALSERVIÇO">#REF!</definedName>
    <definedName name="TOTALSERVIÇO_1" localSheetId="4">#REF!</definedName>
    <definedName name="TOTALSERVIÇO_1" localSheetId="7">#REF!</definedName>
    <definedName name="TOTALSERVIÇO_1">#REF!</definedName>
    <definedName name="TOTALTB" localSheetId="4">#REF!</definedName>
    <definedName name="TOTALTB" localSheetId="7">#REF!</definedName>
    <definedName name="TOTALTB">#REF!</definedName>
    <definedName name="totcro" localSheetId="4">#REF!</definedName>
    <definedName name="totcro" localSheetId="7">#REF!</definedName>
    <definedName name="totcro">#REF!</definedName>
    <definedName name="TOTFASE" localSheetId="4">#REF!</definedName>
    <definedName name="TOTFASE" localSheetId="7">#REF!</definedName>
    <definedName name="TOTFASE">#REF!</definedName>
    <definedName name="TOTFASE_1" localSheetId="4">#REF!</definedName>
    <definedName name="TOTFASE_1" localSheetId="7">#REF!</definedName>
    <definedName name="TOTFASE_1">#REF!</definedName>
    <definedName name="TOTFASE_5" localSheetId="4">#REF!</definedName>
    <definedName name="TOTFASE_5" localSheetId="7">#REF!</definedName>
    <definedName name="TOTFASE_5">#REF!</definedName>
    <definedName name="TOTFASE_6" localSheetId="4">#REF!</definedName>
    <definedName name="TOTFASE_6" localSheetId="7">#REF!</definedName>
    <definedName name="TOTFASE_6">#REF!</definedName>
    <definedName name="totg" localSheetId="4">#REF!</definedName>
    <definedName name="totg" localSheetId="7">#REF!</definedName>
    <definedName name="totg">#REF!</definedName>
    <definedName name="TOTGC" localSheetId="4">#REF!</definedName>
    <definedName name="TOTGC" localSheetId="7">#REF!</definedName>
    <definedName name="TOTGC">#REF!</definedName>
    <definedName name="totmsa" localSheetId="4">#REF!</definedName>
    <definedName name="totmsa" localSheetId="7">#REF!</definedName>
    <definedName name="totmsa" localSheetId="26">#REF!</definedName>
    <definedName name="totmsa">#REF!</definedName>
    <definedName name="totmsa_1" localSheetId="4">#REF!</definedName>
    <definedName name="totmsa_1" localSheetId="7">#REF!</definedName>
    <definedName name="totmsa_1" localSheetId="26">#REF!</definedName>
    <definedName name="totmsa_1">#REF!</definedName>
    <definedName name="totmsa_10" localSheetId="4">#REF!</definedName>
    <definedName name="totmsa_10" localSheetId="7">#REF!</definedName>
    <definedName name="totmsa_10">#REF!</definedName>
    <definedName name="totmsa_12" localSheetId="4">#REF!</definedName>
    <definedName name="totmsa_12" localSheetId="7">#REF!</definedName>
    <definedName name="totmsa_12">#REF!</definedName>
    <definedName name="totmsa_2" localSheetId="4">#REF!</definedName>
    <definedName name="totmsa_2" localSheetId="7">#REF!</definedName>
    <definedName name="totmsa_2" localSheetId="26">#REF!</definedName>
    <definedName name="totmsa_2">#REF!</definedName>
    <definedName name="totmsa_3" localSheetId="4">#REF!</definedName>
    <definedName name="totmsa_3" localSheetId="7">#REF!</definedName>
    <definedName name="totmsa_3" localSheetId="26">#REF!</definedName>
    <definedName name="totmsa_3">#REF!</definedName>
    <definedName name="totmsa_4" localSheetId="4">#REF!</definedName>
    <definedName name="totmsa_4" localSheetId="7">#REF!</definedName>
    <definedName name="totmsa_4" localSheetId="26">#REF!</definedName>
    <definedName name="totmsa_4">#REF!</definedName>
    <definedName name="totmsa_5" localSheetId="4">#REF!</definedName>
    <definedName name="totmsa_5" localSheetId="7">#REF!</definedName>
    <definedName name="totmsa_5">#REF!</definedName>
    <definedName name="totmsa_6" localSheetId="4">#REF!</definedName>
    <definedName name="totmsa_6" localSheetId="7">#REF!</definedName>
    <definedName name="totmsa_6">#REF!</definedName>
    <definedName name="totmsa_7" localSheetId="4">#REF!</definedName>
    <definedName name="totmsa_7" localSheetId="7">#REF!</definedName>
    <definedName name="totmsa_7">#REF!</definedName>
    <definedName name="totmsa_9" localSheetId="4">#REF!</definedName>
    <definedName name="totmsa_9" localSheetId="7">#REF!</definedName>
    <definedName name="totmsa_9">#REF!</definedName>
    <definedName name="totmsa2" localSheetId="4">#REF!</definedName>
    <definedName name="totmsa2" localSheetId="7">#REF!</definedName>
    <definedName name="totmsa2" localSheetId="26">#REF!</definedName>
    <definedName name="totmsa2">#REF!</definedName>
    <definedName name="totmsa2_1" localSheetId="4">#REF!</definedName>
    <definedName name="totmsa2_1" localSheetId="7">#REF!</definedName>
    <definedName name="totmsa2_1" localSheetId="26">#REF!</definedName>
    <definedName name="totmsa2_1">#REF!</definedName>
    <definedName name="totmsa2_10" localSheetId="4">#REF!</definedName>
    <definedName name="totmsa2_10" localSheetId="7">#REF!</definedName>
    <definedName name="totmsa2_10">#REF!</definedName>
    <definedName name="totmsa2_12" localSheetId="4">#REF!</definedName>
    <definedName name="totmsa2_12" localSheetId="7">#REF!</definedName>
    <definedName name="totmsa2_12">#REF!</definedName>
    <definedName name="totmsa2_2" localSheetId="4">#REF!</definedName>
    <definedName name="totmsa2_2" localSheetId="7">#REF!</definedName>
    <definedName name="totmsa2_2" localSheetId="26">#REF!</definedName>
    <definedName name="totmsa2_2">#REF!</definedName>
    <definedName name="totmsa2_3" localSheetId="4">#REF!</definedName>
    <definedName name="totmsa2_3" localSheetId="7">#REF!</definedName>
    <definedName name="totmsa2_3" localSheetId="26">#REF!</definedName>
    <definedName name="totmsa2_3">#REF!</definedName>
    <definedName name="totmsa2_4" localSheetId="4">#REF!</definedName>
    <definedName name="totmsa2_4" localSheetId="7">#REF!</definedName>
    <definedName name="totmsa2_4" localSheetId="26">#REF!</definedName>
    <definedName name="totmsa2_4">#REF!</definedName>
    <definedName name="totmsa2_5" localSheetId="4">#REF!</definedName>
    <definedName name="totmsa2_5" localSheetId="7">#REF!</definedName>
    <definedName name="totmsa2_5">#REF!</definedName>
    <definedName name="totmsa2_6" localSheetId="4">#REF!</definedName>
    <definedName name="totmsa2_6" localSheetId="7">#REF!</definedName>
    <definedName name="totmsa2_6">#REF!</definedName>
    <definedName name="totmsa2_7" localSheetId="4">#REF!</definedName>
    <definedName name="totmsa2_7" localSheetId="7">#REF!</definedName>
    <definedName name="totmsa2_7">#REF!</definedName>
    <definedName name="totmsa2_9" localSheetId="4">#REF!</definedName>
    <definedName name="totmsa2_9" localSheetId="7">#REF!</definedName>
    <definedName name="totmsa2_9">#REF!</definedName>
    <definedName name="TOTPAA">#N/A</definedName>
    <definedName name="TOTPAA_1">#N/A</definedName>
    <definedName name="TOTPAA_10">#N/A</definedName>
    <definedName name="TOTPAA_11">#N/A</definedName>
    <definedName name="TOTPAA_12">#N/A</definedName>
    <definedName name="TOTPAA_13">#N/A</definedName>
    <definedName name="TOTPAA_2">#N/A</definedName>
    <definedName name="TOTPAA_3">#N/A</definedName>
    <definedName name="TOTPAA_4">#N/A</definedName>
    <definedName name="TOTPAA_5">#N/A</definedName>
    <definedName name="TOTPAA_6">#N/A</definedName>
    <definedName name="TOTPAA_7">#N/A</definedName>
    <definedName name="TOTPAA_8">#N/A</definedName>
    <definedName name="TOTPAA_9">#N/A</definedName>
    <definedName name="TOTSERV" localSheetId="4">#REF!</definedName>
    <definedName name="TOTSERV" localSheetId="7">#REF!</definedName>
    <definedName name="TOTSERV">#REF!</definedName>
    <definedName name="totsma" localSheetId="4">#REF!</definedName>
    <definedName name="totsma" localSheetId="7">#REF!</definedName>
    <definedName name="totsma" localSheetId="26">#REF!</definedName>
    <definedName name="totsma">#REF!</definedName>
    <definedName name="totsma_1" localSheetId="4">#REF!</definedName>
    <definedName name="totsma_1" localSheetId="7">#REF!</definedName>
    <definedName name="totsma_1" localSheetId="26">#REF!</definedName>
    <definedName name="totsma_1">#REF!</definedName>
    <definedName name="totsma_10" localSheetId="4">#REF!</definedName>
    <definedName name="totsma_10" localSheetId="7">#REF!</definedName>
    <definedName name="totsma_10">#REF!</definedName>
    <definedName name="totsma_12" localSheetId="4">#REF!</definedName>
    <definedName name="totsma_12" localSheetId="7">#REF!</definedName>
    <definedName name="totsma_12">#REF!</definedName>
    <definedName name="totsma_2" localSheetId="4">#REF!</definedName>
    <definedName name="totsma_2" localSheetId="7">#REF!</definedName>
    <definedName name="totsma_2" localSheetId="26">#REF!</definedName>
    <definedName name="totsma_2">#REF!</definedName>
    <definedName name="totsma_3" localSheetId="4">#REF!</definedName>
    <definedName name="totsma_3" localSheetId="7">#REF!</definedName>
    <definedName name="totsma_3" localSheetId="26">#REF!</definedName>
    <definedName name="totsma_3">#REF!</definedName>
    <definedName name="totsma_4" localSheetId="4">#REF!</definedName>
    <definedName name="totsma_4" localSheetId="7">#REF!</definedName>
    <definedName name="totsma_4" localSheetId="26">#REF!</definedName>
    <definedName name="totsma_4">#REF!</definedName>
    <definedName name="totsma_5" localSheetId="4">#REF!</definedName>
    <definedName name="totsma_5" localSheetId="7">#REF!</definedName>
    <definedName name="totsma_5">#REF!</definedName>
    <definedName name="totsma_6" localSheetId="4">#REF!</definedName>
    <definedName name="totsma_6" localSheetId="7">#REF!</definedName>
    <definedName name="totsma_6">#REF!</definedName>
    <definedName name="totsma_7" localSheetId="4">#REF!</definedName>
    <definedName name="totsma_7" localSheetId="7">#REF!</definedName>
    <definedName name="totsma_7">#REF!</definedName>
    <definedName name="totsma_9" localSheetId="4">#REF!</definedName>
    <definedName name="totsma_9" localSheetId="7">#REF!</definedName>
    <definedName name="totsma_9">#REF!</definedName>
    <definedName name="TP" localSheetId="4" hidden="1">#REF!</definedName>
    <definedName name="TP" localSheetId="7" hidden="1">#REF!</definedName>
    <definedName name="TP" hidden="1">#REF!</definedName>
    <definedName name="tp6\12" localSheetId="4">#REF!</definedName>
    <definedName name="tp6\12" localSheetId="7">#REF!</definedName>
    <definedName name="tp6\12">#REF!</definedName>
    <definedName name="TPA" localSheetId="4">#REF!</definedName>
    <definedName name="TPA" localSheetId="7">#REF!</definedName>
    <definedName name="TPA" localSheetId="26">#REF!</definedName>
    <definedName name="TPA">#REF!</definedName>
    <definedName name="TPC" localSheetId="4">#REF!</definedName>
    <definedName name="TPC" localSheetId="7">#REF!</definedName>
    <definedName name="TPC" localSheetId="26">#REF!</definedName>
    <definedName name="TPC">#REF!</definedName>
    <definedName name="TPC_10">#N/A</definedName>
    <definedName name="TPC_11">#N/A</definedName>
    <definedName name="TPC_12">#N/A</definedName>
    <definedName name="TPC_13">#N/A</definedName>
    <definedName name="TPC_14">#N/A</definedName>
    <definedName name="TPC_15">#N/A</definedName>
    <definedName name="TPC_16">#N/A</definedName>
    <definedName name="TPC_17">#N/A</definedName>
    <definedName name="TPC_18">#N/A</definedName>
    <definedName name="TPC_5">#N/A</definedName>
    <definedName name="TPC_6">#N/A</definedName>
    <definedName name="TPC_7">#N/A</definedName>
    <definedName name="TPC_8">#N/A</definedName>
    <definedName name="TPC_9">#N/A</definedName>
    <definedName name="tpl1\2" localSheetId="4">#REF!</definedName>
    <definedName name="tpl1\2" localSheetId="7">#REF!</definedName>
    <definedName name="tpl1\2">#REF!</definedName>
    <definedName name="TPM" localSheetId="4">#REF!</definedName>
    <definedName name="TPM" localSheetId="19">#REF!</definedName>
    <definedName name="TPM" localSheetId="7">#REF!</definedName>
    <definedName name="TPM" localSheetId="26">#REF!</definedName>
    <definedName name="TPM">#REF!</definedName>
    <definedName name="TPM_2">#N/A</definedName>
    <definedName name="TPM_25" localSheetId="4">#REF!</definedName>
    <definedName name="TPM_25" localSheetId="7">#REF!</definedName>
    <definedName name="TPM_25" localSheetId="26">#REF!</definedName>
    <definedName name="TPM_25">#REF!</definedName>
    <definedName name="TPM_4" localSheetId="4">#REF!</definedName>
    <definedName name="TPM_4" localSheetId="7">#REF!</definedName>
    <definedName name="TPM_4">#REF!</definedName>
    <definedName name="tpmfs" localSheetId="4">#REF!</definedName>
    <definedName name="tpmfs" localSheetId="7">#REF!</definedName>
    <definedName name="tpmfs">#REF!</definedName>
    <definedName name="TPMM" localSheetId="4">#REF!</definedName>
    <definedName name="TPMM" localSheetId="7">#REF!</definedName>
    <definedName name="TPMM">#REF!</definedName>
    <definedName name="Tpo_Suporte_Sinal_Vertical" localSheetId="7">#REF!</definedName>
    <definedName name="Tpo_Suporte_Sinal_Vertical">#REF!</definedName>
    <definedName name="TR" localSheetId="4">#REF!</definedName>
    <definedName name="TR" localSheetId="7">#REF!</definedName>
    <definedName name="TR">#REF!</definedName>
    <definedName name="TR\" localSheetId="7" hidden="1">{#N/A,#N/A,FALSE,"Aging Summary";#N/A,#N/A,FALSE,"Ratio Analysis";#N/A,#N/A,FALSE,"Test 120 Day Accts";#N/A,#N/A,FALSE,"Tickmarks"}</definedName>
    <definedName name="TR\" hidden="1">{#N/A,#N/A,FALSE,"Aging Summary";#N/A,#N/A,FALSE,"Ratio Analysis";#N/A,#N/A,FALSE,"Test 120 Day Accts";#N/A,#N/A,FALSE,"Tickmarks"}</definedName>
    <definedName name="TR_13" localSheetId="4">#REF!</definedName>
    <definedName name="TR_13" localSheetId="7">#REF!</definedName>
    <definedName name="TR_13">#REF!</definedName>
    <definedName name="TR_39" localSheetId="4">#REF!</definedName>
    <definedName name="TR_39" localSheetId="7">#REF!</definedName>
    <definedName name="TR_39">#REF!</definedName>
    <definedName name="TR_6" localSheetId="4">#REF!</definedName>
    <definedName name="TR_6" localSheetId="7">#REF!</definedName>
    <definedName name="TR_6">#REF!</definedName>
    <definedName name="TR5C" localSheetId="4">#REF!</definedName>
    <definedName name="TR5C" localSheetId="7">#REF!</definedName>
    <definedName name="TR5C" localSheetId="26">#REF!</definedName>
    <definedName name="TR5C">#REF!</definedName>
    <definedName name="TRAB" localSheetId="4">#REF!</definedName>
    <definedName name="TRAB" localSheetId="7">#REF!</definedName>
    <definedName name="TRAB">#REF!</definedName>
    <definedName name="TRABALHO" localSheetId="4">#REF!</definedName>
    <definedName name="TRABALHO" localSheetId="7">#REF!</definedName>
    <definedName name="TRABALHO" localSheetId="26">#REF!</definedName>
    <definedName name="TRABALHO">#REF!</definedName>
    <definedName name="TRABALHO_12" localSheetId="4">#REF!</definedName>
    <definedName name="TRABALHO_12" localSheetId="7">#REF!</definedName>
    <definedName name="TRABALHO_12">#REF!</definedName>
    <definedName name="TrabAnual" localSheetId="4">#REF!</definedName>
    <definedName name="TrabAnual" localSheetId="7">#REF!</definedName>
    <definedName name="TrabAnual" localSheetId="26">#REF!</definedName>
    <definedName name="TrabAnual">#REF!</definedName>
    <definedName name="TRAF" localSheetId="4">#REF!</definedName>
    <definedName name="TRAF" localSheetId="7">#REF!</definedName>
    <definedName name="TRAF" localSheetId="26">#REF!</definedName>
    <definedName name="TRAF">#REF!</definedName>
    <definedName name="TRAF_25" localSheetId="4">#REF!</definedName>
    <definedName name="TRAF_25" localSheetId="7">#REF!</definedName>
    <definedName name="TRAF_25" localSheetId="26">#REF!</definedName>
    <definedName name="TRAF_25">#REF!</definedName>
    <definedName name="TRANS" localSheetId="4">#REF!</definedName>
    <definedName name="TRANS" localSheetId="7">#REF!</definedName>
    <definedName name="TRANS">#REF!</definedName>
    <definedName name="TRANS5M3RECFREC" localSheetId="4">#REF!</definedName>
    <definedName name="TRANS5M3RECFREC" localSheetId="7">#REF!</definedName>
    <definedName name="TRANS5M3RECFREC">#REF!</definedName>
    <definedName name="TRANS5M3RECQMAN" localSheetId="4">#REF!</definedName>
    <definedName name="TRANS5M3RECQMAN" localSheetId="7">#REF!</definedName>
    <definedName name="TRANS5M3RECQMAN">#REF!</definedName>
    <definedName name="TRANS5M3RECQREC" localSheetId="4">#REF!</definedName>
    <definedName name="TRANS5M3RECQREC" localSheetId="7">#REF!</definedName>
    <definedName name="TRANS5M3RECQREC">#REF!</definedName>
    <definedName name="TRANSBRITARPDMAN" localSheetId="4">#REF!</definedName>
    <definedName name="TRANSBRITARPDMAN" localSheetId="7">#REF!</definedName>
    <definedName name="TRANSBRITARPDMAN">#REF!</definedName>
    <definedName name="TRANSBRITARPDMEC" localSheetId="4">#REF!</definedName>
    <definedName name="TRANSBRITARPDMEC" localSheetId="7">#REF!</definedName>
    <definedName name="TRANSBRITARPDMEC">#REF!</definedName>
    <definedName name="TRANSCBUQRDPMEC" localSheetId="4">#REF!</definedName>
    <definedName name="TRANSCBUQRDPMEC" localSheetId="7">#REF!</definedName>
    <definedName name="TRANSCBUQRDPMEC">#REF!</definedName>
    <definedName name="TRANSCBUQRPDMAN" localSheetId="4">#REF!</definedName>
    <definedName name="TRANSCBUQRPDMAN" localSheetId="7">#REF!</definedName>
    <definedName name="TRANSCBUQRPDMAN">#REF!</definedName>
    <definedName name="TRANSCBUQRPDMEC" localSheetId="4">#REF!</definedName>
    <definedName name="TRANSCBUQRPDMEC" localSheetId="7">#REF!</definedName>
    <definedName name="TRANSCBUQRPDMEC">#REF!</definedName>
    <definedName name="TRANSCD262" localSheetId="4">#REF!</definedName>
    <definedName name="TRANSCD262" localSheetId="7">#REF!</definedName>
    <definedName name="TRANSCD262">#REF!</definedName>
    <definedName name="TRANSCIM" localSheetId="4">#REF!</definedName>
    <definedName name="TRANSCIM" localSheetId="7">#REF!</definedName>
    <definedName name="TRANSCIM">#REF!</definedName>
    <definedName name="TRANSCORRMBUFMAN" localSheetId="4">#REF!</definedName>
    <definedName name="TRANSCORRMBUFMAN" localSheetId="7">#REF!</definedName>
    <definedName name="TRANSCORRMBUFMAN">#REF!</definedName>
    <definedName name="TRANSCORRMBUQMAN" localSheetId="4">#REF!</definedName>
    <definedName name="TRANSCORRMBUQMAN" localSheetId="7">#REF!</definedName>
    <definedName name="TRANSCORRMBUQMAN">#REF!</definedName>
    <definedName name="TRANSMICRO" localSheetId="4">#REF!</definedName>
    <definedName name="TRANSMICRO" localSheetId="7">#REF!</definedName>
    <definedName name="TRANSMICRO" localSheetId="26">#REF!</definedName>
    <definedName name="TRANSMICRO">#REF!</definedName>
    <definedName name="TRANSOLORPDMAN" localSheetId="4">#REF!</definedName>
    <definedName name="TRANSOLORPDMAN" localSheetId="7">#REF!</definedName>
    <definedName name="TRANSOLORPDMAN">#REF!</definedName>
    <definedName name="TRANSOLORPDMEC" localSheetId="4">#REF!</definedName>
    <definedName name="TRANSOLORPDMEC" localSheetId="7">#REF!</definedName>
    <definedName name="TRANSOLORPDMEC">#REF!</definedName>
    <definedName name="transp" localSheetId="4">#REF!</definedName>
    <definedName name="transp" localSheetId="7">#REF!</definedName>
    <definedName name="transp">#REF!</definedName>
    <definedName name="TRANSP_LOC_CARROC_PAV" localSheetId="4">#REF!</definedName>
    <definedName name="TRANSP_LOC_CARROC_PAV" localSheetId="7">#REF!</definedName>
    <definedName name="TRANSP_LOC_CARROC_PAV" localSheetId="26">#REF!</definedName>
    <definedName name="TRANSP_LOC_CARROC_PAV">#REF!</definedName>
    <definedName name="TRANSP_LOC_CARROC_PAV_10" localSheetId="4">#REF!</definedName>
    <definedName name="TRANSP_LOC_CARROC_PAV_10" localSheetId="7">#REF!</definedName>
    <definedName name="TRANSP_LOC_CARROC_PAV_10">#REF!</definedName>
    <definedName name="TRANSP_LOC_CARROC_PAV_12" localSheetId="4">#REF!</definedName>
    <definedName name="TRANSP_LOC_CARROC_PAV_12" localSheetId="7">#REF!</definedName>
    <definedName name="TRANSP_LOC_CARROC_PAV_12">#REF!</definedName>
    <definedName name="TRANSP_LOC_CARROC_PAV_9" localSheetId="4">#REF!</definedName>
    <definedName name="TRANSP_LOC_CARROC_PAV_9" localSheetId="7">#REF!</definedName>
    <definedName name="TRANSP_LOC_CARROC_PAV_9">#REF!</definedName>
    <definedName name="TRANSP_LOC_EQUIP" localSheetId="4">#REF!</definedName>
    <definedName name="TRANSP_LOC_EQUIP" localSheetId="7">#REF!</definedName>
    <definedName name="TRANSP_LOC_EQUIP" localSheetId="26">#REF!</definedName>
    <definedName name="TRANSP_LOC_EQUIP">#REF!</definedName>
    <definedName name="TRANSP_LOC_EQUIP_10" localSheetId="4">#REF!</definedName>
    <definedName name="TRANSP_LOC_EQUIP_10" localSheetId="7">#REF!</definedName>
    <definedName name="TRANSP_LOC_EQUIP_10">#REF!</definedName>
    <definedName name="TRANSP_LOC_EQUIP_12" localSheetId="4">#REF!</definedName>
    <definedName name="TRANSP_LOC_EQUIP_12" localSheetId="7">#REF!</definedName>
    <definedName name="TRANSP_LOC_EQUIP_12">#REF!</definedName>
    <definedName name="TRANSP_LOC_EQUIP_9" localSheetId="4">#REF!</definedName>
    <definedName name="TRANSP_LOC_EQUIP_9" localSheetId="7">#REF!</definedName>
    <definedName name="TRANSP_LOC_EQUIP_9">#REF!</definedName>
    <definedName name="TRANSP_LOC_PAV" localSheetId="4">#REF!</definedName>
    <definedName name="TRANSP_LOC_PAV" localSheetId="7">#REF!</definedName>
    <definedName name="TRANSP_LOC_PAV" localSheetId="26">#REF!</definedName>
    <definedName name="TRANSP_LOC_PAV">#REF!</definedName>
    <definedName name="TRANSP_LOC_PAV_10" localSheetId="4">#REF!</definedName>
    <definedName name="TRANSP_LOC_PAV_10" localSheetId="7">#REF!</definedName>
    <definedName name="TRANSP_LOC_PAV_10">#REF!</definedName>
    <definedName name="TRANSP_LOC_PAV_12" localSheetId="4">#REF!</definedName>
    <definedName name="TRANSP_LOC_PAV_12" localSheetId="7">#REF!</definedName>
    <definedName name="TRANSP_LOC_PAV_12">#REF!</definedName>
    <definedName name="TRANSP_LOC_PAV_9" localSheetId="4">#REF!</definedName>
    <definedName name="TRANSP_LOC_PAV_9" localSheetId="7">#REF!</definedName>
    <definedName name="TRANSP_LOC_PAV_9">#REF!</definedName>
    <definedName name="TRANSP5MCORFRES" localSheetId="4">#REF!</definedName>
    <definedName name="TRANSP5MCORFRES" localSheetId="7">#REF!</definedName>
    <definedName name="TRANSP5MCORFRES">#REF!</definedName>
    <definedName name="TRANSP5MICROMAN" localSheetId="4">#REF!</definedName>
    <definedName name="TRANSP5MICROMAN" localSheetId="7">#REF!</definedName>
    <definedName name="TRANSP5MICROMAN">#REF!</definedName>
    <definedName name="TRANSP5MICROREC" localSheetId="4">#REF!</definedName>
    <definedName name="TRANSP5MICROREC" localSheetId="7">#REF!</definedName>
    <definedName name="TRANSP5MICROREC">#REF!</definedName>
    <definedName name="TRANSP5MREC" localSheetId="4">#REF!</definedName>
    <definedName name="TRANSP5MREC" localSheetId="7">#REF!</definedName>
    <definedName name="TRANSP5MREC">#REF!</definedName>
    <definedName name="TRANSPBASC5MMAN" localSheetId="4">#REF!</definedName>
    <definedName name="TRANSPBASC5MMAN" localSheetId="7">#REF!</definedName>
    <definedName name="TRANSPBASC5MMAN">#REF!</definedName>
    <definedName name="TRANSPBASC5MREC" localSheetId="4">#REF!</definedName>
    <definedName name="TRANSPBASC5MREC" localSheetId="7">#REF!</definedName>
    <definedName name="TRANSPBASC5MREC">#REF!</definedName>
    <definedName name="TRANSPBASCCONCIMMAN" localSheetId="4">#REF!</definedName>
    <definedName name="TRANSPBASCCONCIMMAN" localSheetId="7">#REF!</definedName>
    <definedName name="TRANSPBASCCONCIMMAN">#REF!</definedName>
    <definedName name="TRANSPBETF" localSheetId="4">#REF!</definedName>
    <definedName name="TRANSPBETF" localSheetId="7">#REF!</definedName>
    <definedName name="TRANSPBETF">#REF!</definedName>
    <definedName name="TRANSPBETQ" localSheetId="4">#REF!</definedName>
    <definedName name="TRANSPBETQ" localSheetId="7">#REF!</definedName>
    <definedName name="TRANSPBETQ">#REF!</definedName>
    <definedName name="TRANSPC4TGC" localSheetId="4">#REF!</definedName>
    <definedName name="TRANSPC4TGC" localSheetId="7">#REF!</definedName>
    <definedName name="TRANSPC4TGC">#REF!</definedName>
    <definedName name="TranspCAPMB" localSheetId="4">#REF!</definedName>
    <definedName name="TranspCAPMB" localSheetId="7">#REF!</definedName>
    <definedName name="TranspCAPMB">#REF!</definedName>
    <definedName name="TRANSPCAR4TCONCCIMMAN" localSheetId="4">#REF!</definedName>
    <definedName name="TRANSPCAR4TCONCCIMMAN" localSheetId="7">#REF!</definedName>
    <definedName name="TRANSPCAR4TCONCCIMMAN">#REF!</definedName>
    <definedName name="TRANSPCAR4TMAN" localSheetId="4">#REF!</definedName>
    <definedName name="TRANSPCAR4TMAN" localSheetId="7">#REF!</definedName>
    <definedName name="TRANSPCAR4TMAN">#REF!</definedName>
    <definedName name="TRANSPCARFORMAMAN" localSheetId="4">#REF!</definedName>
    <definedName name="TRANSPCARFORMAMAN" localSheetId="7">#REF!</definedName>
    <definedName name="TRANSPCARFORMAMAN">#REF!</definedName>
    <definedName name="TRANSPCARREC" localSheetId="4">#REF!</definedName>
    <definedName name="TRANSPCARREC" localSheetId="7">#REF!</definedName>
    <definedName name="TRANSPCARREC">#REF!</definedName>
    <definedName name="TranspCCB10" localSheetId="4">#REF!</definedName>
    <definedName name="TranspCCB10" localSheetId="7">#REF!</definedName>
    <definedName name="TranspCCB10">#REF!</definedName>
    <definedName name="TranspComparativo" localSheetId="4">#REF!</definedName>
    <definedName name="TranspComparativo" localSheetId="7">#REF!</definedName>
    <definedName name="TranspComparativo">#REF!</definedName>
    <definedName name="TRANSPGC" localSheetId="4">#REF!</definedName>
    <definedName name="TRANSPGC" localSheetId="7">#REF!</definedName>
    <definedName name="TRANSPGC">#REF!</definedName>
    <definedName name="TranspLCB10" localSheetId="4">#REF!</definedName>
    <definedName name="TranspLCB10" localSheetId="7">#REF!</definedName>
    <definedName name="TranspLCB10">#REF!</definedName>
    <definedName name="TranspLMR" localSheetId="4">#REF!</definedName>
    <definedName name="TranspLMR" localSheetId="7">#REF!</definedName>
    <definedName name="TranspLMR">#REF!</definedName>
    <definedName name="TranspMatBetum" localSheetId="4">#REF!</definedName>
    <definedName name="TranspMatBetum" localSheetId="7">#REF!</definedName>
    <definedName name="TranspMatBetum">#REF!</definedName>
    <definedName name="TRANSPMBUFCORREC" localSheetId="4">#REF!</definedName>
    <definedName name="TRANSPMBUFCORREC" localSheetId="7">#REF!</definedName>
    <definedName name="TRANSPMBUFCORREC">#REF!</definedName>
    <definedName name="TRANSPMBUFTBMAN" localSheetId="4">#REF!</definedName>
    <definedName name="TRANSPMBUFTBMAN" localSheetId="7">#REF!</definedName>
    <definedName name="TRANSPMBUFTBMAN">#REF!</definedName>
    <definedName name="TRANSPMBUFTBREC" localSheetId="4">#REF!</definedName>
    <definedName name="TRANSPMBUFTBREC" localSheetId="7">#REF!</definedName>
    <definedName name="TRANSPMBUFTBREC">#REF!</definedName>
    <definedName name="TRANSPMBUQCORREC" localSheetId="4">#REF!</definedName>
    <definedName name="TRANSPMBUQCORREC" localSheetId="7">#REF!</definedName>
    <definedName name="TRANSPMBUQCORREC">#REF!</definedName>
    <definedName name="transporte" localSheetId="4">#REF!</definedName>
    <definedName name="transporte" localSheetId="7">#REF!</definedName>
    <definedName name="transporte" localSheetId="26">#REF!</definedName>
    <definedName name="transporte">#REF!</definedName>
    <definedName name="transporte_1" localSheetId="4">#REF!</definedName>
    <definedName name="transporte_1" localSheetId="7">#REF!</definedName>
    <definedName name="transporte_1" localSheetId="26">#REF!</definedName>
    <definedName name="transporte_1">#REF!</definedName>
    <definedName name="TRANSPORTE10" localSheetId="4">#REF!</definedName>
    <definedName name="TRANSPORTE10" localSheetId="7">#REF!</definedName>
    <definedName name="TRANSPORTE10">#REF!</definedName>
    <definedName name="TRANSPORTE4T" localSheetId="4">#REF!</definedName>
    <definedName name="TRANSPORTE4T" localSheetId="7">#REF!</definedName>
    <definedName name="TRANSPORTE4T">#REF!</definedName>
    <definedName name="TRANSPORTE5M" localSheetId="4">#REF!</definedName>
    <definedName name="TRANSPORTE5M" localSheetId="7">#REF!</definedName>
    <definedName name="TRANSPORTE5M">#REF!</definedName>
    <definedName name="transportecorreção" localSheetId="4">#REF!</definedName>
    <definedName name="transportecorreção" localSheetId="7">#REF!</definedName>
    <definedName name="transportecorreção">#REF!</definedName>
    <definedName name="Transporteenrocamento" localSheetId="4">#REF!</definedName>
    <definedName name="Transporteenrocamento" localSheetId="7">#REF!</definedName>
    <definedName name="Transporteenrocamento">#REF!</definedName>
    <definedName name="TRANSPORTEESPECIAL" localSheetId="4">#REF!</definedName>
    <definedName name="TRANSPORTEESPECIAL" localSheetId="7">#REF!</definedName>
    <definedName name="TRANSPORTEESPECIAL">#REF!</definedName>
    <definedName name="TRANSPORTELOCAL" localSheetId="4">#REF!</definedName>
    <definedName name="TRANSPORTELOCAL" localSheetId="7">#REF!</definedName>
    <definedName name="TRANSPORTELOCAL">#REF!</definedName>
    <definedName name="TRANSPORTEMATBET" localSheetId="4">#REF!</definedName>
    <definedName name="TRANSPORTEMATBET" localSheetId="7">#REF!</definedName>
    <definedName name="TRANSPORTEMATBET">#REF!</definedName>
    <definedName name="TRANSPORTERECOMPOSIÇÃO" localSheetId="4">#REF!</definedName>
    <definedName name="TRANSPORTERECOMPOSIÇÃO" localSheetId="7">#REF!</definedName>
    <definedName name="TRANSPORTERECOMPOSIÇÃO">#REF!</definedName>
    <definedName name="Transportes" localSheetId="4">#REF!</definedName>
    <definedName name="Transportes" localSheetId="7">#REF!</definedName>
    <definedName name="Transportes">#REF!</definedName>
    <definedName name="Transportes_10">#N/A</definedName>
    <definedName name="Transportes_12">#N/A</definedName>
    <definedName name="Transportes_3">#N/A</definedName>
    <definedName name="Transportes_9">#N/A</definedName>
    <definedName name="transportetapaburaco" localSheetId="4">#REF!</definedName>
    <definedName name="transportetapaburaco" localSheetId="7">#REF!</definedName>
    <definedName name="transportetapaburaco">#REF!</definedName>
    <definedName name="TRANSPORTETAPAEMERGENCIAL" localSheetId="4">#REF!</definedName>
    <definedName name="TRANSPORTETAPAEMERGENCIAL" localSheetId="7">#REF!</definedName>
    <definedName name="TRANSPORTETAPAEMERGENCIAL">#REF!</definedName>
    <definedName name="TranspRC1CE" localSheetId="4">#REF!</definedName>
    <definedName name="TranspRC1CE" localSheetId="7">#REF!</definedName>
    <definedName name="TranspRC1CE">#REF!</definedName>
    <definedName name="TRANSPREMCOR" localSheetId="4">#REF!</definedName>
    <definedName name="TRANSPREMCOR" localSheetId="7">#REF!</definedName>
    <definedName name="TRANSPREMCOR">#REF!</definedName>
    <definedName name="TRANSPREMENDOMAN" localSheetId="4">#REF!</definedName>
    <definedName name="TRANSPREMENDOMAN" localSheetId="7">#REF!</definedName>
    <definedName name="TRANSPREMENDOMAN">#REF!</definedName>
    <definedName name="TRANSPREMENDOREC" localSheetId="4">#REF!</definedName>
    <definedName name="TRANSPREMENDOREC" localSheetId="7">#REF!</definedName>
    <definedName name="TRANSPREMENDOREC">#REF!</definedName>
    <definedName name="TRANSPREMFMAN" localSheetId="4">#REF!</definedName>
    <definedName name="TRANSPREMFMAN" localSheetId="7">#REF!</definedName>
    <definedName name="TRANSPREMFMAN">#REF!</definedName>
    <definedName name="TRANSPREMFREC" localSheetId="4">#REF!</definedName>
    <definedName name="TRANSPREMFREC" localSheetId="7">#REF!</definedName>
    <definedName name="TRANSPREMFREC">#REF!</definedName>
    <definedName name="TRANSPREMPROFQ" localSheetId="4">#REF!</definedName>
    <definedName name="TRANSPREMPROFQ" localSheetId="7">#REF!</definedName>
    <definedName name="TRANSPREMPROFQ">#REF!</definedName>
    <definedName name="TRANSPREMQMAN" localSheetId="4">#REF!</definedName>
    <definedName name="TRANSPREMQMAN" localSheetId="7">#REF!</definedName>
    <definedName name="TRANSPREMQMAN">#REF!</definedName>
    <definedName name="TRANSPREMQREC" localSheetId="4">#REF!</definedName>
    <definedName name="TRANSPREMQREC" localSheetId="7">#REF!</definedName>
    <definedName name="TRANSPREMQREC">#REF!</definedName>
    <definedName name="TRANSPREMREMP" localSheetId="4">#REF!</definedName>
    <definedName name="TRANSPREMREMP" localSheetId="7">#REF!</definedName>
    <definedName name="TRANSPREMREMP">#REF!</definedName>
    <definedName name="TRANSPREMTBMAN" localSheetId="4">#REF!</definedName>
    <definedName name="TRANSPREMTBMAN" localSheetId="7">#REF!</definedName>
    <definedName name="TRANSPREMTBMAN">#REF!</definedName>
    <definedName name="TRANSPREMTBMBUFMAN" localSheetId="4">#REF!</definedName>
    <definedName name="TRANSPREMTBMBUFMAN" localSheetId="7">#REF!</definedName>
    <definedName name="TRANSPREMTBMBUFMAN">#REF!</definedName>
    <definedName name="TRANSPREMTBREC" localSheetId="4">#REF!</definedName>
    <definedName name="TRANSPREMTBREC" localSheetId="7">#REF!</definedName>
    <definedName name="TRANSPREMTBREC">#REF!</definedName>
    <definedName name="TranspRR1CCD" localSheetId="4">#REF!</definedName>
    <definedName name="TranspRR1CCD" localSheetId="7">#REF!</definedName>
    <definedName name="TranspRR1CCD">#REF!</definedName>
    <definedName name="TranspRR1CTB" localSheetId="4">#REF!</definedName>
    <definedName name="TranspRR1CTB" localSheetId="7">#REF!</definedName>
    <definedName name="TranspRR1CTB">#REF!</definedName>
    <definedName name="TranspTB" localSheetId="4">#REF!</definedName>
    <definedName name="TranspTB" localSheetId="7">#REF!</definedName>
    <definedName name="TranspTB">#REF!</definedName>
    <definedName name="TRANSRECMECAT" localSheetId="4">#REF!</definedName>
    <definedName name="TRANSRECMECAT" localSheetId="7">#REF!</definedName>
    <definedName name="TRANSRECMECAT">#REF!</definedName>
    <definedName name="TRANSRECREV" localSheetId="4">#REF!</definedName>
    <definedName name="TRANSRECREV" localSheetId="7">#REF!</definedName>
    <definedName name="TRANSRECREV">#REF!</definedName>
    <definedName name="TRANSREM" localSheetId="4">#REF!</definedName>
    <definedName name="TRANSREM" localSheetId="7">#REF!</definedName>
    <definedName name="TRANSREM">#REF!</definedName>
    <definedName name="TRANSRPDMEC" localSheetId="4">#REF!</definedName>
    <definedName name="TRANSRPDMEC" localSheetId="7">#REF!</definedName>
    <definedName name="TRANSRPDMEC">#REF!</definedName>
    <definedName name="TRANSSOLORPDMEC" localSheetId="4">#REF!</definedName>
    <definedName name="TRANSSOLORPDMEC" localSheetId="7">#REF!</definedName>
    <definedName name="TRANSSOLORPDMEC">#REF!</definedName>
    <definedName name="TRANSTB" localSheetId="4">#REF!</definedName>
    <definedName name="TRANSTB" localSheetId="7">#REF!</definedName>
    <definedName name="TRANSTB">#REF!</definedName>
    <definedName name="TRANSTB262" localSheetId="4">#REF!</definedName>
    <definedName name="TRANSTB262" localSheetId="7">#REF!</definedName>
    <definedName name="TRANSTB262">#REF!</definedName>
    <definedName name="TRANSTSS" localSheetId="4">#REF!</definedName>
    <definedName name="TRANSTSS" localSheetId="7">#REF!</definedName>
    <definedName name="TRANSTSS" localSheetId="26">#REF!</definedName>
    <definedName name="TRANSTSS">#REF!</definedName>
    <definedName name="tratamento" localSheetId="4">#REF!</definedName>
    <definedName name="tratamento" localSheetId="7">#REF!</definedName>
    <definedName name="tratamento">#REF!</definedName>
    <definedName name="TRCAP20" localSheetId="4">"$#REF!.$I$27"</definedName>
    <definedName name="TRCAP20" localSheetId="7">#REF!</definedName>
    <definedName name="TRCAP20">#REF!</definedName>
    <definedName name="TRCM30" localSheetId="4">"$#REF!.$I$28"</definedName>
    <definedName name="TRCM30" localSheetId="7">#REF!</definedName>
    <definedName name="TRCM30">#REF!</definedName>
    <definedName name="tre" localSheetId="4">#REF!</definedName>
    <definedName name="tre" localSheetId="7">#REF!</definedName>
    <definedName name="tre">#REF!</definedName>
    <definedName name="Trec" localSheetId="4">#REF!</definedName>
    <definedName name="Trec" localSheetId="7">#REF!</definedName>
    <definedName name="Trec" localSheetId="26">#REF!</definedName>
    <definedName name="Trec">#REF!</definedName>
    <definedName name="TREC_1" localSheetId="4">#REF!</definedName>
    <definedName name="TREC_1" localSheetId="7">#REF!</definedName>
    <definedName name="TREC_1" localSheetId="26">#REF!</definedName>
    <definedName name="TREC_1">#REF!</definedName>
    <definedName name="TREC1" localSheetId="4">#REF!</definedName>
    <definedName name="TREC1" localSheetId="7">#REF!</definedName>
    <definedName name="TREC1" localSheetId="26">#REF!</definedName>
    <definedName name="TREC1">#REF!</definedName>
    <definedName name="TRECHO" localSheetId="4">#REF!</definedName>
    <definedName name="Trecho" localSheetId="7">#REF!</definedName>
    <definedName name="TRECHO" localSheetId="26">#REF!</definedName>
    <definedName name="Trecho">#REF!</definedName>
    <definedName name="TRECHO_1" localSheetId="4">#REF!</definedName>
    <definedName name="TRECHO_1" localSheetId="7">#REF!</definedName>
    <definedName name="TRECHO_1">#REF!</definedName>
    <definedName name="TRECHO_10" localSheetId="4">#REF!</definedName>
    <definedName name="TRECHO_10" localSheetId="7">#REF!</definedName>
    <definedName name="TRECHO_10">#REF!</definedName>
    <definedName name="TRECHO_11" localSheetId="4">#REF!</definedName>
    <definedName name="TRECHO_11" localSheetId="7">#REF!</definedName>
    <definedName name="TRECHO_11">#REF!</definedName>
    <definedName name="TRECHO_12" localSheetId="4">#REF!</definedName>
    <definedName name="TRECHO_12" localSheetId="7">#REF!</definedName>
    <definedName name="TRECHO_12">#REF!</definedName>
    <definedName name="trecho_4" localSheetId="4">#REF!</definedName>
    <definedName name="trecho_4" localSheetId="7">#REF!</definedName>
    <definedName name="trecho_4">#REF!</definedName>
    <definedName name="TRECHO_9" localSheetId="4">#REF!</definedName>
    <definedName name="TRECHO_9" localSheetId="7">#REF!</definedName>
    <definedName name="TRECHO_9">#REF!</definedName>
    <definedName name="TRECHO1" localSheetId="4">#REF!</definedName>
    <definedName name="TRECHO1" localSheetId="7">#REF!</definedName>
    <definedName name="TRECHO1">#REF!</definedName>
    <definedName name="TRECREVPRIMARIO" localSheetId="4">#REF!</definedName>
    <definedName name="TRECREVPRIMARIO" localSheetId="7">#REF!</definedName>
    <definedName name="TRECREVPRIMARIO">#REF!</definedName>
    <definedName name="Trev" localSheetId="4">#REF!</definedName>
    <definedName name="Trev" localSheetId="7">#REF!</definedName>
    <definedName name="Trev" localSheetId="26">#REF!</definedName>
    <definedName name="Trev">#REF!</definedName>
    <definedName name="Trevo" localSheetId="4">#REF!</definedName>
    <definedName name="Trevo" localSheetId="7">#REF!</definedName>
    <definedName name="Trevo" localSheetId="26">#REF!</definedName>
    <definedName name="Trevo">#REF!</definedName>
    <definedName name="TRFORMA" localSheetId="4">#REF!</definedName>
    <definedName name="TRFORMA" localSheetId="7">#REF!</definedName>
    <definedName name="TRFORMA">#REF!</definedName>
    <definedName name="TRL1C" localSheetId="4">#REF!</definedName>
    <definedName name="TRL1C" localSheetId="7">#REF!</definedName>
    <definedName name="TRL1C">#REF!</definedName>
    <definedName name="TRL1CCG" localSheetId="4">#REF!</definedName>
    <definedName name="TRL1CCG" localSheetId="7">#REF!</definedName>
    <definedName name="TRL1CCG">#REF!</definedName>
    <definedName name="TRL1CF" localSheetId="4">#REF!</definedName>
    <definedName name="TRL1CF" localSheetId="7">#REF!</definedName>
    <definedName name="TRL1CF">#REF!</definedName>
    <definedName name="TRL1CFLEX" localSheetId="4">#REF!</definedName>
    <definedName name="TRL1CFLEX" localSheetId="7">#REF!</definedName>
    <definedName name="TRL1CFLEX">#REF!</definedName>
    <definedName name="TRM" localSheetId="4">#REF!</definedName>
    <definedName name="TRM" localSheetId="7">#REF!</definedName>
    <definedName name="TRM" localSheetId="26">#REF!</definedName>
    <definedName name="TRM">#REF!</definedName>
    <definedName name="TRM1C" localSheetId="4">#REF!</definedName>
    <definedName name="TRM1C" localSheetId="7">#REF!</definedName>
    <definedName name="TRM1C">#REF!</definedName>
    <definedName name="TRM1CCG" localSheetId="4">#REF!</definedName>
    <definedName name="TRM1CCG" localSheetId="7">#REF!</definedName>
    <definedName name="TRM1CCG">#REF!</definedName>
    <definedName name="TRM1CRP" localSheetId="4">#REF!</definedName>
    <definedName name="TRM1CRP" localSheetId="7">#REF!</definedName>
    <definedName name="TRM1CRP">#REF!</definedName>
    <definedName name="TRMRP" localSheetId="4">#REF!</definedName>
    <definedName name="TRMRP" localSheetId="7">#REF!</definedName>
    <definedName name="TRMRP" localSheetId="26">#REF!</definedName>
    <definedName name="TRMRP">#REF!</definedName>
    <definedName name="TRMTB" localSheetId="4">#REF!</definedName>
    <definedName name="TRMTB" localSheetId="7">#REF!</definedName>
    <definedName name="TRMTB" localSheetId="26">#REF!</definedName>
    <definedName name="TRMTB">#REF!</definedName>
    <definedName name="TRP" localSheetId="4">#REF!</definedName>
    <definedName name="TRP" localSheetId="7">#REF!</definedName>
    <definedName name="TRP" localSheetId="26">#REF!</definedName>
    <definedName name="TRP">#REF!</definedName>
    <definedName name="TRR1C" localSheetId="4">#REF!</definedName>
    <definedName name="TRR1C" localSheetId="7">#REF!</definedName>
    <definedName name="TRR1C">#REF!</definedName>
    <definedName name="TRR1CCG" localSheetId="4">#REF!</definedName>
    <definedName name="TRR1CCG" localSheetId="7">#REF!</definedName>
    <definedName name="TRR1CCG">#REF!</definedName>
    <definedName name="TRR1CF" localSheetId="4">#REF!</definedName>
    <definedName name="TRR1CF" localSheetId="7">#REF!</definedName>
    <definedName name="TRR1CF" localSheetId="26">#REF!</definedName>
    <definedName name="TRR1CF">#REF!</definedName>
    <definedName name="TRR1CP" localSheetId="4">#REF!</definedName>
    <definedName name="TRR1CP" localSheetId="7">#REF!</definedName>
    <definedName name="TRR1CP">#REF!</definedName>
    <definedName name="TRR1CPCG" localSheetId="4">#REF!</definedName>
    <definedName name="TRR1CPCG" localSheetId="7">#REF!</definedName>
    <definedName name="TRR1CPCG">#REF!</definedName>
    <definedName name="TRR1CTB" localSheetId="4">#REF!</definedName>
    <definedName name="TRR1CTB" localSheetId="7">#REF!</definedName>
    <definedName name="TRR1CTB">#REF!</definedName>
    <definedName name="TRR2C" localSheetId="4">#REF!</definedName>
    <definedName name="TRR2C" localSheetId="7">#REF!</definedName>
    <definedName name="TRR2C">#REF!</definedName>
    <definedName name="TRR2CCG" localSheetId="4">#REF!</definedName>
    <definedName name="TRR2CCG" localSheetId="7">#REF!</definedName>
    <definedName name="TRR2CCG">#REF!</definedName>
    <definedName name="TRR2CF" localSheetId="4">#REF!</definedName>
    <definedName name="TRR2CF" localSheetId="7">#REF!</definedName>
    <definedName name="TRR2CF">#REF!</definedName>
    <definedName name="TRR2CFLEX" localSheetId="4">#REF!</definedName>
    <definedName name="TRR2CFLEX" localSheetId="7">#REF!</definedName>
    <definedName name="TRR2CFLEX">#REF!</definedName>
    <definedName name="TRRACPOLCG" localSheetId="4">#REF!</definedName>
    <definedName name="TRRACPOLCG" localSheetId="7">#REF!</definedName>
    <definedName name="TRRACPOLCG">#REF!</definedName>
    <definedName name="trre6" localSheetId="4">#REF!</definedName>
    <definedName name="trre6" localSheetId="7">#REF!</definedName>
    <definedName name="trre6">#REF!</definedName>
    <definedName name="TRRM1C" localSheetId="4">"$#REF!.$I$30"</definedName>
    <definedName name="TRRM1C" localSheetId="7">#REF!</definedName>
    <definedName name="TRRM1C">#REF!</definedName>
    <definedName name="TRRPL" localSheetId="4">#REF!</definedName>
    <definedName name="TRRPL" localSheetId="7">#REF!</definedName>
    <definedName name="TRRPL" localSheetId="26">#REF!</definedName>
    <definedName name="TRRPL">#REF!</definedName>
    <definedName name="TRRPL_10">#N/A</definedName>
    <definedName name="TRRPL_11">#N/A</definedName>
    <definedName name="TRRPL_12">#N/A</definedName>
    <definedName name="TRRPL_13">#N/A</definedName>
    <definedName name="TRRPL_14">#N/A</definedName>
    <definedName name="TRRPL_15">#N/A</definedName>
    <definedName name="TRRPL_16">#N/A</definedName>
    <definedName name="TRRPL_17">#N/A</definedName>
    <definedName name="TRRPL_18">#N/A</definedName>
    <definedName name="TRRPL_5">#N/A</definedName>
    <definedName name="TRRPL_6">#N/A</definedName>
    <definedName name="TRRPL_7">#N/A</definedName>
    <definedName name="TRRPL_8">#N/A</definedName>
    <definedName name="TRRPL_9">#N/A</definedName>
    <definedName name="TRRR1C" localSheetId="4">"$#REF!.$I$29"</definedName>
    <definedName name="TRRR1C" localSheetId="7">#REF!</definedName>
    <definedName name="TRRR1C">#REF!</definedName>
    <definedName name="TRRRP" localSheetId="4">#REF!</definedName>
    <definedName name="TRRRP" localSheetId="7">#REF!</definedName>
    <definedName name="TRRRP" localSheetId="26">#REF!</definedName>
    <definedName name="TRRRP">#REF!</definedName>
    <definedName name="TRRTB" localSheetId="4">#REF!</definedName>
    <definedName name="TRRTB" localSheetId="7">#REF!</definedName>
    <definedName name="TRRTB" localSheetId="26">#REF!</definedName>
    <definedName name="TRRTB">#REF!</definedName>
    <definedName name="TRRTSD" localSheetId="4">#REF!</definedName>
    <definedName name="TRRTSD" localSheetId="7">#REF!</definedName>
    <definedName name="TRRTSD" localSheetId="26">#REF!</definedName>
    <definedName name="TRRTSD">#REF!</definedName>
    <definedName name="TRT" localSheetId="4">#REF!</definedName>
    <definedName name="TRT" localSheetId="7">#REF!</definedName>
    <definedName name="TRT" localSheetId="26">#REF!</definedName>
    <definedName name="TRT">#REF!</definedName>
    <definedName name="TRT_10" localSheetId="4">#REF!</definedName>
    <definedName name="TRT_10" localSheetId="7">#REF!</definedName>
    <definedName name="TRT_10">#REF!</definedName>
    <definedName name="TRT_12" localSheetId="4">#REF!</definedName>
    <definedName name="TRT_12" localSheetId="7">#REF!</definedName>
    <definedName name="TRT_12">#REF!</definedName>
    <definedName name="TRT_3" localSheetId="4">#REF!</definedName>
    <definedName name="TRT_3" localSheetId="7">#REF!</definedName>
    <definedName name="TRT_3">#REF!</definedName>
    <definedName name="TRT_9" localSheetId="4">#REF!</definedName>
    <definedName name="TRT_9" localSheetId="7">#REF!</definedName>
    <definedName name="TRT_9">#REF!</definedName>
    <definedName name="TS" localSheetId="4">#REF!</definedName>
    <definedName name="TS" localSheetId="7">#REF!</definedName>
    <definedName name="TS">#REF!</definedName>
    <definedName name="TS2C">"'file:///D:/Meus documentos/ANASTÁCIO/SERCEL/BR262990800.xls'#$TLMB.$#REF!$#REF!"</definedName>
    <definedName name="TSCAP20" localSheetId="4">#REF!</definedName>
    <definedName name="TSCAP20" localSheetId="7">#REF!</definedName>
    <definedName name="TSCAP20" localSheetId="26">#REF!</definedName>
    <definedName name="TSCAP20">#REF!</definedName>
    <definedName name="TSCM30" localSheetId="4">#REF!</definedName>
    <definedName name="TSCM30" localSheetId="7">#REF!</definedName>
    <definedName name="TSCM30" localSheetId="26">#REF!</definedName>
    <definedName name="TSCM30">#REF!</definedName>
    <definedName name="TSD" localSheetId="4">#REF!</definedName>
    <definedName name="TSD" localSheetId="7">#REF!</definedName>
    <definedName name="TSD" localSheetId="26">#REF!</definedName>
    <definedName name="TSD">#REF!</definedName>
    <definedName name="TSD_Adir" localSheetId="4">OFFSET(#REF!,0,COLUMN(#REF!)-1,COUNTA(#REF!),1)</definedName>
    <definedName name="TSD_Adir" localSheetId="7">OFFSET(#REF!,0,COLUMN(#REF!)-1,COUNTA(#REF!),1)</definedName>
    <definedName name="TSD_Adir" localSheetId="26">OFFSET(#REF!,0,COLUMN(#REF!)-1,COUNTA(#REF!),1)</definedName>
    <definedName name="TSD_Adir">OFFSET(#REF!,0,COLUMN(#REF!)-1,COUNTA(#REF!),1)</definedName>
    <definedName name="TSD_Aesq" localSheetId="4">OFFSET(#REF!,0,MATCH(#REF!,#REF!,0)-1,COUNTA(#REF!),1)</definedName>
    <definedName name="TSD_Aesq" localSheetId="7">OFFSET(#REF!,0,MATCH(#REF!,#REF!,0)-1,COUNTA(#REF!),1)</definedName>
    <definedName name="TSD_Aesq" localSheetId="26">OFFSET(#REF!,0,MATCH(#REF!,#REF!,0)-1,COUNTA(#REF!),1)</definedName>
    <definedName name="TSD_Aesq">OFFSET(#REF!,0,MATCH(#REF!,#REF!,0)-1,COUNTA(#REF!),1)</definedName>
    <definedName name="TSD_pista" localSheetId="4">OFFSET(#REF!,0,MATCH(#REF!,#REF!,0)-1,COUNTA(#REF!),1)</definedName>
    <definedName name="TSD_pista" localSheetId="7">OFFSET(#REF!,0,MATCH(#REF!,#REF!,0)-1,COUNTA(#REF!),1)</definedName>
    <definedName name="TSD_pista" localSheetId="26">OFFSET(#REF!,0,MATCH(#REF!,#REF!,0)-1,COUNTA(#REF!),1)</definedName>
    <definedName name="TSD_pista">OFFSET(#REF!,0,MATCH(#REF!,#REF!,0)-1,COUNTA(#REF!),1)</definedName>
    <definedName name="TSDB" localSheetId="4">#REF!</definedName>
    <definedName name="TSDB" localSheetId="7">#REF!</definedName>
    <definedName name="TSDB">#REF!</definedName>
    <definedName name="TSDMA" localSheetId="4">#REF!</definedName>
    <definedName name="TSDMA" localSheetId="7">#REF!</definedName>
    <definedName name="TSDMA">#REF!</definedName>
    <definedName name="TSDP" localSheetId="4">#REF!</definedName>
    <definedName name="TSDP" localSheetId="7">#REF!</definedName>
    <definedName name="TSDP">#REF!</definedName>
    <definedName name="TSDTA" localSheetId="4">#REF!</definedName>
    <definedName name="TSDTA" localSheetId="7">#REF!</definedName>
    <definedName name="TSDTA">#REF!</definedName>
    <definedName name="TSEMUL" localSheetId="4">#REF!</definedName>
    <definedName name="TSEMUL" localSheetId="7">#REF!</definedName>
    <definedName name="TSEMUL" localSheetId="26">#REF!</definedName>
    <definedName name="TSEMUL">#REF!</definedName>
    <definedName name="TSRL1C" localSheetId="4">#REF!</definedName>
    <definedName name="TSRL1C" localSheetId="7">#REF!</definedName>
    <definedName name="TSRL1C" localSheetId="26">#REF!</definedName>
    <definedName name="TSRL1C">#REF!</definedName>
    <definedName name="TSRM1C" localSheetId="4">#REF!</definedName>
    <definedName name="TSRM1C" localSheetId="7">#REF!</definedName>
    <definedName name="TSRM1C" localSheetId="26">#REF!</definedName>
    <definedName name="TSRM1C">#REF!</definedName>
    <definedName name="TSRR1C" localSheetId="4">#REF!</definedName>
    <definedName name="TSRR1C" localSheetId="7">#REF!</definedName>
    <definedName name="TSRR1C" localSheetId="26">#REF!</definedName>
    <definedName name="TSRR1C">#REF!</definedName>
    <definedName name="TSRR1CF" localSheetId="4">#REF!</definedName>
    <definedName name="TSRR1CF" localSheetId="7">#REF!</definedName>
    <definedName name="TSRR1CF" localSheetId="26">#REF!</definedName>
    <definedName name="TSRR1CF">#REF!</definedName>
    <definedName name="TSRR2C" localSheetId="4">#REF!</definedName>
    <definedName name="TSRR2C" localSheetId="7">#REF!</definedName>
    <definedName name="TSRR2C" localSheetId="26">#REF!</definedName>
    <definedName name="TSRR2C">#REF!</definedName>
    <definedName name="TSRR2CF" localSheetId="4">#REF!</definedName>
    <definedName name="TSRR2CF" localSheetId="7">#REF!</definedName>
    <definedName name="TSRR2CF" localSheetId="26">#REF!</definedName>
    <definedName name="TSRR2CF">#REF!</definedName>
    <definedName name="TSS" localSheetId="4">#REF!</definedName>
    <definedName name="TSS" localSheetId="7">#REF!</definedName>
    <definedName name="TSS">#REF!</definedName>
    <definedName name="TSSB" localSheetId="4">#REF!</definedName>
    <definedName name="TSSB" localSheetId="7">#REF!</definedName>
    <definedName name="TSSB" localSheetId="26">#REF!</definedName>
    <definedName name="TSSB">#REF!</definedName>
    <definedName name="tssd" localSheetId="4">#REF!</definedName>
    <definedName name="tssd" localSheetId="7">#REF!</definedName>
    <definedName name="tssd">#REF!</definedName>
    <definedName name="tssd_1" localSheetId="4">#REF!</definedName>
    <definedName name="tssd_1" localSheetId="7">#REF!</definedName>
    <definedName name="tssd_1" localSheetId="26">#REF!</definedName>
    <definedName name="tssd_1">#REF!</definedName>
    <definedName name="tssd_14">#N/A</definedName>
    <definedName name="TSSMA" localSheetId="4">#REF!</definedName>
    <definedName name="TSSMA" localSheetId="7">#REF!</definedName>
    <definedName name="TSSMA">#REF!</definedName>
    <definedName name="tssp" localSheetId="4">#REF!</definedName>
    <definedName name="tssp" localSheetId="7">#REF!</definedName>
    <definedName name="tssp">#REF!</definedName>
    <definedName name="tssp_2">#N/A</definedName>
    <definedName name="TSSTA" localSheetId="4">#REF!</definedName>
    <definedName name="TSSTA" localSheetId="7">#REF!</definedName>
    <definedName name="TSSTA">#REF!</definedName>
    <definedName name="tt" localSheetId="4">BDI!tt</definedName>
    <definedName name="TT" localSheetId="7">#REF!</definedName>
    <definedName name="TT">#REF!</definedName>
    <definedName name="TT_1" localSheetId="4">#REF!</definedName>
    <definedName name="TT_1" localSheetId="7">#REF!</definedName>
    <definedName name="TT_1" localSheetId="26">#REF!</definedName>
    <definedName name="TT_1">#REF!</definedName>
    <definedName name="tt_25" localSheetId="4">BDI!tt_25</definedName>
    <definedName name="tt_25" localSheetId="7">FIT!tt_25</definedName>
    <definedName name="tt_25">#N/A</definedName>
    <definedName name="tt1_25" localSheetId="4">BDI!tt1_25</definedName>
    <definedName name="tt1_25" localSheetId="7">FIT!tt1_25</definedName>
    <definedName name="tt1_25">#N/A</definedName>
    <definedName name="ttc" localSheetId="4">#REF!</definedName>
    <definedName name="ttc" localSheetId="7">#REF!</definedName>
    <definedName name="ttc">#REF!</definedName>
    <definedName name="tte" localSheetId="4">#REF!</definedName>
    <definedName name="tte" localSheetId="7">#REF!</definedName>
    <definedName name="tte">#REF!</definedName>
    <definedName name="TTSS" localSheetId="4">#REF!</definedName>
    <definedName name="TTSS" localSheetId="7">#REF!</definedName>
    <definedName name="TTSS" localSheetId="26">#REF!</definedName>
    <definedName name="TTSS">#REF!</definedName>
    <definedName name="TTT" localSheetId="4">#REF!</definedName>
    <definedName name="TTT" localSheetId="7">#REF!</definedName>
    <definedName name="TTT" localSheetId="26">#REF!</definedName>
    <definedName name="TTT">#REF!</definedName>
    <definedName name="TTT_10" localSheetId="4">#REF!</definedName>
    <definedName name="TTT_10" localSheetId="7">#REF!</definedName>
    <definedName name="TTT_10">#REF!</definedName>
    <definedName name="TTT_12" localSheetId="4">#REF!</definedName>
    <definedName name="TTT_12" localSheetId="7">#REF!</definedName>
    <definedName name="TTT_12">#REF!</definedName>
    <definedName name="TTT_3" localSheetId="4">#REF!</definedName>
    <definedName name="TTT_3" localSheetId="7">#REF!</definedName>
    <definedName name="TTT_3">#REF!</definedName>
    <definedName name="TTT_9" localSheetId="4">#REF!</definedName>
    <definedName name="TTT_9" localSheetId="7">#REF!</definedName>
    <definedName name="TTT_9">#REF!</definedName>
    <definedName name="ttttt" localSheetId="4">#REF!</definedName>
    <definedName name="ttttt" localSheetId="7">#REF!</definedName>
    <definedName name="ttttt" localSheetId="26">#REF!</definedName>
    <definedName name="ttttt">#REF!</definedName>
    <definedName name="ttttttttttttttttttttttttttttttttt" localSheetId="4">#REF!</definedName>
    <definedName name="ttttttttttttttttttttttttttttttttt" localSheetId="7">#REF!</definedName>
    <definedName name="ttttttttttttttttttttttttttttttttt">#REF!</definedName>
    <definedName name="ttu" localSheetId="4">#REF!</definedName>
    <definedName name="ttu" localSheetId="7">#REF!</definedName>
    <definedName name="ttu">#REF!</definedName>
    <definedName name="TUBO" localSheetId="4">#REF!</definedName>
    <definedName name="TUBO" localSheetId="7">#REF!</definedName>
    <definedName name="TUBO">#REF!</definedName>
    <definedName name="TUBO60ACBC" localSheetId="4">#REF!</definedName>
    <definedName name="TUBO60ACBC" localSheetId="7">#REF!</definedName>
    <definedName name="TUBO60ACBC">#REF!</definedName>
    <definedName name="TuboD40" localSheetId="4">#REF!</definedName>
    <definedName name="TuboD40" localSheetId="7">#REF!</definedName>
    <definedName name="TuboD40">#REF!</definedName>
    <definedName name="tudo" localSheetId="4">#REF!</definedName>
    <definedName name="tudo" localSheetId="7">#REF!</definedName>
    <definedName name="tudo">#REF!</definedName>
    <definedName name="tus" localSheetId="4">#REF!</definedName>
    <definedName name="tus" localSheetId="7">#REF!</definedName>
    <definedName name="tus">#REF!</definedName>
    <definedName name="tuso" localSheetId="4">#REF!</definedName>
    <definedName name="tuso" localSheetId="7">#REF!</definedName>
    <definedName name="tuso">#REF!</definedName>
    <definedName name="tvbbb" localSheetId="4">#REF!</definedName>
    <definedName name="tvbbb" localSheetId="7">#REF!</definedName>
    <definedName name="tvbbb">#REF!</definedName>
    <definedName name="TxCresc" localSheetId="4">#REF!</definedName>
    <definedName name="TxCresc" localSheetId="7">#REF!</definedName>
    <definedName name="TxCresc">#REF!</definedName>
    <definedName name="TXREMATI" localSheetId="4">#REF!</definedName>
    <definedName name="TXREMATI" localSheetId="7">#REF!</definedName>
    <definedName name="TXREMATI" localSheetId="26">#REF!</definedName>
    <definedName name="TXREMATI">#REF!</definedName>
    <definedName name="ty" localSheetId="4" hidden="1">#REF!</definedName>
    <definedName name="ty" localSheetId="7" hidden="1">#REF!</definedName>
    <definedName name="ty" hidden="1">#REF!</definedName>
    <definedName name="tykforfuyo" localSheetId="7" hidden="1">{#N/A,#N/A,FALSE,"Flx_caixa";#N/A,#N/A,FALSE,"Invest";#N/A,#N/A,FALSE,"Resultado";#N/A,#N/A,FALSE,"Custos";#N/A,#N/A,FALSE,"Receita";#N/A,#N/A,FALSE,"Comentários"}</definedName>
    <definedName name="tykforfuyo" hidden="1">{#N/A,#N/A,FALSE,"Flx_caixa";#N/A,#N/A,FALSE,"Invest";#N/A,#N/A,FALSE,"Resultado";#N/A,#N/A,FALSE,"Custos";#N/A,#N/A,FALSE,"Receita";#N/A,#N/A,FALSE,"Comentários"}</definedName>
    <definedName name="TYUIO" localSheetId="25" hidden="1">{#N/A,#N/A,TRUE,"Serviços"}</definedName>
    <definedName name="TYUIO" localSheetId="4" hidden="1">{#N/A,#N/A,TRUE,"Serviços"}</definedName>
    <definedName name="TYUIO" localSheetId="27" hidden="1">{#N/A,#N/A,TRUE,"Serviços"}</definedName>
    <definedName name="TYUIO" localSheetId="7" hidden="1">{#N/A,#N/A,TRUE,"Serviços"}</definedName>
    <definedName name="TYUIO" localSheetId="24" hidden="1">{#N/A,#N/A,TRUE,"Serviços"}</definedName>
    <definedName name="TYUIO" hidden="1">{#N/A,#N/A,TRUE,"Serviços"}</definedName>
    <definedName name="TYUIOO" localSheetId="25" hidden="1">{#N/A,#N/A,TRUE,"Serviços"}</definedName>
    <definedName name="TYUIOO" localSheetId="4" hidden="1">{#N/A,#N/A,TRUE,"Serviços"}</definedName>
    <definedName name="TYUIOO" localSheetId="27" hidden="1">{#N/A,#N/A,TRUE,"Serviços"}</definedName>
    <definedName name="TYUIOO" localSheetId="7" hidden="1">{#N/A,#N/A,TRUE,"Serviços"}</definedName>
    <definedName name="TYUIOO" localSheetId="24" hidden="1">{#N/A,#N/A,TRUE,"Serviços"}</definedName>
    <definedName name="TYUIOO" hidden="1">{#N/A,#N/A,TRUE,"Serviços"}</definedName>
    <definedName name="TYUJ" localSheetId="4" hidden="1">#REF!</definedName>
    <definedName name="TYUJ" localSheetId="7" hidden="1">#REF!</definedName>
    <definedName name="TYUJ" hidden="1">#REF!</definedName>
    <definedName name="tyvbtyb" localSheetId="4">#REF!</definedName>
    <definedName name="tyvbtyb" localSheetId="7">#REF!</definedName>
    <definedName name="tyvbtyb">#REF!</definedName>
    <definedName name="u" localSheetId="4" hidden="1">#REF!</definedName>
    <definedName name="U" localSheetId="7">#REF!</definedName>
    <definedName name="u" hidden="1">#REF!</definedName>
    <definedName name="uer" localSheetId="4">#REF!</definedName>
    <definedName name="uer" localSheetId="7">#REF!</definedName>
    <definedName name="uer">#REF!</definedName>
    <definedName name="UF" localSheetId="4">#REF!</definedName>
    <definedName name="UF" localSheetId="7">#REF!</definedName>
    <definedName name="UF" localSheetId="26">#REF!</definedName>
    <definedName name="UF">#REF!</definedName>
    <definedName name="ugh" localSheetId="4">#REF!</definedName>
    <definedName name="ugh" localSheetId="7">#REF!</definedName>
    <definedName name="ugh">#REF!</definedName>
    <definedName name="UI" localSheetId="7" hidden="1">{#N/A,#N/A,FALSE,"GERAL";#N/A,#N/A,FALSE,"012-96";#N/A,#N/A,FALSE,"018-96";#N/A,#N/A,FALSE,"027-96";#N/A,#N/A,FALSE,"059-96";#N/A,#N/A,FALSE,"076-96";#N/A,#N/A,FALSE,"019-97";#N/A,#N/A,FALSE,"021-97";#N/A,#N/A,FALSE,"022-97";#N/A,#N/A,FALSE,"028-97"}</definedName>
    <definedName name="UI" hidden="1">{#N/A,#N/A,FALSE,"GERAL";#N/A,#N/A,FALSE,"012-96";#N/A,#N/A,FALSE,"018-96";#N/A,#N/A,FALSE,"027-96";#N/A,#N/A,FALSE,"059-96";#N/A,#N/A,FALSE,"076-96";#N/A,#N/A,FALSE,"019-97";#N/A,#N/A,FALSE,"021-97";#N/A,#N/A,FALSE,"022-97";#N/A,#N/A,FALSE,"028-97"}</definedName>
    <definedName name="UIO" localSheetId="4">#REF!</definedName>
    <definedName name="UIO" localSheetId="7">#REF!</definedName>
    <definedName name="UIO" localSheetId="26">#REF!</definedName>
    <definedName name="UIO">#REF!</definedName>
    <definedName name="UIO_10" localSheetId="4">#REF!</definedName>
    <definedName name="UIO_10" localSheetId="7">#REF!</definedName>
    <definedName name="UIO_10">#REF!</definedName>
    <definedName name="UIO_12" localSheetId="4">#REF!</definedName>
    <definedName name="UIO_12" localSheetId="7">#REF!</definedName>
    <definedName name="UIO_12">#REF!</definedName>
    <definedName name="UIO_3" localSheetId="4">#REF!</definedName>
    <definedName name="UIO_3" localSheetId="7">#REF!</definedName>
    <definedName name="UIO_3">#REF!</definedName>
    <definedName name="UIO_9" localSheetId="4">#REF!</definedName>
    <definedName name="UIO_9" localSheetId="7">#REF!</definedName>
    <definedName name="UIO_9">#REF!</definedName>
    <definedName name="UK" localSheetId="7" hidden="1">{"PARTE1",#N/A,FALSE,"Plan1"}</definedName>
    <definedName name="UK" hidden="1">{"PARTE1",#N/A,FALSE,"Plan1"}</definedName>
    <definedName name="UL" localSheetId="4">#REF!</definedName>
    <definedName name="UL" localSheetId="7">#REF!</definedName>
    <definedName name="UL">#REF!</definedName>
    <definedName name="UL_1" localSheetId="4">#REF!</definedName>
    <definedName name="UL_1" localSheetId="7">#REF!</definedName>
    <definedName name="UL_1" localSheetId="26">#REF!</definedName>
    <definedName name="UL_1">#REF!</definedName>
    <definedName name="ulu" localSheetId="7" hidden="1">{#N/A,#N/A,TRUE,"Serviços"}</definedName>
    <definedName name="ulu" hidden="1">{#N/A,#N/A,TRUE,"Serviços"}</definedName>
    <definedName name="um" localSheetId="7">#N/A</definedName>
    <definedName name="um">#N/A</definedName>
    <definedName name="un" hidden="1">#N/A</definedName>
    <definedName name="Und" localSheetId="7">NA()</definedName>
    <definedName name="Und">#N/A</definedName>
    <definedName name="Und_26">NA()</definedName>
    <definedName name="Und_27">NA()</definedName>
    <definedName name="unid.2" localSheetId="4">#REF!</definedName>
    <definedName name="unid.2" localSheetId="7">#REF!</definedName>
    <definedName name="unid.2" localSheetId="26">#REF!</definedName>
    <definedName name="unid.2">#REF!</definedName>
    <definedName name="UNID_serviço" localSheetId="4">OFFSET(#REF!,0,0,COUNTA(#REF!),1)</definedName>
    <definedName name="UNID_serviço" localSheetId="7">OFFSET(#REF!,0,0,COUNTA(#REF!),1)</definedName>
    <definedName name="UNID_serviço" localSheetId="26">OFFSET(#REF!,0,0,COUNTA(#REF!),1)</definedName>
    <definedName name="UNID_serviço">OFFSET(#REF!,0,0,COUNTA(#REF!),1)</definedName>
    <definedName name="unidade" localSheetId="4">#REF!</definedName>
    <definedName name="unidade" localSheetId="7">#REF!</definedName>
    <definedName name="unidade" localSheetId="26">#REF!</definedName>
    <definedName name="unidade">#REF!</definedName>
    <definedName name="Unidade1" localSheetId="4">#REF!</definedName>
    <definedName name="Unidade1" localSheetId="7">#REF!</definedName>
    <definedName name="Unidade1" localSheetId="26">#REF!</definedName>
    <definedName name="Unidade1">#REF!</definedName>
    <definedName name="UnidAux" hidden="1">#N/A</definedName>
    <definedName name="Unifilar" localSheetId="4">#REF!</definedName>
    <definedName name="Unifilar" localSheetId="7">#REF!</definedName>
    <definedName name="Unifilar">#REF!</definedName>
    <definedName name="UNIT" localSheetId="4">#REF!</definedName>
    <definedName name="UNIT" localSheetId="19">#REF!</definedName>
    <definedName name="UNIT" localSheetId="7">#REF!</definedName>
    <definedName name="UNIT" localSheetId="26">#REF!</definedName>
    <definedName name="UNIT">#REF!</definedName>
    <definedName name="UNIT_1" localSheetId="4">#REF!</definedName>
    <definedName name="UNIT_1" localSheetId="7">#REF!</definedName>
    <definedName name="UNIT_1" localSheetId="26">#REF!</definedName>
    <definedName name="UNIT_1">#REF!</definedName>
    <definedName name="UnitAnexo" localSheetId="4">#REF!</definedName>
    <definedName name="UnitAnexo" localSheetId="7">#REF!</definedName>
    <definedName name="UnitAnexo">#REF!</definedName>
    <definedName name="UNITÁRIO" localSheetId="4">#REF!</definedName>
    <definedName name="UNITÁRIO" localSheetId="7">#REF!</definedName>
    <definedName name="UNITÁRIO">#REF!</definedName>
    <definedName name="UnitNome" localSheetId="4">#REF!</definedName>
    <definedName name="UnitNome" localSheetId="7">#REF!</definedName>
    <definedName name="UnitNome">#REF!</definedName>
    <definedName name="uno" localSheetId="4">#REF!</definedName>
    <definedName name="uno" localSheetId="7">#REF!</definedName>
    <definedName name="uno" localSheetId="26">#REF!</definedName>
    <definedName name="uno">#REF!</definedName>
    <definedName name="uohuli" localSheetId="7" hidden="1">{#N/A,#N/A,TRUE,"Serviços"}</definedName>
    <definedName name="uohuli" hidden="1">{#N/A,#N/A,TRUE,"Serviços"}</definedName>
    <definedName name="UOOOOUOUOUOU9O" localSheetId="4">#REF!</definedName>
    <definedName name="UOOOOUOUOUOU9O" localSheetId="7">#REF!</definedName>
    <definedName name="UOOOOUOUOUOU9O">#REF!</definedName>
    <definedName name="Upvc_2001" localSheetId="4">#REF!</definedName>
    <definedName name="Upvc_2001" localSheetId="7">#REF!</definedName>
    <definedName name="Upvc_2001" localSheetId="26">#REF!</definedName>
    <definedName name="Upvc_2001">#REF!</definedName>
    <definedName name="UPVC_99" localSheetId="4">#REF!</definedName>
    <definedName name="UPVC_99" localSheetId="7">#REF!</definedName>
    <definedName name="UPVC_99" localSheetId="26">#REF!</definedName>
    <definedName name="UPVC_99">#REF!</definedName>
    <definedName name="URV_MAR94" localSheetId="4">#REF!</definedName>
    <definedName name="URV_MAR94" localSheetId="7">#REF!</definedName>
    <definedName name="URV_MAR94" localSheetId="26">#REF!</definedName>
    <definedName name="URV_MAR94">#REF!</definedName>
    <definedName name="USA" localSheetId="4">#REF!</definedName>
    <definedName name="USA" localSheetId="7">#REF!</definedName>
    <definedName name="USA">#REF!</definedName>
    <definedName name="USINA" localSheetId="4">#REF!</definedName>
    <definedName name="USINA" localSheetId="7">#REF!</definedName>
    <definedName name="USINA" localSheetId="26">#REF!</definedName>
    <definedName name="USINA">#REF!</definedName>
    <definedName name="UT" localSheetId="4">#REF!</definedName>
    <definedName name="UT" localSheetId="7">#REF!</definedName>
    <definedName name="UT">#REF!</definedName>
    <definedName name="Utlidades2" localSheetId="4">#REF!</definedName>
    <definedName name="Utlidades2" localSheetId="7">#REF!</definedName>
    <definedName name="Utlidades2" localSheetId="26">#REF!</definedName>
    <definedName name="Utlidades2">#REF!</definedName>
    <definedName name="UTM" localSheetId="4">#REF!</definedName>
    <definedName name="UTM" localSheetId="7">#REF!</definedName>
    <definedName name="UTM">#REF!</definedName>
    <definedName name="uu" localSheetId="4" hidden="1">#REF!</definedName>
    <definedName name="uu" localSheetId="7" hidden="1">#REF!</definedName>
    <definedName name="uu" hidden="1">#REF!</definedName>
    <definedName name="uuu" localSheetId="4" hidden="1">{#N/A,#N/A,TRUE,"Serviços"}</definedName>
    <definedName name="uuu" localSheetId="7" hidden="1">{#N/A,#N/A,TRUE,"Serviços"}</definedName>
    <definedName name="uuu" hidden="1">{#N/A,#N/A,TRUE,"Serviços"}</definedName>
    <definedName name="uuuuuty" localSheetId="4">BDI!TRECHO</definedName>
    <definedName name="uuuuuty" localSheetId="7">#N/A</definedName>
    <definedName name="uuuuuty" localSheetId="26">'Mapa+Binômio'!TRECHO</definedName>
    <definedName name="uuuuuty">#N/A</definedName>
    <definedName name="UYHU" localSheetId="7">#REF!</definedName>
    <definedName name="UYHU">#N/A</definedName>
    <definedName name="uyt" localSheetId="4" hidden="1">#REF!</definedName>
    <definedName name="uyt" localSheetId="7" hidden="1">#REF!</definedName>
    <definedName name="uyt" hidden="1">#REF!</definedName>
    <definedName name="V" localSheetId="4">#N/A</definedName>
    <definedName name="V" localSheetId="7">#N/A</definedName>
    <definedName name="V" hidden="1">#REF!</definedName>
    <definedName name="V.R" localSheetId="4">#REF!</definedName>
    <definedName name="V.R" localSheetId="7">#REF!</definedName>
    <definedName name="V.R">#REF!</definedName>
    <definedName name="V2zero" localSheetId="4">#REF!</definedName>
    <definedName name="V2zero" localSheetId="7">#REF!</definedName>
    <definedName name="V2zero">#REF!</definedName>
    <definedName name="v60120_" localSheetId="4">#REF!</definedName>
    <definedName name="v60120_" localSheetId="7">#REF!</definedName>
    <definedName name="v60120_">#REF!</definedName>
    <definedName name="VAA" localSheetId="4">#REF!</definedName>
    <definedName name="VAA" localSheetId="7">#REF!</definedName>
    <definedName name="VAA">#REF!</definedName>
    <definedName name="VAA_1" localSheetId="4">#REF!</definedName>
    <definedName name="VAA_1" localSheetId="7">#REF!</definedName>
    <definedName name="VAA_1">#REF!</definedName>
    <definedName name="VACAP" localSheetId="4">"$#REF!.$D$38"</definedName>
    <definedName name="VACAP" localSheetId="7">#REF!</definedName>
    <definedName name="VACAP">#REF!</definedName>
    <definedName name="VACM" localSheetId="4">"$#REF!.$D$37"</definedName>
    <definedName name="VACM" localSheetId="7">#REF!</definedName>
    <definedName name="VACM">#REF!</definedName>
    <definedName name="vagabundo" localSheetId="4">#REF!</definedName>
    <definedName name="vagabundo" localSheetId="7">#REF!</definedName>
    <definedName name="vagabundo">#REF!</definedName>
    <definedName name="vair" localSheetId="4">#REF!</definedName>
    <definedName name="vair" localSheetId="7">#REF!</definedName>
    <definedName name="vair">#REF!</definedName>
    <definedName name="VAL" localSheetId="4">#REF!</definedName>
    <definedName name="val" localSheetId="7">#REF!</definedName>
    <definedName name="VAL" localSheetId="26">#REF!</definedName>
    <definedName name="val">#REF!</definedName>
    <definedName name="ValAcurl" localSheetId="4">#REF!</definedName>
    <definedName name="ValAcurl" localSheetId="7">#REF!</definedName>
    <definedName name="ValAcurl" localSheetId="26">#REF!</definedName>
    <definedName name="ValAcurl">#REF!</definedName>
    <definedName name="Valchvrl" localSheetId="4">#REF!</definedName>
    <definedName name="Valchvrl" localSheetId="7">#REF!</definedName>
    <definedName name="Valchvrl" localSheetId="26">#REF!</definedName>
    <definedName name="Valchvrl">#REF!</definedName>
    <definedName name="VALCORTE" localSheetId="4">#REF!</definedName>
    <definedName name="VALCORTE" localSheetId="7">#REF!</definedName>
    <definedName name="VALCORTE">#REF!</definedName>
    <definedName name="valeta" localSheetId="4">#REF!</definedName>
    <definedName name="valeta" localSheetId="7">#REF!</definedName>
    <definedName name="valeta">#REF!</definedName>
    <definedName name="VALOR_ADITIVO" localSheetId="4">#REF!</definedName>
    <definedName name="VALOR_ADITIVO" localSheetId="7">#REF!</definedName>
    <definedName name="VALOR_ADITIVO">#REF!</definedName>
    <definedName name="VALOR_CONTRATO" localSheetId="4">#REF!</definedName>
    <definedName name="VALOR_CONTRATO" localSheetId="7">#REF!</definedName>
    <definedName name="VALOR_CONTRATO">#REF!</definedName>
    <definedName name="VALOR_NF" localSheetId="4">#REF!</definedName>
    <definedName name="VALOR_NF" localSheetId="7">#REF!</definedName>
    <definedName name="VALOR_NF">#REF!</definedName>
    <definedName name="VALORES_VALORES_Listar" localSheetId="4">#REF!</definedName>
    <definedName name="VALORES_VALORES_Listar" localSheetId="7">#REF!</definedName>
    <definedName name="VALORES_VALORES_Listar" localSheetId="26">#REF!</definedName>
    <definedName name="VALORES_VALORES_Listar">#REF!</definedName>
    <definedName name="value_def_array" localSheetId="7">{"total","SUM(total)","YNNNN",FALSE}</definedName>
    <definedName name="value_def_array">{"total","SUM(total)","YNNNN",FALSE}</definedName>
    <definedName name="VAM" localSheetId="4">#REF!</definedName>
    <definedName name="VAM" localSheetId="7">#REF!</definedName>
    <definedName name="VAM" localSheetId="26">#REF!</definedName>
    <definedName name="VAM">#REF!</definedName>
    <definedName name="VAMM" localSheetId="4">#REF!</definedName>
    <definedName name="VAMM" localSheetId="7">#REF!</definedName>
    <definedName name="VAMM" localSheetId="26">#REF!</definedName>
    <definedName name="VAMM">#REF!</definedName>
    <definedName name="VARM" localSheetId="4">"$#REF!.$D$36"</definedName>
    <definedName name="VARM" localSheetId="7">#REF!</definedName>
    <definedName name="VARM">#REF!</definedName>
    <definedName name="VARR" localSheetId="4">"$#REF!.$D$34"</definedName>
    <definedName name="VARR" localSheetId="7">#REF!</definedName>
    <definedName name="VARR">#REF!</definedName>
    <definedName name="VAT" localSheetId="4">#REF!</definedName>
    <definedName name="VAT" localSheetId="7">#REF!</definedName>
    <definedName name="VAT">#REF!</definedName>
    <definedName name="VAT_1" localSheetId="4">#REF!</definedName>
    <definedName name="VAT_1" localSheetId="7">#REF!</definedName>
    <definedName name="VAT_1">#REF!</definedName>
    <definedName name="vazão" localSheetId="4">#REF!</definedName>
    <definedName name="vazão" localSheetId="7">#REF!</definedName>
    <definedName name="vazão">#REF!</definedName>
    <definedName name="Vazio1" localSheetId="4">#REF!</definedName>
    <definedName name="Vazio1" localSheetId="7">#REF!</definedName>
    <definedName name="Vazio1" localSheetId="26">#REF!</definedName>
    <definedName name="Vazio1">#REF!</definedName>
    <definedName name="VAZIO2" localSheetId="4">#REF!</definedName>
    <definedName name="VAZIO2" localSheetId="7">#REF!</definedName>
    <definedName name="VAZIO2" localSheetId="26">#REF!</definedName>
    <definedName name="VAZIO2">#REF!</definedName>
    <definedName name="Vazios" localSheetId="4">#REF!</definedName>
    <definedName name="Vazios" localSheetId="7">#REF!</definedName>
    <definedName name="Vazios" localSheetId="26">#REF!</definedName>
    <definedName name="Vazios">#REF!</definedName>
    <definedName name="Vazios_25" localSheetId="4">#REF!</definedName>
    <definedName name="Vazios_25" localSheetId="7">#REF!</definedName>
    <definedName name="Vazios_25" localSheetId="26">#REF!</definedName>
    <definedName name="Vazios_25">#REF!</definedName>
    <definedName name="Vazios_26" localSheetId="4">#REF!</definedName>
    <definedName name="Vazios_26" localSheetId="7">#REF!</definedName>
    <definedName name="Vazios_26">#REF!</definedName>
    <definedName name="Vazios_28" localSheetId="4">#REF!</definedName>
    <definedName name="Vazios_28" localSheetId="7">#REF!</definedName>
    <definedName name="Vazios_28">#REF!</definedName>
    <definedName name="Vazios_29" localSheetId="4">#REF!</definedName>
    <definedName name="Vazios_29" localSheetId="7">#REF!</definedName>
    <definedName name="Vazios_29" localSheetId="26">#REF!</definedName>
    <definedName name="Vazios_29">#REF!</definedName>
    <definedName name="Vazios_31" localSheetId="4">#REF!</definedName>
    <definedName name="Vazios_31" localSheetId="7">#REF!</definedName>
    <definedName name="Vazios_31" localSheetId="26">#REF!</definedName>
    <definedName name="Vazios_31">#REF!</definedName>
    <definedName name="VBF" localSheetId="4">#REF!</definedName>
    <definedName name="VBF" localSheetId="7">#REF!</definedName>
    <definedName name="VBF">#REF!</definedName>
    <definedName name="VBF_1" localSheetId="4">#REF!</definedName>
    <definedName name="VBF_1" localSheetId="7">#REF!</definedName>
    <definedName name="VBF_1">#REF!</definedName>
    <definedName name="VCANT" localSheetId="4">#REF!</definedName>
    <definedName name="VCANT" localSheetId="7">#REF!</definedName>
    <definedName name="VCANT">#REF!</definedName>
    <definedName name="VCRBRVRTBTY" localSheetId="4">#REF!</definedName>
    <definedName name="VCRBRVRTBTY" localSheetId="7">#REF!</definedName>
    <definedName name="VCRBRVRTBTY">#REF!</definedName>
    <definedName name="VCRT" localSheetId="4">#REF!</definedName>
    <definedName name="VCRT" localSheetId="7">#REF!</definedName>
    <definedName name="VCRT">#REF!</definedName>
    <definedName name="vcrtybtb" localSheetId="4">#REF!</definedName>
    <definedName name="vcrtybtb" localSheetId="7">#REF!</definedName>
    <definedName name="vcrtybtb">#REF!</definedName>
    <definedName name="VDFVRATVB" localSheetId="4">#REF!</definedName>
    <definedName name="VDFVRATVB" localSheetId="7">#REF!</definedName>
    <definedName name="VDFVRATVB">#REF!</definedName>
    <definedName name="ve" localSheetId="4">#REF!</definedName>
    <definedName name="ve" localSheetId="7">#REF!</definedName>
    <definedName name="ve">#REF!</definedName>
    <definedName name="ve_1" localSheetId="4">#REF!</definedName>
    <definedName name="ve_1" localSheetId="7">#REF!</definedName>
    <definedName name="ve_1">#REF!</definedName>
    <definedName name="VE1_1" localSheetId="4">#REF!</definedName>
    <definedName name="VE1_1" localSheetId="7">#REF!</definedName>
    <definedName name="VE1_1">#REF!</definedName>
    <definedName name="VEC" localSheetId="4">#REF!</definedName>
    <definedName name="VEC" localSheetId="7">#REF!</definedName>
    <definedName name="VEC">#REF!</definedName>
    <definedName name="VEDA_ROSCA" localSheetId="4">#REF!</definedName>
    <definedName name="VEDA_ROSCA" localSheetId="7">#REF!</definedName>
    <definedName name="VEDA_ROSCA">#REF!</definedName>
    <definedName name="VeicLeve" localSheetId="4">#REF!</definedName>
    <definedName name="VeicLeve" localSheetId="7">#REF!</definedName>
    <definedName name="VeicLeve">#REF!</definedName>
    <definedName name="VEICULO" localSheetId="4">#REF!</definedName>
    <definedName name="VEICULO" localSheetId="7">#REF!</definedName>
    <definedName name="VEICULO">#REF!</definedName>
    <definedName name="VEÍCULO" localSheetId="4">#REF!</definedName>
    <definedName name="VEÍCULO" localSheetId="7">#REF!</definedName>
    <definedName name="VEÍCULO">#REF!</definedName>
    <definedName name="vencedores" localSheetId="4">#REF!</definedName>
    <definedName name="vencedores" localSheetId="7">#REF!</definedName>
    <definedName name="vencedores">#REF!</definedName>
    <definedName name="VENDA" localSheetId="4">#REF!</definedName>
    <definedName name="VENDA" localSheetId="7">#REF!</definedName>
    <definedName name="VENDA">#REF!</definedName>
    <definedName name="verde" localSheetId="4">#REF!</definedName>
    <definedName name="verde" localSheetId="19">#REF!</definedName>
    <definedName name="verde" localSheetId="7">#REF!</definedName>
    <definedName name="verde" localSheetId="26">#REF!</definedName>
    <definedName name="verde">#REF!</definedName>
    <definedName name="verde_2">#N/A</definedName>
    <definedName name="verde_25" localSheetId="4">#REF!</definedName>
    <definedName name="verde_25" localSheetId="7">#REF!</definedName>
    <definedName name="verde_25" localSheetId="26">#REF!</definedName>
    <definedName name="verde_25">#REF!</definedName>
    <definedName name="verde_4" localSheetId="4">#REF!</definedName>
    <definedName name="verde_4" localSheetId="7">#REF!</definedName>
    <definedName name="verde_4">#REF!</definedName>
    <definedName name="verdee" localSheetId="4">#REF!</definedName>
    <definedName name="verdee" localSheetId="7">#REF!</definedName>
    <definedName name="verdee">#REF!</definedName>
    <definedName name="verdepav" localSheetId="4">#REF!</definedName>
    <definedName name="verdepav" localSheetId="19">#REF!</definedName>
    <definedName name="verdepav" localSheetId="7">#REF!</definedName>
    <definedName name="verdepav" localSheetId="26">#REF!</definedName>
    <definedName name="verdepav">#REF!</definedName>
    <definedName name="verdepav_2">#N/A</definedName>
    <definedName name="verdepav_25" localSheetId="4">#REF!</definedName>
    <definedName name="verdepav_25" localSheetId="7">#REF!</definedName>
    <definedName name="verdepav_25" localSheetId="26">#REF!</definedName>
    <definedName name="verdepav_25">#REF!</definedName>
    <definedName name="verdepav_4" localSheetId="4">#REF!</definedName>
    <definedName name="verdepav_4" localSheetId="7">#REF!</definedName>
    <definedName name="verdepav_4">#REF!</definedName>
    <definedName name="verdepavv" localSheetId="4">#REF!</definedName>
    <definedName name="verdepavv" localSheetId="7">#REF!</definedName>
    <definedName name="verdepavv">#REF!</definedName>
    <definedName name="verificar" localSheetId="4">#REF!</definedName>
    <definedName name="verificar" localSheetId="7">#REF!</definedName>
    <definedName name="verificar" localSheetId="26">#REF!</definedName>
    <definedName name="verificar">#REF!</definedName>
    <definedName name="verificar2" localSheetId="4">#REF!</definedName>
    <definedName name="verificar2" localSheetId="7">#REF!</definedName>
    <definedName name="verificar2" localSheetId="26">#REF!</definedName>
    <definedName name="verificar2">#REF!</definedName>
    <definedName name="VERLUCRO" localSheetId="7" hidden="1">{FALSE,FALSE,-1.25,-15.5,484.5,278.25,FALSE,FALSE,TRUE,FALSE,0,1,#N/A,1106,#N/A,12.4059405940594,23.2666666666667,1,FALSE,FALSE,3,TRUE,1,FALSE,100,"Swvu.VERLUCRO.","ACwvu.VERLUCRO.",#N/A,FALSE,FALSE,0,0,0,0,1,"","",TRUE,FALSE,FALSE,FALSE,1,95,#N/A,#N/A,FALSE,FALSE,FALSE,FALSE,FALSE,FALSE,FALSE,1,65532,65532,FALSE,FALSE,TRUE,TRUE,TRUE}</definedName>
    <definedName name="VERLUCRO" hidden="1">{FALSE,FALSE,-1.25,-15.5,484.5,278.25,FALSE,FALSE,TRUE,FALSE,0,1,#N/A,1106,#N/A,12.4059405940594,23.2666666666667,1,FALSE,FALSE,3,TRUE,1,FALSE,100,"Swvu.VERLUCRO.","ACwvu.VERLUCRO.",#N/A,FALSE,FALSE,0,0,0,0,1,"","",TRUE,FALSE,FALSE,FALSE,1,95,#N/A,#N/A,FALSE,FALSE,FALSE,FALSE,FALSE,FALSE,FALSE,1,65532,65532,FALSE,FALSE,TRUE,TRUE,TRUE}</definedName>
    <definedName name="VERNIZ_POLIURETANO" localSheetId="4">#REF!</definedName>
    <definedName name="VERNIZ_POLIURETANO" localSheetId="7">#REF!</definedName>
    <definedName name="VERNIZ_POLIURETANO">#REF!</definedName>
    <definedName name="VEST" localSheetId="4">#REF!</definedName>
    <definedName name="VEST" localSheetId="7">#REF!</definedName>
    <definedName name="VEST">#REF!</definedName>
    <definedName name="vfvr" localSheetId="4">BDI!verdepav</definedName>
    <definedName name="vfvr" localSheetId="7">#N/A</definedName>
    <definedName name="vfvr" localSheetId="26">'Mapa+Binômio'!verdepav</definedName>
    <definedName name="vfvr">#N/A</definedName>
    <definedName name="VFVV" localSheetId="7" hidden="1">{#N/A,#N/A,FALSE,"Aging Summary";#N/A,#N/A,FALSE,"Ratio Analysis";#N/A,#N/A,FALSE,"Test 120 Day Accts";#N/A,#N/A,FALSE,"Tickmarks"}</definedName>
    <definedName name="VFVV" hidden="1">{#N/A,#N/A,FALSE,"Aging Summary";#N/A,#N/A,FALSE,"Ratio Analysis";#N/A,#N/A,FALSE,"Test 120 Day Accts";#N/A,#N/A,FALSE,"Tickmarks"}</definedName>
    <definedName name="vgbewg" localSheetId="4">#REF!</definedName>
    <definedName name="vgbewg" localSheetId="7">#REF!</definedName>
    <definedName name="vgbewg">#REF!</definedName>
    <definedName name="vggwfw" localSheetId="4">#REF!</definedName>
    <definedName name="vggwfw" localSheetId="7">#REF!</definedName>
    <definedName name="vggwfw">#REF!</definedName>
    <definedName name="VGT" localSheetId="7" hidden="1">{#N/A,#N/A,FALSE,"Aging Summary";#N/A,#N/A,FALSE,"Ratio Analysis";#N/A,#N/A,FALSE,"Test 120 Day Accts";#N/A,#N/A,FALSE,"Tickmarks"}</definedName>
    <definedName name="VGT" hidden="1">{#N/A,#N/A,FALSE,"Aging Summary";#N/A,#N/A,FALSE,"Ratio Analysis";#N/A,#N/A,FALSE,"Test 120 Day Accts";#N/A,#N/A,FALSE,"Tickmarks"}</definedName>
    <definedName name="VGTS" localSheetId="7" hidden="1">{#N/A,#N/A,FALSE,"Aging Summary";#N/A,#N/A,FALSE,"Ratio Analysis";#N/A,#N/A,FALSE,"Test 120 Day Accts";#N/A,#N/A,FALSE,"Tickmarks"}</definedName>
    <definedName name="VGTS" hidden="1">{#N/A,#N/A,FALSE,"Aging Summary";#N/A,#N/A,FALSE,"Ratio Analysis";#N/A,#N/A,FALSE,"Test 120 Day Accts";#N/A,#N/A,FALSE,"Tickmarks"}</definedName>
    <definedName name="VI" localSheetId="7" hidden="1">{#N/A,#N/A,FALSE,"GERAL";#N/A,#N/A,FALSE,"012-96";#N/A,#N/A,FALSE,"018-96";#N/A,#N/A,FALSE,"027-96";#N/A,#N/A,FALSE,"059-96";#N/A,#N/A,FALSE,"076-96";#N/A,#N/A,FALSE,"019-97";#N/A,#N/A,FALSE,"021-97";#N/A,#N/A,FALSE,"022-97";#N/A,#N/A,FALSE,"028-97"}</definedName>
    <definedName name="VI" hidden="1">{#N/A,#N/A,FALSE,"GERAL";#N/A,#N/A,FALSE,"012-96";#N/A,#N/A,FALSE,"018-96";#N/A,#N/A,FALSE,"027-96";#N/A,#N/A,FALSE,"059-96";#N/A,#N/A,FALSE,"076-96";#N/A,#N/A,FALSE,"019-97";#N/A,#N/A,FALSE,"021-97";#N/A,#N/A,FALSE,"022-97";#N/A,#N/A,FALSE,"028-97"}</definedName>
    <definedName name="viado" localSheetId="7">#REF!</definedName>
    <definedName name="viado">#N/A</definedName>
    <definedName name="VidaAnos" localSheetId="4">#REF!</definedName>
    <definedName name="VidaAnos" localSheetId="7">#REF!</definedName>
    <definedName name="VidaAnos" localSheetId="26">#REF!</definedName>
    <definedName name="VidaAnos">#REF!</definedName>
    <definedName name="Vidahoras" localSheetId="4">#REF!</definedName>
    <definedName name="Vidahoras" localSheetId="7">#REF!</definedName>
    <definedName name="Vidahoras" localSheetId="26">#REF!</definedName>
    <definedName name="Vidahoras">#REF!</definedName>
    <definedName name="VIDE" localSheetId="4">#REF!</definedName>
    <definedName name="VIDE" localSheetId="7">#REF!</definedName>
    <definedName name="VIDE">#REF!</definedName>
    <definedName name="Vilmar12" localSheetId="4">#REF!</definedName>
    <definedName name="Vilmar12" localSheetId="7">#REF!</definedName>
    <definedName name="Vilmar12">#REF!</definedName>
    <definedName name="vitor" localSheetId="4">#REF!</definedName>
    <definedName name="vitor" localSheetId="7">#REF!</definedName>
    <definedName name="vitor">#REF!</definedName>
    <definedName name="vjebvojeh" localSheetId="7" hidden="1">{#N/A,#N/A,TRUE,"Serviços"}</definedName>
    <definedName name="vjebvojeh" hidden="1">{#N/A,#N/A,TRUE,"Serviços"}</definedName>
    <definedName name="VLC" localSheetId="4">#REF!</definedName>
    <definedName name="VLC" localSheetId="7">#REF!</definedName>
    <definedName name="VLC">#REF!</definedName>
    <definedName name="VLM" localSheetId="4">"$#REF!.$#REF!$#REF!"</definedName>
    <definedName name="VLM" localSheetId="7">#REF!</definedName>
    <definedName name="VLM">#REF!</definedName>
    <definedName name="VLMF" localSheetId="4">#REF!</definedName>
    <definedName name="VLMF" localSheetId="7">#REF!</definedName>
    <definedName name="VLMF">#REF!</definedName>
    <definedName name="VLPI" localSheetId="4">"$#REF!.$#REF!$#REF!"</definedName>
    <definedName name="VLPI" localSheetId="7">#REF!</definedName>
    <definedName name="VLPI">#REF!</definedName>
    <definedName name="VLREAJ" localSheetId="4">"$#REF!.$#REF!$#REF!"</definedName>
    <definedName name="VLREAJ" localSheetId="7">#REF!</definedName>
    <definedName name="VLREAJ">#REF!</definedName>
    <definedName name="vm" localSheetId="4" hidden="1">{#N/A,#N/A,FALSE,"MO (2)"}</definedName>
    <definedName name="vm" localSheetId="7" hidden="1">{#N/A,#N/A,FALSE,"MO (2)"}</definedName>
    <definedName name="vm" hidden="1">{#N/A,#N/A,FALSE,"MO (2)"}</definedName>
    <definedName name="VMD_TOTAL" localSheetId="7">#REF!</definedName>
    <definedName name="VMD_TOTAL">#REF!</definedName>
    <definedName name="VMOB" localSheetId="4">#REF!</definedName>
    <definedName name="VMOB" localSheetId="7">#REF!</definedName>
    <definedName name="VMOB">#REF!</definedName>
    <definedName name="VO" localSheetId="4">#REF!</definedName>
    <definedName name="VO" localSheetId="7">#REF!</definedName>
    <definedName name="VO">#REF!</definedName>
    <definedName name="VO_1" localSheetId="4">#REF!</definedName>
    <definedName name="VO_1" localSheetId="7">#REF!</definedName>
    <definedName name="VO_1">#REF!</definedName>
    <definedName name="VO1_1" localSheetId="4">#REF!</definedName>
    <definedName name="VO1_1" localSheetId="7">#REF!</definedName>
    <definedName name="VO1_1">#REF!</definedName>
    <definedName name="VOC" localSheetId="4">#REF!</definedName>
    <definedName name="VOC" localSheetId="7">#REF!</definedName>
    <definedName name="VOC">#REF!</definedName>
    <definedName name="voce" localSheetId="4">#REF!</definedName>
    <definedName name="voce" localSheetId="7">#REF!</definedName>
    <definedName name="voce">#REF!</definedName>
    <definedName name="VOL_ACUM" localSheetId="4">#REF!</definedName>
    <definedName name="VOL_ACUM" localSheetId="7">#REF!</definedName>
    <definedName name="VOL_ACUM">#REF!</definedName>
    <definedName name="Vol_Estrutural" localSheetId="4">#REF!</definedName>
    <definedName name="Vol_Estrutural" localSheetId="7">#REF!</definedName>
    <definedName name="Vol_Estrutural">#REF!</definedName>
    <definedName name="Vol_Estrutural_1" localSheetId="4">#REF!</definedName>
    <definedName name="Vol_Estrutural_1" localSheetId="7">#REF!</definedName>
    <definedName name="Vol_Estrutural_1">#REF!</definedName>
    <definedName name="VOL_MASSA" localSheetId="4">#REF!</definedName>
    <definedName name="VOL_MASSA" localSheetId="7">#REF!</definedName>
    <definedName name="VOL_MASSA">#REF!</definedName>
    <definedName name="VOLCON" localSheetId="4">#REF!</definedName>
    <definedName name="VOLCON" localSheetId="7">#REF!</definedName>
    <definedName name="VOLCON">#REF!</definedName>
    <definedName name="VOLCON_1" localSheetId="4">#REF!</definedName>
    <definedName name="VOLCON_1" localSheetId="7">#REF!</definedName>
    <definedName name="VOLCON_1">#REF!</definedName>
    <definedName name="VOLCONC" localSheetId="4">#REF!</definedName>
    <definedName name="VOLCONC" localSheetId="7">#REF!</definedName>
    <definedName name="VOLCONC">#REF!</definedName>
    <definedName name="VOLCONC_1" localSheetId="4">#REF!</definedName>
    <definedName name="VOLCONC_1" localSheetId="7">#REF!</definedName>
    <definedName name="VOLCONC_1">#REF!</definedName>
    <definedName name="VOLFRESAG" localSheetId="4">#REF!</definedName>
    <definedName name="VOLFRESAG" localSheetId="7">#REF!</definedName>
    <definedName name="VOLFRESAG">#REF!</definedName>
    <definedName name="VOLFRESPIL" localSheetId="4">#REF!</definedName>
    <definedName name="VOLFRESPIL" localSheetId="7">#REF!</definedName>
    <definedName name="VOLFRESPIL">#REF!</definedName>
    <definedName name="VOLUME" localSheetId="4">#REF!</definedName>
    <definedName name="VOLUME" localSheetId="7">#REF!</definedName>
    <definedName name="VOLUME">#REF!</definedName>
    <definedName name="VORÇ" localSheetId="4">#REF!</definedName>
    <definedName name="VORÇ" localSheetId="7">#REF!</definedName>
    <definedName name="VORÇ">#REF!</definedName>
    <definedName name="votpr" localSheetId="4">#REF!</definedName>
    <definedName name="votpr" localSheetId="7">#REF!</definedName>
    <definedName name="votpr">#REF!</definedName>
    <definedName name="VPI" localSheetId="4">#REF!</definedName>
    <definedName name="VPI" localSheetId="7">#REF!</definedName>
    <definedName name="VPI">#REF!</definedName>
    <definedName name="VR" localSheetId="4">#REF!</definedName>
    <definedName name="VR" localSheetId="7">#REF!</definedName>
    <definedName name="VR">#REF!</definedName>
    <definedName name="VR_1" localSheetId="4">#REF!</definedName>
    <definedName name="VR_1" localSheetId="7">#REF!</definedName>
    <definedName name="VR_1">#REF!</definedName>
    <definedName name="VRC" localSheetId="4">#REF!</definedName>
    <definedName name="VRC" localSheetId="7">#REF!</definedName>
    <definedName name="VRC">#REF!</definedName>
    <definedName name="VRTBRBTYTY" localSheetId="4">#REF!</definedName>
    <definedName name="VRTBRBTYTY" localSheetId="7">#REF!</definedName>
    <definedName name="VRTBRBTYTY">#REF!</definedName>
    <definedName name="VRTBTYBTYY" localSheetId="4">#REF!</definedName>
    <definedName name="VRTBTYBTYY" localSheetId="7">#REF!</definedName>
    <definedName name="VRTBTYBTYY">#REF!</definedName>
    <definedName name="VRVTS" localSheetId="4">#REF!</definedName>
    <definedName name="VRVTS" localSheetId="7">#REF!</definedName>
    <definedName name="VRVTS">#REF!</definedName>
    <definedName name="vsb" localSheetId="4">#REF!</definedName>
    <definedName name="vsb" localSheetId="7">#REF!</definedName>
    <definedName name="vsb">#REF!</definedName>
    <definedName name="VSR" localSheetId="4">#REF!</definedName>
    <definedName name="VSR" localSheetId="7">#REF!</definedName>
    <definedName name="VSR">#REF!</definedName>
    <definedName name="VTE" localSheetId="4">#REF!</definedName>
    <definedName name="VTE" localSheetId="7">#REF!</definedName>
    <definedName name="VTE">#REF!</definedName>
    <definedName name="VTE_1" localSheetId="4">#REF!</definedName>
    <definedName name="VTE_1" localSheetId="7">#REF!</definedName>
    <definedName name="VTE_1">#REF!</definedName>
    <definedName name="vtynbyb" localSheetId="4">#REF!</definedName>
    <definedName name="vtynbyb" localSheetId="7">#REF!</definedName>
    <definedName name="vtynbyb">#REF!</definedName>
    <definedName name="Vutil" localSheetId="4">#REF!</definedName>
    <definedName name="Vutil" localSheetId="7">#REF!</definedName>
    <definedName name="Vutil" localSheetId="26">#REF!</definedName>
    <definedName name="Vutil">#REF!</definedName>
    <definedName name="vv" localSheetId="4">#REF!</definedName>
    <definedName name="vv" localSheetId="7">#REF!</definedName>
    <definedName name="vv">#REF!</definedName>
    <definedName name="VV9_1" localSheetId="4">#REF!</definedName>
    <definedName name="VV9_1" localSheetId="7">#REF!</definedName>
    <definedName name="VV9_1" localSheetId="26">#REF!</definedName>
    <definedName name="VV9_1">#REF!</definedName>
    <definedName name="VV9_2" localSheetId="4">#REF!</definedName>
    <definedName name="VV9_2" localSheetId="7">#REF!</definedName>
    <definedName name="VV9_2" localSheetId="26">#REF!</definedName>
    <definedName name="VV9_2">#REF!</definedName>
    <definedName name="VV9_3" localSheetId="4">#REF!</definedName>
    <definedName name="VV9_3" localSheetId="7">#REF!</definedName>
    <definedName name="VV9_3" localSheetId="26">#REF!</definedName>
    <definedName name="VV9_3">#REF!</definedName>
    <definedName name="vvv" localSheetId="25" hidden="1">{#N/A,#N/A,FALSE,"MO (2)"}</definedName>
    <definedName name="vvv" localSheetId="4" hidden="1">{#N/A,#N/A,FALSE,"MO (2)"}</definedName>
    <definedName name="vvv" localSheetId="27" hidden="1">{#N/A,#N/A,FALSE,"MO (2)"}</definedName>
    <definedName name="vvv" localSheetId="7" hidden="1">{#N/A,#N/A,FALSE,"MO (2)"}</definedName>
    <definedName name="vvv" localSheetId="24" hidden="1">{#N/A,#N/A,FALSE,"MO (2)"}</definedName>
    <definedName name="vvv" hidden="1">{#N/A,#N/A,FALSE,"MO (2)"}</definedName>
    <definedName name="vvv_1" localSheetId="4" hidden="1">{#N/A,#N/A,FALSE,"MO (2)"}</definedName>
    <definedName name="vvv_1" localSheetId="7" hidden="1">{#N/A,#N/A,FALSE,"MO (2)"}</definedName>
    <definedName name="vvv_1" hidden="1">{#N/A,#N/A,FALSE,"MO (2)"}</definedName>
    <definedName name="VVVV" localSheetId="4">#REF!</definedName>
    <definedName name="VVVV" localSheetId="7">#REF!</definedName>
    <definedName name="VVVV">#REF!</definedName>
    <definedName name="w" localSheetId="7">#N/A</definedName>
    <definedName name="W" hidden="1">{#N/A,#N/A,FALSE,"QD_F1 Invest Detalhado";#N/A,#N/A,FALSE,"QD_F3 Invest_Comparado";#N/A,#N/A,FALSE,"QD_B Trafego";#N/A,#N/A,FALSE,"QD_D0 Custos Operacionais";#N/A,#N/A,FALSE,"QD_C Receita";#N/A,#N/A,FALSE,"QD_D Custos";#N/A,#N/A,FALSE,"QD_E Resultado";#N/A,#N/A,FALSE,"QD_G Fluxo Caixa"}</definedName>
    <definedName name="W_10" localSheetId="7">#REF!</definedName>
    <definedName name="W_10">#N/A</definedName>
    <definedName name="W_11" localSheetId="7">#REF!</definedName>
    <definedName name="W_11">#N/A</definedName>
    <definedName name="W_12" localSheetId="7">#REF!</definedName>
    <definedName name="W_12">#N/A</definedName>
    <definedName name="W_13" localSheetId="7">#REF!</definedName>
    <definedName name="W_13">#N/A</definedName>
    <definedName name="W_14" localSheetId="7">#REF!</definedName>
    <definedName name="W_14">#N/A</definedName>
    <definedName name="W_15" localSheetId="7">#REF!</definedName>
    <definedName name="W_15">#N/A</definedName>
    <definedName name="W_16" localSheetId="7">#REF!</definedName>
    <definedName name="W_16">#N/A</definedName>
    <definedName name="W_17" localSheetId="7">#REF!</definedName>
    <definedName name="W_17">#N/A</definedName>
    <definedName name="W_18" localSheetId="7">#REF!</definedName>
    <definedName name="W_18">#N/A</definedName>
    <definedName name="W_2" localSheetId="7">#REF!</definedName>
    <definedName name="W_2">#N/A</definedName>
    <definedName name="W_5" localSheetId="7">#REF!</definedName>
    <definedName name="W_5">#N/A</definedName>
    <definedName name="W_6" localSheetId="7">#REF!</definedName>
    <definedName name="W_6">#N/A</definedName>
    <definedName name="W_7" localSheetId="7">#REF!</definedName>
    <definedName name="W_7">#N/A</definedName>
    <definedName name="W_8" localSheetId="7">#REF!</definedName>
    <definedName name="W_8">#N/A</definedName>
    <definedName name="W_9" localSheetId="7">#REF!</definedName>
    <definedName name="W_9">#N/A</definedName>
    <definedName name="wacc" localSheetId="4">#REF!</definedName>
    <definedName name="wacc" localSheetId="7">#REF!</definedName>
    <definedName name="wacc" localSheetId="26">#REF!</definedName>
    <definedName name="wacc">#REF!</definedName>
    <definedName name="wacc1" localSheetId="4">#REF!</definedName>
    <definedName name="wacc1" localSheetId="7">#REF!</definedName>
    <definedName name="wacc1" localSheetId="26">#REF!</definedName>
    <definedName name="wacc1">#REF!</definedName>
    <definedName name="WAESDE">#N/A</definedName>
    <definedName name="WAESDE_1" localSheetId="4">#REF!</definedName>
    <definedName name="WAESDE_1" localSheetId="7">#REF!</definedName>
    <definedName name="WAESDE_1" localSheetId="26">#REF!</definedName>
    <definedName name="WAESDE_1">#REF!</definedName>
    <definedName name="WAESDE_14">#N/A</definedName>
    <definedName name="WAESDE_7">#N/A</definedName>
    <definedName name="WAESDE_7_1" localSheetId="4">#REF!</definedName>
    <definedName name="WAESDE_7_1" localSheetId="7">#REF!</definedName>
    <definedName name="WAESDE_7_1" localSheetId="26">#REF!</definedName>
    <definedName name="WAESDE_7_1">#REF!</definedName>
    <definedName name="WAESDE_7_14">#N/A</definedName>
    <definedName name="wdxzefxe" localSheetId="4">#REF!</definedName>
    <definedName name="wdxzefxe" localSheetId="7">#REF!</definedName>
    <definedName name="wdxzefxe">#REF!</definedName>
    <definedName name="we">#N/A</definedName>
    <definedName name="WEFAS" localSheetId="7">#REF!</definedName>
    <definedName name="WEFAS">#N/A</definedName>
    <definedName name="WEHAERHTUY7J" localSheetId="4" hidden="1">#REF!</definedName>
    <definedName name="WEHAERHTUY7J" localSheetId="7" hidden="1">#REF!</definedName>
    <definedName name="WEHAERHTUY7J" hidden="1">#REF!</definedName>
    <definedName name="wer" localSheetId="4">BDI!vfvr</definedName>
    <definedName name="wer" localSheetId="7">#N/A</definedName>
    <definedName name="wer" localSheetId="26">'Mapa+Binômio'!vfvr</definedName>
    <definedName name="wer">#N/A</definedName>
    <definedName name="wer_10" localSheetId="7">#REF!</definedName>
    <definedName name="wer_10">#N/A</definedName>
    <definedName name="wer_11" localSheetId="7">#REF!</definedName>
    <definedName name="wer_11">#N/A</definedName>
    <definedName name="wer_12" localSheetId="7">#REF!</definedName>
    <definedName name="wer_12">#N/A</definedName>
    <definedName name="wer_13" localSheetId="7">#REF!</definedName>
    <definedName name="wer_13">#N/A</definedName>
    <definedName name="wer_14" localSheetId="7">#REF!</definedName>
    <definedName name="wer_14">#N/A</definedName>
    <definedName name="wer_15" localSheetId="7">#REF!</definedName>
    <definedName name="wer_15">#N/A</definedName>
    <definedName name="wer_16" localSheetId="7">#REF!</definedName>
    <definedName name="wer_16">#N/A</definedName>
    <definedName name="wer_17" localSheetId="7">#REF!</definedName>
    <definedName name="wer_17">#N/A</definedName>
    <definedName name="wer_18" localSheetId="7">#REF!</definedName>
    <definedName name="wer_18">#N/A</definedName>
    <definedName name="wer_2" localSheetId="7">#REF!</definedName>
    <definedName name="wer_2">#N/A</definedName>
    <definedName name="wer_5" localSheetId="7">#REF!</definedName>
    <definedName name="wer_5">#N/A</definedName>
    <definedName name="wer_6" localSheetId="7">#REF!</definedName>
    <definedName name="wer_6">#N/A</definedName>
    <definedName name="wer_7" localSheetId="7">#REF!</definedName>
    <definedName name="wer_7">#N/A</definedName>
    <definedName name="wer_8" localSheetId="7">#REF!</definedName>
    <definedName name="wer_8">#N/A</definedName>
    <definedName name="wer_9" localSheetId="7">#REF!</definedName>
    <definedName name="wer_9">#N/A</definedName>
    <definedName name="wew" localSheetId="4">BDI!wew</definedName>
    <definedName name="wew">#N/A</definedName>
    <definedName name="wew_38">#N/A</definedName>
    <definedName name="wewde" localSheetId="4">#REF!</definedName>
    <definedName name="wewde" localSheetId="7">#REF!</definedName>
    <definedName name="wewde">#REF!</definedName>
    <definedName name="wewewew" localSheetId="4" hidden="1">{#N/A,#N/A,FALSE,"MO (2)"}</definedName>
    <definedName name="wewewew" localSheetId="7" hidden="1">{#N/A,#N/A,FALSE,"MO (2)"}</definedName>
    <definedName name="wewewew" hidden="1">{#N/A,#N/A,FALSE,"MO (2)"}</definedName>
    <definedName name="WEWR">#N/A</definedName>
    <definedName name="WEWRWR" localSheetId="4">BDI!wer</definedName>
    <definedName name="WEWRWR" localSheetId="7">#N/A</definedName>
    <definedName name="WEWRWR" localSheetId="26">'Mapa+Binômio'!wer</definedName>
    <definedName name="WEWRWR">#N/A</definedName>
    <definedName name="WEWRWR_1" localSheetId="4">BDI!WEWRWR_1</definedName>
    <definedName name="WEWRWR_1">#N/A</definedName>
    <definedName name="WEWRWR_10" localSheetId="4">BDI!WEWRWR_10</definedName>
    <definedName name="WEWRWR_10">#N/A</definedName>
    <definedName name="WEWRWR_12" localSheetId="4">BDI!WEWRWR_12</definedName>
    <definedName name="WEWRWR_12">#N/A</definedName>
    <definedName name="WEWRWR_13" localSheetId="4">BDI!WEWRWR_13</definedName>
    <definedName name="WEWRWR_13">#N/A</definedName>
    <definedName name="WEWRWR_14" localSheetId="4">BDI!WEWRWR_14</definedName>
    <definedName name="WEWRWR_14" localSheetId="7">FIT!WEWRWR_14</definedName>
    <definedName name="WEWRWR_14">#N/A</definedName>
    <definedName name="WEWRWR_19">#N/A</definedName>
    <definedName name="WEWRWR_2" localSheetId="4">BDI!WEWRWR_2</definedName>
    <definedName name="WEWRWR_2">NA()</definedName>
    <definedName name="WEWRWR_20">#N/A</definedName>
    <definedName name="WEWRWR_21">#N/A</definedName>
    <definedName name="WEWRWR_22" localSheetId="4">BDI!WEWRWR_22</definedName>
    <definedName name="WEWRWR_22" localSheetId="7">FIT!WEWRWR_22</definedName>
    <definedName name="WEWRWR_22">#N/A</definedName>
    <definedName name="WEWRWR_23">#N/A</definedName>
    <definedName name="WEWRWR_24" localSheetId="4">BDI!DPESSO_1</definedName>
    <definedName name="WEWRWR_24" localSheetId="26">'Mapa+Binômio'!DPESSO_1</definedName>
    <definedName name="WEWRWR_24">#N/A</definedName>
    <definedName name="WEWRWR_25" localSheetId="4">BDI!WEWRWR_25</definedName>
    <definedName name="WEWRWR_25" localSheetId="7">FIT!WEWRWR_25</definedName>
    <definedName name="WEWRWR_25">#N/A</definedName>
    <definedName name="WEWRWR_26" localSheetId="4">BDI!WEWRWR_26</definedName>
    <definedName name="WEWRWR_26">#N/A</definedName>
    <definedName name="WEWRWR_27" localSheetId="4">BDI!WEWRWR_27</definedName>
    <definedName name="WEWRWR_27">#N/A</definedName>
    <definedName name="WEWRWR_28" localSheetId="4">BDI!WEWRWR_28</definedName>
    <definedName name="WEWRWR_28" localSheetId="7">FIT!WEWRWR_28</definedName>
    <definedName name="WEWRWR_28">#N/A</definedName>
    <definedName name="WEWRWR_29" localSheetId="4">BDI!WEWRWR_29</definedName>
    <definedName name="WEWRWR_29">#N/A</definedName>
    <definedName name="WEWRWR_3" localSheetId="4">BDI!WEWRWR_3</definedName>
    <definedName name="WEWRWR_3" localSheetId="7">FIT!WEWRWR_3</definedName>
    <definedName name="WEWRWR_3">#N/A</definedName>
    <definedName name="WEWRWR_30" localSheetId="4">BDI!WEWRWR_30</definedName>
    <definedName name="WEWRWR_30">#N/A</definedName>
    <definedName name="WEWRWR_31" localSheetId="4">BDI!WEWRWR_31</definedName>
    <definedName name="WEWRWR_31">#N/A</definedName>
    <definedName name="WEWRWR_32" localSheetId="4">BDI!WEWRWR_32</definedName>
    <definedName name="WEWRWR_32" localSheetId="7">FIT!WEWRWR_32</definedName>
    <definedName name="WEWRWR_32">#N/A</definedName>
    <definedName name="WEWRWR_33" localSheetId="4">BDI!WEWRWR_33</definedName>
    <definedName name="WEWRWR_33">#N/A</definedName>
    <definedName name="WEWRWR_34" localSheetId="4">BDI!WEWRWR_34</definedName>
    <definedName name="WEWRWR_34">#N/A</definedName>
    <definedName name="WEWRWR_35" localSheetId="4">BDI!WEWRWR_35</definedName>
    <definedName name="WEWRWR_35">#N/A</definedName>
    <definedName name="WEWRWR_36" localSheetId="4">BDI!WEWRWR_36</definedName>
    <definedName name="WEWRWR_36">#N/A</definedName>
    <definedName name="WEWRWR_37" localSheetId="4">BDI!WEWRWR_37</definedName>
    <definedName name="WEWRWR_37">#N/A</definedName>
    <definedName name="WEWRWR_38" localSheetId="4">BDI!WEWRWR_38</definedName>
    <definedName name="WEWRWR_38">#N/A</definedName>
    <definedName name="WEWRWR_39">#N/A</definedName>
    <definedName name="WEWRWR_4" localSheetId="4">BDI!WEWRWR_4</definedName>
    <definedName name="WEWRWR_4">#N/A</definedName>
    <definedName name="WEWRWR_40">#N/A</definedName>
    <definedName name="WEWRWR_41">#N/A</definedName>
    <definedName name="WEWRWR_42" localSheetId="4">BDI!DRE</definedName>
    <definedName name="WEWRWR_42" localSheetId="26">'Mapa+Binômio'!DRE</definedName>
    <definedName name="WEWRWR_42">#N/A</definedName>
    <definedName name="WEWRWR_43">#N/A</definedName>
    <definedName name="WEWRWR_44">#N/A</definedName>
    <definedName name="WEWRWR_45" localSheetId="4">BDI!dren</definedName>
    <definedName name="WEWRWR_45" localSheetId="26">[0]!dren</definedName>
    <definedName name="WEWRWR_45">#N/A</definedName>
    <definedName name="WEWRWR_46" localSheetId="4">BDI!dren</definedName>
    <definedName name="WEWRWR_46" localSheetId="26">[0]!dren</definedName>
    <definedName name="WEWRWR_46">#N/A</definedName>
    <definedName name="WEWRWR_47">#N/A</definedName>
    <definedName name="WEWRWR_48">#N/A</definedName>
    <definedName name="WEWRWR_5" localSheetId="4">BDI!WEWRWR_5</definedName>
    <definedName name="WEWRWR_5" localSheetId="7">FIT!WEWRWR_5</definedName>
    <definedName name="WEWRWR_5">#N/A</definedName>
    <definedName name="WEWRWR_51">#N/A</definedName>
    <definedName name="WEWRWR_52">#N/A</definedName>
    <definedName name="WEWRWR_53">#N/A</definedName>
    <definedName name="WEWRWR_54" localSheetId="4">#N/A</definedName>
    <definedName name="WEWRWR_54" localSheetId="7">#N/A</definedName>
    <definedName name="WEWRWR_54">_01_09_96_4</definedName>
    <definedName name="WEWRWR_55">#N/A</definedName>
    <definedName name="WEWRWR_56">#N/A</definedName>
    <definedName name="WEWRWR_57">#N/A</definedName>
    <definedName name="WEWRWR_58" localSheetId="4">BDI!drena</definedName>
    <definedName name="WEWRWR_58" localSheetId="26">'Mapa+Binômio'!drena</definedName>
    <definedName name="WEWRWR_58">#N/A</definedName>
    <definedName name="WEWRWR_59">#N/A</definedName>
    <definedName name="WEWRWR_6" localSheetId="4">BDI!WEWRWR_6</definedName>
    <definedName name="WEWRWR_6" localSheetId="7">FIT!WEWRWR_6</definedName>
    <definedName name="WEWRWR_6">#N/A</definedName>
    <definedName name="WEWRWR_60">#N/A</definedName>
    <definedName name="WEWRWR_61">#N/A</definedName>
    <definedName name="WEWRWR_62" localSheetId="4">BDI!drenagem</definedName>
    <definedName name="WEWRWR_62" localSheetId="26">'Mapa+Binômio'!drenagem</definedName>
    <definedName name="WEWRWR_62">#N/A</definedName>
    <definedName name="WEWRWR_63">#N/A</definedName>
    <definedName name="WEWRWR_64">#N/A</definedName>
    <definedName name="WEWRWR_65" localSheetId="4">BDI!drenagem_1</definedName>
    <definedName name="WEWRWR_65" localSheetId="26">'Mapa+Binômio'!drenagem_1</definedName>
    <definedName name="WEWRWR_65">#N/A</definedName>
    <definedName name="WEWRWR_66" localSheetId="4">BDI!drenagem_1</definedName>
    <definedName name="WEWRWR_66" localSheetId="26">'Mapa+Binômio'!drenagem_1</definedName>
    <definedName name="WEWRWR_66">#N/A</definedName>
    <definedName name="WEWRWR_67">#N/A</definedName>
    <definedName name="WEWRWR_68">#N/A</definedName>
    <definedName name="WEWRWR_69">#N/A</definedName>
    <definedName name="WEWRWR_7" localSheetId="4">BDI!WEWRWR_7</definedName>
    <definedName name="WEWRWR_7" localSheetId="7">#N/A</definedName>
    <definedName name="WEWRWR_7">_20</definedName>
    <definedName name="WEWRWR_70" localSheetId="4">#N/A</definedName>
    <definedName name="WEWRWR_70" localSheetId="7">#N/A</definedName>
    <definedName name="WEWRWR_70">_40</definedName>
    <definedName name="WEWRWR_71">#N/A</definedName>
    <definedName name="WEWRWR_72">#N/A</definedName>
    <definedName name="WEWRWR_8" localSheetId="4">BDI!WEWRWR_8</definedName>
    <definedName name="WEWRWR_8">#N/A</definedName>
    <definedName name="WEWRWR_9" localSheetId="4">BDI!WEWRWR_9</definedName>
    <definedName name="WEWRWR_9" localSheetId="7">FIT!WEWRWR_9</definedName>
    <definedName name="WEWRWR_9">#N/A</definedName>
    <definedName name="WEWRWRE" localSheetId="4">#REF!</definedName>
    <definedName name="WEWRWRE" localSheetId="7">#REF!</definedName>
    <definedName name="WEWRWRE">#REF!</definedName>
    <definedName name="wggww" localSheetId="4">#REF!</definedName>
    <definedName name="wggww" localSheetId="7">#REF!</definedName>
    <definedName name="wggww">#REF!</definedName>
    <definedName name="wgvbgtfg" localSheetId="4">#REF!</definedName>
    <definedName name="wgvbgtfg" localSheetId="7">#REF!</definedName>
    <definedName name="wgvbgtfg">#REF!</definedName>
    <definedName name="wgvwgw" localSheetId="4">#REF!</definedName>
    <definedName name="wgvwgw" localSheetId="7">#REF!</definedName>
    <definedName name="wgvwgw">#REF!</definedName>
    <definedName name="whashintom" localSheetId="4">#REF!</definedName>
    <definedName name="whashintom" localSheetId="7">#REF!</definedName>
    <definedName name="whashintom">#REF!</definedName>
    <definedName name="wq" localSheetId="7" hidden="1">{"'PXR_6500'!$A$1:$I$124"}</definedName>
    <definedName name="wq" hidden="1">{"'PXR_6500'!$A$1:$I$124"}</definedName>
    <definedName name="wqdwd" localSheetId="4" hidden="1">{#N/A,#N/A,TRUE,"Serviços"}</definedName>
    <definedName name="wqdwd" localSheetId="7" hidden="1">{#N/A,#N/A,TRUE,"Serviços"}</definedName>
    <definedName name="wqdwd" hidden="1">{#N/A,#N/A,TRUE,"Serviços"}</definedName>
    <definedName name="wrn.ACABINT." localSheetId="4" hidden="1">{#N/A,#N/A,FALSE,"SS";#N/A,#N/A,FALSE,"TER1";#N/A,#N/A,FALSE,"TER2";#N/A,#N/A,FALSE,"TER3";#N/A,#N/A,FALSE,"TP1";#N/A,#N/A,FALSE,"TP2";#N/A,#N/A,FALSE,"TP3";#N/A,#N/A,FALSE,"DI1";#N/A,#N/A,FALSE,"DI2";#N/A,#N/A,FALSE,"DI3";#N/A,#N/A,FALSE,"DS1";#N/A,#N/A,FALSE,"DS2";#N/A,#N/A,FALSE,"CM"}</definedName>
    <definedName name="wrn.ACABINT." localSheetId="27" hidden="1">{#N/A,#N/A,FALSE,"SS";#N/A,#N/A,FALSE,"TER1";#N/A,#N/A,FALSE,"TER2";#N/A,#N/A,FALSE,"TER3";#N/A,#N/A,FALSE,"TP1";#N/A,#N/A,FALSE,"TP2";#N/A,#N/A,FALSE,"TP3";#N/A,#N/A,FALSE,"DI1";#N/A,#N/A,FALSE,"DI2";#N/A,#N/A,FALSE,"DI3";#N/A,#N/A,FALSE,"DS1";#N/A,#N/A,FALSE,"DS2";#N/A,#N/A,FALSE,"CM"}</definedName>
    <definedName name="wrn.ACABINT." localSheetId="7" hidden="1">{#N/A,#N/A,FALSE,"SS";#N/A,#N/A,FALSE,"TER1";#N/A,#N/A,FALSE,"TER2";#N/A,#N/A,FALSE,"TER3";#N/A,#N/A,FALSE,"TP1";#N/A,#N/A,FALSE,"TP2";#N/A,#N/A,FALSE,"TP3";#N/A,#N/A,FALSE,"DI1";#N/A,#N/A,FALSE,"DI2";#N/A,#N/A,FALSE,"DI3";#N/A,#N/A,FALSE,"DS1";#N/A,#N/A,FALSE,"DS2";#N/A,#N/A,FALSE,"CM"}</definedName>
    <definedName name="wrn.ACABINT." hidden="1">{#N/A,#N/A,FALSE,"SS";#N/A,#N/A,FALSE,"TER1";#N/A,#N/A,FALSE,"TER2";#N/A,#N/A,FALSE,"TER3";#N/A,#N/A,FALSE,"TP1";#N/A,#N/A,FALSE,"TP2";#N/A,#N/A,FALSE,"TP3";#N/A,#N/A,FALSE,"DI1";#N/A,#N/A,FALSE,"DI2";#N/A,#N/A,FALSE,"DI3";#N/A,#N/A,FALSE,"DS1";#N/A,#N/A,FALSE,"DS2";#N/A,#N/A,FALSE,"CM"}</definedName>
    <definedName name="wrn.ACABINT._.TOT." localSheetId="4" hidden="1">{#N/A,#N/A,FALSE,"SS 1";#N/A,#N/A,FALSE,"TER 1 (A)";#N/A,#N/A,FALSE,"SS 2";#N/A,#N/A,FALSE,"TER 1 (B)";#N/A,#N/A,FALSE,"TER 1 (C)";#N/A,#N/A,FALSE,"TER 1 (D)";#N/A,#N/A,FALSE,"TER 1 (E)";#N/A,#N/A,FALSE,"TER 2 "}</definedName>
    <definedName name="wrn.ACABINT._.TOT." localSheetId="27" hidden="1">{#N/A,#N/A,FALSE,"SS 1";#N/A,#N/A,FALSE,"TER 1 (A)";#N/A,#N/A,FALSE,"SS 2";#N/A,#N/A,FALSE,"TER 1 (B)";#N/A,#N/A,FALSE,"TER 1 (C)";#N/A,#N/A,FALSE,"TER 1 (D)";#N/A,#N/A,FALSE,"TER 1 (E)";#N/A,#N/A,FALSE,"TER 2 "}</definedName>
    <definedName name="wrn.ACABINT._.TOT." localSheetId="7" hidden="1">{#N/A,#N/A,FALSE,"SS 1";#N/A,#N/A,FALSE,"TER 1 (A)";#N/A,#N/A,FALSE,"SS 2";#N/A,#N/A,FALSE,"TER 1 (B)";#N/A,#N/A,FALSE,"TER 1 (C)";#N/A,#N/A,FALSE,"TER 1 (D)";#N/A,#N/A,FALSE,"TER 1 (E)";#N/A,#N/A,FALSE,"TER 2 "}</definedName>
    <definedName name="wrn.ACABINT._.TOT." hidden="1">{#N/A,#N/A,FALSE,"SS 1";#N/A,#N/A,FALSE,"TER 1 (A)";#N/A,#N/A,FALSE,"SS 2";#N/A,#N/A,FALSE,"TER 1 (B)";#N/A,#N/A,FALSE,"TER 1 (C)";#N/A,#N/A,FALSE,"TER 1 (D)";#N/A,#N/A,FALSE,"TER 1 (E)";#N/A,#N/A,FALSE,"TER 2 "}</definedName>
    <definedName name="wrn.Acquisition_matrix." localSheetId="7" hidden="1">{"Acq_matrix",#N/A,FALSE,"Acquisition Matrix"}</definedName>
    <definedName name="wrn.Acquisition_matrix." hidden="1">{"Acq_matrix",#N/A,FALSE,"Acquisition Matrix"}</definedName>
    <definedName name="wrn.administracion." localSheetId="7" hidden="1">{#N/A,#N/A,FALSE,"CARATULA GENERAL";#N/A,#N/A,FALSE,"GSxDIRECCION";#N/A,#N/A,FALSE,"Caratula";#N/A,#N/A,FALSE,"GSxCTRO";#N/A,#N/A,FALSE,"GsAdm.Centr";#N/A,#N/A,FALSE,"Dir.Gral";#N/A,#N/A,FALSE,"AdmyFzas";#N/A,#N/A,FALSE,"Sistemas";#N/A,#N/A,FALSE,"RRHH"}</definedName>
    <definedName name="wrn.administracion." hidden="1">{#N/A,#N/A,FALSE,"CARATULA GENERAL";#N/A,#N/A,FALSE,"GSxDIRECCION";#N/A,#N/A,FALSE,"Caratula";#N/A,#N/A,FALSE,"GSxCTRO";#N/A,#N/A,FALSE,"GsAdm.Centr";#N/A,#N/A,FALSE,"Dir.Gral";#N/A,#N/A,FALSE,"AdmyFzas";#N/A,#N/A,FALSE,"Sistemas";#N/A,#N/A,FALSE,"RRHH"}</definedName>
    <definedName name="wrn.Aging._.and._.Trend._.Analysis." localSheetId="7"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LAN." localSheetId="7" hidden="1">{"CREDIT STATISTICS",#N/A,FALSE,"STATS";"CF_AND_IS",#N/A,FALSE,"PLAN";"DEBT SCHEDULE",#N/A,FALSE,"PLAN";"SUBSCRIBERS",#N/A,FALSE,"PLAN";"DETAIL_REV",#N/A,FALSE,"PLAN";"DETAIL_EXPENSE",#N/A,FALSE,"PLAN";"SALES_AND EXP_DRIVERS",#N/A,FALSE,"PLAN";"FIXED ASSETS",#N/A,FALSE,"PLAN";"DEPRECIATION SCHEDULE",#N/A,FALSE,"PLAN"}</definedName>
    <definedName name="wrn.ALAN." hidden="1">{"CREDIT STATISTICS",#N/A,FALSE,"STATS";"CF_AND_IS",#N/A,FALSE,"PLAN";"DEBT SCHEDULE",#N/A,FALSE,"PLAN";"SUBSCRIBERS",#N/A,FALSE,"PLAN";"DETAIL_REV",#N/A,FALSE,"PLAN";"DETAIL_EXPENSE",#N/A,FALSE,"PLAN";"SALES_AND EXP_DRIVERS",#N/A,FALSE,"PLAN";"FIXED ASSETS",#N/A,FALSE,"PLAN";"DEPRECIATION SCHEDULE",#N/A,FALSE,"PLAN"}</definedName>
    <definedName name="wrn.all." localSheetId="7" hidden="1">{#N/A,#N/A,FALSE,"cpt"}</definedName>
    <definedName name="wrn.all." hidden="1">{#N/A,#N/A,FALSE,"cpt"}</definedName>
    <definedName name="wrn.ANALISIS._.SENSIBILIDAD." localSheetId="7" hidden="1">{#N/A,#N/A,FALSE,"BALANCE";#N/A,#N/A,FALSE,"CUENTA DE PYG";#N/A,#N/A,FALSE,"RATIOS"}</definedName>
    <definedName name="wrn.ANALISIS._.SENSIBILIDAD." hidden="1">{#N/A,#N/A,FALSE,"BALANCE";#N/A,#N/A,FALSE,"CUENTA DE PYG";#N/A,#N/A,FALSE,"RATIOS"}</definedName>
    <definedName name="wrn.AQUIROR._.DCF." localSheetId="7" hidden="1">{"AQUIRORDCF",#N/A,FALSE,"Merger consequences";"Acquirorassns",#N/A,FALSE,"Merger consequences"}</definedName>
    <definedName name="wrn.AQUIROR._.DCF." hidden="1">{"AQUIRORDCF",#N/A,FALSE,"Merger consequences";"Acquirorassns",#N/A,FALSE,"Merger consequences"}</definedName>
    <definedName name="wrn.Buildups." localSheetId="7" hidden="1">{"ACQ",#N/A,FALSE,"ACQUISITIONS";"ACQF",#N/A,FALSE,"ACQUISITIONS";"PF",#N/A,FALSE,"PROYECTOVILA";"PV",#N/A,FALSE,"PROYECTOVILA";"Fee Dev",#N/A,FALSE,"DEVELOPMENT GROWTH";"gd",#N/A,FALSE,"DEVELOPMENT GROWTH"}</definedName>
    <definedName name="wrn.Buildups." hidden="1">{"ACQ",#N/A,FALSE,"ACQUISITIONS";"ACQF",#N/A,FALSE,"ACQUISITIONS";"PF",#N/A,FALSE,"PROYECTOVILA";"PV",#N/A,FALSE,"PROYECTOVILA";"Fee Dev",#N/A,FALSE,"DEVELOPMENT GROWTH";"gd",#N/A,FALSE,"DEVELOPMENT GROWTH"}</definedName>
    <definedName name="wrn.Caixa._.de._.Ferramentas." localSheetId="7"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wrn.Caixa._.de._.Ferramentas."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wrn.Caixa._.de._.Ferramentas._.Individuais." localSheetId="7"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wrn.Caixa._.de._.Ferramentas._.Individuais."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wrn.CASO._.BASE." localSheetId="7" hidden="1">{"SCENARIOS",#N/A,FALSE,"Resumen de escenario";"INFORHIPOT",#N/A,FALSE,"hipotesis";"INFORA8",#N/A,FALSE,"A-8";"INFORSS",#N/A,FALSE,"SSUR";"SCENARIOS",#N/A,FALSE,"consolidado"}</definedName>
    <definedName name="wrn.CASO._.BASE." hidden="1">{"SCENARIOS",#N/A,FALSE,"Resumen de escenario";"INFORHIPOT",#N/A,FALSE,"hipotesis";"INFORA8",#N/A,FALSE,"A-8";"INFORSS",#N/A,FALSE,"SSUR";"SCENARIOS",#N/A,FALSE,"consolidado"}</definedName>
    <definedName name="wrn.COLETAS._.DE._.EQUIPAMENTOS." localSheetId="4" hidden="1">{#N/A,#N/A,FALSE,"EQUIPAMENTOS"}</definedName>
    <definedName name="wrn.COLETAS._.DE._.EQUIPAMENTOS." localSheetId="7" hidden="1">{#N/A,#N/A,FALSE,"EQUIPAMENTOS"}</definedName>
    <definedName name="wrn.COLETAS._.DE._.EQUIPAMENTOS." hidden="1">{#N/A,#N/A,FALSE,"EQUIPAMENTOS"}</definedName>
    <definedName name="wrn.COLETAS._.DE._.MATERIAIS." localSheetId="4" hidden="1">{#N/A,#N/A,FALSE,"SOTREQ"}</definedName>
    <definedName name="wrn.COLETAS._.DE._.MATERIAIS." localSheetId="7" hidden="1">{#N/A,#N/A,FALSE,"SOTREQ"}</definedName>
    <definedName name="wrn.COLETAS._.DE._.MATERIAIS." hidden="1">{#N/A,#N/A,FALSE,"SOTREQ"}</definedName>
    <definedName name="wrn.COMP._.EQUIP." localSheetId="4" hidden="1">{#N/A,#N/A,FALSE,"EQUIPAMENTOS"}</definedName>
    <definedName name="wrn.COMP._.EQUIP." localSheetId="7" hidden="1">{#N/A,#N/A,FALSE,"EQUIPAMENTOS"}</definedName>
    <definedName name="wrn.COMP._.EQUIP." hidden="1">{#N/A,#N/A,FALSE,"EQUIPAMENTOS"}</definedName>
    <definedName name="wrn.COMP._.MATERIAIS." localSheetId="4" hidden="1">{#N/A,#N/A,FALSE,"MATERIAIS"}</definedName>
    <definedName name="wrn.COMP._.MATERIAIS." localSheetId="7" hidden="1">{#N/A,#N/A,FALSE,"MATERIAIS"}</definedName>
    <definedName name="wrn.COMP._.MATERIAIS." hidden="1">{#N/A,#N/A,FALSE,"MATERIAIS"}</definedName>
    <definedName name="wrn.COMPCO." localSheetId="7" hidden="1">{"Page1",#N/A,FALSE,"CompCo";"Page2",#N/A,FALSE,"CompCo"}</definedName>
    <definedName name="wrn.COMPCO." hidden="1">{"Page1",#N/A,FALSE,"CompCo";"Page2",#N/A,FALSE,"CompCo"}</definedName>
    <definedName name="wrn.COMPLETA." localSheetId="7" hidden="1">{"IMD AUTOPISTAS",#N/A,FALSE,"IMD 00-01 e incrs por autop.";"CURVAS IMD CONCESION",#N/A,FALSE,"IMD 00-01 e incrs por autop.";"TAM",#N/A,FALSE,"Crecimiento IMD 99-01 mes-acum";"IMD ASETA",#N/A,FALSE,"IMD ASETA- crecs. mens-acums.";"INGRESOS",#N/A,FALSE,"GRÁFICO"}</definedName>
    <definedName name="wrn.COMPLETA." hidden="1">{"IMD AUTOPISTAS",#N/A,FALSE,"IMD 00-01 e incrs por autop.";"CURVAS IMD CONCESION",#N/A,FALSE,"IMD 00-01 e incrs por autop.";"TAM",#N/A,FALSE,"Crecimiento IMD 99-01 mes-acum";"IMD ASETA",#N/A,FALSE,"IMD ASETA- crecs. mens-acums.";"INGRESOS",#N/A,FALSE,"GRÁFICO"}</definedName>
    <definedName name="wrn.CONSELL." localSheetId="7" hidden="1">{#N/A,#N/A,FALSE,"trafmes PROPOSTA";#N/A,#N/A,FALSE,"trafacum PROPOSTA";#N/A,#N/A,FALSE,"grafimd";#N/A,#N/A,FALSE,"grafimdmes";#N/A,#N/A,FALSE,"grafimdperiodo";#N/A,#N/A,FALSE,"dtamgrafic (1)";#N/A,#N/A,FALSE,"dtamgrafic (2)";#N/A,#N/A,FALSE,"ingmes";#N/A,#N/A,FALSE,"ingacum";#N/A,#N/A,FALSE,"asetapantalla"}</definedName>
    <definedName name="wrn.CONSELL." hidden="1">{#N/A,#N/A,FALSE,"trafmes PROPOSTA";#N/A,#N/A,FALSE,"trafacum PROPOSTA";#N/A,#N/A,FALSE,"grafimd";#N/A,#N/A,FALSE,"grafimdmes";#N/A,#N/A,FALSE,"grafimdperiodo";#N/A,#N/A,FALSE,"dtamgrafic (1)";#N/A,#N/A,FALSE,"dtamgrafic (2)";#N/A,#N/A,FALSE,"ingmes";#N/A,#N/A,FALSE,"ingacum";#N/A,#N/A,FALSE,"asetapantalla"}</definedName>
    <definedName name="wrn.Cronograma." localSheetId="7" hidden="1">{#N/A,#N/A,FALSE,"Cronograma";#N/A,#N/A,FALSE,"Cronogr. 2"}</definedName>
    <definedName name="wrn.Cronograma." hidden="1">{#N/A,#N/A,FALSE,"Cronograma";#N/A,#N/A,FALSE,"Cronogr. 2"}</definedName>
    <definedName name="wrn.cxdia." localSheetId="7" hidden="1">{#N/A,#N/A,FALSE,"FFCXOUT3"}</definedName>
    <definedName name="wrn.cxdia." hidden="1">{#N/A,#N/A,FALSE,"FFCXOUT3"}</definedName>
    <definedName name="wrn.cxdiager." localSheetId="7" hidden="1">{#N/A,#N/A,FALSE,"FFCXOUT3"}</definedName>
    <definedName name="wrn.cxdiager." hidden="1">{#N/A,#N/A,FALSE,"FFCXOUT3"}</definedName>
    <definedName name="wrn.DCF_Terminal_Value_qchm." localSheetId="7" hidden="1">{"qchm_dcf",#N/A,FALSE,"QCHMDCF2";"qchm_terminal",#N/A,FALSE,"QCHMDCF2"}</definedName>
    <definedName name="wrn.DCF_Terminal_Value_qchm." hidden="1">{"qchm_dcf",#N/A,FALSE,"QCHMDCF2";"qchm_terminal",#N/A,FALSE,"QCHMDCF2"}</definedName>
    <definedName name="wrn.DESDOBRE." localSheetId="7" hidden="1">{#N/A,#N/A,FALSE,"CPV";#N/A,#N/A,FALSE,"Pareto";#N/A,#N/A,FALSE,"Gráficos"}</definedName>
    <definedName name="wrn.DESDOBRE." hidden="1">{#N/A,#N/A,FALSE,"CPV";#N/A,#N/A,FALSE,"Pareto";#N/A,#N/A,FALSE,"Gráficos"}</definedName>
    <definedName name="wrn.Entire._.Model." localSheetId="7" hidden="1">{#N/A,#N/A,FALSE,"TOC";#N/A,#N/A,FALSE,"ASS";#N/A,#N/A,FALSE,"CF";#N/A,#N/A,FALSE,"Tariff";#N/A,#N/A,FALSE,"Price";#N/A,#N/A,FALSE,"RESERVE";#N/A,#N/A,FALSE,"FUEL&amp;MTC";#N/A,#N/A,FALSE,"DRAW";#N/A,#N/A,FALSE,"IDC";#N/A,#N/A,FALSE,"FIN";#N/A,#N/A,FALSE,"TAXES";#N/A,#N/A,FALSE,"DEPR";#N/A,#N/A,FALSE,"BS";#N/A,#N/A,FALSE,"Perf";#N/A,#N/A,FALSE,"ELOANS";#N/A,#N/A,FALSE,"RETURNS";#N/A,#N/A,FALSE,"ENE";#N/A,#N/A,FALSE,"EINC";#N/A,#N/A,FALSE,"DSCR"}</definedName>
    <definedName name="wrn.Entire._.Model." hidden="1">{#N/A,#N/A,FALSE,"TOC";#N/A,#N/A,FALSE,"ASS";#N/A,#N/A,FALSE,"CF";#N/A,#N/A,FALSE,"Tariff";#N/A,#N/A,FALSE,"Price";#N/A,#N/A,FALSE,"RESERVE";#N/A,#N/A,FALSE,"FUEL&amp;MTC";#N/A,#N/A,FALSE,"DRAW";#N/A,#N/A,FALSE,"IDC";#N/A,#N/A,FALSE,"FIN";#N/A,#N/A,FALSE,"TAXES";#N/A,#N/A,FALSE,"DEPR";#N/A,#N/A,FALSE,"BS";#N/A,#N/A,FALSE,"Perf";#N/A,#N/A,FALSE,"ELOANS";#N/A,#N/A,FALSE,"RETURNS";#N/A,#N/A,FALSE,"ENE";#N/A,#N/A,FALSE,"EINC";#N/A,#N/A,FALSE,"DSCR"}</definedName>
    <definedName name="wrn.Estimation._.TP." localSheetId="7" hidden="1">{#N/A,#N/A,TRUE,"Recap";#N/A,#N/A,TRUE,"Comp taux";#N/A,#N/A,TRUE,"Deplaf";#N/A,#N/A,TRUE,"Siége";#N/A,#N/A,TRUE,"Saint Ouen";#N/A,#N/A,TRUE,"Ivry";#N/A,#N/A,TRUE,"Issy";#N/A,#N/A,TRUE,"VA"}</definedName>
    <definedName name="wrn.Estimation._.TP." hidden="1">{#N/A,#N/A,TRUE,"Recap";#N/A,#N/A,TRUE,"Comp taux";#N/A,#N/A,TRUE,"Deplaf";#N/A,#N/A,TRUE,"Siége";#N/A,#N/A,TRUE,"Saint Ouen";#N/A,#N/A,TRUE,"Ivry";#N/A,#N/A,TRUE,"Issy";#N/A,#N/A,TRUE,"VA"}</definedName>
    <definedName name="wrn.FACHADA." localSheetId="4" hidden="1">{#N/A,#N/A,TRUE,"TER  EXT";#N/A,#N/A,TRUE,"TER  EXT";#N/A,#N/A,TRUE,"LAT  ESQ";#N/A,#N/A,TRUE,"FRONTAL";#N/A,#N/A,TRUE,"POST";#N/A,#N/A,TRUE,"LAT  DIR"}</definedName>
    <definedName name="wrn.FACHADA." localSheetId="27" hidden="1">{#N/A,#N/A,TRUE,"TER  EXT";#N/A,#N/A,TRUE,"TER  EXT";#N/A,#N/A,TRUE,"LAT  ESQ";#N/A,#N/A,TRUE,"FRONTAL";#N/A,#N/A,TRUE,"POST";#N/A,#N/A,TRUE,"LAT  DIR"}</definedName>
    <definedName name="wrn.FACHADA." localSheetId="7" hidden="1">{#N/A,#N/A,TRUE,"TER  EXT";#N/A,#N/A,TRUE,"TER  EXT";#N/A,#N/A,TRUE,"LAT  ESQ";#N/A,#N/A,TRUE,"FRONTAL";#N/A,#N/A,TRUE,"POST";#N/A,#N/A,TRUE,"LAT  DIR"}</definedName>
    <definedName name="wrn.FACHADA." hidden="1">{#N/A,#N/A,TRUE,"TER  EXT";#N/A,#N/A,TRUE,"TER  EXT";#N/A,#N/A,TRUE,"LAT  ESQ";#N/A,#N/A,TRUE,"FRONTAL";#N/A,#N/A,TRUE,"POST";#N/A,#N/A,TRUE,"LAT  DIR"}</definedName>
    <definedName name="wrn.Financials_long." localSheetId="7" hidden="1">{"IS",#N/A,FALSE,"Financials2 (Expanded)";"bsa",#N/A,FALSE,"Financials2 (Expanded)";"BS",#N/A,FALSE,"Financials2 (Expanded)";"CF",#N/A,FALSE,"Financials2 (Expanded)"}</definedName>
    <definedName name="wrn.Financials_long." hidden="1">{"IS",#N/A,FALSE,"Financials2 (Expanded)";"bsa",#N/A,FALSE,"Financials2 (Expanded)";"BS",#N/A,FALSE,"Financials2 (Expanded)";"CF",#N/A,FALSE,"Financials2 (Expanded)"}</definedName>
    <definedName name="wrn.forecast." localSheetId="7" hidden="1">{#N/A,#N/A,FALSE,"model"}</definedName>
    <definedName name="wrn.forecast." hidden="1">{#N/A,#N/A,FALSE,"model"}</definedName>
    <definedName name="wrn.forecast2" localSheetId="7" hidden="1">{#N/A,#N/A,FALSE,"model"}</definedName>
    <definedName name="wrn.forecast2" hidden="1">{#N/A,#N/A,FALSE,"model"}</definedName>
    <definedName name="wrn.forecastassumptions." localSheetId="7" hidden="1">{#N/A,#N/A,FALSE,"model"}</definedName>
    <definedName name="wrn.forecastassumptions." hidden="1">{#N/A,#N/A,FALSE,"model"}</definedName>
    <definedName name="wrn.forecastassumptions2" localSheetId="7" hidden="1">{#N/A,#N/A,FALSE,"model"}</definedName>
    <definedName name="wrn.forecastassumptions2" hidden="1">{#N/A,#N/A,FALSE,"model"}</definedName>
    <definedName name="wrn.forecastROIC." localSheetId="7" hidden="1">{#N/A,#N/A,FALSE,"model"}</definedName>
    <definedName name="wrn.forecastROIC." hidden="1">{#N/A,#N/A,FALSE,"model"}</definedName>
    <definedName name="wrn.forecastROIC2" localSheetId="7" hidden="1">{#N/A,#N/A,FALSE,"model"}</definedName>
    <definedName name="wrn.forecastROIC2" hidden="1">{#N/A,#N/A,FALSE,"model"}</definedName>
    <definedName name="wrn.Full._.Monty." localSheetId="7" hidden="1">{"ROIC",#N/A,FALSE,"ROIC";"Graphs",#N/A,FALSE,"TY analysis";"fcf",#N/A,FALSE,"FCF";"Matrix_2004",#N/A,FALSE,"MATRIX(2004)";"matrix_2008",#N/A,FALSE,"MATRIX(2008)";"FS_Condensed",#N/A,FALSE,"Financial Statements2";"TAXES",#N/A,FALSE,"Taxes";"DEBT_INVEST",#N/A,FALSE,"Debt&amp;Investment Schedule";"Main_menu",#N/A,FALSE,"Main Menu"}</definedName>
    <definedName name="wrn.Full._.Monty." hidden="1">{"ROIC",#N/A,FALSE,"ROIC";"Graphs",#N/A,FALSE,"TY analysis";"fcf",#N/A,FALSE,"FCF";"Matrix_2004",#N/A,FALSE,"MATRIX(2004)";"matrix_2008",#N/A,FALSE,"MATRIX(2008)";"FS_Condensed",#N/A,FALSE,"Financial Statements2";"TAXES",#N/A,FALSE,"Taxes";"DEBT_INVEST",#N/A,FALSE,"Debt&amp;Investment Schedule";"Main_menu",#N/A,FALSE,"Main Menu"}</definedName>
    <definedName name="wrn.full._.report." localSheetId="7"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wrn.full._.report."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wrn.GERAL." localSheetId="4" hidden="1">{#N/A,#N/A,FALSE,"ET-CAPA";#N/A,#N/A,FALSE,"ET-PAG1";#N/A,#N/A,FALSE,"ET-PAG2";#N/A,#N/A,FALSE,"ET-PAG3";#N/A,#N/A,FALSE,"ET-PAG4";#N/A,#N/A,FALSE,"ET-PAG5"}</definedName>
    <definedName name="wrn.GERAL." localSheetId="7" hidden="1">{#N/A,#N/A,FALSE,"ET-CAPA";#N/A,#N/A,FALSE,"ET-PAG1";#N/A,#N/A,FALSE,"ET-PAG2";#N/A,#N/A,FALSE,"ET-PAG3";#N/A,#N/A,FALSE,"ET-PAG4";#N/A,#N/A,FALSE,"ET-PAG5"}</definedName>
    <definedName name="wrn.GERAL." hidden="1">{#N/A,#N/A,FALSE,"ET-CAPA";#N/A,#N/A,FALSE,"ET-PAG1";#N/A,#N/A,FALSE,"ET-PAG2";#N/A,#N/A,FALSE,"ET-PAG3";#N/A,#N/A,FALSE,"ET-PAG4";#N/A,#N/A,FALSE,"ET-PAG5"}</definedName>
    <definedName name="wrn.history." localSheetId="7" hidden="1">{#N/A,#N/A,FALSE,"model"}</definedName>
    <definedName name="wrn.history." hidden="1">{#N/A,#N/A,FALSE,"model"}</definedName>
    <definedName name="wrn.history2" localSheetId="7" hidden="1">{#N/A,#N/A,FALSE,"model"}</definedName>
    <definedName name="wrn.history2" hidden="1">{#N/A,#N/A,FALSE,"model"}</definedName>
    <definedName name="wrn.histROIC." localSheetId="7" hidden="1">{#N/A,#N/A,FALSE,"model"}</definedName>
    <definedName name="wrn.histROIC." hidden="1">{#N/A,#N/A,FALSE,"model"}</definedName>
    <definedName name="wrn.histROIC2" localSheetId="7" hidden="1">{#N/A,#N/A,FALSE,"model"}</definedName>
    <definedName name="wrn.histROIC2" hidden="1">{#N/A,#N/A,FALSE,"model"}</definedName>
    <definedName name="wrn.impresión."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sao." localSheetId="7" hidden="1">{#N/A,#N/A,FALSE,"FASE1";#N/A,#N/A,FALSE,"FASE2";#N/A,#N/A,FALSE,"FASE3";#N/A,#N/A,FALSE,"FASE4";#N/A,#N/A,FALSE,"FASE5";#N/A,#N/A,FALSE,"FASE6";#N/A,#N/A,FALSE,"FASE7";#N/A,#N/A,FALSE,"FASE8";#N/A,#N/A,FALSE,"FASE9";#N/A,#N/A,FALSE,"FASE10";#N/A,#N/A,FALSE,"EQUIPAMENTOS";#N/A,#N/A,FALSE,"MOI";#N/A,#N/A,FALSE,"CANTEIRO";#N/A,#N/A,FALSE,"TERCEIROS";#N/A,#N/A,FALSE,"DCO";#N/A,#N/A,FALSE,"RESUMO"}</definedName>
    <definedName name="wrn.impressao." hidden="1">{#N/A,#N/A,FALSE,"FASE1";#N/A,#N/A,FALSE,"FASE2";#N/A,#N/A,FALSE,"FASE3";#N/A,#N/A,FALSE,"FASE4";#N/A,#N/A,FALSE,"FASE5";#N/A,#N/A,FALSE,"FASE6";#N/A,#N/A,FALSE,"FASE7";#N/A,#N/A,FALSE,"FASE8";#N/A,#N/A,FALSE,"FASE9";#N/A,#N/A,FALSE,"FASE10";#N/A,#N/A,FALSE,"EQUIPAMENTOS";#N/A,#N/A,FALSE,"MOI";#N/A,#N/A,FALSE,"CANTEIRO";#N/A,#N/A,FALSE,"TERCEIROS";#N/A,#N/A,FALSE,"DCO";#N/A,#N/A,FALSE,"RESUMO"}</definedName>
    <definedName name="wrn.INDICADORES." localSheetId="7" hidden="1">{"PARTE1",#N/A,FALSE,"Plan1"}</definedName>
    <definedName name="wrn.INDICADORES." hidden="1">{"PARTE1",#N/A,FALSE,"Plan1"}</definedName>
    <definedName name="wrn.Informe._.Mensual." localSheetId="7" hidden="1">{#N/A,#N/A,FALSE,"Carátula EE.FF.  (1)";#N/A,#N/A,FALSE,"Carátula Rtados. Gestión (2)";#N/A,#N/A,FALSE,"Gestión Abril'98 Abv (3)";#N/A,#N/A,FALSE,"Rtdos. Cías. 97 - 98 (4)";#N/A,#N/A,FALSE,"Resultados Gestión Abril'98 (5)";#N/A,#N/A,FALSE,"Carátula Rtados. Margenes (6)";#N/A,#N/A,FALSE,"Márgenes Abril'98 Abv.TASA (7)";#N/A,#N/A,FALSE,"Carátula Balance  (8)";#N/A,#N/A,FALSE,"B. P. Equivalencia Abril'98 (9)";#N/A,#N/A,FALSE,"Carátula Balance  (10)";#N/A,#N/A,FALSE,"B.Consolidado Abril'98 TASA(11)";#N/A,#N/A,FALSE,"Márgenes Abril'98 TASA (12)"}</definedName>
    <definedName name="wrn.Informe._.Mensual." hidden="1">{#N/A,#N/A,FALSE,"Carátula EE.FF.  (1)";#N/A,#N/A,FALSE,"Carátula Rtados. Gestión (2)";#N/A,#N/A,FALSE,"Gestión Abril'98 Abv (3)";#N/A,#N/A,FALSE,"Rtdos. Cías. 97 - 98 (4)";#N/A,#N/A,FALSE,"Resultados Gestión Abril'98 (5)";#N/A,#N/A,FALSE,"Carátula Rtados. Margenes (6)";#N/A,#N/A,FALSE,"Márgenes Abril'98 Abv.TASA (7)";#N/A,#N/A,FALSE,"Carátula Balance  (8)";#N/A,#N/A,FALSE,"B. P. Equivalencia Abril'98 (9)";#N/A,#N/A,FALSE,"Carátula Balance  (10)";#N/A,#N/A,FALSE,"B.Consolidado Abril'98 TASA(11)";#N/A,#N/A,FALSE,"Márgenes Abril'98 TASA (12)"}</definedName>
    <definedName name="wrn.INFORME._.NOVIEMBRE." localSheetId="7"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INFORME._.NOVIEMBRE."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JOGO_CONSOLIDADO." localSheetId="7" hidden="1">{#N/A,#N/A,TRUE,"Consolidado";#N/A,#N/A,TRUE,"Laticínios";#N/A,#N/A,TRUE,"Frangos";#N/A,#N/A,TRUE,"Suínos";#N/A,#N/A,TRUE,"Peru";#N/A,#N/A,TRUE,"Carnes";#N/A,#N/A,TRUE,"Suco";#N/A,#N/A,TRUE,"Batata"}</definedName>
    <definedName name="wrn.JOGO_CONSOLIDADO." hidden="1">{#N/A,#N/A,TRUE,"Consolidado";#N/A,#N/A,TRUE,"Laticínios";#N/A,#N/A,TRUE,"Frangos";#N/A,#N/A,TRUE,"Suínos";#N/A,#N/A,TRUE,"Peru";#N/A,#N/A,TRUE,"Carnes";#N/A,#N/A,TRUE,"Suco";#N/A,#N/A,TRUE,"Batata"}</definedName>
    <definedName name="wrn.LEVFER." localSheetId="4" hidden="1">{#N/A,#N/A,FALSE,"LEVFER V2 P";#N/A,#N/A,FALSE,"LEVFER V2 P10%"}</definedName>
    <definedName name="wrn.LEVFER." localSheetId="27" hidden="1">{#N/A,#N/A,FALSE,"LEVFER V2 P";#N/A,#N/A,FALSE,"LEVFER V2 P10%"}</definedName>
    <definedName name="wrn.LEVFER." localSheetId="7" hidden="1">{#N/A,#N/A,FALSE,"LEVFER V2 P";#N/A,#N/A,FALSE,"LEVFER V2 P10%"}</definedName>
    <definedName name="wrn.LEVFER." hidden="1">{#N/A,#N/A,FALSE,"LEVFER V2 P";#N/A,#N/A,FALSE,"LEVFER V2 P10%"}</definedName>
    <definedName name="wrn.Memoria97." localSheetId="7"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wrn.Memoria97."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wrn.MEMOTESA." localSheetId="7" hidden="1">{#N/A,#N/A,FALSE,"Personal y Lineas";#N/A,#N/A,FALSE,"Inmovilizado material";#N/A,#N/A,FALSE,"Inmovilizado inmaterial ";#N/A,#N/A,FALSE,"Instalaciones Telefónicas";#N/A,#N/A,FALSE,"Coeficientes amortización";#N/A,#N/A,FALSE,"Elementos amortizados";#N/A,#N/A,FALSE,"Cotizaciones";#N/A,#N/A,FALSE,"Participaciones";#N/A,#N/A,FALSE,"Venta Participaciones";#N/A,#N/A,FALSE,"Fondo Comercio";#N/A,#N/A,FALSE,"Gtos Distribuir";#N/A,#N/A,FALSE,"Dif. Cambio";#N/A,#N/A,FALSE,"Cilentes y deudores emp. grupo";#N/A,#N/A,FALSE,"Clientes";#N/A,#N/A,FALSE,"Fondos Própios";#N/A,#N/A,FALSE,"Movimiento Reservas";#N/A,#N/A,FALSE,"Socios Externos";#N/A,#N/A,FALSE,"Socios Externos Movimiento";#N/A,#N/A,FALSE,"Ingresos Distribuir Saldo";#N/A,#N/A,FALSE,"Prov. Riesgos y Gastos Movimien";#N/A,#N/A,FALSE,"Obligaciones Movimiento";#N/A,#N/A,FALSE,"Obligaciones Saldos";#N/A,#N/A,FALSE,"Coste Financiero";#N/A,#N/A,FALSE,"Préstamos Formato TESA";#N/A,#N/A,FALSE,"Prestamos Vencimientos";#N/A,#N/A,FALSE,"Admones. Pcas.";#N/A,#N/A,FALSE,"Ingresos y Gtos Extras";#N/A,#N/A,FALSE,"Gtos e Ingr empresas grupo";#N/A,#N/A,FALSE,"Acreedores diversos"}</definedName>
    <definedName name="wrn.MEMOTESA." hidden="1">{#N/A,#N/A,FALSE,"Personal y Lineas";#N/A,#N/A,FALSE,"Inmovilizado material";#N/A,#N/A,FALSE,"Inmovilizado inmaterial ";#N/A,#N/A,FALSE,"Instalaciones Telefónicas";#N/A,#N/A,FALSE,"Coeficientes amortización";#N/A,#N/A,FALSE,"Elementos amortizados";#N/A,#N/A,FALSE,"Cotizaciones";#N/A,#N/A,FALSE,"Participaciones";#N/A,#N/A,FALSE,"Venta Participaciones";#N/A,#N/A,FALSE,"Fondo Comercio";#N/A,#N/A,FALSE,"Gtos Distribuir";#N/A,#N/A,FALSE,"Dif. Cambio";#N/A,#N/A,FALSE,"Cilentes y deudores emp. grupo";#N/A,#N/A,FALSE,"Clientes";#N/A,#N/A,FALSE,"Fondos Própios";#N/A,#N/A,FALSE,"Movimiento Reservas";#N/A,#N/A,FALSE,"Socios Externos";#N/A,#N/A,FALSE,"Socios Externos Movimiento";#N/A,#N/A,FALSE,"Ingresos Distribuir Saldo";#N/A,#N/A,FALSE,"Prov. Riesgos y Gastos Movimien";#N/A,#N/A,FALSE,"Obligaciones Movimiento";#N/A,#N/A,FALSE,"Obligaciones Saldos";#N/A,#N/A,FALSE,"Coste Financiero";#N/A,#N/A,FALSE,"Préstamos Formato TESA";#N/A,#N/A,FALSE,"Prestamos Vencimientos";#N/A,#N/A,FALSE,"Admones. Pcas.";#N/A,#N/A,FALSE,"Ingresos y Gtos Extras";#N/A,#N/A,FALSE,"Gtos e Ingr empresas grupo";#N/A,#N/A,FALSE,"Acreedores diversos"}</definedName>
    <definedName name="wrn.mo2." localSheetId="25" hidden="1">{#N/A,#N/A,FALSE,"MO (2)"}</definedName>
    <definedName name="wrn.mo2." localSheetId="4" hidden="1">{#N/A,#N/A,FALSE,"MO (2)"}</definedName>
    <definedName name="wrn.mo2." localSheetId="27" hidden="1">{#N/A,#N/A,FALSE,"MO (2)"}</definedName>
    <definedName name="wrn.mo2." localSheetId="7" hidden="1">{#N/A,#N/A,FALSE,"MO (2)"}</definedName>
    <definedName name="wrn.mo2." localSheetId="24" hidden="1">{#N/A,#N/A,FALSE,"MO (2)"}</definedName>
    <definedName name="wrn.mo2." hidden="1">{#N/A,#N/A,FALSE,"MO (2)"}</definedName>
    <definedName name="wrn.mo2._1" localSheetId="4" hidden="1">{#N/A,#N/A,FALSE,"MO (2)"}</definedName>
    <definedName name="wrn.mo2._1" localSheetId="7" hidden="1">{#N/A,#N/A,FALSE,"MO (2)"}</definedName>
    <definedName name="wrn.mo2._1" hidden="1">{#N/A,#N/A,FALSE,"MO (2)"}</definedName>
    <definedName name="wrn.Model."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Model."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PENDENCIAS." localSheetId="25" hidden="1">{#N/A,#N/A,FALSE,"GERAL";#N/A,#N/A,FALSE,"012-96";#N/A,#N/A,FALSE,"018-96";#N/A,#N/A,FALSE,"027-96";#N/A,#N/A,FALSE,"059-96";#N/A,#N/A,FALSE,"076-96";#N/A,#N/A,FALSE,"019-97";#N/A,#N/A,FALSE,"021-97";#N/A,#N/A,FALSE,"022-97";#N/A,#N/A,FALSE,"028-97"}</definedName>
    <definedName name="wrn.PENDENCIAS." localSheetId="4" hidden="1">{#N/A,#N/A,FALSE,"GERAL";#N/A,#N/A,FALSE,"012-96";#N/A,#N/A,FALSE,"018-96";#N/A,#N/A,FALSE,"027-96";#N/A,#N/A,FALSE,"059-96";#N/A,#N/A,FALSE,"076-96";#N/A,#N/A,FALSE,"019-97";#N/A,#N/A,FALSE,"021-97";#N/A,#N/A,FALSE,"022-97";#N/A,#N/A,FALSE,"028-97"}</definedName>
    <definedName name="wrn.PENDENCIAS." localSheetId="27" hidden="1">{#N/A,#N/A,FALSE,"GERAL";#N/A,#N/A,FALSE,"012-96";#N/A,#N/A,FALSE,"018-96";#N/A,#N/A,FALSE,"027-96";#N/A,#N/A,FALSE,"059-96";#N/A,#N/A,FALSE,"076-96";#N/A,#N/A,FALSE,"019-97";#N/A,#N/A,FALSE,"021-97";#N/A,#N/A,FALSE,"022-97";#N/A,#N/A,FALSE,"028-97"}</definedName>
    <definedName name="wrn.PENDENCIAS." localSheetId="7" hidden="1">{#N/A,#N/A,FALSE,"GERAL";#N/A,#N/A,FALSE,"012-96";#N/A,#N/A,FALSE,"018-96";#N/A,#N/A,FALSE,"027-96";#N/A,#N/A,FALSE,"059-96";#N/A,#N/A,FALSE,"076-96";#N/A,#N/A,FALSE,"019-97";#N/A,#N/A,FALSE,"021-97";#N/A,#N/A,FALSE,"022-97";#N/A,#N/A,FALSE,"028-97"}</definedName>
    <definedName name="wrn.PENDENCIAS." localSheetId="24"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PENDENCIAS._1" localSheetId="7" hidden="1">{#N/A,#N/A,FALSE,"GERAL";#N/A,#N/A,FALSE,"012-96";#N/A,#N/A,FALSE,"018-96";#N/A,#N/A,FALSE,"027-96";#N/A,#N/A,FALSE,"059-96";#N/A,#N/A,FALSE,"076-96";#N/A,#N/A,FALSE,"019-97";#N/A,#N/A,FALSE,"021-97";#N/A,#N/A,FALSE,"022-97";#N/A,#N/A,FALSE,"028-97"}</definedName>
    <definedName name="wrn.PENDENCIAS._1" hidden="1">{#N/A,#N/A,FALSE,"GERAL";#N/A,#N/A,FALSE,"012-96";#N/A,#N/A,FALSE,"018-96";#N/A,#N/A,FALSE,"027-96";#N/A,#N/A,FALSE,"059-96";#N/A,#N/A,FALSE,"076-96";#N/A,#N/A,FALSE,"019-97";#N/A,#N/A,FALSE,"021-97";#N/A,#N/A,FALSE,"022-97";#N/A,#N/A,FALSE,"028-97"}</definedName>
    <definedName name="wrn.PENDENCIAS._1_1" localSheetId="7" hidden="1">{#N/A,#N/A,FALSE,"GERAL";#N/A,#N/A,FALSE,"012-96";#N/A,#N/A,FALSE,"018-96";#N/A,#N/A,FALSE,"027-96";#N/A,#N/A,FALSE,"059-96";#N/A,#N/A,FALSE,"076-96";#N/A,#N/A,FALSE,"019-97";#N/A,#N/A,FALSE,"021-97";#N/A,#N/A,FALSE,"022-97";#N/A,#N/A,FALSE,"028-97"}</definedName>
    <definedName name="wrn.PENDENCIAS._1_1" hidden="1">{#N/A,#N/A,FALSE,"GERAL";#N/A,#N/A,FALSE,"012-96";#N/A,#N/A,FALSE,"018-96";#N/A,#N/A,FALSE,"027-96";#N/A,#N/A,FALSE,"059-96";#N/A,#N/A,FALSE,"076-96";#N/A,#N/A,FALSE,"019-97";#N/A,#N/A,FALSE,"021-97";#N/A,#N/A,FALSE,"022-97";#N/A,#N/A,FALSE,"028-97"}</definedName>
    <definedName name="wrn.PENDENCIAS._2" localSheetId="7" hidden="1">{#N/A,#N/A,FALSE,"GERAL";#N/A,#N/A,FALSE,"012-96";#N/A,#N/A,FALSE,"018-96";#N/A,#N/A,FALSE,"027-96";#N/A,#N/A,FALSE,"059-96";#N/A,#N/A,FALSE,"076-96";#N/A,#N/A,FALSE,"019-97";#N/A,#N/A,FALSE,"021-97";#N/A,#N/A,FALSE,"022-97";#N/A,#N/A,FALSE,"028-97"}</definedName>
    <definedName name="wrn.PENDENCIAS._2" hidden="1">{#N/A,#N/A,FALSE,"GERAL";#N/A,#N/A,FALSE,"012-96";#N/A,#N/A,FALSE,"018-96";#N/A,#N/A,FALSE,"027-96";#N/A,#N/A,FALSE,"059-96";#N/A,#N/A,FALSE,"076-96";#N/A,#N/A,FALSE,"019-97";#N/A,#N/A,FALSE,"021-97";#N/A,#N/A,FALSE,"022-97";#N/A,#N/A,FALSE,"028-97"}</definedName>
    <definedName name="wrn.Pèrdues._.i._.G.._.analític." localSheetId="7" hidden="1">{"Pèrdues i Guanys analític.Català",#N/A,FALSE,"Català";"Pèrdues i G. analític.castellà",#N/A,FALSE,"Castellà"}</definedName>
    <definedName name="wrn.Pèrdues._.i._.G.._.analític." hidden="1">{"Pèrdues i Guanys analític.Català",#N/A,FALSE,"Català";"Pèrdues i G. analític.castellà",#N/A,FALSE,"Castellà"}</definedName>
    <definedName name="wrn.PNEUS." localSheetId="4" hidden="1">{#N/A,#N/A,FALSE,"EQUIPAMENTOS"}</definedName>
    <definedName name="wrn.PNEUS." localSheetId="7" hidden="1">{#N/A,#N/A,FALSE,"EQUIPAMENTOS"}</definedName>
    <definedName name="wrn.PNEUS." hidden="1">{#N/A,#N/A,FALSE,"EQUIPAMENTOS"}</definedName>
    <definedName name="wrn.Presentacion." localSheetId="7" hidden="1">{#N/A,#N/A,FALSE,"Graficos";#N/A,#N/A,FALSE,"P.Ingresos";#N/A,#N/A,FALSE,"P.Gastos";#N/A,#N/A,FALSE,"I.Trafico";#N/A,#N/A,FALSE,"I.Peajes";#N/A,#N/A,FALSE,"G.Operativos";#N/A,#N/A,FALSE,"Cf Proyecto";#N/A,#N/A,FALSE,"C.PYG";#N/A,#N/A,FALSE,"Balance";#N/A,#N/A,FALSE,"TIR AC";#N/A,#N/A,FALSE,"TIR E"}</definedName>
    <definedName name="wrn.Presentacion." hidden="1">{#N/A,#N/A,FALSE,"Graficos";#N/A,#N/A,FALSE,"P.Ingresos";#N/A,#N/A,FALSE,"P.Gastos";#N/A,#N/A,FALSE,"I.Trafico";#N/A,#N/A,FALSE,"I.Peajes";#N/A,#N/A,FALSE,"G.Operativos";#N/A,#N/A,FALSE,"Cf Proyecto";#N/A,#N/A,FALSE,"C.PYG";#N/A,#N/A,FALSE,"Balance";#N/A,#N/A,FALSE,"TIR AC";#N/A,#N/A,FALSE,"TIR E"}</definedName>
    <definedName name="wrn.Print." localSheetId="7" hidden="1">{"vi1",#N/A,FALSE,"Financial Statements";"vi2",#N/A,FALSE,"Financial Statements";#N/A,#N/A,FALSE,"DCF"}</definedName>
    <definedName name="wrn.Print." hidden="1">{"vi1",#N/A,FALSE,"Financial Statements";"vi2",#N/A,FALSE,"Financial Statements";#N/A,#N/A,FALSE,"DCF"}</definedName>
    <definedName name="wrn.print._.graphs." localSheetId="7" hidden="1">{"cap_structure",#N/A,FALSE,"Graph-Mkt Cap";"price",#N/A,FALSE,"Graph-Price";"ebit",#N/A,FALSE,"Graph-EBITDA";"ebitda",#N/A,FALSE,"Graph-EBITDA"}</definedName>
    <definedName name="wrn.print._.graphs." hidden="1">{"cap_structure",#N/A,FALSE,"Graph-Mkt Cap";"price",#N/A,FALSE,"Graph-Price";"ebit",#N/A,FALSE,"Graph-EBITDA";"ebitda",#N/A,FALSE,"Graph-EBITDA"}</definedName>
    <definedName name="wrn.print._.raw._.data._.entry." localSheetId="7" hidden="1">{"inputs raw data",#N/A,TRUE,"INPUT"}</definedName>
    <definedName name="wrn.print._.raw._.data._.entry." hidden="1">{"inputs raw data",#N/A,TRUE,"INPUT"}</definedName>
    <definedName name="wrn.Print._.Report." localSheetId="7" hidden="1">{"MPODE 1",#N/A,FALSE,"Scenarios";"CAPEX",#N/A,FALSE,"DEPRECIACIONES";"Trans Costs",#N/A,FALSE,"Transmission";"Trans Revenue",#N/A,FALSE,"Transmission";"Revenues Summary",#N/A,FALSE,"Revenues";"Assumptions General",#N/A,FALSE,"assumptions";"Assumptions Summary",#N/A,FALSE,"assumptions";"Flores 1",#N/A,FALSE,"assumptions";"Tebsa 4",#N/A,FALSE,"assumptions";"Tebsa 7",#N/A,FALSE,"assumptions";"Termoballenas 1",#N/A,FALSE,"assumptions";"Termoballenas 2",#N/A,FALSE,"assumptions";"Termochinu 5",#N/A,FALSE,"assumptions";"Termochinu 6",#N/A,FALSE,"assumptions";"Termochinu 7",#N/A,FALSE,"assumptions";"Termochinu 8",#N/A,FALSE,"assumptions";"Termoguajira 1",#N/A,FALSE,"assumptions";"Termoguajira 2",#N/A,FALSE,"assumptions";"Monetary gain",#N/A,FALSE,"capex &amp; dep";"Income Statement",#N/A,FALSE,"Fin Stmts";"Balance Sheet",#N/A,FALSE,"Fin Stmts";"Cash Flow",#N/A,FALSE,"Fin Stmts";"Labor Personnel\",#N/A,FALSE,"Labor";"TEBSA PPA",#N/A,FALSE,"TEBSA";"Free Cash Flow",#N/A,FALSE,"Valuation";"Valuation",#N/A,FALSE,"Valuation";#N/A,#N/A,FALSE,"Work Cap"}</definedName>
    <definedName name="wrn.Print._.Report." hidden="1">{"MPODE 1",#N/A,FALSE,"Scenarios";"CAPEX",#N/A,FALSE,"DEPRECIACIONES";"Trans Costs",#N/A,FALSE,"Transmission";"Trans Revenue",#N/A,FALSE,"Transmission";"Revenues Summary",#N/A,FALSE,"Revenues";"Assumptions General",#N/A,FALSE,"assumptions";"Assumptions Summary",#N/A,FALSE,"assumptions";"Flores 1",#N/A,FALSE,"assumptions";"Tebsa 4",#N/A,FALSE,"assumptions";"Tebsa 7",#N/A,FALSE,"assumptions";"Termoballenas 1",#N/A,FALSE,"assumptions";"Termoballenas 2",#N/A,FALSE,"assumptions";"Termochinu 5",#N/A,FALSE,"assumptions";"Termochinu 6",#N/A,FALSE,"assumptions";"Termochinu 7",#N/A,FALSE,"assumptions";"Termochinu 8",#N/A,FALSE,"assumptions";"Termoguajira 1",#N/A,FALSE,"assumptions";"Termoguajira 2",#N/A,FALSE,"assumptions";"Monetary gain",#N/A,FALSE,"capex &amp; dep";"Income Statement",#N/A,FALSE,"Fin Stmts";"Balance Sheet",#N/A,FALSE,"Fin Stmts";"Cash Flow",#N/A,FALSE,"Fin Stmts";"Labor Personnel\",#N/A,FALSE,"Labor";"TEBSA PPA",#N/A,FALSE,"TEBSA";"Free Cash Flow",#N/A,FALSE,"Valuation";"Valuation",#N/A,FALSE,"Valuation";#N/A,#N/A,FALSE,"Work Cap"}</definedName>
    <definedName name="wrn.print._.summary._.sheets." localSheetId="7" hidden="1">{"summary1",#N/A,TRUE,"Comps";"summary2",#N/A,TRUE,"Comps";"summary3",#N/A,TRUE,"Comps"}</definedName>
    <definedName name="wrn.print._.summary._.sheets." hidden="1">{"summary1",#N/A,TRUE,"Comps";"summary2",#N/A,TRUE,"Comps";"summary3",#N/A,TRUE,"Comps"}</definedName>
    <definedName name="wrn.PrintAll." localSheetId="7" hidden="1">{"PA1",#N/A,FALSE,"BORDMW";"pa2",#N/A,FALSE,"BORDMW";"PA3",#N/A,FALSE,"BORDMW";"PA4",#N/A,FALSE,"BORDMW"}</definedName>
    <definedName name="wrn.PrintAll." hidden="1">{"PA1",#N/A,FALSE,"BORDMW";"pa2",#N/A,FALSE,"BORDMW";"PA3",#N/A,FALSE,"BORDMW";"PA4",#N/A,FALSE,"BORDMW"}</definedName>
    <definedName name="wrn.PROVIR97." localSheetId="7" hidden="1">{#N/A,#N/A,FALSE,"IR E CS 1997";#N/A,#N/A,FALSE,"PR ND";#N/A,#N/A,FALSE,"8191";#N/A,#N/A,FALSE,"8383";#N/A,#N/A,FALSE,"MP 1024";#N/A,#N/A,FALSE,"AD_EX_97";#N/A,#N/A,FALSE,"BD 97"}</definedName>
    <definedName name="wrn.PROVIR97." hidden="1">{#N/A,#N/A,FALSE,"IR E CS 1997";#N/A,#N/A,FALSE,"PR ND";#N/A,#N/A,FALSE,"8191";#N/A,#N/A,FALSE,"8383";#N/A,#N/A,FALSE,"MP 1024";#N/A,#N/A,FALSE,"AD_EX_97";#N/A,#N/A,FALSE,"BD 97"}</definedName>
    <definedName name="wrn.Quadros." localSheetId="7" hidden="1">{#N/A,#N/A,FALSE,"Flx_caixa";#N/A,#N/A,FALSE,"Invest";#N/A,#N/A,FALSE,"Resultado";#N/A,#N/A,FALSE,"Custos";#N/A,#N/A,FALSE,"Receita";#N/A,#N/A,FALSE,"Comentários"}</definedName>
    <definedName name="wrn.Quadros." hidden="1">{#N/A,#N/A,FALSE,"Flx_caixa";#N/A,#N/A,FALSE,"Invest";#N/A,#N/A,FALSE,"Resultado";#N/A,#N/A,FALSE,"Custos";#N/A,#N/A,FALSE,"Receita";#N/A,#N/A,FALSE,"Comentários"}</definedName>
    <definedName name="wrn.Quadros._.relatório." localSheetId="7" hidden="1">{#N/A,#N/A,FALSE,"QD_F1 Invest Detalhado";#N/A,#N/A,FALSE,"QD_F3 Invest_Comparado";#N/A,#N/A,FALSE,"QD_B Trafego";#N/A,#N/A,FALSE,"QD_D0 Custos Operacionais";#N/A,#N/A,FALSE,"QD_C Receita";#N/A,#N/A,FALSE,"QD_D Custos";#N/A,#N/A,FALSE,"QD_E Resultado";#N/A,#N/A,FALSE,"QD_G Fluxo Caixa"}</definedName>
    <definedName name="wrn.Quadros._.relatório." hidden="1">{#N/A,#N/A,FALSE,"QD_F1 Invest Detalhado";#N/A,#N/A,FALSE,"QD_F3 Invest_Comparado";#N/A,#N/A,FALSE,"QD_B Trafego";#N/A,#N/A,FALSE,"QD_D0 Custos Operacionais";#N/A,#N/A,FALSE,"QD_C Receita";#N/A,#N/A,FALSE,"QD_D Custos";#N/A,#N/A,FALSE,"QD_E Resultado";#N/A,#N/A,FALSE,"QD_G Fluxo Caixa"}</definedName>
    <definedName name="wrn.REL_IR_97." localSheetId="7" hidden="1">{#N/A,#N/A,TRUE,"BD 97";#N/A,#N/A,TRUE,"IR E CS 1997";#N/A,#N/A,TRUE,"CONTINGÊNCIAS";#N/A,#N/A,TRUE,"AD_EX_97";#N/A,#N/A,TRUE,"PR ND";#N/A,#N/A,TRUE,"8191";#N/A,#N/A,TRUE,"8383";#N/A,#N/A,TRUE,"MP 1024"}</definedName>
    <definedName name="wrn.REL_IR_97." hidden="1">{#N/A,#N/A,TRUE,"BD 97";#N/A,#N/A,TRUE,"IR E CS 1997";#N/A,#N/A,TRUE,"CONTINGÊNCIAS";#N/A,#N/A,TRUE,"AD_EX_97";#N/A,#N/A,TRUE,"PR ND";#N/A,#N/A,TRUE,"8191";#N/A,#N/A,TRUE,"8383";#N/A,#N/A,TRUE,"MP 1024"}</definedName>
    <definedName name="wrn.RELAT_EAP." localSheetId="25" hidden="1">{#N/A,#N/A,FALSE,"EAP";#N/A,#N/A,FALSE,"CURVA AV.FÍSICO";#N/A,#N/A,FALSE,"CURVA AV.FINANC."}</definedName>
    <definedName name="wrn.RELAT_EAP." localSheetId="4" hidden="1">{#N/A,#N/A,FALSE,"EAP";#N/A,#N/A,FALSE,"CURVA AV.FÍSICO";#N/A,#N/A,FALSE,"CURVA AV.FINANC."}</definedName>
    <definedName name="wrn.RELAT_EAP." localSheetId="27" hidden="1">{#N/A,#N/A,FALSE,"EAP";#N/A,#N/A,FALSE,"CURVA AV.FÍSICO";#N/A,#N/A,FALSE,"CURVA AV.FINANC."}</definedName>
    <definedName name="wrn.RELAT_EAP." localSheetId="7" hidden="1">{#N/A,#N/A,FALSE,"EAP";#N/A,#N/A,FALSE,"CURVA AV.FÍSICO";#N/A,#N/A,FALSE,"CURVA AV.FINANC."}</definedName>
    <definedName name="wrn.RELAT_EAP." localSheetId="24" hidden="1">{#N/A,#N/A,FALSE,"EAP";#N/A,#N/A,FALSE,"CURVA AV.FÍSICO";#N/A,#N/A,FALSE,"CURVA AV.FINANC."}</definedName>
    <definedName name="wrn.RELAT_EAP." hidden="1">{#N/A,#N/A,FALSE,"EAP";#N/A,#N/A,FALSE,"CURVA AV.FÍSICO";#N/A,#N/A,FALSE,"CURVA AV.FINANC."}</definedName>
    <definedName name="wrn.RELATÓRIO._.CONTÁBIL." localSheetId="7" hidden="1">{#N/A,#N/A,FALSE,"COMENTARIOS";#N/A,#N/A,FALSE,"BALANÇO";#N/A,#N/A,FALSE,"RESULTADO";#N/A,#N/A,FALSE," SALDOS ATIVOS";#N/A,#N/A,FALSE,"SALDOS PASSIVOS";#N/A,#N/A,FALSE,"RECEITA DE VENDAS";#N/A,#N/A,FALSE," CPV";#N/A,#N/A,FALSE,"DESP COMERCIAIS";#N/A,#N/A,FALSE,"DESP ADM";#N/A,#N/A,FALSE,"RES FIN ";#N/A,#N/A,FALSE,"OUTRAS  OP ";#N/A,#N/A,FALSE,"RES N OP ";#N/A,#N/A,FALSE,"INTERCIAS JAN";#N/A,#N/A,FALSE,"INTERCIAS FEV";#N/A,#N/A,FALSE,"INTERCIAS MAR";#N/A,#N/A,FALSE,"INTERCIAS ABR";#N/A,#N/A,FALSE,"INTERCIAS MAI";#N/A,#N/A,FALSE,"INTERCIAS JUN";#N/A,#N/A,FALSE,"INTERCIAS JUL";#N/A,#N/A,FALSE,"INRECIAS AGO";#N/A,#N/A,FALSE,"INTERCIAS SET";#N/A,#N/A,FALSE,"INTERCIAS OUT";#N/A,#N/A,FALSE,"INTERCIAS NOV";#N/A,#N/A,FALSE,"INTERCIAS DEZ"}</definedName>
    <definedName name="wrn.RELATÓRIO._.CONTÁBIL." hidden="1">{#N/A,#N/A,FALSE,"COMENTARIOS";#N/A,#N/A,FALSE,"BALANÇO";#N/A,#N/A,FALSE,"RESULTADO";#N/A,#N/A,FALSE," SALDOS ATIVOS";#N/A,#N/A,FALSE,"SALDOS PASSIVOS";#N/A,#N/A,FALSE,"RECEITA DE VENDAS";#N/A,#N/A,FALSE," CPV";#N/A,#N/A,FALSE,"DESP COMERCIAIS";#N/A,#N/A,FALSE,"DESP ADM";#N/A,#N/A,FALSE,"RES FIN ";#N/A,#N/A,FALSE,"OUTRAS  OP ";#N/A,#N/A,FALSE,"RES N OP ";#N/A,#N/A,FALSE,"INTERCIAS JAN";#N/A,#N/A,FALSE,"INTERCIAS FEV";#N/A,#N/A,FALSE,"INTERCIAS MAR";#N/A,#N/A,FALSE,"INTERCIAS ABR";#N/A,#N/A,FALSE,"INTERCIAS MAI";#N/A,#N/A,FALSE,"INTERCIAS JUN";#N/A,#N/A,FALSE,"INTERCIAS JUL";#N/A,#N/A,FALSE,"INRECIAS AGO";#N/A,#N/A,FALSE,"INTERCIAS SET";#N/A,#N/A,FALSE,"INTERCIAS OUT";#N/A,#N/A,FALSE,"INTERCIAS NOV";#N/A,#N/A,FALSE,"INTERCIAS DEZ"}</definedName>
    <definedName name="wrn.relext." localSheetId="25" hidden="1">{#N/A,#N/A,TRUE,"Plan1"}</definedName>
    <definedName name="wrn.relext." localSheetId="4" hidden="1">{#N/A,#N/A,TRUE,"Plan1"}</definedName>
    <definedName name="wrn.relext." localSheetId="27" hidden="1">{#N/A,#N/A,TRUE,"Plan1"}</definedName>
    <definedName name="wrn.relext." localSheetId="7" hidden="1">{#N/A,#N/A,TRUE,"Plan1"}</definedName>
    <definedName name="wrn.relext." localSheetId="24" hidden="1">{#N/A,#N/A,TRUE,"Plan1"}</definedName>
    <definedName name="wrn.relext." hidden="1">{#N/A,#N/A,TRUE,"Plan1"}</definedName>
    <definedName name="wrn.relext._1" localSheetId="4" hidden="1">{#N/A,#N/A,TRUE,"Plan1"}</definedName>
    <definedName name="wrn.relext._1" localSheetId="7" hidden="1">{#N/A,#N/A,TRUE,"Plan1"}</definedName>
    <definedName name="wrn.relext._1" hidden="1">{#N/A,#N/A,TRUE,"Plan1"}</definedName>
    <definedName name="wrn.sales." localSheetId="7" hidden="1">{"sales",#N/A,FALSE,"Sales";"sales existing",#N/A,FALSE,"Sales";"sales rd1",#N/A,FALSE,"Sales";"sales rd2",#N/A,FALSE,"Sales"}</definedName>
    <definedName name="wrn.sales." hidden="1">{"sales",#N/A,FALSE,"Sales";"sales existing",#N/A,FALSE,"Sales";"sales rd1",#N/A,FALSE,"Sales";"sales rd2",#N/A,FALSE,"Sales"}</definedName>
    <definedName name="wrn.SBBE." localSheetId="25" hidden="1">{#N/A,#N/A,FALSE,"Plan1"}</definedName>
    <definedName name="wrn.SBBE." localSheetId="4" hidden="1">{#N/A,#N/A,FALSE,"Plan1"}</definedName>
    <definedName name="wrn.SBBE." localSheetId="27" hidden="1">{#N/A,#N/A,FALSE,"Plan1"}</definedName>
    <definedName name="wrn.SBBE." localSheetId="7" hidden="1">{#N/A,#N/A,FALSE,"Plan1"}</definedName>
    <definedName name="wrn.SBBE." localSheetId="24" hidden="1">{#N/A,#N/A,FALSE,"Plan1"}</definedName>
    <definedName name="wrn.SBBE." hidden="1">{#N/A,#N/A,FALSE,"Plan1"}</definedName>
    <definedName name="wrn.SERV._.PAVTO." localSheetId="4" hidden="1">{#N/A,#N/A,FALSE,"SS 1";#N/A,#N/A,FALSE,"SS 2";#N/A,#N/A,FALSE,"TER 1 (1)";#N/A,#N/A,FALSE,"TER 1 (2)";#N/A,#N/A,FALSE,"TER 2 ";#N/A,#N/A,FALSE,"TP  (1)";#N/A,#N/A,FALSE,"TP  (2)";#N/A,#N/A,FALSE,"CM BAR"}</definedName>
    <definedName name="wrn.SERV._.PAVTO." localSheetId="27" hidden="1">{#N/A,#N/A,FALSE,"SS 1";#N/A,#N/A,FALSE,"SS 2";#N/A,#N/A,FALSE,"TER 1 (1)";#N/A,#N/A,FALSE,"TER 1 (2)";#N/A,#N/A,FALSE,"TER 2 ";#N/A,#N/A,FALSE,"TP  (1)";#N/A,#N/A,FALSE,"TP  (2)";#N/A,#N/A,FALSE,"CM BAR"}</definedName>
    <definedName name="wrn.SERV._.PAVTO." localSheetId="7" hidden="1">{#N/A,#N/A,FALSE,"SS 1";#N/A,#N/A,FALSE,"SS 2";#N/A,#N/A,FALSE,"TER 1 (1)";#N/A,#N/A,FALSE,"TER 1 (2)";#N/A,#N/A,FALSE,"TER 2 ";#N/A,#N/A,FALSE,"TP  (1)";#N/A,#N/A,FALSE,"TP  (2)";#N/A,#N/A,FALSE,"CM BAR"}</definedName>
    <definedName name="wrn.SERV._.PAVTO." hidden="1">{#N/A,#N/A,FALSE,"SS 1";#N/A,#N/A,FALSE,"SS 2";#N/A,#N/A,FALSE,"TER 1 (1)";#N/A,#N/A,FALSE,"TER 1 (2)";#N/A,#N/A,FALSE,"TER 2 ";#N/A,#N/A,FALSE,"TP  (1)";#N/A,#N/A,FALSE,"TP  (2)";#N/A,#N/A,FALSE,"CM BAR"}</definedName>
    <definedName name="wrn.SHORT." localSheetId="7" hidden="1">{"CREDIT STATISTICS",#N/A,FALSE,"STATS";"CF_AND_IS",#N/A,FALSE,"PLAN";"BALSHEET",#N/A,FALSE,"BALANCE SHEET"}</definedName>
    <definedName name="wrn.SHORT." hidden="1">{"CREDIT STATISTICS",#N/A,FALSE,"STATS";"CF_AND_IS",#N/A,FALSE,"PLAN";"BALSHEET",#N/A,FALSE,"BALANCE SHEET"}</definedName>
    <definedName name="wrn.suibud." localSheetId="7" hidden="1">{"tbl1",#N/A,FALSE,"regul";"tbl2",#N/A,FALSE,"regul"}</definedName>
    <definedName name="wrn.suibud." hidden="1">{"tbl1",#N/A,FALSE,"regul";"tbl2",#N/A,FALSE,"regul"}</definedName>
    <definedName name="wrn.suivi." localSheetId="7" hidden="1">{"moy",#N/A,FALSE,"CAMBRAI";"paie",#N/A,FALSE,"CAMBRAI"}</definedName>
    <definedName name="wrn.suivi." hidden="1">{"moy",#N/A,FALSE,"CAMBRAI";"paie",#N/A,FALSE,"CAMBRAI"}</definedName>
    <definedName name="wrn.SUMMARY." localSheetId="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TARGET._.DCF." localSheetId="7" hidden="1">{"targetdcf",#N/A,FALSE,"Merger consequences";"TARGETASSU",#N/A,FALSE,"Merger consequences";"TERMINAL VALUE",#N/A,FALSE,"Merger consequences"}</definedName>
    <definedName name="wrn.TARGET._.DCF." hidden="1">{"targetdcf",#N/A,FALSE,"Merger consequences";"TARGETASSU",#N/A,FALSE,"Merger consequences";"TERMINAL VALUE",#N/A,FALSE,"Merger consequences"}</definedName>
    <definedName name="wrn.Tipo." localSheetId="25" hidden="1">{#N/A,#N/A,TRUE,"Serviços"}</definedName>
    <definedName name="wrn.Tipo." localSheetId="4" hidden="1">{#N/A,#N/A,TRUE,"Serviços"}</definedName>
    <definedName name="wrn.Tipo." localSheetId="27" hidden="1">{#N/A,#N/A,TRUE,"Serviços"}</definedName>
    <definedName name="wrn.Tipo." localSheetId="7" hidden="1">{#N/A,#N/A,TRUE,"Serviços"}</definedName>
    <definedName name="wrn.Tipo." localSheetId="24" hidden="1">{#N/A,#N/A,TRUE,"Serviços"}</definedName>
    <definedName name="wrn.Tipo." hidden="1">{#N/A,#N/A,TRUE,"Serviços"}</definedName>
    <definedName name="wrn.Tipo.." localSheetId="25" hidden="1">{#N/A,#N/A,TRUE,"Serviços"}</definedName>
    <definedName name="wrn.Tipo.." localSheetId="4" hidden="1">{#N/A,#N/A,TRUE,"Serviços"}</definedName>
    <definedName name="wrn.Tipo.." localSheetId="27" hidden="1">{#N/A,#N/A,TRUE,"Serviços"}</definedName>
    <definedName name="wrn.Tipo.." localSheetId="7" hidden="1">{#N/A,#N/A,TRUE,"Serviços"}</definedName>
    <definedName name="wrn.Tipo.." localSheetId="24" hidden="1">{#N/A,#N/A,TRUE,"Serviços"}</definedName>
    <definedName name="wrn.Tipo.." hidden="1">{#N/A,#N/A,TRUE,"Serviços"}</definedName>
    <definedName name="wrn.Todo." localSheetId="7" hidden="1">{#N/A,#N/A,TRUE,"Graficos";#N/A,#N/A,TRUE,"P.Ingresos";#N/A,#N/A,TRUE,"P.Gastos";#N/A,#N/A,TRUE,"I.Trafico";#N/A,#N/A,TRUE,"I.Peajes";#N/A,#N/A,TRUE,"G.Operativos";#N/A,#N/A,TRUE,"Cf Proyecto";#N/A,#N/A,TRUE,"C.PYG";#N/A,#N/A,TRUE,"Balance";#N/A,#N/A,TRUE,"TIR AC";#N/A,#N/A,TRUE,"Ratios";#N/A,#N/A,TRUE,"Amortizacion";#N/A,#N/A,TRUE,"FC fin";#N/A,#N/A,TRUE,"Coeficientes";#N/A,#N/A,TRUE,"Tesoreria";#N/A,#N/A,TRUE,"Prest.inv";#N/A,#N/A,TRUE,"Obligacion";#N/A,#N/A,TRUE,"Impuestos";#N/A,#N/A,TRUE,"Reservas";#N/A,#N/A,TRUE,"Inversion";#N/A,#N/A,TRUE,"P.Inversion";#N/A,#N/A,TRUE,"C.Fl Inv.";#N/A,#N/A,TRUE,"VAN Oferta"}</definedName>
    <definedName name="wrn.Todo." hidden="1">{#N/A,#N/A,TRUE,"Graficos";#N/A,#N/A,TRUE,"P.Ingresos";#N/A,#N/A,TRUE,"P.Gastos";#N/A,#N/A,TRUE,"I.Trafico";#N/A,#N/A,TRUE,"I.Peajes";#N/A,#N/A,TRUE,"G.Operativos";#N/A,#N/A,TRUE,"Cf Proyecto";#N/A,#N/A,TRUE,"C.PYG";#N/A,#N/A,TRUE,"Balance";#N/A,#N/A,TRUE,"TIR AC";#N/A,#N/A,TRUE,"Ratios";#N/A,#N/A,TRUE,"Amortizacion";#N/A,#N/A,TRUE,"FC fin";#N/A,#N/A,TRUE,"Coeficientes";#N/A,#N/A,TRUE,"Tesoreria";#N/A,#N/A,TRUE,"Prest.inv";#N/A,#N/A,TRUE,"Obligacion";#N/A,#N/A,TRUE,"Impuestos";#N/A,#N/A,TRUE,"Reservas";#N/A,#N/A,TRUE,"Inversion";#N/A,#N/A,TRUE,"P.Inversion";#N/A,#N/A,TRUE,"C.Fl Inv.";#N/A,#N/A,TRUE,"VAN Oferta"}</definedName>
    <definedName name="wrn.TOTAL." localSheetId="7" hidden="1">{#N/A,#N/A,FALSE,"INVERSIONES Y AMORTIZ";#N/A,#N/A,FALSE,"BALANCE";#N/A,#N/A,FALSE,"CUENTA DE PYG";#N/A,#N/A,FALSE,"CUENTA DE PYG (2)";#N/A,#N/A,FALSE,"RATIOS";#N/A,#N/A,FALSE,"G. PERSONAL";#N/A,#N/A,FALSE,"G. SOCIALES";#N/A,#N/A,FALSE,"G. GENERALES";#N/A,#N/A,FALSE,"LINEAS DE PRODUCTOS"}</definedName>
    <definedName name="wrn.TOTAL." hidden="1">{#N/A,#N/A,FALSE,"INVERSIONES Y AMORTIZ";#N/A,#N/A,FALSE,"BALANCE";#N/A,#N/A,FALSE,"CUENTA DE PYG";#N/A,#N/A,FALSE,"CUENTA DE PYG (2)";#N/A,#N/A,FALSE,"RATIOS";#N/A,#N/A,FALSE,"G. PERSONAL";#N/A,#N/A,FALSE,"G. SOCIALES";#N/A,#N/A,FALSE,"G. GENERALES";#N/A,#N/A,FALSE,"LINEAS DE PRODUCTOS"}</definedName>
    <definedName name="wrn.totsuivi." localSheetId="7" hidden="1">{"TOTMOY",#N/A,FALSE,"TOTFDP";"TOTPAIE",#N/A,FALSE,"TOTFDP"}</definedName>
    <definedName name="wrn.totsuivi." hidden="1">{"TOTMOY",#N/A,FALSE,"TOTFDP";"TOTPAIE",#N/A,FALSE,"TOTFDP"}</definedName>
    <definedName name="wrn.VENTAS." localSheetId="7" hidden="1">{"VENTAS1",#N/A,FALSE,"VENTAS";"VENTAS2",#N/A,FALSE,"VENTAS";"VENTAS3",#N/A,FALSE,"VENTAS";"VENTAS4",#N/A,FALSE,"VENTAS";"VENTAS5",#N/A,FALSE,"VENTAS";"VENTAS6",#N/A,FALSE,"VENTAS";"VENTAS7",#N/A,FALSE,"VENTAS";"VENTAS8",#N/A,FALSE,"VENTAS"}</definedName>
    <definedName name="wrn.VENTAS." hidden="1">{"VENTAS1",#N/A,FALSE,"VENTAS";"VENTAS2",#N/A,FALSE,"VENTAS";"VENTAS3",#N/A,FALSE,"VENTAS";"VENTAS4",#N/A,FALSE,"VENTAS";"VENTAS5",#N/A,FALSE,"VENTAS";"VENTAS6",#N/A,FALSE,"VENTAS";"VENTAS7",#N/A,FALSE,"VENTAS";"VENTAS8",#N/A,FALSE,"VENTAS"}</definedName>
    <definedName name="wrn.ventas.1" localSheetId="7" hidden="1">{"VENTAS1",#N/A,FALSE,"VENTAS";"VENTAS2",#N/A,FALSE,"VENTAS";"VENTAS3",#N/A,FALSE,"VENTAS";"VENTAS4",#N/A,FALSE,"VENTAS";"VENTAS5",#N/A,FALSE,"VENTAS";"VENTAS6",#N/A,FALSE,"VENTAS";"VENTAS7",#N/A,FALSE,"VENTAS";"VENTAS8",#N/A,FALSE,"VENTAS"}</definedName>
    <definedName name="wrn.ventas.1" hidden="1">{"VENTAS1",#N/A,FALSE,"VENTAS";"VENTAS2",#N/A,FALSE,"VENTAS";"VENTAS3",#N/A,FALSE,"VENTAS";"VENTAS4",#N/A,FALSE,"VENTAS";"VENTAS5",#N/A,FALSE,"VENTAS";"VENTAS6",#N/A,FALSE,"VENTAS";"VENTAS7",#N/A,FALSE,"VENTAS";"VENTAS8",#N/A,FALSE,"VENTAS"}</definedName>
    <definedName name="wrn.Wacc." localSheetId="7" hidden="1">{"Area1",#N/A,FALSE,"OREWACC";"Area2",#N/A,FALSE,"OREWACC"}</definedName>
    <definedName name="wrn.Wacc." hidden="1">{"Area1",#N/A,FALSE,"OREWACC";"Area2",#N/A,FALSE,"OREWACC"}</definedName>
    <definedName name="wrn1.history" localSheetId="7" hidden="1">{#N/A,#N/A,FALSE,"model"}</definedName>
    <definedName name="wrn1.history" hidden="1">{#N/A,#N/A,FALSE,"model"}</definedName>
    <definedName name="wrn3.histroic" localSheetId="7" hidden="1">{#N/A,#N/A,FALSE,"model"}</definedName>
    <definedName name="wrn3.histroic" hidden="1">{#N/A,#N/A,FALSE,"model"}</definedName>
    <definedName name="ws" localSheetId="4">#REF!</definedName>
    <definedName name="ws" localSheetId="7">#REF!</definedName>
    <definedName name="ws" localSheetId="26">#REF!</definedName>
    <definedName name="WS" hidden="1">{#N/A,#N/A,FALSE,"IR E CS 1997";#N/A,#N/A,FALSE,"PR ND";#N/A,#N/A,FALSE,"8191";#N/A,#N/A,FALSE,"8383";#N/A,#N/A,FALSE,"MP 1024";#N/A,#N/A,FALSE,"AD_EX_97";#N/A,#N/A,FALSE,"BD 97"}</definedName>
    <definedName name="wvu.ACC." localSheetId="7" hidden="1">{TRUE,TRUE,-1.25,-15.5,484.5,278.25,FALSE,FALSE,TRUE,FALSE,0,1,#N/A,452,#N/A,5.92592592592593,22.5714285714286,1,FALSE,FALSE,3,TRUE,1,FALSE,100,"Swvu.ACC.","ACwvu.ACC.",#N/A,FALSE,FALSE,0,0,0,0,2,"","",FALSE,FALSE,FALSE,FALSE,1,90,#N/A,#N/A,"=R1C1:R650C11",FALSE,#N/A,#N/A,FALSE,FALSE,FALSE,1,65532,65532,FALSE,FALSE,TRUE,TRUE,TRUE}</definedName>
    <definedName name="wvu.ACC." hidden="1">{TRUE,TRUE,-1.25,-15.5,484.5,278.25,FALSE,FALSE,TRUE,FALSE,0,1,#N/A,452,#N/A,5.92592592592593,22.5714285714286,1,FALSE,FALSE,3,TRUE,1,FALSE,100,"Swvu.ACC.","ACwvu.ACC.",#N/A,FALSE,FALSE,0,0,0,0,2,"","",FALSE,FALSE,FALSE,FALSE,1,90,#N/A,#N/A,"=R1C1:R650C11",FALSE,#N/A,#N/A,FALSE,FALSE,FALSE,1,65532,65532,FALSE,FALSE,TRUE,TRUE,TRUE}</definedName>
    <definedName name="wvu.AFAC." localSheetId="7" hidden="1">{TRUE,TRUE,-1.25,-15.5,484.5,278.25,FALSE,FALSE,TRUE,FALSE,0,1,#N/A,551,#N/A,5.92592592592593,22.5714285714286,1,FALSE,FALSE,3,TRUE,1,FALSE,100,"Swvu.AFAC.","ACwvu.AFAC.",#N/A,FALSE,FALSE,0,0,0,0,2,"","",FALSE,FALSE,FALSE,FALSE,1,90,#N/A,#N/A,"=R1C1:R650C11",FALSE,#N/A,#N/A,FALSE,FALSE,FALSE,1,65532,65532,FALSE,FALSE,TRUE,TRUE,TRUE}</definedName>
    <definedName name="wvu.AFAC." hidden="1">{TRUE,TRUE,-1.25,-15.5,484.5,278.25,FALSE,FALSE,TRUE,FALSE,0,1,#N/A,551,#N/A,5.92592592592593,22.5714285714286,1,FALSE,FALSE,3,TRUE,1,FALSE,100,"Swvu.AFAC.","ACwvu.AFAC.",#N/A,FALSE,FALSE,0,0,0,0,2,"","",FALSE,FALSE,FALSE,FALSE,1,90,#N/A,#N/A,"=R1C1:R650C11",FALSE,#N/A,#N/A,FALSE,FALSE,FALSE,1,65532,65532,FALSE,FALSE,TRUE,TRUE,TRUE}</definedName>
    <definedName name="wvu.ELIMLUCRO." localSheetId="7" hidden="1">{TRUE,TRUE,-1.25,-15.5,484.5,278.25,FALSE,FALSE,TRUE,FALSE,0,3,#N/A,574,#N/A,6.75,22.5714285714286,1,FALSE,FALSE,3,TRUE,1,FALSE,100,"Swvu.ELIMLUCRO.","ACwvu.ELIMLUCRO.",#N/A,FALSE,FALSE,0,0,0,0,2,"","",FALSE,FALSE,FALSE,FALSE,1,90,#N/A,#N/A,"=R1C1:R650C11",FALSE,#N/A,#N/A,FALSE,FALSE,FALSE,1,65532,65532,FALSE,FALSE,TRUE,TRUE,TRUE}</definedName>
    <definedName name="wvu.ELIMLUCRO." hidden="1">{TRUE,TRUE,-1.25,-15.5,484.5,278.25,FALSE,FALSE,TRUE,FALSE,0,3,#N/A,574,#N/A,6.75,22.5714285714286,1,FALSE,FALSE,3,TRUE,1,FALSE,100,"Swvu.ELIMLUCRO.","ACwvu.ELIMLUCRO.",#N/A,FALSE,FALSE,0,0,0,0,2,"","",FALSE,FALSE,FALSE,FALSE,1,90,#N/A,#N/A,"=R1C1:R650C11",FALSE,#N/A,#N/A,FALSE,FALSE,FALSE,1,65532,65532,FALSE,FALSE,TRUE,TRUE,TRUE}</definedName>
    <definedName name="wvu.ESTOQUES." localSheetId="7" hidden="1">{TRUE,TRUE,-1.25,-15.5,484.5,278.25,FALSE,FALSE,TRUE,FALSE,0,1,#N/A,183,#N/A,5.92592592592593,22.5714285714286,1,FALSE,FALSE,3,TRUE,1,FALSE,100,"Swvu.ESTOQUES.","ACwvu.ESTOQUES.",#N/A,FALSE,FALSE,0,0,0,0,2,"","",FALSE,FALSE,FALSE,FALSE,1,90,#N/A,#N/A,"=R1C1:R650C11",FALSE,#N/A,#N/A,FALSE,FALSE,FALSE,1,65532,65532,FALSE,FALSE,TRUE,TRUE,TRUE}</definedName>
    <definedName name="wvu.ESTOQUES." hidden="1">{TRUE,TRUE,-1.25,-15.5,484.5,278.25,FALSE,FALSE,TRUE,FALSE,0,1,#N/A,183,#N/A,5.92592592592593,22.5714285714286,1,FALSE,FALSE,3,TRUE,1,FALSE,100,"Swvu.ESTOQUES.","ACwvu.ESTOQUES.",#N/A,FALSE,FALSE,0,0,0,0,2,"","",FALSE,FALSE,FALSE,FALSE,1,90,#N/A,#N/A,"=R1C1:R650C11",FALSE,#N/A,#N/A,FALSE,FALSE,FALSE,1,65532,65532,FALSE,FALSE,TRUE,TRUE,TRUE}</definedName>
    <definedName name="wvu.Fabio." localSheetId="7" hidden="1">{TRUE,TRUE,-1.25,-15.5,484.5,276.75,FALSE,FALSE,TRUE,TRUE,0,2,3,6,469,1,1,4,TRUE,TRUE,3,TRUE,1,TRUE,100,"Swvu.Fabio.","ACwvu.Fabio.",#N/A,FALSE,FALSE,0,0,0.393700787401575,0.393700787401575,2,"","&amp;C&amp;""Times New Roman,Bold Italic""&amp;P",TRUE,FALSE,FALSE,FALSE,1,67,#N/A,#N/A,"=R1C2:R497C25","=R1:R7",#N/A,#N/A,FALSE,FALSE,FALSE,1,65532,65532,FALSE,FALSE,TRUE,TRUE,TRUE}</definedName>
    <definedName name="wvu.Fabio." hidden="1">{TRUE,TRUE,-1.25,-15.5,484.5,276.75,FALSE,FALSE,TRUE,TRUE,0,2,3,6,469,1,1,4,TRUE,TRUE,3,TRUE,1,TRUE,100,"Swvu.Fabio.","ACwvu.Fabio.",#N/A,FALSE,FALSE,0,0,0.393700787401575,0.393700787401575,2,"","&amp;C&amp;""Times New Roman,Bold Italic""&amp;P",TRUE,FALSE,FALSE,FALSE,1,67,#N/A,#N/A,"=R1C2:R497C25","=R1:R7",#N/A,#N/A,FALSE,FALSE,FALSE,1,65532,65532,FALSE,FALSE,TRUE,TRUE,TRUE}</definedName>
    <definedName name="wvu.inputs._.raw._.data." localSheetId="7" hidden="1">{TRUE,TRUE,-1.25,-15.5,604.5,369,FALSE,FALSE,TRUE,TRUE,0,1,83,1,38,4,5,4,TRUE,TRUE,3,TRUE,1,TRUE,75,"Swvu.inputs._.raw._.data.","ACwvu.inputs._.raw._.data.",#N/A,FALSE,FALSE,0.5,0.5,0.5,0.5,2,"&amp;F","&amp;A&amp;RPage &amp;P",FALSE,FALSE,FALSE,FALSE,1,60,#N/A,#N/A,"=R1C61:R53C89","=C1:C5",#N/A,#N/A,FALSE,FALSE,FALSE,1,600,600,FALSE,FALSE,TRUE,TRUE,TRUE}</definedName>
    <definedName name="wvu.inputs._.raw._.data." hidden="1">{TRUE,TRUE,-1.25,-15.5,604.5,369,FALSE,FALSE,TRUE,TRUE,0,1,83,1,38,4,5,4,TRUE,TRUE,3,TRUE,1,TRUE,75,"Swvu.inputs._.raw._.data.","ACwvu.inputs._.raw._.data.",#N/A,FALSE,FALSE,0.5,0.5,0.5,0.5,2,"&amp;F","&amp;A&amp;RPage &amp;P",FALSE,FALSE,FALSE,FALSE,1,60,#N/A,#N/A,"=R1C61:R53C89","=C1:C5",#N/A,#N/A,FALSE,FALSE,FALSE,1,600,600,FALSE,FALSE,TRUE,TRUE,TRUE}</definedName>
    <definedName name="wvu.LPERDAS." localSheetId="7" hidden="1">{TRUE,TRUE,-1.25,-15.5,484.5,278.25,FALSE,FALSE,TRUE,FALSE,0,5,#N/A,63,#N/A,7.47457627118644,22.5714285714286,1,FALSE,FALSE,3,TRUE,1,FALSE,100,"Swvu.LPERDAS.","ACwvu.LPERDAS.",#N/A,FALSE,FALSE,0,0,0,0,2,"","",FALSE,FALSE,FALSE,FALSE,1,90,#N/A,#N/A,"=R1C1:R650C11",FALSE,#N/A,#N/A,FALSE,FALSE,FALSE,1,65532,65532,FALSE,FALSE,TRUE,TRUE,TRUE}</definedName>
    <definedName name="wvu.LPERDAS." hidden="1">{TRUE,TRUE,-1.25,-15.5,484.5,278.25,FALSE,FALSE,TRUE,FALSE,0,5,#N/A,63,#N/A,7.47457627118644,22.5714285714286,1,FALSE,FALSE,3,TRUE,1,FALSE,100,"Swvu.LPERDAS.","ACwvu.LPERDAS.",#N/A,FALSE,FALSE,0,0,0,0,2,"","",FALSE,FALSE,FALSE,FALSE,1,90,#N/A,#N/A,"=R1C1:R650C11",FALSE,#N/A,#N/A,FALSE,FALSE,FALSE,1,65532,65532,FALSE,FALSE,TRUE,TRUE,TRUE}</definedName>
    <definedName name="wvu.Print_Todo." localSheetId="7" hidden="1">{TRUE,TRUE,-1.25,-15.5,484.5,276.75,FALSE,TRUE,TRUE,TRUE,0,1,1,300,1,1.96296296296296,1.15384615384615,4,TRUE,TRUE,3,TRUE,1,FALSE,75,"Swvu.Print_Todo.","ACwvu.Print_Todo.",#N/A,FALSE,FALSE,0,0,0,0,2,"","",FALSE,FALSE,TRUE,FALSE,1,#N/A,2,10,"=R1C1:R636C40",FALSE,#N/A,#N/A,FALSE,FALSE,FALSE,9,300,300,FALSE,TRUE,TRUE,TRUE,TRUE}</definedName>
    <definedName name="wvu.Print_Todo." hidden="1">{TRUE,TRUE,-1.25,-15.5,484.5,276.75,FALSE,TRUE,TRUE,TRUE,0,1,1,300,1,1.96296296296296,1.15384615384615,4,TRUE,TRUE,3,TRUE,1,FALSE,75,"Swvu.Print_Todo.","ACwvu.Print_Todo.",#N/A,FALSE,FALSE,0,0,0,0,2,"","",FALSE,FALSE,TRUE,FALSE,1,#N/A,2,10,"=R1C1:R636C40",FALSE,#N/A,#N/A,FALSE,FALSE,FALSE,9,300,300,FALSE,TRUE,TRUE,TRUE,TRUE}</definedName>
    <definedName name="wvu.RES432." localSheetId="7" hidden="1">{TRUE,TRUE,-1.25,-15.5,484.5,278.25,FALSE,FALSE,TRUE,FALSE,0,5,#N/A,593,#N/A,7.47457627118644,22.5714285714286,1,FALSE,FALSE,3,TRUE,1,FALSE,100,"Swvu.RES432.","ACwvu.RES432.",#N/A,FALSE,FALSE,0,0,0,0,2,"","",FALSE,FALSE,FALSE,FALSE,1,90,#N/A,#N/A,"=R1C1:R650C11",FALSE,#N/A,#N/A,FALSE,FALSE,FALSE,1,65532,65532,FALSE,FALSE,TRUE,TRUE,TRUE}</definedName>
    <definedName name="wvu.RES432." hidden="1">{TRUE,TRUE,-1.25,-15.5,484.5,278.25,FALSE,FALSE,TRUE,FALSE,0,5,#N/A,593,#N/A,7.47457627118644,22.5714285714286,1,FALSE,FALSE,3,TRUE,1,FALSE,100,"Swvu.RES432.","ACwvu.RES432.",#N/A,FALSE,FALSE,0,0,0,0,2,"","",FALSE,FALSE,FALSE,FALSE,1,90,#N/A,#N/A,"=R1C1:R650C11",FALSE,#N/A,#N/A,FALSE,FALSE,FALSE,1,65532,65532,FALSE,FALSE,TRUE,TRUE,TRUE}</definedName>
    <definedName name="wvu.Socios._.95." localSheetId="7"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Socios._.95."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summary1." localSheetId="7" hidden="1">{TRUE,TRUE,-1.25,-15.5,604.5,369,FALSE,FALSE,TRUE,TRUE,0,1,#N/A,1,#N/A,20.5555555555556,28.9285714285714,1,FALSE,FALSE,3,TRUE,1,FALSE,80,"Swvu.summary1.","ACwvu.summary1.",#N/A,FALSE,FALSE,0.5,0.5,0.5,0.5,2,"&amp;F","&amp;L&amp;D&amp;C&amp;A&amp;RPage &amp;P",TRUE,FALSE,FALSE,FALSE,1,50,#N/A,#N/A,"=R1C1:R55C31",FALSE,#N/A,#N/A,FALSE,FALSE,TRUE,1,600,600,FALSE,FALSE,TRUE,TRUE,TRUE}</definedName>
    <definedName name="wvu.summary1." hidden="1">{TRUE,TRUE,-1.25,-15.5,604.5,369,FALSE,FALSE,TRUE,TRUE,0,1,#N/A,1,#N/A,20.5555555555556,28.9285714285714,1,FALSE,FALSE,3,TRUE,1,FALSE,80,"Swvu.summary1.","ACwvu.summary1.",#N/A,FALSE,FALSE,0.5,0.5,0.5,0.5,2,"&amp;F","&amp;L&amp;D&amp;C&amp;A&amp;RPage &amp;P",TRUE,FALSE,FALSE,FALSE,1,50,#N/A,#N/A,"=R1C1:R55C31",FALSE,#N/A,#N/A,FALSE,FALSE,TRUE,1,600,600,FALSE,FALSE,TRUE,TRUE,TRUE}</definedName>
    <definedName name="wvu.summary2." localSheetId="7" hidden="1">{TRUE,TRUE,-1.25,-15.5,604.5,369,FALSE,FALSE,TRUE,TRUE,0,1,#N/A,41,#N/A,20.5555555555556,27.0714285714286,1,FALSE,FALSE,3,TRUE,1,FALSE,80,"Swvu.summary2.","ACwvu.summary2.",#N/A,FALSE,FALSE,0.5,0.5,0.5,0.5,2,"&amp;F","&amp;A&amp;RPage &amp;P",TRUE,FALSE,FALSE,FALSE,1,50,#N/A,#N/A,"=R56C1:R103C31",FALSE,#N/A,#N/A,FALSE,FALSE,TRUE,1,600,600,FALSE,FALSE,TRUE,TRUE,TRUE}</definedName>
    <definedName name="wvu.summary2." hidden="1">{TRUE,TRUE,-1.25,-15.5,604.5,369,FALSE,FALSE,TRUE,TRUE,0,1,#N/A,41,#N/A,20.5555555555556,27.0714285714286,1,FALSE,FALSE,3,TRUE,1,FALSE,80,"Swvu.summary2.","ACwvu.summary2.",#N/A,FALSE,FALSE,0.5,0.5,0.5,0.5,2,"&amp;F","&amp;A&amp;RPage &amp;P",TRUE,FALSE,FALSE,FALSE,1,50,#N/A,#N/A,"=R56C1:R103C31",FALSE,#N/A,#N/A,FALSE,FALSE,TRUE,1,600,600,FALSE,FALSE,TRUE,TRUE,TRUE}</definedName>
    <definedName name="wvu.summary3." localSheetId="7" hidden="1">{TRUE,TRUE,-1.25,-15.5,604.5,369,FALSE,FALSE,TRUE,TRUE,0,1,#N/A,91,#N/A,20.5555555555556,24.8571428571429,1,FALSE,FALSE,3,TRUE,1,FALSE,80,"Swvu.summary3.","ACwvu.summary3.",#N/A,FALSE,FALSE,0.5,0.5,0.5,0.5,2,"&amp;F","&amp;A&amp;RPage &amp;P",TRUE,FALSE,FALSE,FALSE,1,50,#N/A,#N/A,"=R104C1:R153C31",FALSE,#N/A,#N/A,FALSE,FALSE,TRUE,1,600,600,FALSE,FALSE,TRUE,TRUE,TRUE}</definedName>
    <definedName name="wvu.summary3." hidden="1">{TRUE,TRUE,-1.25,-15.5,604.5,369,FALSE,FALSE,TRUE,TRUE,0,1,#N/A,91,#N/A,20.5555555555556,24.8571428571429,1,FALSE,FALSE,3,TRUE,1,FALSE,80,"Swvu.summary3.","ACwvu.summary3.",#N/A,FALSE,FALSE,0.5,0.5,0.5,0.5,2,"&amp;F","&amp;A&amp;RPage &amp;P",TRUE,FALSE,FALSE,FALSE,1,50,#N/A,#N/A,"=R104C1:R153C31",FALSE,#N/A,#N/A,FALSE,FALSE,TRUE,1,600,600,FALSE,FALSE,TRUE,TRUE,TRUE}</definedName>
    <definedName name="wvu.VERLUCRO." localSheetId="7" hidden="1">{FALSE,FALSE,-1.25,-15.5,484.5,278.25,FALSE,FALSE,TRUE,FALSE,0,1,#N/A,1106,#N/A,12.4059405940594,23.2666666666667,1,FALSE,FALSE,3,TRUE,1,FALSE,100,"Swvu.VERLUCRO.","ACwvu.VERLUCRO.",#N/A,FALSE,FALSE,0,0,0,0,1,"","",TRUE,FALSE,FALSE,FALSE,1,95,#N/A,#N/A,FALSE,FALSE,FALSE,FALSE,FALSE,FALSE,FALSE,1,65532,65532,FALSE,FALSE,TRUE,TRUE,TRUE}</definedName>
    <definedName name="wvu.VERLUCRO." hidden="1">{FALSE,FALSE,-1.25,-15.5,484.5,278.25,FALSE,FALSE,TRUE,FALSE,0,1,#N/A,1106,#N/A,12.4059405940594,23.2666666666667,1,FALSE,FALSE,3,TRUE,1,FALSE,100,"Swvu.VERLUCRO.","ACwvu.VERLUCRO.",#N/A,FALSE,FALSE,0,0,0,0,1,"","",TRUE,FALSE,FALSE,FALSE,1,95,#N/A,#N/A,FALSE,FALSE,FALSE,FALSE,FALSE,FALSE,FALSE,1,65532,65532,FALSE,FALSE,TRUE,TRUE,TRUE}</definedName>
    <definedName name="wvwa\" localSheetId="7" hidden="1">{#N/A,#N/A,TRUE,"Serviços"}</definedName>
    <definedName name="wvwa\" hidden="1">{#N/A,#N/A,TRUE,"Serviços"}</definedName>
    <definedName name="ww" localSheetId="4">"'file:///Y:/ENGENHARIA/Deise Aoki/PATOS - OK/PATOS 05-09-2007-ok/Laptop - Arquivos/DNIT/PATOs/Rondonópolis/PATO_BR-364_km_000_ao_km_11290_LICITAÇÃO MAIO DE 2007.xls'#$reg_mec_fx_dm_.$#REF!$#REF!:$#REF!$#REF!"</definedName>
    <definedName name="WW" localSheetId="7">#REF!</definedName>
    <definedName name="ww" hidden="1">#REF!</definedName>
    <definedName name="ww_27" localSheetId="4">#REF!</definedName>
    <definedName name="ww_27" localSheetId="7">#REF!</definedName>
    <definedName name="ww_27">#REF!</definedName>
    <definedName name="ww_28" localSheetId="4">#REF!</definedName>
    <definedName name="ww_28" localSheetId="7">#REF!</definedName>
    <definedName name="ww_28">#REF!</definedName>
    <definedName name="ww_29" localSheetId="4">#REF!</definedName>
    <definedName name="ww_29" localSheetId="7">#REF!</definedName>
    <definedName name="ww_29">#REF!</definedName>
    <definedName name="www" localSheetId="7">FIT!www</definedName>
    <definedName name="www">[0]!www</definedName>
    <definedName name="wwwww" localSheetId="4" hidden="1">{#N/A,#N/A,FALSE,"MO (2)"}</definedName>
    <definedName name="wwwww" localSheetId="7" hidden="1">{#N/A,#N/A,FALSE,"MO (2)"}</definedName>
    <definedName name="wwwww" hidden="1">{#N/A,#N/A,FALSE,"MO (2)"}</definedName>
    <definedName name="wwwww1" localSheetId="7" hidden="1">{#N/A,#N/A,FALSE,"QD_F1 Invest Detalhado";#N/A,#N/A,FALSE,"QD_F3 Invest_Comparado";#N/A,#N/A,FALSE,"QD_B Trafego";#N/A,#N/A,FALSE,"QD_D0 Custos Operacionais";#N/A,#N/A,FALSE,"QD_C Receita";#N/A,#N/A,FALSE,"QD_D Custos";#N/A,#N/A,FALSE,"QD_E Resultado";#N/A,#N/A,FALSE,"QD_G Fluxo Caixa"}</definedName>
    <definedName name="wwwww1" hidden="1">{#N/A,#N/A,FALSE,"QD_F1 Invest Detalhado";#N/A,#N/A,FALSE,"QD_F3 Invest_Comparado";#N/A,#N/A,FALSE,"QD_B Trafego";#N/A,#N/A,FALSE,"QD_D0 Custos Operacionais";#N/A,#N/A,FALSE,"QD_C Receita";#N/A,#N/A,FALSE,"QD_D Custos";#N/A,#N/A,FALSE,"QD_E Resultado";#N/A,#N/A,FALSE,"QD_G Fluxo Caixa"}</definedName>
    <definedName name="wwwwwb" localSheetId="7" hidden="1">{#N/A,#N/A,TRUE,"Serviços"}</definedName>
    <definedName name="wwwwwb" hidden="1">{#N/A,#N/A,TRUE,"Serviços"}</definedName>
    <definedName name="wwwwww" localSheetId="4" hidden="1">{#N/A,#N/A,FALSE,"MO (2)"}</definedName>
    <definedName name="wwwwww" localSheetId="7" hidden="1">{#N/A,#N/A,FALSE,"MO (2)"}</definedName>
    <definedName name="wwwwww" hidden="1">{#N/A,#N/A,FALSE,"QD_F1 Invest Detalhado";#N/A,#N/A,FALSE,"QD_F3 Invest_Comparado";#N/A,#N/A,FALSE,"QD_B Trafego";#N/A,#N/A,FALSE,"QD_D0 Custos Operacionais";#N/A,#N/A,FALSE,"QD_C Receita";#N/A,#N/A,FALSE,"QD_D Custos";#N/A,#N/A,FALSE,"QD_E Resultado";#N/A,#N/A,FALSE,"QD_G Fluxo Caixa"}</definedName>
    <definedName name="wwwwww1" localSheetId="7" hidden="1">{#N/A,#N/A,FALSE,"QD_F1 Invest Detalhado";#N/A,#N/A,FALSE,"QD_F3 Invest_Comparado";#N/A,#N/A,FALSE,"QD_B Trafego";#N/A,#N/A,FALSE,"QD_D0 Custos Operacionais";#N/A,#N/A,FALSE,"QD_C Receita";#N/A,#N/A,FALSE,"QD_D Custos";#N/A,#N/A,FALSE,"QD_E Resultado";#N/A,#N/A,FALSE,"QD_G Fluxo Caixa"}</definedName>
    <definedName name="wwwwww1" hidden="1">{#N/A,#N/A,FALSE,"QD_F1 Invest Detalhado";#N/A,#N/A,FALSE,"QD_F3 Invest_Comparado";#N/A,#N/A,FALSE,"QD_B Trafego";#N/A,#N/A,FALSE,"QD_D0 Custos Operacionais";#N/A,#N/A,FALSE,"QD_C Receita";#N/A,#N/A,FALSE,"QD_D Custos";#N/A,#N/A,FALSE,"QD_E Resultado";#N/A,#N/A,FALSE,"QD_G Fluxo Caixa"}</definedName>
    <definedName name="wwwwwwwwwwwwwwwwwww" localSheetId="7" hidden="1">{#N/A,#N/A,FALSE,"QD_F1 Invest Detalhado";#N/A,#N/A,FALSE,"QD_F3 Invest_Comparado";#N/A,#N/A,FALSE,"QD_B Trafego";#N/A,#N/A,FALSE,"QD_D0 Custos Operacionais";#N/A,#N/A,FALSE,"QD_C Receita";#N/A,#N/A,FALSE,"QD_D Custos";#N/A,#N/A,FALSE,"QD_E Resultado";#N/A,#N/A,FALSE,"QD_G Fluxo Caixa"}</definedName>
    <definedName name="wwwwwwwwwwwwwwwwwww" hidden="1">{#N/A,#N/A,FALSE,"QD_F1 Invest Detalhado";#N/A,#N/A,FALSE,"QD_F3 Invest_Comparado";#N/A,#N/A,FALSE,"QD_B Trafego";#N/A,#N/A,FALSE,"QD_D0 Custos Operacionais";#N/A,#N/A,FALSE,"QD_C Receita";#N/A,#N/A,FALSE,"QD_D Custos";#N/A,#N/A,FALSE,"QD_E Resultado";#N/A,#N/A,FALSE,"QD_G Fluxo Caixa"}</definedName>
    <definedName name="wwwwwwwwwwwwwwwwwwwwwwwwwwwww" localSheetId="4">#REF!</definedName>
    <definedName name="wwwwwwwwwwwwwwwwwwwwwwwwwwwww" localSheetId="7">#REF!</definedName>
    <definedName name="wwwwwwwwwwwwwwwwwwwwwwwwwwwww">#REF!</definedName>
    <definedName name="x" localSheetId="4">#REF!</definedName>
    <definedName name="x" localSheetId="19">[13]Equipamentos!#REF!</definedName>
    <definedName name="x" localSheetId="7">#REF!</definedName>
    <definedName name="x" localSheetId="26">#REF!</definedName>
    <definedName name="x">#REF!</definedName>
    <definedName name="x_10" localSheetId="4">#REF!</definedName>
    <definedName name="x_10" localSheetId="26">#REF!</definedName>
    <definedName name="x_10">#N/A</definedName>
    <definedName name="x_11">#N/A</definedName>
    <definedName name="x_12">#N/A</definedName>
    <definedName name="x_13">#N/A</definedName>
    <definedName name="x_14">#N/A</definedName>
    <definedName name="x_15">#N/A</definedName>
    <definedName name="x_16">#N/A</definedName>
    <definedName name="x_17">#N/A</definedName>
    <definedName name="x_18">#N/A</definedName>
    <definedName name="x_24" localSheetId="4">#REF!</definedName>
    <definedName name="x_24" localSheetId="7">#REF!</definedName>
    <definedName name="x_24">#REF!</definedName>
    <definedName name="x_25" localSheetId="4">#REF!</definedName>
    <definedName name="x_25" localSheetId="7">#REF!</definedName>
    <definedName name="x_25" localSheetId="26">#REF!</definedName>
    <definedName name="x_25">#REF!</definedName>
    <definedName name="x_26" localSheetId="4">#REF!</definedName>
    <definedName name="x_26" localSheetId="7">#REF!</definedName>
    <definedName name="x_26">#REF!</definedName>
    <definedName name="x_27" localSheetId="4">#REF!</definedName>
    <definedName name="x_27" localSheetId="7">#REF!</definedName>
    <definedName name="x_27" localSheetId="26">#REF!</definedName>
    <definedName name="x_27">#REF!</definedName>
    <definedName name="x_28" localSheetId="4">#REF!</definedName>
    <definedName name="x_28" localSheetId="7">#REF!</definedName>
    <definedName name="x_28">#REF!</definedName>
    <definedName name="x_29" localSheetId="4">#REF!</definedName>
    <definedName name="x_29" localSheetId="7">#REF!</definedName>
    <definedName name="x_29" localSheetId="26">#REF!</definedName>
    <definedName name="x_29">#REF!</definedName>
    <definedName name="x_3" localSheetId="4">#REF!</definedName>
    <definedName name="x_3" localSheetId="7">#REF!</definedName>
    <definedName name="x_3">#REF!</definedName>
    <definedName name="x_31" localSheetId="4">#REF!</definedName>
    <definedName name="x_31" localSheetId="7">#REF!</definedName>
    <definedName name="x_31" localSheetId="26">#REF!</definedName>
    <definedName name="x_31">#REF!</definedName>
    <definedName name="x_4" localSheetId="4">#REF!</definedName>
    <definedName name="x_4" localSheetId="7">#REF!</definedName>
    <definedName name="x_4">#REF!</definedName>
    <definedName name="x_5">#N/A</definedName>
    <definedName name="x_6">#N/A</definedName>
    <definedName name="x_7">#N/A</definedName>
    <definedName name="x_8">#N/A</definedName>
    <definedName name="x_9" localSheetId="4">#REF!</definedName>
    <definedName name="x_9" localSheetId="26">#REF!</definedName>
    <definedName name="x_9">#N/A</definedName>
    <definedName name="xc32dd">#N/A</definedName>
    <definedName name="XCERRVTRT" localSheetId="4">#REF!</definedName>
    <definedName name="XCERRVTRT" localSheetId="7">#REF!</definedName>
    <definedName name="XCERRVTRT">#REF!</definedName>
    <definedName name="xcfdc" localSheetId="4">#REF!</definedName>
    <definedName name="xcfdc" localSheetId="7">#REF!</definedName>
    <definedName name="xcfdc">#REF!</definedName>
    <definedName name="XDETRRTVBT" localSheetId="4">#REF!</definedName>
    <definedName name="XDETRRTVBT" localSheetId="7">#REF!</definedName>
    <definedName name="XDETRRTVBT">#REF!</definedName>
    <definedName name="XDFGVGFVG" localSheetId="4">#REF!</definedName>
    <definedName name="XDFGVGFVG" localSheetId="7">#REF!</definedName>
    <definedName name="XDFGVGFVG">#REF!</definedName>
    <definedName name="xedc" localSheetId="4">#REF!</definedName>
    <definedName name="xedc" localSheetId="7">#REF!</definedName>
    <definedName name="xedc">#REF!</definedName>
    <definedName name="xedcvf" localSheetId="4">#REF!</definedName>
    <definedName name="xedcvf" localSheetId="7">#REF!</definedName>
    <definedName name="xedcvf">#REF!</definedName>
    <definedName name="XERVRBVYTB" localSheetId="4">#REF!</definedName>
    <definedName name="XERVRBVYTB" localSheetId="7">#REF!</definedName>
    <definedName name="XERVRBVYTB">#REF!</definedName>
    <definedName name="XERVTBVRTBTR" localSheetId="4">#REF!</definedName>
    <definedName name="XERVTBVRTBTR" localSheetId="7">#REF!</definedName>
    <definedName name="XERVTBVRTBTR">#REF!</definedName>
    <definedName name="xfcrtr" localSheetId="4">#REF!</definedName>
    <definedName name="xfcrtr" localSheetId="7">#REF!</definedName>
    <definedName name="xfcrtr">#REF!</definedName>
    <definedName name="xhvnh" localSheetId="4">#REF!</definedName>
    <definedName name="xhvnh" localSheetId="7">#REF!</definedName>
    <definedName name="xhvnh">#REF!</definedName>
    <definedName name="XREF_COLUMN_1" localSheetId="4" hidden="1">#REF!</definedName>
    <definedName name="XREF_COLUMN_1" localSheetId="7" hidden="1">#REF!</definedName>
    <definedName name="XREF_COLUMN_1" hidden="1">#REF!</definedName>
    <definedName name="XREF_COLUMN_10" localSheetId="4" hidden="1">#REF!</definedName>
    <definedName name="XREF_COLUMN_10" localSheetId="7" hidden="1">#REF!</definedName>
    <definedName name="XREF_COLUMN_10" hidden="1">#REF!</definedName>
    <definedName name="XREF_COLUMN_11" localSheetId="4" hidden="1">#REF!</definedName>
    <definedName name="XREF_COLUMN_11" localSheetId="7" hidden="1">#REF!</definedName>
    <definedName name="XREF_COLUMN_11" hidden="1">#REF!</definedName>
    <definedName name="XREF_COLUMN_12" localSheetId="4" hidden="1">#REF!</definedName>
    <definedName name="XREF_COLUMN_12" localSheetId="7" hidden="1">#REF!</definedName>
    <definedName name="XREF_COLUMN_12" hidden="1">#REF!</definedName>
    <definedName name="XREF_COLUMN_13" localSheetId="4" hidden="1">#REF!</definedName>
    <definedName name="XREF_COLUMN_13" localSheetId="7" hidden="1">#REF!</definedName>
    <definedName name="XREF_COLUMN_13" hidden="1">#REF!</definedName>
    <definedName name="XREF_COLUMN_14" localSheetId="4" hidden="1">#REF!</definedName>
    <definedName name="XREF_COLUMN_14" localSheetId="7" hidden="1">#REF!</definedName>
    <definedName name="XREF_COLUMN_14" hidden="1">#REF!</definedName>
    <definedName name="XREF_COLUMN_15" localSheetId="4" hidden="1">#REF!</definedName>
    <definedName name="XREF_COLUMN_15" localSheetId="7" hidden="1">#REF!</definedName>
    <definedName name="XREF_COLUMN_15" hidden="1">#REF!</definedName>
    <definedName name="XREF_COLUMN_16" localSheetId="4" hidden="1">#REF!</definedName>
    <definedName name="XREF_COLUMN_16" localSheetId="7" hidden="1">#REF!</definedName>
    <definedName name="XREF_COLUMN_16" hidden="1">#REF!</definedName>
    <definedName name="XREF_COLUMN_17" localSheetId="4" hidden="1">#REF!</definedName>
    <definedName name="XREF_COLUMN_17" localSheetId="7" hidden="1">#REF!</definedName>
    <definedName name="XREF_COLUMN_17" hidden="1">#REF!</definedName>
    <definedName name="XREF_COLUMN_18" localSheetId="4" hidden="1">#REF!</definedName>
    <definedName name="XREF_COLUMN_18" localSheetId="7" hidden="1">#REF!</definedName>
    <definedName name="XREF_COLUMN_18" hidden="1">#REF!</definedName>
    <definedName name="XREF_COLUMN_19" localSheetId="4" hidden="1">#REF!</definedName>
    <definedName name="XREF_COLUMN_19" localSheetId="7" hidden="1">#REF!</definedName>
    <definedName name="XREF_COLUMN_19" hidden="1">#REF!</definedName>
    <definedName name="XREF_COLUMN_2" localSheetId="4" hidden="1">#REF!</definedName>
    <definedName name="XREF_COLUMN_2" localSheetId="7" hidden="1">#REF!</definedName>
    <definedName name="XREF_COLUMN_2" hidden="1">#REF!</definedName>
    <definedName name="XREF_COLUMN_20" localSheetId="4" hidden="1">#REF!</definedName>
    <definedName name="XREF_COLUMN_20" localSheetId="7" hidden="1">#REF!</definedName>
    <definedName name="XREF_COLUMN_20" hidden="1">#REF!</definedName>
    <definedName name="XREF_COLUMN_21" localSheetId="4" hidden="1">#REF!</definedName>
    <definedName name="XREF_COLUMN_21" localSheetId="7" hidden="1">#REF!</definedName>
    <definedName name="XREF_COLUMN_21" hidden="1">#REF!</definedName>
    <definedName name="XREF_COLUMN_22" localSheetId="4" hidden="1">#REF!</definedName>
    <definedName name="XREF_COLUMN_22" localSheetId="7" hidden="1">#REF!</definedName>
    <definedName name="XREF_COLUMN_22" hidden="1">#REF!</definedName>
    <definedName name="XREF_COLUMN_23" localSheetId="4" hidden="1">#REF!</definedName>
    <definedName name="XREF_COLUMN_23" localSheetId="7" hidden="1">#REF!</definedName>
    <definedName name="XREF_COLUMN_23" hidden="1">#REF!</definedName>
    <definedName name="XREF_COLUMN_24" localSheetId="4" hidden="1">#REF!</definedName>
    <definedName name="XREF_COLUMN_24" localSheetId="7" hidden="1">#REF!</definedName>
    <definedName name="XREF_COLUMN_24" hidden="1">#REF!</definedName>
    <definedName name="XREF_COLUMN_25" localSheetId="4" hidden="1">#REF!</definedName>
    <definedName name="XREF_COLUMN_25" localSheetId="7" hidden="1">#REF!</definedName>
    <definedName name="XREF_COLUMN_25" hidden="1">#REF!</definedName>
    <definedName name="XREF_COLUMN_26" localSheetId="4" hidden="1">#REF!</definedName>
    <definedName name="XREF_COLUMN_26" localSheetId="7" hidden="1">#REF!</definedName>
    <definedName name="XREF_COLUMN_26" hidden="1">#REF!</definedName>
    <definedName name="XREF_COLUMN_27" localSheetId="4" hidden="1">#REF!</definedName>
    <definedName name="XREF_COLUMN_27" localSheetId="7" hidden="1">#REF!</definedName>
    <definedName name="XREF_COLUMN_27" hidden="1">#REF!</definedName>
    <definedName name="XREF_COLUMN_28" localSheetId="4" hidden="1">#REF!</definedName>
    <definedName name="XREF_COLUMN_28" localSheetId="7" hidden="1">#REF!</definedName>
    <definedName name="XREF_COLUMN_28" hidden="1">#REF!</definedName>
    <definedName name="XREF_COLUMN_29" localSheetId="4" hidden="1">#REF!</definedName>
    <definedName name="XREF_COLUMN_29" localSheetId="7" hidden="1">#REF!</definedName>
    <definedName name="XREF_COLUMN_29" hidden="1">#REF!</definedName>
    <definedName name="XREF_COLUMN_3" localSheetId="4" hidden="1">#REF!</definedName>
    <definedName name="XREF_COLUMN_3" localSheetId="7" hidden="1">#REF!</definedName>
    <definedName name="XREF_COLUMN_3" hidden="1">#REF!</definedName>
    <definedName name="XREF_COLUMN_30" localSheetId="4" hidden="1">#REF!</definedName>
    <definedName name="XREF_COLUMN_30" localSheetId="7" hidden="1">#REF!</definedName>
    <definedName name="XREF_COLUMN_30" hidden="1">#REF!</definedName>
    <definedName name="XREF_COLUMN_31" localSheetId="4" hidden="1">#REF!</definedName>
    <definedName name="XREF_COLUMN_31" localSheetId="7" hidden="1">#REF!</definedName>
    <definedName name="XREF_COLUMN_31" hidden="1">#REF!</definedName>
    <definedName name="XREF_COLUMN_32" localSheetId="4" hidden="1">#REF!</definedName>
    <definedName name="XREF_COLUMN_32" localSheetId="7" hidden="1">#REF!</definedName>
    <definedName name="XREF_COLUMN_32" hidden="1">#REF!</definedName>
    <definedName name="XREF_COLUMN_33" localSheetId="4" hidden="1">#REF!</definedName>
    <definedName name="XREF_COLUMN_33" localSheetId="7" hidden="1">#REF!</definedName>
    <definedName name="XREF_COLUMN_33" hidden="1">#REF!</definedName>
    <definedName name="XREF_COLUMN_34" localSheetId="4" hidden="1">#REF!</definedName>
    <definedName name="XREF_COLUMN_34" localSheetId="7" hidden="1">#REF!</definedName>
    <definedName name="XREF_COLUMN_34" hidden="1">#REF!</definedName>
    <definedName name="XREF_COLUMN_35" localSheetId="4" hidden="1">#REF!</definedName>
    <definedName name="XREF_COLUMN_35" localSheetId="7" hidden="1">#REF!</definedName>
    <definedName name="XREF_COLUMN_35" hidden="1">#REF!</definedName>
    <definedName name="XREF_COLUMN_36" localSheetId="4" hidden="1">#REF!</definedName>
    <definedName name="XREF_COLUMN_36" localSheetId="7" hidden="1">#REF!</definedName>
    <definedName name="XREF_COLUMN_36" hidden="1">#REF!</definedName>
    <definedName name="XREF_COLUMN_37" localSheetId="4" hidden="1">#REF!</definedName>
    <definedName name="XREF_COLUMN_37" localSheetId="7" hidden="1">#REF!</definedName>
    <definedName name="XREF_COLUMN_37" hidden="1">#REF!</definedName>
    <definedName name="XREF_COLUMN_38" localSheetId="4" hidden="1">#REF!</definedName>
    <definedName name="XREF_COLUMN_38" localSheetId="7" hidden="1">#REF!</definedName>
    <definedName name="XREF_COLUMN_38" hidden="1">#REF!</definedName>
    <definedName name="XREF_COLUMN_39" localSheetId="4" hidden="1">#REF!</definedName>
    <definedName name="XREF_COLUMN_39" localSheetId="7" hidden="1">#REF!</definedName>
    <definedName name="XREF_COLUMN_39" hidden="1">#REF!</definedName>
    <definedName name="XREF_COLUMN_4" localSheetId="4" hidden="1">#REF!</definedName>
    <definedName name="XREF_COLUMN_4" localSheetId="7" hidden="1">#REF!</definedName>
    <definedName name="XREF_COLUMN_4" hidden="1">#REF!</definedName>
    <definedName name="XREF_COLUMN_40" localSheetId="4" hidden="1">#REF!</definedName>
    <definedName name="XREF_COLUMN_40" localSheetId="7" hidden="1">#REF!</definedName>
    <definedName name="XREF_COLUMN_40" hidden="1">#REF!</definedName>
    <definedName name="XREF_COLUMN_41" localSheetId="4" hidden="1">#REF!</definedName>
    <definedName name="XREF_COLUMN_41" localSheetId="7" hidden="1">#REF!</definedName>
    <definedName name="XREF_COLUMN_41" hidden="1">#REF!</definedName>
    <definedName name="XREF_COLUMN_42" localSheetId="4" hidden="1">#REF!</definedName>
    <definedName name="XREF_COLUMN_42" localSheetId="7" hidden="1">#REF!</definedName>
    <definedName name="XREF_COLUMN_42" hidden="1">#REF!</definedName>
    <definedName name="XREF_COLUMN_43" localSheetId="4" hidden="1">#REF!</definedName>
    <definedName name="XREF_COLUMN_43" localSheetId="7" hidden="1">#REF!</definedName>
    <definedName name="XREF_COLUMN_43" hidden="1">#REF!</definedName>
    <definedName name="XREF_COLUMN_44" localSheetId="4" hidden="1">#REF!</definedName>
    <definedName name="XREF_COLUMN_44" localSheetId="7" hidden="1">#REF!</definedName>
    <definedName name="XREF_COLUMN_44" hidden="1">#REF!</definedName>
    <definedName name="XREF_COLUMN_45" localSheetId="4" hidden="1">#REF!</definedName>
    <definedName name="XREF_COLUMN_45" localSheetId="7" hidden="1">#REF!</definedName>
    <definedName name="XREF_COLUMN_45" hidden="1">#REF!</definedName>
    <definedName name="XREF_COLUMN_5" localSheetId="4" hidden="1">#REF!</definedName>
    <definedName name="XREF_COLUMN_5" localSheetId="7" hidden="1">#REF!</definedName>
    <definedName name="XREF_COLUMN_5" hidden="1">#REF!</definedName>
    <definedName name="XREF_COLUMN_6" localSheetId="4" hidden="1">#REF!</definedName>
    <definedName name="XREF_COLUMN_6" localSheetId="7" hidden="1">#REF!</definedName>
    <definedName name="XREF_COLUMN_6" hidden="1">#REF!</definedName>
    <definedName name="XREF_COLUMN_7" localSheetId="4" hidden="1">#REF!</definedName>
    <definedName name="XREF_COLUMN_7" localSheetId="7" hidden="1">#REF!</definedName>
    <definedName name="XREF_COLUMN_7" hidden="1">#REF!</definedName>
    <definedName name="XREF_COLUMN_8" localSheetId="4" hidden="1">#REF!</definedName>
    <definedName name="XREF_COLUMN_8" localSheetId="7" hidden="1">#REF!</definedName>
    <definedName name="XREF_COLUMN_8" hidden="1">#REF!</definedName>
    <definedName name="XREF_COLUMN_9" localSheetId="4" hidden="1">#REF!</definedName>
    <definedName name="XREF_COLUMN_9" localSheetId="7" hidden="1">#REF!</definedName>
    <definedName name="XREF_COLUMN_9" hidden="1">#REF!</definedName>
    <definedName name="XRefActiveRow" localSheetId="4" hidden="1">#REF!</definedName>
    <definedName name="XRefActiveRow" localSheetId="7" hidden="1">#REF!</definedName>
    <definedName name="XRefActiveRow" hidden="1">#REF!</definedName>
    <definedName name="XRefColumnsCount" hidden="1">8</definedName>
    <definedName name="XRefCopy10" localSheetId="4" hidden="1">#REF!</definedName>
    <definedName name="XRefCopy10" localSheetId="7" hidden="1">#REF!</definedName>
    <definedName name="XRefCopy10" hidden="1">#REF!</definedName>
    <definedName name="XRefCopy10Row" localSheetId="4" hidden="1">#REF!</definedName>
    <definedName name="XRefCopy10Row" localSheetId="7" hidden="1">#REF!</definedName>
    <definedName name="XRefCopy10Row" hidden="1">#REF!</definedName>
    <definedName name="XRefCopy11" localSheetId="4" hidden="1">#REF!</definedName>
    <definedName name="XRefCopy11" localSheetId="7" hidden="1">#REF!</definedName>
    <definedName name="XRefCopy11" hidden="1">#REF!</definedName>
    <definedName name="XRefCopy11Row" localSheetId="4" hidden="1">#REF!</definedName>
    <definedName name="XRefCopy11Row" localSheetId="7" hidden="1">#REF!</definedName>
    <definedName name="XRefCopy11Row" hidden="1">#REF!</definedName>
    <definedName name="XRefCopy12" localSheetId="4" hidden="1">#REF!</definedName>
    <definedName name="XRefCopy12" localSheetId="7" hidden="1">#REF!</definedName>
    <definedName name="XRefCopy12" hidden="1">#REF!</definedName>
    <definedName name="XRefCopy12Row" localSheetId="4" hidden="1">#REF!</definedName>
    <definedName name="XRefCopy12Row" localSheetId="7" hidden="1">#REF!</definedName>
    <definedName name="XRefCopy12Row" hidden="1">#REF!</definedName>
    <definedName name="XRefCopy13" localSheetId="4" hidden="1">#REF!</definedName>
    <definedName name="XRefCopy13" localSheetId="7" hidden="1">#REF!</definedName>
    <definedName name="XRefCopy13" hidden="1">#REF!</definedName>
    <definedName name="XRefCopy13Row" localSheetId="4" hidden="1">#REF!</definedName>
    <definedName name="XRefCopy13Row" localSheetId="7" hidden="1">#REF!</definedName>
    <definedName name="XRefCopy13Row" hidden="1">#REF!</definedName>
    <definedName name="XRefCopy14" localSheetId="4" hidden="1">#REF!</definedName>
    <definedName name="XRefCopy14" localSheetId="7" hidden="1">#REF!</definedName>
    <definedName name="XRefCopy14" hidden="1">#REF!</definedName>
    <definedName name="XRefCopy14Row" localSheetId="4" hidden="1">#REF!</definedName>
    <definedName name="XRefCopy14Row" localSheetId="7" hidden="1">#REF!</definedName>
    <definedName name="XRefCopy14Row" hidden="1">#REF!</definedName>
    <definedName name="XRefCopy15" localSheetId="4" hidden="1">#REF!</definedName>
    <definedName name="XRefCopy15" localSheetId="7" hidden="1">#REF!</definedName>
    <definedName name="XRefCopy15" hidden="1">#REF!</definedName>
    <definedName name="XRefCopy15Row" localSheetId="4" hidden="1">#REF!</definedName>
    <definedName name="XRefCopy15Row" localSheetId="7" hidden="1">#REF!</definedName>
    <definedName name="XRefCopy15Row" hidden="1">#REF!</definedName>
    <definedName name="XRefCopy16" localSheetId="4" hidden="1">#REF!</definedName>
    <definedName name="XRefCopy16" localSheetId="7" hidden="1">#REF!</definedName>
    <definedName name="XRefCopy16" hidden="1">#REF!</definedName>
    <definedName name="XRefCopy16Row" localSheetId="4" hidden="1">#REF!</definedName>
    <definedName name="XRefCopy16Row" localSheetId="7" hidden="1">#REF!</definedName>
    <definedName name="XRefCopy16Row" hidden="1">#REF!</definedName>
    <definedName name="XRefCopy17" localSheetId="4" hidden="1">#REF!</definedName>
    <definedName name="XRefCopy17" localSheetId="7" hidden="1">#REF!</definedName>
    <definedName name="XRefCopy17" hidden="1">#REF!</definedName>
    <definedName name="XRefCopy17Row" localSheetId="4" hidden="1">#REF!</definedName>
    <definedName name="XRefCopy17Row" localSheetId="7" hidden="1">#REF!</definedName>
    <definedName name="XRefCopy17Row" hidden="1">#REF!</definedName>
    <definedName name="XRefCopy18" localSheetId="4" hidden="1">#REF!</definedName>
    <definedName name="XRefCopy18" localSheetId="7" hidden="1">#REF!</definedName>
    <definedName name="XRefCopy18" hidden="1">#REF!</definedName>
    <definedName name="XRefCopy18Row" localSheetId="4" hidden="1">#REF!</definedName>
    <definedName name="XRefCopy18Row" localSheetId="7" hidden="1">#REF!</definedName>
    <definedName name="XRefCopy18Row" hidden="1">#REF!</definedName>
    <definedName name="XRefCopy19" localSheetId="4" hidden="1">#REF!</definedName>
    <definedName name="XRefCopy19" localSheetId="7" hidden="1">#REF!</definedName>
    <definedName name="XRefCopy19" hidden="1">#REF!</definedName>
    <definedName name="XRefCopy19Row" localSheetId="4" hidden="1">#REF!</definedName>
    <definedName name="XRefCopy19Row" localSheetId="7" hidden="1">#REF!</definedName>
    <definedName name="XRefCopy19Row" hidden="1">#REF!</definedName>
    <definedName name="XRefCopy1Row" localSheetId="4" hidden="1">#REF!</definedName>
    <definedName name="XRefCopy1Row" localSheetId="7" hidden="1">#REF!</definedName>
    <definedName name="XRefCopy1Row" hidden="1">#REF!</definedName>
    <definedName name="XRefCopy2" localSheetId="4" hidden="1">#REF!</definedName>
    <definedName name="XRefCopy2" localSheetId="7" hidden="1">#REF!</definedName>
    <definedName name="XRefCopy2" hidden="1">#REF!</definedName>
    <definedName name="XRefCopy20" localSheetId="4" hidden="1">#REF!</definedName>
    <definedName name="XRefCopy20" localSheetId="7" hidden="1">#REF!</definedName>
    <definedName name="XRefCopy20" hidden="1">#REF!</definedName>
    <definedName name="XRefCopy20Row" localSheetId="4" hidden="1">#REF!</definedName>
    <definedName name="XRefCopy20Row" localSheetId="7" hidden="1">#REF!</definedName>
    <definedName name="XRefCopy20Row" hidden="1">#REF!</definedName>
    <definedName name="XRefCopy21" localSheetId="4" hidden="1">#REF!</definedName>
    <definedName name="XRefCopy21" localSheetId="7" hidden="1">#REF!</definedName>
    <definedName name="XRefCopy21" hidden="1">#REF!</definedName>
    <definedName name="XRefCopy21Row" localSheetId="4" hidden="1">#REF!</definedName>
    <definedName name="XRefCopy21Row" localSheetId="7" hidden="1">#REF!</definedName>
    <definedName name="XRefCopy21Row" hidden="1">#REF!</definedName>
    <definedName name="XRefCopy22" localSheetId="4" hidden="1">#REF!</definedName>
    <definedName name="XRefCopy22" localSheetId="7" hidden="1">#REF!</definedName>
    <definedName name="XRefCopy22" hidden="1">#REF!</definedName>
    <definedName name="XRefCopy22Row" localSheetId="4" hidden="1">#REF!</definedName>
    <definedName name="XRefCopy22Row" localSheetId="7" hidden="1">#REF!</definedName>
    <definedName name="XRefCopy22Row" hidden="1">#REF!</definedName>
    <definedName name="XRefCopy23" localSheetId="4" hidden="1">#REF!</definedName>
    <definedName name="XRefCopy23" localSheetId="7" hidden="1">#REF!</definedName>
    <definedName name="XRefCopy23" hidden="1">#REF!</definedName>
    <definedName name="XRefCopy23Row" localSheetId="4" hidden="1">#REF!</definedName>
    <definedName name="XRefCopy23Row" localSheetId="7" hidden="1">#REF!</definedName>
    <definedName name="XRefCopy23Row" hidden="1">#REF!</definedName>
    <definedName name="XRefCopy24" localSheetId="4" hidden="1">#REF!</definedName>
    <definedName name="XRefCopy24" localSheetId="7" hidden="1">#REF!</definedName>
    <definedName name="XRefCopy24" hidden="1">#REF!</definedName>
    <definedName name="XRefCopy24Row" localSheetId="4" hidden="1">#REF!</definedName>
    <definedName name="XRefCopy24Row" localSheetId="7" hidden="1">#REF!</definedName>
    <definedName name="XRefCopy24Row" hidden="1">#REF!</definedName>
    <definedName name="XRefCopy25" localSheetId="4" hidden="1">#REF!</definedName>
    <definedName name="XRefCopy25" localSheetId="7" hidden="1">#REF!</definedName>
    <definedName name="XRefCopy25" hidden="1">#REF!</definedName>
    <definedName name="XRefCopy25Row" localSheetId="4" hidden="1">#REF!</definedName>
    <definedName name="XRefCopy25Row" localSheetId="7" hidden="1">#REF!</definedName>
    <definedName name="XRefCopy25Row" hidden="1">#REF!</definedName>
    <definedName name="XRefCopy26" localSheetId="4" hidden="1">#REF!</definedName>
    <definedName name="XRefCopy26" localSheetId="7" hidden="1">#REF!</definedName>
    <definedName name="XRefCopy26" hidden="1">#REF!</definedName>
    <definedName name="XRefCopy26Row" localSheetId="4" hidden="1">#REF!</definedName>
    <definedName name="XRefCopy26Row" localSheetId="7" hidden="1">#REF!</definedName>
    <definedName name="XRefCopy26Row" hidden="1">#REF!</definedName>
    <definedName name="XRefCopy27" localSheetId="4" hidden="1">#REF!</definedName>
    <definedName name="XRefCopy27" localSheetId="7" hidden="1">#REF!</definedName>
    <definedName name="XRefCopy27" hidden="1">#REF!</definedName>
    <definedName name="XRefCopy27Row" localSheetId="4" hidden="1">#REF!</definedName>
    <definedName name="XRefCopy27Row" localSheetId="7" hidden="1">#REF!</definedName>
    <definedName name="XRefCopy27Row" hidden="1">#REF!</definedName>
    <definedName name="XRefCopy28" localSheetId="4" hidden="1">#REF!</definedName>
    <definedName name="XRefCopy28" localSheetId="7" hidden="1">#REF!</definedName>
    <definedName name="XRefCopy28" hidden="1">#REF!</definedName>
    <definedName name="XRefCopy28Row" localSheetId="4" hidden="1">#REF!</definedName>
    <definedName name="XRefCopy28Row" localSheetId="7" hidden="1">#REF!</definedName>
    <definedName name="XRefCopy28Row" hidden="1">#REF!</definedName>
    <definedName name="XRefCopy29" localSheetId="4" hidden="1">#REF!</definedName>
    <definedName name="XRefCopy29" localSheetId="7" hidden="1">#REF!</definedName>
    <definedName name="XRefCopy29" hidden="1">#REF!</definedName>
    <definedName name="XRefCopy29Row" localSheetId="4" hidden="1">#REF!</definedName>
    <definedName name="XRefCopy29Row" localSheetId="7" hidden="1">#REF!</definedName>
    <definedName name="XRefCopy29Row" hidden="1">#REF!</definedName>
    <definedName name="XRefCopy2Row" localSheetId="4" hidden="1">#REF!</definedName>
    <definedName name="XRefCopy2Row" localSheetId="7" hidden="1">#REF!</definedName>
    <definedName name="XRefCopy2Row" hidden="1">#REF!</definedName>
    <definedName name="XRefCopy3" localSheetId="4" hidden="1">#REF!</definedName>
    <definedName name="XRefCopy3" localSheetId="7" hidden="1">#REF!</definedName>
    <definedName name="XRefCopy3" hidden="1">#REF!</definedName>
    <definedName name="XRefCopy30" localSheetId="4" hidden="1">#REF!</definedName>
    <definedName name="XRefCopy30" localSheetId="7" hidden="1">#REF!</definedName>
    <definedName name="XRefCopy30" hidden="1">#REF!</definedName>
    <definedName name="XRefCopy30Row" localSheetId="4" hidden="1">#REF!</definedName>
    <definedName name="XRefCopy30Row" localSheetId="7" hidden="1">#REF!</definedName>
    <definedName name="XRefCopy30Row" hidden="1">#REF!</definedName>
    <definedName name="XRefCopy31" localSheetId="4" hidden="1">#REF!</definedName>
    <definedName name="XRefCopy31" localSheetId="7" hidden="1">#REF!</definedName>
    <definedName name="XRefCopy31" hidden="1">#REF!</definedName>
    <definedName name="XRefCopy31Row" localSheetId="4" hidden="1">#REF!</definedName>
    <definedName name="XRefCopy31Row" localSheetId="7" hidden="1">#REF!</definedName>
    <definedName name="XRefCopy31Row" hidden="1">#REF!</definedName>
    <definedName name="XRefCopy32" localSheetId="4" hidden="1">#REF!</definedName>
    <definedName name="XRefCopy32" localSheetId="7" hidden="1">#REF!</definedName>
    <definedName name="XRefCopy32" hidden="1">#REF!</definedName>
    <definedName name="XRefCopy32Row" localSheetId="4" hidden="1">#REF!</definedName>
    <definedName name="XRefCopy32Row" localSheetId="7" hidden="1">#REF!</definedName>
    <definedName name="XRefCopy32Row" hidden="1">#REF!</definedName>
    <definedName name="XRefCopy33" localSheetId="4" hidden="1">#REF!</definedName>
    <definedName name="XRefCopy33" localSheetId="7" hidden="1">#REF!</definedName>
    <definedName name="XRefCopy33" hidden="1">#REF!</definedName>
    <definedName name="XRefCopy33Row" localSheetId="4" hidden="1">#REF!</definedName>
    <definedName name="XRefCopy33Row" localSheetId="7" hidden="1">#REF!</definedName>
    <definedName name="XRefCopy33Row" hidden="1">#REF!</definedName>
    <definedName name="XRefCopy34" localSheetId="4" hidden="1">#REF!</definedName>
    <definedName name="XRefCopy34" localSheetId="7" hidden="1">#REF!</definedName>
    <definedName name="XRefCopy34" hidden="1">#REF!</definedName>
    <definedName name="XRefCopy34Row" localSheetId="4" hidden="1">#REF!</definedName>
    <definedName name="XRefCopy34Row" localSheetId="7" hidden="1">#REF!</definedName>
    <definedName name="XRefCopy34Row" hidden="1">#REF!</definedName>
    <definedName name="XRefCopy35" localSheetId="4" hidden="1">#REF!</definedName>
    <definedName name="XRefCopy35" localSheetId="7" hidden="1">#REF!</definedName>
    <definedName name="XRefCopy35" hidden="1">#REF!</definedName>
    <definedName name="XRefCopy35Row" localSheetId="4" hidden="1">#REF!</definedName>
    <definedName name="XRefCopy35Row" localSheetId="7" hidden="1">#REF!</definedName>
    <definedName name="XRefCopy35Row" hidden="1">#REF!</definedName>
    <definedName name="XRefCopy36" localSheetId="4" hidden="1">#REF!</definedName>
    <definedName name="XRefCopy36" localSheetId="7" hidden="1">#REF!</definedName>
    <definedName name="XRefCopy36" hidden="1">#REF!</definedName>
    <definedName name="XRefCopy36Row" localSheetId="4" hidden="1">#REF!</definedName>
    <definedName name="XRefCopy36Row" localSheetId="7" hidden="1">#REF!</definedName>
    <definedName name="XRefCopy36Row" hidden="1">#REF!</definedName>
    <definedName name="XRefCopy37" localSheetId="4" hidden="1">#REF!</definedName>
    <definedName name="XRefCopy37" localSheetId="7" hidden="1">#REF!</definedName>
    <definedName name="XRefCopy37" hidden="1">#REF!</definedName>
    <definedName name="XRefCopy37Row" localSheetId="4" hidden="1">#REF!</definedName>
    <definedName name="XRefCopy37Row" localSheetId="7" hidden="1">#REF!</definedName>
    <definedName name="XRefCopy37Row" hidden="1">#REF!</definedName>
    <definedName name="XRefCopy38" localSheetId="4" hidden="1">#REF!</definedName>
    <definedName name="XRefCopy38" localSheetId="7" hidden="1">#REF!</definedName>
    <definedName name="XRefCopy38" hidden="1">#REF!</definedName>
    <definedName name="XRefCopy38Row" localSheetId="4" hidden="1">#REF!</definedName>
    <definedName name="XRefCopy38Row" localSheetId="7" hidden="1">#REF!</definedName>
    <definedName name="XRefCopy38Row" hidden="1">#REF!</definedName>
    <definedName name="XRefCopy39" localSheetId="4" hidden="1">#REF!</definedName>
    <definedName name="XRefCopy39" localSheetId="7" hidden="1">#REF!</definedName>
    <definedName name="XRefCopy39" hidden="1">#REF!</definedName>
    <definedName name="XRefCopy39Row" localSheetId="4" hidden="1">#REF!</definedName>
    <definedName name="XRefCopy39Row" localSheetId="7" hidden="1">#REF!</definedName>
    <definedName name="XRefCopy39Row" hidden="1">#REF!</definedName>
    <definedName name="XRefCopy3Row" localSheetId="4" hidden="1">#REF!</definedName>
    <definedName name="XRefCopy3Row" localSheetId="7" hidden="1">#REF!</definedName>
    <definedName name="XRefCopy3Row" hidden="1">#REF!</definedName>
    <definedName name="XRefCopy4" localSheetId="4" hidden="1">#REF!</definedName>
    <definedName name="XRefCopy4" localSheetId="7" hidden="1">#REF!</definedName>
    <definedName name="XRefCopy4" hidden="1">#REF!</definedName>
    <definedName name="XRefCopy40" localSheetId="4" hidden="1">#REF!</definedName>
    <definedName name="XRefCopy40" localSheetId="7" hidden="1">#REF!</definedName>
    <definedName name="XRefCopy40" hidden="1">#REF!</definedName>
    <definedName name="XRefCopy40Row" localSheetId="4" hidden="1">#REF!</definedName>
    <definedName name="XRefCopy40Row" localSheetId="7" hidden="1">#REF!</definedName>
    <definedName name="XRefCopy40Row" hidden="1">#REF!</definedName>
    <definedName name="XRefCopy41" localSheetId="4" hidden="1">#REF!</definedName>
    <definedName name="XRefCopy41" localSheetId="7" hidden="1">#REF!</definedName>
    <definedName name="XRefCopy41" hidden="1">#REF!</definedName>
    <definedName name="XRefCopy41Row" localSheetId="4" hidden="1">#REF!</definedName>
    <definedName name="XRefCopy41Row" localSheetId="7" hidden="1">#REF!</definedName>
    <definedName name="XRefCopy41Row" hidden="1">#REF!</definedName>
    <definedName name="XRefCopy42" localSheetId="4" hidden="1">#REF!</definedName>
    <definedName name="XRefCopy42" localSheetId="7" hidden="1">#REF!</definedName>
    <definedName name="XRefCopy42" hidden="1">#REF!</definedName>
    <definedName name="XRefCopy42Row" localSheetId="4" hidden="1">#REF!</definedName>
    <definedName name="XRefCopy42Row" localSheetId="7" hidden="1">#REF!</definedName>
    <definedName name="XRefCopy42Row" hidden="1">#REF!</definedName>
    <definedName name="XRefCopy43" localSheetId="4" hidden="1">#REF!</definedName>
    <definedName name="XRefCopy43" localSheetId="7" hidden="1">#REF!</definedName>
    <definedName name="XRefCopy43" hidden="1">#REF!</definedName>
    <definedName name="XRefCopy43Row" localSheetId="4" hidden="1">#REF!</definedName>
    <definedName name="XRefCopy43Row" localSheetId="7" hidden="1">#REF!</definedName>
    <definedName name="XRefCopy43Row" hidden="1">#REF!</definedName>
    <definedName name="XRefCopy44" localSheetId="4" hidden="1">#REF!</definedName>
    <definedName name="XRefCopy44" localSheetId="7" hidden="1">#REF!</definedName>
    <definedName name="XRefCopy44" hidden="1">#REF!</definedName>
    <definedName name="XRefCopy44Row" localSheetId="4" hidden="1">#REF!</definedName>
    <definedName name="XRefCopy44Row" localSheetId="7" hidden="1">#REF!</definedName>
    <definedName name="XRefCopy44Row" hidden="1">#REF!</definedName>
    <definedName name="XRefCopy45" localSheetId="4" hidden="1">#REF!</definedName>
    <definedName name="XRefCopy45" localSheetId="7" hidden="1">#REF!</definedName>
    <definedName name="XRefCopy45" hidden="1">#REF!</definedName>
    <definedName name="XRefCopy45Row" localSheetId="4" hidden="1">#REF!</definedName>
    <definedName name="XRefCopy45Row" localSheetId="7" hidden="1">#REF!</definedName>
    <definedName name="XRefCopy45Row" hidden="1">#REF!</definedName>
    <definedName name="XRefCopy46" localSheetId="4" hidden="1">#REF!</definedName>
    <definedName name="XRefCopy46" localSheetId="7" hidden="1">#REF!</definedName>
    <definedName name="XRefCopy46" hidden="1">#REF!</definedName>
    <definedName name="XRefCopy46Row" localSheetId="4" hidden="1">#REF!</definedName>
    <definedName name="XRefCopy46Row" localSheetId="7" hidden="1">#REF!</definedName>
    <definedName name="XRefCopy46Row" hidden="1">#REF!</definedName>
    <definedName name="XRefCopy47" localSheetId="4" hidden="1">#REF!</definedName>
    <definedName name="XRefCopy47" localSheetId="7" hidden="1">#REF!</definedName>
    <definedName name="XRefCopy47" hidden="1">#REF!</definedName>
    <definedName name="XRefCopy47Row" localSheetId="4" hidden="1">#REF!</definedName>
    <definedName name="XRefCopy47Row" localSheetId="7" hidden="1">#REF!</definedName>
    <definedName name="XRefCopy47Row" hidden="1">#REF!</definedName>
    <definedName name="XRefCopy48" localSheetId="4" hidden="1">#REF!</definedName>
    <definedName name="XRefCopy48" localSheetId="7" hidden="1">#REF!</definedName>
    <definedName name="XRefCopy48" hidden="1">#REF!</definedName>
    <definedName name="XRefCopy49" localSheetId="4" hidden="1">#REF!</definedName>
    <definedName name="XRefCopy49" localSheetId="7" hidden="1">#REF!</definedName>
    <definedName name="XRefCopy49" hidden="1">#REF!</definedName>
    <definedName name="XRefCopy49Row" localSheetId="4" hidden="1">#REF!</definedName>
    <definedName name="XRefCopy49Row" localSheetId="7" hidden="1">#REF!</definedName>
    <definedName name="XRefCopy49Row" hidden="1">#REF!</definedName>
    <definedName name="XRefCopy4Row" localSheetId="4" hidden="1">#REF!</definedName>
    <definedName name="XRefCopy4Row" localSheetId="7" hidden="1">#REF!</definedName>
    <definedName name="XRefCopy4Row" hidden="1">#REF!</definedName>
    <definedName name="XRefCopy5" localSheetId="4" hidden="1">#REF!</definedName>
    <definedName name="XRefCopy5" localSheetId="7" hidden="1">#REF!</definedName>
    <definedName name="XRefCopy5" hidden="1">#REF!</definedName>
    <definedName name="XRefCopy50" localSheetId="4" hidden="1">#REF!</definedName>
    <definedName name="XRefCopy50" localSheetId="7" hidden="1">#REF!</definedName>
    <definedName name="XRefCopy50" hidden="1">#REF!</definedName>
    <definedName name="XRefCopy51" localSheetId="4" hidden="1">#REF!</definedName>
    <definedName name="XRefCopy51" localSheetId="7" hidden="1">#REF!</definedName>
    <definedName name="XRefCopy51" hidden="1">#REF!</definedName>
    <definedName name="XRefCopy51Row" localSheetId="4" hidden="1">#REF!</definedName>
    <definedName name="XRefCopy51Row" localSheetId="7" hidden="1">#REF!</definedName>
    <definedName name="XRefCopy51Row" hidden="1">#REF!</definedName>
    <definedName name="XRefCopy52" localSheetId="4" hidden="1">#REF!</definedName>
    <definedName name="XRefCopy52" localSheetId="7" hidden="1">#REF!</definedName>
    <definedName name="XRefCopy52" hidden="1">#REF!</definedName>
    <definedName name="XRefCopy52Row" localSheetId="4" hidden="1">#REF!</definedName>
    <definedName name="XRefCopy52Row" localSheetId="7" hidden="1">#REF!</definedName>
    <definedName name="XRefCopy52Row" hidden="1">#REF!</definedName>
    <definedName name="XRefCopy53" localSheetId="4" hidden="1">#REF!</definedName>
    <definedName name="XRefCopy53" localSheetId="7" hidden="1">#REF!</definedName>
    <definedName name="XRefCopy53" hidden="1">#REF!</definedName>
    <definedName name="XRefCopy53Row" localSheetId="4" hidden="1">#REF!</definedName>
    <definedName name="XRefCopy53Row" localSheetId="7" hidden="1">#REF!</definedName>
    <definedName name="XRefCopy53Row" hidden="1">#REF!</definedName>
    <definedName name="XRefCopy54" localSheetId="4" hidden="1">#REF!</definedName>
    <definedName name="XRefCopy54" localSheetId="7" hidden="1">#REF!</definedName>
    <definedName name="XRefCopy54" hidden="1">#REF!</definedName>
    <definedName name="XRefCopy54Row" localSheetId="4" hidden="1">#REF!</definedName>
    <definedName name="XRefCopy54Row" localSheetId="7" hidden="1">#REF!</definedName>
    <definedName name="XRefCopy54Row" hidden="1">#REF!</definedName>
    <definedName name="XRefCopy55" localSheetId="4" hidden="1">#REF!</definedName>
    <definedName name="XRefCopy55" localSheetId="7" hidden="1">#REF!</definedName>
    <definedName name="XRefCopy55" hidden="1">#REF!</definedName>
    <definedName name="XRefCopy55Row" localSheetId="4" hidden="1">#REF!</definedName>
    <definedName name="XRefCopy55Row" localSheetId="7" hidden="1">#REF!</definedName>
    <definedName name="XRefCopy55Row" hidden="1">#REF!</definedName>
    <definedName name="XRefCopy56" localSheetId="4" hidden="1">#REF!</definedName>
    <definedName name="XRefCopy56" localSheetId="7" hidden="1">#REF!</definedName>
    <definedName name="XRefCopy56" hidden="1">#REF!</definedName>
    <definedName name="XRefCopy56Row" localSheetId="4" hidden="1">#REF!</definedName>
    <definedName name="XRefCopy56Row" localSheetId="7" hidden="1">#REF!</definedName>
    <definedName name="XRefCopy56Row" hidden="1">#REF!</definedName>
    <definedName name="XRefCopy57" localSheetId="4" hidden="1">#REF!</definedName>
    <definedName name="XRefCopy57" localSheetId="7" hidden="1">#REF!</definedName>
    <definedName name="XRefCopy57" hidden="1">#REF!</definedName>
    <definedName name="XRefCopy57Row" localSheetId="4" hidden="1">#REF!</definedName>
    <definedName name="XRefCopy57Row" localSheetId="7" hidden="1">#REF!</definedName>
    <definedName name="XRefCopy57Row" hidden="1">#REF!</definedName>
    <definedName name="XRefCopy58" localSheetId="4" hidden="1">#REF!</definedName>
    <definedName name="XRefCopy58" localSheetId="7" hidden="1">#REF!</definedName>
    <definedName name="XRefCopy58" hidden="1">#REF!</definedName>
    <definedName name="XRefCopy58Row" localSheetId="4" hidden="1">#REF!</definedName>
    <definedName name="XRefCopy58Row" localSheetId="7" hidden="1">#REF!</definedName>
    <definedName name="XRefCopy58Row" hidden="1">#REF!</definedName>
    <definedName name="XRefCopy59" localSheetId="4" hidden="1">#REF!</definedName>
    <definedName name="XRefCopy59" localSheetId="7" hidden="1">#REF!</definedName>
    <definedName name="XRefCopy59" hidden="1">#REF!</definedName>
    <definedName name="XRefCopy59Row" localSheetId="4" hidden="1">#REF!</definedName>
    <definedName name="XRefCopy59Row" localSheetId="7" hidden="1">#REF!</definedName>
    <definedName name="XRefCopy59Row" hidden="1">#REF!</definedName>
    <definedName name="XRefCopy5Row" localSheetId="4" hidden="1">#REF!</definedName>
    <definedName name="XRefCopy5Row" localSheetId="7" hidden="1">#REF!</definedName>
    <definedName name="XRefCopy5Row" hidden="1">#REF!</definedName>
    <definedName name="XRefCopy6" localSheetId="4" hidden="1">#REF!</definedName>
    <definedName name="XRefCopy6" localSheetId="7" hidden="1">#REF!</definedName>
    <definedName name="XRefCopy6" hidden="1">#REF!</definedName>
    <definedName name="XRefCopy60" localSheetId="4" hidden="1">#REF!</definedName>
    <definedName name="XRefCopy60" localSheetId="7" hidden="1">#REF!</definedName>
    <definedName name="XRefCopy60" hidden="1">#REF!</definedName>
    <definedName name="XRefCopy60Row" localSheetId="4" hidden="1">#REF!</definedName>
    <definedName name="XRefCopy60Row" localSheetId="7" hidden="1">#REF!</definedName>
    <definedName name="XRefCopy60Row" hidden="1">#REF!</definedName>
    <definedName name="XRefCopy61" localSheetId="4" hidden="1">#REF!</definedName>
    <definedName name="XRefCopy61" localSheetId="7" hidden="1">#REF!</definedName>
    <definedName name="XRefCopy61" hidden="1">#REF!</definedName>
    <definedName name="XRefCopy61Row" localSheetId="4" hidden="1">#REF!</definedName>
    <definedName name="XRefCopy61Row" localSheetId="7" hidden="1">#REF!</definedName>
    <definedName name="XRefCopy61Row" hidden="1">#REF!</definedName>
    <definedName name="XRefCopy62" localSheetId="4" hidden="1">#REF!</definedName>
    <definedName name="XRefCopy62" localSheetId="7" hidden="1">#REF!</definedName>
    <definedName name="XRefCopy62" hidden="1">#REF!</definedName>
    <definedName name="XRefCopy62Row" localSheetId="4" hidden="1">#REF!</definedName>
    <definedName name="XRefCopy62Row" localSheetId="7" hidden="1">#REF!</definedName>
    <definedName name="XRefCopy62Row" hidden="1">#REF!</definedName>
    <definedName name="XRefCopy63" localSheetId="4" hidden="1">#REF!</definedName>
    <definedName name="XRefCopy63" localSheetId="7" hidden="1">#REF!</definedName>
    <definedName name="XRefCopy63" hidden="1">#REF!</definedName>
    <definedName name="XRefCopy63Row" localSheetId="4" hidden="1">#REF!</definedName>
    <definedName name="XRefCopy63Row" localSheetId="7" hidden="1">#REF!</definedName>
    <definedName name="XRefCopy63Row" hidden="1">#REF!</definedName>
    <definedName name="XRefCopy64" localSheetId="4" hidden="1">#REF!</definedName>
    <definedName name="XRefCopy64" localSheetId="7" hidden="1">#REF!</definedName>
    <definedName name="XRefCopy64" hidden="1">#REF!</definedName>
    <definedName name="XRefCopy64Row" localSheetId="4" hidden="1">#REF!</definedName>
    <definedName name="XRefCopy64Row" localSheetId="7" hidden="1">#REF!</definedName>
    <definedName name="XRefCopy64Row" hidden="1">#REF!</definedName>
    <definedName name="XRefCopy65" localSheetId="4" hidden="1">#REF!</definedName>
    <definedName name="XRefCopy65" localSheetId="7" hidden="1">#REF!</definedName>
    <definedName name="XRefCopy65" hidden="1">#REF!</definedName>
    <definedName name="XRefCopy65Row" localSheetId="4" hidden="1">#REF!</definedName>
    <definedName name="XRefCopy65Row" localSheetId="7" hidden="1">#REF!</definedName>
    <definedName name="XRefCopy65Row" hidden="1">#REF!</definedName>
    <definedName name="XRefCopy66" localSheetId="4" hidden="1">#REF!</definedName>
    <definedName name="XRefCopy66" localSheetId="7" hidden="1">#REF!</definedName>
    <definedName name="XRefCopy66" hidden="1">#REF!</definedName>
    <definedName name="XRefCopy66Row" localSheetId="4" hidden="1">#REF!</definedName>
    <definedName name="XRefCopy66Row" localSheetId="7" hidden="1">#REF!</definedName>
    <definedName name="XRefCopy66Row" hidden="1">#REF!</definedName>
    <definedName name="XRefCopy67" localSheetId="4" hidden="1">#REF!</definedName>
    <definedName name="XRefCopy67" localSheetId="7" hidden="1">#REF!</definedName>
    <definedName name="XRefCopy67" hidden="1">#REF!</definedName>
    <definedName name="XRefCopy67Row" localSheetId="4" hidden="1">#REF!</definedName>
    <definedName name="XRefCopy67Row" localSheetId="7" hidden="1">#REF!</definedName>
    <definedName name="XRefCopy67Row" hidden="1">#REF!</definedName>
    <definedName name="XRefCopy68" localSheetId="4" hidden="1">#REF!</definedName>
    <definedName name="XRefCopy68" localSheetId="7" hidden="1">#REF!</definedName>
    <definedName name="XRefCopy68" hidden="1">#REF!</definedName>
    <definedName name="XRefCopy68Row" localSheetId="4" hidden="1">#REF!</definedName>
    <definedName name="XRefCopy68Row" localSheetId="7" hidden="1">#REF!</definedName>
    <definedName name="XRefCopy68Row" hidden="1">#REF!</definedName>
    <definedName name="XRefCopy69Row" localSheetId="4" hidden="1">#REF!</definedName>
    <definedName name="XRefCopy69Row" localSheetId="7" hidden="1">#REF!</definedName>
    <definedName name="XRefCopy69Row" hidden="1">#REF!</definedName>
    <definedName name="XRefCopy6Row" localSheetId="4" hidden="1">#REF!</definedName>
    <definedName name="XRefCopy6Row" localSheetId="7" hidden="1">#REF!</definedName>
    <definedName name="XRefCopy6Row" hidden="1">#REF!</definedName>
    <definedName name="XRefCopy7" localSheetId="4" hidden="1">#REF!</definedName>
    <definedName name="XRefCopy7" localSheetId="7" hidden="1">#REF!</definedName>
    <definedName name="XRefCopy7" hidden="1">#REF!</definedName>
    <definedName name="XRefCopy70" localSheetId="4" hidden="1">#REF!</definedName>
    <definedName name="XRefCopy70" localSheetId="7" hidden="1">#REF!</definedName>
    <definedName name="XRefCopy70" hidden="1">#REF!</definedName>
    <definedName name="XRefCopy70Row" localSheetId="4" hidden="1">#REF!</definedName>
    <definedName name="XRefCopy70Row" localSheetId="7" hidden="1">#REF!</definedName>
    <definedName name="XRefCopy70Row" hidden="1">#REF!</definedName>
    <definedName name="XRefCopy71" localSheetId="4" hidden="1">#REF!</definedName>
    <definedName name="XRefCopy71" localSheetId="7" hidden="1">#REF!</definedName>
    <definedName name="XRefCopy71" hidden="1">#REF!</definedName>
    <definedName name="XRefCopy71Row" localSheetId="4" hidden="1">#REF!</definedName>
    <definedName name="XRefCopy71Row" localSheetId="7" hidden="1">#REF!</definedName>
    <definedName name="XRefCopy71Row" hidden="1">#REF!</definedName>
    <definedName name="XRefCopy72" localSheetId="4" hidden="1">#REF!</definedName>
    <definedName name="XRefCopy72" localSheetId="7" hidden="1">#REF!</definedName>
    <definedName name="XRefCopy72" hidden="1">#REF!</definedName>
    <definedName name="XRefCopy72Row" localSheetId="4" hidden="1">#REF!</definedName>
    <definedName name="XRefCopy72Row" localSheetId="7" hidden="1">#REF!</definedName>
    <definedName name="XRefCopy72Row" hidden="1">#REF!</definedName>
    <definedName name="XRefCopy73" localSheetId="4" hidden="1">#REF!</definedName>
    <definedName name="XRefCopy73" localSheetId="7" hidden="1">#REF!</definedName>
    <definedName name="XRefCopy73" hidden="1">#REF!</definedName>
    <definedName name="XRefCopy73Row" localSheetId="4" hidden="1">#REF!</definedName>
    <definedName name="XRefCopy73Row" localSheetId="7" hidden="1">#REF!</definedName>
    <definedName name="XRefCopy73Row" hidden="1">#REF!</definedName>
    <definedName name="XRefCopy74" localSheetId="4" hidden="1">#REF!</definedName>
    <definedName name="XRefCopy74" localSheetId="7" hidden="1">#REF!</definedName>
    <definedName name="XRefCopy74" hidden="1">#REF!</definedName>
    <definedName name="XRefCopy74Row" localSheetId="4" hidden="1">#REF!</definedName>
    <definedName name="XRefCopy74Row" localSheetId="7" hidden="1">#REF!</definedName>
    <definedName name="XRefCopy74Row" hidden="1">#REF!</definedName>
    <definedName name="XRefCopy75" localSheetId="4" hidden="1">#REF!</definedName>
    <definedName name="XRefCopy75" localSheetId="7" hidden="1">#REF!</definedName>
    <definedName name="XRefCopy75" hidden="1">#REF!</definedName>
    <definedName name="XRefCopy75Row" localSheetId="4" hidden="1">#REF!</definedName>
    <definedName name="XRefCopy75Row" localSheetId="7" hidden="1">#REF!</definedName>
    <definedName name="XRefCopy75Row" hidden="1">#REF!</definedName>
    <definedName name="XRefCopy76" localSheetId="4" hidden="1">#REF!</definedName>
    <definedName name="XRefCopy76" localSheetId="7" hidden="1">#REF!</definedName>
    <definedName name="XRefCopy76" hidden="1">#REF!</definedName>
    <definedName name="XRefCopy76Row" localSheetId="4" hidden="1">#REF!</definedName>
    <definedName name="XRefCopy76Row" localSheetId="7" hidden="1">#REF!</definedName>
    <definedName name="XRefCopy76Row" hidden="1">#REF!</definedName>
    <definedName name="XRefCopy77" localSheetId="4" hidden="1">#REF!</definedName>
    <definedName name="XRefCopy77" localSheetId="7" hidden="1">#REF!</definedName>
    <definedName name="XRefCopy77" hidden="1">#REF!</definedName>
    <definedName name="XRefCopy77Row" localSheetId="4" hidden="1">#REF!</definedName>
    <definedName name="XRefCopy77Row" localSheetId="7" hidden="1">#REF!</definedName>
    <definedName name="XRefCopy77Row" hidden="1">#REF!</definedName>
    <definedName name="XRefCopy78" localSheetId="4" hidden="1">#REF!</definedName>
    <definedName name="XRefCopy78" localSheetId="7" hidden="1">#REF!</definedName>
    <definedName name="XRefCopy78" hidden="1">#REF!</definedName>
    <definedName name="XRefCopy78Row" localSheetId="4" hidden="1">#REF!</definedName>
    <definedName name="XRefCopy78Row" localSheetId="7" hidden="1">#REF!</definedName>
    <definedName name="XRefCopy78Row" hidden="1">#REF!</definedName>
    <definedName name="XRefCopy79" localSheetId="4" hidden="1">#REF!</definedName>
    <definedName name="XRefCopy79" localSheetId="7" hidden="1">#REF!</definedName>
    <definedName name="XRefCopy79" hidden="1">#REF!</definedName>
    <definedName name="XRefCopy79Row" localSheetId="4" hidden="1">#REF!</definedName>
    <definedName name="XRefCopy79Row" localSheetId="7" hidden="1">#REF!</definedName>
    <definedName name="XRefCopy79Row" hidden="1">#REF!</definedName>
    <definedName name="XRefCopy7Row" localSheetId="4" hidden="1">#REF!</definedName>
    <definedName name="XRefCopy7Row" localSheetId="7" hidden="1">#REF!</definedName>
    <definedName name="XRefCopy7Row" hidden="1">#REF!</definedName>
    <definedName name="XRefCopy8" localSheetId="4" hidden="1">#REF!</definedName>
    <definedName name="XRefCopy8" localSheetId="7" hidden="1">#REF!</definedName>
    <definedName name="XRefCopy8" hidden="1">#REF!</definedName>
    <definedName name="XRefCopy80" localSheetId="4" hidden="1">#REF!</definedName>
    <definedName name="XRefCopy80" localSheetId="7" hidden="1">#REF!</definedName>
    <definedName name="XRefCopy80" hidden="1">#REF!</definedName>
    <definedName name="XRefCopy80Row" localSheetId="4" hidden="1">#REF!</definedName>
    <definedName name="XRefCopy80Row" localSheetId="7" hidden="1">#REF!</definedName>
    <definedName name="XRefCopy80Row" hidden="1">#REF!</definedName>
    <definedName name="XRefCopy81" localSheetId="4" hidden="1">#REF!</definedName>
    <definedName name="XRefCopy81" localSheetId="7" hidden="1">#REF!</definedName>
    <definedName name="XRefCopy81" hidden="1">#REF!</definedName>
    <definedName name="XRefCopy81Row" localSheetId="4" hidden="1">#REF!</definedName>
    <definedName name="XRefCopy81Row" localSheetId="7" hidden="1">#REF!</definedName>
    <definedName name="XRefCopy81Row" hidden="1">#REF!</definedName>
    <definedName name="XRefCopy82" localSheetId="4" hidden="1">#REF!</definedName>
    <definedName name="XRefCopy82" localSheetId="7" hidden="1">#REF!</definedName>
    <definedName name="XRefCopy82" hidden="1">#REF!</definedName>
    <definedName name="XRefCopy84" localSheetId="4" hidden="1">#REF!</definedName>
    <definedName name="XRefCopy84" localSheetId="7" hidden="1">#REF!</definedName>
    <definedName name="XRefCopy84" hidden="1">#REF!</definedName>
    <definedName name="XRefCopy85" localSheetId="4" hidden="1">#REF!</definedName>
    <definedName name="XRefCopy85" localSheetId="7" hidden="1">#REF!</definedName>
    <definedName name="XRefCopy85" hidden="1">#REF!</definedName>
    <definedName name="XRefCopy86" localSheetId="4" hidden="1">#REF!</definedName>
    <definedName name="XRefCopy86" localSheetId="7" hidden="1">#REF!</definedName>
    <definedName name="XRefCopy86" hidden="1">#REF!</definedName>
    <definedName name="XRefCopy86Row" localSheetId="4" hidden="1">#REF!</definedName>
    <definedName name="XRefCopy86Row" localSheetId="7" hidden="1">#REF!</definedName>
    <definedName name="XRefCopy86Row" hidden="1">#REF!</definedName>
    <definedName name="XRefCopy87" localSheetId="4" hidden="1">#REF!</definedName>
    <definedName name="XRefCopy87" localSheetId="7" hidden="1">#REF!</definedName>
    <definedName name="XRefCopy87" hidden="1">#REF!</definedName>
    <definedName name="XRefCopy87Row" localSheetId="4" hidden="1">#REF!</definedName>
    <definedName name="XRefCopy87Row" localSheetId="7" hidden="1">#REF!</definedName>
    <definedName name="XRefCopy87Row" hidden="1">#REF!</definedName>
    <definedName name="XRefCopy8Row" localSheetId="4" hidden="1">#REF!</definedName>
    <definedName name="XRefCopy8Row" localSheetId="7" hidden="1">#REF!</definedName>
    <definedName name="XRefCopy8Row" hidden="1">#REF!</definedName>
    <definedName name="XRefCopy9" localSheetId="4" hidden="1">#REF!</definedName>
    <definedName name="XRefCopy9" localSheetId="7" hidden="1">#REF!</definedName>
    <definedName name="XRefCopy9" hidden="1">#REF!</definedName>
    <definedName name="XRefCopy95" localSheetId="4" hidden="1">#REF!</definedName>
    <definedName name="XRefCopy95" localSheetId="7" hidden="1">#REF!</definedName>
    <definedName name="XRefCopy95" hidden="1">#REF!</definedName>
    <definedName name="XRefCopy96" localSheetId="4" hidden="1">#REF!</definedName>
    <definedName name="XRefCopy96" localSheetId="7" hidden="1">#REF!</definedName>
    <definedName name="XRefCopy96" hidden="1">#REF!</definedName>
    <definedName name="XRefCopy97" localSheetId="4" hidden="1">#REF!</definedName>
    <definedName name="XRefCopy97" localSheetId="7" hidden="1">#REF!</definedName>
    <definedName name="XRefCopy97" hidden="1">#REF!</definedName>
    <definedName name="XRefCopy9Row" localSheetId="4" hidden="1">#REF!</definedName>
    <definedName name="XRefCopy9Row" localSheetId="7" hidden="1">#REF!</definedName>
    <definedName name="XRefCopy9Row" hidden="1">#REF!</definedName>
    <definedName name="XRefCopyRangeCount" hidden="1">46</definedName>
    <definedName name="XRefPaste10Row" localSheetId="4" hidden="1">#REF!</definedName>
    <definedName name="XRefPaste10Row" localSheetId="7" hidden="1">#REF!</definedName>
    <definedName name="XRefPaste10Row" hidden="1">#REF!</definedName>
    <definedName name="XRefPaste11Row" localSheetId="4" hidden="1">#REF!</definedName>
    <definedName name="XRefPaste11Row" localSheetId="7" hidden="1">#REF!</definedName>
    <definedName name="XRefPaste11Row" hidden="1">#REF!</definedName>
    <definedName name="XRefPaste12" localSheetId="4" hidden="1">#REF!</definedName>
    <definedName name="XRefPaste12" localSheetId="7" hidden="1">#REF!</definedName>
    <definedName name="XRefPaste12" hidden="1">#REF!</definedName>
    <definedName name="XRefPaste12Row" localSheetId="4" hidden="1">#REF!</definedName>
    <definedName name="XRefPaste12Row" localSheetId="7" hidden="1">#REF!</definedName>
    <definedName name="XRefPaste12Row" hidden="1">#REF!</definedName>
    <definedName name="XRefPaste13Row" localSheetId="4" hidden="1">#REF!</definedName>
    <definedName name="XRefPaste13Row" localSheetId="7" hidden="1">#REF!</definedName>
    <definedName name="XRefPaste13Row" hidden="1">#REF!</definedName>
    <definedName name="XRefPaste14Row" localSheetId="4" hidden="1">#REF!</definedName>
    <definedName name="XRefPaste14Row" localSheetId="7" hidden="1">#REF!</definedName>
    <definedName name="XRefPaste14Row" hidden="1">#REF!</definedName>
    <definedName name="XRefPaste15Row" localSheetId="4" hidden="1">#REF!</definedName>
    <definedName name="XRefPaste15Row" localSheetId="7" hidden="1">#REF!</definedName>
    <definedName name="XRefPaste15Row" hidden="1">#REF!</definedName>
    <definedName name="XRefPaste16Row" localSheetId="4" hidden="1">#REF!</definedName>
    <definedName name="XRefPaste16Row" localSheetId="7" hidden="1">#REF!</definedName>
    <definedName name="XRefPaste16Row" hidden="1">#REF!</definedName>
    <definedName name="XRefPaste17Row" localSheetId="4" hidden="1">#REF!</definedName>
    <definedName name="XRefPaste17Row" localSheetId="7" hidden="1">#REF!</definedName>
    <definedName name="XRefPaste17Row" hidden="1">#REF!</definedName>
    <definedName name="XRefPaste18Row" localSheetId="4" hidden="1">#REF!</definedName>
    <definedName name="XRefPaste18Row" localSheetId="7" hidden="1">#REF!</definedName>
    <definedName name="XRefPaste18Row" hidden="1">#REF!</definedName>
    <definedName name="XRefPaste19Row" localSheetId="4" hidden="1">#REF!</definedName>
    <definedName name="XRefPaste19Row" localSheetId="7" hidden="1">#REF!</definedName>
    <definedName name="XRefPaste19Row" hidden="1">#REF!</definedName>
    <definedName name="XRefPaste1Row" localSheetId="4" hidden="1">#REF!</definedName>
    <definedName name="XRefPaste1Row" localSheetId="7" hidden="1">#REF!</definedName>
    <definedName name="XRefPaste1Row" hidden="1">#REF!</definedName>
    <definedName name="XRefPaste2" localSheetId="4" hidden="1">#REF!</definedName>
    <definedName name="XRefPaste2" localSheetId="7" hidden="1">#REF!</definedName>
    <definedName name="XRefPaste2" hidden="1">#REF!</definedName>
    <definedName name="XRefPaste20Row" localSheetId="4" hidden="1">#REF!</definedName>
    <definedName name="XRefPaste20Row" localSheetId="7" hidden="1">#REF!</definedName>
    <definedName name="XRefPaste20Row" hidden="1">#REF!</definedName>
    <definedName name="XRefPaste21Row" localSheetId="4" hidden="1">#REF!</definedName>
    <definedName name="XRefPaste21Row" localSheetId="7" hidden="1">#REF!</definedName>
    <definedName name="XRefPaste21Row" hidden="1">#REF!</definedName>
    <definedName name="XRefPaste22" localSheetId="4" hidden="1">#REF!</definedName>
    <definedName name="XRefPaste22" localSheetId="7" hidden="1">#REF!</definedName>
    <definedName name="XRefPaste22" hidden="1">#REF!</definedName>
    <definedName name="XRefPaste22Row" localSheetId="4" hidden="1">#REF!</definedName>
    <definedName name="XRefPaste22Row" localSheetId="7" hidden="1">#REF!</definedName>
    <definedName name="XRefPaste22Row" hidden="1">#REF!</definedName>
    <definedName name="XRefPaste23" localSheetId="4" hidden="1">#REF!</definedName>
    <definedName name="XRefPaste23" localSheetId="7" hidden="1">#REF!</definedName>
    <definedName name="XRefPaste23" hidden="1">#REF!</definedName>
    <definedName name="XRefPaste23Row" localSheetId="4" hidden="1">#REF!</definedName>
    <definedName name="XRefPaste23Row" localSheetId="7" hidden="1">#REF!</definedName>
    <definedName name="XRefPaste23Row" hidden="1">#REF!</definedName>
    <definedName name="XRefPaste24" localSheetId="4" hidden="1">#REF!</definedName>
    <definedName name="XRefPaste24" localSheetId="7" hidden="1">#REF!</definedName>
    <definedName name="XRefPaste24" hidden="1">#REF!</definedName>
    <definedName name="XRefPaste24Row" localSheetId="4" hidden="1">#REF!</definedName>
    <definedName name="XRefPaste24Row" localSheetId="7" hidden="1">#REF!</definedName>
    <definedName name="XRefPaste24Row" hidden="1">#REF!</definedName>
    <definedName name="XRefPaste25" localSheetId="4" hidden="1">#REF!</definedName>
    <definedName name="XRefPaste25" localSheetId="7" hidden="1">#REF!</definedName>
    <definedName name="XRefPaste25" hidden="1">#REF!</definedName>
    <definedName name="XRefPaste25Row" localSheetId="4" hidden="1">#REF!</definedName>
    <definedName name="XRefPaste25Row" localSheetId="7" hidden="1">#REF!</definedName>
    <definedName name="XRefPaste25Row" hidden="1">#REF!</definedName>
    <definedName name="XRefPaste26" localSheetId="4" hidden="1">#REF!</definedName>
    <definedName name="XRefPaste26" localSheetId="7" hidden="1">#REF!</definedName>
    <definedName name="XRefPaste26" hidden="1">#REF!</definedName>
    <definedName name="XRefPaste26Row" localSheetId="4" hidden="1">#REF!</definedName>
    <definedName name="XRefPaste26Row" localSheetId="7" hidden="1">#REF!</definedName>
    <definedName name="XRefPaste26Row" hidden="1">#REF!</definedName>
    <definedName name="XRefPaste27" localSheetId="4" hidden="1">#REF!</definedName>
    <definedName name="XRefPaste27" localSheetId="7" hidden="1">#REF!</definedName>
    <definedName name="XRefPaste27" hidden="1">#REF!</definedName>
    <definedName name="XRefPaste27Row" localSheetId="4" hidden="1">#REF!</definedName>
    <definedName name="XRefPaste27Row" localSheetId="7" hidden="1">#REF!</definedName>
    <definedName name="XRefPaste27Row" hidden="1">#REF!</definedName>
    <definedName name="XRefPaste28" localSheetId="4" hidden="1">#REF!</definedName>
    <definedName name="XRefPaste28" localSheetId="7" hidden="1">#REF!</definedName>
    <definedName name="XRefPaste28" hidden="1">#REF!</definedName>
    <definedName name="XRefPaste28Row" localSheetId="4" hidden="1">#REF!</definedName>
    <definedName name="XRefPaste28Row" localSheetId="7" hidden="1">#REF!</definedName>
    <definedName name="XRefPaste28Row" hidden="1">#REF!</definedName>
    <definedName name="XRefPaste29" localSheetId="4" hidden="1">#REF!</definedName>
    <definedName name="XRefPaste29" localSheetId="7" hidden="1">#REF!</definedName>
    <definedName name="XRefPaste29" hidden="1">#REF!</definedName>
    <definedName name="XRefPaste29Row" localSheetId="4" hidden="1">#REF!</definedName>
    <definedName name="XRefPaste29Row" localSheetId="7" hidden="1">#REF!</definedName>
    <definedName name="XRefPaste29Row" hidden="1">#REF!</definedName>
    <definedName name="XRefPaste2Row" localSheetId="4" hidden="1">#REF!</definedName>
    <definedName name="XRefPaste2Row" localSheetId="7" hidden="1">#REF!</definedName>
    <definedName name="XRefPaste2Row" hidden="1">#REF!</definedName>
    <definedName name="XRefPaste30" localSheetId="4" hidden="1">#REF!</definedName>
    <definedName name="XRefPaste30" localSheetId="7" hidden="1">#REF!</definedName>
    <definedName name="XRefPaste30" hidden="1">#REF!</definedName>
    <definedName name="XRefPaste30Row" localSheetId="4" hidden="1">#REF!</definedName>
    <definedName name="XRefPaste30Row" localSheetId="7" hidden="1">#REF!</definedName>
    <definedName name="XRefPaste30Row" hidden="1">#REF!</definedName>
    <definedName name="XRefPaste31" localSheetId="4" hidden="1">#REF!</definedName>
    <definedName name="XRefPaste31" localSheetId="7" hidden="1">#REF!</definedName>
    <definedName name="XRefPaste31" hidden="1">#REF!</definedName>
    <definedName name="XRefPaste31Row" localSheetId="4" hidden="1">#REF!</definedName>
    <definedName name="XRefPaste31Row" localSheetId="7" hidden="1">#REF!</definedName>
    <definedName name="XRefPaste31Row" hidden="1">#REF!</definedName>
    <definedName name="XRefPaste32" localSheetId="4" hidden="1">#REF!</definedName>
    <definedName name="XRefPaste32" localSheetId="7" hidden="1">#REF!</definedName>
    <definedName name="XRefPaste32" hidden="1">#REF!</definedName>
    <definedName name="XRefPaste32Row" localSheetId="4" hidden="1">#REF!</definedName>
    <definedName name="XRefPaste32Row" localSheetId="7" hidden="1">#REF!</definedName>
    <definedName name="XRefPaste32Row" hidden="1">#REF!</definedName>
    <definedName name="XRefPaste33" localSheetId="4" hidden="1">#REF!</definedName>
    <definedName name="XRefPaste33" localSheetId="7" hidden="1">#REF!</definedName>
    <definedName name="XRefPaste33" hidden="1">#REF!</definedName>
    <definedName name="XRefPaste33Row" localSheetId="4" hidden="1">#REF!</definedName>
    <definedName name="XRefPaste33Row" localSheetId="7" hidden="1">#REF!</definedName>
    <definedName name="XRefPaste33Row" hidden="1">#REF!</definedName>
    <definedName name="XRefPaste34" localSheetId="4" hidden="1">#REF!</definedName>
    <definedName name="XRefPaste34" localSheetId="7" hidden="1">#REF!</definedName>
    <definedName name="XRefPaste34" hidden="1">#REF!</definedName>
    <definedName name="XRefPaste34Row" localSheetId="4" hidden="1">#REF!</definedName>
    <definedName name="XRefPaste34Row" localSheetId="7" hidden="1">#REF!</definedName>
    <definedName name="XRefPaste34Row" hidden="1">#REF!</definedName>
    <definedName name="XRefPaste35" localSheetId="4" hidden="1">#REF!</definedName>
    <definedName name="XRefPaste35" localSheetId="7" hidden="1">#REF!</definedName>
    <definedName name="XRefPaste35" hidden="1">#REF!</definedName>
    <definedName name="XRefPaste35Row" localSheetId="4" hidden="1">#REF!</definedName>
    <definedName name="XRefPaste35Row" localSheetId="7" hidden="1">#REF!</definedName>
    <definedName name="XRefPaste35Row" hidden="1">#REF!</definedName>
    <definedName name="XRefPaste36" localSheetId="4" hidden="1">#REF!</definedName>
    <definedName name="XRefPaste36" localSheetId="7" hidden="1">#REF!</definedName>
    <definedName name="XRefPaste36" hidden="1">#REF!</definedName>
    <definedName name="XRefPaste36Row" localSheetId="4" hidden="1">#REF!</definedName>
    <definedName name="XRefPaste36Row" localSheetId="7" hidden="1">#REF!</definedName>
    <definedName name="XRefPaste36Row" hidden="1">#REF!</definedName>
    <definedName name="XRefPaste37" localSheetId="4" hidden="1">#REF!</definedName>
    <definedName name="XRefPaste37" localSheetId="7" hidden="1">#REF!</definedName>
    <definedName name="XRefPaste37" hidden="1">#REF!</definedName>
    <definedName name="XRefPaste37Row" localSheetId="4" hidden="1">#REF!</definedName>
    <definedName name="XRefPaste37Row" localSheetId="7" hidden="1">#REF!</definedName>
    <definedName name="XRefPaste37Row" hidden="1">#REF!</definedName>
    <definedName name="XRefPaste38" localSheetId="4" hidden="1">#REF!</definedName>
    <definedName name="XRefPaste38" localSheetId="7" hidden="1">#REF!</definedName>
    <definedName name="XRefPaste38" hidden="1">#REF!</definedName>
    <definedName name="XRefPaste38Row" localSheetId="4" hidden="1">#REF!</definedName>
    <definedName name="XRefPaste38Row" localSheetId="7" hidden="1">#REF!</definedName>
    <definedName name="XRefPaste38Row" hidden="1">#REF!</definedName>
    <definedName name="XRefPaste39" localSheetId="4" hidden="1">#REF!</definedName>
    <definedName name="XRefPaste39" localSheetId="7" hidden="1">#REF!</definedName>
    <definedName name="XRefPaste39" hidden="1">#REF!</definedName>
    <definedName name="XRefPaste39Row" localSheetId="4" hidden="1">#REF!</definedName>
    <definedName name="XRefPaste39Row" localSheetId="7" hidden="1">#REF!</definedName>
    <definedName name="XRefPaste39Row" hidden="1">#REF!</definedName>
    <definedName name="XRefPaste3Row" localSheetId="4" hidden="1">#REF!</definedName>
    <definedName name="XRefPaste3Row" localSheetId="7" hidden="1">#REF!</definedName>
    <definedName name="XRefPaste3Row" hidden="1">#REF!</definedName>
    <definedName name="XRefPaste40" localSheetId="4" hidden="1">#REF!</definedName>
    <definedName name="XRefPaste40" localSheetId="7" hidden="1">#REF!</definedName>
    <definedName name="XRefPaste40" hidden="1">#REF!</definedName>
    <definedName name="XRefPaste40Row" localSheetId="4" hidden="1">#REF!</definedName>
    <definedName name="XRefPaste40Row" localSheetId="7" hidden="1">#REF!</definedName>
    <definedName name="XRefPaste40Row" hidden="1">#REF!</definedName>
    <definedName name="XRefPaste41" localSheetId="4" hidden="1">#REF!</definedName>
    <definedName name="XRefPaste41" localSheetId="7" hidden="1">#REF!</definedName>
    <definedName name="XRefPaste41" hidden="1">#REF!</definedName>
    <definedName name="XRefPaste41Row" localSheetId="4" hidden="1">#REF!</definedName>
    <definedName name="XRefPaste41Row" localSheetId="7" hidden="1">#REF!</definedName>
    <definedName name="XRefPaste41Row" hidden="1">#REF!</definedName>
    <definedName name="XRefPaste42" localSheetId="4" hidden="1">#REF!</definedName>
    <definedName name="XRefPaste42" localSheetId="7" hidden="1">#REF!</definedName>
    <definedName name="XRefPaste42" hidden="1">#REF!</definedName>
    <definedName name="XRefPaste42Row" localSheetId="4" hidden="1">#REF!</definedName>
    <definedName name="XRefPaste42Row" localSheetId="7" hidden="1">#REF!</definedName>
    <definedName name="XRefPaste42Row" hidden="1">#REF!</definedName>
    <definedName name="XRefPaste43" localSheetId="4" hidden="1">#REF!</definedName>
    <definedName name="XRefPaste43" localSheetId="7" hidden="1">#REF!</definedName>
    <definedName name="XRefPaste43" hidden="1">#REF!</definedName>
    <definedName name="XRefPaste43Row" localSheetId="4" hidden="1">#REF!</definedName>
    <definedName name="XRefPaste43Row" localSheetId="7" hidden="1">#REF!</definedName>
    <definedName name="XRefPaste43Row" hidden="1">#REF!</definedName>
    <definedName name="XRefPaste44" localSheetId="4" hidden="1">#REF!</definedName>
    <definedName name="XRefPaste44" localSheetId="7" hidden="1">#REF!</definedName>
    <definedName name="XRefPaste44" hidden="1">#REF!</definedName>
    <definedName name="XRefPaste44Row" localSheetId="4" hidden="1">#REF!</definedName>
    <definedName name="XRefPaste44Row" localSheetId="7" hidden="1">#REF!</definedName>
    <definedName name="XRefPaste44Row" hidden="1">#REF!</definedName>
    <definedName name="XRefPaste45" localSheetId="4" hidden="1">#REF!</definedName>
    <definedName name="XRefPaste45" localSheetId="7" hidden="1">#REF!</definedName>
    <definedName name="XRefPaste45" hidden="1">#REF!</definedName>
    <definedName name="XRefPaste45Row" localSheetId="4" hidden="1">#REF!</definedName>
    <definedName name="XRefPaste45Row" localSheetId="7" hidden="1">#REF!</definedName>
    <definedName name="XRefPaste45Row" hidden="1">#REF!</definedName>
    <definedName name="XRefPaste46" localSheetId="4" hidden="1">#REF!</definedName>
    <definedName name="XRefPaste46" localSheetId="7" hidden="1">#REF!</definedName>
    <definedName name="XRefPaste46" hidden="1">#REF!</definedName>
    <definedName name="XRefPaste46Row" localSheetId="4" hidden="1">#REF!</definedName>
    <definedName name="XRefPaste46Row" localSheetId="7" hidden="1">#REF!</definedName>
    <definedName name="XRefPaste46Row" hidden="1">#REF!</definedName>
    <definedName name="XRefPaste47" localSheetId="4" hidden="1">#REF!</definedName>
    <definedName name="XRefPaste47" localSheetId="7" hidden="1">#REF!</definedName>
    <definedName name="XRefPaste47" hidden="1">#REF!</definedName>
    <definedName name="XRefPaste47Row" localSheetId="4" hidden="1">#REF!</definedName>
    <definedName name="XRefPaste47Row" localSheetId="7" hidden="1">#REF!</definedName>
    <definedName name="XRefPaste47Row" hidden="1">#REF!</definedName>
    <definedName name="XRefPaste48" localSheetId="4" hidden="1">#REF!</definedName>
    <definedName name="XRefPaste48" localSheetId="7" hidden="1">#REF!</definedName>
    <definedName name="XRefPaste48" hidden="1">#REF!</definedName>
    <definedName name="XRefPaste48Row" localSheetId="4" hidden="1">#REF!</definedName>
    <definedName name="XRefPaste48Row" localSheetId="7" hidden="1">#REF!</definedName>
    <definedName name="XRefPaste48Row" hidden="1">#REF!</definedName>
    <definedName name="XRefPaste49Row" localSheetId="4" hidden="1">#REF!</definedName>
    <definedName name="XRefPaste49Row" localSheetId="7" hidden="1">#REF!</definedName>
    <definedName name="XRefPaste49Row" hidden="1">#REF!</definedName>
    <definedName name="XRefPaste4Row" localSheetId="4" hidden="1">#REF!</definedName>
    <definedName name="XRefPaste4Row" localSheetId="7" hidden="1">#REF!</definedName>
    <definedName name="XRefPaste4Row" hidden="1">#REF!</definedName>
    <definedName name="XRefPaste5" localSheetId="4" hidden="1">#REF!</definedName>
    <definedName name="XRefPaste5" localSheetId="7" hidden="1">#REF!</definedName>
    <definedName name="XRefPaste5" hidden="1">#REF!</definedName>
    <definedName name="XRefPaste50Row" localSheetId="4" hidden="1">#REF!</definedName>
    <definedName name="XRefPaste50Row" localSheetId="7" hidden="1">#REF!</definedName>
    <definedName name="XRefPaste50Row" hidden="1">#REF!</definedName>
    <definedName name="XRefPaste51Row" localSheetId="4" hidden="1">#REF!</definedName>
    <definedName name="XRefPaste51Row" localSheetId="7" hidden="1">#REF!</definedName>
    <definedName name="XRefPaste51Row" hidden="1">#REF!</definedName>
    <definedName name="XRefPaste53" localSheetId="4" hidden="1">#REF!</definedName>
    <definedName name="XRefPaste53" localSheetId="7" hidden="1">#REF!</definedName>
    <definedName name="XRefPaste53" hidden="1">#REF!</definedName>
    <definedName name="XRefPaste5Row" localSheetId="4" hidden="1">#REF!</definedName>
    <definedName name="XRefPaste5Row" localSheetId="7" hidden="1">#REF!</definedName>
    <definedName name="XRefPaste5Row" hidden="1">#REF!</definedName>
    <definedName name="XRefPaste6" localSheetId="4" hidden="1">#REF!</definedName>
    <definedName name="XRefPaste6" localSheetId="7" hidden="1">#REF!</definedName>
    <definedName name="XRefPaste6" hidden="1">#REF!</definedName>
    <definedName name="XRefPaste6Row" localSheetId="4" hidden="1">#REF!</definedName>
    <definedName name="XRefPaste6Row" localSheetId="7" hidden="1">#REF!</definedName>
    <definedName name="XRefPaste6Row" hidden="1">#REF!</definedName>
    <definedName name="XRefPaste7Row" localSheetId="4" hidden="1">#REF!</definedName>
    <definedName name="XRefPaste7Row" localSheetId="7" hidden="1">#REF!</definedName>
    <definedName name="XRefPaste7Row" hidden="1">#REF!</definedName>
    <definedName name="XRefPaste8Row" localSheetId="4" hidden="1">#REF!</definedName>
    <definedName name="XRefPaste8Row" localSheetId="7" hidden="1">#REF!</definedName>
    <definedName name="XRefPaste8Row" hidden="1">#REF!</definedName>
    <definedName name="XRefPaste9Row" localSheetId="4" hidden="1">#REF!</definedName>
    <definedName name="XRefPaste9Row" localSheetId="7" hidden="1">#REF!</definedName>
    <definedName name="XRefPaste9Row" hidden="1">#REF!</definedName>
    <definedName name="XRefPasteRangeCount" hidden="1">48</definedName>
    <definedName name="xrtvctv" localSheetId="4">#REF!</definedName>
    <definedName name="xrtvctv" localSheetId="7">#REF!</definedName>
    <definedName name="xrtvctv">#REF!</definedName>
    <definedName name="xrtyvbyh" localSheetId="4">#REF!</definedName>
    <definedName name="xrtyvbyh" localSheetId="7">#REF!</definedName>
    <definedName name="xrtyvbyh">#REF!</definedName>
    <definedName name="xsd" localSheetId="7">#N/A</definedName>
    <definedName name="xsd">[0]!xsd</definedName>
    <definedName name="XX" localSheetId="25" hidden="1">{"'EI 060 02'!$A$1:$K$59"}</definedName>
    <definedName name="XX" localSheetId="4" hidden="1">{"'EI 060 02'!$A$1:$K$59"}</definedName>
    <definedName name="XX" localSheetId="7" hidden="1">{"'EI 060 02'!$A$1:$K$59"}</definedName>
    <definedName name="XX" localSheetId="24" hidden="1">{"'EI 060 02'!$A$1:$K$59"}</definedName>
    <definedName name="XX" hidden="1">{"'EI 060 02'!$A$1:$K$59"}</definedName>
    <definedName name="XX_2">NA()</definedName>
    <definedName name="xx_38">#N/A</definedName>
    <definedName name="xxc" localSheetId="7">#N/A</definedName>
    <definedName name="xxc">[0]!xxc</definedName>
    <definedName name="xxd" localSheetId="7">#N/A</definedName>
    <definedName name="xxd">[0]!xxd</definedName>
    <definedName name="XXX" localSheetId="4">#N/A</definedName>
    <definedName name="XXX" localSheetId="7">#N/A</definedName>
    <definedName name="xxx" hidden="1">#REF!</definedName>
    <definedName name="XXX_1" localSheetId="4">BDI!XXX_1</definedName>
    <definedName name="XXX_1">#N/A</definedName>
    <definedName name="XXX_10" localSheetId="4">BDI!XXX_10</definedName>
    <definedName name="XXX_10">#N/A</definedName>
    <definedName name="XXX_12" localSheetId="4">BDI!XXX_12</definedName>
    <definedName name="XXX_12">#N/A</definedName>
    <definedName name="XXX_13" localSheetId="4">BDI!XXX_13</definedName>
    <definedName name="XXX_13">#N/A</definedName>
    <definedName name="XXX_14" localSheetId="4">BDI!XXX_14</definedName>
    <definedName name="XXX_14" localSheetId="7">FIT!XXX_14</definedName>
    <definedName name="XXX_14">#N/A</definedName>
    <definedName name="XXX_19">#N/A</definedName>
    <definedName name="XXX_2" localSheetId="4">BDI!XXX_2</definedName>
    <definedName name="XXX_2">NA()</definedName>
    <definedName name="XXX_20">#N/A</definedName>
    <definedName name="XXX_21" localSheetId="4">BDI!E_016_1</definedName>
    <definedName name="XXX_21" localSheetId="26">'Mapa+Binômio'!E_016_1</definedName>
    <definedName name="XXX_21">#N/A</definedName>
    <definedName name="XXX_22" localSheetId="4">BDI!XXX_22</definedName>
    <definedName name="XXX_22" localSheetId="7">FIT!XXX_22</definedName>
    <definedName name="XXX_22">#N/A</definedName>
    <definedName name="XXX_23">#N/A</definedName>
    <definedName name="XXX_24">#N/A</definedName>
    <definedName name="XXX_25" localSheetId="4">BDI!XXX_25</definedName>
    <definedName name="XXX_25" localSheetId="7">FIT!XXX_25</definedName>
    <definedName name="XXX_25">#N/A</definedName>
    <definedName name="XXX_26" localSheetId="4">BDI!XXX_26</definedName>
    <definedName name="XXX_26">#N/A</definedName>
    <definedName name="XXX_27" localSheetId="4">BDI!XXX_27</definedName>
    <definedName name="XXX_27">#N/A</definedName>
    <definedName name="XXX_28" localSheetId="4">BDI!XXX_28</definedName>
    <definedName name="XXX_28" localSheetId="7">FIT!XXX_28</definedName>
    <definedName name="XXX_28">#N/A</definedName>
    <definedName name="XXX_29" localSheetId="4">BDI!XXX_29</definedName>
    <definedName name="XXX_29">#N/A</definedName>
    <definedName name="XXX_3" localSheetId="4">BDI!XXX_3</definedName>
    <definedName name="XXX_3" localSheetId="7">FIT!XXX_3</definedName>
    <definedName name="XXX_3">#N/A</definedName>
    <definedName name="XXX_30" localSheetId="4">BDI!XXX_30</definedName>
    <definedName name="XXX_30">#N/A</definedName>
    <definedName name="XXX_31" localSheetId="4">BDI!XXX_31</definedName>
    <definedName name="XXX_31">#N/A</definedName>
    <definedName name="XXX_32" localSheetId="4">BDI!XXX_32</definedName>
    <definedName name="XXX_32" localSheetId="7">FIT!XXX_32</definedName>
    <definedName name="XXX_32">#N/A</definedName>
    <definedName name="XXX_33" localSheetId="4">BDI!XXX_33</definedName>
    <definedName name="XXX_33">#N/A</definedName>
    <definedName name="XXX_34" localSheetId="4">BDI!XXX_34</definedName>
    <definedName name="XXX_34" localSheetId="7">#N/A</definedName>
    <definedName name="XXX_34">_Jul1</definedName>
    <definedName name="XXX_35" localSheetId="4">BDI!XXX_35</definedName>
    <definedName name="XXX_35">#N/A</definedName>
    <definedName name="XXX_36" localSheetId="4">BDI!XXX_36</definedName>
    <definedName name="XXX_36">#N/A</definedName>
    <definedName name="XXX_37" localSheetId="4">BDI!XXX_37</definedName>
    <definedName name="XXX_37">#N/A</definedName>
    <definedName name="XXX_38" localSheetId="4">BDI!XXX_38</definedName>
    <definedName name="XXX_38">#N/A</definedName>
    <definedName name="XXX_39">#N/A</definedName>
    <definedName name="XXX_4" localSheetId="4">BDI!XXX_4</definedName>
    <definedName name="XXX_4">#N/A</definedName>
    <definedName name="XXX_40">#N/A</definedName>
    <definedName name="XXX_41">#N/A</definedName>
    <definedName name="XXX_42" localSheetId="4">BDI!E_110_1</definedName>
    <definedName name="XXX_42" localSheetId="26">'Mapa+Binômio'!E_110_1</definedName>
    <definedName name="XXX_42">#N/A</definedName>
    <definedName name="XXX_43" localSheetId="4">BDI!E_110_1</definedName>
    <definedName name="XXX_43" localSheetId="26">'Mapa+Binômio'!E_110_1</definedName>
    <definedName name="XXX_43">#N/A</definedName>
    <definedName name="XXX_44">#N/A</definedName>
    <definedName name="XXX_45">#N/A</definedName>
    <definedName name="XXX_46">#N/A</definedName>
    <definedName name="XXX_47">#N/A</definedName>
    <definedName name="XXX_48">#N/A</definedName>
    <definedName name="XXX_5" localSheetId="4">BDI!XXX_5</definedName>
    <definedName name="XXX_5" localSheetId="7">FIT!XXX_5</definedName>
    <definedName name="XXX_5">#N/A</definedName>
    <definedName name="XXX_51">#N/A</definedName>
    <definedName name="XXX_52">#N/A</definedName>
    <definedName name="XXX_53">#N/A</definedName>
    <definedName name="XXX_54" localSheetId="4">BDI!E_111_1</definedName>
    <definedName name="XXX_54" localSheetId="26">'Mapa+Binômio'!E_111_1</definedName>
    <definedName name="XXX_54">#N/A</definedName>
    <definedName name="XXX_55" localSheetId="4">BDI!E_111_1</definedName>
    <definedName name="XXX_55" localSheetId="26">'Mapa+Binômio'!E_111_1</definedName>
    <definedName name="XXX_55">#N/A</definedName>
    <definedName name="XXX_56">#N/A</definedName>
    <definedName name="XXX_57">#N/A</definedName>
    <definedName name="XXX_58">#N/A</definedName>
    <definedName name="XXX_59" localSheetId="4">#N/A</definedName>
    <definedName name="XXX_59" localSheetId="7">#N/A</definedName>
    <definedName name="XXX_59">_OR5</definedName>
    <definedName name="XXX_6" localSheetId="4">BDI!XXX_6</definedName>
    <definedName name="XXX_6" localSheetId="7">FIT!XXX_6</definedName>
    <definedName name="XXX_6">#N/A</definedName>
    <definedName name="XXX_60">#N/A</definedName>
    <definedName name="XXX_61" localSheetId="4">BDI!E_112_1</definedName>
    <definedName name="XXX_61" localSheetId="26">'Mapa+Binômio'!E_112_1</definedName>
    <definedName name="XXX_61">#N/A</definedName>
    <definedName name="XXX_62">#N/A</definedName>
    <definedName name="XXX_63">#N/A</definedName>
    <definedName name="XXX_64" localSheetId="4">#N/A</definedName>
    <definedName name="XXX_64" localSheetId="7">#N/A</definedName>
    <definedName name="XXX_64">_PAG1</definedName>
    <definedName name="XXX_65">#N/A</definedName>
    <definedName name="XXX_66" localSheetId="4">BDI!E_113_1</definedName>
    <definedName name="XXX_66" localSheetId="26">'Mapa+Binômio'!E_113_1</definedName>
    <definedName name="XXX_66">#N/A</definedName>
    <definedName name="XXX_67">#N/A</definedName>
    <definedName name="XXX_68" localSheetId="4">[0]!E_116</definedName>
    <definedName name="XXX_68">#N/A</definedName>
    <definedName name="XXX_69" localSheetId="4">BDI!E_116_1</definedName>
    <definedName name="XXX_69" localSheetId="26">'Mapa+Binômio'!E_116_1</definedName>
    <definedName name="XXX_69">#N/A</definedName>
    <definedName name="XXX_7" localSheetId="4">BDI!XXX_7</definedName>
    <definedName name="XXX_7">#N/A</definedName>
    <definedName name="XXX_70">#N/A</definedName>
    <definedName name="XXX_71">#N/A</definedName>
    <definedName name="XXX_72">#N/A</definedName>
    <definedName name="XXX_8" localSheetId="4">BDI!XXX_8</definedName>
    <definedName name="XXX_8">#N/A</definedName>
    <definedName name="XXX_9" localSheetId="4">BDI!XXX_9</definedName>
    <definedName name="XXX_9" localSheetId="7">FIT!XXX_9</definedName>
    <definedName name="XXX_9">#N/A</definedName>
    <definedName name="xxxc" localSheetId="7">#N/A</definedName>
    <definedName name="xxxc">[0]!xxxc</definedName>
    <definedName name="XXXX" localSheetId="4">#N/A</definedName>
    <definedName name="XXXX" localSheetId="7">#REF!</definedName>
    <definedName name="XXXX">#N/A</definedName>
    <definedName name="XXXX_10" localSheetId="7">#REF!</definedName>
    <definedName name="XXXX_10">#N/A</definedName>
    <definedName name="XXXX_11" localSheetId="7">#REF!</definedName>
    <definedName name="XXXX_11">#N/A</definedName>
    <definedName name="XXXX_12" localSheetId="7">#REF!</definedName>
    <definedName name="XXXX_12">#N/A</definedName>
    <definedName name="XXXX_13" localSheetId="7">#REF!</definedName>
    <definedName name="XXXX_13">#N/A</definedName>
    <definedName name="XXXX_14" localSheetId="7">#REF!</definedName>
    <definedName name="XXXX_14">#N/A</definedName>
    <definedName name="XXXX_15" localSheetId="7">#REF!</definedName>
    <definedName name="XXXX_15">#N/A</definedName>
    <definedName name="XXXX_16" localSheetId="7">#REF!</definedName>
    <definedName name="XXXX_16">#N/A</definedName>
    <definedName name="XXXX_17" localSheetId="7">#REF!</definedName>
    <definedName name="XXXX_17">#N/A</definedName>
    <definedName name="XXXX_18" localSheetId="7">#REF!</definedName>
    <definedName name="XXXX_18">#N/A</definedName>
    <definedName name="XXXX_2" localSheetId="7">#REF!</definedName>
    <definedName name="XXXX_2">#N/A</definedName>
    <definedName name="XXXX_5" localSheetId="7">#REF!</definedName>
    <definedName name="XXXX_5">#N/A</definedName>
    <definedName name="XXXX_6" localSheetId="7">#REF!</definedName>
    <definedName name="XXXX_6">#N/A</definedName>
    <definedName name="XXXX_7" localSheetId="7">#REF!</definedName>
    <definedName name="XXXX_7">#N/A</definedName>
    <definedName name="XXXX_8" localSheetId="7">#REF!</definedName>
    <definedName name="XXXX_8">#N/A</definedName>
    <definedName name="XXXX_9" localSheetId="7">#REF!</definedName>
    <definedName name="XXXX_9">#N/A</definedName>
    <definedName name="xxxxx" localSheetId="4" hidden="1">{#N/A,#N/A,FALSE,"MO (2)"}</definedName>
    <definedName name="xxxxx" localSheetId="7">#N/A</definedName>
    <definedName name="xxxxx" hidden="1">{#N/A,#N/A,FALSE,"GERAL";#N/A,#N/A,FALSE,"012-96";#N/A,#N/A,FALSE,"018-96";#N/A,#N/A,FALSE,"027-96";#N/A,#N/A,FALSE,"059-96";#N/A,#N/A,FALSE,"076-96";#N/A,#N/A,FALSE,"019-97";#N/A,#N/A,FALSE,"021-97";#N/A,#N/A,FALSE,"022-97";#N/A,#N/A,FALSE,"028-97"}</definedName>
    <definedName name="XXXXXX">#N/A</definedName>
    <definedName name="XXXXXXX" localSheetId="4">#REF!</definedName>
    <definedName name="XXXXXXX" localSheetId="7">#REF!</definedName>
    <definedName name="XXXXXXX">#REF!</definedName>
    <definedName name="XXXXXXXX" localSheetId="7">#N/A</definedName>
    <definedName name="XXXXXXXX">#N/A</definedName>
    <definedName name="xzdxcfr" localSheetId="4">#REF!</definedName>
    <definedName name="xzdxcfr" localSheetId="7">#REF!</definedName>
    <definedName name="xzdxcfr">#REF!</definedName>
    <definedName name="Y" localSheetId="7" hidden="1">{#N/A,#N/A,FALSE,"MO (2)"}</definedName>
    <definedName name="Y" hidden="1">{#N/A,#N/A,FALSE,"MO (2)"}</definedName>
    <definedName name="YES" localSheetId="4">#REF!</definedName>
    <definedName name="YES" localSheetId="7">#REF!</definedName>
    <definedName name="YES">#REF!</definedName>
    <definedName name="yety" localSheetId="4">#REF!</definedName>
    <definedName name="yety" localSheetId="7">#REF!</definedName>
    <definedName name="yety">#REF!</definedName>
    <definedName name="YJJYJ" localSheetId="7" hidden="1">{#N/A,#N/A,TRUE,"BD 97";#N/A,#N/A,TRUE,"IR E CS 1997";#N/A,#N/A,TRUE,"CONTINGÊNCIAS";#N/A,#N/A,TRUE,"AD_EX_97";#N/A,#N/A,TRUE,"PR ND";#N/A,#N/A,TRUE,"8191";#N/A,#N/A,TRUE,"8383";#N/A,#N/A,TRUE,"MP 1024"}</definedName>
    <definedName name="YJJYJ" hidden="1">{#N/A,#N/A,TRUE,"BD 97";#N/A,#N/A,TRUE,"IR E CS 1997";#N/A,#N/A,TRUE,"CONTINGÊNCIAS";#N/A,#N/A,TRUE,"AD_EX_97";#N/A,#N/A,TRUE,"PR ND";#N/A,#N/A,TRUE,"8191";#N/A,#N/A,TRUE,"8383";#N/A,#N/A,TRUE,"MP 1024"}</definedName>
    <definedName name="YOYIO" localSheetId="4">#REF!</definedName>
    <definedName name="YOYIO" localSheetId="7">#REF!</definedName>
    <definedName name="YOYIO">#REF!</definedName>
    <definedName name="yreyre" localSheetId="4">#REF!</definedName>
    <definedName name="yreyre" localSheetId="7">#REF!</definedName>
    <definedName name="yreyre">#REF!</definedName>
    <definedName name="yt" localSheetId="4">#REF!</definedName>
    <definedName name="yt" localSheetId="7">#REF!</definedName>
    <definedName name="yt">#REF!</definedName>
    <definedName name="YUI" localSheetId="4">#REF!</definedName>
    <definedName name="YUI" localSheetId="7">#REF!</definedName>
    <definedName name="YUI" localSheetId="26">#REF!</definedName>
    <definedName name="YUI">#REF!</definedName>
    <definedName name="YUI_10" localSheetId="4">#REF!</definedName>
    <definedName name="YUI_10" localSheetId="7">#REF!</definedName>
    <definedName name="YUI_10">#REF!</definedName>
    <definedName name="YUI_12" localSheetId="4">#REF!</definedName>
    <definedName name="YUI_12" localSheetId="7">#REF!</definedName>
    <definedName name="YUI_12">#REF!</definedName>
    <definedName name="YUI_3" localSheetId="4">#REF!</definedName>
    <definedName name="YUI_3" localSheetId="7">#REF!</definedName>
    <definedName name="YUI_3">#REF!</definedName>
    <definedName name="YUI_9" localSheetId="4">#REF!</definedName>
    <definedName name="YUI_9" localSheetId="7">#REF!</definedName>
    <definedName name="YUI_9">#REF!</definedName>
    <definedName name="yukym" localSheetId="7" hidden="1">{#N/A,#N/A,TRUE,"Serviços"}</definedName>
    <definedName name="yukym" hidden="1">{#N/A,#N/A,TRUE,"Serviços"}</definedName>
    <definedName name="yy" localSheetId="4" hidden="1">{#N/A,#N/A,TRUE,"Serviços"}</definedName>
    <definedName name="yy" localSheetId="7" hidden="1">{#N/A,#N/A,TRUE,"Serviços"}</definedName>
    <definedName name="yy" hidden="1">{#N/A,#N/A,TRUE,"Serviços"}</definedName>
    <definedName name="z" localSheetId="4" hidden="1">{#N/A,#N/A,FALSE,"MO (2)"}</definedName>
    <definedName name="z" localSheetId="27" hidden="1">{#N/A,#N/A,FALSE,"MO (2)"}</definedName>
    <definedName name="z" localSheetId="7" hidden="1">{#N/A,#N/A,FALSE,"MO (2)"}</definedName>
    <definedName name="z" hidden="1">#REF!</definedName>
    <definedName name="Z_022B7420_7F94_427F_B370_84030F9B3342_.wvu.FilterData" localSheetId="4" hidden="1">#REF!</definedName>
    <definedName name="Z_022B7420_7F94_427F_B370_84030F9B3342_.wvu.FilterData" localSheetId="7" hidden="1">#REF!</definedName>
    <definedName name="Z_022B7420_7F94_427F_B370_84030F9B3342_.wvu.FilterData" hidden="1">#REF!</definedName>
    <definedName name="Z_04BC043C_175B_412D_8093_6F29CD74FBAE_.wvu.FilterData" localSheetId="4" hidden="1">#REF!</definedName>
    <definedName name="Z_04BC043C_175B_412D_8093_6F29CD74FBAE_.wvu.FilterData" localSheetId="7" hidden="1">#REF!</definedName>
    <definedName name="Z_04BC043C_175B_412D_8093_6F29CD74FBAE_.wvu.FilterData" hidden="1">#REF!</definedName>
    <definedName name="Z_058B9256_CB4D_4C39_834D_D693FEEB491F_.wvu.FilterData" localSheetId="4" hidden="1">#REF!</definedName>
    <definedName name="Z_058B9256_CB4D_4C39_834D_D693FEEB491F_.wvu.FilterData" localSheetId="7" hidden="1">#REF!</definedName>
    <definedName name="Z_058B9256_CB4D_4C39_834D_D693FEEB491F_.wvu.FilterData" hidden="1">#REF!</definedName>
    <definedName name="Z_05D1A71D_3B7B_4FB7_8DF3_B8E29CA3927A_.wvu.FilterData" localSheetId="4" hidden="1">#REF!</definedName>
    <definedName name="Z_05D1A71D_3B7B_4FB7_8DF3_B8E29CA3927A_.wvu.FilterData" localSheetId="7" hidden="1">#REF!</definedName>
    <definedName name="Z_05D1A71D_3B7B_4FB7_8DF3_B8E29CA3927A_.wvu.FilterData" hidden="1">#REF!</definedName>
    <definedName name="Z_07C2CF55_E6DF_411A_AB00_7E155615468C_.wvu.FilterData" localSheetId="4" hidden="1">#REF!</definedName>
    <definedName name="Z_07C2CF55_E6DF_411A_AB00_7E155615468C_.wvu.FilterData" localSheetId="7" hidden="1">#REF!</definedName>
    <definedName name="Z_07C2CF55_E6DF_411A_AB00_7E155615468C_.wvu.FilterData" hidden="1">#REF!</definedName>
    <definedName name="Z_0B1003A7_69DB_4D5B_966D_57B9E8AF76FB_.wvu.FilterData" localSheetId="4" hidden="1">#REF!</definedName>
    <definedName name="Z_0B1003A7_69DB_4D5B_966D_57B9E8AF76FB_.wvu.FilterData" localSheetId="7" hidden="1">#REF!</definedName>
    <definedName name="Z_0B1003A7_69DB_4D5B_966D_57B9E8AF76FB_.wvu.FilterData" hidden="1">#REF!</definedName>
    <definedName name="Z_0C3EE359_64F6_4049_9576_8EACA8563EA4_.wvu.FilterData" localSheetId="4" hidden="1">#REF!</definedName>
    <definedName name="Z_0C3EE359_64F6_4049_9576_8EACA8563EA4_.wvu.FilterData" localSheetId="7" hidden="1">#REF!</definedName>
    <definedName name="Z_0C3EE359_64F6_4049_9576_8EACA8563EA4_.wvu.FilterData" hidden="1">#REF!</definedName>
    <definedName name="Z_0D05AC4E_32D3_4985_8208_9776E00AC749_.wvu.FilterData" localSheetId="4" hidden="1">#REF!</definedName>
    <definedName name="Z_0D05AC4E_32D3_4985_8208_9776E00AC749_.wvu.FilterData" localSheetId="7" hidden="1">#REF!</definedName>
    <definedName name="Z_0D05AC4E_32D3_4985_8208_9776E00AC749_.wvu.FilterData" hidden="1">#REF!</definedName>
    <definedName name="Z_0DC459DE_F68C_4E33_8D1E_F1663ABAC944_.wvu.FilterData" localSheetId="4" hidden="1">#REF!</definedName>
    <definedName name="Z_0DC459DE_F68C_4E33_8D1E_F1663ABAC944_.wvu.FilterData" localSheetId="7" hidden="1">#REF!</definedName>
    <definedName name="Z_0DC459DE_F68C_4E33_8D1E_F1663ABAC944_.wvu.FilterData" hidden="1">#REF!</definedName>
    <definedName name="Z_0FACBA89_1203_4ED8_87E5_EC1D45B051B7_.wvu.FilterData" localSheetId="4" hidden="1">#REF!</definedName>
    <definedName name="Z_0FACBA89_1203_4ED8_87E5_EC1D45B051B7_.wvu.FilterData" localSheetId="7" hidden="1">#REF!</definedName>
    <definedName name="Z_0FACBA89_1203_4ED8_87E5_EC1D45B051B7_.wvu.FilterData" hidden="1">#REF!</definedName>
    <definedName name="Z_0FEA3536_5108_4591_BECF_C3181387F85F_.wvu.FilterData" localSheetId="4" hidden="1">#REF!</definedName>
    <definedName name="Z_0FEA3536_5108_4591_BECF_C3181387F85F_.wvu.FilterData" localSheetId="7" hidden="1">#REF!</definedName>
    <definedName name="Z_0FEA3536_5108_4591_BECF_C3181387F85F_.wvu.FilterData" hidden="1">#REF!</definedName>
    <definedName name="Z_0FEFDB42_ECBC_4500_A6C8_FEE3D368790B_.wvu.FilterData" localSheetId="4" hidden="1">#REF!</definedName>
    <definedName name="Z_0FEFDB42_ECBC_4500_A6C8_FEE3D368790B_.wvu.FilterData" localSheetId="7" hidden="1">#REF!</definedName>
    <definedName name="Z_0FEFDB42_ECBC_4500_A6C8_FEE3D368790B_.wvu.FilterData" hidden="1">#REF!</definedName>
    <definedName name="z_1" localSheetId="4" hidden="1">{#N/A,#N/A,FALSE,"MO (2)"}</definedName>
    <definedName name="z_1" localSheetId="7" hidden="1">{#N/A,#N/A,FALSE,"MO (2)"}</definedName>
    <definedName name="z_1" hidden="1">{#N/A,#N/A,FALSE,"MO (2)"}</definedName>
    <definedName name="Z_110A0651_47C7_408E_B3BF_0C80D30B95FC_.wvu.FilterData" localSheetId="4" hidden="1">#REF!</definedName>
    <definedName name="Z_110A0651_47C7_408E_B3BF_0C80D30B95FC_.wvu.FilterData" localSheetId="7" hidden="1">#REF!</definedName>
    <definedName name="Z_110A0651_47C7_408E_B3BF_0C80D30B95FC_.wvu.FilterData" hidden="1">#REF!</definedName>
    <definedName name="Z_128E64DD_BE84_40EE_A6D2_C9B0EB25CBBD_.wvu.FilterData" localSheetId="4" hidden="1">#REF!</definedName>
    <definedName name="Z_128E64DD_BE84_40EE_A6D2_C9B0EB25CBBD_.wvu.FilterData" localSheetId="7" hidden="1">#REF!</definedName>
    <definedName name="Z_128E64DD_BE84_40EE_A6D2_C9B0EB25CBBD_.wvu.FilterData" hidden="1">#REF!</definedName>
    <definedName name="Z_12F2973E_0018_407B_98AD_CD9C5D1F65FA_.wvu.FilterData" localSheetId="4" hidden="1">#REF!</definedName>
    <definedName name="Z_12F2973E_0018_407B_98AD_CD9C5D1F65FA_.wvu.FilterData" localSheetId="7" hidden="1">#REF!</definedName>
    <definedName name="Z_12F2973E_0018_407B_98AD_CD9C5D1F65FA_.wvu.FilterData" hidden="1">#REF!</definedName>
    <definedName name="Z_137DAE61_8A8D_4219_A4CC_0EEC18A94882_.wvu.FilterData" localSheetId="4" hidden="1">#REF!</definedName>
    <definedName name="Z_137DAE61_8A8D_4219_A4CC_0EEC18A94882_.wvu.FilterData" localSheetId="7" hidden="1">#REF!</definedName>
    <definedName name="Z_137DAE61_8A8D_4219_A4CC_0EEC18A94882_.wvu.FilterData" hidden="1">#REF!</definedName>
    <definedName name="Z_13E06FB5_D019_406D_B278_1B53AD2F6386_.wvu.FilterData" localSheetId="4" hidden="1">#REF!</definedName>
    <definedName name="Z_13E06FB5_D019_406D_B278_1B53AD2F6386_.wvu.FilterData" localSheetId="7" hidden="1">#REF!</definedName>
    <definedName name="Z_13E06FB5_D019_406D_B278_1B53AD2F6386_.wvu.FilterData" hidden="1">#REF!</definedName>
    <definedName name="Z_14D375AC_5615_46DE_8EE3_95915B2A8B54_.wvu.FilterData" localSheetId="4" hidden="1">#REF!</definedName>
    <definedName name="Z_14D375AC_5615_46DE_8EE3_95915B2A8B54_.wvu.FilterData" localSheetId="7" hidden="1">#REF!</definedName>
    <definedName name="Z_14D375AC_5615_46DE_8EE3_95915B2A8B54_.wvu.FilterData" hidden="1">#REF!</definedName>
    <definedName name="Z_15B5DC78_B02F_4AC6_8572_015040A55619_.wvu.FilterData" localSheetId="4" hidden="1">#REF!</definedName>
    <definedName name="Z_15B5DC78_B02F_4AC6_8572_015040A55619_.wvu.FilterData" localSheetId="7" hidden="1">#REF!</definedName>
    <definedName name="Z_15B5DC78_B02F_4AC6_8572_015040A55619_.wvu.FilterData" hidden="1">#REF!</definedName>
    <definedName name="Z_166D6F0F_4D44_46E7_8C36_48FD4848B5AA_.wvu.FilterData" localSheetId="4" hidden="1">#REF!</definedName>
    <definedName name="Z_166D6F0F_4D44_46E7_8C36_48FD4848B5AA_.wvu.FilterData" localSheetId="7" hidden="1">#REF!</definedName>
    <definedName name="Z_166D6F0F_4D44_46E7_8C36_48FD4848B5AA_.wvu.FilterData" hidden="1">#REF!</definedName>
    <definedName name="Z_16FAB836_2255_4D4C_90E4_6B46255F3759_.wvu.FilterData" localSheetId="4" hidden="1">#REF!</definedName>
    <definedName name="Z_16FAB836_2255_4D4C_90E4_6B46255F3759_.wvu.FilterData" localSheetId="7" hidden="1">#REF!</definedName>
    <definedName name="Z_16FAB836_2255_4D4C_90E4_6B46255F3759_.wvu.FilterData" hidden="1">#REF!</definedName>
    <definedName name="Z_198D391C_95CB_49F5_8924_5FEA3CE5C98A_.wvu.FilterData" localSheetId="4" hidden="1">#REF!</definedName>
    <definedName name="Z_198D391C_95CB_49F5_8924_5FEA3CE5C98A_.wvu.FilterData" localSheetId="7" hidden="1">#REF!</definedName>
    <definedName name="Z_198D391C_95CB_49F5_8924_5FEA3CE5C98A_.wvu.FilterData" hidden="1">#REF!</definedName>
    <definedName name="Z_1D9C37CC_3E33_4D4D_B7CD_819F75C83D65_.wvu.FilterData" localSheetId="4" hidden="1">#REF!</definedName>
    <definedName name="Z_1D9C37CC_3E33_4D4D_B7CD_819F75C83D65_.wvu.FilterData" localSheetId="7" hidden="1">#REF!</definedName>
    <definedName name="Z_1D9C37CC_3E33_4D4D_B7CD_819F75C83D65_.wvu.FilterData" hidden="1">#REF!</definedName>
    <definedName name="Z_1DF9838C_880D_4C4E_BFFE_89B5894EC40F_.wvu.FilterData" localSheetId="4" hidden="1">#REF!</definedName>
    <definedName name="Z_1DF9838C_880D_4C4E_BFFE_89B5894EC40F_.wvu.FilterData" localSheetId="7" hidden="1">#REF!</definedName>
    <definedName name="Z_1DF9838C_880D_4C4E_BFFE_89B5894EC40F_.wvu.FilterData" hidden="1">#REF!</definedName>
    <definedName name="Z_1EF42BFC_874B_4E01_B67D_1607E823ACD0_.wvu.FilterData" localSheetId="4" hidden="1">#REF!</definedName>
    <definedName name="Z_1EF42BFC_874B_4E01_B67D_1607E823ACD0_.wvu.FilterData" localSheetId="7" hidden="1">#REF!</definedName>
    <definedName name="Z_1EF42BFC_874B_4E01_B67D_1607E823ACD0_.wvu.FilterData" hidden="1">#REF!</definedName>
    <definedName name="Z_1F94C6E7_3CCA_4599_AF6F_4D6291B2AD93_.wvu.FilterData" localSheetId="4" hidden="1">#REF!</definedName>
    <definedName name="Z_1F94C6E7_3CCA_4599_AF6F_4D6291B2AD93_.wvu.FilterData" localSheetId="7" hidden="1">#REF!</definedName>
    <definedName name="Z_1F94C6E7_3CCA_4599_AF6F_4D6291B2AD93_.wvu.FilterData" hidden="1">#REF!</definedName>
    <definedName name="Z_20A9AA17_0DEB_4190_8DAD_FC60D0D33A52_.wvu.FilterData" localSheetId="4" hidden="1">#REF!</definedName>
    <definedName name="Z_20A9AA17_0DEB_4190_8DAD_FC60D0D33A52_.wvu.FilterData" localSheetId="7" hidden="1">#REF!</definedName>
    <definedName name="Z_20A9AA17_0DEB_4190_8DAD_FC60D0D33A52_.wvu.FilterData" hidden="1">#REF!</definedName>
    <definedName name="Z_2103F656_ECB2_4F99_BE9B_56F4D7A5CEE2_.wvu.FilterData" localSheetId="4" hidden="1">#REF!</definedName>
    <definedName name="Z_2103F656_ECB2_4F99_BE9B_56F4D7A5CEE2_.wvu.FilterData" localSheetId="7" hidden="1">#REF!</definedName>
    <definedName name="Z_2103F656_ECB2_4F99_BE9B_56F4D7A5CEE2_.wvu.FilterData" hidden="1">#REF!</definedName>
    <definedName name="Z_2158A2BC_8DB5_455D_AFDE_914B22949288_.wvu.FilterData" localSheetId="4" hidden="1">#REF!</definedName>
    <definedName name="Z_2158A2BC_8DB5_455D_AFDE_914B22949288_.wvu.FilterData" localSheetId="7" hidden="1">#REF!</definedName>
    <definedName name="Z_2158A2BC_8DB5_455D_AFDE_914B22949288_.wvu.FilterData" hidden="1">#REF!</definedName>
    <definedName name="Z_21A967FF_561E_495F_AEB9_4DD3BEDA53BC_.wvu.FilterData" localSheetId="4" hidden="1">#REF!</definedName>
    <definedName name="Z_21A967FF_561E_495F_AEB9_4DD3BEDA53BC_.wvu.FilterData" localSheetId="7" hidden="1">#REF!</definedName>
    <definedName name="Z_21A967FF_561E_495F_AEB9_4DD3BEDA53BC_.wvu.FilterData" hidden="1">#REF!</definedName>
    <definedName name="Z_227E7522_DC52_4EA7_A11A_0741FF23CC42_.wvu.FilterData" localSheetId="4" hidden="1">#REF!</definedName>
    <definedName name="Z_227E7522_DC52_4EA7_A11A_0741FF23CC42_.wvu.FilterData" localSheetId="7" hidden="1">#REF!</definedName>
    <definedName name="Z_227E7522_DC52_4EA7_A11A_0741FF23CC42_.wvu.FilterData" hidden="1">#REF!</definedName>
    <definedName name="Z_23BA0C23_280B_4568_A53C_1C6D2E85772A_.wvu.FilterData" localSheetId="4" hidden="1">#REF!</definedName>
    <definedName name="Z_23BA0C23_280B_4568_A53C_1C6D2E85772A_.wvu.FilterData" localSheetId="7" hidden="1">#REF!</definedName>
    <definedName name="Z_23BA0C23_280B_4568_A53C_1C6D2E85772A_.wvu.FilterData" hidden="1">#REF!</definedName>
    <definedName name="Z_244346C6_3866_4160_9E2E_C77913F25398_.wvu.FilterData" localSheetId="4" hidden="1">#REF!</definedName>
    <definedName name="Z_244346C6_3866_4160_9E2E_C77913F25398_.wvu.FilterData" localSheetId="7" hidden="1">#REF!</definedName>
    <definedName name="Z_244346C6_3866_4160_9E2E_C77913F25398_.wvu.FilterData" hidden="1">#REF!</definedName>
    <definedName name="Z_25117F67_F0EE_43EF_8FF9_79F533CE10B0_.wvu.FilterData" localSheetId="4" hidden="1">#REF!</definedName>
    <definedName name="Z_25117F67_F0EE_43EF_8FF9_79F533CE10B0_.wvu.FilterData" localSheetId="7" hidden="1">#REF!</definedName>
    <definedName name="Z_25117F67_F0EE_43EF_8FF9_79F533CE10B0_.wvu.FilterData" hidden="1">#REF!</definedName>
    <definedName name="Z_259E2DDE_5459_4510_B7A2_66F49964C56E_.wvu.FilterData" localSheetId="4" hidden="1">#REF!</definedName>
    <definedName name="Z_259E2DDE_5459_4510_B7A2_66F49964C56E_.wvu.FilterData" localSheetId="7" hidden="1">#REF!</definedName>
    <definedName name="Z_259E2DDE_5459_4510_B7A2_66F49964C56E_.wvu.FilterData" hidden="1">#REF!</definedName>
    <definedName name="Z_25C7DFCF_BE54_4A41_B957_DE39B9B2A5B5_.wvu.FilterData" localSheetId="4" hidden="1">#REF!</definedName>
    <definedName name="Z_25C7DFCF_BE54_4A41_B957_DE39B9B2A5B5_.wvu.FilterData" localSheetId="7" hidden="1">#REF!</definedName>
    <definedName name="Z_25C7DFCF_BE54_4A41_B957_DE39B9B2A5B5_.wvu.FilterData" hidden="1">#REF!</definedName>
    <definedName name="Z_272E0E4D_901D_11D7_B59C_0050DAB35C7B_.wvu.FilterData" localSheetId="4" hidden="1">#REF!</definedName>
    <definedName name="Z_272E0E4D_901D_11D7_B59C_0050DAB35C7B_.wvu.FilterData" localSheetId="7" hidden="1">#REF!</definedName>
    <definedName name="Z_272E0E4D_901D_11D7_B59C_0050DAB35C7B_.wvu.FilterData" hidden="1">#REF!</definedName>
    <definedName name="Z_27D9353E_5A5F_49BF_8724_FA312A4073FF_.wvu.FilterData" localSheetId="4" hidden="1">#REF!</definedName>
    <definedName name="Z_27D9353E_5A5F_49BF_8724_FA312A4073FF_.wvu.FilterData" localSheetId="7" hidden="1">#REF!</definedName>
    <definedName name="Z_27D9353E_5A5F_49BF_8724_FA312A4073FF_.wvu.FilterData" hidden="1">#REF!</definedName>
    <definedName name="Z_299BE965_B904_49FA_A79D_B9538F94936F_.wvu.FilterData" localSheetId="4" hidden="1">#REF!</definedName>
    <definedName name="Z_299BE965_B904_49FA_A79D_B9538F94936F_.wvu.FilterData" localSheetId="7" hidden="1">#REF!</definedName>
    <definedName name="Z_299BE965_B904_49FA_A79D_B9538F94936F_.wvu.FilterData" hidden="1">#REF!</definedName>
    <definedName name="Z_29D37CE9_76D1_4D09_99A0_55ABA6929929_.wvu.FilterData" localSheetId="4" hidden="1">#REF!</definedName>
    <definedName name="Z_29D37CE9_76D1_4D09_99A0_55ABA6929929_.wvu.FilterData" localSheetId="7" hidden="1">#REF!</definedName>
    <definedName name="Z_29D37CE9_76D1_4D09_99A0_55ABA6929929_.wvu.FilterData" hidden="1">#REF!</definedName>
    <definedName name="Z_2C05BC27_731C_41F4_980F_CD81E4A7A662_.wvu.FilterData" localSheetId="4" hidden="1">#REF!</definedName>
    <definedName name="Z_2C05BC27_731C_41F4_980F_CD81E4A7A662_.wvu.FilterData" localSheetId="7" hidden="1">#REF!</definedName>
    <definedName name="Z_2C05BC27_731C_41F4_980F_CD81E4A7A662_.wvu.FilterData" hidden="1">#REF!</definedName>
    <definedName name="Z_2C0BDCBF_705B_4E5A_9659_05D99EC56641_.wvu.FilterData" localSheetId="4" hidden="1">#REF!</definedName>
    <definedName name="Z_2C0BDCBF_705B_4E5A_9659_05D99EC56641_.wvu.FilterData" localSheetId="7" hidden="1">#REF!</definedName>
    <definedName name="Z_2C0BDCBF_705B_4E5A_9659_05D99EC56641_.wvu.FilterData" hidden="1">#REF!</definedName>
    <definedName name="Z_2CD580B5_D99D_45ED_AC1E_45F8CBBBB9F1_.wvu.FilterData" localSheetId="4" hidden="1">#REF!</definedName>
    <definedName name="Z_2CD580B5_D99D_45ED_AC1E_45F8CBBBB9F1_.wvu.FilterData" localSheetId="7" hidden="1">#REF!</definedName>
    <definedName name="Z_2CD580B5_D99D_45ED_AC1E_45F8CBBBB9F1_.wvu.FilterData" hidden="1">#REF!</definedName>
    <definedName name="Z_2D98D706_A306_4353_8B3D_DA92F9EAEC9A_.wvu.FilterData" localSheetId="4" hidden="1">#REF!</definedName>
    <definedName name="Z_2D98D706_A306_4353_8B3D_DA92F9EAEC9A_.wvu.FilterData" localSheetId="7" hidden="1">#REF!</definedName>
    <definedName name="Z_2D98D706_A306_4353_8B3D_DA92F9EAEC9A_.wvu.FilterData" hidden="1">#REF!</definedName>
    <definedName name="Z_2F8736FC_F07E_49E8_9C13_8E0A0F5EFE5F_.wvu.FilterData" localSheetId="4" hidden="1">#REF!</definedName>
    <definedName name="Z_2F8736FC_F07E_49E8_9C13_8E0A0F5EFE5F_.wvu.FilterData" localSheetId="7" hidden="1">#REF!</definedName>
    <definedName name="Z_2F8736FC_F07E_49E8_9C13_8E0A0F5EFE5F_.wvu.FilterData" hidden="1">#REF!</definedName>
    <definedName name="Z_304C2F7A_D3A6_4DBA_A568_C3E56D7C6E2F_.wvu.FilterData" localSheetId="4" hidden="1">#REF!</definedName>
    <definedName name="Z_304C2F7A_D3A6_4DBA_A568_C3E56D7C6E2F_.wvu.FilterData" localSheetId="7" hidden="1">#REF!</definedName>
    <definedName name="Z_304C2F7A_D3A6_4DBA_A568_C3E56D7C6E2F_.wvu.FilterData" hidden="1">#REF!</definedName>
    <definedName name="Z_30E0ACE8_B29A_44E9_B542_E8C1CA3FD802_.wvu.FilterData" localSheetId="4" hidden="1">#REF!</definedName>
    <definedName name="Z_30E0ACE8_B29A_44E9_B542_E8C1CA3FD802_.wvu.FilterData" localSheetId="7" hidden="1">#REF!</definedName>
    <definedName name="Z_30E0ACE8_B29A_44E9_B542_E8C1CA3FD802_.wvu.FilterData" hidden="1">#REF!</definedName>
    <definedName name="Z_31A27EA2_D574_43B8_A671_7419A12151C9_.wvu.FilterData" localSheetId="4" hidden="1">#REF!</definedName>
    <definedName name="Z_31A27EA2_D574_43B8_A671_7419A12151C9_.wvu.FilterData" localSheetId="7" hidden="1">#REF!</definedName>
    <definedName name="Z_31A27EA2_D574_43B8_A671_7419A12151C9_.wvu.FilterData" hidden="1">#REF!</definedName>
    <definedName name="Z_32D1B352_62AB_4105_8DFC_EAA2DF743365_.wvu.FilterData" localSheetId="4" hidden="1">#REF!</definedName>
    <definedName name="Z_32D1B352_62AB_4105_8DFC_EAA2DF743365_.wvu.FilterData" localSheetId="7" hidden="1">#REF!</definedName>
    <definedName name="Z_32D1B352_62AB_4105_8DFC_EAA2DF743365_.wvu.FilterData" hidden="1">#REF!</definedName>
    <definedName name="Z_330DF436_5BED_40AF_AC51_73D268BD9DF4_.wvu.FilterData" localSheetId="4" hidden="1">#REF!</definedName>
    <definedName name="Z_330DF436_5BED_40AF_AC51_73D268BD9DF4_.wvu.FilterData" localSheetId="7" hidden="1">#REF!</definedName>
    <definedName name="Z_330DF436_5BED_40AF_AC51_73D268BD9DF4_.wvu.FilterData" hidden="1">#REF!</definedName>
    <definedName name="Z_33B8EF57_2FB1_4600_9590_B0A2F2FE409B_.wvu.FilterData" localSheetId="4" hidden="1">#REF!</definedName>
    <definedName name="Z_33B8EF57_2FB1_4600_9590_B0A2F2FE409B_.wvu.FilterData" localSheetId="7" hidden="1">#REF!</definedName>
    <definedName name="Z_33B8EF57_2FB1_4600_9590_B0A2F2FE409B_.wvu.FilterData" hidden="1">#REF!</definedName>
    <definedName name="Z_3404588C_6CE7_4C97_A62C_D19D9EE290D3_.wvu.FilterData" localSheetId="4" hidden="1">#REF!</definedName>
    <definedName name="Z_3404588C_6CE7_4C97_A62C_D19D9EE290D3_.wvu.FilterData" localSheetId="7" hidden="1">#REF!</definedName>
    <definedName name="Z_3404588C_6CE7_4C97_A62C_D19D9EE290D3_.wvu.FilterData" hidden="1">#REF!</definedName>
    <definedName name="Z_34E71878_8D1A_4343_91A1_3FE085136D2B_.wvu.FilterData" localSheetId="4" hidden="1">#REF!</definedName>
    <definedName name="Z_34E71878_8D1A_4343_91A1_3FE085136D2B_.wvu.FilterData" localSheetId="7" hidden="1">#REF!</definedName>
    <definedName name="Z_34E71878_8D1A_4343_91A1_3FE085136D2B_.wvu.FilterData" hidden="1">#REF!</definedName>
    <definedName name="Z_37611AA0_E86A_42C8_8705_108B25E060A1_.wvu.FilterData" localSheetId="4" hidden="1">#REF!</definedName>
    <definedName name="Z_37611AA0_E86A_42C8_8705_108B25E060A1_.wvu.FilterData" localSheetId="7" hidden="1">#REF!</definedName>
    <definedName name="Z_37611AA0_E86A_42C8_8705_108B25E060A1_.wvu.FilterData" hidden="1">#REF!</definedName>
    <definedName name="Z_38FE6CED_4C19_4332_9788_ACC902B20A46_.wvu.FilterData" localSheetId="4" hidden="1">#REF!</definedName>
    <definedName name="Z_38FE6CED_4C19_4332_9788_ACC902B20A46_.wvu.FilterData" localSheetId="7" hidden="1">#REF!</definedName>
    <definedName name="Z_38FE6CED_4C19_4332_9788_ACC902B20A46_.wvu.FilterData" hidden="1">#REF!</definedName>
    <definedName name="Z_394E75CB_4F7F_4C88_A08F_29E48E587341_.wvu.FilterData" localSheetId="4" hidden="1">#REF!</definedName>
    <definedName name="Z_394E75CB_4F7F_4C88_A08F_29E48E587341_.wvu.FilterData" localSheetId="7" hidden="1">#REF!</definedName>
    <definedName name="Z_394E75CB_4F7F_4C88_A08F_29E48E587341_.wvu.FilterData" hidden="1">#REF!</definedName>
    <definedName name="Z_3C200595_20A3_4A0C_B071_705F4AD5DAD3_.wvu.FilterData" localSheetId="4" hidden="1">#REF!</definedName>
    <definedName name="Z_3C200595_20A3_4A0C_B071_705F4AD5DAD3_.wvu.FilterData" localSheetId="7" hidden="1">#REF!</definedName>
    <definedName name="Z_3C200595_20A3_4A0C_B071_705F4AD5DAD3_.wvu.FilterData" hidden="1">#REF!</definedName>
    <definedName name="Z_3E93FF4A_0B7F_475C_A63C_54FBDB9DB4C5_.wvu.FilterData" localSheetId="4" hidden="1">#REF!</definedName>
    <definedName name="Z_3E93FF4A_0B7F_475C_A63C_54FBDB9DB4C5_.wvu.FilterData" localSheetId="7" hidden="1">#REF!</definedName>
    <definedName name="Z_3E93FF4A_0B7F_475C_A63C_54FBDB9DB4C5_.wvu.FilterData" hidden="1">#REF!</definedName>
    <definedName name="Z_3FF05DC4_CA9E_470D_A193_91785ACE00EF_.wvu.FilterData" localSheetId="4" hidden="1">#REF!</definedName>
    <definedName name="Z_3FF05DC4_CA9E_470D_A193_91785ACE00EF_.wvu.FilterData" localSheetId="7" hidden="1">#REF!</definedName>
    <definedName name="Z_3FF05DC4_CA9E_470D_A193_91785ACE00EF_.wvu.FilterData" hidden="1">#REF!</definedName>
    <definedName name="Z_43791B95_57D7_42F4_8815_D1B7E488543E_.wvu.FilterData" localSheetId="4" hidden="1">#REF!</definedName>
    <definedName name="Z_43791B95_57D7_42F4_8815_D1B7E488543E_.wvu.FilterData" localSheetId="7" hidden="1">#REF!</definedName>
    <definedName name="Z_43791B95_57D7_42F4_8815_D1B7E488543E_.wvu.FilterData" hidden="1">#REF!</definedName>
    <definedName name="Z_445AA90F_6D9B_40F5_8E1D_CE1EF57CF450_.wvu.FilterData" localSheetId="4" hidden="1">#REF!</definedName>
    <definedName name="Z_445AA90F_6D9B_40F5_8E1D_CE1EF57CF450_.wvu.FilterData" localSheetId="7" hidden="1">#REF!</definedName>
    <definedName name="Z_445AA90F_6D9B_40F5_8E1D_CE1EF57CF450_.wvu.FilterData" hidden="1">#REF!</definedName>
    <definedName name="Z_454E0C40_F84F_42A3_A371_6F23C1F38595_.wvu.FilterData" localSheetId="4" hidden="1">#REF!</definedName>
    <definedName name="Z_454E0C40_F84F_42A3_A371_6F23C1F38595_.wvu.FilterData" localSheetId="7" hidden="1">#REF!</definedName>
    <definedName name="Z_454E0C40_F84F_42A3_A371_6F23C1F38595_.wvu.FilterData" hidden="1">#REF!</definedName>
    <definedName name="Z_4608FCB3_3552_4D58_B6CE_B8F34D78221E_.wvu.FilterData" localSheetId="4" hidden="1">#REF!</definedName>
    <definedName name="Z_4608FCB3_3552_4D58_B6CE_B8F34D78221E_.wvu.FilterData" localSheetId="7" hidden="1">#REF!</definedName>
    <definedName name="Z_4608FCB3_3552_4D58_B6CE_B8F34D78221E_.wvu.FilterData" hidden="1">#REF!</definedName>
    <definedName name="Z_46E47F7C_9185_4E39_BED5_B4A69FF64CC1_.wvu.FilterData" localSheetId="4" hidden="1">#REF!</definedName>
    <definedName name="Z_46E47F7C_9185_4E39_BED5_B4A69FF64CC1_.wvu.FilterData" localSheetId="7" hidden="1">#REF!</definedName>
    <definedName name="Z_46E47F7C_9185_4E39_BED5_B4A69FF64CC1_.wvu.FilterData" hidden="1">#REF!</definedName>
    <definedName name="Z_48202D5D_77CB_41DE_8C59_9325C98D7C97_.wvu.FilterData" localSheetId="4" hidden="1">#REF!</definedName>
    <definedName name="Z_48202D5D_77CB_41DE_8C59_9325C98D7C97_.wvu.FilterData" localSheetId="7" hidden="1">#REF!</definedName>
    <definedName name="Z_48202D5D_77CB_41DE_8C59_9325C98D7C97_.wvu.FilterData" hidden="1">#REF!</definedName>
    <definedName name="Z_48824DFE_B714_4D0B_9E95_F01C5BAD5D1F_.wvu.FilterData" localSheetId="4" hidden="1">#REF!</definedName>
    <definedName name="Z_48824DFE_B714_4D0B_9E95_F01C5BAD5D1F_.wvu.FilterData" localSheetId="7" hidden="1">#REF!</definedName>
    <definedName name="Z_48824DFE_B714_4D0B_9E95_F01C5BAD5D1F_.wvu.FilterData" hidden="1">#REF!</definedName>
    <definedName name="Z_4C45D885_33EE_4DA9_BF96_6B10CFBA5596_.wvu.FilterData" localSheetId="4" hidden="1">#REF!</definedName>
    <definedName name="Z_4C45D885_33EE_4DA9_BF96_6B10CFBA5596_.wvu.FilterData" localSheetId="7" hidden="1">#REF!</definedName>
    <definedName name="Z_4C45D885_33EE_4DA9_BF96_6B10CFBA5596_.wvu.FilterData" hidden="1">#REF!</definedName>
    <definedName name="Z_4D344757_9064_4D2F_A3A5_69132D23B7B9_.wvu.FilterData" localSheetId="4" hidden="1">#REF!</definedName>
    <definedName name="Z_4D344757_9064_4D2F_A3A5_69132D23B7B9_.wvu.FilterData" localSheetId="7" hidden="1">#REF!</definedName>
    <definedName name="Z_4D344757_9064_4D2F_A3A5_69132D23B7B9_.wvu.FilterData" hidden="1">#REF!</definedName>
    <definedName name="Z_4E773EE1_0A5B_43A9_9C28_FFB0A27D19C3_.wvu.FilterData" localSheetId="4" hidden="1">#REF!</definedName>
    <definedName name="Z_4E773EE1_0A5B_43A9_9C28_FFB0A27D19C3_.wvu.FilterData" localSheetId="7" hidden="1">#REF!</definedName>
    <definedName name="Z_4E773EE1_0A5B_43A9_9C28_FFB0A27D19C3_.wvu.FilterData" hidden="1">#REF!</definedName>
    <definedName name="Z_5122F04C_91B2_4031_BAE2_43203D520992_.wvu.FilterData" localSheetId="4" hidden="1">#REF!</definedName>
    <definedName name="Z_5122F04C_91B2_4031_BAE2_43203D520992_.wvu.FilterData" localSheetId="7" hidden="1">#REF!</definedName>
    <definedName name="Z_5122F04C_91B2_4031_BAE2_43203D520992_.wvu.FilterData" hidden="1">#REF!</definedName>
    <definedName name="Z_52B8D0B0_5872_4367_8D38_9AA5A4B975B3_.wvu.FilterData" localSheetId="4" hidden="1">#REF!</definedName>
    <definedName name="Z_52B8D0B0_5872_4367_8D38_9AA5A4B975B3_.wvu.FilterData" localSheetId="7" hidden="1">#REF!</definedName>
    <definedName name="Z_52B8D0B0_5872_4367_8D38_9AA5A4B975B3_.wvu.FilterData" hidden="1">#REF!</definedName>
    <definedName name="Z_532423B2_94C7_44C1_9A2A_9712DAE92CE9_.wvu.FilterData" localSheetId="4" hidden="1">#REF!</definedName>
    <definedName name="Z_532423B2_94C7_44C1_9A2A_9712DAE92CE9_.wvu.FilterData" localSheetId="7" hidden="1">#REF!</definedName>
    <definedName name="Z_532423B2_94C7_44C1_9A2A_9712DAE92CE9_.wvu.FilterData" hidden="1">#REF!</definedName>
    <definedName name="Z_53F31130_5EA7_42BA_93EB_88A7CB743782_.wvu.FilterData" localSheetId="4" hidden="1">#REF!</definedName>
    <definedName name="Z_53F31130_5EA7_42BA_93EB_88A7CB743782_.wvu.FilterData" localSheetId="7" hidden="1">#REF!</definedName>
    <definedName name="Z_53F31130_5EA7_42BA_93EB_88A7CB743782_.wvu.FilterData" hidden="1">#REF!</definedName>
    <definedName name="Z_55213581_1831_4A94_AB4D_23E4F8BC8085_.wvu.FilterData" localSheetId="4" hidden="1">#REF!</definedName>
    <definedName name="Z_55213581_1831_4A94_AB4D_23E4F8BC8085_.wvu.FilterData" localSheetId="7" hidden="1">#REF!</definedName>
    <definedName name="Z_55213581_1831_4A94_AB4D_23E4F8BC8085_.wvu.FilterData" hidden="1">#REF!</definedName>
    <definedName name="Z_552B9204_1C85_45BC_B148_AF3E206BDAA2_.wvu.FilterData" localSheetId="4" hidden="1">#REF!</definedName>
    <definedName name="Z_552B9204_1C85_45BC_B148_AF3E206BDAA2_.wvu.FilterData" localSheetId="7" hidden="1">#REF!</definedName>
    <definedName name="Z_552B9204_1C85_45BC_B148_AF3E206BDAA2_.wvu.FilterData" hidden="1">#REF!</definedName>
    <definedName name="Z_566671FC_5910_47FD_B961_1065A17D262D_.wvu.FilterData" localSheetId="4" hidden="1">#REF!</definedName>
    <definedName name="Z_566671FC_5910_47FD_B961_1065A17D262D_.wvu.FilterData" localSheetId="7" hidden="1">#REF!</definedName>
    <definedName name="Z_566671FC_5910_47FD_B961_1065A17D262D_.wvu.FilterData" hidden="1">#REF!</definedName>
    <definedName name="Z_569D17FA_30FE_42CA_8D65_E126C1C01EC2_.wvu.FilterData" localSheetId="4" hidden="1">#REF!</definedName>
    <definedName name="Z_569D17FA_30FE_42CA_8D65_E126C1C01EC2_.wvu.FilterData" localSheetId="7" hidden="1">#REF!</definedName>
    <definedName name="Z_569D17FA_30FE_42CA_8D65_E126C1C01EC2_.wvu.FilterData" hidden="1">#REF!</definedName>
    <definedName name="Z_573E904E_5C2F_4CA2_AFCF_918B916322E4_.wvu.FilterData" localSheetId="4" hidden="1">#REF!</definedName>
    <definedName name="Z_573E904E_5C2F_4CA2_AFCF_918B916322E4_.wvu.FilterData" localSheetId="7" hidden="1">#REF!</definedName>
    <definedName name="Z_573E904E_5C2F_4CA2_AFCF_918B916322E4_.wvu.FilterData" hidden="1">#REF!</definedName>
    <definedName name="Z_58DA6172_DC47_4A5F_B420_207BB6987764_.wvu.FilterData" localSheetId="4" hidden="1">#REF!</definedName>
    <definedName name="Z_58DA6172_DC47_4A5F_B420_207BB6987764_.wvu.FilterData" localSheetId="7" hidden="1">#REF!</definedName>
    <definedName name="Z_58DA6172_DC47_4A5F_B420_207BB6987764_.wvu.FilterData" hidden="1">#REF!</definedName>
    <definedName name="Z_58FCB891_F6F4_46F2_BF6B_861E585C9231_.wvu.FilterData" localSheetId="4" hidden="1">#REF!</definedName>
    <definedName name="Z_58FCB891_F6F4_46F2_BF6B_861E585C9231_.wvu.FilterData" localSheetId="7" hidden="1">#REF!</definedName>
    <definedName name="Z_58FCB891_F6F4_46F2_BF6B_861E585C9231_.wvu.FilterData" hidden="1">#REF!</definedName>
    <definedName name="Z_59A87EBA_E018_40E8_A580_AB2176E95D7E_.wvu.FilterData" localSheetId="4" hidden="1">#REF!</definedName>
    <definedName name="Z_59A87EBA_E018_40E8_A580_AB2176E95D7E_.wvu.FilterData" localSheetId="7" hidden="1">#REF!</definedName>
    <definedName name="Z_59A87EBA_E018_40E8_A580_AB2176E95D7E_.wvu.FilterData" hidden="1">#REF!</definedName>
    <definedName name="Z_5A3E740D_87C0_4F85_AB6D_B402AD860D04_.wvu.FilterData" localSheetId="4" hidden="1">#REF!</definedName>
    <definedName name="Z_5A3E740D_87C0_4F85_AB6D_B402AD860D04_.wvu.FilterData" localSheetId="7" hidden="1">#REF!</definedName>
    <definedName name="Z_5A3E740D_87C0_4F85_AB6D_B402AD860D04_.wvu.FilterData" hidden="1">#REF!</definedName>
    <definedName name="Z_5B42E6B5_40AA_4D3F_B932_EF1583491CDE_.wvu.FilterData" localSheetId="4" hidden="1">#REF!</definedName>
    <definedName name="Z_5B42E6B5_40AA_4D3F_B932_EF1583491CDE_.wvu.FilterData" localSheetId="7" hidden="1">#REF!</definedName>
    <definedName name="Z_5B42E6B5_40AA_4D3F_B932_EF1583491CDE_.wvu.FilterData" hidden="1">#REF!</definedName>
    <definedName name="Z_5B7B4951_7310_4C66_B906_4D046076272E_.wvu.FilterData" localSheetId="4" hidden="1">#REF!</definedName>
    <definedName name="Z_5B7B4951_7310_4C66_B906_4D046076272E_.wvu.FilterData" localSheetId="7" hidden="1">#REF!</definedName>
    <definedName name="Z_5B7B4951_7310_4C66_B906_4D046076272E_.wvu.FilterData" hidden="1">#REF!</definedName>
    <definedName name="Z_5D41F4B9_83DF_4509_9C07_453BA5A62846_.wvu.FilterData" localSheetId="4" hidden="1">#REF!</definedName>
    <definedName name="Z_5D41F4B9_83DF_4509_9C07_453BA5A62846_.wvu.FilterData" localSheetId="7" hidden="1">#REF!</definedName>
    <definedName name="Z_5D41F4B9_83DF_4509_9C07_453BA5A62846_.wvu.FilterData" hidden="1">#REF!</definedName>
    <definedName name="Z_5DB05E9F_8F3B_4886_A6CB_2CC53331BA7A_.wvu.FilterData" localSheetId="4" hidden="1">#REF!</definedName>
    <definedName name="Z_5DB05E9F_8F3B_4886_A6CB_2CC53331BA7A_.wvu.FilterData" localSheetId="7" hidden="1">#REF!</definedName>
    <definedName name="Z_5DB05E9F_8F3B_4886_A6CB_2CC53331BA7A_.wvu.FilterData" hidden="1">#REF!</definedName>
    <definedName name="Z_5F096896_2CB8_4B96_A0FE_9AB50EEEEFAB_.wvu.FilterData" localSheetId="4" hidden="1">#REF!</definedName>
    <definedName name="Z_5F096896_2CB8_4B96_A0FE_9AB50EEEEFAB_.wvu.FilterData" localSheetId="7" hidden="1">#REF!</definedName>
    <definedName name="Z_5F096896_2CB8_4B96_A0FE_9AB50EEEEFAB_.wvu.FilterData" hidden="1">#REF!</definedName>
    <definedName name="Z_60DF8B29_1C1F_4B50_BDA8_B8E0C7DD04C3_.wvu.Cols" localSheetId="4" hidden="1">#REF!,#REF!</definedName>
    <definedName name="Z_60DF8B29_1C1F_4B50_BDA8_B8E0C7DD04C3_.wvu.Cols" localSheetId="7" hidden="1">#REF!,#REF!</definedName>
    <definedName name="Z_60DF8B29_1C1F_4B50_BDA8_B8E0C7DD04C3_.wvu.Cols" hidden="1">#REF!,#REF!</definedName>
    <definedName name="Z_60DF8B29_1C1F_4B50_BDA8_B8E0C7DD04C3_.wvu.FilterData" localSheetId="4" hidden="1">#REF!</definedName>
    <definedName name="Z_60DF8B29_1C1F_4B50_BDA8_B8E0C7DD04C3_.wvu.FilterData" localSheetId="7" hidden="1">#REF!</definedName>
    <definedName name="Z_60DF8B29_1C1F_4B50_BDA8_B8E0C7DD04C3_.wvu.FilterData" hidden="1">#REF!</definedName>
    <definedName name="Z_615F4A4D_D5AB_4A04_81F5_F436484247A5_.wvu.FilterData" localSheetId="4" hidden="1">#REF!</definedName>
    <definedName name="Z_615F4A4D_D5AB_4A04_81F5_F436484247A5_.wvu.FilterData" localSheetId="7" hidden="1">#REF!</definedName>
    <definedName name="Z_615F4A4D_D5AB_4A04_81F5_F436484247A5_.wvu.FilterData" hidden="1">#REF!</definedName>
    <definedName name="Z_616443B5_6F0D_4082_9223_F71B54305366_.wvu.FilterData" localSheetId="4" hidden="1">#REF!</definedName>
    <definedName name="Z_616443B5_6F0D_4082_9223_F71B54305366_.wvu.FilterData" localSheetId="7" hidden="1">#REF!</definedName>
    <definedName name="Z_616443B5_6F0D_4082_9223_F71B54305366_.wvu.FilterData" hidden="1">#REF!</definedName>
    <definedName name="Z_631F0312_B404_409F_AF2B_39FB2D25040B_.wvu.FilterData" localSheetId="4" hidden="1">#REF!</definedName>
    <definedName name="Z_631F0312_B404_409F_AF2B_39FB2D25040B_.wvu.FilterData" localSheetId="7" hidden="1">#REF!</definedName>
    <definedName name="Z_631F0312_B404_409F_AF2B_39FB2D25040B_.wvu.FilterData" hidden="1">#REF!</definedName>
    <definedName name="Z_632CF316_8294_4588_87E1_2B69E184A62B_.wvu.FilterData" localSheetId="4" hidden="1">#REF!</definedName>
    <definedName name="Z_632CF316_8294_4588_87E1_2B69E184A62B_.wvu.FilterData" localSheetId="7" hidden="1">#REF!</definedName>
    <definedName name="Z_632CF316_8294_4588_87E1_2B69E184A62B_.wvu.FilterData" hidden="1">#REF!</definedName>
    <definedName name="Z_66D1BA5F_F4AE_443C_8583_CE89D6674A73_.wvu.FilterData" localSheetId="4" hidden="1">#REF!</definedName>
    <definedName name="Z_66D1BA5F_F4AE_443C_8583_CE89D6674A73_.wvu.FilterData" localSheetId="7" hidden="1">#REF!</definedName>
    <definedName name="Z_66D1BA5F_F4AE_443C_8583_CE89D6674A73_.wvu.FilterData" hidden="1">#REF!</definedName>
    <definedName name="Z_66DD4806_8039_438A_B1CE_46CC5B464050_.wvu.FilterData" localSheetId="4" hidden="1">#REF!</definedName>
    <definedName name="Z_66DD4806_8039_438A_B1CE_46CC5B464050_.wvu.FilterData" localSheetId="7" hidden="1">#REF!</definedName>
    <definedName name="Z_66DD4806_8039_438A_B1CE_46CC5B464050_.wvu.FilterData" hidden="1">#REF!</definedName>
    <definedName name="Z_67B65FDF_FF67_490E_B8E5_92DC66C9FC9D_.wvu.FilterData" localSheetId="4" hidden="1">#REF!</definedName>
    <definedName name="Z_67B65FDF_FF67_490E_B8E5_92DC66C9FC9D_.wvu.FilterData" localSheetId="7" hidden="1">#REF!</definedName>
    <definedName name="Z_67B65FDF_FF67_490E_B8E5_92DC66C9FC9D_.wvu.FilterData" hidden="1">#REF!</definedName>
    <definedName name="Z_68B709DF_9429_4090_9106_386C5F16C4D7_.wvu.FilterData" localSheetId="4" hidden="1">#REF!</definedName>
    <definedName name="Z_68B709DF_9429_4090_9106_386C5F16C4D7_.wvu.FilterData" localSheetId="7" hidden="1">#REF!</definedName>
    <definedName name="Z_68B709DF_9429_4090_9106_386C5F16C4D7_.wvu.FilterData" hidden="1">#REF!</definedName>
    <definedName name="Z_690BC25F_5AA3_4B4B_9507_8C197E768E98_.wvu.FilterData" localSheetId="4" hidden="1">#REF!</definedName>
    <definedName name="Z_690BC25F_5AA3_4B4B_9507_8C197E768E98_.wvu.FilterData" localSheetId="7" hidden="1">#REF!</definedName>
    <definedName name="Z_690BC25F_5AA3_4B4B_9507_8C197E768E98_.wvu.FilterData" hidden="1">#REF!</definedName>
    <definedName name="Z_6A66B8A7_491B_4A29_94A1_39F4FDA32C48_.wvu.FilterData" localSheetId="4" hidden="1">#REF!</definedName>
    <definedName name="Z_6A66B8A7_491B_4A29_94A1_39F4FDA32C48_.wvu.FilterData" localSheetId="7" hidden="1">#REF!</definedName>
    <definedName name="Z_6A66B8A7_491B_4A29_94A1_39F4FDA32C48_.wvu.FilterData" hidden="1">#REF!</definedName>
    <definedName name="Z_6A6F36C8_24A1_4147_9C63_27B7978935DD_.wvu.FilterData" localSheetId="4" hidden="1">#REF!</definedName>
    <definedName name="Z_6A6F36C8_24A1_4147_9C63_27B7978935DD_.wvu.FilterData" localSheetId="7" hidden="1">#REF!</definedName>
    <definedName name="Z_6A6F36C8_24A1_4147_9C63_27B7978935DD_.wvu.FilterData" hidden="1">#REF!</definedName>
    <definedName name="Z_6C2050D3_ABE5_4B48_B2A7_DDDD21669987_.wvu.FilterData" localSheetId="4" hidden="1">#REF!</definedName>
    <definedName name="Z_6C2050D3_ABE5_4B48_B2A7_DDDD21669987_.wvu.FilterData" localSheetId="7" hidden="1">#REF!</definedName>
    <definedName name="Z_6C2050D3_ABE5_4B48_B2A7_DDDD21669987_.wvu.FilterData" hidden="1">#REF!</definedName>
    <definedName name="Z_6CD84A0B_C00D_4BC8_A655_6383CCA4B296_.wvu.FilterData" localSheetId="4" hidden="1">#REF!</definedName>
    <definedName name="Z_6CD84A0B_C00D_4BC8_A655_6383CCA4B296_.wvu.FilterData" localSheetId="7" hidden="1">#REF!</definedName>
    <definedName name="Z_6CD84A0B_C00D_4BC8_A655_6383CCA4B296_.wvu.FilterData" hidden="1">#REF!</definedName>
    <definedName name="Z_6D5E5F42_E924_48A0_A50F_5BB481AFD1D5_.wvu.FilterData" localSheetId="4" hidden="1">#REF!</definedName>
    <definedName name="Z_6D5E5F42_E924_48A0_A50F_5BB481AFD1D5_.wvu.FilterData" localSheetId="7" hidden="1">#REF!</definedName>
    <definedName name="Z_6D5E5F42_E924_48A0_A50F_5BB481AFD1D5_.wvu.FilterData" hidden="1">#REF!</definedName>
    <definedName name="Z_6D789842_F56B_40C4_8907_F36C02855F76_.wvu.FilterData" localSheetId="4" hidden="1">#REF!</definedName>
    <definedName name="Z_6D789842_F56B_40C4_8907_F36C02855F76_.wvu.FilterData" localSheetId="7" hidden="1">#REF!</definedName>
    <definedName name="Z_6D789842_F56B_40C4_8907_F36C02855F76_.wvu.FilterData" hidden="1">#REF!</definedName>
    <definedName name="Z_6E345713_0818_471C_B54B_D890B987A0BC_.wvu.FilterData" localSheetId="4" hidden="1">#REF!</definedName>
    <definedName name="Z_6E345713_0818_471C_B54B_D890B987A0BC_.wvu.FilterData" localSheetId="7" hidden="1">#REF!</definedName>
    <definedName name="Z_6E345713_0818_471C_B54B_D890B987A0BC_.wvu.FilterData" hidden="1">#REF!</definedName>
    <definedName name="Z_701DEAE4_9CF1_491A_A54B_A6AE3235639D_.wvu.FilterData" localSheetId="4" hidden="1">#REF!</definedName>
    <definedName name="Z_701DEAE4_9CF1_491A_A54B_A6AE3235639D_.wvu.FilterData" localSheetId="7" hidden="1">#REF!</definedName>
    <definedName name="Z_701DEAE4_9CF1_491A_A54B_A6AE3235639D_.wvu.FilterData" hidden="1">#REF!</definedName>
    <definedName name="Z_7319B1DA_C8AE_4D1D_AB4C_B14141921483_.wvu.FilterData" localSheetId="4" hidden="1">#REF!</definedName>
    <definedName name="Z_7319B1DA_C8AE_4D1D_AB4C_B14141921483_.wvu.FilterData" localSheetId="7" hidden="1">#REF!</definedName>
    <definedName name="Z_7319B1DA_C8AE_4D1D_AB4C_B14141921483_.wvu.FilterData" hidden="1">#REF!</definedName>
    <definedName name="Z_75A1B66F_9EE1_4406_8264_C9BF12113183_.wvu.FilterData" localSheetId="4" hidden="1">#REF!</definedName>
    <definedName name="Z_75A1B66F_9EE1_4406_8264_C9BF12113183_.wvu.FilterData" localSheetId="7" hidden="1">#REF!</definedName>
    <definedName name="Z_75A1B66F_9EE1_4406_8264_C9BF12113183_.wvu.FilterData" hidden="1">#REF!</definedName>
    <definedName name="Z_7651BD63_D75B_41A5_B133_06AE6A84AE8F_.wvu.FilterData" localSheetId="4" hidden="1">#REF!</definedName>
    <definedName name="Z_7651BD63_D75B_41A5_B133_06AE6A84AE8F_.wvu.FilterData" localSheetId="7" hidden="1">#REF!</definedName>
    <definedName name="Z_7651BD63_D75B_41A5_B133_06AE6A84AE8F_.wvu.FilterData" hidden="1">#REF!</definedName>
    <definedName name="Z_767B7DB4_B657_4E6E_831B_84CA933FFCBE_.wvu.FilterData" localSheetId="4" hidden="1">#REF!</definedName>
    <definedName name="Z_767B7DB4_B657_4E6E_831B_84CA933FFCBE_.wvu.FilterData" localSheetId="7" hidden="1">#REF!</definedName>
    <definedName name="Z_767B7DB4_B657_4E6E_831B_84CA933FFCBE_.wvu.FilterData" hidden="1">#REF!</definedName>
    <definedName name="Z_76FA93EF_40A9_4929_9B4A_2213742C1620_.wvu.FilterData" localSheetId="4" hidden="1">#REF!</definedName>
    <definedName name="Z_76FA93EF_40A9_4929_9B4A_2213742C1620_.wvu.FilterData" localSheetId="7" hidden="1">#REF!</definedName>
    <definedName name="Z_76FA93EF_40A9_4929_9B4A_2213742C1620_.wvu.FilterData" hidden="1">#REF!</definedName>
    <definedName name="Z_78A33412_D032_45F7_9C2D_D4A31DB937D9_.wvu.FilterData" localSheetId="4" hidden="1">#REF!</definedName>
    <definedName name="Z_78A33412_D032_45F7_9C2D_D4A31DB937D9_.wvu.FilterData" localSheetId="7" hidden="1">#REF!</definedName>
    <definedName name="Z_78A33412_D032_45F7_9C2D_D4A31DB937D9_.wvu.FilterData" hidden="1">#REF!</definedName>
    <definedName name="Z_796E4E5E_16C3_474D_B1D5_F6D39CD34051_.wvu.FilterData" localSheetId="4" hidden="1">#REF!</definedName>
    <definedName name="Z_796E4E5E_16C3_474D_B1D5_F6D39CD34051_.wvu.FilterData" localSheetId="7" hidden="1">#REF!</definedName>
    <definedName name="Z_796E4E5E_16C3_474D_B1D5_F6D39CD34051_.wvu.FilterData" hidden="1">#REF!</definedName>
    <definedName name="Z_7BFA9C41_C881_48A8_90C2_F93F8E16E599_.wvu.FilterData" localSheetId="4" hidden="1">#REF!</definedName>
    <definedName name="Z_7BFA9C41_C881_48A8_90C2_F93F8E16E599_.wvu.FilterData" localSheetId="7" hidden="1">#REF!</definedName>
    <definedName name="Z_7BFA9C41_C881_48A8_90C2_F93F8E16E599_.wvu.FilterData" hidden="1">#REF!</definedName>
    <definedName name="Z_7BFBCE1E_B6C5_4BAC_AD95_2B50D2ED28AB_.wvu.FilterData" localSheetId="4" hidden="1">#REF!</definedName>
    <definedName name="Z_7BFBCE1E_B6C5_4BAC_AD95_2B50D2ED28AB_.wvu.FilterData" localSheetId="7" hidden="1">#REF!</definedName>
    <definedName name="Z_7BFBCE1E_B6C5_4BAC_AD95_2B50D2ED28AB_.wvu.FilterData" hidden="1">#REF!</definedName>
    <definedName name="Z_7C6FEBF3_4382_4282_BBB0_E0269BEE42DE_.wvu.FilterData" localSheetId="4" hidden="1">#REF!</definedName>
    <definedName name="Z_7C6FEBF3_4382_4282_BBB0_E0269BEE42DE_.wvu.FilterData" localSheetId="7" hidden="1">#REF!</definedName>
    <definedName name="Z_7C6FEBF3_4382_4282_BBB0_E0269BEE42DE_.wvu.FilterData" hidden="1">#REF!</definedName>
    <definedName name="Z_7D057642_92FA_4DD6_84C5_B10B17893E1F_.wvu.FilterData" localSheetId="4" hidden="1">#REF!</definedName>
    <definedName name="Z_7D057642_92FA_4DD6_84C5_B10B17893E1F_.wvu.FilterData" localSheetId="7" hidden="1">#REF!</definedName>
    <definedName name="Z_7D057642_92FA_4DD6_84C5_B10B17893E1F_.wvu.FilterData" hidden="1">#REF!</definedName>
    <definedName name="Z_7ED5F3D1_B838_492E_9467_7E7CE6B348ED_.wvu.FilterData" localSheetId="4" hidden="1">#REF!</definedName>
    <definedName name="Z_7ED5F3D1_B838_492E_9467_7E7CE6B348ED_.wvu.FilterData" localSheetId="7" hidden="1">#REF!</definedName>
    <definedName name="Z_7ED5F3D1_B838_492E_9467_7E7CE6B348ED_.wvu.FilterData" hidden="1">#REF!</definedName>
    <definedName name="Z_8090FD3B_94DF_4ACF_9708_D5B9ADEFD29C_.wvu.FilterData" localSheetId="4" hidden="1">#REF!</definedName>
    <definedName name="Z_8090FD3B_94DF_4ACF_9708_D5B9ADEFD29C_.wvu.FilterData" localSheetId="7" hidden="1">#REF!</definedName>
    <definedName name="Z_8090FD3B_94DF_4ACF_9708_D5B9ADEFD29C_.wvu.FilterData" hidden="1">#REF!</definedName>
    <definedName name="Z_8149A5A7_8307_4FA6_B457_A66B8A6DFABD_.wvu.FilterData" localSheetId="4" hidden="1">#REF!</definedName>
    <definedName name="Z_8149A5A7_8307_4FA6_B457_A66B8A6DFABD_.wvu.FilterData" localSheetId="7" hidden="1">#REF!</definedName>
    <definedName name="Z_8149A5A7_8307_4FA6_B457_A66B8A6DFABD_.wvu.FilterData" hidden="1">#REF!</definedName>
    <definedName name="Z_819A0FD3_B678_47E8_9DFB_641B3990B590_.wvu.FilterData" localSheetId="4" hidden="1">#REF!</definedName>
    <definedName name="Z_819A0FD3_B678_47E8_9DFB_641B3990B590_.wvu.FilterData" localSheetId="7" hidden="1">#REF!</definedName>
    <definedName name="Z_819A0FD3_B678_47E8_9DFB_641B3990B590_.wvu.FilterData" hidden="1">#REF!</definedName>
    <definedName name="Z_82999604_BD48_4054_BDCB_CB8B074A34A3_.wvu.FilterData" localSheetId="4" hidden="1">#REF!</definedName>
    <definedName name="Z_82999604_BD48_4054_BDCB_CB8B074A34A3_.wvu.FilterData" localSheetId="7" hidden="1">#REF!</definedName>
    <definedName name="Z_82999604_BD48_4054_BDCB_CB8B074A34A3_.wvu.FilterData" hidden="1">#REF!</definedName>
    <definedName name="Z_8473B3F0_0740_4E9F_9BAE_9113E5077DE8_.wvu.FilterData" localSheetId="4" hidden="1">#REF!</definedName>
    <definedName name="Z_8473B3F0_0740_4E9F_9BAE_9113E5077DE8_.wvu.FilterData" localSheetId="7" hidden="1">#REF!</definedName>
    <definedName name="Z_8473B3F0_0740_4E9F_9BAE_9113E5077DE8_.wvu.FilterData" hidden="1">#REF!</definedName>
    <definedName name="Z_85A83A94_71B4_44C8_8B5A_68CAA2461241_.wvu.FilterData" localSheetId="4" hidden="1">#REF!</definedName>
    <definedName name="Z_85A83A94_71B4_44C8_8B5A_68CAA2461241_.wvu.FilterData" localSheetId="7" hidden="1">#REF!</definedName>
    <definedName name="Z_85A83A94_71B4_44C8_8B5A_68CAA2461241_.wvu.FilterData" hidden="1">#REF!</definedName>
    <definedName name="Z_86E0C273_91AF_11D7_9C1E_0004231B06E7_.wvu.FilterData" localSheetId="4" hidden="1">#REF!</definedName>
    <definedName name="Z_86E0C273_91AF_11D7_9C1E_0004231B06E7_.wvu.FilterData" localSheetId="7" hidden="1">#REF!</definedName>
    <definedName name="Z_86E0C273_91AF_11D7_9C1E_0004231B06E7_.wvu.FilterData" hidden="1">#REF!</definedName>
    <definedName name="Z_87F04A72_68BF_497D_8569_47D1A3B89590_.wvu.FilterData" localSheetId="4" hidden="1">#REF!</definedName>
    <definedName name="Z_87F04A72_68BF_497D_8569_47D1A3B89590_.wvu.FilterData" localSheetId="7" hidden="1">#REF!</definedName>
    <definedName name="Z_87F04A72_68BF_497D_8569_47D1A3B89590_.wvu.FilterData" hidden="1">#REF!</definedName>
    <definedName name="Z_893CBEFD_F317_41F0_BA87_CC1860E1F73B_.wvu.FilterData" localSheetId="4" hidden="1">#REF!</definedName>
    <definedName name="Z_893CBEFD_F317_41F0_BA87_CC1860E1F73B_.wvu.FilterData" localSheetId="7" hidden="1">#REF!</definedName>
    <definedName name="Z_893CBEFD_F317_41F0_BA87_CC1860E1F73B_.wvu.FilterData" hidden="1">#REF!</definedName>
    <definedName name="Z_89D83FA2_2F4F_4275_9074_3A6247C2CDA6_.wvu.FilterData" localSheetId="4" hidden="1">#REF!</definedName>
    <definedName name="Z_89D83FA2_2F4F_4275_9074_3A6247C2CDA6_.wvu.FilterData" localSheetId="7" hidden="1">#REF!</definedName>
    <definedName name="Z_89D83FA2_2F4F_4275_9074_3A6247C2CDA6_.wvu.FilterData" hidden="1">#REF!</definedName>
    <definedName name="Z_8B2E8E84_1A68_4B75_A867_04E8EAC8E685_.wvu.FilterData" localSheetId="4" hidden="1">#REF!</definedName>
    <definedName name="Z_8B2E8E84_1A68_4B75_A867_04E8EAC8E685_.wvu.FilterData" localSheetId="7" hidden="1">#REF!</definedName>
    <definedName name="Z_8B2E8E84_1A68_4B75_A867_04E8EAC8E685_.wvu.FilterData" hidden="1">#REF!</definedName>
    <definedName name="Z_8B5FADF8_BAFC_44E0_9D1D_DE21657D83CA_.wvu.FilterData" localSheetId="4" hidden="1">#REF!</definedName>
    <definedName name="Z_8B5FADF8_BAFC_44E0_9D1D_DE21657D83CA_.wvu.FilterData" localSheetId="7" hidden="1">#REF!</definedName>
    <definedName name="Z_8B5FADF8_BAFC_44E0_9D1D_DE21657D83CA_.wvu.FilterData" hidden="1">#REF!</definedName>
    <definedName name="Z_8CBA7976_3F45_4926_8F5C_251343B1DCDB_.wvu.FilterData" localSheetId="4" hidden="1">#REF!</definedName>
    <definedName name="Z_8CBA7976_3F45_4926_8F5C_251343B1DCDB_.wvu.FilterData" localSheetId="7" hidden="1">#REF!</definedName>
    <definedName name="Z_8CBA7976_3F45_4926_8F5C_251343B1DCDB_.wvu.FilterData" hidden="1">#REF!</definedName>
    <definedName name="Z_8D213052_8AFD_4E06_B410_DCB431062572_.wvu.FilterData" localSheetId="4" hidden="1">#REF!</definedName>
    <definedName name="Z_8D213052_8AFD_4E06_B410_DCB431062572_.wvu.FilterData" localSheetId="7" hidden="1">#REF!</definedName>
    <definedName name="Z_8D213052_8AFD_4E06_B410_DCB431062572_.wvu.FilterData" hidden="1">#REF!</definedName>
    <definedName name="Z_8EA755F4_0515_4AA0_970C_55F473C7FD9B_.wvu.FilterData" localSheetId="4" hidden="1">#REF!</definedName>
    <definedName name="Z_8EA755F4_0515_4AA0_970C_55F473C7FD9B_.wvu.FilterData" localSheetId="7" hidden="1">#REF!</definedName>
    <definedName name="Z_8EA755F4_0515_4AA0_970C_55F473C7FD9B_.wvu.FilterData" hidden="1">#REF!</definedName>
    <definedName name="Z_8F33F4E3_A14E_4DD4_ADD4_B19023A45B10_.wvu.FilterData" localSheetId="4" hidden="1">#REF!</definedName>
    <definedName name="Z_8F33F4E3_A14E_4DD4_ADD4_B19023A45B10_.wvu.FilterData" localSheetId="7" hidden="1">#REF!</definedName>
    <definedName name="Z_8F33F4E3_A14E_4DD4_ADD4_B19023A45B10_.wvu.FilterData" hidden="1">#REF!</definedName>
    <definedName name="Z_901BF8EA_CA8A_411C_8FD3_BCB793FCF48A_.wvu.FilterData" localSheetId="4" hidden="1">#REF!</definedName>
    <definedName name="Z_901BF8EA_CA8A_411C_8FD3_BCB793FCF48A_.wvu.FilterData" localSheetId="7" hidden="1">#REF!</definedName>
    <definedName name="Z_901BF8EA_CA8A_411C_8FD3_BCB793FCF48A_.wvu.FilterData" hidden="1">#REF!</definedName>
    <definedName name="Z_91488B6D_F045_4050_BA1B_41C2E3B3B10A_.wvu.FilterData" localSheetId="4" hidden="1">#REF!</definedName>
    <definedName name="Z_91488B6D_F045_4050_BA1B_41C2E3B3B10A_.wvu.FilterData" localSheetId="7" hidden="1">#REF!</definedName>
    <definedName name="Z_91488B6D_F045_4050_BA1B_41C2E3B3B10A_.wvu.FilterData" hidden="1">#REF!</definedName>
    <definedName name="Z_92919032_3A1D_4E0A_A8D8_FD23494D13A8_.wvu.FilterData" localSheetId="4" hidden="1">#REF!</definedName>
    <definedName name="Z_92919032_3A1D_4E0A_A8D8_FD23494D13A8_.wvu.FilterData" localSheetId="7" hidden="1">#REF!</definedName>
    <definedName name="Z_92919032_3A1D_4E0A_A8D8_FD23494D13A8_.wvu.FilterData" hidden="1">#REF!</definedName>
    <definedName name="Z_9587B38A_B060_410B_8598_4B23623A371C_.wvu.FilterData" localSheetId="4" hidden="1">#REF!</definedName>
    <definedName name="Z_9587B38A_B060_410B_8598_4B23623A371C_.wvu.FilterData" localSheetId="7" hidden="1">#REF!</definedName>
    <definedName name="Z_9587B38A_B060_410B_8598_4B23623A371C_.wvu.FilterData" hidden="1">#REF!</definedName>
    <definedName name="Z_96EB0306_BB94_45E8_9D0D_4C07A6623010_.wvu.FilterData" localSheetId="4" hidden="1">#REF!</definedName>
    <definedName name="Z_96EB0306_BB94_45E8_9D0D_4C07A6623010_.wvu.FilterData" localSheetId="7" hidden="1">#REF!</definedName>
    <definedName name="Z_96EB0306_BB94_45E8_9D0D_4C07A6623010_.wvu.FilterData" hidden="1">#REF!</definedName>
    <definedName name="Z_97666733_8666_4F9D_9588_AF9B6CF9224C_.wvu.FilterData" localSheetId="4" hidden="1">#REF!</definedName>
    <definedName name="Z_97666733_8666_4F9D_9588_AF9B6CF9224C_.wvu.FilterData" localSheetId="7" hidden="1">#REF!</definedName>
    <definedName name="Z_97666733_8666_4F9D_9588_AF9B6CF9224C_.wvu.FilterData" hidden="1">#REF!</definedName>
    <definedName name="Z_98599B4F_1D05_4040_9183_E1D7A1DDEB9C_.wvu.FilterData" localSheetId="4" hidden="1">#REF!</definedName>
    <definedName name="Z_98599B4F_1D05_4040_9183_E1D7A1DDEB9C_.wvu.FilterData" localSheetId="7" hidden="1">#REF!</definedName>
    <definedName name="Z_98599B4F_1D05_4040_9183_E1D7A1DDEB9C_.wvu.FilterData" hidden="1">#REF!</definedName>
    <definedName name="Z_98C8BF36_C172_45C3_8EFB_521E6ACCA0D3_.wvu.FilterData" localSheetId="4" hidden="1">#REF!</definedName>
    <definedName name="Z_98C8BF36_C172_45C3_8EFB_521E6ACCA0D3_.wvu.FilterData" localSheetId="7" hidden="1">#REF!</definedName>
    <definedName name="Z_98C8BF36_C172_45C3_8EFB_521E6ACCA0D3_.wvu.FilterData" hidden="1">#REF!</definedName>
    <definedName name="Z_9A372634_7C2D_4502_BF44_0C63FD1FB6D2_.wvu.FilterData" localSheetId="4" hidden="1">#REF!</definedName>
    <definedName name="Z_9A372634_7C2D_4502_BF44_0C63FD1FB6D2_.wvu.FilterData" localSheetId="7" hidden="1">#REF!</definedName>
    <definedName name="Z_9A372634_7C2D_4502_BF44_0C63FD1FB6D2_.wvu.FilterData" hidden="1">#REF!</definedName>
    <definedName name="Z_9A5CC0D4_28E7_4461_BE2E_802002496535_.wvu.FilterData" localSheetId="4" hidden="1">#REF!</definedName>
    <definedName name="Z_9A5CC0D4_28E7_4461_BE2E_802002496535_.wvu.FilterData" localSheetId="7" hidden="1">#REF!</definedName>
    <definedName name="Z_9A5CC0D4_28E7_4461_BE2E_802002496535_.wvu.FilterData" hidden="1">#REF!</definedName>
    <definedName name="Z_9C86BF25_210A_4B5C_9F2A_856CA801294A_.wvu.FilterData" localSheetId="4" hidden="1">#REF!</definedName>
    <definedName name="Z_9C86BF25_210A_4B5C_9F2A_856CA801294A_.wvu.FilterData" localSheetId="7" hidden="1">#REF!</definedName>
    <definedName name="Z_9C86BF25_210A_4B5C_9F2A_856CA801294A_.wvu.FilterData" hidden="1">#REF!</definedName>
    <definedName name="Z_9C8AF864_7E20_415C_848E_C2849E8CBF0C_.wvu.FilterData" localSheetId="4" hidden="1">#REF!</definedName>
    <definedName name="Z_9C8AF864_7E20_415C_848E_C2849E8CBF0C_.wvu.FilterData" localSheetId="7" hidden="1">#REF!</definedName>
    <definedName name="Z_9C8AF864_7E20_415C_848E_C2849E8CBF0C_.wvu.FilterData" hidden="1">#REF!</definedName>
    <definedName name="Z_9E7B61E2_2701_4257_A261_86548A6D7D7C_.wvu.FilterData" localSheetId="4" hidden="1">#REF!</definedName>
    <definedName name="Z_9E7B61E2_2701_4257_A261_86548A6D7D7C_.wvu.FilterData" localSheetId="7" hidden="1">#REF!</definedName>
    <definedName name="Z_9E7B61E2_2701_4257_A261_86548A6D7D7C_.wvu.FilterData" hidden="1">#REF!</definedName>
    <definedName name="Z_A0276843_5A14_4A7A_AD1C_583475FE9ED2_.wvu.FilterData" localSheetId="4" hidden="1">#REF!</definedName>
    <definedName name="Z_A0276843_5A14_4A7A_AD1C_583475FE9ED2_.wvu.FilterData" localSheetId="7" hidden="1">#REF!</definedName>
    <definedName name="Z_A0276843_5A14_4A7A_AD1C_583475FE9ED2_.wvu.FilterData" hidden="1">#REF!</definedName>
    <definedName name="Z_A2CB926C_E33A_4E38_9626_682814771DB1_.wvu.FilterData" localSheetId="4" hidden="1">#REF!</definedName>
    <definedName name="Z_A2CB926C_E33A_4E38_9626_682814771DB1_.wvu.FilterData" localSheetId="7" hidden="1">#REF!</definedName>
    <definedName name="Z_A2CB926C_E33A_4E38_9626_682814771DB1_.wvu.FilterData" hidden="1">#REF!</definedName>
    <definedName name="Z_A320C8A7_8D87_4204_85D4_AE25493D1363_.wvu.FilterData" localSheetId="4" hidden="1">#REF!</definedName>
    <definedName name="Z_A320C8A7_8D87_4204_85D4_AE25493D1363_.wvu.FilterData" localSheetId="7" hidden="1">#REF!</definedName>
    <definedName name="Z_A320C8A7_8D87_4204_85D4_AE25493D1363_.wvu.FilterData" hidden="1">#REF!</definedName>
    <definedName name="Z_A5F4C2AC_640B_40D9_88C9_69B3215DBE96_.wvu.FilterData" localSheetId="4" hidden="1">#REF!</definedName>
    <definedName name="Z_A5F4C2AC_640B_40D9_88C9_69B3215DBE96_.wvu.FilterData" localSheetId="7" hidden="1">#REF!</definedName>
    <definedName name="Z_A5F4C2AC_640B_40D9_88C9_69B3215DBE96_.wvu.FilterData" hidden="1">#REF!</definedName>
    <definedName name="Z_A686C168_1672_48B1_ADFD_481A1276CC81_.wvu.FilterData" localSheetId="4" hidden="1">#REF!</definedName>
    <definedName name="Z_A686C168_1672_48B1_ADFD_481A1276CC81_.wvu.FilterData" localSheetId="7" hidden="1">#REF!</definedName>
    <definedName name="Z_A686C168_1672_48B1_ADFD_481A1276CC81_.wvu.FilterData" hidden="1">#REF!</definedName>
    <definedName name="Z_A933351F_4BD3_4901_98D5_53D192BD61DC_.wvu.FilterData" localSheetId="4" hidden="1">#REF!</definedName>
    <definedName name="Z_A933351F_4BD3_4901_98D5_53D192BD61DC_.wvu.FilterData" localSheetId="7" hidden="1">#REF!</definedName>
    <definedName name="Z_A933351F_4BD3_4901_98D5_53D192BD61DC_.wvu.FilterData" hidden="1">#REF!</definedName>
    <definedName name="Z_AA0BD2F5_1513_40DB_B224_CC27CA57E181_.wvu.FilterData" localSheetId="4" hidden="1">#REF!</definedName>
    <definedName name="Z_AA0BD2F5_1513_40DB_B224_CC27CA57E181_.wvu.FilterData" localSheetId="7" hidden="1">#REF!</definedName>
    <definedName name="Z_AA0BD2F5_1513_40DB_B224_CC27CA57E181_.wvu.FilterData" hidden="1">#REF!</definedName>
    <definedName name="Z_AA329A38_94E6_4014_8D54_EFB48C7FA433_.wvu.FilterData" localSheetId="4" hidden="1">#REF!</definedName>
    <definedName name="Z_AA329A38_94E6_4014_8D54_EFB48C7FA433_.wvu.FilterData" localSheetId="7" hidden="1">#REF!</definedName>
    <definedName name="Z_AA329A38_94E6_4014_8D54_EFB48C7FA433_.wvu.FilterData" hidden="1">#REF!</definedName>
    <definedName name="Z_AC5679A6_5A24_441C_BBA3_F0C9D8E8E441_.wvu.FilterData" localSheetId="4" hidden="1">#REF!</definedName>
    <definedName name="Z_AC5679A6_5A24_441C_BBA3_F0C9D8E8E441_.wvu.FilterData" localSheetId="7" hidden="1">#REF!</definedName>
    <definedName name="Z_AC5679A6_5A24_441C_BBA3_F0C9D8E8E441_.wvu.FilterData" hidden="1">#REF!</definedName>
    <definedName name="Z_ACE528A7_3516_429C_8E77_FA07F86ED2D8_.wvu.Cols" localSheetId="4" hidden="1">#REF!</definedName>
    <definedName name="Z_ACE528A7_3516_429C_8E77_FA07F86ED2D8_.wvu.Cols" localSheetId="7" hidden="1">#REF!</definedName>
    <definedName name="Z_ACE528A7_3516_429C_8E77_FA07F86ED2D8_.wvu.Cols" hidden="1">#REF!</definedName>
    <definedName name="Z_AE302359_F16A_4874_8921_3865B0ECD878_.wvu.FilterData" localSheetId="4" hidden="1">#REF!</definedName>
    <definedName name="Z_AE302359_F16A_4874_8921_3865B0ECD878_.wvu.FilterData" localSheetId="7" hidden="1">#REF!</definedName>
    <definedName name="Z_AE302359_F16A_4874_8921_3865B0ECD878_.wvu.FilterData" hidden="1">#REF!</definedName>
    <definedName name="Z_AF0BF736_181F_4A59_8FB9_D3BCA8E591F7_.wvu.FilterData" localSheetId="4" hidden="1">#REF!</definedName>
    <definedName name="Z_AF0BF736_181F_4A59_8FB9_D3BCA8E591F7_.wvu.FilterData" localSheetId="7" hidden="1">#REF!</definedName>
    <definedName name="Z_AF0BF736_181F_4A59_8FB9_D3BCA8E591F7_.wvu.FilterData" hidden="1">#REF!</definedName>
    <definedName name="Z_AF12B415_1D2E_4088_9C86_BB0173951217_.wvu.FilterData" localSheetId="4" hidden="1">#REF!</definedName>
    <definedName name="Z_AF12B415_1D2E_4088_9C86_BB0173951217_.wvu.FilterData" localSheetId="7" hidden="1">#REF!</definedName>
    <definedName name="Z_AF12B415_1D2E_4088_9C86_BB0173951217_.wvu.FilterData" hidden="1">#REF!</definedName>
    <definedName name="Z_AF537E87_E5DE_4792_8C82_FFA1FC35463A_.wvu.FilterData" localSheetId="4" hidden="1">#REF!</definedName>
    <definedName name="Z_AF537E87_E5DE_4792_8C82_FFA1FC35463A_.wvu.FilterData" localSheetId="7" hidden="1">#REF!</definedName>
    <definedName name="Z_AF537E87_E5DE_4792_8C82_FFA1FC35463A_.wvu.FilterData" hidden="1">#REF!</definedName>
    <definedName name="Z_B1269BAB_A618_45E5_8379_9ECE98405A14_.wvu.FilterData" localSheetId="4" hidden="1">#REF!</definedName>
    <definedName name="Z_B1269BAB_A618_45E5_8379_9ECE98405A14_.wvu.FilterData" localSheetId="7" hidden="1">#REF!</definedName>
    <definedName name="Z_B1269BAB_A618_45E5_8379_9ECE98405A14_.wvu.FilterData" hidden="1">#REF!</definedName>
    <definedName name="Z_B20EEB3D_E9E6_496E_8678_B417DDC74718_.wvu.FilterData" localSheetId="4" hidden="1">#REF!</definedName>
    <definedName name="Z_B20EEB3D_E9E6_496E_8678_B417DDC74718_.wvu.FilterData" localSheetId="7" hidden="1">#REF!</definedName>
    <definedName name="Z_B20EEB3D_E9E6_496E_8678_B417DDC74718_.wvu.FilterData" hidden="1">#REF!</definedName>
    <definedName name="Z_B4864B96_AD18_4114_8AFA_A8BAA8915737_.wvu.FilterData" localSheetId="4" hidden="1">#REF!</definedName>
    <definedName name="Z_B4864B96_AD18_4114_8AFA_A8BAA8915737_.wvu.FilterData" localSheetId="7" hidden="1">#REF!</definedName>
    <definedName name="Z_B4864B96_AD18_4114_8AFA_A8BAA8915737_.wvu.FilterData" hidden="1">#REF!</definedName>
    <definedName name="Z_B645C4A8_1830_42C7_9DBF_0F519499A6CE_.wvu.FilterData" localSheetId="4" hidden="1">#REF!</definedName>
    <definedName name="Z_B645C4A8_1830_42C7_9DBF_0F519499A6CE_.wvu.FilterData" localSheetId="7" hidden="1">#REF!</definedName>
    <definedName name="Z_B645C4A8_1830_42C7_9DBF_0F519499A6CE_.wvu.FilterData" hidden="1">#REF!</definedName>
    <definedName name="Z_B7475313_60A1_440E_A07B_6B97978B34F2_.wvu.FilterData" localSheetId="4" hidden="1">#REF!</definedName>
    <definedName name="Z_B7475313_60A1_440E_A07B_6B97978B34F2_.wvu.FilterData" localSheetId="7" hidden="1">#REF!</definedName>
    <definedName name="Z_B7475313_60A1_440E_A07B_6B97978B34F2_.wvu.FilterData" hidden="1">#REF!</definedName>
    <definedName name="Z_B891B51F_1CA2_435F_A819_8A494B08D3EE_.wvu.FilterData" localSheetId="4" hidden="1">#REF!</definedName>
    <definedName name="Z_B891B51F_1CA2_435F_A819_8A494B08D3EE_.wvu.FilterData" localSheetId="7" hidden="1">#REF!</definedName>
    <definedName name="Z_B891B51F_1CA2_435F_A819_8A494B08D3EE_.wvu.FilterData" hidden="1">#REF!</definedName>
    <definedName name="Z_B8CE2FA5_D3F2_48A0_8603_A3FBA2808CB4_.wvu.FilterData" localSheetId="4" hidden="1">#REF!</definedName>
    <definedName name="Z_B8CE2FA5_D3F2_48A0_8603_A3FBA2808CB4_.wvu.FilterData" localSheetId="7" hidden="1">#REF!</definedName>
    <definedName name="Z_B8CE2FA5_D3F2_48A0_8603_A3FBA2808CB4_.wvu.FilterData" hidden="1">#REF!</definedName>
    <definedName name="Z_B9837360_94DA_11D7_9C1E_0004231B06E7_.wvu.FilterData" localSheetId="4" hidden="1">#REF!</definedName>
    <definedName name="Z_B9837360_94DA_11D7_9C1E_0004231B06E7_.wvu.FilterData" localSheetId="7" hidden="1">#REF!</definedName>
    <definedName name="Z_B9837360_94DA_11D7_9C1E_0004231B06E7_.wvu.FilterData" hidden="1">#REF!</definedName>
    <definedName name="Z_BBE1AFA0_C6F6_4019_9D53_075DA4654337_.wvu.FilterData" localSheetId="4" hidden="1">#REF!</definedName>
    <definedName name="Z_BBE1AFA0_C6F6_4019_9D53_075DA4654337_.wvu.FilterData" localSheetId="7" hidden="1">#REF!</definedName>
    <definedName name="Z_BBE1AFA0_C6F6_4019_9D53_075DA4654337_.wvu.FilterData" hidden="1">#REF!</definedName>
    <definedName name="Z_BC0EED6A_3F15_49FF_A48F_B40AC74B528A_.wvu.FilterData" localSheetId="4" hidden="1">#REF!</definedName>
    <definedName name="Z_BC0EED6A_3F15_49FF_A48F_B40AC74B528A_.wvu.FilterData" localSheetId="7" hidden="1">#REF!</definedName>
    <definedName name="Z_BC0EED6A_3F15_49FF_A48F_B40AC74B528A_.wvu.FilterData" hidden="1">#REF!</definedName>
    <definedName name="Z_BC4212E8_2D54_48E9_A2B4_66875F86EBEF_.wvu.FilterData" localSheetId="4" hidden="1">#REF!</definedName>
    <definedName name="Z_BC4212E8_2D54_48E9_A2B4_66875F86EBEF_.wvu.FilterData" localSheetId="7" hidden="1">#REF!</definedName>
    <definedName name="Z_BC4212E8_2D54_48E9_A2B4_66875F86EBEF_.wvu.FilterData" hidden="1">#REF!</definedName>
    <definedName name="Z_BE48B5BF_102F_4FB8_8807_DA126440E01B_.wvu.FilterData" localSheetId="4" hidden="1">#REF!</definedName>
    <definedName name="Z_BE48B5BF_102F_4FB8_8807_DA126440E01B_.wvu.FilterData" localSheetId="7" hidden="1">#REF!</definedName>
    <definedName name="Z_BE48B5BF_102F_4FB8_8807_DA126440E01B_.wvu.FilterData" hidden="1">#REF!</definedName>
    <definedName name="Z_BE949522_4A35_4352_9A91_0CE0E28D3461_.wvu.FilterData" localSheetId="4" hidden="1">#REF!</definedName>
    <definedName name="Z_BE949522_4A35_4352_9A91_0CE0E28D3461_.wvu.FilterData" localSheetId="7" hidden="1">#REF!</definedName>
    <definedName name="Z_BE949522_4A35_4352_9A91_0CE0E28D3461_.wvu.FilterData" hidden="1">#REF!</definedName>
    <definedName name="Z_C1310828_8567_4952_A9D3_7183F1221321_.wvu.FilterData" localSheetId="4" hidden="1">#REF!</definedName>
    <definedName name="Z_C1310828_8567_4952_A9D3_7183F1221321_.wvu.FilterData" localSheetId="7" hidden="1">#REF!</definedName>
    <definedName name="Z_C1310828_8567_4952_A9D3_7183F1221321_.wvu.FilterData" hidden="1">#REF!</definedName>
    <definedName name="Z_C581774C_2FCD_4906_B930_CCB3F9F9A50B_.wvu.FilterData" localSheetId="4" hidden="1">#REF!</definedName>
    <definedName name="Z_C581774C_2FCD_4906_B930_CCB3F9F9A50B_.wvu.FilterData" localSheetId="7" hidden="1">#REF!</definedName>
    <definedName name="Z_C581774C_2FCD_4906_B930_CCB3F9F9A50B_.wvu.FilterData" hidden="1">#REF!</definedName>
    <definedName name="Z_C67C9A44_7556_4756_AC39_E00F137116ED_.wvu.FilterData" localSheetId="4" hidden="1">#REF!</definedName>
    <definedName name="Z_C67C9A44_7556_4756_AC39_E00F137116ED_.wvu.FilterData" localSheetId="7" hidden="1">#REF!</definedName>
    <definedName name="Z_C67C9A44_7556_4756_AC39_E00F137116ED_.wvu.FilterData" hidden="1">#REF!</definedName>
    <definedName name="Z_C908089F_9A5A_11D7_9C1E_0004231B06E7_.wvu.FilterData" localSheetId="4" hidden="1">#REF!</definedName>
    <definedName name="Z_C908089F_9A5A_11D7_9C1E_0004231B06E7_.wvu.FilterData" localSheetId="7" hidden="1">#REF!</definedName>
    <definedName name="Z_C908089F_9A5A_11D7_9C1E_0004231B06E7_.wvu.FilterData" hidden="1">#REF!</definedName>
    <definedName name="Z_C942EE3A_8DBF_41D7_ADAF_F43C01F31E23_.wvu.FilterData" localSheetId="4" hidden="1">#REF!</definedName>
    <definedName name="Z_C942EE3A_8DBF_41D7_ADAF_F43C01F31E23_.wvu.FilterData" localSheetId="7" hidden="1">#REF!</definedName>
    <definedName name="Z_C942EE3A_8DBF_41D7_ADAF_F43C01F31E23_.wvu.FilterData" hidden="1">#REF!</definedName>
    <definedName name="Z_CB8FB7EE_B771_11D7_9C1E_0004231B06E7_.wvu.FilterData" localSheetId="4" hidden="1">#REF!</definedName>
    <definedName name="Z_CB8FB7EE_B771_11D7_9C1E_0004231B06E7_.wvu.FilterData" localSheetId="7" hidden="1">#REF!</definedName>
    <definedName name="Z_CB8FB7EE_B771_11D7_9C1E_0004231B06E7_.wvu.FilterData" hidden="1">#REF!</definedName>
    <definedName name="Z_CB8FB7F1_B771_11D7_9C1E_0004231B06E7_.wvu.FilterData" localSheetId="4" hidden="1">#REF!</definedName>
    <definedName name="Z_CB8FB7F1_B771_11D7_9C1E_0004231B06E7_.wvu.FilterData" localSheetId="7" hidden="1">#REF!</definedName>
    <definedName name="Z_CB8FB7F1_B771_11D7_9C1E_0004231B06E7_.wvu.FilterData" hidden="1">#REF!</definedName>
    <definedName name="Z_CD48E0DF_E307_492A_9CFD_ADF6DE6ECCFB_.wvu.FilterData" localSheetId="4" hidden="1">#REF!</definedName>
    <definedName name="Z_CD48E0DF_E307_492A_9CFD_ADF6DE6ECCFB_.wvu.FilterData" localSheetId="7" hidden="1">#REF!</definedName>
    <definedName name="Z_CD48E0DF_E307_492A_9CFD_ADF6DE6ECCFB_.wvu.FilterData" hidden="1">#REF!</definedName>
    <definedName name="Z_CDAD3BC7_95B1_4949_91B3_EAB234D2A550_.wvu.FilterData" localSheetId="4" hidden="1">#REF!</definedName>
    <definedName name="Z_CDAD3BC7_95B1_4949_91B3_EAB234D2A550_.wvu.FilterData" localSheetId="7" hidden="1">#REF!</definedName>
    <definedName name="Z_CDAD3BC7_95B1_4949_91B3_EAB234D2A550_.wvu.FilterData" hidden="1">#REF!</definedName>
    <definedName name="Z_CE1A6073_4007_44EE_88D3_3C79CF746C78_.wvu.FilterData" localSheetId="4" hidden="1">#REF!</definedName>
    <definedName name="Z_CE1A6073_4007_44EE_88D3_3C79CF746C78_.wvu.FilterData" localSheetId="7" hidden="1">#REF!</definedName>
    <definedName name="Z_CE1A6073_4007_44EE_88D3_3C79CF746C78_.wvu.FilterData" hidden="1">#REF!</definedName>
    <definedName name="Z_D0500033_B90B_46E5_BD62_60D0DA033A55_.wvu.FilterData" localSheetId="4" hidden="1">#REF!</definedName>
    <definedName name="Z_D0500033_B90B_46E5_BD62_60D0DA033A55_.wvu.FilterData" localSheetId="7" hidden="1">#REF!</definedName>
    <definedName name="Z_D0500033_B90B_46E5_BD62_60D0DA033A55_.wvu.FilterData" hidden="1">#REF!</definedName>
    <definedName name="Z_D11C04A2_606C_4EF4_9AD3_4865E5EFAE70_.wvu.FilterData" localSheetId="4" hidden="1">#REF!</definedName>
    <definedName name="Z_D11C04A2_606C_4EF4_9AD3_4865E5EFAE70_.wvu.FilterData" localSheetId="7" hidden="1">#REF!</definedName>
    <definedName name="Z_D11C04A2_606C_4EF4_9AD3_4865E5EFAE70_.wvu.FilterData" hidden="1">#REF!</definedName>
    <definedName name="Z_D1371C66_ADFD_11D7_9C1E_0004231B06E7_.wvu.FilterData" localSheetId="4" hidden="1">#REF!</definedName>
    <definedName name="Z_D1371C66_ADFD_11D7_9C1E_0004231B06E7_.wvu.FilterData" localSheetId="7" hidden="1">#REF!</definedName>
    <definedName name="Z_D1371C66_ADFD_11D7_9C1E_0004231B06E7_.wvu.FilterData" hidden="1">#REF!</definedName>
    <definedName name="Z_D1371C82_ADFD_11D7_9C1E_0004231B06E7_.wvu.FilterData" localSheetId="4" hidden="1">#REF!</definedName>
    <definedName name="Z_D1371C82_ADFD_11D7_9C1E_0004231B06E7_.wvu.FilterData" localSheetId="7" hidden="1">#REF!</definedName>
    <definedName name="Z_D1371C82_ADFD_11D7_9C1E_0004231B06E7_.wvu.FilterData" hidden="1">#REF!</definedName>
    <definedName name="Z_D1371C98_ADFD_11D7_9C1E_0004231B06E7_.wvu.FilterData" localSheetId="4" hidden="1">#REF!</definedName>
    <definedName name="Z_D1371C98_ADFD_11D7_9C1E_0004231B06E7_.wvu.FilterData" localSheetId="7" hidden="1">#REF!</definedName>
    <definedName name="Z_D1371C98_ADFD_11D7_9C1E_0004231B06E7_.wvu.FilterData" hidden="1">#REF!</definedName>
    <definedName name="Z_D15727E9_9BC2_420E_AC98_E8E9B60BD754_.wvu.FilterData" localSheetId="4" hidden="1">#REF!</definedName>
    <definedName name="Z_D15727E9_9BC2_420E_AC98_E8E9B60BD754_.wvu.FilterData" localSheetId="7" hidden="1">#REF!</definedName>
    <definedName name="Z_D15727E9_9BC2_420E_AC98_E8E9B60BD754_.wvu.FilterData" hidden="1">#REF!</definedName>
    <definedName name="Z_D371D622_5497_46A4_826D_01F2F492E39D_.wvu.FilterData" localSheetId="4" hidden="1">#REF!</definedName>
    <definedName name="Z_D371D622_5497_46A4_826D_01F2F492E39D_.wvu.FilterData" localSheetId="7" hidden="1">#REF!</definedName>
    <definedName name="Z_D371D622_5497_46A4_826D_01F2F492E39D_.wvu.FilterData" hidden="1">#REF!</definedName>
    <definedName name="Z_D3FF2053_BD11_4CA8_9648_A06F387C0C79_.wvu.FilterData" localSheetId="4" hidden="1">#REF!</definedName>
    <definedName name="Z_D3FF2053_BD11_4CA8_9648_A06F387C0C79_.wvu.FilterData" localSheetId="7" hidden="1">#REF!</definedName>
    <definedName name="Z_D3FF2053_BD11_4CA8_9648_A06F387C0C79_.wvu.FilterData" hidden="1">#REF!</definedName>
    <definedName name="Z_D4D6DC3A_302F_4BF4_8221_EFB7EA05B30F_.wvu.FilterData" localSheetId="4" hidden="1">#REF!</definedName>
    <definedName name="Z_D4D6DC3A_302F_4BF4_8221_EFB7EA05B30F_.wvu.FilterData" localSheetId="7" hidden="1">#REF!</definedName>
    <definedName name="Z_D4D6DC3A_302F_4BF4_8221_EFB7EA05B30F_.wvu.FilterData" hidden="1">#REF!</definedName>
    <definedName name="Z_D4FF4BA0_F9BE_4CEE_B334_FBD19DA86BF4_.wvu.FilterData" localSheetId="4" hidden="1">#REF!</definedName>
    <definedName name="Z_D4FF4BA0_F9BE_4CEE_B334_FBD19DA86BF4_.wvu.FilterData" localSheetId="7" hidden="1">#REF!</definedName>
    <definedName name="Z_D4FF4BA0_F9BE_4CEE_B334_FBD19DA86BF4_.wvu.FilterData" hidden="1">#REF!</definedName>
    <definedName name="Z_D5810466_54E3_455B_B341_3E7B86FB72D3_.wvu.FilterData" localSheetId="4" hidden="1">#REF!</definedName>
    <definedName name="Z_D5810466_54E3_455B_B341_3E7B86FB72D3_.wvu.FilterData" localSheetId="7" hidden="1">#REF!</definedName>
    <definedName name="Z_D5810466_54E3_455B_B341_3E7B86FB72D3_.wvu.FilterData" hidden="1">#REF!</definedName>
    <definedName name="Z_D60B1DF7_D653_4F01_B5AD_6A66E578C24F_.wvu.FilterData" localSheetId="4" hidden="1">#REF!</definedName>
    <definedName name="Z_D60B1DF7_D653_4F01_B5AD_6A66E578C24F_.wvu.FilterData" localSheetId="7" hidden="1">#REF!</definedName>
    <definedName name="Z_D60B1DF7_D653_4F01_B5AD_6A66E578C24F_.wvu.FilterData" hidden="1">#REF!</definedName>
    <definedName name="Z_D684BA0E_B94B_4BF7_8F27_4E3A1924425C_.wvu.FilterData" localSheetId="4" hidden="1">#REF!</definedName>
    <definedName name="Z_D684BA0E_B94B_4BF7_8F27_4E3A1924425C_.wvu.FilterData" localSheetId="7" hidden="1">#REF!</definedName>
    <definedName name="Z_D684BA0E_B94B_4BF7_8F27_4E3A1924425C_.wvu.FilterData" hidden="1">#REF!</definedName>
    <definedName name="Z_D9443332_B48E_4E65_8F23_AC96FB75A5A9_.wvu.FilterData" localSheetId="4" hidden="1">#REF!</definedName>
    <definedName name="Z_D9443332_B48E_4E65_8F23_AC96FB75A5A9_.wvu.FilterData" localSheetId="7" hidden="1">#REF!</definedName>
    <definedName name="Z_D9443332_B48E_4E65_8F23_AC96FB75A5A9_.wvu.FilterData" hidden="1">#REF!</definedName>
    <definedName name="Z_DAA35AF8_874B_4671_A195_994D9700CFB0_.wvu.FilterData" localSheetId="4" hidden="1">#REF!</definedName>
    <definedName name="Z_DAA35AF8_874B_4671_A195_994D9700CFB0_.wvu.FilterData" localSheetId="7" hidden="1">#REF!</definedName>
    <definedName name="Z_DAA35AF8_874B_4671_A195_994D9700CFB0_.wvu.FilterData" hidden="1">#REF!</definedName>
    <definedName name="Z_DB31579F_8662_40C5_BB19_660F0F7B70E5_.wvu.FilterData" localSheetId="4" hidden="1">#REF!</definedName>
    <definedName name="Z_DB31579F_8662_40C5_BB19_660F0F7B70E5_.wvu.FilterData" localSheetId="7" hidden="1">#REF!</definedName>
    <definedName name="Z_DB31579F_8662_40C5_BB19_660F0F7B70E5_.wvu.FilterData" hidden="1">#REF!</definedName>
    <definedName name="Z_DB349C77_BBCF_4BF0_8906_770DC9CEB279_.wvu.FilterData" localSheetId="4" hidden="1">#REF!</definedName>
    <definedName name="Z_DB349C77_BBCF_4BF0_8906_770DC9CEB279_.wvu.FilterData" localSheetId="7" hidden="1">#REF!</definedName>
    <definedName name="Z_DB349C77_BBCF_4BF0_8906_770DC9CEB279_.wvu.FilterData" hidden="1">#REF!</definedName>
    <definedName name="Z_DBA9A16F_C863_43D6_BEF6_4907AD7FF11A_.wvu.FilterData" localSheetId="4" hidden="1">#REF!</definedName>
    <definedName name="Z_DBA9A16F_C863_43D6_BEF6_4907AD7FF11A_.wvu.FilterData" localSheetId="7" hidden="1">#REF!</definedName>
    <definedName name="Z_DBA9A16F_C863_43D6_BEF6_4907AD7FF11A_.wvu.FilterData" hidden="1">#REF!</definedName>
    <definedName name="Z_DC39DC03_5BF1_41DE_A26D_8DA774859990_.wvu.FilterData" localSheetId="4" hidden="1">#REF!</definedName>
    <definedName name="Z_DC39DC03_5BF1_41DE_A26D_8DA774859990_.wvu.FilterData" localSheetId="7" hidden="1">#REF!</definedName>
    <definedName name="Z_DC39DC03_5BF1_41DE_A26D_8DA774859990_.wvu.FilterData" hidden="1">#REF!</definedName>
    <definedName name="Z_DC4BE57B_E9B6_4823_AAB5_0B4AD0A1C9F8_.wvu.FilterData" localSheetId="4" hidden="1">#REF!</definedName>
    <definedName name="Z_DC4BE57B_E9B6_4823_AAB5_0B4AD0A1C9F8_.wvu.FilterData" localSheetId="7" hidden="1">#REF!</definedName>
    <definedName name="Z_DC4BE57B_E9B6_4823_AAB5_0B4AD0A1C9F8_.wvu.FilterData" hidden="1">#REF!</definedName>
    <definedName name="Z_DD40B456_B833_4D7B_A3C9_47AA2D6A0830_.wvu.FilterData" localSheetId="4" hidden="1">#REF!</definedName>
    <definedName name="Z_DD40B456_B833_4D7B_A3C9_47AA2D6A0830_.wvu.FilterData" localSheetId="7" hidden="1">#REF!</definedName>
    <definedName name="Z_DD40B456_B833_4D7B_A3C9_47AA2D6A0830_.wvu.FilterData" hidden="1">#REF!</definedName>
    <definedName name="Z_DDC9046D_2716_4CA3_9471_7091058B3C12_.wvu.FilterData" localSheetId="4" hidden="1">#REF!</definedName>
    <definedName name="Z_DDC9046D_2716_4CA3_9471_7091058B3C12_.wvu.FilterData" localSheetId="7" hidden="1">#REF!</definedName>
    <definedName name="Z_DDC9046D_2716_4CA3_9471_7091058B3C12_.wvu.FilterData" hidden="1">#REF!</definedName>
    <definedName name="Z_DF3B204A_F509_4DA0_BCB7_F89536B5FEBF_.wvu.FilterData" localSheetId="4" hidden="1">#REF!</definedName>
    <definedName name="Z_DF3B204A_F509_4DA0_BCB7_F89536B5FEBF_.wvu.FilterData" localSheetId="7" hidden="1">#REF!</definedName>
    <definedName name="Z_DF3B204A_F509_4DA0_BCB7_F89536B5FEBF_.wvu.FilterData" hidden="1">#REF!</definedName>
    <definedName name="Z_E3FFE9E0_6C4F_4FB4_A56E_FBE96871B5C8_.wvu.Cols" localSheetId="4" hidden="1">#REF!,#REF!</definedName>
    <definedName name="Z_E3FFE9E0_6C4F_4FB4_A56E_FBE96871B5C8_.wvu.Cols" localSheetId="7" hidden="1">#REF!,#REF!</definedName>
    <definedName name="Z_E3FFE9E0_6C4F_4FB4_A56E_FBE96871B5C8_.wvu.Cols" hidden="1">#REF!,#REF!</definedName>
    <definedName name="Z_E3FFE9E0_6C4F_4FB4_A56E_FBE96871B5C8_.wvu.FilterData" localSheetId="4" hidden="1">#REF!</definedName>
    <definedName name="Z_E3FFE9E0_6C4F_4FB4_A56E_FBE96871B5C8_.wvu.FilterData" localSheetId="7" hidden="1">#REF!</definedName>
    <definedName name="Z_E3FFE9E0_6C4F_4FB4_A56E_FBE96871B5C8_.wvu.FilterData" hidden="1">#REF!</definedName>
    <definedName name="Z_E42D429F_E4E8_41D2_9176_83C726BAF8E3_.wvu.FilterData" localSheetId="4" hidden="1">#REF!</definedName>
    <definedName name="Z_E42D429F_E4E8_41D2_9176_83C726BAF8E3_.wvu.FilterData" localSheetId="7" hidden="1">#REF!</definedName>
    <definedName name="Z_E42D429F_E4E8_41D2_9176_83C726BAF8E3_.wvu.FilterData" hidden="1">#REF!</definedName>
    <definedName name="Z_E491B72F_902A_11D7_9C1E_0004231B06E7_.wvu.FilterData" localSheetId="4" hidden="1">#REF!</definedName>
    <definedName name="Z_E491B72F_902A_11D7_9C1E_0004231B06E7_.wvu.FilterData" localSheetId="7" hidden="1">#REF!</definedName>
    <definedName name="Z_E491B72F_902A_11D7_9C1E_0004231B06E7_.wvu.FilterData" hidden="1">#REF!</definedName>
    <definedName name="Z_E491B77E_902A_11D7_9C1E_0004231B06E7_.wvu.FilterData" localSheetId="4" hidden="1">#REF!</definedName>
    <definedName name="Z_E491B77E_902A_11D7_9C1E_0004231B06E7_.wvu.FilterData" localSheetId="7" hidden="1">#REF!</definedName>
    <definedName name="Z_E491B77E_902A_11D7_9C1E_0004231B06E7_.wvu.FilterData" hidden="1">#REF!</definedName>
    <definedName name="Z_E4A534A8_CD89_4423_9F3F_8134353F3CAC_.wvu.FilterData" localSheetId="4" hidden="1">#REF!</definedName>
    <definedName name="Z_E4A534A8_CD89_4423_9F3F_8134353F3CAC_.wvu.FilterData" localSheetId="7" hidden="1">#REF!</definedName>
    <definedName name="Z_E4A534A8_CD89_4423_9F3F_8134353F3CAC_.wvu.FilterData" hidden="1">#REF!</definedName>
    <definedName name="Z_E4E1532E_DC25_47E7_8CAC_8E70342889F1_.wvu.FilterData" localSheetId="4" hidden="1">#REF!</definedName>
    <definedName name="Z_E4E1532E_DC25_47E7_8CAC_8E70342889F1_.wvu.FilterData" localSheetId="7" hidden="1">#REF!</definedName>
    <definedName name="Z_E4E1532E_DC25_47E7_8CAC_8E70342889F1_.wvu.FilterData" hidden="1">#REF!</definedName>
    <definedName name="Z_E74731A0_5CEF_4B97_AFDD_B1DCA3953478_.wvu.FilterData" localSheetId="4" hidden="1">#REF!</definedName>
    <definedName name="Z_E74731A0_5CEF_4B97_AFDD_B1DCA3953478_.wvu.FilterData" localSheetId="7" hidden="1">#REF!</definedName>
    <definedName name="Z_E74731A0_5CEF_4B97_AFDD_B1DCA3953478_.wvu.FilterData" hidden="1">#REF!</definedName>
    <definedName name="Z_E7582842_0D7F_4174_A223_2AB1DD8C9047_.wvu.FilterData" localSheetId="4" hidden="1">#REF!</definedName>
    <definedName name="Z_E7582842_0D7F_4174_A223_2AB1DD8C9047_.wvu.FilterData" localSheetId="7" hidden="1">#REF!</definedName>
    <definedName name="Z_E7582842_0D7F_4174_A223_2AB1DD8C9047_.wvu.FilterData" hidden="1">#REF!</definedName>
    <definedName name="Z_E7E3B215_0D2B_424B_B9A9_091ABF42A9B2_.wvu.FilterData" localSheetId="4" hidden="1">#REF!</definedName>
    <definedName name="Z_E7E3B215_0D2B_424B_B9A9_091ABF42A9B2_.wvu.FilterData" localSheetId="7" hidden="1">#REF!</definedName>
    <definedName name="Z_E7E3B215_0D2B_424B_B9A9_091ABF42A9B2_.wvu.FilterData" hidden="1">#REF!</definedName>
    <definedName name="Z_E833D806_B408_4951_8EA0_84873DD98CC6_.wvu.FilterData" localSheetId="4" hidden="1">#REF!</definedName>
    <definedName name="Z_E833D806_B408_4951_8EA0_84873DD98CC6_.wvu.FilterData" localSheetId="7" hidden="1">#REF!</definedName>
    <definedName name="Z_E833D806_B408_4951_8EA0_84873DD98CC6_.wvu.FilterData" hidden="1">#REF!</definedName>
    <definedName name="Z_E84FA520_D8B7_472A_9913_1B62E15D532D_.wvu.FilterData" localSheetId="4" hidden="1">#REF!</definedName>
    <definedName name="Z_E84FA520_D8B7_472A_9913_1B62E15D532D_.wvu.FilterData" localSheetId="7" hidden="1">#REF!</definedName>
    <definedName name="Z_E84FA520_D8B7_472A_9913_1B62E15D532D_.wvu.FilterData" hidden="1">#REF!</definedName>
    <definedName name="Z_E856A7FB_F0DE_4CE8_85BE_FBD78193AF0B_.wvu.FilterData" localSheetId="4" hidden="1">#REF!</definedName>
    <definedName name="Z_E856A7FB_F0DE_4CE8_85BE_FBD78193AF0B_.wvu.FilterData" localSheetId="7" hidden="1">#REF!</definedName>
    <definedName name="Z_E856A7FB_F0DE_4CE8_85BE_FBD78193AF0B_.wvu.FilterData" hidden="1">#REF!</definedName>
    <definedName name="Z_E8B81FC8_C17A_451A_B505_641DE5886245_.wvu.FilterData" localSheetId="4" hidden="1">#REF!</definedName>
    <definedName name="Z_E8B81FC8_C17A_451A_B505_641DE5886245_.wvu.FilterData" localSheetId="7" hidden="1">#REF!</definedName>
    <definedName name="Z_E8B81FC8_C17A_451A_B505_641DE5886245_.wvu.FilterData" hidden="1">#REF!</definedName>
    <definedName name="Z_EA900FC6_5EC3_4E18_9ED9_37FAC8862A4C_.wvu.FilterData" localSheetId="4" hidden="1">#REF!</definedName>
    <definedName name="Z_EA900FC6_5EC3_4E18_9ED9_37FAC8862A4C_.wvu.FilterData" localSheetId="7" hidden="1">#REF!</definedName>
    <definedName name="Z_EA900FC6_5EC3_4E18_9ED9_37FAC8862A4C_.wvu.FilterData" hidden="1">#REF!</definedName>
    <definedName name="Z_EC12F0CE_807C_4CF2_B52D_1E5945238C05_.wvu.FilterData" localSheetId="4" hidden="1">#REF!</definedName>
    <definedName name="Z_EC12F0CE_807C_4CF2_B52D_1E5945238C05_.wvu.FilterData" localSheetId="7" hidden="1">#REF!</definedName>
    <definedName name="Z_EC12F0CE_807C_4CF2_B52D_1E5945238C05_.wvu.FilterData" hidden="1">#REF!</definedName>
    <definedName name="Z_EC74CDC8_4C91_4C55_BE9F_24DF0A9793FF_.wvu.FilterData" localSheetId="4" hidden="1">#REF!</definedName>
    <definedName name="Z_EC74CDC8_4C91_4C55_BE9F_24DF0A9793FF_.wvu.FilterData" localSheetId="7" hidden="1">#REF!</definedName>
    <definedName name="Z_EC74CDC8_4C91_4C55_BE9F_24DF0A9793FF_.wvu.FilterData" hidden="1">#REF!</definedName>
    <definedName name="Z_ED3E33DB_FBFA_4FDE_929F_AD12074101A3_.wvu.FilterData" localSheetId="4" hidden="1">#REF!</definedName>
    <definedName name="Z_ED3E33DB_FBFA_4FDE_929F_AD12074101A3_.wvu.FilterData" localSheetId="7" hidden="1">#REF!</definedName>
    <definedName name="Z_ED3E33DB_FBFA_4FDE_929F_AD12074101A3_.wvu.FilterData" hidden="1">#REF!</definedName>
    <definedName name="Z_EE21DFC7_81AA_40DA_B313_9BC83DA41DD6_.wvu.FilterData" localSheetId="4" hidden="1">#REF!</definedName>
    <definedName name="Z_EE21DFC7_81AA_40DA_B313_9BC83DA41DD6_.wvu.FilterData" localSheetId="7" hidden="1">#REF!</definedName>
    <definedName name="Z_EE21DFC7_81AA_40DA_B313_9BC83DA41DD6_.wvu.FilterData" hidden="1">#REF!</definedName>
    <definedName name="Z_EE5311D7_3149_40F1_82F5_7EEC6ACB6C85_.wvu.FilterData" localSheetId="4" hidden="1">#REF!</definedName>
    <definedName name="Z_EE5311D7_3149_40F1_82F5_7EEC6ACB6C85_.wvu.FilterData" localSheetId="7" hidden="1">#REF!</definedName>
    <definedName name="Z_EE5311D7_3149_40F1_82F5_7EEC6ACB6C85_.wvu.FilterData" hidden="1">#REF!</definedName>
    <definedName name="Z_EEE8CD21_C3A5_4786_B8BE_B9E68F0A5347_.wvu.FilterData" localSheetId="4" hidden="1">#REF!</definedName>
    <definedName name="Z_EEE8CD21_C3A5_4786_B8BE_B9E68F0A5347_.wvu.FilterData" localSheetId="7" hidden="1">#REF!</definedName>
    <definedName name="Z_EEE8CD21_C3A5_4786_B8BE_B9E68F0A5347_.wvu.FilterData" hidden="1">#REF!</definedName>
    <definedName name="Z_F0522591_4E2E_4AD6_B99B_B69551272A68_.wvu.FilterData" localSheetId="4" hidden="1">#REF!</definedName>
    <definedName name="Z_F0522591_4E2E_4AD6_B99B_B69551272A68_.wvu.FilterData" localSheetId="7" hidden="1">#REF!</definedName>
    <definedName name="Z_F0522591_4E2E_4AD6_B99B_B69551272A68_.wvu.FilterData" hidden="1">#REF!</definedName>
    <definedName name="Z_F1326E0B_5376_4D6E_9BC8_214AA525DE83_.wvu.FilterData" localSheetId="4" hidden="1">#REF!</definedName>
    <definedName name="Z_F1326E0B_5376_4D6E_9BC8_214AA525DE83_.wvu.FilterData" localSheetId="7" hidden="1">#REF!</definedName>
    <definedName name="Z_F1326E0B_5376_4D6E_9BC8_214AA525DE83_.wvu.FilterData" hidden="1">#REF!</definedName>
    <definedName name="Z_F300E2D5_C458_4E4B_AB71_FF06367EF684_.wvu.FilterData" localSheetId="4" hidden="1">#REF!</definedName>
    <definedName name="Z_F300E2D5_C458_4E4B_AB71_FF06367EF684_.wvu.FilterData" localSheetId="7" hidden="1">#REF!</definedName>
    <definedName name="Z_F300E2D5_C458_4E4B_AB71_FF06367EF684_.wvu.FilterData" hidden="1">#REF!</definedName>
    <definedName name="Z_F3F443DB_8EE1_48F9_9BF4_EAF21EDD719F_.wvu.FilterData" localSheetId="4" hidden="1">#REF!</definedName>
    <definedName name="Z_F3F443DB_8EE1_48F9_9BF4_EAF21EDD719F_.wvu.FilterData" localSheetId="7" hidden="1">#REF!</definedName>
    <definedName name="Z_F3F443DB_8EE1_48F9_9BF4_EAF21EDD719F_.wvu.FilterData" hidden="1">#REF!</definedName>
    <definedName name="Z_F6923408_DB58_4A59_8717_D0133A922204_.wvu.FilterData" localSheetId="4" hidden="1">#REF!</definedName>
    <definedName name="Z_F6923408_DB58_4A59_8717_D0133A922204_.wvu.FilterData" localSheetId="7" hidden="1">#REF!</definedName>
    <definedName name="Z_F6923408_DB58_4A59_8717_D0133A922204_.wvu.FilterData" hidden="1">#REF!</definedName>
    <definedName name="Z_F9CB3A99_6D24_412C_93C4_575819594890_.wvu.FilterData" localSheetId="4" hidden="1">#REF!</definedName>
    <definedName name="Z_F9CB3A99_6D24_412C_93C4_575819594890_.wvu.FilterData" localSheetId="7" hidden="1">#REF!</definedName>
    <definedName name="Z_F9CB3A99_6D24_412C_93C4_575819594890_.wvu.FilterData" hidden="1">#REF!</definedName>
    <definedName name="Z_FA40CB26_17FE_4901_96A4_2176E8FA5EEE_.wvu.FilterData" localSheetId="4" hidden="1">#REF!</definedName>
    <definedName name="Z_FA40CB26_17FE_4901_96A4_2176E8FA5EEE_.wvu.FilterData" localSheetId="7" hidden="1">#REF!</definedName>
    <definedName name="Z_FA40CB26_17FE_4901_96A4_2176E8FA5EEE_.wvu.FilterData" hidden="1">#REF!</definedName>
    <definedName name="Z_FC4D1412_4B52_4393_A184_1BAD70B9C231_.wvu.FilterData" localSheetId="4" hidden="1">#REF!</definedName>
    <definedName name="Z_FC4D1412_4B52_4393_A184_1BAD70B9C231_.wvu.FilterData" localSheetId="7" hidden="1">#REF!</definedName>
    <definedName name="Z_FC4D1412_4B52_4393_A184_1BAD70B9C231_.wvu.FilterData" hidden="1">#REF!</definedName>
    <definedName name="Z_FD259A29_AD61_4284_9BC7_5C3B20DD002B_.wvu.FilterData" localSheetId="4" hidden="1">#REF!</definedName>
    <definedName name="Z_FD259A29_AD61_4284_9BC7_5C3B20DD002B_.wvu.FilterData" localSheetId="7" hidden="1">#REF!</definedName>
    <definedName name="Z_FD259A29_AD61_4284_9BC7_5C3B20DD002B_.wvu.FilterData" hidden="1">#REF!</definedName>
    <definedName name="Z_FDFF93A6_D487_497C_8FA1_B8636451E74C_.wvu.FilterData" localSheetId="4" hidden="1">#REF!</definedName>
    <definedName name="Z_FDFF93A6_D487_497C_8FA1_B8636451E74C_.wvu.FilterData" localSheetId="7" hidden="1">#REF!</definedName>
    <definedName name="Z_FDFF93A6_D487_497C_8FA1_B8636451E74C_.wvu.FilterData" hidden="1">#REF!</definedName>
    <definedName name="Z_FE37516D_56E4_424C_8DE6_6B2719F76EF4_.wvu.FilterData" localSheetId="4" hidden="1">#REF!</definedName>
    <definedName name="Z_FE37516D_56E4_424C_8DE6_6B2719F76EF4_.wvu.FilterData" localSheetId="7" hidden="1">#REF!</definedName>
    <definedName name="Z_FE37516D_56E4_424C_8DE6_6B2719F76EF4_.wvu.FilterData" hidden="1">#REF!</definedName>
    <definedName name="Z_FEBB3479_FB57_4CDC_BCCD_5D8B83257FC7_.wvu.FilterData" localSheetId="4" hidden="1">#REF!</definedName>
    <definedName name="Z_FEBB3479_FB57_4CDC_BCCD_5D8B83257FC7_.wvu.FilterData" localSheetId="7" hidden="1">#REF!</definedName>
    <definedName name="Z_FEBB3479_FB57_4CDC_BCCD_5D8B83257FC7_.wvu.FilterData" hidden="1">#REF!</definedName>
    <definedName name="ZA" localSheetId="4">#REF!</definedName>
    <definedName name="ZA" localSheetId="7">#REF!</definedName>
    <definedName name="ZA" localSheetId="26">#REF!</definedName>
    <definedName name="ZA">#REF!</definedName>
    <definedName name="ZAA" localSheetId="4">#REF!</definedName>
    <definedName name="ZAA" localSheetId="7">#REF!</definedName>
    <definedName name="ZAA">#REF!</definedName>
    <definedName name="zar" localSheetId="4">#REF!</definedName>
    <definedName name="zar" localSheetId="7">#REF!</definedName>
    <definedName name="zar">#REF!</definedName>
    <definedName name="ZARCAO" localSheetId="4">#REF!</definedName>
    <definedName name="ZARCAO" localSheetId="7">#REF!</definedName>
    <definedName name="ZARCAO">#REF!</definedName>
    <definedName name="zaza" localSheetId="25" hidden="1">{#N/A,#N/A,FALSE,"MO (2)"}</definedName>
    <definedName name="zaza" localSheetId="4" hidden="1">{#N/A,#N/A,FALSE,"MO (2)"}</definedName>
    <definedName name="zaza" localSheetId="27" hidden="1">{#N/A,#N/A,FALSE,"MO (2)"}</definedName>
    <definedName name="zaza" localSheetId="7" hidden="1">{#N/A,#N/A,FALSE,"MO (2)"}</definedName>
    <definedName name="zaza" localSheetId="24" hidden="1">{#N/A,#N/A,FALSE,"MO (2)"}</definedName>
    <definedName name="zaza" hidden="1">{#N/A,#N/A,FALSE,"MO (2)"}</definedName>
    <definedName name="zaza_1" localSheetId="4" hidden="1">{#N/A,#N/A,FALSE,"MO (2)"}</definedName>
    <definedName name="zaza_1" localSheetId="7" hidden="1">{#N/A,#N/A,FALSE,"MO (2)"}</definedName>
    <definedName name="zaza_1" hidden="1">{#N/A,#N/A,FALSE,"MO (2)"}</definedName>
    <definedName name="zcsa" localSheetId="4">#REF!</definedName>
    <definedName name="zcsa" localSheetId="7">#REF!</definedName>
    <definedName name="zcsa">#REF!</definedName>
    <definedName name="ZFLHDSZLGKJ" localSheetId="4" hidden="1">#REF!</definedName>
    <definedName name="ZFLHDSZLGKJ" localSheetId="7" hidden="1">#REF!</definedName>
    <definedName name="ZFLHDSZLGKJ" hidden="1">#REF!</definedName>
    <definedName name="zfrcxr" localSheetId="4">#REF!</definedName>
    <definedName name="zfrcxr" localSheetId="7">#REF!</definedName>
    <definedName name="zfrcxr">#REF!</definedName>
    <definedName name="ZFRGCGB" localSheetId="4">#REF!</definedName>
    <definedName name="ZFRGCGB" localSheetId="7">#REF!</definedName>
    <definedName name="ZFRGCGB">#REF!</definedName>
    <definedName name="ZFRGCGTH" localSheetId="4">#REF!</definedName>
    <definedName name="ZFRGCGTH" localSheetId="7">#REF!</definedName>
    <definedName name="ZFRGCGTH">#REF!</definedName>
    <definedName name="zg" localSheetId="4" hidden="1">#REF!</definedName>
    <definedName name="zg" localSheetId="7" hidden="1">#REF!</definedName>
    <definedName name="zg" hidden="1">#REF!</definedName>
    <definedName name="zk" localSheetId="4" hidden="1">#REF!</definedName>
    <definedName name="zk" localSheetId="7" hidden="1">#REF!</definedName>
    <definedName name="zk" hidden="1">#REF!</definedName>
    <definedName name="zo" localSheetId="4" hidden="1">#REF!</definedName>
    <definedName name="zo" localSheetId="7" hidden="1">#REF!</definedName>
    <definedName name="zo" hidden="1">#REF!</definedName>
    <definedName name="ZONASUL" localSheetId="4">#REF!</definedName>
    <definedName name="ZONASUL" localSheetId="7">#REF!</definedName>
    <definedName name="ZONASUL">#REF!</definedName>
    <definedName name="ZS" localSheetId="4" hidden="1">#REF!</definedName>
    <definedName name="ZS" localSheetId="7" hidden="1">#REF!</definedName>
    <definedName name="ZS" hidden="1">#REF!</definedName>
    <definedName name="zwexcfr" localSheetId="4">#REF!</definedName>
    <definedName name="zwexcfr" localSheetId="7">#REF!</definedName>
    <definedName name="zwexcfr">#REF!</definedName>
    <definedName name="zx" localSheetId="7" hidden="1">{"Pèrdues i Guanys analític.Català",#N/A,FALSE,"Català";"Pèrdues i G. analític.castellà",#N/A,FALSE,"Castellà"}</definedName>
    <definedName name="zx" hidden="1">{"Pèrdues i Guanys analític.Català",#N/A,FALSE,"Català";"Pèrdues i G. analític.castellà",#N/A,FALSE,"Castellà"}</definedName>
    <definedName name="zxd" localSheetId="4">#REF!</definedName>
    <definedName name="zxd" localSheetId="7">#REF!</definedName>
    <definedName name="zxd">#REF!</definedName>
    <definedName name="ZZ" localSheetId="4">#N/A</definedName>
    <definedName name="ZZ" localSheetId="7">#REF!</definedName>
    <definedName name="zz" hidden="1">{"Pèrdues i Guanys analític.Català",#N/A,FALSE,"Català";"Pèrdues i G. analític.castellà",#N/A,FALSE,"Castellà"}</definedName>
    <definedName name="ZZ_1" localSheetId="4">#REF!</definedName>
    <definedName name="ZZ_1" localSheetId="7">#REF!</definedName>
    <definedName name="ZZ_1" localSheetId="26">#REF!</definedName>
    <definedName name="ZZ_1">#REF!</definedName>
    <definedName name="zzz" localSheetId="4" hidden="1">#REF!</definedName>
    <definedName name="zzz" localSheetId="7" hidden="1">#REF!</definedName>
    <definedName name="zzz" hidden="1">#REF!</definedName>
    <definedName name="zzzzz" localSheetId="7">#N/A</definedName>
    <definedName name="zzzzz">#N/A</definedName>
    <definedName name="zzzzzzzz" localSheetId="4">#REF!</definedName>
    <definedName name="zzzzzzzz" localSheetId="7">#REF!</definedName>
    <definedName name="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47" i="164" l="1"/>
  <c r="K47" i="164"/>
  <c r="L45" i="164"/>
  <c r="J44" i="164"/>
  <c r="I44" i="164"/>
  <c r="K44" i="164" s="1"/>
  <c r="M44" i="164" s="1"/>
  <c r="M45" i="164" s="1"/>
  <c r="H44" i="164"/>
  <c r="M42" i="164"/>
  <c r="M43" i="164" s="1"/>
  <c r="K42" i="164"/>
  <c r="I42" i="164"/>
  <c r="H42" i="164"/>
  <c r="M41" i="164"/>
  <c r="J39" i="164"/>
  <c r="I39" i="164"/>
  <c r="K39" i="164" s="1"/>
  <c r="M39" i="164" s="1"/>
  <c r="F39" i="164"/>
  <c r="K38" i="164"/>
  <c r="M38" i="164" s="1"/>
  <c r="M40" i="164" s="1"/>
  <c r="H38" i="164"/>
  <c r="L37" i="164"/>
  <c r="J36" i="164"/>
  <c r="I36" i="164"/>
  <c r="K36" i="164" s="1"/>
  <c r="M36" i="164" s="1"/>
  <c r="F36" i="164"/>
  <c r="H35" i="164"/>
  <c r="K35" i="164" s="1"/>
  <c r="M35" i="164" s="1"/>
  <c r="M37" i="164" s="1"/>
  <c r="L34" i="164"/>
  <c r="J33" i="164"/>
  <c r="I33" i="164"/>
  <c r="K33" i="164" s="1"/>
  <c r="M33" i="164" s="1"/>
  <c r="F33" i="164"/>
  <c r="H32" i="164"/>
  <c r="K32" i="164" s="1"/>
  <c r="M32" i="164" s="1"/>
  <c r="M34" i="164" s="1"/>
  <c r="Z82" i="163"/>
  <c r="Y82" i="163"/>
  <c r="K82" i="163"/>
  <c r="L82" i="163" s="1"/>
  <c r="N82" i="163" s="1"/>
  <c r="J82" i="163"/>
  <c r="H82" i="163"/>
  <c r="Y81" i="163"/>
  <c r="Z81" i="163" s="1"/>
  <c r="K81" i="163"/>
  <c r="J81" i="163"/>
  <c r="H81" i="163"/>
  <c r="Y80" i="163"/>
  <c r="Z80" i="163" s="1"/>
  <c r="K80" i="163"/>
  <c r="L80" i="163" s="1"/>
  <c r="J80" i="163"/>
  <c r="H80" i="163"/>
  <c r="W79" i="163"/>
  <c r="Y79" i="163" s="1"/>
  <c r="V79" i="163"/>
  <c r="U79" i="163"/>
  <c r="K79" i="163"/>
  <c r="L79" i="163" s="1"/>
  <c r="J79" i="163"/>
  <c r="H79" i="163"/>
  <c r="D79" i="163"/>
  <c r="Y78" i="163"/>
  <c r="K78" i="163"/>
  <c r="J78" i="163"/>
  <c r="H78" i="163"/>
  <c r="E78" i="163"/>
  <c r="Y77" i="163"/>
  <c r="Z77" i="163" s="1"/>
  <c r="H77" i="163"/>
  <c r="E77" i="163"/>
  <c r="Y76" i="163"/>
  <c r="Z76" i="163" s="1"/>
  <c r="K76" i="163"/>
  <c r="L76" i="163" s="1"/>
  <c r="J76" i="163"/>
  <c r="H76" i="163"/>
  <c r="D76" i="163"/>
  <c r="D81" i="163" s="1"/>
  <c r="Y75" i="163"/>
  <c r="Z75" i="163" s="1"/>
  <c r="K75" i="163"/>
  <c r="J75" i="163"/>
  <c r="H75" i="163"/>
  <c r="Y74" i="163"/>
  <c r="Z74" i="163" s="1"/>
  <c r="K74" i="163"/>
  <c r="J74" i="163"/>
  <c r="H74" i="163"/>
  <c r="D74" i="163"/>
  <c r="Y73" i="163"/>
  <c r="Z73" i="163" s="1"/>
  <c r="K73" i="163"/>
  <c r="L73" i="163" s="1"/>
  <c r="H73" i="163"/>
  <c r="W72" i="163"/>
  <c r="V72" i="163"/>
  <c r="U72" i="163"/>
  <c r="Y72" i="163" s="1"/>
  <c r="K72" i="163"/>
  <c r="J72" i="163"/>
  <c r="J77" i="163" s="1"/>
  <c r="H72" i="163"/>
  <c r="W71" i="163"/>
  <c r="V71" i="163"/>
  <c r="U71" i="163"/>
  <c r="Y71" i="163" s="1"/>
  <c r="Z71" i="163" s="1"/>
  <c r="K71" i="163"/>
  <c r="L71" i="163" s="1"/>
  <c r="N71" i="163" s="1"/>
  <c r="J71" i="163"/>
  <c r="H71" i="163"/>
  <c r="E71" i="163"/>
  <c r="M71" i="163" s="1"/>
  <c r="Y70" i="163"/>
  <c r="K70" i="163"/>
  <c r="L70" i="163" s="1"/>
  <c r="H70" i="163"/>
  <c r="W69" i="163"/>
  <c r="V69" i="163"/>
  <c r="U69" i="163"/>
  <c r="Y69" i="163" s="1"/>
  <c r="K69" i="163"/>
  <c r="L69" i="163" s="1"/>
  <c r="M69" i="163" s="1"/>
  <c r="H69" i="163"/>
  <c r="F69" i="163"/>
  <c r="Y68" i="163"/>
  <c r="Z68" i="163" s="1"/>
  <c r="N68" i="163"/>
  <c r="M68" i="163"/>
  <c r="L68" i="163"/>
  <c r="F68" i="163"/>
  <c r="AB62" i="163"/>
  <c r="W62" i="163"/>
  <c r="V62" i="163"/>
  <c r="U62" i="163"/>
  <c r="Q62" i="163"/>
  <c r="Y62" i="163" s="1"/>
  <c r="K62" i="163"/>
  <c r="L62" i="163" s="1"/>
  <c r="M62" i="163" s="1"/>
  <c r="J62" i="163"/>
  <c r="D62" i="163"/>
  <c r="C62" i="163"/>
  <c r="AB61" i="163"/>
  <c r="W61" i="163"/>
  <c r="V61" i="163"/>
  <c r="U61" i="163"/>
  <c r="S61" i="163"/>
  <c r="Q61" i="163"/>
  <c r="Y61" i="163" s="1"/>
  <c r="M61" i="163"/>
  <c r="K61" i="163"/>
  <c r="L61" i="163" s="1"/>
  <c r="J61" i="163"/>
  <c r="D61" i="163"/>
  <c r="C61" i="163"/>
  <c r="AB60" i="163"/>
  <c r="Y60" i="163"/>
  <c r="J60" i="163"/>
  <c r="L60" i="163" s="1"/>
  <c r="M60" i="163" s="1"/>
  <c r="C60" i="163"/>
  <c r="W59" i="163"/>
  <c r="Y59" i="163" s="1"/>
  <c r="Z59" i="163" s="1"/>
  <c r="V59" i="163"/>
  <c r="U59" i="163"/>
  <c r="K59" i="163"/>
  <c r="L59" i="163" s="1"/>
  <c r="M59" i="163" s="1"/>
  <c r="W58" i="163"/>
  <c r="V58" i="163"/>
  <c r="U58" i="163"/>
  <c r="Y58" i="163" s="1"/>
  <c r="Z58" i="163" s="1"/>
  <c r="L58" i="163"/>
  <c r="M58" i="163" s="1"/>
  <c r="K58" i="163"/>
  <c r="Y57" i="163"/>
  <c r="L57" i="163"/>
  <c r="M57" i="163" s="1"/>
  <c r="W51" i="163"/>
  <c r="V51" i="163"/>
  <c r="U51" i="163"/>
  <c r="Q51" i="163"/>
  <c r="K51" i="163"/>
  <c r="D51" i="163"/>
  <c r="C51" i="163"/>
  <c r="W50" i="163"/>
  <c r="V50" i="163"/>
  <c r="U50" i="163"/>
  <c r="Y50" i="163" s="1"/>
  <c r="Q50" i="163"/>
  <c r="M50" i="163"/>
  <c r="P50" i="163" s="1"/>
  <c r="K50" i="163"/>
  <c r="L50" i="163" s="1"/>
  <c r="J50" i="163"/>
  <c r="D50" i="163"/>
  <c r="C50" i="163"/>
  <c r="W49" i="163"/>
  <c r="V49" i="163"/>
  <c r="U49" i="163"/>
  <c r="Q49" i="163"/>
  <c r="Y49" i="163" s="1"/>
  <c r="K49" i="163"/>
  <c r="L49" i="163" s="1"/>
  <c r="M49" i="163" s="1"/>
  <c r="O49" i="163" s="1"/>
  <c r="D49" i="163"/>
  <c r="C49" i="163"/>
  <c r="W48" i="163"/>
  <c r="V48" i="163"/>
  <c r="U48" i="163"/>
  <c r="Y48" i="163" s="1"/>
  <c r="J48" i="163"/>
  <c r="W47" i="163"/>
  <c r="Y47" i="163" s="1"/>
  <c r="Z47" i="163" s="1"/>
  <c r="V47" i="163"/>
  <c r="U47" i="163"/>
  <c r="J47" i="163"/>
  <c r="L47" i="163" s="1"/>
  <c r="M47" i="163" s="1"/>
  <c r="W46" i="163"/>
  <c r="V46" i="163"/>
  <c r="U46" i="163"/>
  <c r="Y46" i="163" s="1"/>
  <c r="L46" i="163"/>
  <c r="M46" i="163" s="1"/>
  <c r="J46" i="163"/>
  <c r="J49" i="163" s="1"/>
  <c r="W45" i="163"/>
  <c r="V45" i="163"/>
  <c r="U45" i="163"/>
  <c r="S45" i="163"/>
  <c r="Q45" i="163"/>
  <c r="Y45" i="163" s="1"/>
  <c r="L45" i="163"/>
  <c r="M45" i="163" s="1"/>
  <c r="O45" i="163" s="1"/>
  <c r="D45" i="163"/>
  <c r="C45" i="163"/>
  <c r="Z44" i="163"/>
  <c r="W44" i="163"/>
  <c r="V44" i="163"/>
  <c r="Y44" i="163" s="1"/>
  <c r="U44" i="163"/>
  <c r="Q44" i="163"/>
  <c r="L44" i="163"/>
  <c r="M44" i="163" s="1"/>
  <c r="O44" i="163" s="1"/>
  <c r="D44" i="163"/>
  <c r="C44" i="163"/>
  <c r="W43" i="163"/>
  <c r="V43" i="163"/>
  <c r="Y43" i="163" s="1"/>
  <c r="Z43" i="163" s="1"/>
  <c r="U43" i="163"/>
  <c r="Q43" i="163"/>
  <c r="M43" i="163"/>
  <c r="O43" i="163" s="1"/>
  <c r="L43" i="163"/>
  <c r="D43" i="163"/>
  <c r="C43" i="163"/>
  <c r="W42" i="163"/>
  <c r="V42" i="163"/>
  <c r="U42" i="163"/>
  <c r="Y42" i="163" s="1"/>
  <c r="J42" i="163"/>
  <c r="L42" i="163" s="1"/>
  <c r="M42" i="163" s="1"/>
  <c r="O42" i="163" s="1"/>
  <c r="W41" i="163"/>
  <c r="V41" i="163"/>
  <c r="U41" i="163"/>
  <c r="Y41" i="163" s="1"/>
  <c r="J41" i="163"/>
  <c r="L41" i="163" s="1"/>
  <c r="M41" i="163" s="1"/>
  <c r="O41" i="163" s="1"/>
  <c r="W40" i="163"/>
  <c r="Y40" i="163" s="1"/>
  <c r="Z40" i="163" s="1"/>
  <c r="V40" i="163"/>
  <c r="U40" i="163"/>
  <c r="J40" i="163"/>
  <c r="L40" i="163" s="1"/>
  <c r="M40" i="163" s="1"/>
  <c r="O40" i="163" s="1"/>
  <c r="W39" i="163"/>
  <c r="V39" i="163"/>
  <c r="U39" i="163"/>
  <c r="Q39" i="163"/>
  <c r="Y39" i="163" s="1"/>
  <c r="Z39" i="163" s="1"/>
  <c r="J39" i="163"/>
  <c r="L39" i="163" s="1"/>
  <c r="M39" i="163" s="1"/>
  <c r="O39" i="163" s="1"/>
  <c r="D39" i="163"/>
  <c r="W38" i="163"/>
  <c r="V38" i="163"/>
  <c r="U38" i="163"/>
  <c r="Q38" i="163"/>
  <c r="Y38" i="163" s="1"/>
  <c r="J38" i="163"/>
  <c r="L38" i="163" s="1"/>
  <c r="M38" i="163" s="1"/>
  <c r="O38" i="163" s="1"/>
  <c r="D38" i="163"/>
  <c r="W37" i="163"/>
  <c r="V37" i="163"/>
  <c r="U37" i="163"/>
  <c r="S37" i="163"/>
  <c r="Q37" i="163"/>
  <c r="J37" i="163"/>
  <c r="L37" i="163" s="1"/>
  <c r="M37" i="163" s="1"/>
  <c r="O37" i="163" s="1"/>
  <c r="D37" i="163"/>
  <c r="W36" i="163"/>
  <c r="V36" i="163"/>
  <c r="U36" i="163"/>
  <c r="Q36" i="163"/>
  <c r="Y36" i="163" s="1"/>
  <c r="J36" i="163"/>
  <c r="L36" i="163" s="1"/>
  <c r="M36" i="163" s="1"/>
  <c r="O36" i="163" s="1"/>
  <c r="D36" i="163"/>
  <c r="W35" i="163"/>
  <c r="V35" i="163"/>
  <c r="Y35" i="163" s="1"/>
  <c r="U35" i="163"/>
  <c r="Q35" i="163"/>
  <c r="L35" i="163"/>
  <c r="M35" i="163" s="1"/>
  <c r="O35" i="163" s="1"/>
  <c r="J35" i="163"/>
  <c r="D35" i="163"/>
  <c r="W34" i="163"/>
  <c r="V34" i="163"/>
  <c r="U34" i="163"/>
  <c r="Y34" i="163" s="1"/>
  <c r="S34" i="163"/>
  <c r="Q34" i="163"/>
  <c r="L34" i="163"/>
  <c r="M34" i="163" s="1"/>
  <c r="O34" i="163" s="1"/>
  <c r="J34" i="163"/>
  <c r="D34" i="163"/>
  <c r="W33" i="163"/>
  <c r="V33" i="163"/>
  <c r="U33" i="163"/>
  <c r="Y33" i="163" s="1"/>
  <c r="Z33" i="163" s="1"/>
  <c r="Q33" i="163"/>
  <c r="L33" i="163"/>
  <c r="M33" i="163" s="1"/>
  <c r="O33" i="163" s="1"/>
  <c r="D33" i="163"/>
  <c r="W32" i="163"/>
  <c r="V32" i="163"/>
  <c r="U32" i="163"/>
  <c r="Q32" i="163"/>
  <c r="L32" i="163"/>
  <c r="M32" i="163" s="1"/>
  <c r="O32" i="163" s="1"/>
  <c r="D32" i="163"/>
  <c r="W31" i="163"/>
  <c r="V31" i="163"/>
  <c r="U31" i="163"/>
  <c r="S31" i="163"/>
  <c r="Q31" i="163"/>
  <c r="Y31" i="163" s="1"/>
  <c r="M31" i="163"/>
  <c r="O31" i="163" s="1"/>
  <c r="L31" i="163"/>
  <c r="D31" i="163"/>
  <c r="Q30" i="163"/>
  <c r="Y30" i="163" s="1"/>
  <c r="J30" i="163"/>
  <c r="L30" i="163" s="1"/>
  <c r="M30" i="163" s="1"/>
  <c r="O30" i="163" s="1"/>
  <c r="D30" i="163"/>
  <c r="Q29" i="163"/>
  <c r="Y29" i="163" s="1"/>
  <c r="L29" i="163"/>
  <c r="M29" i="163" s="1"/>
  <c r="O29" i="163" s="1"/>
  <c r="J29" i="163"/>
  <c r="D29" i="163"/>
  <c r="W28" i="163"/>
  <c r="V28" i="163"/>
  <c r="U28" i="163"/>
  <c r="S28" i="163"/>
  <c r="Q28" i="163"/>
  <c r="Y28" i="163" s="1"/>
  <c r="J28" i="163"/>
  <c r="L28" i="163" s="1"/>
  <c r="M28" i="163" s="1"/>
  <c r="O28" i="163" s="1"/>
  <c r="D28" i="163"/>
  <c r="W27" i="163"/>
  <c r="V27" i="163"/>
  <c r="U27" i="163"/>
  <c r="Q27" i="163"/>
  <c r="Y27" i="163" s="1"/>
  <c r="L27" i="163"/>
  <c r="M27" i="163" s="1"/>
  <c r="O27" i="163" s="1"/>
  <c r="D27" i="163"/>
  <c r="Z26" i="163"/>
  <c r="Q26" i="163"/>
  <c r="Y26" i="163" s="1"/>
  <c r="L26" i="163"/>
  <c r="M26" i="163" s="1"/>
  <c r="O26" i="163" s="1"/>
  <c r="D26" i="163"/>
  <c r="W25" i="163"/>
  <c r="V25" i="163"/>
  <c r="U25" i="163"/>
  <c r="Y25" i="163" s="1"/>
  <c r="Z25" i="163" s="1"/>
  <c r="S25" i="163"/>
  <c r="Q25" i="163"/>
  <c r="M25" i="163"/>
  <c r="O25" i="163" s="1"/>
  <c r="L25" i="163"/>
  <c r="D25" i="163"/>
  <c r="Y24" i="163"/>
  <c r="Z24" i="163" s="1"/>
  <c r="W24" i="163"/>
  <c r="V24" i="163"/>
  <c r="U24" i="163"/>
  <c r="Q24" i="163"/>
  <c r="J24" i="163"/>
  <c r="L24" i="163" s="1"/>
  <c r="M24" i="163" s="1"/>
  <c r="O24" i="163" s="1"/>
  <c r="D24" i="163"/>
  <c r="W23" i="163"/>
  <c r="V23" i="163"/>
  <c r="U23" i="163"/>
  <c r="Q23" i="163"/>
  <c r="Y23" i="163" s="1"/>
  <c r="J23" i="163"/>
  <c r="L23" i="163" s="1"/>
  <c r="M23" i="163" s="1"/>
  <c r="O23" i="163" s="1"/>
  <c r="D23" i="163"/>
  <c r="W22" i="163"/>
  <c r="V22" i="163"/>
  <c r="U22" i="163"/>
  <c r="S22" i="163"/>
  <c r="Q22" i="163"/>
  <c r="Y22" i="163" s="1"/>
  <c r="M22" i="163"/>
  <c r="O22" i="163" s="1"/>
  <c r="J22" i="163"/>
  <c r="L22" i="163" s="1"/>
  <c r="D22" i="163"/>
  <c r="W21" i="163"/>
  <c r="V21" i="163"/>
  <c r="Y21" i="163" s="1"/>
  <c r="Z21" i="163" s="1"/>
  <c r="U21" i="163"/>
  <c r="L21" i="163"/>
  <c r="M21" i="163" s="1"/>
  <c r="O21" i="163" s="1"/>
  <c r="W20" i="163"/>
  <c r="V20" i="163"/>
  <c r="U20" i="163"/>
  <c r="Y20" i="163" s="1"/>
  <c r="Z20" i="163" s="1"/>
  <c r="L20" i="163"/>
  <c r="M20" i="163" s="1"/>
  <c r="O20" i="163" s="1"/>
  <c r="Y19" i="163"/>
  <c r="L19" i="163"/>
  <c r="M19" i="163" s="1"/>
  <c r="O19" i="163" s="1"/>
  <c r="Z19" i="163" s="1"/>
  <c r="L8" i="163"/>
  <c r="C8" i="163"/>
  <c r="L7" i="163"/>
  <c r="C7" i="163"/>
  <c r="L6" i="163"/>
  <c r="C6" i="163"/>
  <c r="J158" i="162"/>
  <c r="J162" i="162" s="1"/>
  <c r="G158" i="162"/>
  <c r="D158" i="162"/>
  <c r="D162" i="162" s="1"/>
  <c r="K150" i="162"/>
  <c r="J155" i="162" s="1"/>
  <c r="J159" i="162" s="1"/>
  <c r="J163" i="162" s="1"/>
  <c r="J150" i="162"/>
  <c r="J149" i="162"/>
  <c r="L145" i="162"/>
  <c r="F145" i="162"/>
  <c r="D145" i="162"/>
  <c r="N145" i="162" s="1"/>
  <c r="C145" i="162"/>
  <c r="M145" i="162" s="1"/>
  <c r="J154" i="162" s="1"/>
  <c r="L144" i="162"/>
  <c r="F144" i="162"/>
  <c r="D144" i="162"/>
  <c r="N144" i="162" s="1"/>
  <c r="C144" i="162"/>
  <c r="M144" i="162" s="1"/>
  <c r="G154" i="162" s="1"/>
  <c r="L143" i="162"/>
  <c r="F143" i="162"/>
  <c r="D143" i="162"/>
  <c r="N143" i="162" s="1"/>
  <c r="C143" i="162"/>
  <c r="M143" i="162" s="1"/>
  <c r="D154" i="162" s="1"/>
  <c r="D97" i="162"/>
  <c r="D89" i="162"/>
  <c r="D93" i="162" s="1"/>
  <c r="J85" i="162"/>
  <c r="K85" i="162" s="1"/>
  <c r="J84" i="162"/>
  <c r="L80" i="162"/>
  <c r="F80" i="162"/>
  <c r="D80" i="162"/>
  <c r="N80" i="162" s="1"/>
  <c r="C80" i="162"/>
  <c r="M80" i="162" s="1"/>
  <c r="J89" i="162" s="1"/>
  <c r="J93" i="162" s="1"/>
  <c r="J97" i="162" s="1"/>
  <c r="L79" i="162"/>
  <c r="F79" i="162"/>
  <c r="D79" i="162"/>
  <c r="N79" i="162" s="1"/>
  <c r="C79" i="162"/>
  <c r="M79" i="162" s="1"/>
  <c r="G89" i="162" s="1"/>
  <c r="G93" i="162" s="1"/>
  <c r="J182" i="162" s="1"/>
  <c r="L78" i="162"/>
  <c r="F78" i="162"/>
  <c r="D78" i="162"/>
  <c r="N78" i="162" s="1"/>
  <c r="C78" i="162"/>
  <c r="M78" i="162" s="1"/>
  <c r="J24" i="162"/>
  <c r="K24" i="162" s="1"/>
  <c r="J23" i="162"/>
  <c r="N19" i="162"/>
  <c r="M19" i="162"/>
  <c r="J28" i="162" s="1"/>
  <c r="J32" i="162" s="1"/>
  <c r="J36" i="162" s="1"/>
  <c r="L19" i="162"/>
  <c r="F19" i="162"/>
  <c r="D19" i="162"/>
  <c r="C19" i="162"/>
  <c r="L18" i="162"/>
  <c r="F18" i="162"/>
  <c r="D18" i="162"/>
  <c r="N18" i="162" s="1"/>
  <c r="C18" i="162"/>
  <c r="M18" i="162" s="1"/>
  <c r="G28" i="162" s="1"/>
  <c r="G32" i="162" s="1"/>
  <c r="F17" i="162"/>
  <c r="D17" i="162"/>
  <c r="N17" i="162" s="1"/>
  <c r="C17" i="162"/>
  <c r="M17" i="162" s="1"/>
  <c r="D28" i="162" s="1"/>
  <c r="D32" i="162" s="1"/>
  <c r="D36" i="162" s="1"/>
  <c r="K8" i="162"/>
  <c r="C8" i="162"/>
  <c r="K7" i="162"/>
  <c r="C7" i="162"/>
  <c r="K6" i="162"/>
  <c r="C6" i="162"/>
  <c r="D56" i="161"/>
  <c r="D55" i="161"/>
  <c r="D54" i="161"/>
  <c r="D53" i="161"/>
  <c r="D52" i="161"/>
  <c r="D51" i="161"/>
  <c r="D50" i="161"/>
  <c r="D49" i="161"/>
  <c r="D48" i="161"/>
  <c r="Q15" i="161"/>
  <c r="P46" i="163" l="1"/>
  <c r="O46" i="163"/>
  <c r="D40" i="162"/>
  <c r="D44" i="162"/>
  <c r="N79" i="163"/>
  <c r="M79" i="163"/>
  <c r="G90" i="162"/>
  <c r="G94" i="162" s="1"/>
  <c r="G98" i="162" s="1"/>
  <c r="D90" i="162"/>
  <c r="D94" i="162" s="1"/>
  <c r="D98" i="162" s="1"/>
  <c r="Z46" i="163"/>
  <c r="Z62" i="163"/>
  <c r="N76" i="163"/>
  <c r="M76" i="163"/>
  <c r="J40" i="162"/>
  <c r="J44" i="162" s="1"/>
  <c r="D166" i="162"/>
  <c r="D170" i="162" s="1"/>
  <c r="Z35" i="163"/>
  <c r="Z61" i="163"/>
  <c r="Z69" i="163"/>
  <c r="J90" i="162"/>
  <c r="J94" i="162" s="1"/>
  <c r="J98" i="162" s="1"/>
  <c r="G162" i="162"/>
  <c r="J184" i="162"/>
  <c r="Z23" i="163"/>
  <c r="O50" i="163"/>
  <c r="J166" i="162"/>
  <c r="J170" i="162" s="1"/>
  <c r="J172" i="162" s="1"/>
  <c r="P47" i="163"/>
  <c r="O47" i="163"/>
  <c r="J29" i="162"/>
  <c r="J33" i="162" s="1"/>
  <c r="J37" i="162" s="1"/>
  <c r="G29" i="162"/>
  <c r="G33" i="162" s="1"/>
  <c r="G37" i="162" s="1"/>
  <c r="D29" i="162"/>
  <c r="D33" i="162" s="1"/>
  <c r="D37" i="162" s="1"/>
  <c r="D101" i="162"/>
  <c r="D105" i="162" s="1"/>
  <c r="Z34" i="163"/>
  <c r="Z42" i="163"/>
  <c r="Z45" i="163"/>
  <c r="P49" i="163"/>
  <c r="Z50" i="163"/>
  <c r="G36" i="162"/>
  <c r="J180" i="162"/>
  <c r="G97" i="162"/>
  <c r="J167" i="162"/>
  <c r="J171" i="162" s="1"/>
  <c r="Z31" i="163"/>
  <c r="Z36" i="163"/>
  <c r="Z49" i="163"/>
  <c r="N70" i="163"/>
  <c r="M70" i="163"/>
  <c r="Z70" i="163" s="1"/>
  <c r="L72" i="163"/>
  <c r="Z22" i="163"/>
  <c r="Z38" i="163"/>
  <c r="Z60" i="163"/>
  <c r="J101" i="162"/>
  <c r="J105" i="162"/>
  <c r="Z29" i="163"/>
  <c r="J51" i="163"/>
  <c r="L51" i="163" s="1"/>
  <c r="M51" i="163" s="1"/>
  <c r="L48" i="163"/>
  <c r="M48" i="163" s="1"/>
  <c r="Z48" i="163"/>
  <c r="N69" i="163"/>
  <c r="N73" i="163"/>
  <c r="M73" i="163"/>
  <c r="Y51" i="163"/>
  <c r="N80" i="163"/>
  <c r="M80" i="163"/>
  <c r="L74" i="163"/>
  <c r="L81" i="163"/>
  <c r="Z28" i="163"/>
  <c r="Z79" i="163"/>
  <c r="Z41" i="163"/>
  <c r="L78" i="163"/>
  <c r="N78" i="163" s="1"/>
  <c r="Z27" i="163"/>
  <c r="D155" i="162"/>
  <c r="D159" i="162" s="1"/>
  <c r="D163" i="162" s="1"/>
  <c r="Z30" i="163"/>
  <c r="Y37" i="163"/>
  <c r="Z37" i="163" s="1"/>
  <c r="M82" i="163"/>
  <c r="G155" i="162"/>
  <c r="G159" i="162" s="1"/>
  <c r="G163" i="162" s="1"/>
  <c r="K77" i="163"/>
  <c r="L77" i="163" s="1"/>
  <c r="L75" i="163"/>
  <c r="Y32" i="163"/>
  <c r="Z32" i="163" s="1"/>
  <c r="M46" i="164"/>
  <c r="Z57" i="163"/>
  <c r="G166" i="162" l="1"/>
  <c r="G170" i="162" s="1"/>
  <c r="N75" i="163"/>
  <c r="M75" i="163"/>
  <c r="O48" i="163"/>
  <c r="P48" i="163"/>
  <c r="J102" i="162"/>
  <c r="J106" i="162"/>
  <c r="J107" i="162" s="1"/>
  <c r="D102" i="162"/>
  <c r="D106" i="162" s="1"/>
  <c r="D107" i="162" s="1"/>
  <c r="N77" i="163"/>
  <c r="M77" i="163"/>
  <c r="M78" i="163"/>
  <c r="Z78" i="163" s="1"/>
  <c r="O51" i="163"/>
  <c r="P51" i="163"/>
  <c r="D41" i="162"/>
  <c r="D45" i="162" s="1"/>
  <c r="D46" i="162" s="1"/>
  <c r="G102" i="162"/>
  <c r="J183" i="162"/>
  <c r="G106" i="162"/>
  <c r="K183" i="162" s="1"/>
  <c r="G171" i="162"/>
  <c r="K185" i="162" s="1"/>
  <c r="G167" i="162"/>
  <c r="J185" i="162"/>
  <c r="N81" i="163"/>
  <c r="M81" i="163"/>
  <c r="J181" i="162"/>
  <c r="G41" i="162"/>
  <c r="G45" i="162" s="1"/>
  <c r="K181" i="162" s="1"/>
  <c r="N74" i="163"/>
  <c r="M74" i="163"/>
  <c r="G101" i="162"/>
  <c r="G105" i="162"/>
  <c r="J41" i="162"/>
  <c r="J45" i="162" s="1"/>
  <c r="J46" i="162" s="1"/>
  <c r="G40" i="162"/>
  <c r="G44" i="162" s="1"/>
  <c r="D167" i="162"/>
  <c r="D171" i="162" s="1"/>
  <c r="D172" i="162" s="1"/>
  <c r="Z51" i="163"/>
  <c r="N72" i="163"/>
  <c r="M72" i="163"/>
  <c r="Z72" i="163" s="1"/>
  <c r="K180" i="162" l="1"/>
  <c r="G46" i="162"/>
  <c r="K184" i="162"/>
  <c r="G172" i="162"/>
  <c r="K182" i="162"/>
  <c r="G107" i="162"/>
  <c r="B10" i="160" l="1"/>
  <c r="B9" i="160"/>
  <c r="B7" i="160"/>
  <c r="B6" i="160"/>
  <c r="B5" i="160"/>
  <c r="F106" i="159"/>
  <c r="G106" i="159" s="1"/>
  <c r="H106" i="159" s="1"/>
  <c r="J140" i="158" s="1"/>
  <c r="F105" i="159"/>
  <c r="G105" i="159" s="1"/>
  <c r="H105" i="159" s="1"/>
  <c r="J124" i="158" s="1"/>
  <c r="F104" i="159"/>
  <c r="G104" i="159" s="1"/>
  <c r="H104" i="159" s="1"/>
  <c r="J123" i="158" s="1"/>
  <c r="F103" i="159"/>
  <c r="G103" i="159" s="1"/>
  <c r="H103" i="159" s="1"/>
  <c r="J122" i="158" s="1"/>
  <c r="F102" i="159"/>
  <c r="G102" i="159" s="1"/>
  <c r="H102" i="159" s="1"/>
  <c r="J121" i="158" s="1"/>
  <c r="F101" i="159"/>
  <c r="G101" i="159" s="1"/>
  <c r="H101" i="159" s="1"/>
  <c r="J120" i="158" s="1"/>
  <c r="F100" i="159"/>
  <c r="G100" i="159" s="1"/>
  <c r="H100" i="159" s="1"/>
  <c r="J119" i="158" s="1"/>
  <c r="F99" i="159"/>
  <c r="G99" i="159" s="1"/>
  <c r="H99" i="159" s="1"/>
  <c r="F98" i="159"/>
  <c r="G98" i="159" s="1"/>
  <c r="H98" i="159" s="1"/>
  <c r="J138" i="158" s="1"/>
  <c r="O138" i="158" s="1"/>
  <c r="F97" i="159"/>
  <c r="G97" i="159" s="1"/>
  <c r="H97" i="159" s="1"/>
  <c r="J137" i="158" s="1"/>
  <c r="F96" i="159"/>
  <c r="G96" i="159" s="1"/>
  <c r="H96" i="159" s="1"/>
  <c r="J136" i="158" s="1"/>
  <c r="F95" i="159"/>
  <c r="G95" i="159" s="1"/>
  <c r="H95" i="159" s="1"/>
  <c r="J135" i="158" s="1"/>
  <c r="F94" i="159"/>
  <c r="G94" i="159" s="1"/>
  <c r="H94" i="159" s="1"/>
  <c r="J134" i="158" s="1"/>
  <c r="F93" i="159"/>
  <c r="G93" i="159" s="1"/>
  <c r="H93" i="159" s="1"/>
  <c r="J133" i="158" s="1"/>
  <c r="F92" i="159"/>
  <c r="G92" i="159" s="1"/>
  <c r="H92" i="159" s="1"/>
  <c r="F91" i="159"/>
  <c r="G91" i="159" s="1"/>
  <c r="H91" i="159" s="1"/>
  <c r="J131" i="158" s="1"/>
  <c r="F90" i="159"/>
  <c r="G90" i="159" s="1"/>
  <c r="H90" i="159" s="1"/>
  <c r="J130" i="158" s="1"/>
  <c r="O130" i="158" s="1"/>
  <c r="F89" i="159"/>
  <c r="G89" i="159" s="1"/>
  <c r="H89" i="159" s="1"/>
  <c r="J129" i="158" s="1"/>
  <c r="F88" i="159"/>
  <c r="G88" i="159" s="1"/>
  <c r="H88" i="159" s="1"/>
  <c r="J128" i="158" s="1"/>
  <c r="F87" i="159"/>
  <c r="G87" i="159" s="1"/>
  <c r="H87" i="159" s="1"/>
  <c r="F86" i="159"/>
  <c r="G86" i="159" s="1"/>
  <c r="H86" i="159" s="1"/>
  <c r="J126" i="158" s="1"/>
  <c r="O126" i="158" s="1"/>
  <c r="F85" i="159"/>
  <c r="G85" i="159" s="1"/>
  <c r="H85" i="159" s="1"/>
  <c r="J125" i="158" s="1"/>
  <c r="F84" i="159"/>
  <c r="G84" i="159" s="1"/>
  <c r="H84" i="159" s="1"/>
  <c r="F83" i="159"/>
  <c r="G83" i="159" s="1"/>
  <c r="H83" i="159" s="1"/>
  <c r="J117" i="158" s="1"/>
  <c r="F82" i="159"/>
  <c r="G82" i="159" s="1"/>
  <c r="H82" i="159" s="1"/>
  <c r="J116" i="158" s="1"/>
  <c r="F81" i="159"/>
  <c r="G81" i="159" s="1"/>
  <c r="H81" i="159" s="1"/>
  <c r="F80" i="159"/>
  <c r="G80" i="159" s="1"/>
  <c r="H80" i="159" s="1"/>
  <c r="J114" i="158" s="1"/>
  <c r="O114" i="158" s="1"/>
  <c r="F79" i="159"/>
  <c r="G79" i="159" s="1"/>
  <c r="H79" i="159" s="1"/>
  <c r="J113" i="158" s="1"/>
  <c r="F78" i="159"/>
  <c r="G78" i="159" s="1"/>
  <c r="H78" i="159" s="1"/>
  <c r="J112" i="158" s="1"/>
  <c r="F77" i="159"/>
  <c r="G77" i="159" s="1"/>
  <c r="H77" i="159" s="1"/>
  <c r="J111" i="158" s="1"/>
  <c r="F76" i="159"/>
  <c r="G76" i="159" s="1"/>
  <c r="H76" i="159" s="1"/>
  <c r="F75" i="159"/>
  <c r="G75" i="159" s="1"/>
  <c r="H75" i="159" s="1"/>
  <c r="J109" i="158" s="1"/>
  <c r="F74" i="159"/>
  <c r="G74" i="159" s="1"/>
  <c r="H74" i="159" s="1"/>
  <c r="J108" i="158" s="1"/>
  <c r="F73" i="159"/>
  <c r="G73" i="159" s="1"/>
  <c r="H73" i="159" s="1"/>
  <c r="J107" i="158" s="1"/>
  <c r="F72" i="159"/>
  <c r="G72" i="159" s="1"/>
  <c r="H72" i="159" s="1"/>
  <c r="F71" i="159"/>
  <c r="G71" i="159" s="1"/>
  <c r="H71" i="159" s="1"/>
  <c r="J105" i="158" s="1"/>
  <c r="F70" i="159"/>
  <c r="G70" i="159" s="1"/>
  <c r="H70" i="159" s="1"/>
  <c r="J104" i="158" s="1"/>
  <c r="F69" i="159"/>
  <c r="G69" i="159" s="1"/>
  <c r="H69" i="159" s="1"/>
  <c r="J103" i="158" s="1"/>
  <c r="F68" i="159"/>
  <c r="G68" i="159" s="1"/>
  <c r="H68" i="159" s="1"/>
  <c r="J102" i="158" s="1"/>
  <c r="O102" i="158" s="1"/>
  <c r="F67" i="159"/>
  <c r="G67" i="159" s="1"/>
  <c r="H67" i="159" s="1"/>
  <c r="J101" i="158" s="1"/>
  <c r="F66" i="159"/>
  <c r="G66" i="159" s="1"/>
  <c r="H66" i="159" s="1"/>
  <c r="J100" i="158" s="1"/>
  <c r="F65" i="159"/>
  <c r="G65" i="159" s="1"/>
  <c r="H65" i="159" s="1"/>
  <c r="J99" i="158" s="1"/>
  <c r="F63" i="159"/>
  <c r="G63" i="159" s="1"/>
  <c r="H63" i="159" s="1"/>
  <c r="F62" i="159"/>
  <c r="G62" i="159" s="1"/>
  <c r="H62" i="159" s="1"/>
  <c r="P91" i="158" s="1"/>
  <c r="F61" i="159"/>
  <c r="G61" i="159" s="1"/>
  <c r="H61" i="159" s="1"/>
  <c r="P90" i="158" s="1"/>
  <c r="F60" i="159"/>
  <c r="G60" i="159" s="1"/>
  <c r="H60" i="159" s="1"/>
  <c r="P89" i="158" s="1"/>
  <c r="F59" i="159"/>
  <c r="G59" i="159" s="1"/>
  <c r="H59" i="159" s="1"/>
  <c r="F58" i="159"/>
  <c r="G58" i="159" s="1"/>
  <c r="H58" i="159" s="1"/>
  <c r="P87" i="158" s="1"/>
  <c r="F57" i="159"/>
  <c r="G57" i="159" s="1"/>
  <c r="H57" i="159" s="1"/>
  <c r="P86" i="158" s="1"/>
  <c r="F56" i="159"/>
  <c r="G56" i="159" s="1"/>
  <c r="H56" i="159" s="1"/>
  <c r="F55" i="159"/>
  <c r="G55" i="159" s="1"/>
  <c r="H55" i="159" s="1"/>
  <c r="P84" i="158" s="1"/>
  <c r="F54" i="159"/>
  <c r="G54" i="159" s="1"/>
  <c r="H54" i="159" s="1"/>
  <c r="P83" i="158" s="1"/>
  <c r="F53" i="159"/>
  <c r="G53" i="159" s="1"/>
  <c r="H53" i="159" s="1"/>
  <c r="P82" i="158" s="1"/>
  <c r="F52" i="159"/>
  <c r="G52" i="159" s="1"/>
  <c r="H52" i="159" s="1"/>
  <c r="P81" i="158" s="1"/>
  <c r="F51" i="159"/>
  <c r="G51" i="159" s="1"/>
  <c r="H51" i="159" s="1"/>
  <c r="P80" i="158" s="1"/>
  <c r="F50" i="159"/>
  <c r="G50" i="159" s="1"/>
  <c r="H50" i="159" s="1"/>
  <c r="P79" i="158" s="1"/>
  <c r="F49" i="159"/>
  <c r="G49" i="159" s="1"/>
  <c r="H49" i="159" s="1"/>
  <c r="P74" i="158" s="1"/>
  <c r="F48" i="159"/>
  <c r="G48" i="159" s="1"/>
  <c r="H48" i="159" s="1"/>
  <c r="P73" i="158" s="1"/>
  <c r="F47" i="159"/>
  <c r="G47" i="159" s="1"/>
  <c r="H47" i="159" s="1"/>
  <c r="F46" i="159"/>
  <c r="G46" i="159" s="1"/>
  <c r="H46" i="159" s="1"/>
  <c r="P71" i="158" s="1"/>
  <c r="F45" i="159"/>
  <c r="G45" i="159" s="1"/>
  <c r="H45" i="159" s="1"/>
  <c r="P70" i="158" s="1"/>
  <c r="F44" i="159"/>
  <c r="G44" i="159" s="1"/>
  <c r="H44" i="159" s="1"/>
  <c r="P69" i="158" s="1"/>
  <c r="F43" i="159"/>
  <c r="G43" i="159" s="1"/>
  <c r="H43" i="159" s="1"/>
  <c r="F42" i="159"/>
  <c r="G42" i="159" s="1"/>
  <c r="H42" i="159" s="1"/>
  <c r="P67" i="158" s="1"/>
  <c r="F41" i="159"/>
  <c r="G41" i="159" s="1"/>
  <c r="H41" i="159" s="1"/>
  <c r="P66" i="158" s="1"/>
  <c r="F40" i="159"/>
  <c r="G40" i="159" s="1"/>
  <c r="H40" i="159" s="1"/>
  <c r="P65" i="158" s="1"/>
  <c r="F39" i="159"/>
  <c r="G39" i="159" s="1"/>
  <c r="H39" i="159" s="1"/>
  <c r="P92" i="158" s="1"/>
  <c r="F38" i="159"/>
  <c r="G38" i="159" s="1"/>
  <c r="H38" i="159" s="1"/>
  <c r="P64" i="158" s="1"/>
  <c r="F37" i="159"/>
  <c r="G37" i="159" s="1"/>
  <c r="H37" i="159" s="1"/>
  <c r="P63" i="158" s="1"/>
  <c r="F36" i="159"/>
  <c r="G36" i="159" s="1"/>
  <c r="H36" i="159" s="1"/>
  <c r="P62" i="158" s="1"/>
  <c r="F35" i="159"/>
  <c r="G35" i="159" s="1"/>
  <c r="H35" i="159" s="1"/>
  <c r="P61" i="158" s="1"/>
  <c r="F34" i="159"/>
  <c r="G34" i="159" s="1"/>
  <c r="H34" i="159" s="1"/>
  <c r="F33" i="159"/>
  <c r="G33" i="159" s="1"/>
  <c r="H33" i="159" s="1"/>
  <c r="P59" i="158" s="1"/>
  <c r="F32" i="159"/>
  <c r="G32" i="159" s="1"/>
  <c r="H32" i="159" s="1"/>
  <c r="P58" i="158" s="1"/>
  <c r="F31" i="159"/>
  <c r="G31" i="159" s="1"/>
  <c r="H31" i="159" s="1"/>
  <c r="P57" i="158" s="1"/>
  <c r="F30" i="159"/>
  <c r="G30" i="159" s="1"/>
  <c r="H30" i="159" s="1"/>
  <c r="P56" i="158" s="1"/>
  <c r="F29" i="159"/>
  <c r="G29" i="159" s="1"/>
  <c r="H29" i="159" s="1"/>
  <c r="P55" i="158" s="1"/>
  <c r="F28" i="159"/>
  <c r="G28" i="159" s="1"/>
  <c r="H28" i="159" s="1"/>
  <c r="P54" i="158" s="1"/>
  <c r="S54" i="158" s="1"/>
  <c r="F27" i="159"/>
  <c r="G27" i="159" s="1"/>
  <c r="H27" i="159" s="1"/>
  <c r="F26" i="159"/>
  <c r="G26" i="159" s="1"/>
  <c r="H26" i="159" s="1"/>
  <c r="P52" i="158" s="1"/>
  <c r="F25" i="159"/>
  <c r="G25" i="159" s="1"/>
  <c r="H25" i="159" s="1"/>
  <c r="F24" i="159"/>
  <c r="G24" i="159" s="1"/>
  <c r="H24" i="159" s="1"/>
  <c r="P50" i="158" s="1"/>
  <c r="F23" i="159"/>
  <c r="G23" i="159" s="1"/>
  <c r="H23" i="159" s="1"/>
  <c r="P49" i="158" s="1"/>
  <c r="F22" i="159"/>
  <c r="G22" i="159" s="1"/>
  <c r="H22" i="159" s="1"/>
  <c r="P48" i="158" s="1"/>
  <c r="F21" i="159"/>
  <c r="G21" i="159" s="1"/>
  <c r="H21" i="159" s="1"/>
  <c r="F20" i="159"/>
  <c r="G20" i="159" s="1"/>
  <c r="H20" i="159" s="1"/>
  <c r="F19" i="159"/>
  <c r="G19" i="159" s="1"/>
  <c r="H19" i="159" s="1"/>
  <c r="P45" i="158" s="1"/>
  <c r="F18" i="159"/>
  <c r="G18" i="159" s="1"/>
  <c r="H18" i="159" s="1"/>
  <c r="F17" i="159"/>
  <c r="G17" i="159" s="1"/>
  <c r="H17" i="159" s="1"/>
  <c r="P43" i="158" s="1"/>
  <c r="F16" i="159"/>
  <c r="G16" i="159" s="1"/>
  <c r="H16" i="159" s="1"/>
  <c r="B10" i="159"/>
  <c r="B9" i="159"/>
  <c r="B8" i="159"/>
  <c r="B7" i="159"/>
  <c r="B6" i="159"/>
  <c r="B5" i="159"/>
  <c r="Q146" i="158"/>
  <c r="Q143" i="158"/>
  <c r="N140" i="158"/>
  <c r="E140" i="158"/>
  <c r="N139" i="158"/>
  <c r="K139" i="158"/>
  <c r="J139" i="158"/>
  <c r="E139" i="158"/>
  <c r="N138" i="158"/>
  <c r="E138" i="158"/>
  <c r="N137" i="158"/>
  <c r="E137" i="158"/>
  <c r="N136" i="158"/>
  <c r="O136" i="158" s="1"/>
  <c r="E136" i="158"/>
  <c r="N135" i="158"/>
  <c r="O135" i="158" s="1"/>
  <c r="E135" i="158"/>
  <c r="N134" i="158"/>
  <c r="O134" i="158" s="1"/>
  <c r="E134" i="158"/>
  <c r="N133" i="158"/>
  <c r="E133" i="158"/>
  <c r="N132" i="158"/>
  <c r="J132" i="158"/>
  <c r="E132" i="158"/>
  <c r="N131" i="158"/>
  <c r="E131" i="158"/>
  <c r="N130" i="158"/>
  <c r="E130" i="158"/>
  <c r="N129" i="158"/>
  <c r="O129" i="158" s="1"/>
  <c r="E129" i="158"/>
  <c r="N128" i="158"/>
  <c r="E128" i="158"/>
  <c r="N127" i="158"/>
  <c r="J127" i="158"/>
  <c r="E127" i="158"/>
  <c r="N126" i="158"/>
  <c r="E126" i="158"/>
  <c r="N125" i="158"/>
  <c r="E125" i="158"/>
  <c r="N124" i="158"/>
  <c r="O124" i="158" s="1"/>
  <c r="E124" i="158"/>
  <c r="N123" i="158"/>
  <c r="E123" i="158"/>
  <c r="N122" i="158"/>
  <c r="E122" i="158"/>
  <c r="N121" i="158"/>
  <c r="K121" i="158"/>
  <c r="E121" i="158"/>
  <c r="N120" i="158"/>
  <c r="E120" i="158"/>
  <c r="N119" i="158"/>
  <c r="O119" i="158" s="1"/>
  <c r="E119" i="158"/>
  <c r="N118" i="158"/>
  <c r="J118" i="158"/>
  <c r="O118" i="158" s="1"/>
  <c r="E118" i="158"/>
  <c r="N117" i="158"/>
  <c r="E117" i="158"/>
  <c r="N116" i="158"/>
  <c r="E116" i="158"/>
  <c r="N115" i="158"/>
  <c r="K115" i="158"/>
  <c r="J115" i="158"/>
  <c r="E115" i="158"/>
  <c r="N114" i="158"/>
  <c r="E114" i="158"/>
  <c r="N113" i="158"/>
  <c r="E113" i="158"/>
  <c r="N112" i="158"/>
  <c r="O112" i="158" s="1"/>
  <c r="K112" i="158"/>
  <c r="E112" i="158"/>
  <c r="N111" i="158"/>
  <c r="E111" i="158"/>
  <c r="N110" i="158"/>
  <c r="O110" i="158" s="1"/>
  <c r="J110" i="158"/>
  <c r="E110" i="158"/>
  <c r="N109" i="158"/>
  <c r="E109" i="158"/>
  <c r="N108" i="158"/>
  <c r="E108" i="158"/>
  <c r="N107" i="158"/>
  <c r="O107" i="158" s="1"/>
  <c r="E107" i="158"/>
  <c r="N106" i="158"/>
  <c r="J106" i="158"/>
  <c r="O106" i="158" s="1"/>
  <c r="E106" i="158"/>
  <c r="N105" i="158"/>
  <c r="E105" i="158"/>
  <c r="N104" i="158"/>
  <c r="E104" i="158"/>
  <c r="N103" i="158"/>
  <c r="E103" i="158"/>
  <c r="N102" i="158"/>
  <c r="E102" i="158"/>
  <c r="N101" i="158"/>
  <c r="E101" i="158"/>
  <c r="N100" i="158"/>
  <c r="E100" i="158"/>
  <c r="N99" i="158"/>
  <c r="O99" i="158" s="1"/>
  <c r="E99" i="158"/>
  <c r="R93" i="158"/>
  <c r="P93" i="158"/>
  <c r="O93" i="158"/>
  <c r="L93" i="158"/>
  <c r="K93" i="158"/>
  <c r="M93" i="158" s="1"/>
  <c r="S93" i="158" s="1"/>
  <c r="I93" i="158"/>
  <c r="E93" i="158"/>
  <c r="R92" i="158"/>
  <c r="O92" i="158"/>
  <c r="L92" i="158"/>
  <c r="K92" i="158"/>
  <c r="M92" i="158" s="1"/>
  <c r="I92" i="158"/>
  <c r="E92" i="158"/>
  <c r="R91" i="158"/>
  <c r="O91" i="158"/>
  <c r="L91" i="158"/>
  <c r="K91" i="158"/>
  <c r="M91" i="158" s="1"/>
  <c r="S91" i="158" s="1"/>
  <c r="I91" i="158"/>
  <c r="E91" i="158"/>
  <c r="R90" i="158"/>
  <c r="O90" i="158"/>
  <c r="M90" i="158"/>
  <c r="L90" i="158"/>
  <c r="K90" i="158"/>
  <c r="I90" i="158"/>
  <c r="E90" i="158"/>
  <c r="R89" i="158"/>
  <c r="O89" i="158"/>
  <c r="L89" i="158"/>
  <c r="K89" i="158"/>
  <c r="M89" i="158" s="1"/>
  <c r="I89" i="158"/>
  <c r="E89" i="158"/>
  <c r="R88" i="158"/>
  <c r="P88" i="158"/>
  <c r="O88" i="158"/>
  <c r="L88" i="158"/>
  <c r="K88" i="158"/>
  <c r="M88" i="158" s="1"/>
  <c r="I88" i="158"/>
  <c r="E88" i="158"/>
  <c r="R87" i="158"/>
  <c r="O87" i="158"/>
  <c r="L87" i="158"/>
  <c r="K87" i="158"/>
  <c r="M87" i="158" s="1"/>
  <c r="I87" i="158"/>
  <c r="E87" i="158"/>
  <c r="R86" i="158"/>
  <c r="O86" i="158"/>
  <c r="M86" i="158"/>
  <c r="L86" i="158"/>
  <c r="K86" i="158"/>
  <c r="I86" i="158"/>
  <c r="E86" i="158"/>
  <c r="R85" i="158"/>
  <c r="P85" i="158"/>
  <c r="S85" i="158" s="1"/>
  <c r="O85" i="158"/>
  <c r="L85" i="158"/>
  <c r="K85" i="158"/>
  <c r="M85" i="158" s="1"/>
  <c r="I85" i="158"/>
  <c r="E85" i="158"/>
  <c r="R84" i="158"/>
  <c r="O84" i="158"/>
  <c r="L84" i="158"/>
  <c r="K84" i="158"/>
  <c r="M84" i="158" s="1"/>
  <c r="S84" i="158" s="1"/>
  <c r="I84" i="158"/>
  <c r="E84" i="158"/>
  <c r="R83" i="158"/>
  <c r="O83" i="158"/>
  <c r="L83" i="158"/>
  <c r="K83" i="158"/>
  <c r="M83" i="158" s="1"/>
  <c r="I83" i="158"/>
  <c r="E83" i="158"/>
  <c r="R82" i="158"/>
  <c r="O82" i="158"/>
  <c r="M82" i="158"/>
  <c r="L82" i="158"/>
  <c r="K82" i="158"/>
  <c r="I82" i="158"/>
  <c r="E82" i="158"/>
  <c r="R81" i="158"/>
  <c r="O81" i="158"/>
  <c r="L81" i="158"/>
  <c r="K81" i="158"/>
  <c r="M81" i="158" s="1"/>
  <c r="S81" i="158" s="1"/>
  <c r="I81" i="158"/>
  <c r="E81" i="158"/>
  <c r="R80" i="158"/>
  <c r="O80" i="158"/>
  <c r="L80" i="158"/>
  <c r="K80" i="158"/>
  <c r="M80" i="158" s="1"/>
  <c r="S80" i="158" s="1"/>
  <c r="I80" i="158"/>
  <c r="E80" i="158"/>
  <c r="R79" i="158"/>
  <c r="O79" i="158"/>
  <c r="L79" i="158"/>
  <c r="K79" i="158"/>
  <c r="M79" i="158" s="1"/>
  <c r="I79" i="158"/>
  <c r="E79" i="158"/>
  <c r="R74" i="158"/>
  <c r="O74" i="158"/>
  <c r="M74" i="158"/>
  <c r="L74" i="158"/>
  <c r="K74" i="158"/>
  <c r="I74" i="158"/>
  <c r="E74" i="158"/>
  <c r="R73" i="158"/>
  <c r="O73" i="158"/>
  <c r="L73" i="158"/>
  <c r="K73" i="158"/>
  <c r="M73" i="158" s="1"/>
  <c r="I73" i="158"/>
  <c r="E73" i="158"/>
  <c r="R72" i="158"/>
  <c r="P72" i="158"/>
  <c r="O72" i="158"/>
  <c r="L72" i="158"/>
  <c r="K72" i="158"/>
  <c r="M72" i="158" s="1"/>
  <c r="I72" i="158"/>
  <c r="E72" i="158"/>
  <c r="R71" i="158"/>
  <c r="O71" i="158"/>
  <c r="L71" i="158"/>
  <c r="K71" i="158"/>
  <c r="M71" i="158" s="1"/>
  <c r="I71" i="158"/>
  <c r="E71" i="158"/>
  <c r="R70" i="158"/>
  <c r="O70" i="158"/>
  <c r="M70" i="158"/>
  <c r="S70" i="158" s="1"/>
  <c r="L70" i="158"/>
  <c r="K70" i="158"/>
  <c r="I70" i="158"/>
  <c r="E70" i="158"/>
  <c r="R69" i="158"/>
  <c r="O69" i="158"/>
  <c r="L69" i="158"/>
  <c r="K69" i="158"/>
  <c r="M69" i="158" s="1"/>
  <c r="I69" i="158"/>
  <c r="E69" i="158"/>
  <c r="R68" i="158"/>
  <c r="P68" i="158"/>
  <c r="O68" i="158"/>
  <c r="L68" i="158"/>
  <c r="K68" i="158"/>
  <c r="M68" i="158" s="1"/>
  <c r="I68" i="158"/>
  <c r="E68" i="158"/>
  <c r="R67" i="158"/>
  <c r="O67" i="158"/>
  <c r="L67" i="158"/>
  <c r="K67" i="158"/>
  <c r="M67" i="158" s="1"/>
  <c r="S67" i="158" s="1"/>
  <c r="I67" i="158"/>
  <c r="E67" i="158"/>
  <c r="R66" i="158"/>
  <c r="O66" i="158"/>
  <c r="S66" i="158" s="1"/>
  <c r="M66" i="158"/>
  <c r="L66" i="158"/>
  <c r="K66" i="158"/>
  <c r="I66" i="158"/>
  <c r="E66" i="158"/>
  <c r="R65" i="158"/>
  <c r="O65" i="158"/>
  <c r="L65" i="158"/>
  <c r="K65" i="158"/>
  <c r="M65" i="158" s="1"/>
  <c r="I65" i="158"/>
  <c r="E65" i="158"/>
  <c r="R64" i="158"/>
  <c r="O64" i="158"/>
  <c r="L64" i="158"/>
  <c r="K64" i="158"/>
  <c r="M64" i="158" s="1"/>
  <c r="I64" i="158"/>
  <c r="E64" i="158"/>
  <c r="R63" i="158"/>
  <c r="S63" i="158" s="1"/>
  <c r="O63" i="158"/>
  <c r="L63" i="158"/>
  <c r="K63" i="158"/>
  <c r="M63" i="158" s="1"/>
  <c r="I63" i="158"/>
  <c r="E63" i="158"/>
  <c r="R62" i="158"/>
  <c r="O62" i="158"/>
  <c r="M62" i="158"/>
  <c r="L62" i="158"/>
  <c r="K62" i="158"/>
  <c r="I62" i="158"/>
  <c r="E62" i="158"/>
  <c r="R61" i="158"/>
  <c r="O61" i="158"/>
  <c r="L61" i="158"/>
  <c r="K61" i="158"/>
  <c r="M61" i="158" s="1"/>
  <c r="I61" i="158"/>
  <c r="E61" i="158"/>
  <c r="R60" i="158"/>
  <c r="P60" i="158"/>
  <c r="O60" i="158"/>
  <c r="L60" i="158"/>
  <c r="K60" i="158"/>
  <c r="M60" i="158" s="1"/>
  <c r="I60" i="158"/>
  <c r="E60" i="158"/>
  <c r="R59" i="158"/>
  <c r="O59" i="158"/>
  <c r="L59" i="158"/>
  <c r="K59" i="158"/>
  <c r="M59" i="158" s="1"/>
  <c r="S59" i="158" s="1"/>
  <c r="I59" i="158"/>
  <c r="E59" i="158"/>
  <c r="R58" i="158"/>
  <c r="O58" i="158"/>
  <c r="M58" i="158"/>
  <c r="S58" i="158" s="1"/>
  <c r="L58" i="158"/>
  <c r="K58" i="158"/>
  <c r="I58" i="158"/>
  <c r="E58" i="158"/>
  <c r="R57" i="158"/>
  <c r="O57" i="158"/>
  <c r="L57" i="158"/>
  <c r="K57" i="158"/>
  <c r="M57" i="158" s="1"/>
  <c r="I57" i="158"/>
  <c r="E57" i="158"/>
  <c r="R56" i="158"/>
  <c r="O56" i="158"/>
  <c r="L56" i="158"/>
  <c r="M56" i="158" s="1"/>
  <c r="S56" i="158" s="1"/>
  <c r="K56" i="158"/>
  <c r="I56" i="158"/>
  <c r="E56" i="158"/>
  <c r="R55" i="158"/>
  <c r="O55" i="158"/>
  <c r="L55" i="158"/>
  <c r="K55" i="158"/>
  <c r="M55" i="158" s="1"/>
  <c r="S55" i="158" s="1"/>
  <c r="I55" i="158"/>
  <c r="E55" i="158"/>
  <c r="R54" i="158"/>
  <c r="O54" i="158"/>
  <c r="M54" i="158"/>
  <c r="L54" i="158"/>
  <c r="K54" i="158"/>
  <c r="I54" i="158"/>
  <c r="E54" i="158"/>
  <c r="R53" i="158"/>
  <c r="P53" i="158"/>
  <c r="O53" i="158"/>
  <c r="S53" i="158" s="1"/>
  <c r="L53" i="158"/>
  <c r="K53" i="158"/>
  <c r="M53" i="158" s="1"/>
  <c r="I53" i="158"/>
  <c r="E53" i="158"/>
  <c r="R52" i="158"/>
  <c r="O52" i="158"/>
  <c r="L52" i="158"/>
  <c r="K52" i="158"/>
  <c r="I52" i="158"/>
  <c r="E52" i="158"/>
  <c r="R51" i="158"/>
  <c r="O51" i="158"/>
  <c r="L51" i="158"/>
  <c r="K51" i="158"/>
  <c r="M51" i="158" s="1"/>
  <c r="I51" i="158"/>
  <c r="E51" i="158"/>
  <c r="R50" i="158"/>
  <c r="O50" i="158"/>
  <c r="L50" i="158"/>
  <c r="M50" i="158" s="1"/>
  <c r="K50" i="158"/>
  <c r="I50" i="158"/>
  <c r="E50" i="158"/>
  <c r="R49" i="158"/>
  <c r="O49" i="158"/>
  <c r="L49" i="158"/>
  <c r="K49" i="158"/>
  <c r="M49" i="158" s="1"/>
  <c r="I49" i="158"/>
  <c r="E49" i="158"/>
  <c r="R48" i="158"/>
  <c r="O48" i="158"/>
  <c r="L48" i="158"/>
  <c r="K48" i="158"/>
  <c r="M48" i="158" s="1"/>
  <c r="S48" i="158" s="1"/>
  <c r="I48" i="158"/>
  <c r="E48" i="158"/>
  <c r="R47" i="158"/>
  <c r="P47" i="158"/>
  <c r="S47" i="158" s="1"/>
  <c r="O47" i="158"/>
  <c r="L47" i="158"/>
  <c r="K47" i="158"/>
  <c r="M47" i="158" s="1"/>
  <c r="I47" i="158"/>
  <c r="E47" i="158"/>
  <c r="R46" i="158"/>
  <c r="O46" i="158"/>
  <c r="L46" i="158"/>
  <c r="K46" i="158"/>
  <c r="M46" i="158" s="1"/>
  <c r="S46" i="158" s="1"/>
  <c r="I46" i="158"/>
  <c r="E46" i="158"/>
  <c r="R45" i="158"/>
  <c r="O45" i="158"/>
  <c r="L45" i="158"/>
  <c r="M45" i="158" s="1"/>
  <c r="K45" i="158"/>
  <c r="I45" i="158"/>
  <c r="E45" i="158"/>
  <c r="R44" i="158"/>
  <c r="P44" i="158"/>
  <c r="O44" i="158"/>
  <c r="L44" i="158"/>
  <c r="K44" i="158"/>
  <c r="M44" i="158" s="1"/>
  <c r="S44" i="158" s="1"/>
  <c r="I44" i="158"/>
  <c r="E44" i="158"/>
  <c r="Q43" i="158"/>
  <c r="O43" i="158" s="1"/>
  <c r="L43" i="158"/>
  <c r="K43" i="158"/>
  <c r="M43" i="158" s="1"/>
  <c r="I43" i="158"/>
  <c r="E43" i="158"/>
  <c r="R42" i="158"/>
  <c r="O42" i="158"/>
  <c r="L42" i="158"/>
  <c r="M42" i="158" s="1"/>
  <c r="K42" i="158"/>
  <c r="I42" i="158"/>
  <c r="E42" i="158"/>
  <c r="S57" i="158" l="1"/>
  <c r="S50" i="158"/>
  <c r="S82" i="158"/>
  <c r="S88" i="158"/>
  <c r="S69" i="158"/>
  <c r="S60" i="158"/>
  <c r="S79" i="158"/>
  <c r="S83" i="158"/>
  <c r="S51" i="158"/>
  <c r="S68" i="158"/>
  <c r="S87" i="158"/>
  <c r="S74" i="158"/>
  <c r="S89" i="158"/>
  <c r="O115" i="158"/>
  <c r="P42" i="158"/>
  <c r="H107" i="159"/>
  <c r="S42" i="158"/>
  <c r="O111" i="158"/>
  <c r="O139" i="158"/>
  <c r="S62" i="158"/>
  <c r="S64" i="158"/>
  <c r="S71" i="158"/>
  <c r="S73" i="158"/>
  <c r="O131" i="158"/>
  <c r="K131" i="158"/>
  <c r="K119" i="158"/>
  <c r="K107" i="158"/>
  <c r="K138" i="158"/>
  <c r="K126" i="158"/>
  <c r="K114" i="158"/>
  <c r="K102" i="158"/>
  <c r="K135" i="158"/>
  <c r="K123" i="158"/>
  <c r="K111" i="158"/>
  <c r="K99" i="158"/>
  <c r="K130" i="158"/>
  <c r="K118" i="158"/>
  <c r="K106" i="158"/>
  <c r="K140" i="158"/>
  <c r="K134" i="158"/>
  <c r="K128" i="158"/>
  <c r="K125" i="158"/>
  <c r="K122" i="158"/>
  <c r="K116" i="158"/>
  <c r="K113" i="158"/>
  <c r="K110" i="158"/>
  <c r="K104" i="158"/>
  <c r="K101" i="158"/>
  <c r="M52" i="158"/>
  <c r="S52" i="158" s="1"/>
  <c r="K132" i="158"/>
  <c r="K129" i="158"/>
  <c r="K120" i="158"/>
  <c r="K117" i="158"/>
  <c r="K108" i="158"/>
  <c r="K105" i="158"/>
  <c r="K137" i="158"/>
  <c r="K103" i="158"/>
  <c r="O117" i="158"/>
  <c r="K136" i="158"/>
  <c r="S86" i="158"/>
  <c r="O103" i="158"/>
  <c r="O122" i="158"/>
  <c r="K127" i="158"/>
  <c r="S61" i="158"/>
  <c r="S92" i="158"/>
  <c r="O127" i="158"/>
  <c r="S90" i="158"/>
  <c r="K109" i="158"/>
  <c r="O123" i="158"/>
  <c r="S65" i="158"/>
  <c r="S72" i="158"/>
  <c r="K100" i="158"/>
  <c r="S45" i="158"/>
  <c r="S49" i="158"/>
  <c r="O100" i="158"/>
  <c r="O105" i="158"/>
  <c r="K124" i="158"/>
  <c r="K133" i="158"/>
  <c r="O101" i="158"/>
  <c r="O141" i="158" s="1"/>
  <c r="P143" i="158" s="1"/>
  <c r="O104" i="158"/>
  <c r="O116" i="158"/>
  <c r="O125" i="158"/>
  <c r="O140" i="158"/>
  <c r="O108" i="158"/>
  <c r="O120" i="158"/>
  <c r="O132" i="158"/>
  <c r="O109" i="158"/>
  <c r="O121" i="158"/>
  <c r="O133" i="158"/>
  <c r="R43" i="158"/>
  <c r="S43" i="158" s="1"/>
  <c r="O113" i="158"/>
  <c r="O128" i="158"/>
  <c r="O137" i="158"/>
  <c r="S94" i="158" l="1"/>
  <c r="P144" i="158" s="1"/>
  <c r="P145" i="158" l="1"/>
  <c r="P146" i="158" s="1"/>
  <c r="B12" i="157" l="1"/>
  <c r="D12" i="157" s="1"/>
  <c r="B11" i="157"/>
  <c r="D11" i="157" s="1"/>
  <c r="B10" i="157"/>
  <c r="D10" i="157" s="1"/>
  <c r="D13" i="157" s="1"/>
  <c r="C4" i="157"/>
  <c r="B4" i="157"/>
  <c r="B26" i="156"/>
  <c r="D26" i="156" s="1"/>
  <c r="B25" i="156"/>
  <c r="D25" i="156" s="1"/>
  <c r="B24" i="156"/>
  <c r="B27" i="156" s="1"/>
  <c r="B44" i="155"/>
  <c r="D44" i="155" s="1"/>
  <c r="B43" i="155"/>
  <c r="D43" i="155" s="1"/>
  <c r="B42" i="155"/>
  <c r="D42" i="155" s="1"/>
  <c r="B25" i="154"/>
  <c r="B24" i="154"/>
  <c r="C23" i="154"/>
  <c r="B23" i="154"/>
  <c r="B22" i="154"/>
  <c r="D18" i="154"/>
  <c r="C18" i="154"/>
  <c r="B18" i="154"/>
  <c r="C19" i="153"/>
  <c r="B21" i="155" s="1"/>
  <c r="B40" i="155" s="1"/>
  <c r="D40" i="155" s="1"/>
  <c r="C18" i="153"/>
  <c r="B19" i="155" s="1"/>
  <c r="B38" i="155" s="1"/>
  <c r="D38" i="155" s="1"/>
  <c r="C17" i="153"/>
  <c r="C16" i="153"/>
  <c r="C20" i="153" s="1"/>
  <c r="C15" i="153"/>
  <c r="B16" i="155" s="1"/>
  <c r="B35" i="155" s="1"/>
  <c r="D35" i="155" l="1"/>
  <c r="B17" i="155"/>
  <c r="B36" i="155" s="1"/>
  <c r="D36" i="155" s="1"/>
  <c r="B20" i="155"/>
  <c r="B39" i="155" s="1"/>
  <c r="D39" i="155" s="1"/>
  <c r="B38" i="156"/>
  <c r="B30" i="156"/>
  <c r="B34" i="156" s="1"/>
  <c r="D24" i="156"/>
  <c r="D27" i="156" s="1"/>
  <c r="B41" i="156" s="1"/>
  <c r="B22" i="155"/>
  <c r="B41" i="155" s="1"/>
  <c r="D41" i="155" s="1"/>
  <c r="B13" i="157"/>
  <c r="D15" i="157"/>
  <c r="F18" i="157" s="1"/>
  <c r="B18" i="155"/>
  <c r="B37" i="155" s="1"/>
  <c r="D37" i="155" s="1"/>
  <c r="B45" i="155" l="1"/>
  <c r="D45" i="155"/>
  <c r="B56" i="155" l="1"/>
  <c r="B48" i="155"/>
  <c r="B52" i="155" s="1"/>
  <c r="B59" i="155" s="1"/>
  <c r="H91" i="152" l="1"/>
  <c r="G91" i="152"/>
  <c r="H90" i="152"/>
  <c r="G90" i="152" s="1"/>
  <c r="H89" i="152"/>
  <c r="G89" i="152"/>
  <c r="H88" i="152"/>
  <c r="G88" i="152" s="1"/>
  <c r="H87" i="152"/>
  <c r="G87" i="152"/>
  <c r="H86" i="152"/>
  <c r="G86" i="152"/>
  <c r="H85" i="152"/>
  <c r="G85" i="152" s="1"/>
  <c r="H84" i="152"/>
  <c r="G84" i="152" s="1"/>
  <c r="H83" i="152"/>
  <c r="G83" i="152" s="1"/>
  <c r="H82" i="152"/>
  <c r="G82" i="152" s="1"/>
  <c r="H81" i="152"/>
  <c r="G81" i="152"/>
  <c r="H80" i="152"/>
  <c r="G80" i="152"/>
  <c r="H79" i="152"/>
  <c r="G79" i="152" s="1"/>
  <c r="H78" i="152"/>
  <c r="G78" i="152"/>
  <c r="H77" i="152"/>
  <c r="G77" i="152"/>
  <c r="H76" i="152"/>
  <c r="G76" i="152" s="1"/>
  <c r="H75" i="152"/>
  <c r="G75" i="152"/>
  <c r="H74" i="152"/>
  <c r="G74" i="152"/>
  <c r="H73" i="152"/>
  <c r="G73" i="152"/>
  <c r="H72" i="152"/>
  <c r="G72" i="152"/>
  <c r="H71" i="152"/>
  <c r="G71" i="152" s="1"/>
  <c r="H70" i="152"/>
  <c r="G70" i="152" s="1"/>
  <c r="H69" i="152"/>
  <c r="G69" i="152"/>
  <c r="H68" i="152"/>
  <c r="G68" i="152"/>
  <c r="H67" i="152"/>
  <c r="G67" i="152"/>
  <c r="Q66" i="152"/>
  <c r="P66" i="152"/>
  <c r="O66" i="152"/>
  <c r="N66" i="152"/>
  <c r="L66" i="152"/>
  <c r="P65" i="152"/>
  <c r="O65" i="152"/>
  <c r="N65" i="152"/>
  <c r="N64" i="152" s="1"/>
  <c r="H65" i="152"/>
  <c r="L65" i="152" s="1"/>
  <c r="Q65" i="152" s="1"/>
  <c r="Q64" i="152" s="1"/>
  <c r="G65" i="152"/>
  <c r="M64" i="152" s="1"/>
  <c r="P64" i="152"/>
  <c r="O64" i="152"/>
  <c r="L64" i="152"/>
  <c r="H63" i="152"/>
  <c r="L63" i="152" s="1"/>
  <c r="P63" i="152" s="1"/>
  <c r="G63" i="152"/>
  <c r="H62" i="152"/>
  <c r="L62" i="152" s="1"/>
  <c r="P62" i="152" s="1"/>
  <c r="G62" i="152"/>
  <c r="M60" i="152" s="1"/>
  <c r="P61" i="152"/>
  <c r="O61" i="152"/>
  <c r="O60" i="152" s="1"/>
  <c r="N61" i="152"/>
  <c r="N60" i="152" s="1"/>
  <c r="H61" i="152"/>
  <c r="L61" i="152" s="1"/>
  <c r="G61" i="152"/>
  <c r="Q60" i="152"/>
  <c r="L60" i="152"/>
  <c r="Q59" i="152"/>
  <c r="P59" i="152"/>
  <c r="O59" i="152"/>
  <c r="N59" i="152"/>
  <c r="L59" i="152"/>
  <c r="H59" i="152"/>
  <c r="G59" i="152" s="1"/>
  <c r="Q58" i="152"/>
  <c r="P58" i="152"/>
  <c r="O58" i="152"/>
  <c r="N58" i="152"/>
  <c r="L58" i="152"/>
  <c r="H58" i="152"/>
  <c r="G58" i="152"/>
  <c r="H57" i="152"/>
  <c r="G57" i="152" s="1"/>
  <c r="Q56" i="152"/>
  <c r="P56" i="152"/>
  <c r="O56" i="152"/>
  <c r="N56" i="152"/>
  <c r="L56" i="152"/>
  <c r="H56" i="152"/>
  <c r="G56" i="152"/>
  <c r="Q55" i="152"/>
  <c r="P55" i="152"/>
  <c r="O55" i="152"/>
  <c r="N55" i="152"/>
  <c r="L55" i="152"/>
  <c r="H55" i="152"/>
  <c r="G55" i="152"/>
  <c r="H54" i="152"/>
  <c r="G54" i="152"/>
  <c r="H53" i="152"/>
  <c r="G53" i="152"/>
  <c r="H52" i="152"/>
  <c r="G52" i="152"/>
  <c r="H51" i="152"/>
  <c r="G51" i="152"/>
  <c r="H50" i="152"/>
  <c r="G50" i="152" s="1"/>
  <c r="H49" i="152"/>
  <c r="G49" i="152"/>
  <c r="H48" i="152"/>
  <c r="G48" i="152"/>
  <c r="H47" i="152"/>
  <c r="G47" i="152"/>
  <c r="H46" i="152"/>
  <c r="G46" i="152"/>
  <c r="H45" i="152"/>
  <c r="G45" i="152"/>
  <c r="Q44" i="152"/>
  <c r="P44" i="152"/>
  <c r="O44" i="152"/>
  <c r="N44" i="152"/>
  <c r="L44" i="152"/>
  <c r="H44" i="152"/>
  <c r="G44" i="152"/>
  <c r="Q43" i="152"/>
  <c r="P43" i="152"/>
  <c r="O43" i="152"/>
  <c r="N43" i="152"/>
  <c r="L43" i="152"/>
  <c r="H43" i="152"/>
  <c r="G43" i="152" s="1"/>
  <c r="L42" i="152"/>
  <c r="H41" i="152"/>
  <c r="L41" i="152" s="1"/>
  <c r="P41" i="152" s="1"/>
  <c r="H40" i="152"/>
  <c r="L40" i="152" s="1"/>
  <c r="P40" i="152" s="1"/>
  <c r="G40" i="152"/>
  <c r="H39" i="152"/>
  <c r="L39" i="152" s="1"/>
  <c r="P39" i="152" s="1"/>
  <c r="G39" i="152"/>
  <c r="H38" i="152"/>
  <c r="L38" i="152" s="1"/>
  <c r="P38" i="152" s="1"/>
  <c r="G38" i="152"/>
  <c r="H37" i="152"/>
  <c r="L37" i="152" s="1"/>
  <c r="P37" i="152" s="1"/>
  <c r="G37" i="152"/>
  <c r="H36" i="152"/>
  <c r="G36" i="152" s="1"/>
  <c r="H35" i="152"/>
  <c r="L35" i="152" s="1"/>
  <c r="P35" i="152" s="1"/>
  <c r="H34" i="152"/>
  <c r="L34" i="152" s="1"/>
  <c r="P34" i="152" s="1"/>
  <c r="G34" i="152"/>
  <c r="H33" i="152"/>
  <c r="L33" i="152" s="1"/>
  <c r="P33" i="152" s="1"/>
  <c r="H32" i="152"/>
  <c r="L32" i="152" s="1"/>
  <c r="P32" i="152" s="1"/>
  <c r="G32" i="152"/>
  <c r="H31" i="152"/>
  <c r="L31" i="152" s="1"/>
  <c r="P31" i="152" s="1"/>
  <c r="G31" i="152"/>
  <c r="H30" i="152"/>
  <c r="L30" i="152" s="1"/>
  <c r="P30" i="152" s="1"/>
  <c r="H29" i="152"/>
  <c r="G29" i="152" s="1"/>
  <c r="H28" i="152"/>
  <c r="L28" i="152" s="1"/>
  <c r="P28" i="152" s="1"/>
  <c r="H27" i="152"/>
  <c r="L27" i="152" s="1"/>
  <c r="P27" i="152" s="1"/>
  <c r="G27" i="152"/>
  <c r="H26" i="152"/>
  <c r="L26" i="152" s="1"/>
  <c r="P26" i="152" s="1"/>
  <c r="G26" i="152"/>
  <c r="H25" i="152"/>
  <c r="L25" i="152" s="1"/>
  <c r="P25" i="152" s="1"/>
  <c r="G25" i="152"/>
  <c r="H24" i="152"/>
  <c r="G24" i="152" s="1"/>
  <c r="H23" i="152"/>
  <c r="L23" i="152" s="1"/>
  <c r="P23" i="152" s="1"/>
  <c r="G23" i="152"/>
  <c r="H22" i="152"/>
  <c r="L22" i="152" s="1"/>
  <c r="P22" i="152" s="1"/>
  <c r="G22" i="152"/>
  <c r="H21" i="152"/>
  <c r="L21" i="152" s="1"/>
  <c r="P21" i="152" s="1"/>
  <c r="G21" i="152"/>
  <c r="H20" i="152"/>
  <c r="G20" i="152"/>
  <c r="H19" i="152"/>
  <c r="G19" i="152"/>
  <c r="H18" i="152"/>
  <c r="G18" i="152" s="1"/>
  <c r="Q17" i="152"/>
  <c r="P17" i="152"/>
  <c r="O17" i="152"/>
  <c r="N17" i="152"/>
  <c r="L17" i="152"/>
  <c r="H17" i="152"/>
  <c r="G17" i="152" s="1"/>
  <c r="Q16" i="152"/>
  <c r="P16" i="152"/>
  <c r="O16" i="152"/>
  <c r="N16" i="152"/>
  <c r="N15" i="152" s="1"/>
  <c r="L16" i="152"/>
  <c r="H16" i="152"/>
  <c r="G16" i="152"/>
  <c r="Q15" i="152"/>
  <c r="L15" i="152"/>
  <c r="H14" i="152"/>
  <c r="L14" i="152" s="1"/>
  <c r="N14" i="152" s="1"/>
  <c r="G14" i="152"/>
  <c r="Q13" i="152"/>
  <c r="Q12" i="152" s="1"/>
  <c r="P13" i="152"/>
  <c r="P12" i="152" s="1"/>
  <c r="O13" i="152"/>
  <c r="O12" i="152" s="1"/>
  <c r="H13" i="152"/>
  <c r="L13" i="152" s="1"/>
  <c r="N13" i="152" s="1"/>
  <c r="L12" i="152"/>
  <c r="Q11" i="152"/>
  <c r="P11" i="152"/>
  <c r="N11" i="152"/>
  <c r="H11" i="152"/>
  <c r="L11" i="152" s="1"/>
  <c r="O11" i="152" s="1"/>
  <c r="G11" i="152"/>
  <c r="Q10" i="152"/>
  <c r="P10" i="152"/>
  <c r="O10" i="152"/>
  <c r="N10" i="152"/>
  <c r="L10" i="152"/>
  <c r="H10" i="152"/>
  <c r="G10" i="152"/>
  <c r="Q9" i="152"/>
  <c r="P9" i="152"/>
  <c r="O9" i="152"/>
  <c r="N9" i="152"/>
  <c r="L9" i="152"/>
  <c r="H9" i="152"/>
  <c r="G9" i="152"/>
  <c r="O8" i="152"/>
  <c r="N8" i="152"/>
  <c r="H8" i="152"/>
  <c r="L8" i="152" s="1"/>
  <c r="P8" i="152" s="1"/>
  <c r="G8" i="152"/>
  <c r="Q7" i="152"/>
  <c r="Q4" i="152" s="1"/>
  <c r="P7" i="152"/>
  <c r="N7" i="152"/>
  <c r="H7" i="152"/>
  <c r="G7" i="152" s="1"/>
  <c r="O6" i="152"/>
  <c r="N6" i="152"/>
  <c r="H6" i="152"/>
  <c r="L6" i="152" s="1"/>
  <c r="P6" i="152" s="1"/>
  <c r="G6" i="152"/>
  <c r="H5" i="152"/>
  <c r="G5" i="152"/>
  <c r="L4" i="152"/>
  <c r="R3" i="152"/>
  <c r="F62" i="151"/>
  <c r="F59" i="151"/>
  <c r="F60" i="151" s="1"/>
  <c r="F56" i="151"/>
  <c r="C56" i="151" s="1"/>
  <c r="E56" i="151"/>
  <c r="D56" i="151"/>
  <c r="E55" i="151"/>
  <c r="D55" i="151"/>
  <c r="E54" i="151"/>
  <c r="D54" i="151"/>
  <c r="F52" i="151"/>
  <c r="J52" i="151" s="1"/>
  <c r="E52" i="151"/>
  <c r="D52" i="151"/>
  <c r="E51" i="151"/>
  <c r="D51" i="151"/>
  <c r="E50" i="151"/>
  <c r="D50" i="151"/>
  <c r="F49" i="151"/>
  <c r="J49" i="151" s="1"/>
  <c r="E49" i="151"/>
  <c r="D49" i="151"/>
  <c r="F48" i="151"/>
  <c r="J48" i="151" s="1"/>
  <c r="E48" i="151"/>
  <c r="D48" i="151"/>
  <c r="J47" i="151"/>
  <c r="F47" i="151"/>
  <c r="E47" i="151"/>
  <c r="D47" i="151"/>
  <c r="F46" i="151"/>
  <c r="J46" i="151" s="1"/>
  <c r="E46" i="151"/>
  <c r="D46" i="151"/>
  <c r="F45" i="151"/>
  <c r="J45" i="151" s="1"/>
  <c r="E45" i="151"/>
  <c r="D45" i="151"/>
  <c r="F44" i="151"/>
  <c r="E44" i="151"/>
  <c r="D44" i="151"/>
  <c r="F40" i="151"/>
  <c r="J40" i="151" s="1"/>
  <c r="E40" i="151"/>
  <c r="D40" i="151"/>
  <c r="E39" i="151"/>
  <c r="D39" i="151"/>
  <c r="E38" i="151"/>
  <c r="D38" i="151"/>
  <c r="E37" i="151"/>
  <c r="D37" i="151"/>
  <c r="E36" i="151"/>
  <c r="D36" i="151"/>
  <c r="E35" i="151"/>
  <c r="D35" i="151"/>
  <c r="E34" i="151"/>
  <c r="D34" i="151"/>
  <c r="E33" i="151"/>
  <c r="D33" i="151"/>
  <c r="F32" i="151"/>
  <c r="J32" i="151" s="1"/>
  <c r="E32" i="151"/>
  <c r="D32" i="151"/>
  <c r="E31" i="151"/>
  <c r="D31" i="151"/>
  <c r="E30" i="151"/>
  <c r="D30" i="151"/>
  <c r="E29" i="151"/>
  <c r="D29" i="151"/>
  <c r="E25" i="151"/>
  <c r="D25" i="151"/>
  <c r="E24" i="151"/>
  <c r="D24" i="151"/>
  <c r="E23" i="151"/>
  <c r="D23" i="151"/>
  <c r="E22" i="151"/>
  <c r="D22" i="151"/>
  <c r="E21" i="151"/>
  <c r="D21" i="151"/>
  <c r="E20" i="151"/>
  <c r="D20" i="151"/>
  <c r="F19" i="151"/>
  <c r="J19" i="151" s="1"/>
  <c r="E19" i="151"/>
  <c r="D19" i="151"/>
  <c r="E18" i="151"/>
  <c r="D18" i="151"/>
  <c r="E17" i="151"/>
  <c r="D17" i="151"/>
  <c r="E16" i="151"/>
  <c r="D16" i="151"/>
  <c r="E15" i="151"/>
  <c r="D15" i="151"/>
  <c r="E14" i="151"/>
  <c r="D14" i="151"/>
  <c r="F13" i="151"/>
  <c r="J13" i="151" s="1"/>
  <c r="E13" i="151"/>
  <c r="D13" i="151"/>
  <c r="E12" i="151"/>
  <c r="D12" i="151"/>
  <c r="E11" i="151"/>
  <c r="D11" i="151"/>
  <c r="E10" i="151"/>
  <c r="D10" i="151"/>
  <c r="E9" i="151"/>
  <c r="D9" i="151"/>
  <c r="J8" i="151"/>
  <c r="C8" i="151"/>
  <c r="H2" i="151"/>
  <c r="K15" i="150"/>
  <c r="J15" i="150"/>
  <c r="G15" i="150"/>
  <c r="L15" i="150" s="1"/>
  <c r="K14" i="150"/>
  <c r="J14" i="150"/>
  <c r="G14" i="150"/>
  <c r="K13" i="150"/>
  <c r="J13" i="150"/>
  <c r="G13" i="150"/>
  <c r="L13" i="150" s="1"/>
  <c r="L12" i="150"/>
  <c r="K11" i="150"/>
  <c r="J11" i="150"/>
  <c r="G11" i="150"/>
  <c r="L10" i="150"/>
  <c r="K10" i="150"/>
  <c r="J10" i="150"/>
  <c r="G10" i="150"/>
  <c r="K9" i="150"/>
  <c r="J9" i="150"/>
  <c r="G9" i="150"/>
  <c r="L9" i="150" s="1"/>
  <c r="E7" i="150"/>
  <c r="M31" i="149"/>
  <c r="L30" i="149"/>
  <c r="K30" i="149"/>
  <c r="M30" i="149" s="1"/>
  <c r="M28" i="149" s="1"/>
  <c r="J24" i="146" s="1"/>
  <c r="B30" i="149"/>
  <c r="B29" i="149" s="1"/>
  <c r="B28" i="149" s="1"/>
  <c r="M29" i="149"/>
  <c r="L29" i="149"/>
  <c r="K29" i="149"/>
  <c r="O28" i="149"/>
  <c r="F28" i="149"/>
  <c r="L27" i="149"/>
  <c r="K27" i="149"/>
  <c r="H27" i="149"/>
  <c r="B27" i="149" s="1"/>
  <c r="B26" i="149" s="1"/>
  <c r="L26" i="149"/>
  <c r="K26" i="149"/>
  <c r="H26" i="149"/>
  <c r="M26" i="149" s="1"/>
  <c r="L25" i="149"/>
  <c r="K25" i="149"/>
  <c r="H25" i="149"/>
  <c r="F51" i="151" s="1"/>
  <c r="J51" i="151" s="1"/>
  <c r="L24" i="149"/>
  <c r="K24" i="149"/>
  <c r="H24" i="149"/>
  <c r="F50" i="151" s="1"/>
  <c r="J50" i="151" s="1"/>
  <c r="B24" i="149"/>
  <c r="M23" i="149"/>
  <c r="O22" i="149"/>
  <c r="F22" i="149"/>
  <c r="L21" i="149"/>
  <c r="K21" i="149"/>
  <c r="H21" i="149"/>
  <c r="B21" i="149"/>
  <c r="L20" i="149"/>
  <c r="K20" i="149"/>
  <c r="H20" i="149"/>
  <c r="M20" i="149" s="1"/>
  <c r="B20" i="149"/>
  <c r="L19" i="149"/>
  <c r="K19" i="149"/>
  <c r="M19" i="149" s="1"/>
  <c r="B19" i="149"/>
  <c r="B17" i="149" s="1"/>
  <c r="B16" i="149" s="1"/>
  <c r="L18" i="149"/>
  <c r="K18" i="149"/>
  <c r="M18" i="149" s="1"/>
  <c r="B18" i="149"/>
  <c r="M17" i="149"/>
  <c r="O16" i="149"/>
  <c r="F16" i="149"/>
  <c r="L15" i="149"/>
  <c r="K15" i="149"/>
  <c r="H15" i="149"/>
  <c r="B15" i="149"/>
  <c r="B14" i="149" s="1"/>
  <c r="B10" i="149" s="1"/>
  <c r="L14" i="149"/>
  <c r="K14" i="149"/>
  <c r="H14" i="149"/>
  <c r="M13" i="149"/>
  <c r="L13" i="149"/>
  <c r="K13" i="149"/>
  <c r="B13" i="149"/>
  <c r="L12" i="149"/>
  <c r="K12" i="149"/>
  <c r="M12" i="149" s="1"/>
  <c r="B12" i="149"/>
  <c r="M11" i="149"/>
  <c r="B11" i="149"/>
  <c r="O10" i="149"/>
  <c r="F10" i="149"/>
  <c r="M9" i="149"/>
  <c r="L9" i="149"/>
  <c r="K9" i="149"/>
  <c r="B9" i="149"/>
  <c r="L8" i="149"/>
  <c r="K8" i="149"/>
  <c r="M8" i="149" s="1"/>
  <c r="B8" i="149"/>
  <c r="B7" i="149" s="1"/>
  <c r="O7" i="149"/>
  <c r="F7" i="149"/>
  <c r="M41" i="148"/>
  <c r="P40" i="148"/>
  <c r="L40" i="148"/>
  <c r="K40" i="148"/>
  <c r="H40" i="148"/>
  <c r="B40" i="148"/>
  <c r="P39" i="148"/>
  <c r="L39" i="148"/>
  <c r="K39" i="148"/>
  <c r="H39" i="148"/>
  <c r="F39" i="151" s="1"/>
  <c r="J39" i="151" s="1"/>
  <c r="B39" i="148"/>
  <c r="P38" i="148"/>
  <c r="H38" i="148" s="1"/>
  <c r="L38" i="148"/>
  <c r="K38" i="148"/>
  <c r="M37" i="148"/>
  <c r="L37" i="148"/>
  <c r="K37" i="148"/>
  <c r="B37" i="148"/>
  <c r="P36" i="148"/>
  <c r="F36" i="148"/>
  <c r="B36" i="148"/>
  <c r="N35" i="148"/>
  <c r="H35" i="148" s="1"/>
  <c r="L35" i="148"/>
  <c r="K35" i="148"/>
  <c r="L34" i="148"/>
  <c r="K34" i="148"/>
  <c r="H34" i="148"/>
  <c r="M34" i="148" s="1"/>
  <c r="N33" i="148"/>
  <c r="H33" i="148" s="1"/>
  <c r="L33" i="148"/>
  <c r="K33" i="148"/>
  <c r="N32" i="148"/>
  <c r="L32" i="148"/>
  <c r="K32" i="148"/>
  <c r="H32" i="148"/>
  <c r="M32" i="148" s="1"/>
  <c r="M31" i="148"/>
  <c r="L31" i="148"/>
  <c r="K31" i="148"/>
  <c r="H31" i="148"/>
  <c r="F30" i="148"/>
  <c r="N29" i="148"/>
  <c r="H29" i="148" s="1"/>
  <c r="L29" i="148"/>
  <c r="K29" i="148"/>
  <c r="A29" i="148"/>
  <c r="B29" i="148" s="1"/>
  <c r="H28" i="148"/>
  <c r="A28" i="148"/>
  <c r="B28" i="148" s="1"/>
  <c r="N27" i="148"/>
  <c r="H27" i="148" s="1"/>
  <c r="F35" i="151" s="1"/>
  <c r="L27" i="148"/>
  <c r="K27" i="148"/>
  <c r="A27" i="148"/>
  <c r="N26" i="148"/>
  <c r="H26" i="148" s="1"/>
  <c r="F34" i="151" s="1"/>
  <c r="J34" i="151" s="1"/>
  <c r="L26" i="148"/>
  <c r="K26" i="148"/>
  <c r="M26" i="148" s="1"/>
  <c r="A26" i="148"/>
  <c r="B26" i="148" s="1"/>
  <c r="N25" i="148"/>
  <c r="L25" i="148"/>
  <c r="K25" i="148"/>
  <c r="H25" i="148"/>
  <c r="A25" i="148"/>
  <c r="N24" i="148"/>
  <c r="F24" i="148"/>
  <c r="A24" i="148"/>
  <c r="N23" i="148"/>
  <c r="H23" i="148" s="1"/>
  <c r="L23" i="148"/>
  <c r="K23" i="148"/>
  <c r="B23" i="148"/>
  <c r="B22" i="148" s="1"/>
  <c r="N22" i="148"/>
  <c r="M22" i="148"/>
  <c r="L22" i="148"/>
  <c r="K22" i="148"/>
  <c r="N21" i="148"/>
  <c r="H21" i="148" s="1"/>
  <c r="L21" i="148"/>
  <c r="K21" i="148"/>
  <c r="N20" i="148"/>
  <c r="H20" i="148" s="1"/>
  <c r="L20" i="148"/>
  <c r="K20" i="148"/>
  <c r="M20" i="148" s="1"/>
  <c r="B20" i="148"/>
  <c r="N19" i="148"/>
  <c r="H19" i="148" s="1"/>
  <c r="L19" i="148"/>
  <c r="K19" i="148"/>
  <c r="N18" i="148"/>
  <c r="M18" i="148"/>
  <c r="L18" i="148"/>
  <c r="K18" i="148"/>
  <c r="H18" i="148"/>
  <c r="N17" i="148"/>
  <c r="F17" i="148"/>
  <c r="N16" i="148"/>
  <c r="H16" i="148" s="1"/>
  <c r="B16" i="148" s="1"/>
  <c r="B15" i="148" s="1"/>
  <c r="L16" i="148"/>
  <c r="K16" i="148"/>
  <c r="M16" i="148" s="1"/>
  <c r="L15" i="148"/>
  <c r="K15" i="148"/>
  <c r="H15" i="148"/>
  <c r="M15" i="148" s="1"/>
  <c r="N14" i="148"/>
  <c r="L14" i="148"/>
  <c r="K14" i="148"/>
  <c r="H14" i="148"/>
  <c r="L13" i="148"/>
  <c r="K13" i="148"/>
  <c r="H13" i="148"/>
  <c r="M13" i="148" s="1"/>
  <c r="F12" i="148"/>
  <c r="N11" i="148"/>
  <c r="H11" i="148" s="1"/>
  <c r="B11" i="148" s="1"/>
  <c r="B10" i="148" s="1"/>
  <c r="L11" i="148"/>
  <c r="K11" i="148"/>
  <c r="M10" i="148"/>
  <c r="L10" i="148"/>
  <c r="K10" i="148"/>
  <c r="H10" i="148"/>
  <c r="N9" i="148"/>
  <c r="H9" i="148" s="1"/>
  <c r="B9" i="148" s="1"/>
  <c r="B8" i="148" s="1"/>
  <c r="L9" i="148"/>
  <c r="K9" i="148"/>
  <c r="M9" i="148" s="1"/>
  <c r="M8" i="148"/>
  <c r="L8" i="148"/>
  <c r="K8" i="148"/>
  <c r="F7" i="148"/>
  <c r="M50" i="147"/>
  <c r="L49" i="147"/>
  <c r="K49" i="147"/>
  <c r="M49" i="147" s="1"/>
  <c r="H49" i="147"/>
  <c r="F25" i="151" s="1"/>
  <c r="A49" i="147"/>
  <c r="B49" i="147" s="1"/>
  <c r="L48" i="147"/>
  <c r="K48" i="147"/>
  <c r="H48" i="147"/>
  <c r="M48" i="147" s="1"/>
  <c r="A48" i="147"/>
  <c r="B48" i="147" s="1"/>
  <c r="M47" i="147"/>
  <c r="L47" i="147"/>
  <c r="K47" i="147"/>
  <c r="A47" i="147"/>
  <c r="M46" i="147"/>
  <c r="L46" i="147"/>
  <c r="K46" i="147"/>
  <c r="A46" i="147"/>
  <c r="F45" i="147"/>
  <c r="A45" i="147"/>
  <c r="L44" i="147"/>
  <c r="K44" i="147"/>
  <c r="H44" i="147"/>
  <c r="M44" i="147" s="1"/>
  <c r="A44" i="147"/>
  <c r="B44" i="147" s="1"/>
  <c r="B43" i="147" s="1"/>
  <c r="M43" i="147"/>
  <c r="L43" i="147"/>
  <c r="K43" i="147"/>
  <c r="A43" i="147"/>
  <c r="L42" i="147"/>
  <c r="K42" i="147"/>
  <c r="M42" i="147" s="1"/>
  <c r="H42" i="147"/>
  <c r="A42" i="147"/>
  <c r="B42" i="147" s="1"/>
  <c r="L41" i="147"/>
  <c r="K41" i="147"/>
  <c r="H41" i="147"/>
  <c r="M41" i="147" s="1"/>
  <c r="A41" i="147"/>
  <c r="M40" i="147"/>
  <c r="L40" i="147"/>
  <c r="K40" i="147"/>
  <c r="A40" i="147"/>
  <c r="M39" i="147"/>
  <c r="L39" i="147"/>
  <c r="K39" i="147"/>
  <c r="A39" i="147"/>
  <c r="F38" i="147"/>
  <c r="A38" i="147"/>
  <c r="O37" i="147"/>
  <c r="L37" i="147"/>
  <c r="K37" i="147"/>
  <c r="H37" i="147"/>
  <c r="B37" i="147"/>
  <c r="O36" i="147"/>
  <c r="L36" i="147"/>
  <c r="K36" i="147"/>
  <c r="H36" i="147"/>
  <c r="B36" i="147" s="1"/>
  <c r="M35" i="147"/>
  <c r="L35" i="147"/>
  <c r="K35" i="147"/>
  <c r="M34" i="147"/>
  <c r="L34" i="147"/>
  <c r="K34" i="147"/>
  <c r="O33" i="147"/>
  <c r="H33" i="147" s="1"/>
  <c r="L33" i="147"/>
  <c r="K33" i="147"/>
  <c r="M32" i="147"/>
  <c r="L32" i="147"/>
  <c r="K32" i="147"/>
  <c r="O31" i="147"/>
  <c r="H31" i="147" s="1"/>
  <c r="B31" i="147" s="1"/>
  <c r="L31" i="147"/>
  <c r="K31" i="147"/>
  <c r="O30" i="147"/>
  <c r="H30" i="147" s="1"/>
  <c r="B30" i="147" s="1"/>
  <c r="L30" i="147"/>
  <c r="K30" i="147"/>
  <c r="M30" i="147" s="1"/>
  <c r="O29" i="147"/>
  <c r="L29" i="147"/>
  <c r="K29" i="147"/>
  <c r="H29" i="147"/>
  <c r="B29" i="147" s="1"/>
  <c r="O28" i="147"/>
  <c r="H28" i="147" s="1"/>
  <c r="F17" i="151" s="1"/>
  <c r="J17" i="151" s="1"/>
  <c r="M28" i="147"/>
  <c r="L28" i="147"/>
  <c r="K28" i="147"/>
  <c r="O27" i="147"/>
  <c r="L27" i="147"/>
  <c r="K27" i="147"/>
  <c r="H27" i="147"/>
  <c r="F16" i="151" s="1"/>
  <c r="J16" i="151" s="1"/>
  <c r="B27" i="147"/>
  <c r="M26" i="147"/>
  <c r="L26" i="147"/>
  <c r="K26" i="147"/>
  <c r="M25" i="147"/>
  <c r="L25" i="147"/>
  <c r="K25" i="147"/>
  <c r="F24" i="147"/>
  <c r="O23" i="147"/>
  <c r="L23" i="147"/>
  <c r="K23" i="147"/>
  <c r="H23" i="147"/>
  <c r="M23" i="147" s="1"/>
  <c r="B23" i="147"/>
  <c r="M22" i="147"/>
  <c r="O21" i="147"/>
  <c r="H21" i="147" s="1"/>
  <c r="L21" i="147"/>
  <c r="K21" i="147"/>
  <c r="O20" i="147"/>
  <c r="L20" i="147"/>
  <c r="K20" i="147"/>
  <c r="H20" i="147"/>
  <c r="M19" i="147"/>
  <c r="L19" i="147"/>
  <c r="K19" i="147"/>
  <c r="M18" i="147"/>
  <c r="L18" i="147"/>
  <c r="K18" i="147"/>
  <c r="O17" i="147"/>
  <c r="L17" i="147"/>
  <c r="K17" i="147"/>
  <c r="H17" i="147"/>
  <c r="B17" i="147" s="1"/>
  <c r="O16" i="147"/>
  <c r="L16" i="147"/>
  <c r="K16" i="147"/>
  <c r="H16" i="147"/>
  <c r="M16" i="147" s="1"/>
  <c r="M15" i="147"/>
  <c r="O14" i="147"/>
  <c r="H14" i="147" s="1"/>
  <c r="B14" i="147" s="1"/>
  <c r="L14" i="147"/>
  <c r="K14" i="147"/>
  <c r="O13" i="147"/>
  <c r="L13" i="147"/>
  <c r="K13" i="147"/>
  <c r="H13" i="147"/>
  <c r="M13" i="147" s="1"/>
  <c r="B13" i="147"/>
  <c r="O12" i="147"/>
  <c r="H12" i="147" s="1"/>
  <c r="M12" i="147" s="1"/>
  <c r="L12" i="147"/>
  <c r="K12" i="147"/>
  <c r="O11" i="147"/>
  <c r="L11" i="147"/>
  <c r="K11" i="147"/>
  <c r="H11" i="147"/>
  <c r="M11" i="147" s="1"/>
  <c r="B11" i="147"/>
  <c r="O10" i="147"/>
  <c r="H10" i="147" s="1"/>
  <c r="L10" i="147"/>
  <c r="K10" i="147"/>
  <c r="M10" i="147" s="1"/>
  <c r="M9" i="147"/>
  <c r="L9" i="147"/>
  <c r="K9" i="147"/>
  <c r="M8" i="147"/>
  <c r="L8" i="147"/>
  <c r="K8" i="147"/>
  <c r="F7" i="147"/>
  <c r="D33" i="146"/>
  <c r="I26" i="146"/>
  <c r="I17" i="146"/>
  <c r="B17" i="146"/>
  <c r="B16" i="146"/>
  <c r="I15" i="146"/>
  <c r="B15" i="146" s="1"/>
  <c r="I14" i="146"/>
  <c r="B14" i="146" s="1"/>
  <c r="I13" i="146"/>
  <c r="B13" i="146"/>
  <c r="I11" i="146"/>
  <c r="B11" i="146"/>
  <c r="O10" i="146"/>
  <c r="I10" i="146"/>
  <c r="B10" i="146" s="1"/>
  <c r="I9" i="146"/>
  <c r="B9" i="146"/>
  <c r="I8" i="146"/>
  <c r="B8" i="146"/>
  <c r="B21" i="147" l="1"/>
  <c r="F15" i="151"/>
  <c r="J15" i="151" s="1"/>
  <c r="J35" i="151"/>
  <c r="C35" i="151"/>
  <c r="M35" i="148"/>
  <c r="B35" i="148"/>
  <c r="F18" i="151"/>
  <c r="J18" i="151" s="1"/>
  <c r="L24" i="152"/>
  <c r="P24" i="152" s="1"/>
  <c r="P15" i="152" s="1"/>
  <c r="P92" i="152" s="1"/>
  <c r="I23" i="146" s="1"/>
  <c r="B23" i="146" s="1"/>
  <c r="M29" i="147"/>
  <c r="O42" i="152"/>
  <c r="M23" i="148"/>
  <c r="M7" i="149"/>
  <c r="J20" i="146" s="1"/>
  <c r="P42" i="152"/>
  <c r="M27" i="147"/>
  <c r="M29" i="148"/>
  <c r="M39" i="148"/>
  <c r="M15" i="149"/>
  <c r="M17" i="147"/>
  <c r="B27" i="148"/>
  <c r="B25" i="148" s="1"/>
  <c r="B24" i="148" s="1"/>
  <c r="M24" i="149"/>
  <c r="F29" i="151"/>
  <c r="C29" i="151" s="1"/>
  <c r="M14" i="147"/>
  <c r="M40" i="148"/>
  <c r="B25" i="149"/>
  <c r="B23" i="149" s="1"/>
  <c r="L14" i="150"/>
  <c r="P4" i="152"/>
  <c r="G28" i="152"/>
  <c r="G35" i="152"/>
  <c r="G41" i="152"/>
  <c r="M27" i="148"/>
  <c r="M38" i="147"/>
  <c r="J10" i="146" s="1"/>
  <c r="K10" i="146" s="1"/>
  <c r="B41" i="147"/>
  <c r="M21" i="149"/>
  <c r="M16" i="149" s="1"/>
  <c r="J22" i="146" s="1"/>
  <c r="B16" i="147"/>
  <c r="M11" i="148"/>
  <c r="M7" i="148" s="1"/>
  <c r="J13" i="146" s="1"/>
  <c r="K13" i="146" s="1"/>
  <c r="M25" i="148"/>
  <c r="M24" i="148" s="1"/>
  <c r="J17" i="146" s="1"/>
  <c r="K17" i="146" s="1"/>
  <c r="B32" i="148"/>
  <c r="G30" i="152"/>
  <c r="F31" i="151"/>
  <c r="J31" i="151" s="1"/>
  <c r="B19" i="148"/>
  <c r="M19" i="148"/>
  <c r="B33" i="147"/>
  <c r="M33" i="147"/>
  <c r="F33" i="151"/>
  <c r="J33" i="151" s="1"/>
  <c r="B21" i="148"/>
  <c r="M21" i="148"/>
  <c r="M45" i="147"/>
  <c r="J11" i="146" s="1"/>
  <c r="K11" i="146" s="1"/>
  <c r="B14" i="148"/>
  <c r="B13" i="148" s="1"/>
  <c r="B12" i="148" s="1"/>
  <c r="F30" i="151"/>
  <c r="J30" i="151" s="1"/>
  <c r="M33" i="148"/>
  <c r="F37" i="151"/>
  <c r="B22" i="149"/>
  <c r="F55" i="151"/>
  <c r="L11" i="150"/>
  <c r="B7" i="148"/>
  <c r="M42" i="152"/>
  <c r="F24" i="151"/>
  <c r="F12" i="151"/>
  <c r="J12" i="151" s="1"/>
  <c r="M66" i="152"/>
  <c r="M27" i="149"/>
  <c r="F21" i="151"/>
  <c r="F36" i="151"/>
  <c r="M4" i="152"/>
  <c r="C25" i="151"/>
  <c r="J25" i="151"/>
  <c r="M38" i="148"/>
  <c r="F38" i="151"/>
  <c r="J38" i="151" s="1"/>
  <c r="B38" i="148"/>
  <c r="G33" i="152"/>
  <c r="M15" i="152" s="1"/>
  <c r="P60" i="152"/>
  <c r="L7" i="150"/>
  <c r="J26" i="146" s="1"/>
  <c r="K26" i="146" s="1"/>
  <c r="F20" i="151"/>
  <c r="J20" i="151" s="1"/>
  <c r="M31" i="147"/>
  <c r="F11" i="151"/>
  <c r="J11" i="151" s="1"/>
  <c r="B12" i="147"/>
  <c r="M14" i="148"/>
  <c r="M12" i="148" s="1"/>
  <c r="J14" i="146" s="1"/>
  <c r="K14" i="146" s="1"/>
  <c r="B10" i="147"/>
  <c r="F9" i="151"/>
  <c r="F14" i="151"/>
  <c r="C14" i="151" s="1"/>
  <c r="B20" i="147"/>
  <c r="M20" i="147"/>
  <c r="Q92" i="152"/>
  <c r="I24" i="146" s="1"/>
  <c r="B24" i="146" s="1"/>
  <c r="L36" i="152"/>
  <c r="P36" i="152" s="1"/>
  <c r="B28" i="147"/>
  <c r="B33" i="148"/>
  <c r="N12" i="152"/>
  <c r="M36" i="147"/>
  <c r="M10" i="149"/>
  <c r="J21" i="146" s="1"/>
  <c r="F10" i="151"/>
  <c r="J10" i="151" s="1"/>
  <c r="J29" i="151"/>
  <c r="C34" i="151"/>
  <c r="J56" i="151"/>
  <c r="O15" i="152"/>
  <c r="L29" i="152"/>
  <c r="P29" i="152" s="1"/>
  <c r="N42" i="152"/>
  <c r="Q42" i="152"/>
  <c r="M37" i="147"/>
  <c r="F22" i="151"/>
  <c r="B47" i="147"/>
  <c r="B46" i="147" s="1"/>
  <c r="B45" i="147" s="1"/>
  <c r="B40" i="147"/>
  <c r="B39" i="147" s="1"/>
  <c r="B38" i="147" s="1"/>
  <c r="F54" i="151"/>
  <c r="N4" i="152"/>
  <c r="M25" i="149"/>
  <c r="G13" i="152"/>
  <c r="M12" i="152" s="1"/>
  <c r="F43" i="151"/>
  <c r="C44" i="151"/>
  <c r="J44" i="151"/>
  <c r="L7" i="152"/>
  <c r="O7" i="152" s="1"/>
  <c r="O4" i="152" s="1"/>
  <c r="M21" i="147"/>
  <c r="M14" i="149"/>
  <c r="F23" i="151"/>
  <c r="M92" i="152" l="1"/>
  <c r="I20" i="146" s="1"/>
  <c r="M36" i="148"/>
  <c r="J18" i="146" s="1"/>
  <c r="B18" i="146" s="1"/>
  <c r="M24" i="147"/>
  <c r="J9" i="146" s="1"/>
  <c r="K9" i="146" s="1"/>
  <c r="K7" i="146" s="1"/>
  <c r="M17" i="148"/>
  <c r="J15" i="146" s="1"/>
  <c r="K15" i="146" s="1"/>
  <c r="M30" i="148"/>
  <c r="J16" i="146" s="1"/>
  <c r="K16" i="146" s="1"/>
  <c r="M22" i="149"/>
  <c r="J23" i="146" s="1"/>
  <c r="K23" i="146" s="1"/>
  <c r="M7" i="147"/>
  <c r="J8" i="146" s="1"/>
  <c r="K8" i="146" s="1"/>
  <c r="B20" i="146"/>
  <c r="K20" i="146"/>
  <c r="J37" i="151"/>
  <c r="C37" i="151"/>
  <c r="C23" i="151"/>
  <c r="J23" i="151"/>
  <c r="F28" i="151"/>
  <c r="J24" i="151"/>
  <c r="C24" i="151"/>
  <c r="F53" i="151"/>
  <c r="J54" i="151"/>
  <c r="C54" i="151"/>
  <c r="K25" i="146"/>
  <c r="K21" i="146"/>
  <c r="J22" i="151"/>
  <c r="C22" i="151"/>
  <c r="F7" i="151"/>
  <c r="J9" i="151"/>
  <c r="N92" i="152"/>
  <c r="I21" i="146" s="1"/>
  <c r="B21" i="146" s="1"/>
  <c r="B18" i="148"/>
  <c r="B17" i="148" s="1"/>
  <c r="F57" i="151"/>
  <c r="O92" i="152"/>
  <c r="I22" i="146" s="1"/>
  <c r="K24" i="146"/>
  <c r="C36" i="151"/>
  <c r="J36" i="151"/>
  <c r="J55" i="151"/>
  <c r="C55" i="151"/>
  <c r="J21" i="151"/>
  <c r="C21" i="151"/>
  <c r="K18" i="146" l="1"/>
  <c r="K12" i="146" s="1"/>
  <c r="K28" i="146"/>
  <c r="K30" i="146" s="1"/>
  <c r="B22" i="146"/>
  <c r="K22" i="146"/>
  <c r="K19" i="146"/>
  <c r="F41" i="151"/>
  <c r="F64" i="151" s="1"/>
  <c r="F26" i="151"/>
  <c r="K29" i="146" l="1"/>
  <c r="K32" i="146"/>
  <c r="K33" i="146" l="1"/>
  <c r="K34" i="146" s="1"/>
  <c r="R26" i="146"/>
  <c r="K37" i="146" l="1"/>
  <c r="M10" i="146"/>
  <c r="M13" i="146"/>
  <c r="M16" i="146"/>
  <c r="M8" i="146"/>
  <c r="M23" i="146"/>
  <c r="M17" i="146"/>
  <c r="M9" i="146"/>
  <c r="M15" i="146"/>
  <c r="M14" i="146"/>
  <c r="M26" i="146"/>
  <c r="M25" i="146" s="1"/>
  <c r="M11" i="146"/>
  <c r="M21" i="146"/>
  <c r="M24" i="146"/>
  <c r="M20" i="146"/>
  <c r="M18" i="146"/>
  <c r="M30" i="146"/>
  <c r="M29" i="146" s="1"/>
  <c r="M22" i="146"/>
  <c r="M7" i="146" l="1"/>
  <c r="M19" i="146"/>
  <c r="M12" i="146"/>
  <c r="M34" i="146" l="1"/>
  <c r="B37" i="144" l="1"/>
  <c r="A34" i="144"/>
  <c r="H18" i="144"/>
  <c r="J18" i="144" s="1"/>
  <c r="D18" i="144"/>
  <c r="F18" i="144" s="1"/>
  <c r="J17" i="144"/>
  <c r="D17" i="144"/>
  <c r="F17" i="144" s="1"/>
  <c r="G17" i="144" s="1"/>
  <c r="I16" i="144"/>
  <c r="J16" i="144" s="1"/>
  <c r="J19" i="144" s="1"/>
  <c r="F16" i="144"/>
  <c r="F19" i="144" s="1"/>
  <c r="J20" i="144" l="1"/>
  <c r="G18" i="144"/>
  <c r="G16" i="144"/>
  <c r="G19" i="144" s="1"/>
  <c r="E60" i="143" l="1"/>
  <c r="F60" i="143" s="1"/>
  <c r="Z60" i="143" s="1"/>
  <c r="D60" i="143"/>
  <c r="C60" i="143"/>
  <c r="D59" i="143"/>
  <c r="C59" i="143"/>
  <c r="C58" i="143"/>
  <c r="E58" i="143" s="1"/>
  <c r="F58" i="143" s="1"/>
  <c r="E57" i="143"/>
  <c r="D57" i="143"/>
  <c r="C57" i="143"/>
  <c r="D56" i="143"/>
  <c r="C56" i="143" s="1"/>
  <c r="C55" i="143"/>
  <c r="E55" i="143" s="1"/>
  <c r="F54" i="143"/>
  <c r="E54" i="143"/>
  <c r="C54" i="143"/>
  <c r="D54" i="143" s="1"/>
  <c r="C53" i="143"/>
  <c r="E52" i="143"/>
  <c r="D52" i="143"/>
  <c r="C52" i="143"/>
  <c r="F51" i="143"/>
  <c r="V51" i="143" s="1"/>
  <c r="E51" i="143"/>
  <c r="D51" i="143"/>
  <c r="C51" i="143"/>
  <c r="C50" i="143"/>
  <c r="D50" i="143" s="1"/>
  <c r="C49" i="143"/>
  <c r="E48" i="143"/>
  <c r="D48" i="143"/>
  <c r="C48" i="143"/>
  <c r="C47" i="143"/>
  <c r="E46" i="143"/>
  <c r="D46" i="143"/>
  <c r="C46" i="143"/>
  <c r="D45" i="143"/>
  <c r="C45" i="143"/>
  <c r="C44" i="143"/>
  <c r="C43" i="143"/>
  <c r="C42" i="143"/>
  <c r="C41" i="143"/>
  <c r="E40" i="143"/>
  <c r="D40" i="143"/>
  <c r="C40" i="143"/>
  <c r="C39" i="143"/>
  <c r="D38" i="143"/>
  <c r="C38" i="143"/>
  <c r="E37" i="143"/>
  <c r="D37" i="143"/>
  <c r="C37" i="143"/>
  <c r="E36" i="143"/>
  <c r="D36" i="143"/>
  <c r="C36" i="143"/>
  <c r="AD35" i="143"/>
  <c r="C35" i="143"/>
  <c r="E35" i="143" s="1"/>
  <c r="AD34" i="143"/>
  <c r="AC34" i="143"/>
  <c r="AB34" i="143"/>
  <c r="E34" i="143"/>
  <c r="F34" i="143" s="1"/>
  <c r="D34" i="143"/>
  <c r="C34" i="143"/>
  <c r="AA33" i="143"/>
  <c r="D33" i="143"/>
  <c r="C33" i="143"/>
  <c r="E33" i="143" s="1"/>
  <c r="C32" i="143"/>
  <c r="E31" i="143"/>
  <c r="AC31" i="143" s="1"/>
  <c r="D31" i="143"/>
  <c r="C31" i="143"/>
  <c r="C30" i="143"/>
  <c r="E30" i="143" s="1"/>
  <c r="AD29" i="143"/>
  <c r="AC29" i="143"/>
  <c r="AB29" i="143"/>
  <c r="E29" i="143"/>
  <c r="D29" i="143"/>
  <c r="C29" i="143"/>
  <c r="D28" i="143"/>
  <c r="C28" i="143"/>
  <c r="C27" i="143"/>
  <c r="C26" i="143"/>
  <c r="F25" i="143"/>
  <c r="E25" i="143"/>
  <c r="D25" i="143"/>
  <c r="C25" i="143"/>
  <c r="C24" i="143"/>
  <c r="C23" i="143"/>
  <c r="E23" i="143" s="1"/>
  <c r="Z22" i="143"/>
  <c r="Y22" i="143"/>
  <c r="V22" i="143"/>
  <c r="O22" i="143"/>
  <c r="N22" i="143"/>
  <c r="M22" i="143"/>
  <c r="L22" i="143"/>
  <c r="K22" i="143"/>
  <c r="J22" i="143"/>
  <c r="F22" i="143"/>
  <c r="C22" i="143"/>
  <c r="E22" i="143" s="1"/>
  <c r="G21" i="143"/>
  <c r="F21" i="143"/>
  <c r="V21" i="143" s="1"/>
  <c r="D21" i="143"/>
  <c r="C21" i="143"/>
  <c r="E21" i="143" s="1"/>
  <c r="Y21" i="143" s="1"/>
  <c r="D20" i="143"/>
  <c r="C20" i="143"/>
  <c r="C19" i="143"/>
  <c r="E19" i="143" s="1"/>
  <c r="Z18" i="143"/>
  <c r="W18" i="143"/>
  <c r="M18" i="143"/>
  <c r="G18" i="143"/>
  <c r="F18" i="143"/>
  <c r="E18" i="143"/>
  <c r="D18" i="143"/>
  <c r="C18" i="143"/>
  <c r="C17" i="143"/>
  <c r="AD16" i="143"/>
  <c r="Z16" i="143"/>
  <c r="Y16" i="143"/>
  <c r="X16" i="143"/>
  <c r="W16" i="143"/>
  <c r="O16" i="143"/>
  <c r="N16" i="143"/>
  <c r="M16" i="143"/>
  <c r="L16" i="143"/>
  <c r="K16" i="143"/>
  <c r="J16" i="143"/>
  <c r="I16" i="143"/>
  <c r="F16" i="143"/>
  <c r="V16" i="143" s="1"/>
  <c r="D16" i="143"/>
  <c r="C16" i="143"/>
  <c r="E16" i="143" s="1"/>
  <c r="D15" i="143"/>
  <c r="C15" i="143"/>
  <c r="AD14" i="143"/>
  <c r="AC14" i="143"/>
  <c r="AB14" i="143"/>
  <c r="Z14" i="143"/>
  <c r="Y14" i="143"/>
  <c r="X14" i="143"/>
  <c r="N14" i="143"/>
  <c r="M14" i="143"/>
  <c r="L14" i="143"/>
  <c r="K14" i="143"/>
  <c r="I14" i="143"/>
  <c r="G14" i="143"/>
  <c r="E14" i="143"/>
  <c r="F14" i="143" s="1"/>
  <c r="D14" i="143"/>
  <c r="C14" i="143"/>
  <c r="E13" i="143"/>
  <c r="D13" i="143"/>
  <c r="C13" i="143"/>
  <c r="C12" i="143"/>
  <c r="D11" i="143"/>
  <c r="C11" i="143" s="1"/>
  <c r="AD9" i="143"/>
  <c r="AC9" i="143"/>
  <c r="AB9" i="143"/>
  <c r="AA9" i="143"/>
  <c r="Z9" i="143"/>
  <c r="Y9" i="143"/>
  <c r="X9" i="143"/>
  <c r="W9" i="143"/>
  <c r="V9" i="143"/>
  <c r="U9" i="143"/>
  <c r="T9" i="143"/>
  <c r="S9" i="143"/>
  <c r="R9" i="143"/>
  <c r="Q9" i="143"/>
  <c r="P9" i="143"/>
  <c r="O9" i="143"/>
  <c r="N9" i="143"/>
  <c r="M9" i="143"/>
  <c r="L9" i="143"/>
  <c r="K9" i="143"/>
  <c r="J9" i="143"/>
  <c r="I9" i="143"/>
  <c r="I18" i="143" s="1"/>
  <c r="H9" i="143"/>
  <c r="H18" i="143" s="1"/>
  <c r="G9" i="143"/>
  <c r="W6" i="143"/>
  <c r="C6" i="143"/>
  <c r="C5" i="143"/>
  <c r="AA31" i="143" l="1"/>
  <c r="F36" i="143"/>
  <c r="R36" i="143" s="1"/>
  <c r="AA36" i="143"/>
  <c r="M36" i="143"/>
  <c r="N36" i="143"/>
  <c r="F19" i="143"/>
  <c r="T19" i="143" s="1"/>
  <c r="M19" i="143"/>
  <c r="AB31" i="143"/>
  <c r="F40" i="143"/>
  <c r="S40" i="143" s="1"/>
  <c r="Z40" i="143"/>
  <c r="Y40" i="143"/>
  <c r="V40" i="143"/>
  <c r="H21" i="143"/>
  <c r="M25" i="143"/>
  <c r="J25" i="143"/>
  <c r="Y25" i="143"/>
  <c r="M34" i="143"/>
  <c r="J34" i="143"/>
  <c r="Y48" i="143"/>
  <c r="V48" i="143"/>
  <c r="Y57" i="143"/>
  <c r="X57" i="143"/>
  <c r="T21" i="143"/>
  <c r="T25" i="143"/>
  <c r="AD31" i="143"/>
  <c r="F48" i="143"/>
  <c r="F57" i="143"/>
  <c r="Y18" i="143"/>
  <c r="J18" i="143"/>
  <c r="N18" i="143"/>
  <c r="U21" i="143"/>
  <c r="U25" i="143"/>
  <c r="E32" i="143"/>
  <c r="AC32" i="143" s="1"/>
  <c r="D32" i="143"/>
  <c r="W48" i="143"/>
  <c r="P29" i="143"/>
  <c r="P16" i="143"/>
  <c r="P34" i="143"/>
  <c r="P31" i="143"/>
  <c r="P21" i="143"/>
  <c r="P25" i="143"/>
  <c r="P36" i="143"/>
  <c r="P18" i="143"/>
  <c r="P14" i="143"/>
  <c r="P22" i="143"/>
  <c r="AB36" i="143"/>
  <c r="AB30" i="143"/>
  <c r="AB33" i="143"/>
  <c r="AB37" i="143"/>
  <c r="AB35" i="143"/>
  <c r="AB13" i="143"/>
  <c r="D17" i="143"/>
  <c r="E17" i="143"/>
  <c r="R19" i="143"/>
  <c r="V25" i="143"/>
  <c r="E44" i="143"/>
  <c r="D44" i="143"/>
  <c r="X48" i="143"/>
  <c r="Q16" i="143"/>
  <c r="Q25" i="143"/>
  <c r="Q22" i="143"/>
  <c r="Q34" i="143"/>
  <c r="Q29" i="143"/>
  <c r="Q21" i="143"/>
  <c r="Q36" i="143"/>
  <c r="Q18" i="143"/>
  <c r="Q14" i="143"/>
  <c r="AC25" i="143"/>
  <c r="AC36" i="143"/>
  <c r="AC30" i="143"/>
  <c r="AC33" i="143"/>
  <c r="AC37" i="143"/>
  <c r="AC24" i="143"/>
  <c r="AC23" i="143"/>
  <c r="AC13" i="143"/>
  <c r="AC21" i="143"/>
  <c r="X21" i="143"/>
  <c r="W25" i="143"/>
  <c r="F30" i="143"/>
  <c r="I30" i="143" s="1"/>
  <c r="F35" i="143"/>
  <c r="Q35" i="143" s="1"/>
  <c r="J35" i="143"/>
  <c r="R35" i="143"/>
  <c r="R25" i="143"/>
  <c r="R22" i="143"/>
  <c r="R21" i="143"/>
  <c r="R18" i="143"/>
  <c r="R34" i="143"/>
  <c r="R30" i="143"/>
  <c r="R14" i="143"/>
  <c r="R16" i="143"/>
  <c r="AD18" i="143"/>
  <c r="AD36" i="143"/>
  <c r="AD30" i="143"/>
  <c r="AD40" i="143"/>
  <c r="AD33" i="143"/>
  <c r="AD37" i="143"/>
  <c r="AD25" i="143"/>
  <c r="AD42" i="143"/>
  <c r="AD19" i="143"/>
  <c r="AD23" i="143"/>
  <c r="AD13" i="143"/>
  <c r="AD21" i="143"/>
  <c r="AD12" i="143"/>
  <c r="AC22" i="143"/>
  <c r="X25" i="143"/>
  <c r="D35" i="143"/>
  <c r="G60" i="143"/>
  <c r="G35" i="143"/>
  <c r="G29" i="143"/>
  <c r="G23" i="143"/>
  <c r="G42" i="143"/>
  <c r="G40" i="143"/>
  <c r="G36" i="143"/>
  <c r="G13" i="143"/>
  <c r="G37" i="143"/>
  <c r="G33" i="143"/>
  <c r="G16" i="143"/>
  <c r="G24" i="143"/>
  <c r="G22" i="143"/>
  <c r="G57" i="143"/>
  <c r="G46" i="143"/>
  <c r="G31" i="143"/>
  <c r="G30" i="143"/>
  <c r="G19" i="143"/>
  <c r="G12" i="143"/>
  <c r="G34" i="143"/>
  <c r="G25" i="143"/>
  <c r="S23" i="143"/>
  <c r="S14" i="143"/>
  <c r="S22" i="143"/>
  <c r="S25" i="143"/>
  <c r="S21" i="143"/>
  <c r="S18" i="143"/>
  <c r="S16" i="143"/>
  <c r="L18" i="143"/>
  <c r="AD22" i="143"/>
  <c r="Q30" i="143"/>
  <c r="F33" i="143"/>
  <c r="R33" i="143" s="1"/>
  <c r="J33" i="143"/>
  <c r="AC35" i="143"/>
  <c r="E39" i="143"/>
  <c r="AD39" i="143" s="1"/>
  <c r="D39" i="143"/>
  <c r="V54" i="143"/>
  <c r="Z54" i="143"/>
  <c r="Y54" i="143"/>
  <c r="M29" i="143"/>
  <c r="D19" i="143"/>
  <c r="F23" i="143"/>
  <c r="O23" i="143"/>
  <c r="M23" i="143"/>
  <c r="Z23" i="143"/>
  <c r="J23" i="143"/>
  <c r="F31" i="143"/>
  <c r="Q31" i="143" s="1"/>
  <c r="H30" i="143"/>
  <c r="H23" i="143"/>
  <c r="H14" i="143"/>
  <c r="H36" i="143"/>
  <c r="H29" i="143"/>
  <c r="H22" i="143"/>
  <c r="H16" i="143"/>
  <c r="H31" i="143"/>
  <c r="H35" i="143"/>
  <c r="H34" i="143"/>
  <c r="H25" i="143"/>
  <c r="H33" i="143"/>
  <c r="T18" i="143"/>
  <c r="T14" i="143"/>
  <c r="T16" i="143"/>
  <c r="T22" i="143"/>
  <c r="I22" i="143"/>
  <c r="I31" i="143"/>
  <c r="I35" i="143"/>
  <c r="I34" i="143"/>
  <c r="I25" i="143"/>
  <c r="I21" i="143"/>
  <c r="U22" i="143"/>
  <c r="U16" i="143"/>
  <c r="U13" i="143"/>
  <c r="U23" i="143"/>
  <c r="U18" i="143"/>
  <c r="U14" i="143"/>
  <c r="D12" i="143"/>
  <c r="E12" i="143"/>
  <c r="F13" i="143"/>
  <c r="N13" i="143"/>
  <c r="V18" i="143"/>
  <c r="M21" i="143"/>
  <c r="J21" i="143"/>
  <c r="Z21" i="143"/>
  <c r="D23" i="143"/>
  <c r="E42" i="143"/>
  <c r="D42" i="143"/>
  <c r="F46" i="143"/>
  <c r="X46" i="143" s="1"/>
  <c r="F55" i="143"/>
  <c r="Y55" i="143" s="1"/>
  <c r="V55" i="143"/>
  <c r="E49" i="143"/>
  <c r="D49" i="143"/>
  <c r="K21" i="143"/>
  <c r="K18" i="143"/>
  <c r="K25" i="143"/>
  <c r="K13" i="143"/>
  <c r="O14" i="143"/>
  <c r="F29" i="143"/>
  <c r="R29" i="143" s="1"/>
  <c r="F52" i="143"/>
  <c r="V52" i="143" s="1"/>
  <c r="L35" i="143"/>
  <c r="L36" i="143"/>
  <c r="L25" i="143"/>
  <c r="L31" i="143"/>
  <c r="X54" i="143"/>
  <c r="X58" i="143"/>
  <c r="X51" i="143"/>
  <c r="X18" i="143"/>
  <c r="L21" i="143"/>
  <c r="K29" i="143"/>
  <c r="O36" i="143"/>
  <c r="L37" i="143"/>
  <c r="L29" i="143"/>
  <c r="O35" i="143"/>
  <c r="E41" i="143"/>
  <c r="D41" i="143"/>
  <c r="X52" i="143"/>
  <c r="D55" i="143"/>
  <c r="N31" i="143"/>
  <c r="N34" i="143"/>
  <c r="Z51" i="143"/>
  <c r="Z19" i="143"/>
  <c r="Z48" i="143"/>
  <c r="Z57" i="143"/>
  <c r="Z25" i="143"/>
  <c r="N21" i="143"/>
  <c r="W22" i="143"/>
  <c r="E24" i="143"/>
  <c r="D24" i="143"/>
  <c r="N25" i="143"/>
  <c r="K34" i="143"/>
  <c r="E47" i="143"/>
  <c r="D47" i="143"/>
  <c r="E50" i="143"/>
  <c r="W54" i="143"/>
  <c r="W21" i="143"/>
  <c r="W40" i="143"/>
  <c r="W14" i="143"/>
  <c r="W51" i="143"/>
  <c r="O34" i="143"/>
  <c r="O31" i="143"/>
  <c r="O25" i="143"/>
  <c r="O18" i="143"/>
  <c r="O29" i="143"/>
  <c r="O19" i="143"/>
  <c r="O21" i="143"/>
  <c r="AA35" i="143"/>
  <c r="AA29" i="143"/>
  <c r="AA34" i="143"/>
  <c r="AA30" i="143"/>
  <c r="X22" i="143"/>
  <c r="N23" i="143"/>
  <c r="N29" i="143"/>
  <c r="L34" i="143"/>
  <c r="AA37" i="143"/>
  <c r="Z52" i="143"/>
  <c r="Z58" i="143"/>
  <c r="E27" i="143"/>
  <c r="D27" i="143"/>
  <c r="E53" i="143"/>
  <c r="D53" i="143"/>
  <c r="J14" i="143"/>
  <c r="V14" i="143"/>
  <c r="D22" i="143"/>
  <c r="D30" i="143"/>
  <c r="F37" i="143"/>
  <c r="J37" i="143" s="1"/>
  <c r="E26" i="143"/>
  <c r="D26" i="143"/>
  <c r="E43" i="143"/>
  <c r="D43" i="143"/>
  <c r="Y60" i="143"/>
  <c r="Y51" i="143"/>
  <c r="M35" i="143"/>
  <c r="Y58" i="143"/>
  <c r="D58" i="143"/>
  <c r="F43" i="143" l="1"/>
  <c r="V43" i="143"/>
  <c r="Y43" i="143"/>
  <c r="S43" i="143"/>
  <c r="R43" i="143"/>
  <c r="W43" i="143"/>
  <c r="F49" i="143"/>
  <c r="V49" i="143" s="1"/>
  <c r="Y49" i="143"/>
  <c r="Z49" i="143"/>
  <c r="U43" i="143"/>
  <c r="I32" i="143"/>
  <c r="J17" i="143"/>
  <c r="N17" i="143"/>
  <c r="M17" i="143"/>
  <c r="Y17" i="143"/>
  <c r="F17" i="143"/>
  <c r="T17" i="143" s="1"/>
  <c r="F26" i="143"/>
  <c r="Q26" i="143" s="1"/>
  <c r="V26" i="143"/>
  <c r="L26" i="143"/>
  <c r="K26" i="143"/>
  <c r="F27" i="143"/>
  <c r="Y27" i="143" s="1"/>
  <c r="Z47" i="143"/>
  <c r="F41" i="143"/>
  <c r="V41" i="143"/>
  <c r="AD41" i="143"/>
  <c r="Y41" i="143"/>
  <c r="X41" i="143"/>
  <c r="G43" i="143"/>
  <c r="X43" i="143"/>
  <c r="R13" i="143"/>
  <c r="Q13" i="143"/>
  <c r="J13" i="143"/>
  <c r="I13" i="143"/>
  <c r="V13" i="143"/>
  <c r="S13" i="143"/>
  <c r="H13" i="143"/>
  <c r="S41" i="143"/>
  <c r="G27" i="143"/>
  <c r="AC26" i="143"/>
  <c r="Q37" i="143"/>
  <c r="Q19" i="143"/>
  <c r="K19" i="143"/>
  <c r="N32" i="143"/>
  <c r="Z55" i="143"/>
  <c r="W23" i="143"/>
  <c r="X23" i="143"/>
  <c r="T23" i="143"/>
  <c r="Q23" i="143"/>
  <c r="P23" i="143"/>
  <c r="K23" i="143"/>
  <c r="X55" i="143"/>
  <c r="K35" i="143"/>
  <c r="V23" i="143"/>
  <c r="G41" i="143"/>
  <c r="AD43" i="143"/>
  <c r="AC27" i="143"/>
  <c r="P37" i="143"/>
  <c r="Y13" i="143"/>
  <c r="O37" i="143"/>
  <c r="Z41" i="143"/>
  <c r="N35" i="143"/>
  <c r="L30" i="143"/>
  <c r="I26" i="143"/>
  <c r="H19" i="143"/>
  <c r="J30" i="143"/>
  <c r="P35" i="143"/>
  <c r="J36" i="143"/>
  <c r="F24" i="143"/>
  <c r="M24" i="143" s="1"/>
  <c r="Y24" i="143"/>
  <c r="J24" i="143"/>
  <c r="V24" i="143"/>
  <c r="AD24" i="143"/>
  <c r="AD61" i="143" s="1"/>
  <c r="O24" i="143"/>
  <c r="X40" i="143"/>
  <c r="F42" i="143"/>
  <c r="U41" i="143"/>
  <c r="H32" i="143"/>
  <c r="AD32" i="143"/>
  <c r="AD26" i="143"/>
  <c r="M30" i="143"/>
  <c r="Y44" i="143"/>
  <c r="F44" i="143"/>
  <c r="P13" i="143"/>
  <c r="P17" i="143"/>
  <c r="O33" i="143"/>
  <c r="M37" i="143"/>
  <c r="O32" i="143"/>
  <c r="W17" i="143"/>
  <c r="N33" i="143"/>
  <c r="L23" i="143"/>
  <c r="L13" i="143"/>
  <c r="K30" i="143"/>
  <c r="I29" i="143"/>
  <c r="G44" i="143"/>
  <c r="G39" i="143"/>
  <c r="P30" i="143"/>
  <c r="R23" i="143"/>
  <c r="O30" i="143"/>
  <c r="Q33" i="143"/>
  <c r="U40" i="143"/>
  <c r="R40" i="143"/>
  <c r="V19" i="143"/>
  <c r="M13" i="143"/>
  <c r="W55" i="143"/>
  <c r="K31" i="143"/>
  <c r="AA32" i="143"/>
  <c r="AA61" i="143" s="1"/>
  <c r="W49" i="143"/>
  <c r="J29" i="143"/>
  <c r="N37" i="143"/>
  <c r="K17" i="143"/>
  <c r="K33" i="143"/>
  <c r="U44" i="143"/>
  <c r="I23" i="143"/>
  <c r="I36" i="143"/>
  <c r="J31" i="143"/>
  <c r="Q17" i="143"/>
  <c r="R37" i="143"/>
  <c r="I37" i="143"/>
  <c r="P33" i="143"/>
  <c r="T40" i="143"/>
  <c r="Y19" i="143"/>
  <c r="Z13" i="143"/>
  <c r="Z43" i="143"/>
  <c r="F32" i="143"/>
  <c r="K32" i="143" s="1"/>
  <c r="J32" i="143"/>
  <c r="M32" i="143"/>
  <c r="R32" i="143"/>
  <c r="Q32" i="143"/>
  <c r="L32" i="143"/>
  <c r="G32" i="143"/>
  <c r="AD17" i="143"/>
  <c r="F12" i="143"/>
  <c r="M33" i="143"/>
  <c r="R17" i="143"/>
  <c r="L33" i="143"/>
  <c r="V46" i="143"/>
  <c r="H17" i="143"/>
  <c r="Y26" i="143"/>
  <c r="Z46" i="143"/>
  <c r="K37" i="143"/>
  <c r="Y52" i="143"/>
  <c r="N19" i="143"/>
  <c r="W52" i="143"/>
  <c r="W19" i="143"/>
  <c r="K36" i="143"/>
  <c r="I33" i="143"/>
  <c r="M31" i="143"/>
  <c r="S42" i="143"/>
  <c r="S19" i="143"/>
  <c r="G26" i="143"/>
  <c r="AD44" i="143"/>
  <c r="AB32" i="143"/>
  <c r="H37" i="143"/>
  <c r="T43" i="143"/>
  <c r="J19" i="143"/>
  <c r="U19" i="143"/>
  <c r="F39" i="143"/>
  <c r="W39" i="143" s="1"/>
  <c r="F47" i="143"/>
  <c r="Y47" i="143" s="1"/>
  <c r="V47" i="143"/>
  <c r="P19" i="143"/>
  <c r="Y46" i="143"/>
  <c r="I19" i="143"/>
  <c r="G17" i="143"/>
  <c r="AB12" i="143"/>
  <c r="AB61" i="143" s="1"/>
  <c r="W46" i="143"/>
  <c r="AD27" i="143"/>
  <c r="X19" i="143"/>
  <c r="N30" i="143"/>
  <c r="F53" i="143"/>
  <c r="Y53" i="143"/>
  <c r="W53" i="143"/>
  <c r="V53" i="143"/>
  <c r="V50" i="143"/>
  <c r="Y50" i="143"/>
  <c r="F50" i="143"/>
  <c r="O13" i="143"/>
  <c r="T13" i="143"/>
  <c r="H24" i="143"/>
  <c r="Y23" i="143"/>
  <c r="S24" i="143"/>
  <c r="X13" i="143"/>
  <c r="R31" i="143"/>
  <c r="W13" i="143"/>
  <c r="AC12" i="143"/>
  <c r="L19" i="143"/>
  <c r="T12" i="143" l="1"/>
  <c r="K12" i="143"/>
  <c r="Z12" i="143"/>
  <c r="S39" i="143"/>
  <c r="M12" i="143"/>
  <c r="U39" i="143"/>
  <c r="S27" i="143"/>
  <c r="Y39" i="143"/>
  <c r="O12" i="143"/>
  <c r="L27" i="143"/>
  <c r="W42" i="143"/>
  <c r="R42" i="143"/>
  <c r="X42" i="143"/>
  <c r="U42" i="143"/>
  <c r="P27" i="143"/>
  <c r="T39" i="143"/>
  <c r="I27" i="143"/>
  <c r="R12" i="143"/>
  <c r="N27" i="143"/>
  <c r="V12" i="143"/>
  <c r="W24" i="143"/>
  <c r="W12" i="143"/>
  <c r="O27" i="143"/>
  <c r="P26" i="143"/>
  <c r="M26" i="143"/>
  <c r="O17" i="143"/>
  <c r="X39" i="143"/>
  <c r="T26" i="143"/>
  <c r="Q12" i="143"/>
  <c r="Z26" i="143"/>
  <c r="U12" i="143"/>
  <c r="H26" i="143"/>
  <c r="Z42" i="143"/>
  <c r="Q27" i="143"/>
  <c r="J26" i="143"/>
  <c r="T27" i="143"/>
  <c r="V42" i="143"/>
  <c r="I12" i="143"/>
  <c r="J12" i="143"/>
  <c r="U27" i="143"/>
  <c r="Y42" i="143"/>
  <c r="V27" i="143"/>
  <c r="X49" i="143"/>
  <c r="I24" i="143"/>
  <c r="X17" i="143"/>
  <c r="I17" i="143"/>
  <c r="P32" i="143"/>
  <c r="W27" i="143"/>
  <c r="Y12" i="143"/>
  <c r="T44" i="143"/>
  <c r="W44" i="143"/>
  <c r="R44" i="143"/>
  <c r="Z44" i="143"/>
  <c r="S44" i="143"/>
  <c r="P12" i="143"/>
  <c r="V17" i="143"/>
  <c r="W47" i="143"/>
  <c r="AC61" i="143"/>
  <c r="Z39" i="143"/>
  <c r="U24" i="143"/>
  <c r="L12" i="143"/>
  <c r="W26" i="143"/>
  <c r="X44" i="143"/>
  <c r="V44" i="143"/>
  <c r="L24" i="143"/>
  <c r="N26" i="143"/>
  <c r="U17" i="143"/>
  <c r="R39" i="143"/>
  <c r="X47" i="143"/>
  <c r="Z27" i="143"/>
  <c r="X27" i="143"/>
  <c r="V39" i="143"/>
  <c r="S26" i="143"/>
  <c r="M27" i="143"/>
  <c r="H27" i="143"/>
  <c r="K27" i="143"/>
  <c r="R26" i="143"/>
  <c r="X26" i="143"/>
  <c r="O26" i="143"/>
  <c r="S17" i="143"/>
  <c r="X12" i="143"/>
  <c r="H12" i="143"/>
  <c r="H61" i="143" s="1"/>
  <c r="N12" i="143"/>
  <c r="N61" i="143" s="1"/>
  <c r="J27" i="143"/>
  <c r="T42" i="143"/>
  <c r="Z53" i="143"/>
  <c r="X53" i="143"/>
  <c r="Q24" i="143"/>
  <c r="Z24" i="143"/>
  <c r="K24" i="143"/>
  <c r="R24" i="143"/>
  <c r="T24" i="143"/>
  <c r="X24" i="143"/>
  <c r="P24" i="143"/>
  <c r="R27" i="143"/>
  <c r="W50" i="143"/>
  <c r="Z50" i="143"/>
  <c r="L17" i="143"/>
  <c r="N24" i="143"/>
  <c r="S12" i="143"/>
  <c r="R41" i="143"/>
  <c r="W41" i="143"/>
  <c r="T41" i="143"/>
  <c r="U26" i="143"/>
  <c r="Z17" i="143"/>
  <c r="X50" i="143"/>
  <c r="R61" i="143" l="1"/>
  <c r="Q61" i="143"/>
  <c r="M61" i="143"/>
  <c r="S61" i="143"/>
  <c r="W61" i="143"/>
  <c r="X61" i="143"/>
  <c r="O61" i="143"/>
  <c r="V61" i="143"/>
  <c r="P61" i="143"/>
  <c r="U61" i="143"/>
  <c r="J61" i="143"/>
  <c r="Z61" i="143"/>
  <c r="I61" i="143"/>
  <c r="K61" i="143"/>
  <c r="L61" i="143"/>
  <c r="Y61" i="143"/>
  <c r="T61" i="143"/>
  <c r="B8" i="142" l="1"/>
  <c r="B7" i="142"/>
  <c r="B6" i="142"/>
  <c r="B96" i="141"/>
  <c r="B95" i="141"/>
  <c r="B94" i="141"/>
  <c r="B93" i="141"/>
  <c r="H88" i="141"/>
  <c r="G88" i="141"/>
  <c r="F88" i="141"/>
  <c r="D88" i="141"/>
  <c r="E88" i="141" s="1"/>
  <c r="C88" i="141"/>
  <c r="B88" i="141"/>
  <c r="G87" i="141"/>
  <c r="F87" i="141"/>
  <c r="H87" i="141" s="1"/>
  <c r="D87" i="141"/>
  <c r="E87" i="141" s="1"/>
  <c r="C87" i="141"/>
  <c r="B87" i="141"/>
  <c r="G86" i="141"/>
  <c r="F86" i="141"/>
  <c r="H86" i="141" s="1"/>
  <c r="D86" i="141"/>
  <c r="E86" i="141" s="1"/>
  <c r="C86" i="141"/>
  <c r="B86" i="141"/>
  <c r="E72" i="141"/>
  <c r="E69" i="141"/>
  <c r="C59" i="141"/>
  <c r="C58" i="141"/>
  <c r="C57" i="141"/>
  <c r="C56" i="141"/>
  <c r="C55" i="141"/>
  <c r="C54" i="141"/>
  <c r="H40" i="141"/>
  <c r="E40" i="141"/>
  <c r="H39" i="141"/>
  <c r="E39" i="141"/>
  <c r="H38" i="141"/>
  <c r="E38" i="141"/>
  <c r="E41" i="141" s="1"/>
  <c r="F30" i="141"/>
  <c r="F24" i="141"/>
  <c r="E24" i="141"/>
  <c r="F21" i="141"/>
  <c r="E21" i="141"/>
  <c r="I39" i="141" l="1"/>
  <c r="I88" i="141"/>
  <c r="I40" i="141"/>
  <c r="I86" i="141"/>
  <c r="E89" i="141"/>
  <c r="I87" i="141"/>
  <c r="I38" i="141"/>
  <c r="H42" i="141" l="1"/>
  <c r="E28" i="141" s="1"/>
  <c r="I41" i="141"/>
  <c r="H90" i="141"/>
  <c r="E76" i="141" s="1"/>
  <c r="E78" i="141" s="1"/>
  <c r="E79" i="141" s="1"/>
  <c r="F80" i="141" s="1"/>
  <c r="I89" i="141"/>
  <c r="E30" i="141" l="1"/>
  <c r="E31" i="141" s="1"/>
  <c r="F32" i="141" s="1"/>
  <c r="F31" i="141"/>
  <c r="F12" i="49" l="1"/>
  <c r="C24" i="140" l="1"/>
  <c r="C21" i="140"/>
  <c r="B18" i="127"/>
  <c r="B17" i="127"/>
  <c r="B16" i="127"/>
  <c r="B13" i="127"/>
  <c r="F183" i="49"/>
  <c r="F184" i="49"/>
  <c r="F185" i="49"/>
  <c r="F186" i="49"/>
  <c r="F187" i="49"/>
  <c r="F188" i="49"/>
  <c r="F189" i="49"/>
  <c r="F190" i="49"/>
  <c r="F191" i="49"/>
  <c r="F192" i="49"/>
  <c r="F193" i="49"/>
  <c r="F194" i="49"/>
  <c r="F195" i="49"/>
  <c r="H290" i="126"/>
  <c r="I290" i="126" s="1"/>
  <c r="H289" i="126"/>
  <c r="I289" i="126" s="1"/>
  <c r="H288" i="126"/>
  <c r="I288" i="126" s="1"/>
  <c r="H287" i="126"/>
  <c r="I287" i="126" s="1"/>
  <c r="H286" i="126"/>
  <c r="I286" i="126" s="1"/>
  <c r="H285" i="126"/>
  <c r="I285" i="126" s="1"/>
  <c r="H284" i="126"/>
  <c r="I284" i="126" s="1"/>
  <c r="H283" i="126"/>
  <c r="I283" i="126" s="1"/>
  <c r="H282" i="126"/>
  <c r="I282" i="126" s="1"/>
  <c r="I291" i="126" l="1"/>
  <c r="C15" i="127" s="1"/>
  <c r="D32" i="140" s="1"/>
  <c r="H129" i="126"/>
  <c r="H42" i="126"/>
  <c r="H313" i="126"/>
  <c r="I313" i="126" s="1"/>
  <c r="H314" i="126"/>
  <c r="I314" i="126" s="1"/>
  <c r="H315" i="126"/>
  <c r="I315" i="126" s="1"/>
  <c r="H316" i="126"/>
  <c r="I316" i="126" s="1"/>
  <c r="H301" i="126"/>
  <c r="I301" i="126" s="1"/>
  <c r="H228" i="126"/>
  <c r="I228" i="126" s="1"/>
  <c r="H218" i="126"/>
  <c r="I218" i="126" s="1"/>
  <c r="H173" i="126"/>
  <c r="I173" i="126" s="1"/>
  <c r="H143" i="126"/>
  <c r="I143" i="126" s="1"/>
  <c r="H85" i="126"/>
  <c r="I85" i="126" s="1"/>
  <c r="H86" i="126"/>
  <c r="I86" i="126" s="1"/>
  <c r="H87" i="126"/>
  <c r="I87" i="126" s="1"/>
  <c r="H88" i="126"/>
  <c r="I88" i="126" s="1"/>
  <c r="H32" i="126"/>
  <c r="I32" i="126" s="1"/>
  <c r="H33" i="126"/>
  <c r="I33" i="126" s="1"/>
  <c r="H34" i="126"/>
  <c r="I34" i="126" s="1"/>
  <c r="H35" i="126"/>
  <c r="I35" i="126" s="1"/>
  <c r="H362" i="126" l="1"/>
  <c r="I362" i="126" s="1"/>
  <c r="H361" i="126"/>
  <c r="I361" i="126" s="1"/>
  <c r="H84" i="126"/>
  <c r="I84" i="126" s="1"/>
  <c r="H83" i="126"/>
  <c r="I83" i="126" s="1"/>
  <c r="H82" i="126"/>
  <c r="I82" i="126" s="1"/>
  <c r="H81" i="126"/>
  <c r="I81" i="126" s="1"/>
  <c r="H80" i="126"/>
  <c r="I80" i="126" s="1"/>
  <c r="H79" i="126"/>
  <c r="I79" i="126" s="1"/>
  <c r="H78" i="126"/>
  <c r="I78" i="126" s="1"/>
  <c r="H77" i="126"/>
  <c r="I77" i="126" s="1"/>
  <c r="H76" i="126"/>
  <c r="I76" i="126" s="1"/>
  <c r="H75" i="126"/>
  <c r="I75" i="126" s="1"/>
  <c r="H74" i="126"/>
  <c r="I74" i="126" s="1"/>
  <c r="H73" i="126"/>
  <c r="I73" i="126" s="1"/>
  <c r="H72" i="126"/>
  <c r="I72" i="126" s="1"/>
  <c r="H71" i="126"/>
  <c r="I71" i="126" s="1"/>
  <c r="H70" i="126"/>
  <c r="I70" i="126" s="1"/>
  <c r="H69" i="126"/>
  <c r="I69" i="126" s="1"/>
  <c r="H68" i="126"/>
  <c r="I68" i="126" s="1"/>
  <c r="H67" i="126"/>
  <c r="I67" i="126" s="1"/>
  <c r="H66" i="126"/>
  <c r="I66" i="126" s="1"/>
  <c r="H65" i="126"/>
  <c r="I65" i="126" s="1"/>
  <c r="H64" i="126"/>
  <c r="I64" i="126" s="1"/>
  <c r="H63" i="126"/>
  <c r="I63" i="126" s="1"/>
  <c r="H62" i="126"/>
  <c r="I62" i="126" s="1"/>
  <c r="H61" i="126"/>
  <c r="I61" i="126" s="1"/>
  <c r="H60" i="126"/>
  <c r="I60" i="126" s="1"/>
  <c r="H59" i="126"/>
  <c r="I59" i="126" s="1"/>
  <c r="H58" i="126"/>
  <c r="I58" i="126" s="1"/>
  <c r="H57" i="126"/>
  <c r="I57" i="126" s="1"/>
  <c r="H56" i="126"/>
  <c r="I56" i="126" s="1"/>
  <c r="H55" i="126"/>
  <c r="I55" i="126" s="1"/>
  <c r="H54" i="126"/>
  <c r="I54" i="126" s="1"/>
  <c r="H53" i="126"/>
  <c r="I53" i="126" s="1"/>
  <c r="H52" i="126"/>
  <c r="I52" i="126" s="1"/>
  <c r="H51" i="126"/>
  <c r="I51" i="126" s="1"/>
  <c r="H50" i="126"/>
  <c r="I50" i="126" s="1"/>
  <c r="H46" i="126"/>
  <c r="I46" i="126" s="1"/>
  <c r="H45" i="126"/>
  <c r="I45" i="126" s="1"/>
  <c r="H44" i="126"/>
  <c r="I44" i="126" s="1"/>
  <c r="H43" i="126"/>
  <c r="I43" i="126" s="1"/>
  <c r="I42" i="126"/>
  <c r="H41" i="126"/>
  <c r="I41" i="126" s="1"/>
  <c r="H40" i="126"/>
  <c r="I40" i="126" s="1"/>
  <c r="H39" i="126"/>
  <c r="I39" i="126" s="1"/>
  <c r="H38" i="126"/>
  <c r="I38" i="126" s="1"/>
  <c r="H3" i="126"/>
  <c r="I3" i="126" s="1"/>
  <c r="I4" i="126" l="1"/>
  <c r="I363" i="126"/>
  <c r="C18" i="127" s="1"/>
  <c r="I89" i="126"/>
  <c r="C12" i="127" s="1"/>
  <c r="D20" i="140" s="1"/>
  <c r="EM42" i="140"/>
  <c r="EG42" i="140"/>
  <c r="EA42" i="140"/>
  <c r="DU42" i="140"/>
  <c r="DO42" i="140"/>
  <c r="DI42" i="140"/>
  <c r="DC42" i="140"/>
  <c r="EM39" i="140"/>
  <c r="EG39" i="140"/>
  <c r="EA39" i="140"/>
  <c r="DU39" i="140"/>
  <c r="DO39" i="140"/>
  <c r="DI39" i="140"/>
  <c r="EG36" i="140"/>
  <c r="EA36" i="140"/>
  <c r="DU36" i="140"/>
  <c r="DO36" i="140"/>
  <c r="DI36" i="140"/>
  <c r="DC36" i="140"/>
  <c r="CW36" i="140"/>
  <c r="CQ36" i="140"/>
  <c r="CK36" i="140"/>
  <c r="CE36" i="140"/>
  <c r="EM33" i="140"/>
  <c r="EG33" i="140"/>
  <c r="EA33" i="140"/>
  <c r="DU33" i="140"/>
  <c r="DO33" i="140"/>
  <c r="DI33" i="140"/>
  <c r="DC33" i="140"/>
  <c r="CW33" i="140"/>
  <c r="CQ33" i="140"/>
  <c r="CK33" i="140"/>
  <c r="CE33" i="140"/>
  <c r="BY33" i="140"/>
  <c r="BS33" i="140"/>
  <c r="BM33" i="140"/>
  <c r="BG33" i="140"/>
  <c r="BA33" i="140"/>
  <c r="AU33" i="140"/>
  <c r="AO33" i="140"/>
  <c r="AI33" i="140"/>
  <c r="AC33" i="140"/>
  <c r="W33" i="140"/>
  <c r="Q33" i="140"/>
  <c r="K33" i="140"/>
  <c r="EM30" i="140"/>
  <c r="EG30" i="140"/>
  <c r="EA30" i="140"/>
  <c r="DU30" i="140"/>
  <c r="DO30" i="140"/>
  <c r="DI30" i="140"/>
  <c r="DC30" i="140"/>
  <c r="CW30" i="140"/>
  <c r="CQ30" i="140"/>
  <c r="DC27" i="140"/>
  <c r="CW27" i="140"/>
  <c r="CQ27" i="140"/>
  <c r="CK27" i="140"/>
  <c r="CE27" i="140"/>
  <c r="BY27" i="140"/>
  <c r="BS27" i="140"/>
  <c r="BM27" i="140"/>
  <c r="BG27" i="140"/>
  <c r="BA27" i="140"/>
  <c r="AU27" i="140"/>
  <c r="AO27" i="140"/>
  <c r="EG24" i="140"/>
  <c r="EA24" i="140"/>
  <c r="DU24" i="140"/>
  <c r="DO24" i="140"/>
  <c r="DI24" i="140"/>
  <c r="DC24" i="140"/>
  <c r="CW24" i="140"/>
  <c r="CQ24" i="140"/>
  <c r="CK24" i="140"/>
  <c r="CE24" i="140"/>
  <c r="BY24" i="140"/>
  <c r="BS24" i="140"/>
  <c r="BM24" i="140"/>
  <c r="BG24" i="140"/>
  <c r="BA24" i="140"/>
  <c r="AU24" i="140"/>
  <c r="AO24" i="140"/>
  <c r="AI24" i="140"/>
  <c r="AC24" i="140"/>
  <c r="W24" i="140"/>
  <c r="Q24" i="140"/>
  <c r="K24" i="140"/>
  <c r="CE21" i="140"/>
  <c r="BY21" i="140"/>
  <c r="BS21" i="140"/>
  <c r="BM21" i="140"/>
  <c r="BG21" i="140"/>
  <c r="BA21" i="140"/>
  <c r="AU21" i="140"/>
  <c r="AO21" i="140"/>
  <c r="AI21" i="140"/>
  <c r="AC21" i="140"/>
  <c r="W21" i="140"/>
  <c r="Q21" i="140"/>
  <c r="K21" i="140"/>
  <c r="EG18" i="140"/>
  <c r="EA18" i="140"/>
  <c r="DU18" i="140"/>
  <c r="DO18" i="140"/>
  <c r="DI18" i="140"/>
  <c r="DC18" i="140"/>
  <c r="CW18" i="140"/>
  <c r="CQ18" i="140"/>
  <c r="CK18" i="140"/>
  <c r="CE18" i="140"/>
  <c r="BY18" i="140"/>
  <c r="BS18" i="140"/>
  <c r="BM18" i="140"/>
  <c r="BG18" i="140"/>
  <c r="BA18" i="140"/>
  <c r="AU18" i="140"/>
  <c r="AO18" i="140"/>
  <c r="AI18" i="140"/>
  <c r="AC18" i="140"/>
  <c r="W18" i="140"/>
  <c r="Q18" i="140"/>
  <c r="K18" i="140"/>
  <c r="DU15" i="140"/>
  <c r="DO15" i="140"/>
  <c r="DI15" i="140"/>
  <c r="DC15" i="140"/>
  <c r="CW15" i="140"/>
  <c r="CQ15" i="140"/>
  <c r="CK15" i="140"/>
  <c r="CE15" i="140"/>
  <c r="BY15" i="140"/>
  <c r="BS15" i="140"/>
  <c r="BM15" i="140"/>
  <c r="BG15" i="140"/>
  <c r="BA15" i="140"/>
  <c r="AU15" i="140"/>
  <c r="AO15" i="140"/>
  <c r="AI15" i="140"/>
  <c r="AC15" i="140"/>
  <c r="W15" i="140"/>
  <c r="Q15" i="140"/>
  <c r="K15" i="140"/>
  <c r="DB8" i="140"/>
  <c r="DB6" i="140" s="1"/>
  <c r="DA8" i="140"/>
  <c r="DA6" i="140" s="1"/>
  <c r="CZ8" i="140"/>
  <c r="CZ6" i="140" s="1"/>
  <c r="CY8" i="140"/>
  <c r="CY6" i="140" s="1"/>
  <c r="CX8" i="140"/>
  <c r="CX6" i="140" s="1"/>
  <c r="CV8" i="140"/>
  <c r="CV6" i="140" s="1"/>
  <c r="CU8" i="140"/>
  <c r="CT8" i="140"/>
  <c r="CT6" i="140" s="1"/>
  <c r="CS8" i="140"/>
  <c r="CS6" i="140" s="1"/>
  <c r="CR8" i="140"/>
  <c r="CR6" i="140" s="1"/>
  <c r="CP8" i="140"/>
  <c r="CP6" i="140" s="1"/>
  <c r="CO8" i="140"/>
  <c r="CO6" i="140" s="1"/>
  <c r="CN8" i="140"/>
  <c r="CN6" i="140" s="1"/>
  <c r="CM8" i="140"/>
  <c r="CM6" i="140" s="1"/>
  <c r="CL8" i="140"/>
  <c r="CL6" i="140" s="1"/>
  <c r="CJ8" i="140"/>
  <c r="CJ6" i="140" s="1"/>
  <c r="CI8" i="140"/>
  <c r="CI6" i="140" s="1"/>
  <c r="CH8" i="140"/>
  <c r="CH6" i="140" s="1"/>
  <c r="CG8" i="140"/>
  <c r="CG6" i="140" s="1"/>
  <c r="CF8" i="140"/>
  <c r="CF6" i="140" s="1"/>
  <c r="CD8" i="140"/>
  <c r="CD6" i="140" s="1"/>
  <c r="CC8" i="140"/>
  <c r="CC6" i="140" s="1"/>
  <c r="CB8" i="140"/>
  <c r="CA8" i="140"/>
  <c r="CA6" i="140" s="1"/>
  <c r="BZ8" i="140"/>
  <c r="BZ6" i="140" s="1"/>
  <c r="BX8" i="140"/>
  <c r="BX6" i="140" s="1"/>
  <c r="BW8" i="140"/>
  <c r="BW6" i="140" s="1"/>
  <c r="BV8" i="140"/>
  <c r="BV6" i="140" s="1"/>
  <c r="BU8" i="140"/>
  <c r="BU6" i="140" s="1"/>
  <c r="BT8" i="140"/>
  <c r="BT6" i="140" s="1"/>
  <c r="CU6" i="140"/>
  <c r="CB6" i="140"/>
  <c r="F31" i="49" l="1"/>
  <c r="F182" i="49"/>
  <c r="F181" i="49"/>
  <c r="F180" i="49"/>
  <c r="F179" i="49"/>
  <c r="F178" i="49"/>
  <c r="F177" i="49"/>
  <c r="F176" i="49"/>
  <c r="F175" i="49"/>
  <c r="F174" i="49"/>
  <c r="F173" i="49"/>
  <c r="F172" i="49"/>
  <c r="F171" i="49"/>
  <c r="F170" i="49"/>
  <c r="F169" i="49"/>
  <c r="F168" i="49"/>
  <c r="F167" i="49"/>
  <c r="F166" i="49"/>
  <c r="F165" i="49"/>
  <c r="F164" i="49"/>
  <c r="F163" i="49"/>
  <c r="F162" i="49"/>
  <c r="F161" i="49"/>
  <c r="F160" i="49"/>
  <c r="F159" i="49"/>
  <c r="F158" i="49"/>
  <c r="F157" i="49"/>
  <c r="F156" i="49"/>
  <c r="F155" i="49"/>
  <c r="F154" i="49"/>
  <c r="F153" i="49"/>
  <c r="F152" i="49"/>
  <c r="F151" i="49"/>
  <c r="F150" i="49"/>
  <c r="F149" i="49"/>
  <c r="F148" i="49"/>
  <c r="F147" i="49"/>
  <c r="F146" i="49"/>
  <c r="F145" i="49"/>
  <c r="F144" i="49"/>
  <c r="F143" i="49"/>
  <c r="F142" i="49"/>
  <c r="F141" i="49"/>
  <c r="F140" i="49"/>
  <c r="F139" i="49"/>
  <c r="F138" i="49"/>
  <c r="F137" i="49"/>
  <c r="F136" i="49"/>
  <c r="F135" i="49"/>
  <c r="F134" i="49"/>
  <c r="F133" i="49"/>
  <c r="F132" i="49"/>
  <c r="F131" i="49"/>
  <c r="F130" i="49"/>
  <c r="F129" i="49"/>
  <c r="F128" i="49"/>
  <c r="F127" i="49"/>
  <c r="F126" i="49"/>
  <c r="F125" i="49"/>
  <c r="F124" i="49"/>
  <c r="F123" i="49"/>
  <c r="F122" i="49"/>
  <c r="F121" i="49"/>
  <c r="F120" i="49"/>
  <c r="F119" i="49"/>
  <c r="F118" i="49"/>
  <c r="F117" i="49"/>
  <c r="F116" i="49"/>
  <c r="F115" i="49"/>
  <c r="F114" i="49"/>
  <c r="F113" i="49"/>
  <c r="F112" i="49"/>
  <c r="F111" i="49"/>
  <c r="F110" i="49"/>
  <c r="F109" i="49"/>
  <c r="F108" i="49"/>
  <c r="F107" i="49"/>
  <c r="F106" i="49"/>
  <c r="F105" i="49"/>
  <c r="F104" i="49"/>
  <c r="F103" i="49"/>
  <c r="F102" i="49"/>
  <c r="F101" i="49"/>
  <c r="F100" i="49"/>
  <c r="F99" i="49"/>
  <c r="F98" i="49"/>
  <c r="F97" i="49"/>
  <c r="F96" i="49"/>
  <c r="F95" i="49"/>
  <c r="F94" i="49"/>
  <c r="F93" i="49"/>
  <c r="F92" i="49"/>
  <c r="F91" i="49"/>
  <c r="F90" i="49"/>
  <c r="F89" i="49"/>
  <c r="F88" i="49"/>
  <c r="F87" i="49"/>
  <c r="F86" i="49"/>
  <c r="F85" i="49"/>
  <c r="F84" i="49"/>
  <c r="F83" i="49"/>
  <c r="F82" i="49"/>
  <c r="F81" i="49"/>
  <c r="F80" i="49"/>
  <c r="F79" i="49"/>
  <c r="F78" i="49"/>
  <c r="F77" i="49"/>
  <c r="F76" i="49"/>
  <c r="F75" i="49"/>
  <c r="F74" i="49"/>
  <c r="F73" i="49"/>
  <c r="F72" i="49"/>
  <c r="F71" i="49"/>
  <c r="F70" i="49"/>
  <c r="F69" i="49"/>
  <c r="F68" i="49"/>
  <c r="F67" i="49"/>
  <c r="F66" i="49"/>
  <c r="F65" i="49"/>
  <c r="F64" i="49"/>
  <c r="F63" i="49"/>
  <c r="F62" i="49"/>
  <c r="F61" i="49"/>
  <c r="F60" i="49"/>
  <c r="F59" i="49"/>
  <c r="F58" i="49"/>
  <c r="F57" i="49"/>
  <c r="F56" i="49"/>
  <c r="F55" i="49"/>
  <c r="F54" i="49"/>
  <c r="F53" i="49"/>
  <c r="F52" i="49"/>
  <c r="F51" i="49"/>
  <c r="F50" i="49"/>
  <c r="F49" i="49"/>
  <c r="F48" i="49"/>
  <c r="F47" i="49"/>
  <c r="F46" i="49"/>
  <c r="F45" i="49"/>
  <c r="F44" i="49"/>
  <c r="F43" i="49"/>
  <c r="F42" i="49"/>
  <c r="F41" i="49"/>
  <c r="F40" i="49"/>
  <c r="F39" i="49"/>
  <c r="F38" i="49"/>
  <c r="F37" i="49"/>
  <c r="F36" i="49"/>
  <c r="F35" i="49"/>
  <c r="F34" i="49"/>
  <c r="F33" i="49"/>
  <c r="F32" i="49"/>
  <c r="F30" i="49"/>
  <c r="F29" i="49"/>
  <c r="F28" i="49"/>
  <c r="F27" i="49"/>
  <c r="F26" i="49"/>
  <c r="F25" i="49"/>
  <c r="F24" i="49"/>
  <c r="F23" i="49"/>
  <c r="F22" i="49"/>
  <c r="F21" i="49"/>
  <c r="F20" i="49"/>
  <c r="F19" i="49"/>
  <c r="F18" i="49"/>
  <c r="F17" i="49"/>
  <c r="F16" i="49"/>
  <c r="F15" i="49"/>
  <c r="F14" i="49"/>
  <c r="F13" i="49"/>
  <c r="F11" i="49"/>
  <c r="F196" i="49" l="1"/>
  <c r="G12" i="49" s="1"/>
  <c r="H260" i="126"/>
  <c r="I260" i="126" s="1"/>
  <c r="H7" i="126"/>
  <c r="I7" i="126" s="1"/>
  <c r="H104" i="126"/>
  <c r="I104" i="126" s="1"/>
  <c r="H105" i="126"/>
  <c r="I105" i="126" s="1"/>
  <c r="H106" i="126"/>
  <c r="I106" i="126" s="1"/>
  <c r="H107" i="126"/>
  <c r="I107" i="126" s="1"/>
  <c r="G183" i="49" l="1"/>
  <c r="G187" i="49"/>
  <c r="G191" i="49"/>
  <c r="G195" i="49"/>
  <c r="G185" i="49"/>
  <c r="G189" i="49"/>
  <c r="G193" i="49"/>
  <c r="G188" i="49"/>
  <c r="G190" i="49"/>
  <c r="G184" i="49"/>
  <c r="G186" i="49"/>
  <c r="G192" i="49"/>
  <c r="G194" i="49"/>
  <c r="H203" i="126"/>
  <c r="I203" i="126" s="1"/>
  <c r="H276" i="126" l="1"/>
  <c r="I276" i="126" s="1"/>
  <c r="H275" i="126"/>
  <c r="I275" i="126" s="1"/>
  <c r="H274" i="126"/>
  <c r="I274" i="126" s="1"/>
  <c r="H273" i="126"/>
  <c r="I273" i="126" s="1"/>
  <c r="H272" i="126"/>
  <c r="I272" i="126" s="1"/>
  <c r="H271" i="126"/>
  <c r="I271" i="126" s="1"/>
  <c r="H270" i="126"/>
  <c r="I270" i="126" s="1"/>
  <c r="H269" i="126"/>
  <c r="I269" i="126" s="1"/>
  <c r="H236" i="126"/>
  <c r="I236" i="126" s="1"/>
  <c r="H235" i="126"/>
  <c r="I235" i="126" s="1"/>
  <c r="H234" i="126"/>
  <c r="I234" i="126" s="1"/>
  <c r="H233" i="126"/>
  <c r="I233" i="126" s="1"/>
  <c r="H232" i="126"/>
  <c r="I232" i="126" s="1"/>
  <c r="H231" i="126"/>
  <c r="I231" i="126" s="1"/>
  <c r="H230" i="126"/>
  <c r="I230" i="126" s="1"/>
  <c r="H227" i="126"/>
  <c r="I227" i="126" s="1"/>
  <c r="H226" i="126"/>
  <c r="I226" i="126" s="1"/>
  <c r="H225" i="126"/>
  <c r="I225" i="126" s="1"/>
  <c r="H224" i="126"/>
  <c r="I224" i="126" s="1"/>
  <c r="H223" i="126"/>
  <c r="I223" i="126" s="1"/>
  <c r="H222" i="126"/>
  <c r="I222" i="126" s="1"/>
  <c r="H221" i="126"/>
  <c r="I221" i="126" s="1"/>
  <c r="H220" i="126"/>
  <c r="I220" i="126" s="1"/>
  <c r="H217" i="126"/>
  <c r="I217" i="126" s="1"/>
  <c r="H216" i="126"/>
  <c r="I216" i="126" s="1"/>
  <c r="H215" i="126"/>
  <c r="I215" i="126" s="1"/>
  <c r="H214" i="126"/>
  <c r="I214" i="126" s="1"/>
  <c r="H213" i="126"/>
  <c r="I213" i="126" s="1"/>
  <c r="H212" i="126"/>
  <c r="I212" i="126" s="1"/>
  <c r="H211" i="126"/>
  <c r="I211" i="126" s="1"/>
  <c r="H210" i="126"/>
  <c r="I210" i="126" s="1"/>
  <c r="H179" i="126"/>
  <c r="I179" i="126" s="1"/>
  <c r="H178" i="126"/>
  <c r="I178" i="126" s="1"/>
  <c r="H177" i="126"/>
  <c r="I177" i="126" s="1"/>
  <c r="H176" i="126"/>
  <c r="I176" i="126" s="1"/>
  <c r="H175" i="126"/>
  <c r="I175" i="126" s="1"/>
  <c r="H172" i="126"/>
  <c r="I172" i="126" s="1"/>
  <c r="H171" i="126"/>
  <c r="I171" i="126" s="1"/>
  <c r="H170" i="126"/>
  <c r="I170" i="126" s="1"/>
  <c r="H169" i="126"/>
  <c r="I169" i="126" s="1"/>
  <c r="H168" i="126"/>
  <c r="I168" i="126" s="1"/>
  <c r="H167" i="126"/>
  <c r="I167" i="126" s="1"/>
  <c r="H165" i="126"/>
  <c r="I165" i="126" s="1"/>
  <c r="H164" i="126"/>
  <c r="I164" i="126" s="1"/>
  <c r="H163" i="126"/>
  <c r="I163" i="126" s="1"/>
  <c r="H161" i="126"/>
  <c r="I161" i="126" s="1"/>
  <c r="H160" i="126"/>
  <c r="I160" i="126" s="1"/>
  <c r="H159" i="126"/>
  <c r="I159" i="126" s="1"/>
  <c r="H158" i="126"/>
  <c r="I158" i="126" s="1"/>
  <c r="H157" i="126"/>
  <c r="I157" i="126" s="1"/>
  <c r="H156" i="126"/>
  <c r="I156" i="126" s="1"/>
  <c r="H155" i="126"/>
  <c r="I155" i="126" s="1"/>
  <c r="H149" i="126"/>
  <c r="I149" i="126" s="1"/>
  <c r="H148" i="126"/>
  <c r="I148" i="126" s="1"/>
  <c r="H147" i="126"/>
  <c r="I147" i="126" s="1"/>
  <c r="H146" i="126"/>
  <c r="I146" i="126" s="1"/>
  <c r="H145" i="126"/>
  <c r="I145" i="126" s="1"/>
  <c r="H142" i="126"/>
  <c r="I142" i="126" s="1"/>
  <c r="H141" i="126"/>
  <c r="I141" i="126" s="1"/>
  <c r="H140" i="126"/>
  <c r="I140" i="126" s="1"/>
  <c r="H139" i="126"/>
  <c r="I139" i="126" s="1"/>
  <c r="H138" i="126"/>
  <c r="I138" i="126" s="1"/>
  <c r="H137" i="126"/>
  <c r="I137" i="126" s="1"/>
  <c r="H135" i="126"/>
  <c r="I135" i="126" s="1"/>
  <c r="H134" i="126"/>
  <c r="I134" i="126" s="1"/>
  <c r="H133" i="126"/>
  <c r="I133" i="126" s="1"/>
  <c r="H131" i="126"/>
  <c r="I131" i="126" s="1"/>
  <c r="H130" i="126"/>
  <c r="I130" i="126" s="1"/>
  <c r="I129" i="126"/>
  <c r="H128" i="126"/>
  <c r="I128" i="126" s="1"/>
  <c r="H127" i="126"/>
  <c r="I127" i="126" s="1"/>
  <c r="H126" i="126"/>
  <c r="I126" i="126" s="1"/>
  <c r="H125" i="126"/>
  <c r="I125" i="126" s="1"/>
  <c r="H31" i="126"/>
  <c r="I31" i="126" s="1"/>
  <c r="H30" i="126"/>
  <c r="I30" i="126" s="1"/>
  <c r="H29" i="126"/>
  <c r="I29" i="126" s="1"/>
  <c r="H28" i="126"/>
  <c r="I28" i="126" s="1"/>
  <c r="H27" i="126"/>
  <c r="I27" i="126" s="1"/>
  <c r="H26" i="126"/>
  <c r="I26" i="126" s="1"/>
  <c r="H25" i="126"/>
  <c r="I25" i="126" s="1"/>
  <c r="H24" i="126"/>
  <c r="I24" i="126" s="1"/>
  <c r="H23" i="126"/>
  <c r="I23" i="126" s="1"/>
  <c r="H22" i="126"/>
  <c r="I22" i="126" s="1"/>
  <c r="H21" i="126"/>
  <c r="I21" i="126" s="1"/>
  <c r="H20" i="126"/>
  <c r="I20" i="126" s="1"/>
  <c r="H19" i="126"/>
  <c r="I19" i="126" s="1"/>
  <c r="H18" i="126"/>
  <c r="I18" i="126" s="1"/>
  <c r="H17" i="126"/>
  <c r="I17" i="126" s="1"/>
  <c r="H16" i="126"/>
  <c r="I16" i="126" s="1"/>
  <c r="I153" i="126" l="1"/>
  <c r="I208" i="126"/>
  <c r="I36" i="126"/>
  <c r="I123" i="126"/>
  <c r="H8" i="126"/>
  <c r="I8" i="126" s="1"/>
  <c r="H279" i="126" l="1"/>
  <c r="I279" i="126" s="1"/>
  <c r="H278" i="126"/>
  <c r="I278" i="126" s="1"/>
  <c r="H263" i="126"/>
  <c r="I263" i="126" s="1"/>
  <c r="H264" i="126"/>
  <c r="I264" i="126" s="1"/>
  <c r="H265" i="126"/>
  <c r="I265" i="126" s="1"/>
  <c r="H266" i="126"/>
  <c r="I266" i="126" s="1"/>
  <c r="H267" i="126"/>
  <c r="I267" i="126" s="1"/>
  <c r="H242" i="126"/>
  <c r="I242" i="126" s="1"/>
  <c r="H250" i="126"/>
  <c r="I250" i="126" s="1"/>
  <c r="H251" i="126"/>
  <c r="I251" i="126" s="1"/>
  <c r="H252" i="126"/>
  <c r="I252" i="126" s="1"/>
  <c r="H206" i="126"/>
  <c r="I206" i="126" s="1"/>
  <c r="H207" i="126"/>
  <c r="I207" i="126" s="1"/>
  <c r="H190" i="126"/>
  <c r="I190" i="126" s="1"/>
  <c r="H185" i="126"/>
  <c r="I185" i="126" s="1"/>
  <c r="H358" i="126"/>
  <c r="I358" i="126" s="1"/>
  <c r="H352" i="126"/>
  <c r="I352" i="126" s="1"/>
  <c r="H353" i="126"/>
  <c r="I353" i="126" s="1"/>
  <c r="H354" i="126"/>
  <c r="I354" i="126" s="1"/>
  <c r="H355" i="126"/>
  <c r="I355" i="126" s="1"/>
  <c r="H356" i="126"/>
  <c r="I356" i="126" s="1"/>
  <c r="H357" i="126"/>
  <c r="I357" i="126" s="1"/>
  <c r="H339" i="126" l="1"/>
  <c r="I339" i="126" s="1"/>
  <c r="H340" i="126"/>
  <c r="I340" i="126" s="1"/>
  <c r="H341" i="126"/>
  <c r="I341" i="126" s="1"/>
  <c r="H345" i="126"/>
  <c r="I345" i="126" s="1"/>
  <c r="H346" i="126"/>
  <c r="I346" i="126" s="1"/>
  <c r="H347" i="126"/>
  <c r="I347" i="126" s="1"/>
  <c r="H348" i="126"/>
  <c r="I348" i="126" s="1"/>
  <c r="H349" i="126"/>
  <c r="I349" i="126" s="1"/>
  <c r="H350" i="126"/>
  <c r="I350" i="126" s="1"/>
  <c r="H351" i="126"/>
  <c r="I351" i="126" s="1"/>
  <c r="H338" i="126" l="1"/>
  <c r="I338" i="126" s="1"/>
  <c r="H337" i="126"/>
  <c r="I337" i="126" s="1"/>
  <c r="H336" i="126"/>
  <c r="I336" i="126" s="1"/>
  <c r="H335" i="126"/>
  <c r="I335" i="126" s="1"/>
  <c r="H334" i="126"/>
  <c r="I334" i="126" s="1"/>
  <c r="H333" i="126"/>
  <c r="I333" i="126" s="1"/>
  <c r="H332" i="126"/>
  <c r="I332" i="126" s="1"/>
  <c r="H331" i="126"/>
  <c r="I331" i="126" s="1"/>
  <c r="H330" i="126"/>
  <c r="I330" i="126" s="1"/>
  <c r="H329" i="126"/>
  <c r="I329" i="126" s="1"/>
  <c r="H328" i="126"/>
  <c r="I328" i="126" s="1"/>
  <c r="I359" i="126" l="1"/>
  <c r="C17" i="127" s="1"/>
  <c r="B15" i="127" l="1"/>
  <c r="B14" i="127"/>
  <c r="B12" i="127"/>
  <c r="C18" i="140" s="1"/>
  <c r="B11" i="127"/>
  <c r="B10" i="127"/>
  <c r="B9" i="127"/>
  <c r="B8" i="127"/>
  <c r="H109" i="126" l="1"/>
  <c r="I109" i="126" s="1"/>
  <c r="H189" i="126" l="1"/>
  <c r="I189" i="126" s="1"/>
  <c r="H115" i="126"/>
  <c r="I115" i="126" s="1"/>
  <c r="H262" i="126"/>
  <c r="I262" i="126" s="1"/>
  <c r="H320" i="126" l="1"/>
  <c r="I320" i="126" s="1"/>
  <c r="H321" i="126"/>
  <c r="I321" i="126" s="1"/>
  <c r="H322" i="126"/>
  <c r="I322" i="126" s="1"/>
  <c r="H323" i="126"/>
  <c r="I323" i="126" s="1"/>
  <c r="H324" i="126"/>
  <c r="I324" i="126" s="1"/>
  <c r="H325" i="126"/>
  <c r="I325" i="126" s="1"/>
  <c r="H319" i="126"/>
  <c r="I319" i="126" s="1"/>
  <c r="H308" i="126"/>
  <c r="I308" i="126" s="1"/>
  <c r="H93" i="126" l="1"/>
  <c r="EM12" i="140" l="1"/>
  <c r="E12" i="140"/>
  <c r="R8" i="140"/>
  <c r="R6" i="140" s="1"/>
  <c r="S8" i="140"/>
  <c r="S6" i="140" s="1"/>
  <c r="T8" i="140"/>
  <c r="T6" i="140" s="1"/>
  <c r="U8" i="140"/>
  <c r="U6" i="140" s="1"/>
  <c r="V8" i="140"/>
  <c r="V6" i="140" s="1"/>
  <c r="X8" i="140"/>
  <c r="X6" i="140" s="1"/>
  <c r="Y8" i="140"/>
  <c r="Y6" i="140" s="1"/>
  <c r="Z8" i="140"/>
  <c r="Z6" i="140" s="1"/>
  <c r="AA8" i="140"/>
  <c r="AA6" i="140" s="1"/>
  <c r="AB8" i="140"/>
  <c r="AB6" i="140" s="1"/>
  <c r="AD8" i="140"/>
  <c r="AE8" i="140"/>
  <c r="AE6" i="140" s="1"/>
  <c r="AF8" i="140"/>
  <c r="AF6" i="140" s="1"/>
  <c r="AG8" i="140"/>
  <c r="AG6" i="140" s="1"/>
  <c r="AH8" i="140"/>
  <c r="AH6" i="140" s="1"/>
  <c r="AJ8" i="140"/>
  <c r="AJ6" i="140" s="1"/>
  <c r="AK8" i="140"/>
  <c r="AL8" i="140"/>
  <c r="AL6" i="140" s="1"/>
  <c r="AM8" i="140"/>
  <c r="AM6" i="140" s="1"/>
  <c r="AN8" i="140"/>
  <c r="AN6" i="140" s="1"/>
  <c r="AP8" i="140"/>
  <c r="AP6" i="140" s="1"/>
  <c r="AQ8" i="140"/>
  <c r="AQ6" i="140" s="1"/>
  <c r="AR8" i="140"/>
  <c r="AR6" i="140" s="1"/>
  <c r="AS8" i="140"/>
  <c r="AT8" i="140"/>
  <c r="AT6" i="140" s="1"/>
  <c r="AV8" i="140"/>
  <c r="AV6" i="140" s="1"/>
  <c r="AW8" i="140"/>
  <c r="AW6" i="140" s="1"/>
  <c r="AX8" i="140"/>
  <c r="AX6" i="140" s="1"/>
  <c r="AY8" i="140"/>
  <c r="AY6" i="140" s="1"/>
  <c r="AZ8" i="140"/>
  <c r="AZ6" i="140" s="1"/>
  <c r="BB8" i="140"/>
  <c r="BC8" i="140"/>
  <c r="BD8" i="140"/>
  <c r="BD6" i="140" s="1"/>
  <c r="BE8" i="140"/>
  <c r="BE6" i="140" s="1"/>
  <c r="BF8" i="140"/>
  <c r="BF6" i="140" s="1"/>
  <c r="BH8" i="140"/>
  <c r="BH6" i="140" s="1"/>
  <c r="BI8" i="140"/>
  <c r="BI6" i="140" s="1"/>
  <c r="BJ8" i="140"/>
  <c r="BJ6" i="140" s="1"/>
  <c r="BK8" i="140"/>
  <c r="BK6" i="140" s="1"/>
  <c r="BL8" i="140"/>
  <c r="BL6" i="140" s="1"/>
  <c r="BN8" i="140"/>
  <c r="BO8" i="140"/>
  <c r="BO6" i="140" s="1"/>
  <c r="BP8" i="140"/>
  <c r="BP6" i="140" s="1"/>
  <c r="BQ8" i="140"/>
  <c r="BQ6" i="140" s="1"/>
  <c r="BR8" i="140"/>
  <c r="BR6" i="140" s="1"/>
  <c r="DD8" i="140"/>
  <c r="DD6" i="140" s="1"/>
  <c r="DE8" i="140"/>
  <c r="DE6" i="140" s="1"/>
  <c r="DF8" i="140"/>
  <c r="DF6" i="140" s="1"/>
  <c r="DG8" i="140"/>
  <c r="DG6" i="140" s="1"/>
  <c r="DH8" i="140"/>
  <c r="DH6" i="140" s="1"/>
  <c r="DJ8" i="140"/>
  <c r="DJ6" i="140" s="1"/>
  <c r="DK8" i="140"/>
  <c r="DK6" i="140" s="1"/>
  <c r="DL8" i="140"/>
  <c r="DL6" i="140" s="1"/>
  <c r="DM8" i="140"/>
  <c r="DM6" i="140" s="1"/>
  <c r="DN8" i="140"/>
  <c r="DN6" i="140" s="1"/>
  <c r="DP8" i="140"/>
  <c r="DP6" i="140" s="1"/>
  <c r="DQ8" i="140"/>
  <c r="DQ6" i="140" s="1"/>
  <c r="DR8" i="140"/>
  <c r="DR6" i="140" s="1"/>
  <c r="DS8" i="140"/>
  <c r="DS6" i="140" s="1"/>
  <c r="DT8" i="140"/>
  <c r="DT6" i="140" s="1"/>
  <c r="DV8" i="140"/>
  <c r="DV6" i="140" s="1"/>
  <c r="DW8" i="140"/>
  <c r="DW6" i="140" s="1"/>
  <c r="DX8" i="140"/>
  <c r="DX6" i="140" s="1"/>
  <c r="DY8" i="140"/>
  <c r="DY6" i="140" s="1"/>
  <c r="DZ8" i="140"/>
  <c r="DZ6" i="140" s="1"/>
  <c r="EB8" i="140"/>
  <c r="EB6" i="140" s="1"/>
  <c r="EC8" i="140"/>
  <c r="EC6" i="140" s="1"/>
  <c r="ED8" i="140"/>
  <c r="ED6" i="140" s="1"/>
  <c r="EE8" i="140"/>
  <c r="EE6" i="140" s="1"/>
  <c r="EF8" i="140"/>
  <c r="EF6" i="140" s="1"/>
  <c r="EH8" i="140"/>
  <c r="EH6" i="140" s="1"/>
  <c r="EI8" i="140"/>
  <c r="EI6" i="140" s="1"/>
  <c r="EJ8" i="140"/>
  <c r="EJ6" i="140" s="1"/>
  <c r="EK8" i="140"/>
  <c r="EL8" i="140"/>
  <c r="EL6" i="140" s="1"/>
  <c r="EN8" i="140"/>
  <c r="EN6" i="140" s="1"/>
  <c r="EO8" i="140"/>
  <c r="EO6" i="140" s="1"/>
  <c r="EP8" i="140"/>
  <c r="EP6" i="140" s="1"/>
  <c r="EQ8" i="140"/>
  <c r="EQ6" i="140" s="1"/>
  <c r="ER8" i="140"/>
  <c r="ER6" i="140" s="1"/>
  <c r="L8" i="140"/>
  <c r="L6" i="140" s="1"/>
  <c r="M8" i="140"/>
  <c r="M6" i="140" s="1"/>
  <c r="N8" i="140"/>
  <c r="N6" i="140" s="1"/>
  <c r="O8" i="140"/>
  <c r="O6" i="140" s="1"/>
  <c r="P8" i="140"/>
  <c r="P6" i="140" s="1"/>
  <c r="AD6" i="140"/>
  <c r="AK6" i="140"/>
  <c r="AS6" i="140"/>
  <c r="BB6" i="140"/>
  <c r="BC6" i="140"/>
  <c r="BN6" i="140"/>
  <c r="EK6" i="140"/>
  <c r="J8" i="140"/>
  <c r="J6" i="140" s="1"/>
  <c r="I8" i="140"/>
  <c r="I6" i="140" s="1"/>
  <c r="H8" i="140"/>
  <c r="H6" i="140" s="1"/>
  <c r="G8" i="140"/>
  <c r="G6" i="140" s="1"/>
  <c r="F8" i="140"/>
  <c r="F6" i="140" s="1"/>
  <c r="H13" i="126" l="1"/>
  <c r="I13" i="126" s="1"/>
  <c r="I14" i="126" s="1"/>
  <c r="C10" i="127" l="1"/>
  <c r="H296" i="126"/>
  <c r="I296" i="126" s="1"/>
  <c r="H300" i="126"/>
  <c r="I300" i="126" s="1"/>
  <c r="C42" i="140" l="1"/>
  <c r="H204" i="126"/>
  <c r="I204" i="126" s="1"/>
  <c r="D44" i="140" l="1"/>
  <c r="C39" i="140"/>
  <c r="H261" i="126"/>
  <c r="I261" i="126" s="1"/>
  <c r="H255" i="126"/>
  <c r="I255" i="126" s="1"/>
  <c r="H258" i="126"/>
  <c r="I258" i="126" s="1"/>
  <c r="H259" i="126"/>
  <c r="I259" i="126" s="1"/>
  <c r="H254" i="126"/>
  <c r="I254" i="126" s="1"/>
  <c r="H249" i="126"/>
  <c r="I249" i="126" s="1"/>
  <c r="H248" i="126"/>
  <c r="I248" i="126" s="1"/>
  <c r="H244" i="126"/>
  <c r="I244" i="126" s="1"/>
  <c r="H243" i="126"/>
  <c r="I243" i="126" s="1"/>
  <c r="H241" i="126"/>
  <c r="I241" i="126" s="1"/>
  <c r="H240" i="126"/>
  <c r="I240" i="126" s="1"/>
  <c r="H205" i="126"/>
  <c r="I205" i="126" s="1"/>
  <c r="H202" i="126"/>
  <c r="I202" i="126" s="1"/>
  <c r="H201" i="126"/>
  <c r="I201" i="126" s="1"/>
  <c r="H197" i="126"/>
  <c r="I197" i="126" s="1"/>
  <c r="H195" i="126"/>
  <c r="I195" i="126" s="1"/>
  <c r="H194" i="126"/>
  <c r="I194" i="126" s="1"/>
  <c r="H193" i="126"/>
  <c r="I193" i="126" s="1"/>
  <c r="H192" i="126"/>
  <c r="I192" i="126" s="1"/>
  <c r="H119" i="126"/>
  <c r="I119" i="126" s="1"/>
  <c r="H118" i="126"/>
  <c r="I118" i="126" s="1"/>
  <c r="H117" i="126"/>
  <c r="I117" i="126" s="1"/>
  <c r="H116" i="126"/>
  <c r="I116" i="126" s="1"/>
  <c r="H113" i="126"/>
  <c r="I113" i="126" s="1"/>
  <c r="H112" i="126"/>
  <c r="I112" i="126" s="1"/>
  <c r="H111" i="126"/>
  <c r="I111" i="126" s="1"/>
  <c r="H110" i="126"/>
  <c r="I110" i="126" s="1"/>
  <c r="I108" i="126" l="1"/>
  <c r="D26" i="140" s="1"/>
  <c r="DO44" i="140"/>
  <c r="DC44" i="140"/>
  <c r="DI44" i="140"/>
  <c r="D41" i="140"/>
  <c r="I256" i="126"/>
  <c r="I237" i="126" s="1"/>
  <c r="C11" i="127"/>
  <c r="DU44" i="140"/>
  <c r="EM44" i="140"/>
  <c r="EA44" i="140"/>
  <c r="EG44" i="140"/>
  <c r="EG41" i="140" l="1"/>
  <c r="EM41" i="140"/>
  <c r="EA41" i="140"/>
  <c r="DU41" i="140"/>
  <c r="ES44" i="140"/>
  <c r="ET44" i="140" s="1"/>
  <c r="DI41" i="140"/>
  <c r="DO41" i="140"/>
  <c r="H310" i="126"/>
  <c r="I310" i="126" s="1"/>
  <c r="H311" i="126"/>
  <c r="I311" i="126" s="1"/>
  <c r="H312" i="126"/>
  <c r="I312" i="126" s="1"/>
  <c r="H95" i="126"/>
  <c r="I95" i="126" s="1"/>
  <c r="ES41" i="140" l="1"/>
  <c r="ET41" i="140" s="1"/>
  <c r="H305" i="126" l="1"/>
  <c r="I305" i="126" s="1"/>
  <c r="H306" i="126"/>
  <c r="I306" i="126" s="1"/>
  <c r="H307" i="126"/>
  <c r="I307" i="126" s="1"/>
  <c r="H309" i="126"/>
  <c r="I309" i="126" s="1"/>
  <c r="H9" i="126" l="1"/>
  <c r="I9" i="126" s="1"/>
  <c r="H10" i="126"/>
  <c r="I10" i="126" s="1"/>
  <c r="C27" i="140" l="1"/>
  <c r="C36" i="140"/>
  <c r="C30" i="140" l="1"/>
  <c r="H318" i="126"/>
  <c r="I318" i="126" s="1"/>
  <c r="I317" i="126" s="1"/>
  <c r="D35" i="140" s="1"/>
  <c r="H304" i="126"/>
  <c r="I304" i="126" s="1"/>
  <c r="H303" i="126"/>
  <c r="H295" i="126"/>
  <c r="I295" i="126" s="1"/>
  <c r="H294" i="126"/>
  <c r="I294" i="126" s="1"/>
  <c r="H188" i="126"/>
  <c r="I188" i="126" s="1"/>
  <c r="H187" i="126"/>
  <c r="I187" i="126" s="1"/>
  <c r="H186" i="126"/>
  <c r="I186" i="126" s="1"/>
  <c r="H183" i="126"/>
  <c r="I183" i="126" s="1"/>
  <c r="H184" i="126"/>
  <c r="I184" i="126" s="1"/>
  <c r="H103" i="126"/>
  <c r="I103" i="126" s="1"/>
  <c r="H102" i="126"/>
  <c r="I102" i="126" s="1"/>
  <c r="H97" i="126"/>
  <c r="I97" i="126" s="1"/>
  <c r="H96" i="126"/>
  <c r="I96" i="126" s="1"/>
  <c r="H94" i="126"/>
  <c r="I94" i="126" s="1"/>
  <c r="I93" i="126"/>
  <c r="I181" i="126" l="1"/>
  <c r="I180" i="126" s="1"/>
  <c r="I293" i="126"/>
  <c r="I92" i="126"/>
  <c r="D17" i="140"/>
  <c r="I120" i="126" l="1"/>
  <c r="C13" i="127" s="1"/>
  <c r="D23" i="140"/>
  <c r="DU17" i="140"/>
  <c r="CQ17" i="140"/>
  <c r="BA17" i="140"/>
  <c r="Q17" i="140"/>
  <c r="DO17" i="140"/>
  <c r="CK17" i="140"/>
  <c r="AO17" i="140"/>
  <c r="K17" i="140"/>
  <c r="DI17" i="140"/>
  <c r="CE17" i="140"/>
  <c r="AI17" i="140"/>
  <c r="DC17" i="140"/>
  <c r="BG17" i="140"/>
  <c r="W17" i="140"/>
  <c r="BY17" i="140"/>
  <c r="AC17" i="140"/>
  <c r="AU17" i="140"/>
  <c r="CW17" i="140"/>
  <c r="BS17" i="140"/>
  <c r="BM17" i="140"/>
  <c r="W23" i="140" l="1"/>
  <c r="CE23" i="140"/>
  <c r="BM23" i="140"/>
  <c r="K23" i="140"/>
  <c r="AI23" i="140"/>
  <c r="AO23" i="140"/>
  <c r="AU23" i="140"/>
  <c r="BA23" i="140"/>
  <c r="Q23" i="140"/>
  <c r="BY23" i="140"/>
  <c r="AC23" i="140"/>
  <c r="BS23" i="140"/>
  <c r="BG23" i="140"/>
  <c r="CW20" i="140"/>
  <c r="EG20" i="140"/>
  <c r="DO35" i="140"/>
  <c r="BS35" i="140"/>
  <c r="W35" i="140"/>
  <c r="CE35" i="140"/>
  <c r="AI35" i="140"/>
  <c r="DC35" i="140"/>
  <c r="BG35" i="140"/>
  <c r="K35" i="140"/>
  <c r="EA35" i="140"/>
  <c r="EM35" i="140"/>
  <c r="CQ35" i="140"/>
  <c r="AU35" i="140"/>
  <c r="AC35" i="140"/>
  <c r="DU35" i="140"/>
  <c r="BM35" i="140"/>
  <c r="BY35" i="140"/>
  <c r="DI35" i="140"/>
  <c r="CW35" i="140"/>
  <c r="EG35" i="140"/>
  <c r="BA35" i="140"/>
  <c r="CK35" i="140"/>
  <c r="Q35" i="140"/>
  <c r="AO35" i="140"/>
  <c r="ES23" i="140" l="1"/>
  <c r="ET23" i="140" s="1"/>
  <c r="ES35" i="140"/>
  <c r="ET35" i="140" s="1"/>
  <c r="G115" i="49" l="1"/>
  <c r="G140" i="49"/>
  <c r="G152" i="49"/>
  <c r="G160" i="49"/>
  <c r="G136" i="49"/>
  <c r="G144" i="49"/>
  <c r="G148" i="49"/>
  <c r="G164" i="49"/>
  <c r="G168" i="49"/>
  <c r="G137" i="49"/>
  <c r="G141" i="49"/>
  <c r="G145" i="49"/>
  <c r="G149" i="49"/>
  <c r="G153" i="49"/>
  <c r="G156" i="49"/>
  <c r="G172" i="49"/>
  <c r="G176" i="49"/>
  <c r="G180" i="49"/>
  <c r="G167" i="49"/>
  <c r="G151" i="49"/>
  <c r="G135" i="49"/>
  <c r="G170" i="49"/>
  <c r="G154" i="49"/>
  <c r="G138" i="49"/>
  <c r="G181" i="49"/>
  <c r="G165" i="49"/>
  <c r="G142" i="49"/>
  <c r="G179" i="49"/>
  <c r="G163" i="49"/>
  <c r="G147" i="49"/>
  <c r="G182" i="49"/>
  <c r="G166" i="49"/>
  <c r="G150" i="49"/>
  <c r="G134" i="49"/>
  <c r="G177" i="49"/>
  <c r="G161" i="49"/>
  <c r="G175" i="49"/>
  <c r="G159" i="49"/>
  <c r="G143" i="49"/>
  <c r="G178" i="49"/>
  <c r="G162" i="49"/>
  <c r="G146" i="49"/>
  <c r="G173" i="49"/>
  <c r="G157" i="49"/>
  <c r="G171" i="49"/>
  <c r="G155" i="49"/>
  <c r="G139" i="49"/>
  <c r="G174" i="49"/>
  <c r="G158" i="49"/>
  <c r="G169" i="49"/>
  <c r="G129" i="49"/>
  <c r="G133" i="49"/>
  <c r="G126" i="49"/>
  <c r="G130" i="49"/>
  <c r="G125" i="49"/>
  <c r="G131" i="49"/>
  <c r="G127" i="49"/>
  <c r="G132" i="49"/>
  <c r="G128" i="49"/>
  <c r="G120" i="49"/>
  <c r="G113" i="49"/>
  <c r="G124" i="49"/>
  <c r="G118" i="49"/>
  <c r="G122" i="49"/>
  <c r="G111" i="49"/>
  <c r="G114" i="49"/>
  <c r="G123" i="49"/>
  <c r="G110" i="49"/>
  <c r="G117" i="49"/>
  <c r="G121" i="49"/>
  <c r="G112" i="49"/>
  <c r="G106" i="49"/>
  <c r="G116" i="49"/>
  <c r="G119" i="49"/>
  <c r="G109" i="49"/>
  <c r="G59" i="49"/>
  <c r="G60" i="49"/>
  <c r="G57" i="49"/>
  <c r="G100" i="49"/>
  <c r="G58" i="49"/>
  <c r="G101" i="49"/>
  <c r="G99" i="49"/>
  <c r="G108" i="49"/>
  <c r="G98" i="49"/>
  <c r="G61" i="49"/>
  <c r="G95" i="49"/>
  <c r="G102" i="49"/>
  <c r="G105" i="49"/>
  <c r="G103" i="49"/>
  <c r="G97" i="49"/>
  <c r="G62" i="49"/>
  <c r="G107" i="49"/>
  <c r="G94" i="49"/>
  <c r="G96" i="49"/>
  <c r="G104" i="49"/>
  <c r="G79" i="49"/>
  <c r="G83" i="49"/>
  <c r="G87" i="49"/>
  <c r="G36" i="49"/>
  <c r="G40" i="49"/>
  <c r="G44" i="49"/>
  <c r="G48" i="49"/>
  <c r="G52" i="49"/>
  <c r="G56" i="49"/>
  <c r="G74" i="49"/>
  <c r="G90" i="49"/>
  <c r="G93" i="49"/>
  <c r="G39" i="49"/>
  <c r="G47" i="49"/>
  <c r="G55" i="49"/>
  <c r="G69" i="49"/>
  <c r="G77" i="49"/>
  <c r="G85" i="49"/>
  <c r="G35" i="49"/>
  <c r="G43" i="49"/>
  <c r="G51" i="49"/>
  <c r="G65" i="49"/>
  <c r="G73" i="49"/>
  <c r="G81" i="49"/>
  <c r="G89" i="49"/>
  <c r="G84" i="49"/>
  <c r="G46" i="49"/>
  <c r="G78" i="49"/>
  <c r="G53" i="49"/>
  <c r="G64" i="49"/>
  <c r="G66" i="49"/>
  <c r="G33" i="49"/>
  <c r="G70" i="49"/>
  <c r="G42" i="49"/>
  <c r="G82" i="49"/>
  <c r="G72" i="49"/>
  <c r="G41" i="49"/>
  <c r="G76" i="49"/>
  <c r="G38" i="49"/>
  <c r="G75" i="49"/>
  <c r="G45" i="49"/>
  <c r="G88" i="49"/>
  <c r="G50" i="49"/>
  <c r="G63" i="49"/>
  <c r="G68" i="49"/>
  <c r="G91" i="49"/>
  <c r="G37" i="49"/>
  <c r="G80" i="49"/>
  <c r="G49" i="49"/>
  <c r="G92" i="49"/>
  <c r="G54" i="49"/>
  <c r="G86" i="49"/>
  <c r="G67" i="49"/>
  <c r="G34" i="49"/>
  <c r="G71" i="49"/>
  <c r="G11" i="49"/>
  <c r="H11" i="49" s="1"/>
  <c r="H12" i="49" s="1"/>
  <c r="G29" i="49"/>
  <c r="G30" i="49"/>
  <c r="G31" i="49"/>
  <c r="G32" i="49"/>
  <c r="G28" i="49"/>
  <c r="G16" i="49"/>
  <c r="G24" i="49"/>
  <c r="G15" i="49"/>
  <c r="G21" i="49"/>
  <c r="G14" i="49"/>
  <c r="G27" i="49"/>
  <c r="G13" i="49"/>
  <c r="G25" i="49"/>
  <c r="G18" i="49"/>
  <c r="G22" i="49"/>
  <c r="G19" i="49"/>
  <c r="G17" i="49"/>
  <c r="G20" i="49"/>
  <c r="G26" i="49"/>
  <c r="G23" i="49"/>
  <c r="H13" i="49" l="1"/>
  <c r="H14" i="49" s="1"/>
  <c r="H15" i="49" s="1"/>
  <c r="H16" i="49" s="1"/>
  <c r="H17" i="49" s="1"/>
  <c r="H18" i="49" s="1"/>
  <c r="H19" i="49" s="1"/>
  <c r="H20" i="49" s="1"/>
  <c r="H21" i="49" s="1"/>
  <c r="H22" i="49" s="1"/>
  <c r="H23" i="49" s="1"/>
  <c r="H24" i="49" s="1"/>
  <c r="H25" i="49" s="1"/>
  <c r="H26" i="49" s="1"/>
  <c r="H27" i="49" s="1"/>
  <c r="H28" i="49" s="1"/>
  <c r="H29" i="49" s="1"/>
  <c r="H30" i="49" s="1"/>
  <c r="H31" i="49" s="1"/>
  <c r="H32" i="49" s="1"/>
  <c r="H33" i="49" s="1"/>
  <c r="H34" i="49" s="1"/>
  <c r="H35" i="49" s="1"/>
  <c r="H36" i="49" s="1"/>
  <c r="H37" i="49" s="1"/>
  <c r="H38" i="49" s="1"/>
  <c r="H39" i="49" s="1"/>
  <c r="H40" i="49" s="1"/>
  <c r="H41" i="49" s="1"/>
  <c r="H42" i="49" s="1"/>
  <c r="H43" i="49" s="1"/>
  <c r="H44" i="49" s="1"/>
  <c r="H45" i="49" s="1"/>
  <c r="H46" i="49" s="1"/>
  <c r="H47" i="49" s="1"/>
  <c r="H48" i="49" s="1"/>
  <c r="H49" i="49" s="1"/>
  <c r="H50" i="49" s="1"/>
  <c r="H51" i="49" s="1"/>
  <c r="H52" i="49" s="1"/>
  <c r="H53" i="49" s="1"/>
  <c r="H54" i="49" s="1"/>
  <c r="H55" i="49" s="1"/>
  <c r="H56" i="49" s="1"/>
  <c r="H57" i="49" s="1"/>
  <c r="H58" i="49" s="1"/>
  <c r="H59" i="49" s="1"/>
  <c r="H60" i="49" s="1"/>
  <c r="H61" i="49" s="1"/>
  <c r="H62" i="49" s="1"/>
  <c r="H63" i="49" s="1"/>
  <c r="H64" i="49" s="1"/>
  <c r="H65" i="49" s="1"/>
  <c r="H66" i="49" s="1"/>
  <c r="H67" i="49" s="1"/>
  <c r="H68" i="49" s="1"/>
  <c r="H69" i="49" s="1"/>
  <c r="H70" i="49" s="1"/>
  <c r="H71" i="49" s="1"/>
  <c r="H72" i="49" s="1"/>
  <c r="H73" i="49" s="1"/>
  <c r="H74" i="49" s="1"/>
  <c r="H75" i="49" s="1"/>
  <c r="H76" i="49" s="1"/>
  <c r="H77" i="49" s="1"/>
  <c r="H78" i="49" s="1"/>
  <c r="H79" i="49" s="1"/>
  <c r="H80" i="49" s="1"/>
  <c r="H81" i="49" s="1"/>
  <c r="H82" i="49" s="1"/>
  <c r="H83" i="49" s="1"/>
  <c r="H84" i="49" s="1"/>
  <c r="H85" i="49" s="1"/>
  <c r="H86" i="49" s="1"/>
  <c r="H87" i="49" s="1"/>
  <c r="H88" i="49" s="1"/>
  <c r="H89" i="49" s="1"/>
  <c r="H90" i="49" s="1"/>
  <c r="H91" i="49" s="1"/>
  <c r="H92" i="49" s="1"/>
  <c r="H93" i="49" s="1"/>
  <c r="H94" i="49" s="1"/>
  <c r="H95" i="49" s="1"/>
  <c r="H96" i="49" s="1"/>
  <c r="H97" i="49" s="1"/>
  <c r="H98" i="49" s="1"/>
  <c r="H99" i="49" s="1"/>
  <c r="H100" i="49" s="1"/>
  <c r="H101" i="49" s="1"/>
  <c r="H102" i="49" s="1"/>
  <c r="H103" i="49" s="1"/>
  <c r="H104" i="49" s="1"/>
  <c r="H105" i="49" s="1"/>
  <c r="H106" i="49" s="1"/>
  <c r="H107" i="49" s="1"/>
  <c r="H108" i="49" s="1"/>
  <c r="H109" i="49" s="1"/>
  <c r="H110" i="49" s="1"/>
  <c r="H111" i="49" s="1"/>
  <c r="H112" i="49" s="1"/>
  <c r="H113" i="49" s="1"/>
  <c r="H114" i="49" s="1"/>
  <c r="H115" i="49" s="1"/>
  <c r="H116" i="49" s="1"/>
  <c r="H117" i="49" s="1"/>
  <c r="H118" i="49" s="1"/>
  <c r="H119" i="49" s="1"/>
  <c r="H120" i="49" s="1"/>
  <c r="H121" i="49" s="1"/>
  <c r="H122" i="49" s="1"/>
  <c r="H123" i="49" s="1"/>
  <c r="H124" i="49" s="1"/>
  <c r="H125" i="49" s="1"/>
  <c r="H126" i="49" s="1"/>
  <c r="H127" i="49" s="1"/>
  <c r="H128" i="49" s="1"/>
  <c r="H129" i="49" s="1"/>
  <c r="H130" i="49" s="1"/>
  <c r="H131" i="49" s="1"/>
  <c r="H132" i="49" s="1"/>
  <c r="H133" i="49" s="1"/>
  <c r="H134" i="49" s="1"/>
  <c r="H135" i="49" s="1"/>
  <c r="H136" i="49" s="1"/>
  <c r="H137" i="49" s="1"/>
  <c r="H138" i="49" s="1"/>
  <c r="H139" i="49" s="1"/>
  <c r="H140" i="49" s="1"/>
  <c r="H141" i="49" s="1"/>
  <c r="H142" i="49" s="1"/>
  <c r="H143" i="49" s="1"/>
  <c r="H144" i="49" s="1"/>
  <c r="H145" i="49" s="1"/>
  <c r="H146" i="49" s="1"/>
  <c r="H147" i="49" s="1"/>
  <c r="H148" i="49" s="1"/>
  <c r="H149" i="49" s="1"/>
  <c r="H150" i="49" s="1"/>
  <c r="H151" i="49" s="1"/>
  <c r="H152" i="49" s="1"/>
  <c r="H153" i="49" s="1"/>
  <c r="H154" i="49" s="1"/>
  <c r="H155" i="49" s="1"/>
  <c r="H156" i="49" s="1"/>
  <c r="H157" i="49" s="1"/>
  <c r="H158" i="49" s="1"/>
  <c r="H159" i="49" s="1"/>
  <c r="H160" i="49" s="1"/>
  <c r="H161" i="49" s="1"/>
  <c r="H162" i="49" s="1"/>
  <c r="H163" i="49" s="1"/>
  <c r="H164" i="49" s="1"/>
  <c r="H165" i="49" s="1"/>
  <c r="H166" i="49" s="1"/>
  <c r="H167" i="49" s="1"/>
  <c r="H168" i="49" s="1"/>
  <c r="H169" i="49" s="1"/>
  <c r="H170" i="49" s="1"/>
  <c r="H171" i="49" s="1"/>
  <c r="H172" i="49" s="1"/>
  <c r="H173" i="49" s="1"/>
  <c r="H174" i="49" s="1"/>
  <c r="H175" i="49" s="1"/>
  <c r="H176" i="49" s="1"/>
  <c r="H177" i="49" s="1"/>
  <c r="H178" i="49" s="1"/>
  <c r="H179" i="49" s="1"/>
  <c r="H180" i="49" s="1"/>
  <c r="H181" i="49" s="1"/>
  <c r="H182" i="49" s="1"/>
  <c r="H183" i="49" s="1"/>
  <c r="H184" i="49" s="1"/>
  <c r="H185" i="49" s="1"/>
  <c r="H186" i="49" s="1"/>
  <c r="H187" i="49" s="1"/>
  <c r="H188" i="49" s="1"/>
  <c r="H189" i="49" s="1"/>
  <c r="H190" i="49" s="1"/>
  <c r="H191" i="49" s="1"/>
  <c r="H192" i="49" s="1"/>
  <c r="H193" i="49" s="1"/>
  <c r="H194" i="49" s="1"/>
  <c r="H195" i="49" s="1"/>
  <c r="A4" i="49"/>
  <c r="I303" i="126" l="1"/>
  <c r="I302" i="126" l="1"/>
  <c r="I326" i="126" l="1"/>
  <c r="C16" i="127" s="1"/>
  <c r="D38" i="140"/>
  <c r="DC32" i="140"/>
  <c r="DI32" i="140"/>
  <c r="DU32" i="140"/>
  <c r="CW32" i="140"/>
  <c r="CQ32" i="140"/>
  <c r="EG32" i="140"/>
  <c r="EM32" i="140"/>
  <c r="EA32" i="140"/>
  <c r="DO32" i="140"/>
  <c r="H6" i="126"/>
  <c r="I6" i="126" s="1"/>
  <c r="CQ38" i="140" l="1"/>
  <c r="CE38" i="140"/>
  <c r="DO38" i="140"/>
  <c r="DU38" i="140"/>
  <c r="EG38" i="140"/>
  <c r="CW38" i="140"/>
  <c r="EA38" i="140"/>
  <c r="DI38" i="140"/>
  <c r="DC38" i="140"/>
  <c r="CK38" i="140"/>
  <c r="I11" i="126"/>
  <c r="C9" i="127" s="1"/>
  <c r="ES32" i="140"/>
  <c r="ET32" i="140" s="1"/>
  <c r="ES38" i="140" l="1"/>
  <c r="ET38" i="140" s="1"/>
  <c r="D11" i="140"/>
  <c r="E11" i="140" l="1"/>
  <c r="ES11" i="140" s="1"/>
  <c r="ET11" i="140" s="1"/>
  <c r="B2" i="140"/>
  <c r="DO20" i="140" l="1"/>
  <c r="BY20" i="140"/>
  <c r="CE20" i="140"/>
  <c r="BS20" i="140"/>
  <c r="CQ20" i="140"/>
  <c r="CK20" i="140"/>
  <c r="AI20" i="140"/>
  <c r="EA20" i="140"/>
  <c r="AU20" i="140"/>
  <c r="W20" i="140"/>
  <c r="BM20" i="140"/>
  <c r="Q20" i="140"/>
  <c r="K20" i="140"/>
  <c r="AC20" i="140"/>
  <c r="DU20" i="140"/>
  <c r="DC20" i="140"/>
  <c r="BA20" i="140"/>
  <c r="AO20" i="140"/>
  <c r="BG20" i="140"/>
  <c r="DI20" i="140"/>
  <c r="ES20" i="140" l="1"/>
  <c r="ET20" i="140" s="1"/>
  <c r="C9" i="140"/>
  <c r="C6" i="140"/>
  <c r="C15" i="140" l="1"/>
  <c r="C12" i="140"/>
  <c r="CK26" i="140" l="1"/>
  <c r="CE26" i="140"/>
  <c r="BS26" i="140"/>
  <c r="CQ26" i="140"/>
  <c r="BY26" i="140"/>
  <c r="CW26" i="140"/>
  <c r="DU26" i="140"/>
  <c r="EG26" i="140"/>
  <c r="DI26" i="140"/>
  <c r="DC26" i="140"/>
  <c r="BM26" i="140"/>
  <c r="DO26" i="140"/>
  <c r="BG26" i="140"/>
  <c r="AU26" i="140"/>
  <c r="W26" i="140"/>
  <c r="AO26" i="140"/>
  <c r="Q26" i="140"/>
  <c r="EA26" i="140"/>
  <c r="AI26" i="140"/>
  <c r="K26" i="140"/>
  <c r="BA26" i="140"/>
  <c r="AC26" i="140"/>
  <c r="ES26" i="140" l="1"/>
  <c r="ET26" i="140" s="1"/>
  <c r="D14" i="140" l="1"/>
  <c r="E14" i="140" l="1"/>
  <c r="EM14" i="140"/>
  <c r="ES14" i="140" l="1"/>
  <c r="ET14" i="140" s="1"/>
  <c r="ES17" i="140" l="1"/>
  <c r="ET17" i="140" s="1"/>
  <c r="C8" i="127" l="1"/>
  <c r="D8" i="140"/>
  <c r="I122" i="126" l="1"/>
  <c r="I280" i="126" l="1"/>
  <c r="C14" i="127" s="1"/>
  <c r="I365" i="126"/>
  <c r="C19" i="127" l="1"/>
  <c r="D29" i="140"/>
  <c r="CE29" i="140" l="1"/>
  <c r="D81" i="140"/>
  <c r="D85" i="140"/>
  <c r="E18" i="127"/>
  <c r="E10" i="127"/>
  <c r="E12" i="127"/>
  <c r="E17" i="127"/>
  <c r="E16" i="127"/>
  <c r="E11" i="127"/>
  <c r="E9" i="127"/>
  <c r="E13" i="127"/>
  <c r="E8" i="127"/>
  <c r="E15" i="127"/>
  <c r="E14" i="127"/>
  <c r="BM29" i="140"/>
  <c r="AU29" i="140"/>
  <c r="AO29" i="140"/>
  <c r="BY29" i="140"/>
  <c r="D83" i="140"/>
  <c r="W8" i="140" s="1"/>
  <c r="BG29" i="140"/>
  <c r="CQ29" i="140"/>
  <c r="BS29" i="140"/>
  <c r="CW29" i="140"/>
  <c r="CW8" i="140" s="1"/>
  <c r="CW6" i="140" s="1"/>
  <c r="DC29" i="140"/>
  <c r="CK29" i="140"/>
  <c r="BA29" i="140"/>
  <c r="EM8" i="140" l="1"/>
  <c r="D87" i="140"/>
  <c r="E19" i="127"/>
  <c r="W6" i="140"/>
  <c r="W79" i="140"/>
  <c r="W78" i="140" s="1"/>
  <c r="EG8" i="140"/>
  <c r="EG6" i="140" s="1"/>
  <c r="CE8" i="140"/>
  <c r="CE79" i="140" s="1"/>
  <c r="Q8" i="140"/>
  <c r="Q6" i="140" s="1"/>
  <c r="K8" i="140"/>
  <c r="K6" i="140" s="1"/>
  <c r="CK8" i="140"/>
  <c r="CK6" i="140" s="1"/>
  <c r="DI8" i="140"/>
  <c r="DI6" i="140" s="1"/>
  <c r="BY8" i="140"/>
  <c r="BY6" i="140" s="1"/>
  <c r="DO8" i="140"/>
  <c r="DO79" i="140" s="1"/>
  <c r="BS8" i="140"/>
  <c r="BS6" i="140" s="1"/>
  <c r="AO8" i="140"/>
  <c r="AO6" i="140" s="1"/>
  <c r="CQ8" i="140"/>
  <c r="CQ6" i="140" s="1"/>
  <c r="DC8" i="140"/>
  <c r="DC79" i="140" s="1"/>
  <c r="DC78" i="140" s="1"/>
  <c r="EA8" i="140"/>
  <c r="EA6" i="140" s="1"/>
  <c r="DU8" i="140"/>
  <c r="DU79" i="140" s="1"/>
  <c r="BA8" i="140"/>
  <c r="BA6" i="140" s="1"/>
  <c r="AC8" i="140"/>
  <c r="AC79" i="140" s="1"/>
  <c r="AI8" i="140"/>
  <c r="AI79" i="140" s="1"/>
  <c r="E8" i="140"/>
  <c r="E79" i="140" s="1"/>
  <c r="BM8" i="140"/>
  <c r="BM6" i="140" s="1"/>
  <c r="AU8" i="140"/>
  <c r="BG8" i="140"/>
  <c r="BG6" i="140" s="1"/>
  <c r="ES29" i="140"/>
  <c r="ET29" i="140" s="1"/>
  <c r="EM6" i="140"/>
  <c r="EM79" i="140"/>
  <c r="EM78" i="140" s="1"/>
  <c r="CW79" i="140"/>
  <c r="BY79" i="140" l="1"/>
  <c r="BY78" i="140" s="1"/>
  <c r="EG79" i="140"/>
  <c r="EG78" i="140" s="1"/>
  <c r="AU6" i="140"/>
  <c r="AU79" i="140"/>
  <c r="AU78" i="140" s="1"/>
  <c r="CE6" i="140"/>
  <c r="K79" i="140"/>
  <c r="K78" i="140" s="1"/>
  <c r="Q79" i="140"/>
  <c r="Q78" i="140" s="1"/>
  <c r="DI79" i="140"/>
  <c r="DI78" i="140" s="1"/>
  <c r="CK79" i="140"/>
  <c r="CK78" i="140" s="1"/>
  <c r="DU6" i="140"/>
  <c r="AO79" i="140"/>
  <c r="AO78" i="140" s="1"/>
  <c r="AI6" i="140"/>
  <c r="BS79" i="140"/>
  <c r="BS78" i="140" s="1"/>
  <c r="DO6" i="140"/>
  <c r="EA79" i="140"/>
  <c r="EA78" i="140" s="1"/>
  <c r="BM79" i="140"/>
  <c r="BM78" i="140" s="1"/>
  <c r="E6" i="140"/>
  <c r="BA79" i="140"/>
  <c r="BA78" i="140" s="1"/>
  <c r="ES8" i="140"/>
  <c r="ET8" i="140" s="1"/>
  <c r="CQ79" i="140"/>
  <c r="CQ78" i="140" s="1"/>
  <c r="AC6" i="140"/>
  <c r="DC6" i="140"/>
  <c r="BG79" i="140"/>
  <c r="BG78" i="140" s="1"/>
  <c r="AI78" i="140"/>
  <c r="CW78" i="140"/>
  <c r="E81" i="140"/>
  <c r="E78" i="140"/>
  <c r="E80" i="140" s="1"/>
  <c r="CE78" i="140"/>
  <c r="AC78" i="140"/>
  <c r="DU78" i="140"/>
  <c r="DO78" i="140"/>
  <c r="K81" i="140" l="1"/>
  <c r="Q81" i="140" s="1"/>
  <c r="W81" i="140" s="1"/>
  <c r="AC81" i="140" s="1"/>
  <c r="AI81" i="140" s="1"/>
  <c r="AO81" i="140" s="1"/>
  <c r="AU81" i="140" s="1"/>
  <c r="BA81" i="140" s="1"/>
  <c r="BG81" i="140" s="1"/>
  <c r="BM81" i="140" s="1"/>
  <c r="BS81" i="140" s="1"/>
  <c r="BY81" i="140" s="1"/>
  <c r="CE81" i="140" s="1"/>
  <c r="CK81" i="140" s="1"/>
  <c r="CQ81" i="140" s="1"/>
  <c r="CW81" i="140" s="1"/>
  <c r="DC81" i="140" s="1"/>
  <c r="DI81" i="140" s="1"/>
  <c r="DO81" i="140" s="1"/>
  <c r="DU81" i="140" s="1"/>
  <c r="EA81" i="140" s="1"/>
  <c r="EG81" i="140" s="1"/>
  <c r="EM81" i="140" s="1"/>
  <c r="D21" i="140" s="1"/>
  <c r="K80" i="140"/>
  <c r="Q80" i="140" s="1"/>
  <c r="W80" i="140" s="1"/>
  <c r="AC80" i="140" s="1"/>
  <c r="AI80" i="140" s="1"/>
  <c r="AO80" i="140" s="1"/>
  <c r="AU80" i="140" s="1"/>
  <c r="BA80" i="140" s="1"/>
  <c r="BG80" i="140" s="1"/>
  <c r="BM80" i="140" s="1"/>
  <c r="BS80" i="140" s="1"/>
  <c r="BY80" i="140" s="1"/>
  <c r="CE80" i="140" s="1"/>
  <c r="CK80" i="140" s="1"/>
  <c r="CQ80" i="140" s="1"/>
  <c r="CW80" i="140" s="1"/>
  <c r="DC80" i="140" s="1"/>
  <c r="DI80" i="140" s="1"/>
  <c r="DO80" i="140" s="1"/>
  <c r="DU80" i="140" s="1"/>
  <c r="EA80" i="140" s="1"/>
  <c r="EG80" i="140" s="1"/>
  <c r="EM80" i="140" s="1"/>
  <c r="D36" i="140" l="1"/>
  <c r="D9" i="140"/>
  <c r="D30" i="140"/>
  <c r="D24" i="140"/>
  <c r="D6" i="140"/>
  <c r="D39" i="140"/>
  <c r="D33" i="140"/>
  <c r="D18" i="140"/>
  <c r="D42" i="140"/>
  <c r="D27" i="140"/>
  <c r="D12" i="140"/>
  <c r="D15" i="14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Collumbus</author>
  </authors>
  <commentList>
    <comment ref="B5" authorId="0" shapeId="0" xr:uid="{36B9E937-8CBF-4CE8-8991-F080035F2AAF}">
      <text>
        <r>
          <rPr>
            <b/>
            <sz val="8"/>
            <color indexed="81"/>
            <rFont val="Segoe UI"/>
            <family val="2"/>
          </rPr>
          <t>FILTRAR COL. C RETIR. VAZIAS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Thaís Leal</author>
  </authors>
  <commentList>
    <comment ref="N5" authorId="0" shapeId="0" xr:uid="{959F1CD3-75BE-4FC9-AF49-18701B19E0A5}">
      <text>
        <r>
          <rPr>
            <b/>
            <sz val="9"/>
            <color indexed="81"/>
            <rFont val="Segoe UI"/>
            <family val="2"/>
          </rPr>
          <t>1) SE NÃO HOUVER OBRA+OAE, FILTRAR COLUNA A, EXCLUINDO "OAE"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Thaís Leal</author>
  </authors>
  <commentList>
    <comment ref="O6" authorId="0" shapeId="0" xr:uid="{14C33343-F522-4DE5-81BA-C1AB5E1D6D7D}">
      <text>
        <r>
          <rPr>
            <b/>
            <sz val="9"/>
            <color indexed="81"/>
            <rFont val="Segoe UI"/>
            <family val="2"/>
          </rPr>
          <t>1) SE NÃO HOUVER OBRA+OAE, FILTRAR COLUNA A, EXCLUINDO "OAE"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Thaís Leal</author>
  </authors>
  <commentList>
    <comment ref="O6" authorId="0" shapeId="0" xr:uid="{69683197-95A9-49FB-8398-23B1B3CFFB5E}">
      <text>
        <r>
          <rPr>
            <b/>
            <sz val="9"/>
            <color indexed="81"/>
            <rFont val="Segoe UI"/>
            <family val="2"/>
          </rPr>
          <t>1) SE NÃO HOUVER OBRA+OAE, FILTRAR COLUNA A, EXCLUINDO "OAE"</t>
        </r>
      </text>
    </comment>
  </commentList>
</comments>
</file>

<file path=xl/sharedStrings.xml><?xml version="1.0" encoding="utf-8"?>
<sst xmlns="http://schemas.openxmlformats.org/spreadsheetml/2006/main" count="7588" uniqueCount="2395">
  <si>
    <t>UND</t>
  </si>
  <si>
    <t>1.1</t>
  </si>
  <si>
    <t>2.1</t>
  </si>
  <si>
    <t>2.3</t>
  </si>
  <si>
    <t>2.4</t>
  </si>
  <si>
    <t>PAVIMENTAÇÃO</t>
  </si>
  <si>
    <t>3.1</t>
  </si>
  <si>
    <t>4.1</t>
  </si>
  <si>
    <t>5.1</t>
  </si>
  <si>
    <t>5.2</t>
  </si>
  <si>
    <t>OBRA:</t>
  </si>
  <si>
    <t>CÓDIGO</t>
  </si>
  <si>
    <t>DESCRIÇÃO</t>
  </si>
  <si>
    <t xml:space="preserve">QUANT. </t>
  </si>
  <si>
    <t>PREÇO UNITÁRIO</t>
  </si>
  <si>
    <t>1.0</t>
  </si>
  <si>
    <t>2.0</t>
  </si>
  <si>
    <t>M³</t>
  </si>
  <si>
    <t>M</t>
  </si>
  <si>
    <t>M²</t>
  </si>
  <si>
    <t xml:space="preserve">UN </t>
  </si>
  <si>
    <t>GOVERNO DO ESTADO DE PERNAMBUCO</t>
  </si>
  <si>
    <t>H</t>
  </si>
  <si>
    <t>ITEM</t>
  </si>
  <si>
    <t>%</t>
  </si>
  <si>
    <t>3.0</t>
  </si>
  <si>
    <t xml:space="preserve">TOTAL </t>
  </si>
  <si>
    <t>4.0</t>
  </si>
  <si>
    <t>5.0</t>
  </si>
  <si>
    <t>6.0</t>
  </si>
  <si>
    <t>7.0</t>
  </si>
  <si>
    <t>% ACUM</t>
  </si>
  <si>
    <t>CURVA ABC</t>
  </si>
  <si>
    <t>R$</t>
  </si>
  <si>
    <t>Item</t>
  </si>
  <si>
    <t>Descrição</t>
  </si>
  <si>
    <t>Quantidade</t>
  </si>
  <si>
    <t>TOTAL GERAL</t>
  </si>
  <si>
    <t>INSTALAÇÃO DO CANTEIRO DE OBRAS</t>
  </si>
  <si>
    <t>UN</t>
  </si>
  <si>
    <t>Código</t>
  </si>
  <si>
    <t>Unid.</t>
  </si>
  <si>
    <t>T</t>
  </si>
  <si>
    <t>6.1</t>
  </si>
  <si>
    <t>6.2</t>
  </si>
  <si>
    <t>4.2</t>
  </si>
  <si>
    <t>4.3</t>
  </si>
  <si>
    <t>4.4</t>
  </si>
  <si>
    <t>UN.DIA</t>
  </si>
  <si>
    <t>CONE PLÁSTICO PARA CANALIZAÇÃO DE TRÂNSITO - UTILIZAÇÃO DE 150 CICLOS - FORNECIMENTO, 01 IMPLANTAÇÃO E 01 RETIRADA DIÁRIA</t>
  </si>
  <si>
    <t>LUZ DE ADVERTÊNCIA E BATERIA PARA DISPOSITIVOS DE SINALIZAÇÃO - UTILIZAÇÃO DE 200 CICLOS - FORNECIMENTO, 01 IMPLANTAÇÃO E 01 RETIRADA DIÁRIA</t>
  </si>
  <si>
    <t>OPERAÇÃO DE SINALIZAÇÃO POR BANDEIROLA DE TECIDO OU COM PLACA METÁLICA</t>
  </si>
  <si>
    <t>SUPORTE PARA PLACA DE SINALIZAÇÃO EM MADEIRA DE LEI TRATADA 8 X 8 CM - FORNECIMENTO E IMPLANTAÇÃO</t>
  </si>
  <si>
    <t>4.5</t>
  </si>
  <si>
    <t>4.6</t>
  </si>
  <si>
    <t>CRONOGRAMA FÍSICO FINANCEIRO</t>
  </si>
  <si>
    <t>VALOR
R$</t>
  </si>
  <si>
    <t>DIAS CORRIDOS</t>
  </si>
  <si>
    <t>ATIVIDADES</t>
  </si>
  <si>
    <t>DESEMBOLSO MENSAL</t>
  </si>
  <si>
    <t>DESEMBOLSO ACUMULADO</t>
  </si>
  <si>
    <t xml:space="preserve">ADMINISTRAÇÃO LOCAL DE OBRA </t>
  </si>
  <si>
    <t>DEMONSTRATIVO DO ORÇAMENTO</t>
  </si>
  <si>
    <t>SINALIZAÇÃO DE OBRAS</t>
  </si>
  <si>
    <t>RESUMO DO ORÇAMENTO</t>
  </si>
  <si>
    <t>DATA BASE:</t>
  </si>
  <si>
    <t>SINALIZAÇÃO</t>
  </si>
  <si>
    <t>SINALIZAÇÃO VERTICAL</t>
  </si>
  <si>
    <t>SINALIZAÇÃO HORIZONTAL</t>
  </si>
  <si>
    <t>Custo Unit 
R$</t>
  </si>
  <si>
    <t>Preço Unit 
R$</t>
  </si>
  <si>
    <t>Total 
c/BDI</t>
  </si>
  <si>
    <t>BDI 
%</t>
  </si>
  <si>
    <t>SUBTOTAL 6.</t>
  </si>
  <si>
    <t>SUBTOTAL 5.</t>
  </si>
  <si>
    <t>SUBTOTAL 4.</t>
  </si>
  <si>
    <t>SUBTOTAL 3.</t>
  </si>
  <si>
    <t>SUBTOTAL 2.</t>
  </si>
  <si>
    <t>SUBTOTAL 1.</t>
  </si>
  <si>
    <t>QD - 8.1</t>
  </si>
  <si>
    <t>QD - 3.1</t>
  </si>
  <si>
    <t>BDI OBRA:</t>
  </si>
  <si>
    <t>BDI DIFERENCIADO:</t>
  </si>
  <si>
    <t>PREÇO 
TOTAL</t>
  </si>
  <si>
    <t>CP0004</t>
  </si>
  <si>
    <t>BARREIRA DE SINALIZAÇÃO TIPO II DE DIRECIONAMENTO OU BLOQUEIO - UTILIZAÇÃO DE 150 CICLOS - FORNECIMENTO, 01 IMPLANTAÇÃO E 01 RETIRADA DIÁRIA</t>
  </si>
  <si>
    <t>MEIO-FIO DE CONCRETO - MFC 05 - AREIA E BRITA COMERCIAIS - FÔRMA DE MADEIRA</t>
  </si>
  <si>
    <t>VARREDURA DA SUPERFÍCIE PARA EXECUÇÃO DE REVESTIMENTO ASFÁLTICO</t>
  </si>
  <si>
    <t>DEMONSTRATIVO DA CURVA ABC DE SERVIÇOS</t>
  </si>
  <si>
    <t>SARJETA TRIANGULAR DE CONCRETO - STC 100-20 - ESCAVAÇÃO MECÂNICA - AREIA E BRITA COMERCIAIS</t>
  </si>
  <si>
    <t>LIMPEZA E DESOBSTRUÇÃO MECANIZADA DE BUEIROS COM DIÂMETRO DE ATÉ 1,00 M</t>
  </si>
  <si>
    <t>LIMPEZA DE BUEIRO</t>
  </si>
  <si>
    <t>TOTAL</t>
  </si>
  <si>
    <t>DRENAGEM E OBRAS DE ARTE CORRENTES</t>
  </si>
  <si>
    <t>TERRAPLENAGEM</t>
  </si>
  <si>
    <t>DESMATAMENTO, DESTOCAMENTO E LIMPEZA DE ÁREA COM ÁRVORES DE DIÂMETRO ATÉ 0,15 M</t>
  </si>
  <si>
    <t>ESCAVAÇÃO, CARGA E TRANSPORTE EM MATERIAL DE 1ª CATEGORIA - DMT DE 50 M</t>
  </si>
  <si>
    <t>COMPACTAÇÃO DE ATERROS A 100% DO PROCTOR INTERMEDIÁRIO</t>
  </si>
  <si>
    <t>PINTURA DE LIGAÇÃO</t>
  </si>
  <si>
    <t>DRENO LONGITUDINAL PROFUNDO PARA CORTE EM SOLO - DPS 07 - TUBO PEAD E BRITA COMERCIAL</t>
  </si>
  <si>
    <t>BOCA DE SAÍDA PARA DRENO LONGITUDINAL PROFUNDO - BSD 02 - TUBO DE PEAD - AREIA E BRITA COMERCIAIS</t>
  </si>
  <si>
    <t>OBRAS DE ARTE ESPECIAIS</t>
  </si>
  <si>
    <t>APICOAMENTO MANUAL DE CONCRETO</t>
  </si>
  <si>
    <t>LIMPEZA EM SUPERFÍCIE DE CONCRETO COM ESCOVA DE AÇO</t>
  </si>
  <si>
    <t>LIMPEZA EM SUPERFÍCIE DE CONCRETO COM JATEAMENTO D'ÁGUA SOB PRESSÃO</t>
  </si>
  <si>
    <t>ARMAÇÃO EM AÇO CA-50 - FORNECIMENTO, PREPARO E COLOCAÇÃO</t>
  </si>
  <si>
    <t>KG</t>
  </si>
  <si>
    <t>FORNECIMENTO E APLICAÇÃO DE ADESIVO ESTRUTURAL À BASE DE RESINA EPÓXI</t>
  </si>
  <si>
    <t>CONCRETO PROJETADO VIA SECA FCK = 30 MPA APLICADO EM SUPERFÍCIES INCLINADAS E VERTICAIS</t>
  </si>
  <si>
    <t>PLATAFORMA DE TRABALHO SUSPENSA SOB TABULEIRO DE PONTES COM TRELIÇAS METÁLICAS E TÁBUAS - UTILIZAÇÃO DE 100 VEZES - CONFECÇÃO, INSTALAÇÃO E RETIRADA</t>
  </si>
  <si>
    <t>PERFURAÇÃO EM CONCRETO COM COROA DIAMANTADA - D = 16 MM</t>
  </si>
  <si>
    <t>PERFURAÇÃO EM CONCRETO COM COROA DIAMANTADA - D = 20 MM</t>
  </si>
  <si>
    <t>ACABAMENTO</t>
  </si>
  <si>
    <t>LIMPEZA DE PONTE</t>
  </si>
  <si>
    <t>CAIAÇÃO MANUAL COM FIXADOR DE CAL</t>
  </si>
  <si>
    <t>7.1</t>
  </si>
  <si>
    <t>7.1.1</t>
  </si>
  <si>
    <t>7.1.2</t>
  </si>
  <si>
    <t>7.2</t>
  </si>
  <si>
    <t>7.2.1</t>
  </si>
  <si>
    <t>7.3</t>
  </si>
  <si>
    <t>7.3.1</t>
  </si>
  <si>
    <t>7.3.2</t>
  </si>
  <si>
    <t>SUBTOTAL 7.</t>
  </si>
  <si>
    <t>8.0</t>
  </si>
  <si>
    <t>8.1</t>
  </si>
  <si>
    <t>8.2</t>
  </si>
  <si>
    <t>8.3</t>
  </si>
  <si>
    <t>SUBTOTAL 8.</t>
  </si>
  <si>
    <t>9.0</t>
  </si>
  <si>
    <t>DEFENSA SEMIMALEÁVEL SIMPLES - FORNECIMENTO E IMPLANTAÇÃO</t>
  </si>
  <si>
    <t>9.1</t>
  </si>
  <si>
    <t>SECRETARIA DE MOBILIDADE E INFRAESTRUTURA - SEMOBI/PE</t>
  </si>
  <si>
    <t>BACIA DE CONTENÇÃO PARA TANQUE DE EMULSÃO DE 30.000 L - INCLUSIVE DEMOLIÇÃO</t>
  </si>
  <si>
    <t>DEPARTAMENTO DE ESTRADAS E RODAGEM - DER/PE</t>
  </si>
  <si>
    <t>0903802</t>
  </si>
  <si>
    <t>9.2</t>
  </si>
  <si>
    <t>ANCORAGEM DE DEFENSA SEMIMALEÁVEL SIMPLES - FORNECIMENTO E IMPLANTAÇÃO</t>
  </si>
  <si>
    <t>ENTRADA PARA DESCIDA D'ÁGUA - EDA 04 A - AREIA E BRITA COMERCIAIS</t>
  </si>
  <si>
    <t>ENTRADA PARA DESCIDA D'ÁGUA - EDA 04 B - AREIA E BRITA COMERCIAIS</t>
  </si>
  <si>
    <t>BOCA DE SAÍDA PARA DRENO SUBSUPERFICIAL - BSD 03 - AREIA E BRITA COMERCIAIS</t>
  </si>
  <si>
    <t>CP0003</t>
  </si>
  <si>
    <t>DEMOLIÇÃO DE CONCRETO SIMPLES COM MARTELETE</t>
  </si>
  <si>
    <t>SUB-BASE DE CONCRETO COMPACTADO COM ROLO - BRITA COMERCIAL</t>
  </si>
  <si>
    <t>CP0014</t>
  </si>
  <si>
    <t>REMOÇÃO MECANIZADA DE CAMADA GRANULAR DO PAVIMENTO</t>
  </si>
  <si>
    <t>DEMOLIÇÃO MECÂNICA DE CONCRETO SIMPLES COM ESCAVADEIRA HIDRÁULICA</t>
  </si>
  <si>
    <t>DESOBSTRUÇÃO DE BUEIRO</t>
  </si>
  <si>
    <t>7.1.1.1</t>
  </si>
  <si>
    <t>7.1.1.2</t>
  </si>
  <si>
    <t>7.1.1.3</t>
  </si>
  <si>
    <t>7.1.1.4</t>
  </si>
  <si>
    <t>7.1.2.1</t>
  </si>
  <si>
    <t>7.1.2.2</t>
  </si>
  <si>
    <t>7.1.2.3</t>
  </si>
  <si>
    <t>7.1.2.4</t>
  </si>
  <si>
    <t>7.2.1.1</t>
  </si>
  <si>
    <t>7.2.1.2</t>
  </si>
  <si>
    <t>7.2.1.3</t>
  </si>
  <si>
    <t>7.3.1.1</t>
  </si>
  <si>
    <t>7.3.1.2</t>
  </si>
  <si>
    <t>7.3.2.1</t>
  </si>
  <si>
    <t>7.3.2.2</t>
  </si>
  <si>
    <t>7.3.2.3</t>
  </si>
  <si>
    <t>10.0</t>
  </si>
  <si>
    <t>PROTEÇÃO AMBIENTAL</t>
  </si>
  <si>
    <t>10.1</t>
  </si>
  <si>
    <t>HIDROSSEMEADURA</t>
  </si>
  <si>
    <t>SUBTOTAL 10.</t>
  </si>
  <si>
    <t>CP0001</t>
  </si>
  <si>
    <t xml:space="preserve">10.0 </t>
  </si>
  <si>
    <t>OBRAS COMPLEMENTARES</t>
  </si>
  <si>
    <t>ESCAVAÇÃO, CARGA E TRANSPORTE DE MATERIAL DE 1ª CATEGORIA - DMT DE 50 A 200 M - CAMINHO DE SERVIÇO PAVIMENTADO - COM ESCAVADEIRA E CAMINHÃO BASCULANTE DE 14 M³</t>
  </si>
  <si>
    <t>4.7</t>
  </si>
  <si>
    <t>REATERRO E COMPACTAÇÃO COM SOQUETE VIBRATÓRIO</t>
  </si>
  <si>
    <t>11.0</t>
  </si>
  <si>
    <t>ILUMINAÇÃO PÚBLICA</t>
  </si>
  <si>
    <t>11.1</t>
  </si>
  <si>
    <t>11.2</t>
  </si>
  <si>
    <t>SUBTOTAL 11.</t>
  </si>
  <si>
    <t>ARMAÇÃO SECUNDÁRIA, COM 1 ESTRIBO E 1 ISOLADOR - FORNECIMENTO E INSTALAÇÃO</t>
  </si>
  <si>
    <t>DESCIDA D'ÁGUA DE ATERROS TIPO RÁPIDO - DAR 60-30 - AREIA E BRITA COMERCIAIS</t>
  </si>
  <si>
    <t>9.3</t>
  </si>
  <si>
    <t>CP0025</t>
  </si>
  <si>
    <t>4.8</t>
  </si>
  <si>
    <t>MOBILIZAÇÃO/DESMOBILIZAÇÃO</t>
  </si>
  <si>
    <t>CP0027</t>
  </si>
  <si>
    <t>CP0026</t>
  </si>
  <si>
    <t>CP0028</t>
  </si>
  <si>
    <t>CP0033</t>
  </si>
  <si>
    <t>CP0034</t>
  </si>
  <si>
    <t>CP0029</t>
  </si>
  <si>
    <t>CP0030</t>
  </si>
  <si>
    <t>CP0031</t>
  </si>
  <si>
    <t>CP0032</t>
  </si>
  <si>
    <t>TERMINAL DE ANCORAGEM DE DEFENSA METÁLICA EM BARREIRA NEW JERSEY - FORNECIMENTO E IMPLANTAÇÃO</t>
  </si>
  <si>
    <t>CP0035</t>
  </si>
  <si>
    <t>CP0013</t>
  </si>
  <si>
    <t>7.2.2</t>
  </si>
  <si>
    <t>7.2.2.1</t>
  </si>
  <si>
    <t>7.2.2.2</t>
  </si>
  <si>
    <t>COMPOSIÇÃO</t>
  </si>
  <si>
    <t>CP0022</t>
  </si>
  <si>
    <t>DESTINAÇÃO FINAL DE RESÍDUOS SÓLIDOS (METRALHA)</t>
  </si>
  <si>
    <t>AQUISIÇÃO DE EMULSÃO ASFÁLTICA RR-1C</t>
  </si>
  <si>
    <t>MOBILIZAÇÃO E DESMOBILIZAÇÃO DE EQUIPAMENTOS</t>
  </si>
  <si>
    <t>4.9</t>
  </si>
  <si>
    <t>4.10</t>
  </si>
  <si>
    <t>4.11</t>
  </si>
  <si>
    <t>4.12</t>
  </si>
  <si>
    <t>4.13</t>
  </si>
  <si>
    <t>4.14</t>
  </si>
  <si>
    <t>4.15</t>
  </si>
  <si>
    <t>4.16</t>
  </si>
  <si>
    <t xml:space="preserve"> </t>
  </si>
  <si>
    <t>ESCAVAÇÃO, CARGA E TRANSPORTE DE MATERIAL DE 1ª CATEGORIA - DMT DE 1.200 A 1.400 M - CAMINHO DE SERVIÇO PAVIMENTADO - COM ESCAVADEIRA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</si>
  <si>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</si>
  <si>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PAVIMENTADO - COM ESCAVADEIRA E CAMINHÃO BASCULANTE DE 14 M³</t>
  </si>
  <si>
    <t>ESCAVAÇÃO, CARGA E TRANSPORTE DE MATERIAL DE 2ª CATEGORIA - DMT DE 2.500 A 3.000 M - CAMINHO DE SERVIÇO PAVIMENTADO - COM ESCAVADEIRA E CAMINHÃO BASCULANTE DE 14 M³</t>
  </si>
  <si>
    <t>ESCAVAÇÃO, CARGA E TRANSPORTE DE MATERIAL DE 3ª CATEGORIA - DMT DE 2.500 A 3.000 M - CAMINHO DE SERVIÇO PAVIMENTADO - COM CAMINHÃO BASCULANTE DE 12 M³</t>
  </si>
  <si>
    <t>COMPACTAÇÃO DE ATERROS A 100% DO PROCTOR NORMAL</t>
  </si>
  <si>
    <t>CAMADA DRENANTE COM CONFORMAÇÃO DE TRATOR DE ESTEIRA - AREIA COMERCIAL</t>
  </si>
  <si>
    <t>COMPACTAÇÃO DE CAMADA FINAL DE ATERRO DE ROCHA</t>
  </si>
  <si>
    <t>TRANSPORTE COM CAMINHÃO BASCULANTE DE 14 M³ - RODOVIA PAVIMENTADA</t>
  </si>
  <si>
    <t>TKM</t>
  </si>
  <si>
    <t>TRANSPORTE COM CAMINHÃO BASCULANTE DE 14 M³ - RODOVIA EM LEITO NATURAL</t>
  </si>
  <si>
    <t>VALETA DE PROTEÇÃO DE ATERROS COM REVESTIMENTO VEGETAL - VPAG 120-30 - ESCAVAÇÃO MECÂNICA</t>
  </si>
  <si>
    <t>VALETA DE PROTEÇÃO DE CORTES COM REVESTIMENTO VEGETAL - VPCG 120-30 - ESCAVAÇÃO MECÂNICA</t>
  </si>
  <si>
    <t>SARJETA TRAPEZOIDAL DE CANTEIRO CENTRAL DE CONCRETO - SZCC 140-35 - AREIA E BRITA COMERCIAIS</t>
  </si>
  <si>
    <t>un</t>
  </si>
  <si>
    <t>CAIXA COLETORA DE SARJETA - CCS 300-80 A - COM GRELHA DE CONCRETO - AREIA E BRITA COMERCIAIS</t>
  </si>
  <si>
    <t>DRENO LONGITUDINAL PROFUNDO PARA CORTE EM ROCHA - DPR 02 - TUBO PEAD E BRITA COMERCIAL</t>
  </si>
  <si>
    <t>CAIXA COLETORA DE TALVEGUE COM GRELHA DE CONCRETO - CCT 250-100A - AREIA E BRITA COMERCIAIS</t>
  </si>
  <si>
    <t>DRENO LONGITUDINAL DE PAVIMENTO H = 0,60 M - COM GEOCOMPOSTO DRENANTE</t>
  </si>
  <si>
    <t>BOCA DE BSTC D = 1,00 M - ESCONSIDADE 0° - AREIA E BRITA COMERCIAIS - ALAS ESCONSAS</t>
  </si>
  <si>
    <t>BOCA DE BDTC D = 1,00 M - ESCONSIDADE 0° - AREIA E BRITA COMERCIAIS - ALAS ESCONSAS</t>
  </si>
  <si>
    <t>BOCA DE BTTC D = 1,00 M - ESCONSIDADE 0° - AREIA E BRITA COMERCIAIS - ALAS ESCONSAS</t>
  </si>
  <si>
    <t>CORPO DE BSTC D = 1,00 M PA2 - AREIA, BRITA E PEDRA DE MÃO COMERCIAIS</t>
  </si>
  <si>
    <t>CORPO DE BDTC D = 1,00 M PA2 - AREIA, BRITA E PEDRA DE MÃO COMERCIAIS</t>
  </si>
  <si>
    <t>CORPO DE BTTC D = 1,00 M PA2 - AREIA, BRITA E PEDRA DE MÃO COMERCIAIS</t>
  </si>
  <si>
    <t>BOCA DE BSCC 2,00 X 2,00 M - ESCONSIDADE 0° - AREIA E BRITA COMERCIAIS</t>
  </si>
  <si>
    <t>BOCA DE BDCC 2,00 X 2,00 M - ESCONSIDADE 0° - AREIA E BRITA COMERCIAIS</t>
  </si>
  <si>
    <t>BOCA DE BSCC 2,50 X 2,50 M - ESCONSIDADE 0° - AREIA E BRITA COMERCIAIS</t>
  </si>
  <si>
    <t>BOCA DE BTCC 2,50 X 2,50 M - ESCONSIDADE 0° - AREIA E BRITA COMERCIAIS</t>
  </si>
  <si>
    <t>BOCA DE BSCC 3,00 X 3,00 M - ESCONSIDADE 0° - AREIA E BRITA COMERCIAIS</t>
  </si>
  <si>
    <t>BOCA DE BDCC 3,00 X 3,00 M - ESCONSIDADE 0° - AREIA E BRITA COMERCIAIS</t>
  </si>
  <si>
    <t>BOCA DE BTCC 3,00 X 3,00 M - ESCONSIDADE 0° - AREIA E BRITA COMERCIAIS</t>
  </si>
  <si>
    <t>CORPO DE BSCC 2,00 X 2,00 M - MOLDADO NO LOCAL - ALTURA DO ATERRO 1,00 A 2,50 M - AREIA E BRITA COMERCIAIS</t>
  </si>
  <si>
    <t>CORPO DE BDCC 2,00 X 2,00 M - MOLDADO NO LOCAL - ALTURA DO ATERRO 1,00 A 2,50 M - AREIA E BRITA COMERCIAIS</t>
  </si>
  <si>
    <t>CORPO DE BSCC 2,50 X 2,50 M - MOLDADO NO LOCAL - ALTURA DO ATERRO 1,00 A 2,50 M - AREIA E BRITA COMERCIAIS</t>
  </si>
  <si>
    <t>CORPO DE BTCC 2,50 X 2,50 M - MOLDADO NO LOCAL - ALTURA DO ATERRO 1,00 A 2,50 M - AREIA E BRITA COMERCIAIS</t>
  </si>
  <si>
    <t>CORPO DE BSCC 3,00 X 3,00 M - MOLDADO NO LOCAL - ALTURA DO ATERRO 1,00 A 2,50 M - AREIA E BRITA COMERCIAIS</t>
  </si>
  <si>
    <t>CORPO DE BDCC 3,00 X 3,00 M - MOLDADO NO LOCAL - ALTURA DO ATERRO 1,00 A 2,50 M - AREIA E BRITA COMERCIAIS</t>
  </si>
  <si>
    <t>CORPO DE BTCC 3,00 X 3,00 M - MOLDADO NO LOCAL - ALTURA DO ATERRO 1,00 A 2,50 M - AREIA E BRITA COMERCIAIS</t>
  </si>
  <si>
    <t>DEMOLIÇÃO MECÂNICA DE CONCRETO ARMADO COM ESCAVADEIRA HIDRÁULICA</t>
  </si>
  <si>
    <t>CAIAÇÃO MECANIZADA COM FIXADOR DE CAL</t>
  </si>
  <si>
    <t>DESTINAÇÃO FINAL DE RESÍDUOS SÓLIDOS</t>
  </si>
  <si>
    <t>CP0015</t>
  </si>
  <si>
    <t>REGULARIZAÇÃO DO SUBLEITO - 100% PROCTOR INTERMEDIÁRIO</t>
  </si>
  <si>
    <t>AQUISIÇÃO E TRANSPORTE DE MATERIAL BETUMINOSO</t>
  </si>
  <si>
    <t>TRANSPORTE DE EMULSÃO ASFÁLTIC - RR-1C</t>
  </si>
  <si>
    <t>CP0021</t>
  </si>
  <si>
    <t>AQUISIÇÃO DE EMULSÃO ASFÁLTICA RR-2C</t>
  </si>
  <si>
    <t>TRANSPORTE EMULSÃO ASFALTICA RR-2C</t>
  </si>
  <si>
    <t>REMOÇÃO DE CERCA COM MOURÕES DE CONCRETO</t>
  </si>
  <si>
    <t>CERCA COM 4 FIOS DE ARAME LISO GALVANIZADO E MOURÃO DE MADEIRA A CADA 2,5 M E ESTICADOR A CADA 50 M</t>
  </si>
  <si>
    <t>10.2</t>
  </si>
  <si>
    <t>ENLEIVAMENTO</t>
  </si>
  <si>
    <t>CP0023</t>
  </si>
  <si>
    <t>CP0024</t>
  </si>
  <si>
    <t>CP0036</t>
  </si>
  <si>
    <t>CP0037</t>
  </si>
  <si>
    <t>CP0038</t>
  </si>
  <si>
    <t>CP0039</t>
  </si>
  <si>
    <t>CP0040</t>
  </si>
  <si>
    <t>CP0041</t>
  </si>
  <si>
    <t>CP0042</t>
  </si>
  <si>
    <t>CP0043</t>
  </si>
  <si>
    <t>CP0044</t>
  </si>
  <si>
    <t>LUMINÁRIA LED PARA ILUMINAÇÃO PÚBLICA, 181W ATÉ 239W - FORNECIMENTO E INSTALAÇÃO</t>
  </si>
  <si>
    <t>POSTE DE AÇO CÔNICO CONTÍNUO CURVO SIMPLES, FLANGEADO, H=9M, INCLUSIVE LUMINÁRIAS, SEM LÂMPADAS</t>
  </si>
  <si>
    <t>POSTE DE AÇO CÔNICO CONTÍNUO, CURVO DUPLO, FLANGEADO, H=9M, INCLUSIVE LUMINÁRIAS, SEM LÂMPADAS</t>
  </si>
  <si>
    <t>CABO MULTIPOLAR DE COBRE, FLEXÍVEL, CLASSE 4 OU 5, ISOLAÇÃO EM HEPR, COBERTURA EM PVC-ST2, ANTICHAMA BWF-B, 0,6/1 KV, 3 CONDUTORES DE 1,5 MM2 - FORNECIMENTO E INSTALAÇÃO</t>
  </si>
  <si>
    <t>CABO MULTIPOLAR DE COBRE, FLEXIVEL, CLASSE 4 OU 5, ISOLACAO EM HEPR, COBERTURA EM PVC-ST2, ANTICHAMA BWF-B, 0,6/1 KV, 3 CONDUTORES DE 1,5 MM2 - FORNECIMENTO E INSTALAÇÃO</t>
  </si>
  <si>
    <t xml:space="preserve">ALÇA PREFORMADA DE DISTRIBUIÇÃO, EM AÇO GALVANIZADO, AWG2 - FORNECIMENTO E INSTALAÇÃO	</t>
  </si>
  <si>
    <t>CONECTOR PERFURANTE PARA REDES AÉREAS DE DISTRIBUIÇÃO</t>
  </si>
  <si>
    <t>SUBESTAÇÃO AÉREA DE MÉDIA TENSÃO 30 KVA COM MEDIDOR PADRÃO DE DISTRIBUIÇÃO - FORNECIMENTO E INSTALAÇÃO</t>
  </si>
  <si>
    <t>REMOÇÃO DE CABOS ELÉTRICOS COM SEÇÃO DE 16MM², FORMA MANUAL, SEM REAPROVEITAMENTO</t>
  </si>
  <si>
    <t>REMOÇÃO DE POSTE DE CONCRETO ARMADO CIRCULAR L=9M</t>
  </si>
  <si>
    <t>HASTE DE ATERRAMENTO Ø=5/8", COM 3M - FORN E INST.</t>
  </si>
  <si>
    <t>CONECTOR GRAMPO METÁLICO TIPO OLHAL PARA SPDA, PARA HASTE DE ATERRAMENTO DE 5/8"</t>
  </si>
  <si>
    <t>CAIXA DE INSPEÇÃO PARA ATERRAMENTO E PARA RAIOS EM POLIPROPILENO, Ø= 300MM X ALTURA= 400MM (INCLUÍDA TAMPA SEM ESCOTILHA) - FORN. E INST.</t>
  </si>
  <si>
    <t>CABO DE COBRE NU 35MM² MEIO- DURO - FORN. E INST.</t>
  </si>
  <si>
    <t>DISPOSITIVO DPS CLASSE II, 1 POLO, TENSÃO MÁXIMA</t>
  </si>
  <si>
    <t>DISJUNTOR TRIPOLAR TIPO DIN, CORRENTE NOMINAL DE 50A - FORN. E INST.</t>
  </si>
  <si>
    <t>DISJUNTOR TRIPOLAR TIPO DN, CORRENTE NOMINAL 25A - FORN. E INST.</t>
  </si>
  <si>
    <t>DISJUNTOR MONOPOLAR TIPO DIN CORRENTE NOMINAL DE 25A - FORN. E INST.</t>
  </si>
  <si>
    <t>DISJUNTOR BIPOLAR TIPO DR, CORRENTE NOMINAL DE 25A - FORN. E INST.</t>
  </si>
  <si>
    <t>DISJUNTOR TETRAPOLAR TIPO DR, CORRENTE NOMINAL DE 25A, FORN. E INST.</t>
  </si>
  <si>
    <t>CONTACTOR 25A - FORN. E INST.</t>
  </si>
  <si>
    <t>CONCRETO FCK = 30 MPA - CONFECÇÃO EM BETONEIRA E LANÇAMENTO MANUAL - AREIA E BRITA COMERCIAIS</t>
  </si>
  <si>
    <t>ESCAVAÇÃO MANUAL EM MATERIAL DE 1ª CATEGORIA NA PROFUNDIDADE DE 1 A 2 M</t>
  </si>
  <si>
    <t>CARGA, MANOBRA E DESCARGA DE AGREGADOS OU SOLOS EM CAMINHÃO BASCULANTE DE 10 M³ - CARGA COM CARREGADEIRA DE 3,40 M³ E DESCARGA EM DISTRIBUIDOR AUTOPROPELIDO</t>
  </si>
  <si>
    <t>TRANSPORTE COM CAMINHÃO BASCULANTE DE 10 M³ - RODOVIA PAVIMENTADA</t>
  </si>
  <si>
    <t>SEMIPÓRTICO METÁLICO COM VÃO DE 8,3 M, VENTO DE 35 M/S E ÁREA DE EXPOSIÇÃO DE ATÉ 12,45 M² - FORNECIMENTO E IMPLANTAÇÃO - AREIA E BRITA COMERCIAIS</t>
  </si>
  <si>
    <t>PLACA DE REGULAMENTAÇÃO PARA SINALIZAÇÃO DE OBRAS MONTADA EM SUPORTE METÁLICO MÓVEL - D = 1,00 M - UTILIZAÇÃO DE 600 CICLOS - FORNECIMENTO, 01 IMPLANTAÇÃO E 01 RETIRADA DIÁRIA</t>
  </si>
  <si>
    <t>PLACA DE ADVERTÊNCIA PARA SINALIZAÇÃO DE OBRAS MONTADA EM SUPORTE METÁLICO MÓVEL, LADO 1,00 M - UTILIZAÇÃO DE 600 CICLOS - FORNECIMENTO, 01 IMPLANTAÇÃO E 01 RETIRADA DIÁRIA</t>
  </si>
  <si>
    <t>IMPLANTAÇÃO</t>
  </si>
  <si>
    <t>INFRAESTRUTURA/MESOESTRUTURA</t>
  </si>
  <si>
    <t>SUPERESTRUTURA</t>
  </si>
  <si>
    <t>PROTENSÃO</t>
  </si>
  <si>
    <t>ALARGAMENTO</t>
  </si>
  <si>
    <t>PONTE 01 - 18,00M, KM 169,30</t>
  </si>
  <si>
    <t>PEDRA ARGAMASSADA COM CIMENTO E AREIA 1:3 - AREIA E PEDRA DE MÃO COMERCIAL - FORNECIMENTO E ASSENTAMENTO</t>
  </si>
  <si>
    <t>FÔRMAS DE COMPENSADO PLASTIFICADO 14 MM - USO GERAL - UTILIZAÇÃO DE 1 VEZ - CONFECÇÃO, INSTALAÇÃO E RETIRADA</t>
  </si>
  <si>
    <t>ESTACA RAIZ PERFURADA NO SOLO COM D = 31 CM - CONFECÇÃO</t>
  </si>
  <si>
    <t>CONCRETO FCK = 20 MPA - CONFECÇÃO EM BETONEIRA E LANÇAMENTO MANUAL - AREIA E BRITA COMERCIAIS</t>
  </si>
  <si>
    <t>CONCRETO FCK = 35 MPA - CONFECÇÃO EM BETONEIRA E LANÇAMENTO MANUAL - AREIA E BRITA COMERCIAIS</t>
  </si>
  <si>
    <t>7.2.1.1.1</t>
  </si>
  <si>
    <t>7.2.1.1.2</t>
  </si>
  <si>
    <t>7.2.1.1.3</t>
  </si>
  <si>
    <t>7.2.1.1.4</t>
  </si>
  <si>
    <t>7.2.1.1.5</t>
  </si>
  <si>
    <t>7.2.1.1.6</t>
  </si>
  <si>
    <t>7.2.1.1.7</t>
  </si>
  <si>
    <t>7.2.1.1.8</t>
  </si>
  <si>
    <t>LANÇAMENTO DE VIGA PRÉ-MOLDADA DE 500 A 750 KN COM UTILIZAÇÃO DE GUINDASTE</t>
  </si>
  <si>
    <t>7.2.1.2.1</t>
  </si>
  <si>
    <t>7.2.1.2.2</t>
  </si>
  <si>
    <t>7.2.1.2.3</t>
  </si>
  <si>
    <t>7.2.1.2.4</t>
  </si>
  <si>
    <t>ESCORAMENTO METÁLICO COM QUADRO TUBULAR CONTRAVENTADO - CAPACIDADE DE CARGA ATÉ 3,8 T/M² - QUADRO DE 1,0 X 1,0 X 1,25 M - UTILIZAÇÃO DE 50 VEZES - FORNECIMENTO, INSTALAÇÃO E RETIRADA</t>
  </si>
  <si>
    <t>BARREIRA SIMPLES DE CONCRETO, ARMADA, PRÉ-MOLDADA (PERFIL NEW JERSEY) - L &gt; 3,00 M E H = 810 MM</t>
  </si>
  <si>
    <t>DRENO DE PVC D = 100 MM PARA OAE - FORNECIMENTO E INSTALAÇÃO</t>
  </si>
  <si>
    <t>JUNTA DE DILATAÇÃO EM ELASTÔMERO E PERFIL VV - L = 35 MM E H = 60 MM - FORNECIMENTO E INSTALAÇÃO</t>
  </si>
  <si>
    <t>ARGAMASSA AUTOADENSÁVEL PARA REPAROS E GRAUTEAMENTO - CONFECÇÃO EM MISTURADOR E LANÇAMENTO MANUAL</t>
  </si>
  <si>
    <t>APARELHO DE APOIO DE NEOPRENE FRETADO PARA ESTRUTURAS MOLDADAS NO LOCAL - FORNECIMENTO E INSTALAÇÃO</t>
  </si>
  <si>
    <t>DM³</t>
  </si>
  <si>
    <t>7.2.1.3.1</t>
  </si>
  <si>
    <t>7.2.1.3.2</t>
  </si>
  <si>
    <t>7.2.1.3.3</t>
  </si>
  <si>
    <t>7.2.1.3.4</t>
  </si>
  <si>
    <t>7.2.1.3.5</t>
  </si>
  <si>
    <t>7.2.1.3.6</t>
  </si>
  <si>
    <t>7.2.1.3.7</t>
  </si>
  <si>
    <t>7.2.1.3.8</t>
  </si>
  <si>
    <t>PONTE 02 - 40,00M, KM 173,14</t>
  </si>
  <si>
    <t>7.2.2.3</t>
  </si>
  <si>
    <t>RESTAURAÇÃO</t>
  </si>
  <si>
    <t>7.3.1.1.1</t>
  </si>
  <si>
    <t>7.3.1.1.2</t>
  </si>
  <si>
    <t>7.3.1.1.3</t>
  </si>
  <si>
    <t>7.3.1.1.4</t>
  </si>
  <si>
    <t>7.3.1.1.5</t>
  </si>
  <si>
    <t>7.3.1.1.6</t>
  </si>
  <si>
    <t>7.3.1.1.7</t>
  </si>
  <si>
    <t>7.3.1.1.8</t>
  </si>
  <si>
    <t>7.3.1.1.9</t>
  </si>
  <si>
    <t>7.3.1.1.10</t>
  </si>
  <si>
    <t>7.3.1.2.1</t>
  </si>
  <si>
    <t>7.3.1.2.2</t>
  </si>
  <si>
    <t>7.3.2.1.1</t>
  </si>
  <si>
    <t>7.3.2.1.2</t>
  </si>
  <si>
    <t>7.3.2.1.3</t>
  </si>
  <si>
    <t>7.3.2.1.4</t>
  </si>
  <si>
    <t>7.3.2.1.5</t>
  </si>
  <si>
    <t>7.3.2.1.6</t>
  </si>
  <si>
    <t>7.3.2.1.7</t>
  </si>
  <si>
    <t>7.3.2.1.8</t>
  </si>
  <si>
    <t>7.3.2.1.9</t>
  </si>
  <si>
    <t>7.3.2.1.10</t>
  </si>
  <si>
    <t>MESOESTRUTURA</t>
  </si>
  <si>
    <t>7.3.2.3.1</t>
  </si>
  <si>
    <t>7.3.2.3.2</t>
  </si>
  <si>
    <t>JULHO/2025</t>
  </si>
  <si>
    <t>DATA BASE: JULHO/2025</t>
  </si>
  <si>
    <t xml:space="preserve">ELABORAÇÃO DE PROJETO BÁSICO E EXECUTIVO DE ENGENHARIA PARA DUPLICAÇÃO, ADEQUAÇÃO E RESTAURAÇÃO DA PISTA EXISTENTE DA RODOVIA BR-232/PE (LOTE 2), TRECHO: FIM DA DUPLICAÇÃO (SÃO CAETANO) - ENTR. VPE-230 (PESQUEIRA), SEGMENTO: KM 149,10 - KM 177,90, EXTENSÃO: 28,80KM </t>
  </si>
  <si>
    <t xml:space="preserve">ELABORAÇÃO DE PROJETO BÁSICO E EXECUTIVO DE ENGENHARIA PARA DUPLICAÇÃO, ADEQUAÇÃO E RESTAURAÇÃO DA PISTA EXISTENTE DA RODOVIA BR-232/PE (LOTE 2), TRECHO: FIM DA DUPLICAÇÃO (SÃO CAETANO) - ENTR. VPE-230 (PESQUEIRA), SEGMENTO: KM 149,10 - KM 177,90, EXTENSÃO: 28,80 KM </t>
  </si>
  <si>
    <t>2.2</t>
  </si>
  <si>
    <t>CP0016</t>
  </si>
  <si>
    <t>0903806</t>
  </si>
  <si>
    <t>INSTALAÇÃO DA CENTRAL DE CONCRETO COM CAPACIDADE DE 150 M³/H</t>
  </si>
  <si>
    <t>OAE 01 - 65,00M, KM 169,30</t>
  </si>
  <si>
    <t>7.1.1.1.1</t>
  </si>
  <si>
    <t>7.1.1.1.2</t>
  </si>
  <si>
    <t>7.1.1.1.3</t>
  </si>
  <si>
    <t>7.1.1.1.4</t>
  </si>
  <si>
    <t>7.1.1.1.5</t>
  </si>
  <si>
    <t>7.1.1.1.6</t>
  </si>
  <si>
    <t>7.1.1.1.7</t>
  </si>
  <si>
    <t>7.1.1.2.1</t>
  </si>
  <si>
    <t>7.1.1.2.2</t>
  </si>
  <si>
    <t>7.1.1.2.3</t>
  </si>
  <si>
    <t>7.1.1.3.1</t>
  </si>
  <si>
    <t>7.1.1.3.2</t>
  </si>
  <si>
    <t>7.1.1.3.3</t>
  </si>
  <si>
    <t>7.1.1.3.4</t>
  </si>
  <si>
    <t>7.1.1.3.5</t>
  </si>
  <si>
    <t>7.1.1.3.6</t>
  </si>
  <si>
    <t>CORDOALHA CP 190 RB D = 15,2 MM - FORNECIMENTO E INSTALAÇÃO</t>
  </si>
  <si>
    <t>ANCORAGEM ATIVA COM 10 CORDOALHAS ADERENTES D = 15,2 MM - FORNECIMENTO E INSTALAÇÃO</t>
  </si>
  <si>
    <t>BAINHA METÁLICA REDONDA D = 75 MM PARA 10 CORDOALHAS D = 15,2 MM - FORNECIMENTO, INSTALAÇÃO E INJEÇÃO DE NATA DE CIMENTO</t>
  </si>
  <si>
    <t>LANÇAMENTO DE PRÉ-LAJE COM UTILIZAÇÃO DE GUINDAUTO</t>
  </si>
  <si>
    <t>INJEÇÃO DE NATA DE CIMENTO</t>
  </si>
  <si>
    <t>7.1.1.4.1</t>
  </si>
  <si>
    <t>7.1.1.4.2</t>
  </si>
  <si>
    <t>7.1.1.4.3</t>
  </si>
  <si>
    <t>7.1.1.4.4</t>
  </si>
  <si>
    <t>7.1.1.4.5</t>
  </si>
  <si>
    <t>OAE 02 - 65,00M, KM 173,14</t>
  </si>
  <si>
    <t>7.1.2.1.1</t>
  </si>
  <si>
    <t>7.1.2.1.2</t>
  </si>
  <si>
    <t>7.1.2.1.3</t>
  </si>
  <si>
    <t>7.1.2.1.4</t>
  </si>
  <si>
    <t>7.1.2.1.5</t>
  </si>
  <si>
    <t>7.1.2.1.6</t>
  </si>
  <si>
    <t>7.1.2.1.7</t>
  </si>
  <si>
    <t>7.1.2.2.1</t>
  </si>
  <si>
    <t>7.1.2.2.2</t>
  </si>
  <si>
    <t>7.1.2.2.3</t>
  </si>
  <si>
    <t>7.1.2.3.1</t>
  </si>
  <si>
    <t>7.1.2.3.2</t>
  </si>
  <si>
    <t>7.1.2.3.3</t>
  </si>
  <si>
    <t>7.1.2.3.4</t>
  </si>
  <si>
    <t>7.1.2.3.5</t>
  </si>
  <si>
    <t>7.1.2.3.6</t>
  </si>
  <si>
    <t>7.1.2.4.1</t>
  </si>
  <si>
    <t>7.1.2.4.2</t>
  </si>
  <si>
    <t>7.1.2.4.3</t>
  </si>
  <si>
    <t>7.1.2.4.4</t>
  </si>
  <si>
    <t>7.1.2.4.5</t>
  </si>
  <si>
    <t>7.2.2.1.1</t>
  </si>
  <si>
    <t>7.2.2.1.2</t>
  </si>
  <si>
    <t>7.2.2.1.3</t>
  </si>
  <si>
    <t>7.2.2.1.4</t>
  </si>
  <si>
    <t>7.2.2.1.5</t>
  </si>
  <si>
    <t>7.2.2.1.6</t>
  </si>
  <si>
    <t>7.2.2.1.7</t>
  </si>
  <si>
    <t>7.2.2.1.8</t>
  </si>
  <si>
    <t>7.2.2.2.1</t>
  </si>
  <si>
    <t>7.2.2.2.2</t>
  </si>
  <si>
    <t>7.2.2.2.3</t>
  </si>
  <si>
    <t>7.2.2.2.4</t>
  </si>
  <si>
    <t>7.2.2.2.5</t>
  </si>
  <si>
    <t>7.2.2.2.6</t>
  </si>
  <si>
    <t>7.2.2.2.7</t>
  </si>
  <si>
    <t>7.2.2.2.8</t>
  </si>
  <si>
    <t>ANCORAGEM ATIVA COM 9 CORDOALHAS ADERENTES D = 15,2 MM - FORNECIMENTO E INSTALAÇÃO</t>
  </si>
  <si>
    <t>7.2.2.3.1</t>
  </si>
  <si>
    <t>7.2.2.3.2</t>
  </si>
  <si>
    <t>7.2.2.3.3</t>
  </si>
  <si>
    <t>7.2.2.3.4</t>
  </si>
  <si>
    <t>7.2.2.3.5</t>
  </si>
  <si>
    <t>7.2.2.3.6</t>
  </si>
  <si>
    <t>7.2.2.3.7</t>
  </si>
  <si>
    <t>7.3.2.2.1</t>
  </si>
  <si>
    <t>7.3.2.2.2</t>
  </si>
  <si>
    <t>7.3.2.2.3</t>
  </si>
  <si>
    <t>7.3.2.2.4</t>
  </si>
  <si>
    <t>7.3.2.2.5</t>
  </si>
  <si>
    <t>7.3.2.2.6</t>
  </si>
  <si>
    <t>7.3.2.2.7</t>
  </si>
  <si>
    <t>7.3.2.2.8</t>
  </si>
  <si>
    <t>PERFURAÇÃO EM CONCRETO COM COROA DIAMANTADA - D = 25 MM</t>
  </si>
  <si>
    <t>CP0046</t>
  </si>
  <si>
    <t>AQUISIÇÃO DE CIMENTO ASFÁLTICO CAP 50/70</t>
  </si>
  <si>
    <t>CP0047</t>
  </si>
  <si>
    <t>TRANSPORTE CIMENTO ASFALTICO CAP 50/70</t>
  </si>
  <si>
    <t>CONCRETO ASFÁLTICO - FAIXA B-19 - AREIA E BRITA COMERCIAIS</t>
  </si>
  <si>
    <t>2.5</t>
  </si>
  <si>
    <t>0903810</t>
  </si>
  <si>
    <t>INSTALAÇÃO DA USINA DE ASFALTO A QUENTE CAPACIDADE DE 120 T/H</t>
  </si>
  <si>
    <t>QD - 4.3</t>
  </si>
  <si>
    <t>QD - 4.4</t>
  </si>
  <si>
    <t>QD - 4.5</t>
  </si>
  <si>
    <t>QD - 4.6</t>
  </si>
  <si>
    <t>QD - 4.7</t>
  </si>
  <si>
    <t xml:space="preserve">CP0014             </t>
  </si>
  <si>
    <t xml:space="preserve">M³    </t>
  </si>
  <si>
    <t xml:space="preserve">TRANSPORTE COM CAMINHÃO BASCULANTE DE 14 M³ - RODOVIA PAVIMENTADA  </t>
  </si>
  <si>
    <t xml:space="preserve">TKM   </t>
  </si>
  <si>
    <t xml:space="preserve">CP0018             </t>
  </si>
  <si>
    <t xml:space="preserve">ADMINISTRAÇÃO LOCAL                                           </t>
  </si>
  <si>
    <t xml:space="preserve">UN    </t>
  </si>
  <si>
    <t xml:space="preserve">ESCAVAÇÃO, CARGA E TRANSPORTE DE MATERIAL DE 1ª CATEGORIA - DMT DE 2.500 A 3.000 M - CAMINHO DE SERVIÇO PAVIMENTADO - COM ESCAVADEIRA E CAMINHÃO BASCULANTE DE 14 M³  </t>
  </si>
  <si>
    <t xml:space="preserve">SUB-BASE DE CONCRETO COMPACTADO COM ROLO - BRITA COMERCIAL  </t>
  </si>
  <si>
    <t xml:space="preserve">CP0002             </t>
  </si>
  <si>
    <t xml:space="preserve">DRENO LONGITUDINAL DE PAVIMENTO H = 0,60 M - COM GEOCOMPOSTO DRENANTE  </t>
  </si>
  <si>
    <t xml:space="preserve">M     </t>
  </si>
  <si>
    <t xml:space="preserve">CP0046             </t>
  </si>
  <si>
    <t xml:space="preserve">AQUISIÇÃO DE CIMENTO ASFÁLTICO CAP 50/70                      </t>
  </si>
  <si>
    <t xml:space="preserve">T     </t>
  </si>
  <si>
    <t xml:space="preserve">COMPACTAÇÃO DE ATERROS A 100% DO PROCTOR INTERMEDIÁRIO  </t>
  </si>
  <si>
    <t xml:space="preserve">CONCRETO ASFÁLTICO - FAIXA B-19 - AREIA E BRITA COMERCIAIS  </t>
  </si>
  <si>
    <t xml:space="preserve">BARREIRA SIMPLES DE CONCRETO, ARMADA, PRÉ-MOLDADA (PERFIL NEW JERSEY) - L &gt; 3,00 M E H = 810 MM  </t>
  </si>
  <si>
    <t xml:space="preserve">CAMADA DRENANTE COM CONFORMAÇÃO DE TRATOR DE ESTEIRA - AREIA COMERCIAL  </t>
  </si>
  <si>
    <t xml:space="preserve">ARMAÇÃO EM AÇO CA-50 - FORNECIMENTO, PREPARO E COLOCAÇÃO  </t>
  </si>
  <si>
    <t xml:space="preserve">KG    </t>
  </si>
  <si>
    <t xml:space="preserve">ESCAVAÇÃO, CARGA E TRANSPORTE DE MATERIAL DE 3ª CATEGORIA - DMT DE 2.500 A 3.000 M - CAMINHO DE SERVIÇO PAVIMENTADO - COM CAMINHÃO BASCULANTE DE 12 M³  </t>
  </si>
  <si>
    <t xml:space="preserve">MEIO-FIO DE CONCRETO - MFC 05 - AREIA E BRITA COMERCIAIS - FÔRMA DE MADEIRA  </t>
  </si>
  <si>
    <t xml:space="preserve">CP0016             </t>
  </si>
  <si>
    <t xml:space="preserve">INSTALAÇÃO DO CANTEIRO DE OBRA                                </t>
  </si>
  <si>
    <t xml:space="preserve">SARJETA TRAPEZOIDAL DE CANTEIRO CENTRAL DE CONCRETO - SZCC 140-35 - AREIA E BRITA COMERCIAIS  </t>
  </si>
  <si>
    <t xml:space="preserve">ENLEIVAMENTO  </t>
  </si>
  <si>
    <t xml:space="preserve">M²    </t>
  </si>
  <si>
    <t xml:space="preserve">TRANSPORTE COM CAMINHÃO BASCULANTE DE 14 M³ - RODOVIA EM LEITO NATURAL  </t>
  </si>
  <si>
    <t xml:space="preserve">CP0001             </t>
  </si>
  <si>
    <t xml:space="preserve">CONCRETO FCK = 35 MPA - CONFECÇÃO EM BETONEIRA E LANÇAMENTO MANUAL - AREIA E BRITA COMERCIAIS  </t>
  </si>
  <si>
    <t xml:space="preserve">COMPACTAÇÃO DE ATERROS A 100% DO PROCTOR NORMAL  </t>
  </si>
  <si>
    <t xml:space="preserve">PEDRA ARGAMASSADA COM CIMENTO E AREIA 1:3 - AREIA E PEDRA DE MÃO COMERCIAL - FORNECIMENTO E ASSENTAMENTO  </t>
  </si>
  <si>
    <t xml:space="preserve">FÔRMAS DE COMPENSADO PLASTIFICADO 14 MM - USO GERAL - UTILIZAÇÃO DE 1 VEZ - CONFECÇÃO, INSTALAÇÃO E RETIRADA  </t>
  </si>
  <si>
    <t xml:space="preserve">SARJETA TRIANGULAR DE CONCRETO - STC 100-20 - ESCAVAÇÃO MECÂNICA - AREIA E BRITA COMERCIAIS  </t>
  </si>
  <si>
    <t xml:space="preserve">REMOÇÃO MECANIZADA DE CAMADA GRANULAR DO PAVIMENTO  </t>
  </si>
  <si>
    <t xml:space="preserve">REGULARIZAÇÃO DO SUBLEITO - 100% PROCTOR INTERMEDIÁRIO  </t>
  </si>
  <si>
    <t xml:space="preserve">CP0047             </t>
  </si>
  <si>
    <t xml:space="preserve">TRANSPORTE CIMENTO ASFALTICO   CAP 50/70                      </t>
  </si>
  <si>
    <t xml:space="preserve">CP0021             </t>
  </si>
  <si>
    <t xml:space="preserve">AQUISIÇÃO DE EMULSÃO ASFÁLTICA RR-2C                          </t>
  </si>
  <si>
    <t xml:space="preserve">DRENO LONGITUDINAL PROFUNDO PARA CORTE EM ROCHA - DPR 02 - TUBO PEAD E BRITA COMERCIAL  </t>
  </si>
  <si>
    <t xml:space="preserve">ESTACA RAIZ PERFURADA NO SOLO COM D = 31 CM - CONFECÇÃO  </t>
  </si>
  <si>
    <t xml:space="preserve">DESMATAMENTO, DESTOCAMENTO E LIMPEZA DE ÁREA COM ÁRVORES DE DIÂMETRO ATÉ 0,15 M  </t>
  </si>
  <si>
    <t xml:space="preserve">JUNTA DE DILATAÇÃO EM ELASTÔMERO E PERFIL VV - L = 35 MM E H = 60 MM - FORNECIMENTO E INSTALAÇÃO  </t>
  </si>
  <si>
    <t xml:space="preserve">CORPO DE BTCC 3,00 X 3,00 M - MOLDADO NO LOCAL - ALTURA DO ATERRO 1,00 A 2,50 M - AREIA E BRITA COMERCIAIS  </t>
  </si>
  <si>
    <t xml:space="preserve">CORPO DE BSCC 2,00 X 2,00 M - MOLDADO NO LOCAL - ALTURA DO ATERRO 1,00 A 2,50 M - AREIA E BRITA COMERCIAIS  </t>
  </si>
  <si>
    <t xml:space="preserve">CORPO DE BDCC 2,00 X 2,00 M - MOLDADO NO LOCAL - ALTURA DO ATERRO 1,00 A 2,50 M - AREIA E BRITA COMERCIAIS  </t>
  </si>
  <si>
    <t xml:space="preserve">BOCA DE SAÍDA PARA DRENO SUBSUPERFICIAL - BSD 03 - AREIA E BRITA COMERCIAIS  </t>
  </si>
  <si>
    <t xml:space="preserve">CORPO DE BDTC D = 1,00 M PA2 - AREIA, BRITA E PEDRA DE MÃO COMERCIAIS  </t>
  </si>
  <si>
    <t xml:space="preserve">CORPO DE BTCC 2,50 X 2,50 M - MOLDADO NO LOCAL - ALTURA DO ATERRO 1,00 A 2,50 M - AREIA E BRITA COMERCIAIS  </t>
  </si>
  <si>
    <t xml:space="preserve">OPERAÇÃO DE SINALIZAÇÃO POR BANDEIROLA DE TECIDO OU COM PLACA METÁLICA  </t>
  </si>
  <si>
    <t xml:space="preserve">H     </t>
  </si>
  <si>
    <t xml:space="preserve">CP0013             </t>
  </si>
  <si>
    <t xml:space="preserve">AQUISIÇÃO DE EMULSÃO ASFÁLTICA RR-1C                          </t>
  </si>
  <si>
    <t xml:space="preserve">PINTURA DE LIGAÇÃO  </t>
  </si>
  <si>
    <t xml:space="preserve">DRENO LONGITUDINAL PROFUNDO PARA CORTE EM SOLO - DPS 07 - TUBO PEAD E BRITA COMERCIAL  </t>
  </si>
  <si>
    <t xml:space="preserve">CERCA COM 4 FIOS DE ARAME LISO GALVANIZADO E MOURÃO DE MADEIRA A CADA 2,5 M E ESTICADOR A CADA 50 M  </t>
  </si>
  <si>
    <t xml:space="preserve">PLATAFORMA DE TRABALHO SUSPENSA SOB TABULEIRO DE PONTES COM TRELIÇAS METÁLICAS E TÁBUAS - UTILIZAÇÃO DE 100 VEZES - CONFECÇÃO, INSTALAÇÃO E RETIRADA  </t>
  </si>
  <si>
    <t xml:space="preserve">CORDOALHA CP 190 RB D = 15,2 MM - FORNECIMENTO E INSTALAÇÃO  </t>
  </si>
  <si>
    <t xml:space="preserve">DEMOLIÇÃO MECÂNICA DE CONCRETO SIMPLES COM ESCAVADEIRA HIDRÁULICA  </t>
  </si>
  <si>
    <t xml:space="preserve">DESCIDA D'ÁGUA DE ATERROS TIPO RÁPIDO - DAR 60-30 - AREIA E BRITA COMERCIAIS  </t>
  </si>
  <si>
    <t xml:space="preserve">CORPO DE BDCC 3,00 X 3,00 M - MOLDADO NO LOCAL - ALTURA DO ATERRO 1,00 A 2,50 M - AREIA E BRITA COMERCIAIS  </t>
  </si>
  <si>
    <t xml:space="preserve">CP0004             </t>
  </si>
  <si>
    <t xml:space="preserve">COMPACTAÇÃO DE CAMADA FINAL DE ATERRO DE ROCHA  </t>
  </si>
  <si>
    <t xml:space="preserve">INSTALAÇÃO DA USINA DE ASFALTO A QUENTE CAPACIDADE DE 120 T/H  </t>
  </si>
  <si>
    <t xml:space="preserve">ESCAVAÇÃO, CARGA E TRANSPORTE DE MATERIAL DE 2ª CATEGORIA - DMT DE 2.500 A 3.000 M - CAMINHO DE SERVIÇO PAVIMENTADO - COM ESCAVADEIRA E CAMINHÃO BASCULANTE DE 14 M³  </t>
  </si>
  <si>
    <t xml:space="preserve">CAIXA COLETORA DE SARJETA - CCS 300-80 A - COM GRELHA DE CONCRETO - AREIA E BRITA COMERCIAIS  </t>
  </si>
  <si>
    <t xml:space="preserve">INSTALAÇÃO DA CENTRAL DE CONCRETO COM CAPACIDADE DE 150 M³/H  </t>
  </si>
  <si>
    <t xml:space="preserve">ANCORAGEM ATIVA COM 10 CORDOALHAS ADERENTES D = 15,2 MM - FORNECIMENTO E INSTALAÇÃO  </t>
  </si>
  <si>
    <t xml:space="preserve">CAIAÇÃO MECANIZADA COM FIXADOR DE CAL  </t>
  </si>
  <si>
    <t xml:space="preserve">CORPO DE BSCC 2,50 X 2,50 M - MOLDADO NO LOCAL - ALTURA DO ATERRO 1,00 A 2,50 M - AREIA E BRITA COMERCIAIS  </t>
  </si>
  <si>
    <t xml:space="preserve">VALETA DE PROTEÇÃO DE ATERROS COM REVESTIMENTO VEGETAL - VPAG 120-30 - ESCAVAÇÃO MECÂNICA  </t>
  </si>
  <si>
    <t xml:space="preserve">LANÇAMENTO DE VIGA PRÉ-MOLDADA DE 500 A 750 KN COM UTILIZAÇÃO DE GUINDASTE  </t>
  </si>
  <si>
    <t xml:space="preserve">ESCAVAÇÃO MANUAL EM MATERIAL DE 1ª CATEGORIA NA PROFUNDIDADE DE 1 A 2 M  </t>
  </si>
  <si>
    <t xml:space="preserve">DEFENSA SEMIMALEÁVEL SIMPLES - FORNECIMENTO E IMPLANTAÇÃO  </t>
  </si>
  <si>
    <t xml:space="preserve">CP0022             </t>
  </si>
  <si>
    <t xml:space="preserve">TRANSPORTE EMULSÃO ASFALTICA   RR-2C                          </t>
  </si>
  <si>
    <t xml:space="preserve">VALETA DE PROTEÇÃO DE CORTES COM REVESTIMENTO VEGETAL - VPCG 120-30 - ESCAVAÇÃO MECÂNICA  </t>
  </si>
  <si>
    <t xml:space="preserve">ENTRADA PARA DESCIDA D'ÁGUA - EDA 04 A - AREIA E BRITA COMERCIAIS  </t>
  </si>
  <si>
    <t xml:space="preserve">un    </t>
  </si>
  <si>
    <t xml:space="preserve">CP0017             </t>
  </si>
  <si>
    <t xml:space="preserve">MOBILIZAÇÃO E DESMOBILIZAÇÃO                                  </t>
  </si>
  <si>
    <t xml:space="preserve">BOCA DE BSCC 2,00 X 2,00 M - ESCONSIDADE 0° - AREIA E BRITA COMERCIAIS  </t>
  </si>
  <si>
    <t xml:space="preserve">SEMIPÓRTICO METÁLICO COM VÃO DE 8,3 M, VENTO DE 35 M/S E ÁREA DE EXPOSIÇÃO DE ATÉ 12,45 M² - FORNECIMENTO E IMPLANTAÇÃO - AREIA E BRITA COMERCIAIS  </t>
  </si>
  <si>
    <t xml:space="preserve">CONCRETO PROJETADO VIA SECA FCK = 30 MPA APLICADO EM SUPERFÍCIES INCLINADAS E VERTICAIS  </t>
  </si>
  <si>
    <t xml:space="preserve">CORPO DE BSCC 3,00 X 3,00 M - MOLDADO NO LOCAL - ALTURA DO ATERRO 1,00 A 2,50 M - AREIA E BRITA COMERCIAIS  </t>
  </si>
  <si>
    <t xml:space="preserve">ANCORAGEM DE DEFENSA SEMIMALEÁVEL SIMPLES - FORNECIMENTO E IMPLANTAÇÃO  </t>
  </si>
  <si>
    <t xml:space="preserve">BACIA DE CONTENÇÃO PARA TANQUE DE EMULSÃO DE 30.000 L - INCLUSIVE DEMOLIÇÃO  </t>
  </si>
  <si>
    <t xml:space="preserve">APARELHO DE APOIO DE NEOPRENE FRETADO PARA ESTRUTURAS MOLDADAS NO LOCAL - FORNECIMENTO E INSTALAÇÃO  </t>
  </si>
  <si>
    <t xml:space="preserve">DM³   </t>
  </si>
  <si>
    <t xml:space="preserve">CORPO DE BTTC D = 1,00 M PA2 - AREIA, BRITA E PEDRA DE MÃO COMERCIAIS  </t>
  </si>
  <si>
    <t xml:space="preserve">BAINHA METÁLICA REDONDA D = 75 MM PARA 10 CORDOALHAS D = 15,2 MM - FORNECIMENTO, INSTALAÇÃO E INJEÇÃO DE NATA DE CIMENTO  </t>
  </si>
  <si>
    <t xml:space="preserve">CONCRETO FCK = 20 MPA - CONFECÇÃO EM BETONEIRA E LANÇAMENTO MANUAL - AREIA E BRITA COMERCIAIS  </t>
  </si>
  <si>
    <t xml:space="preserve">BOCA DE BTCC 2,50 X 2,50 M - ESCONSIDADE 0° - AREIA E BRITA COMERCIAIS  </t>
  </si>
  <si>
    <t xml:space="preserve">ESCORAMENTO METÁLICO COM QUADRO TUBULAR CONTRAVENTADO - CAPACIDADE DE CARGA ATÉ 3,8 T/M² - QUADRO DE 1,0 X 1,0 X 1,25 M - UTILIZAÇÃO DE 50 VEZES - FORNECIMENTO, INSTALAÇÃO E RETIRADA  </t>
  </si>
  <si>
    <t xml:space="preserve">DEMOLIÇÃO MECÂNICA DE CONCRETO ARMADO COM ESCAVADEIRA HIDRÁULICA  </t>
  </si>
  <si>
    <t xml:space="preserve">BARREIRA DE SINALIZAÇÃO TIPO II DE DIRECIONAMENTO OU BLOQUEIO - UTILIZAÇÃO DE 150 CICLOS - FORNECIMENTO, 01 IMPLANTAÇÃO E 01 RETIRADA DIÁRIA  </t>
  </si>
  <si>
    <t xml:space="preserve">LIMPEZA DE BUEIRO  </t>
  </si>
  <si>
    <t xml:space="preserve">BOCA DE BDCC 2,00 X 2,00 M - ESCONSIDADE 0° - AREIA E BRITA COMERCIAIS  </t>
  </si>
  <si>
    <t xml:space="preserve">CP0024             </t>
  </si>
  <si>
    <t xml:space="preserve">POSTE DE AÇO CÔNICO CONTÍNUO CURVO SIMPLES, FLANGEADO, H=9M, INCLUSIVE LUMINÁRIAS, SEM LÂMPADAS  </t>
  </si>
  <si>
    <t xml:space="preserve">PERFURAÇÃO EM CONCRETO COM COROA DIAMANTADA - D = 20 MM  </t>
  </si>
  <si>
    <t xml:space="preserve">CP0015             </t>
  </si>
  <si>
    <t xml:space="preserve">TRANSPORTE DE EMULSÃO ASFÁLTIC - RR-1C                        </t>
  </si>
  <si>
    <t xml:space="preserve">HIDROSSEMEADURA  </t>
  </si>
  <si>
    <t xml:space="preserve">ANCORAGEM ATIVA COM 9 CORDOALHAS ADERENTES D = 15,2 MM - FORNECIMENTO E INSTALAÇÃO  </t>
  </si>
  <si>
    <t xml:space="preserve">BOCA DE BTCC 3,00 X 3,00 M - ESCONSIDADE 0° - AREIA E BRITA COMERCIAIS  </t>
  </si>
  <si>
    <t xml:space="preserve">PLACA DE ADVERTÊNCIA PARA SINALIZAÇÃO DE OBRAS MONTADA EM SUPORTE METÁLICO MÓVEL, LADO 1,00 M - UTILIZAÇÃO DE 600 CICLOS - FORNECIMENTO, 01 IMPLANTAÇÃO E 01 RETIRADA DIÁRIA  </t>
  </si>
  <si>
    <t xml:space="preserve">ESCAVAÇÃO, CARGA E TRANSPORTE EM MATERIAL DE 1ª CATEGORIA - DMT DE 50 M  </t>
  </si>
  <si>
    <t xml:space="preserve">BOCA DE BSCC 2,50 X 2,50 M - ESCONSIDADE 0° - AREIA E BRITA COMERCIAIS  </t>
  </si>
  <si>
    <t xml:space="preserve">CORPO DE BSTC D = 1,00 M PA2 - AREIA, BRITA E PEDRA DE MÃO COMERCIAIS  </t>
  </si>
  <si>
    <t xml:space="preserve">BOCA DE BDTC D = 1,00 M - ESCONSIDADE 0° - AREIA E BRITA COMERCIAIS - ALAS ESCONSAS  </t>
  </si>
  <si>
    <t xml:space="preserve">BOCA DE BDCC 3,00 X 3,00 M - ESCONSIDADE 0° - AREIA E BRITA COMERCIAIS  </t>
  </si>
  <si>
    <t xml:space="preserve">REATERRO E COMPACTAÇÃO COM SOQUETE VIBRATÓRIO  </t>
  </si>
  <si>
    <t xml:space="preserve">SUPORTE PARA PLACA DE SINALIZAÇÃO EM MADEIRA DE LEI TRATADA 8 X 8 CM - FORNECIMENTO E IMPLANTAÇÃO  </t>
  </si>
  <si>
    <t xml:space="preserve">BOCA DE BSCC 3,00 X 3,00 M - ESCONSIDADE 0° - AREIA E BRITA COMERCIAIS  </t>
  </si>
  <si>
    <t xml:space="preserve">PLACA DE REGULAMENTAÇÃO PARA SINALIZAÇÃO DE OBRAS MONTADA EM SUPORTE METÁLICO MÓVEL - D = 1,00 M - UTILIZAÇÃO DE 600 CICLOS - FORNECIMENTO, 01 IMPLANTAÇÃO E 01 RETIRADA DIÁRIA  </t>
  </si>
  <si>
    <t xml:space="preserve">CP0031             </t>
  </si>
  <si>
    <t xml:space="preserve">SUBESTAÇÃO AÉREA DE MÉDIA TENSÃO 30 KVA COM MEDIDOR PADRÃO DE DISTRIBUIÇÃO - FORNECIMENTO E INSTALAÇÃO  </t>
  </si>
  <si>
    <t xml:space="preserve">VARREDURA DA SUPERFÍCIE PARA EXECUÇÃO DE REVESTIMENTO ASFÁLTICO  </t>
  </si>
  <si>
    <t xml:space="preserve">ESCAVAÇÃO, CARGA E TRANSPORTE DE MATERIAL DE 1ª CATEGORIA - DMT DE 50 A 200 M - CAMINHO DE SERVIÇO PAVIMENTADO - COM ESCAVADEIRA E CAMINHÃO BASCULANTE DE 14 M³  </t>
  </si>
  <si>
    <t xml:space="preserve">DEMOLIÇÃO DE CONCRETO SIMPLES COM MARTELETE  </t>
  </si>
  <si>
    <t xml:space="preserve">CP0023             </t>
  </si>
  <si>
    <t xml:space="preserve">LUMINÁRIA LED PARA ILUMINAÇÃO PÚBLICA, 181W ATÉ 239W - FORNECIMENTO E INSTALAÇÃO  </t>
  </si>
  <si>
    <t xml:space="preserve">DESOBSTRUÇÃO DE BUEIRO  </t>
  </si>
  <si>
    <t xml:space="preserve">APICOAMENTO MANUAL DE CONCRETO  </t>
  </si>
  <si>
    <t xml:space="preserve">ESCAVAÇÃO, CARGA E TRANSPORTE DE MATERIAL DE 1ª CATEGORIA - DMT DE 2.000 A 2.500 M - CAMINHO DE SERVIÇO PAVIMENTADO - COM ESCAVADEIRA E CAMINHÃO BASCULANTE DE 14 M³  </t>
  </si>
  <si>
    <t xml:space="preserve">CP0003             </t>
  </si>
  <si>
    <t xml:space="preserve">CAIXA COLETORA DE TALVEGUE COM GRELHA DE CONCRETO - CCT 250-100A - AREIA E BRITA COMERCIAIS  </t>
  </si>
  <si>
    <t xml:space="preserve">FORNECIMENTO E APLICAÇÃO DE ADESIVO ESTRUTURAL À BASE DE RESINA EPÓXI  </t>
  </si>
  <si>
    <t xml:space="preserve">ENTRADA PARA DESCIDA D'ÁGUA - EDA 04 B - AREIA E BRITA COMERCIAIS  </t>
  </si>
  <si>
    <t xml:space="preserve">INJEÇÃO DE NATA DE CIMENTO  </t>
  </si>
  <si>
    <t xml:space="preserve">CP0025             </t>
  </si>
  <si>
    <t xml:space="preserve">POSTE DE AÇO CÔNICO CONTÍNUO, CURVO DUPLO, FLANGEADO, H=9M, INCLUSIVE LUMINÁRIAS, SEM LÂMPADAS  </t>
  </si>
  <si>
    <t xml:space="preserve">ESCAVAÇÃO, CARGA E TRANSPORTE DE MATERIAL DE 1ª CATEGORIA - DMT DE 1.200 A 1.400 M - CAMINHO DE SERVIÇO PAVIMENTADO - COM ESCAVADEIRA E CAMINHÃO BASCULANTE DE 14 M³  </t>
  </si>
  <si>
    <t xml:space="preserve">REMOÇÃO DE CERCA COM MOURÕES DE CONCRETO  </t>
  </si>
  <si>
    <t xml:space="preserve">BOCA DE BTTC D = 1,00 M - ESCONSIDADE 0° - AREIA E BRITA COMERCIAIS - ALAS ESCONSAS  </t>
  </si>
  <si>
    <t xml:space="preserve">CONE PLÁSTICO PARA CANALIZAÇÃO DE TRÂNSITO - UTILIZAÇÃO DE 150 CICLOS - FORNECIMENTO, 01 IMPLANTAÇÃO E 01 RETIRADA DIÁRIA  </t>
  </si>
  <si>
    <t xml:space="preserve">BOCA DE SAÍDA PARA DRENO LONGITUDINAL PROFUNDO - BSD 02 - TUBO DE PEAD - AREIA E BRITA COMERCIAIS  </t>
  </si>
  <si>
    <t xml:space="preserve">TERMINAL DE ANCORAGEM DE DEFENSA METÁLICA EM BARREIRA NEW JERSEY - FORNECIMENTO E IMPLANTAÇÃO  </t>
  </si>
  <si>
    <t xml:space="preserve">LANÇAMENTO DE PRÉ-LAJE COM UTILIZAÇÃO DE GUINDAUTO  </t>
  </si>
  <si>
    <t xml:space="preserve">PERFURAÇÃO EM CONCRETO COM COROA DIAMANTADA - D = 16 MM  </t>
  </si>
  <si>
    <t xml:space="preserve">LIMPEZA EM SUPERFÍCIE DE CONCRETO COM ESCOVA DE AÇO  </t>
  </si>
  <si>
    <t xml:space="preserve">CONCRETO FCK = 30 MPA - CONFECÇÃO EM BETONEIRA E LANÇAMENTO MANUAL - AREIA E BRITA COMERCIAIS  </t>
  </si>
  <si>
    <t xml:space="preserve">CP0027             </t>
  </si>
  <si>
    <t xml:space="preserve">CABO MULTIPOLAR DE COBRE, FLEXIVEL, CLASSE 4 OU 5, ISOLACAO EM HEPR, COBERTURA EM PVC-ST2, ANTICHAMA BWF-B, 0,6/1 KV, 3 CONDUTORES DE 1,5 MM2 - FORNECIMENTO E INSTALAÇÃO  </t>
  </si>
  <si>
    <t xml:space="preserve">CP0037             </t>
  </si>
  <si>
    <t xml:space="preserve">CABO DE COBRE NU 35MM² MEIO-   DURO - FORN. E INST.           </t>
  </si>
  <si>
    <t xml:space="preserve">DRENO DE PVC D = 100 MM PARA OAE - FORNECIMENTO E INSTALAÇÃO  </t>
  </si>
  <si>
    <t xml:space="preserve">LIMPEZA E DESOBSTRUÇÃO MECANIZADA DE BUEIROS COM DIÂMETRO DE ATÉ 1,00 M  </t>
  </si>
  <si>
    <t xml:space="preserve">LIMPEZA EM SUPERFÍCIE DE CONCRETO COM JATEAMENTO D'ÁGUA SOB PRESSÃO  </t>
  </si>
  <si>
    <t xml:space="preserve">CP0034             </t>
  </si>
  <si>
    <t xml:space="preserve">HASTE DE ATERRAMENTO Ø=5/8",   COM 3M - FORN E INST.          </t>
  </si>
  <si>
    <t xml:space="preserve">BOCA DE BSTC D = 1,00 M - ESCONSIDADE 0° - AREIA E BRITA COMERCIAIS - ALAS ESCONSAS  </t>
  </si>
  <si>
    <t xml:space="preserve">LUZ DE ADVERTÊNCIA E BATERIA PARA DISPOSITIVOS DE SINALIZAÇÃO - UTILIZAÇÃO DE 200 CICLOS - FORNECIMENTO, 01 IMPLANTAÇÃO E 01 RETIRADA DIÁRIA  </t>
  </si>
  <si>
    <t xml:space="preserve">LIMPEZA DE PONTE  </t>
  </si>
  <si>
    <t xml:space="preserve">CP0030             </t>
  </si>
  <si>
    <t xml:space="preserve">CONECTOR PERFURANTE PARA REDES AÉREAS DE DISTRIBUIÇÃO         </t>
  </si>
  <si>
    <t xml:space="preserve">PERFURAÇÃO EM CONCRETO COM COROA DIAMANTADA - D = 25 MM  </t>
  </si>
  <si>
    <t xml:space="preserve">CP0026             </t>
  </si>
  <si>
    <t xml:space="preserve">CABO MULTIPOLAR DE COBRE, FLEXÍVEL, CLASSE 4 OU 5, ISOLAÇÃO EM HEPR, COBERTURA EM PVC-ST2, ANTICHAMA BWF-B, 0,6/1 KV, 3 CONDUTORES DE 1,5 MM2 - FORNECIMENTO E INSTALAÇÃO  </t>
  </si>
  <si>
    <t xml:space="preserve">CP0033             </t>
  </si>
  <si>
    <t xml:space="preserve">REMOÇÃO DE POSTE DE CONCRETO   ARMADO CIRCULAR L=9M           </t>
  </si>
  <si>
    <t xml:space="preserve">CP0028             </t>
  </si>
  <si>
    <t xml:space="preserve">ARMAÇÃO SECUNDÁRIA, COM 1 ESTRIBO E 1 ISOLADOR - FORNECIMENTO E INSTALAÇÃO  </t>
  </si>
  <si>
    <t xml:space="preserve">CP0036             </t>
  </si>
  <si>
    <t xml:space="preserve">CAIXA DE INSPEÇÃO PARA ATERRAMENTO E PARA RAIOS EM POLIPROPILENO, Ø= 300MM X ALTURA= 400MM (INCLUÍDA TAMPA SEM ESCOTILHA) - FORN. E INST.  </t>
  </si>
  <si>
    <t xml:space="preserve">TRANSPORTE COM CAMINHÃO BASCULANTE DE 10 M³ - RODOVIA PAVIMENTADA  </t>
  </si>
  <si>
    <t xml:space="preserve">ARGAMASSA AUTOADENSÁVEL PARA REPAROS E GRAUTEAMENTO - CONFECÇÃO EM MISTURADOR E LANÇAMENTO MANUAL  </t>
  </si>
  <si>
    <t xml:space="preserve">CP0029             </t>
  </si>
  <si>
    <t xml:space="preserve">ALÇA PREFORMADA DE DISTRIBUIÇÃO, EM AÇO GALVANIZADO, AWG2 - FORNECIMENTO E INSTALAÇÃO	  </t>
  </si>
  <si>
    <t xml:space="preserve">CP0035             </t>
  </si>
  <si>
    <t xml:space="preserve">CONECTOR GRAMPO METÁLICO TIPO OLHAL PARA SPDA, PARA HASTE DE ATERRAMENTO DE 5/8"  </t>
  </si>
  <si>
    <t xml:space="preserve">CAIAÇÃO MANUAL COM FIXADOR DE CAL  </t>
  </si>
  <si>
    <t xml:space="preserve">CP0043             </t>
  </si>
  <si>
    <t xml:space="preserve">DISJUNTOR TETRAPOLAR TIPO DR, CORRENTE NOMINAL DE 25A, FORN. E INST.  </t>
  </si>
  <si>
    <t xml:space="preserve">CP0042             </t>
  </si>
  <si>
    <t xml:space="preserve">DISJUNTOR BIPOLAR TIPO DR, CORRENTE NOMINAL DE 25A - FORN. E INST.  </t>
  </si>
  <si>
    <t xml:space="preserve">CP0044             </t>
  </si>
  <si>
    <t xml:space="preserve">CONTACTOR 25A - FORN. E INST.                                 </t>
  </si>
  <si>
    <t xml:space="preserve">CP0039             </t>
  </si>
  <si>
    <t xml:space="preserve">DISJUNTOR TRIPOLAR TIPO DIN, CORRENTE NOMINAL DE 50A - FORN. E INST.  </t>
  </si>
  <si>
    <t xml:space="preserve">CP0038             </t>
  </si>
  <si>
    <t xml:space="preserve">DISPOSITIVO DPS CLASSE II, 1   POLO, TENSÃO MÁXIMA            </t>
  </si>
  <si>
    <t xml:space="preserve">CP0040             </t>
  </si>
  <si>
    <t xml:space="preserve">DISJUNTOR TRIPOLAR TIPO DN, CORRENTE NOMINAL 25A - FORN. E INST.  </t>
  </si>
  <si>
    <t xml:space="preserve">CP0032             </t>
  </si>
  <si>
    <t xml:space="preserve">REMOÇÃO DE CABOS ELÉTRICOS COM SEÇÃO DE 16MM², FORMA MANUAL, SEM REAPROVEITAMENTO  </t>
  </si>
  <si>
    <t xml:space="preserve">CARGA, MANOBRA E DESCARGA DE AGREGADOS OU SOLOS EM CAMINHÃO BASCULANTE DE 10 M³ - CARGA COM CARREGADEIRA DE 3,40 M³ E DESCARGA EM DISTRIBUIDOR AUTOPROPELIDO  </t>
  </si>
  <si>
    <t xml:space="preserve">CP0041             </t>
  </si>
  <si>
    <t xml:space="preserve">DISJUNTOR MONOPOLAR TIPO DIN CORRENTE NOMINAL DE 25A - FORN. E INST.  </t>
  </si>
  <si>
    <t>CP0045</t>
  </si>
  <si>
    <t xml:space="preserve">QUADRO DE DISTRIBUIÇÃO DE ENERGIA EM CHAPA DE AÇO GALV., DE EMBUTIR COM BARRAMENTO TRIFÁSICO PARA 12 DISJUNTORES DIN 100A - FORN. E INST.  </t>
  </si>
  <si>
    <t>DESTINAÇÃO FINAL DE RESÍDUOS SÓLIDOS (RESÍDUO DE ASFALTO)</t>
  </si>
  <si>
    <t>CP0017</t>
  </si>
  <si>
    <t>CP0018</t>
  </si>
  <si>
    <t>5.3</t>
  </si>
  <si>
    <t>5.4</t>
  </si>
  <si>
    <t>5.5</t>
  </si>
  <si>
    <t>5.6</t>
  </si>
  <si>
    <t>5.7</t>
  </si>
  <si>
    <t>5.8</t>
  </si>
  <si>
    <t>5.9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</si>
  <si>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</si>
  <si>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</si>
  <si>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</si>
  <si>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</si>
  <si>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</si>
  <si>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</si>
  <si>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</si>
  <si>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</si>
  <si>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</si>
  <si>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</si>
  <si>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</si>
  <si>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</si>
  <si>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</si>
  <si>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</si>
  <si>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</si>
  <si>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</si>
  <si>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</si>
  <si>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</si>
  <si>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</si>
  <si>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</si>
  <si>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</si>
  <si>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</si>
  <si>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</si>
  <si>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</si>
  <si>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</si>
  <si>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</si>
  <si>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</si>
  <si>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</si>
  <si>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</si>
  <si>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</si>
  <si>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</si>
  <si>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</si>
  <si>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</si>
  <si>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6.1.1</t>
  </si>
  <si>
    <t>6.1.2</t>
  </si>
  <si>
    <t>6.1.3</t>
  </si>
  <si>
    <t>6.1.4</t>
  </si>
  <si>
    <t>6.1.5</t>
  </si>
  <si>
    <t>6.1.6</t>
  </si>
  <si>
    <t>6.1.6.1</t>
  </si>
  <si>
    <t>6.1.6.2</t>
  </si>
  <si>
    <t>6.1.6.3</t>
  </si>
  <si>
    <t>6.1.6.4</t>
  </si>
  <si>
    <t>6.1.6.5</t>
  </si>
  <si>
    <t>6.1.6.6</t>
  </si>
  <si>
    <t>6.2.1</t>
  </si>
  <si>
    <t>6.2.2</t>
  </si>
  <si>
    <t>6.2.3</t>
  </si>
  <si>
    <t>6.2.4</t>
  </si>
  <si>
    <t>6.2.5</t>
  </si>
  <si>
    <t>6.2.6</t>
  </si>
  <si>
    <t>6.2.7</t>
  </si>
  <si>
    <t>8.4</t>
  </si>
  <si>
    <t>8.5</t>
  </si>
  <si>
    <t>8.6</t>
  </si>
  <si>
    <t>9.1.1</t>
  </si>
  <si>
    <t>9.1.2</t>
  </si>
  <si>
    <t>9.1.3</t>
  </si>
  <si>
    <t>9.1.4</t>
  </si>
  <si>
    <t>9.2.1</t>
  </si>
  <si>
    <t>9.2.2</t>
  </si>
  <si>
    <t>9.2.3</t>
  </si>
  <si>
    <t>9.2.4</t>
  </si>
  <si>
    <t>9.2.5</t>
  </si>
  <si>
    <t>9.2.6</t>
  </si>
  <si>
    <t>9.2.7</t>
  </si>
  <si>
    <t>9.2.8</t>
  </si>
  <si>
    <t>9.2.9</t>
  </si>
  <si>
    <t>9.3.1</t>
  </si>
  <si>
    <t>9.3.2</t>
  </si>
  <si>
    <t>9.3.3</t>
  </si>
  <si>
    <t>9.3.4</t>
  </si>
  <si>
    <t>9.3.5</t>
  </si>
  <si>
    <t>9.3.6</t>
  </si>
  <si>
    <t>9.3.7</t>
  </si>
  <si>
    <t>9.3.8</t>
  </si>
  <si>
    <t>CP0048</t>
  </si>
  <si>
    <t>10.3</t>
  </si>
  <si>
    <t>10.4</t>
  </si>
  <si>
    <t>10.5</t>
  </si>
  <si>
    <t>10.6</t>
  </si>
  <si>
    <t>10.7</t>
  </si>
  <si>
    <t>10.8</t>
  </si>
  <si>
    <t>10.9</t>
  </si>
  <si>
    <t>10.10</t>
  </si>
  <si>
    <t>10.11</t>
  </si>
  <si>
    <t>10.12</t>
  </si>
  <si>
    <t>10.13</t>
  </si>
  <si>
    <t>10.14</t>
  </si>
  <si>
    <t>10.15</t>
  </si>
  <si>
    <t>10.16</t>
  </si>
  <si>
    <t>10.17</t>
  </si>
  <si>
    <t>10.18</t>
  </si>
  <si>
    <t>10.19</t>
  </si>
  <si>
    <t>10.20</t>
  </si>
  <si>
    <t>10.21</t>
  </si>
  <si>
    <t>10.22</t>
  </si>
  <si>
    <t>10.23</t>
  </si>
  <si>
    <t>10.24</t>
  </si>
  <si>
    <t>10.25</t>
  </si>
  <si>
    <t>10.26</t>
  </si>
  <si>
    <t>10.27</t>
  </si>
  <si>
    <t>10.28</t>
  </si>
  <si>
    <t>ESCAVAÇÃO, CARGA E TRANSPORTE DE MATERIAL DE 1ª CATEGORIA - DMT DE 200 A 400 M - CAMINHO DE SERVIÇO PAVIMENTADO - COM ESCAVADEIRA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</si>
  <si>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</si>
  <si>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</si>
  <si>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</si>
  <si>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</si>
  <si>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PAVIMENTADO - COM ESCAVADEIRA E CAMINHÃO BASCULANTE DE 14 M³</t>
  </si>
  <si>
    <t>4.17</t>
  </si>
  <si>
    <t>4.18</t>
  </si>
  <si>
    <t>4.19</t>
  </si>
  <si>
    <t>4.20</t>
  </si>
  <si>
    <t>CORPO DE BSTC D = 0,80 M PA2 - AREIA, BRITA E PEDRA DE MÃO COMERCIAIS</t>
  </si>
  <si>
    <t>BOCA DE BSTC D = 0,80 M - ESCONSIDADE 0° - AREIA E BRITA COMERCIAIS - ALAS ESCONSAS</t>
  </si>
  <si>
    <t>CONCRETO MAGRO - CONFECÇÃO EM BETONEIRA E LANÇAMENTO MANUAL - AREIA E BRITA COMERCIAIS</t>
  </si>
  <si>
    <t>FÔRMAS DE COMPENSADO RESINADO 14 MM - USO GERAL - UTILIZAÇÃO DE 3 VEZES - CONFECÇÃO, INSTALAÇÃO E RETIRADA</t>
  </si>
  <si>
    <t>5.43</t>
  </si>
  <si>
    <t>5.44</t>
  </si>
  <si>
    <t>5.45</t>
  </si>
  <si>
    <t>5.46</t>
  </si>
  <si>
    <t>5.47</t>
  </si>
  <si>
    <t>5.48</t>
  </si>
  <si>
    <t>PISTA EXISTENTE - PAVIMENTO RÍGIDO</t>
  </si>
  <si>
    <t>6.2.6.1</t>
  </si>
  <si>
    <t>6.2.6.2</t>
  </si>
  <si>
    <t>6.2.6.3</t>
  </si>
  <si>
    <t>6.2.6.4</t>
  </si>
  <si>
    <t>7.1.1.3.7</t>
  </si>
  <si>
    <t>ARMAÇÃO EM AÇO CA-25 - FORNECIMENTO, PREPARO E COLOCAÇÃO</t>
  </si>
  <si>
    <t>7.1.2.3.7</t>
  </si>
  <si>
    <t>7.2.2.1.9</t>
  </si>
  <si>
    <t>7.2.2.2.9</t>
  </si>
  <si>
    <t>8.7</t>
  </si>
  <si>
    <t>8.8</t>
  </si>
  <si>
    <t>8.9</t>
  </si>
  <si>
    <t>TERMINAL ABSORVEDOR DE ENERGIA DE ABERTURA COM NÍVEL DE CONTENÇÃO TL3 PARA DEFENSA METÁLICA - FORNECIMENTO E IMPLANTAÇÃO</t>
  </si>
  <si>
    <t>MÓDULO DE TRANSIÇÃO DE DEFENSA METÁLICA PARA BARREIRA RÍGIDA - FORNECIMENTO E IMPLANTAÇÃO</t>
  </si>
  <si>
    <t>REMOÇÃO DE DEFENSA METÁLICA</t>
  </si>
  <si>
    <t>BARREIRA DUPLA DE CONCRETO, ARMADA, PRÉ-MOLDADA (PERFIL NEW JERSEY) - L &gt; 3,00 M E H = 810 MM</t>
  </si>
  <si>
    <t>9.1.5</t>
  </si>
  <si>
    <t>CP0049</t>
  </si>
  <si>
    <t>PINTURA DE FAIXA COM TERMOPLÁSTICO POR ASPERSÃO - ESPESSURA DE 1,5 MM</t>
  </si>
  <si>
    <t>PINTURA DE SETAS E ZEBRADOS COM TERMOPLÁSTICO POR EXTRUSÃO - ESPESSURA DE 3,0 MM</t>
  </si>
  <si>
    <t>TACHA REFLETIVA EM PLÁSTICO INJETADO - MONODIRECIONAL TIPO III - COM UM PINO - FORNECIMENTO E COLOCAÇÃO</t>
  </si>
  <si>
    <t>TACHA REFLETIVA EM PLÁSTICO INJETADO - BIDIRECIONAL TIPO III - FORNECIMENTO E COLOCAÇÃO</t>
  </si>
  <si>
    <t>Pintura de faixa com promotor de aderência, e= 0,3 mm</t>
  </si>
  <si>
    <t>m²</t>
  </si>
  <si>
    <t>9.2.10</t>
  </si>
  <si>
    <t>9.2.11</t>
  </si>
  <si>
    <t>9.2.12</t>
  </si>
  <si>
    <t>9.2.13</t>
  </si>
  <si>
    <t>9.2.14</t>
  </si>
  <si>
    <t>PLACA DE REGULAMENTAÇÃO EM AÇO, R2 LADO 1,00 M - PELÍCULA RETRORREFLETIVA TIPO III + SI - FORNECIMENTO E IMPLANTAÇÃO</t>
  </si>
  <si>
    <t>PLACA DE REGULAMENTAÇÃO EM AÇO D = 1,00 M - PELÍCULA RETRORREFLETIVA TIPO III + SI - FORNECIMENTO E IMPLANTAÇÃO</t>
  </si>
  <si>
    <t>PLACA EM AÇO Nº 16 GALVANIZADO COM PELÍCULA RETRORREFLETIVA TIPO III + SI - CONFECÇÃO</t>
  </si>
  <si>
    <t>PLACA EM AÇO - PELÍCULA X + SI - FORNECIMENTO E IMPLANTAÇÃO</t>
  </si>
  <si>
    <t>PLACA DE MARCO QUILOMÉTRICO EM AÇO - 0,70 X 1,00 M - PELÍCULA RETRORREFLETIVA TIPO III + SI - FORNECIMENTO E IMPLANTAÇÃO</t>
  </si>
  <si>
    <t>PLACA EM ALUMÍNIO COMPOSTO, ESPESSURA DE 3,0 MM, MODULADA, AÉREA - PELÍCULA RETRORREFLETIVA TIPO III + SI - FORNECIMENTO E IMPLANTAÇÃO</t>
  </si>
  <si>
    <t>PLACA EM ALUMÍNIO COMPOSTO, ESPESSURA DE 3,0 MM, MODULADA, AÉREA - PELÍCULA RETRORREFLETIVA TIPO X + SI - FORNECIMENTO E IMPLANTAÇÃO</t>
  </si>
  <si>
    <t>SUPORTE POLIMÉRICO ECOLÓGICO MACIÇO COLAPSÍVEL QUADRADO DE 8 CM PARA PLACA DE SINALIZAÇÃO - FORNECIMENTO E IMPLANTAÇÃO</t>
  </si>
  <si>
    <t>SUPORTE DUPLO METÁLICO GALVANIZADO PARA PLACAS - 3,40 X 1,50 M - FORNECIMENTO E IMPLANTAÇÃO</t>
  </si>
  <si>
    <t>REMOÇÃO DE PLACA DE SINALIZAÇÃO</t>
  </si>
  <si>
    <t>und</t>
  </si>
  <si>
    <t>REMOÇÃO DA ESTRUTURA DE SEMIPÓRTICO METÁLICO</t>
  </si>
  <si>
    <t>CP0050</t>
  </si>
  <si>
    <t>CP0052</t>
  </si>
  <si>
    <t>CP0051</t>
  </si>
  <si>
    <t>CP0053</t>
  </si>
  <si>
    <t>CP0055</t>
  </si>
  <si>
    <t>CP0056</t>
  </si>
  <si>
    <t>CP0058</t>
  </si>
  <si>
    <t>CP0059</t>
  </si>
  <si>
    <t>PLACA EM AÇO Nº 16 GALVANIZADO COM PELÍCULA RETRORREFLETIVA TIPO I + IV - CONFECÇÃO</t>
  </si>
  <si>
    <t xml:space="preserve">PINTURA DE FAIXA COM TERMOPLÁSTICO POR ASPERSÃO - ESPESSURA DE 1,5 MM  </t>
  </si>
  <si>
    <t xml:space="preserve">CP0049             </t>
  </si>
  <si>
    <t xml:space="preserve">Pintura de faixa com promotor  de aderência, e= 0,3 mm        </t>
  </si>
  <si>
    <t xml:space="preserve">m²    </t>
  </si>
  <si>
    <t xml:space="preserve">CP0048             </t>
  </si>
  <si>
    <t xml:space="preserve">DESTINAÇÃO FINAL DE RESÍDUOS   SÓLIDOS (RESÍDUO DE ASFALTO)   </t>
  </si>
  <si>
    <t xml:space="preserve">TERMINAL ABSORVEDOR DE ENERGIA DE ABERTURA COM NÍVEL DE CONTENÇÃO TL3 PARA DEFENSA METÁLICA - FORNECIMENTO E IMPLANTAÇÃO  </t>
  </si>
  <si>
    <t xml:space="preserve">TACHA REFLETIVA EM PLÁSTICO INJETADO - MONODIRECIONAL TIPO III - COM UM PINO - FORNECIMENTO E COLOCAÇÃO  </t>
  </si>
  <si>
    <t xml:space="preserve">DESTINAÇÃO FINAL DE RESÍDUOS   SÓLIDOS (METRALHA)             </t>
  </si>
  <si>
    <t xml:space="preserve">PINTURA DE SETAS E ZEBRADOS COM TERMOPLÁSTICO POR EXTRUSÃO - ESPESSURA DE 3,0 MM  </t>
  </si>
  <si>
    <t xml:space="preserve">SUPORTE POLIMÉRICO ECOLÓGICO MACIÇO COLAPSÍVEL QUADRADO DE 8 CM PARA PLACA DE SINALIZAÇÃO - FORNECIMENTO E IMPLANTAÇÃO  </t>
  </si>
  <si>
    <t xml:space="preserve">CP0056             </t>
  </si>
  <si>
    <t xml:space="preserve">PLACA EM ALUMÍNIO COMPOSTO, ESPESSURA DE 3,0 MM, MODULADA, AÉREA - PELÍCULA RETRORREFLETIVA TIPO III + SI - FORNECIMENTO E IMPLANTAÇÃO  </t>
  </si>
  <si>
    <t xml:space="preserve">CORPO DE BSTC D = 0,80 M PA2 - AREIA, BRITA E PEDRA DE MÃO COMERCIAIS  </t>
  </si>
  <si>
    <t xml:space="preserve">FÔRMAS DE COMPENSADO RESINADO 14 MM - USO GERAL - UTILIZAÇÃO DE 3 VEZES - CONFECÇÃO, INSTALAÇÃO E RETIRADA  </t>
  </si>
  <si>
    <t xml:space="preserve">ESCAVAÇÃO, CARGA E TRANSPORTE DE MATERIAL DE 1ª CATEGORIA - DMT DE 200 A 400 M - CAMINHO DE SERVIÇO PAVIMENTADO - COM ESCAVADEIRA E CAMINHÃO BASCULANTE DE 14 M³  </t>
  </si>
  <si>
    <t xml:space="preserve">ESCAVAÇÃO, CARGA E TRANSPORTE DE MATERIAL DE 1ª CATEGORIA - DMT DE 600 A 800 M - CAMINHO DE SERVIÇO EM REVESTIMENTO PRIMÁRIO - COM ESCAVADEIRA E CAMINHÃO BASCULANTE DE 14 M³  </t>
  </si>
  <si>
    <t xml:space="preserve">BARREIRA DUPLA DE CONCRETO, ARMADA, PRÉ-MOLDADA (PERFIL NEW JERSEY) - L &gt; 3,00 M E H = 810 MM  </t>
  </si>
  <si>
    <t xml:space="preserve">MÓDULO DE TRANSIÇÃO DE DEFENSA METÁLICA PARA BARREIRA RÍGIDA - FORNECIMENTO E IMPLANTAÇÃO  </t>
  </si>
  <si>
    <t xml:space="preserve">CP0055             </t>
  </si>
  <si>
    <t xml:space="preserve">PLACA DE MARCO QUILOMÉTRICO EM AÇO - 0,70 X 1,00 M - PELÍCULA RETRORREFLETIVA TIPO III + SI - FORNECIMENTO E IMPLANTAÇÃO  </t>
  </si>
  <si>
    <t xml:space="preserve">ESCAVAÇÃO, CARGA E TRANSPORTE DE MATERIAL DE 1ª CATEGORIA - DMT DE 1.400 A 1.600 M - CAMINHO DE SERVIÇO PAVIMENTADO - COM ESCAVADEIRA E CAMINHÃO BASCULANTE DE 14 M³  </t>
  </si>
  <si>
    <t xml:space="preserve">CP0058             </t>
  </si>
  <si>
    <t xml:space="preserve">SUPORTE DUPLO METÁLICO GALVANIZADO PARA PLACAS - 3,40 X 1,50 M - FORNECIMENTO E IMPLANTAÇÃO  </t>
  </si>
  <si>
    <t xml:space="preserve">PLACA EM ALUMÍNIO COMPOSTO, ESPESSURA DE 3,0 MM, MODULADA, AÉREA - PELÍCULA RETRORREFLETIVA TIPO X + SI - FORNECIMENTO E IMPLANTAÇÃO  </t>
  </si>
  <si>
    <t xml:space="preserve">PLACA DE REGULAMENTAÇÃO EM AÇO D = 1,00 M - PELÍCULA RETRORREFLETIVA TIPO III + SI - FORNECIMENTO E IMPLANTAÇÃO  </t>
  </si>
  <si>
    <t xml:space="preserve">BOCA DE BSTC D = 0,80 M - ESCONSIDADE 0° - AREIA E BRITA COMERCIAIS - ALAS ESCONSAS  </t>
  </si>
  <si>
    <t xml:space="preserve">ARMAÇÃO EM AÇO CA-25 - FORNECIMENTO, PREPARO E COLOCAÇÃO  </t>
  </si>
  <si>
    <t xml:space="preserve">ESCAVAÇÃO, CARGA E TRANSPORTE DE MATERIAL DE 1ª CATEGORIA - DMT DE 1.000 A 1.200 M - CAMINHO DE SERVIÇO PAVIMENTADO - COM ESCAVADEIRA E CAMINHÃO BASCULANTE DE 14 M³  </t>
  </si>
  <si>
    <t xml:space="preserve">PLACA EM AÇO - PELÍCULA X + SI - FORNECIMENTO E IMPLANTAÇÃO  </t>
  </si>
  <si>
    <t xml:space="preserve">REMOÇÃO DE DEFENSA METÁLICA  </t>
  </si>
  <si>
    <t xml:space="preserve">CONCRETO MAGRO - CONFECÇÃO EM BETONEIRA E LANÇAMENTO MANUAL - AREIA E BRITA COMERCIAIS  </t>
  </si>
  <si>
    <t xml:space="preserve">CP0050             </t>
  </si>
  <si>
    <t xml:space="preserve">PLACA DE REGULAMENTAÇÃO EM AÇO, R2 LADO 1,00 M - PELÍCULA RETRORREFLETIVA TIPO III + SI - FORNECIMENTO E IMPLANTAÇÃO  </t>
  </si>
  <si>
    <t xml:space="preserve">CP0052             </t>
  </si>
  <si>
    <t xml:space="preserve">PLACA DE ADVERTÊNCIA EM AÇO, LADO DE 1,00 M - PELÍCULA RETRORREFLETIVA TIPO III + SI - FORNECIMENTO E IMPLANTAÇÃO  </t>
  </si>
  <si>
    <t xml:space="preserve">TACHA REFLETIVA EM PLÁSTICO INJETADO - BIDIRECIONAL TIPO III - FORNECIMENTO E COLOCAÇÃO  </t>
  </si>
  <si>
    <t xml:space="preserve">PLACA EM AÇO Nº 16 GALVANIZADO COM PELÍCULA RETRORREFLETIVA TIPO III + SI - CONFECÇÃO  </t>
  </si>
  <si>
    <t xml:space="preserve">PLACA EM AÇO Nº 16 GALVANIZADO COM PELÍCULA RETRORREFLETIVA TIPO I + IV - CONFECÇÃO  </t>
  </si>
  <si>
    <t xml:space="preserve">ESCAVAÇÃO, CARGA E TRANSPORTE DE MATERIAL DE 1ª CATEGORIA - DMT DE 1.600 A 1.800 M - CAMINHO DE SERVIÇO PAVIMENTADO - COM ESCAVADEIRA E CAMINHÃO BASCULANTE DE 14 M³  </t>
  </si>
  <si>
    <t xml:space="preserve">REMOÇÃO DE PLACA DE SINALIZAÇÃO  </t>
  </si>
  <si>
    <t xml:space="preserve">CP0059             </t>
  </si>
  <si>
    <t xml:space="preserve">und   </t>
  </si>
  <si>
    <t xml:space="preserve">REMOÇÃO DA ESTRUTURA DE SEMIPÓRTICO METÁLICO  </t>
  </si>
  <si>
    <t xml:space="preserve">ESCAVAÇÃO, CARGA E TRANSPORTE DE MATERIAL DE 1ª CATEGORIA - DMT DE 1.800 A 2.000 M - CAMINHO DE SERVIÇO PAVIMENTADO - COM ESCAVADEIRA E CAMINHÃO BASCULANTE DE 14 M³  </t>
  </si>
  <si>
    <t xml:space="preserve">CP0045             </t>
  </si>
  <si>
    <t>QD - 4.1</t>
  </si>
  <si>
    <t>QD - 4.2</t>
  </si>
  <si>
    <t>QD - 4.8</t>
  </si>
  <si>
    <t>PAVIMENTO DE CONCRETO COM FÔRMAS DESLIZANTES - AREIA E BRITA COMERCIAIS (WHITETOPPING)</t>
  </si>
  <si>
    <t>PAVIMENTO DE CONCRETO COM FÔRMAS DESLIZANTES - AREIA E BRITA COMERCIAIS  (IMPLANTAÇÃO)</t>
  </si>
  <si>
    <t xml:space="preserve">PISTA DUPLICADA - PAVIMENTO RÍGIDO </t>
  </si>
  <si>
    <t>PAVIMENTO DE CONCRETO COM FÔRMAS DESLIZANTES - AREIA E BRITA COMERCIAIS (IMPLANTAÇÃO)</t>
  </si>
  <si>
    <t>Orçamento onerado, BDI = 21,76% e 15,54% (Diferenciado)</t>
  </si>
  <si>
    <t>DEPARTAMENTO DE ESTRADAS DE RODAGEM - DER/PE</t>
  </si>
  <si>
    <t>RODOVIA:</t>
  </si>
  <si>
    <t>BR-232</t>
  </si>
  <si>
    <t>TRECHO:</t>
  </si>
  <si>
    <t>FIM DA DUPLICAÇÃO (SÃO CAETANO) - ENTR. VPE-230 (PESQUEIRA)</t>
  </si>
  <si>
    <t>SEGMENTO:</t>
  </si>
  <si>
    <t>KM 149,10 - KM 177,90</t>
  </si>
  <si>
    <t>EXTENSÃO:</t>
  </si>
  <si>
    <t>TIPO:</t>
  </si>
  <si>
    <t>SEM DESONERAÇÃO</t>
  </si>
  <si>
    <t>COMPOSIÇÃO DAS TAXAS DE BENEFÍCIOS E DESPESAS INDIRETAS (BDI)</t>
  </si>
  <si>
    <t>DETALHAMENTO DO BDI - SEM DESONERAÇÃO</t>
  </si>
  <si>
    <t>Despesas Indiretas</t>
  </si>
  <si>
    <t>% sobre CD</t>
  </si>
  <si>
    <t>Administração Central</t>
  </si>
  <si>
    <t>Seguros e Garantias Contratuais</t>
  </si>
  <si>
    <t>Riscos</t>
  </si>
  <si>
    <t>Despesa Financeira</t>
  </si>
  <si>
    <t>Subtotal Despesas Indiretas</t>
  </si>
  <si>
    <t>Benefícios</t>
  </si>
  <si>
    <t>Lucro Operacional</t>
  </si>
  <si>
    <t>Subtotal Benefícios</t>
  </si>
  <si>
    <t>Tributos</t>
  </si>
  <si>
    <t>PIS</t>
  </si>
  <si>
    <t>COFINS</t>
  </si>
  <si>
    <t>ISSQN</t>
  </si>
  <si>
    <t>CPRB</t>
  </si>
  <si>
    <t>Subtotal Tributos</t>
  </si>
  <si>
    <t>BDI com Impostos</t>
  </si>
  <si>
    <t>BDI SEM DESONERAÇÃO</t>
  </si>
  <si>
    <t>PERCENTUAL DO ISSQN INCIDENTE NA COMPOSIÇÃO DO BDI:</t>
  </si>
  <si>
    <t xml:space="preserve">Em atendimento ao item 9.2.2 do Acórdão nº 32/2008 – Plenário, que determina a previsão  dos percentuais de recolhimento a título de ISS a serem aplicados  na composição de LDI  dos licitantes, com base nas alíquotas adotadas pelos municípios situados na região da obra, apresentamos a planilha e cálculo a seguir: </t>
  </si>
  <si>
    <t>MUNICÍPIO</t>
  </si>
  <si>
    <t>KM INICIAL</t>
  </si>
  <si>
    <t>KM FINAL</t>
  </si>
  <si>
    <t xml:space="preserve">EXTENSÃO </t>
  </si>
  <si>
    <t>ALÍQUOTA</t>
  </si>
  <si>
    <t>DEDUÇÃO</t>
  </si>
  <si>
    <t>PROPORÇÃO
(%)</t>
  </si>
  <si>
    <t>(KM)</t>
  </si>
  <si>
    <t>SÃO CAETANO/PE</t>
  </si>
  <si>
    <t>TACAIMBÓ/PE</t>
  </si>
  <si>
    <t>BELO JARDIM/PE</t>
  </si>
  <si>
    <t>EXTENSÃO TOTAL DO TRECHO</t>
  </si>
  <si>
    <t>MÉDIA PONDERADA</t>
  </si>
  <si>
    <t>OBSERVAÇÃO:</t>
  </si>
  <si>
    <t>O percentual de ISSQN adotado foi proveniente das alíquotas dos municípios situados na área de influência da obra.</t>
  </si>
  <si>
    <t>Código Tributário do Município de São Caetano, Lei Complementar nº 006/2010. Título I, Capítulo V, Seção II, Art. 258, III e Capítulo VI, art. 274.</t>
  </si>
  <si>
    <r>
      <t xml:space="preserve">Código Tributário do Município de Tacaimbó, Lei nº 722/2019. Capítulo III, Seção VII, Art. 91º, </t>
    </r>
    <r>
      <rPr>
        <sz val="10"/>
        <rFont val="Calibri"/>
        <family val="2"/>
      </rPr>
      <t>§</t>
    </r>
    <r>
      <rPr>
        <sz val="10"/>
        <rFont val="Aptos Narrow"/>
        <family val="2"/>
      </rPr>
      <t xml:space="preserve"> 1º</t>
    </r>
    <r>
      <rPr>
        <sz val="10"/>
        <rFont val="Calibri"/>
        <family val="2"/>
        <scheme val="minor"/>
      </rPr>
      <t xml:space="preserve"> e Anexo I.</t>
    </r>
  </si>
  <si>
    <r>
      <t>Código Tributário do Município de Belo Jardim, Lei nº 2105/2013, Título III, Capítulo IV, ASeção II, Art. 182 e Capítulo V, Art. 182, II</t>
    </r>
    <r>
      <rPr>
        <sz val="10"/>
        <rFont val="Aptos Narrow"/>
        <family val="2"/>
      </rPr>
      <t xml:space="preserve">. </t>
    </r>
  </si>
  <si>
    <t>COMPOSIÇÃO DAS TAXAS DE BENEFÍCIOS E DESPESAS INDIRETAS - DIFERENCIADO (BDI DIFERENCIADO)</t>
  </si>
  <si>
    <t>DETALHAMENTO DO BDI DIFERENCIADO - SEM DESONERAÇÃO</t>
  </si>
  <si>
    <t>BDI DIFERENCIADO SEM DESONERAÇÃO</t>
  </si>
  <si>
    <t>KM</t>
  </si>
  <si>
    <t>EXTENSÃO DO MUNICÍPIO: SÃO CAETANO/PE</t>
  </si>
  <si>
    <t>EXTENSÃO DO MUNICÍPIO: TACAIMBÓ/PE</t>
  </si>
  <si>
    <t>EXTENSÃO DO MUNICÍPIO: BELO JARDIM/PE</t>
  </si>
  <si>
    <t>CRONOGRAMA DE UTILIZAÇÃO DE MÃO DE OBRA</t>
  </si>
  <si>
    <t>QUANTIDADE (h)</t>
  </si>
  <si>
    <t>QUANTIDADE (und)</t>
  </si>
  <si>
    <t>PRAZO DA OBRA</t>
  </si>
  <si>
    <t>TOTAL DA MÃO DE OBRA</t>
  </si>
  <si>
    <t>CÁLCULO DO FIT</t>
  </si>
  <si>
    <t>CÁLCULO DO FIT:</t>
  </si>
  <si>
    <t>RODOVIA</t>
  </si>
  <si>
    <t>KM 
INICIAL</t>
  </si>
  <si>
    <t>KM
FINAL</t>
  </si>
  <si>
    <t>EXTENSÃO
(KM)</t>
  </si>
  <si>
    <t>TRECHO URBANO
(KM)</t>
  </si>
  <si>
    <t>SÃO CAETANO</t>
  </si>
  <si>
    <t xml:space="preserve">TACAIMBÓ </t>
  </si>
  <si>
    <t>BELO JARDIM</t>
  </si>
  <si>
    <t>Percentual de trecho urbano na Rodovia</t>
  </si>
  <si>
    <t xml:space="preserve">VMD = </t>
  </si>
  <si>
    <t>(Conforme Dados PNCT DNIT, VMDa 2023)</t>
  </si>
  <si>
    <t>Fonte: https://servicos.dnit.gov.br/dadospnct</t>
  </si>
  <si>
    <t>FIT = 15% + (16,85% x 5%)</t>
  </si>
  <si>
    <t xml:space="preserve">FIT = </t>
  </si>
  <si>
    <t>Composições Analíticas com Preço Unitário</t>
  </si>
  <si>
    <t>Bancos</t>
  </si>
  <si>
    <t>B.D.I.</t>
  </si>
  <si>
    <t>Encargos Sociais</t>
  </si>
  <si>
    <t>ILUMINAÇÃO DUPLICAÇÃO BR-232 - TRECHO TACAIMBÓ_REV01</t>
  </si>
  <si>
    <t xml:space="preserve">SINAPI - 07/2025 - Pernambuco
SICRO3 - 07/2025 - Pernambuco
</t>
  </si>
  <si>
    <t>0,0%</t>
  </si>
  <si>
    <t>Não Desonerado: embutido nos preços unitário dos insumos de mão de obra, de acordo com as bases.</t>
  </si>
  <si>
    <t>Composições Principais</t>
  </si>
  <si>
    <t xml:space="preserve"> 1.1 </t>
  </si>
  <si>
    <t>Banco</t>
  </si>
  <si>
    <t>Tipo</t>
  </si>
  <si>
    <t>Und</t>
  </si>
  <si>
    <t>Quant.</t>
  </si>
  <si>
    <t>Valor Unit</t>
  </si>
  <si>
    <t>Total</t>
  </si>
  <si>
    <t>Composição</t>
  </si>
  <si>
    <t>Próprio</t>
  </si>
  <si>
    <t>LUMINÁRIA DE LED PARA ILUMINAÇÃO PÚBLICA, DE 181 W ATÉ 239 W - FORNECIMENTO E INSTALAÇÃO</t>
  </si>
  <si>
    <t>INEL - INSTALAÇÃO ELÉTRICA/ELETRIFICAÇÃO E ILUMINAÇÃO EXTERNA</t>
  </si>
  <si>
    <t>A</t>
  </si>
  <si>
    <t>Equipamentos</t>
  </si>
  <si>
    <t>Utilização</t>
  </si>
  <si>
    <t>Custo Horário</t>
  </si>
  <si>
    <t>Custo Horário Total</t>
  </si>
  <si>
    <t>Operativa</t>
  </si>
  <si>
    <t>Improdutiva</t>
  </si>
  <si>
    <t>Insumo</t>
  </si>
  <si>
    <t xml:space="preserve"> E9686 </t>
  </si>
  <si>
    <t>SICRO3</t>
  </si>
  <si>
    <t>Caminhão guindauto com capacidade de elevação de 6,2 t e carroceria de 7 t - 136 kW</t>
  </si>
  <si>
    <t>Custo horário total de equipamentos</t>
  </si>
  <si>
    <t>B</t>
  </si>
  <si>
    <t>Mão de Obra</t>
  </si>
  <si>
    <t xml:space="preserve"> P9801 </t>
  </si>
  <si>
    <t>Ajudante</t>
  </si>
  <si>
    <t>22,59</t>
  </si>
  <si>
    <t>4,66</t>
  </si>
  <si>
    <t xml:space="preserve"> P9810 </t>
  </si>
  <si>
    <t>Eletricista</t>
  </si>
  <si>
    <t>32,19</t>
  </si>
  <si>
    <t>6,64</t>
  </si>
  <si>
    <t>Adicional de Mão de obra (0.0%)</t>
  </si>
  <si>
    <t>Custo horário total de mão de obra</t>
  </si>
  <si>
    <t>Custo horário total de execução</t>
  </si>
  <si>
    <t>Produção de equipe</t>
  </si>
  <si>
    <t>Custo unitário de execução</t>
  </si>
  <si>
    <t>Custo do FIC</t>
  </si>
  <si>
    <t>C</t>
  </si>
  <si>
    <t>MATERIAL</t>
  </si>
  <si>
    <t>Unidade</t>
  </si>
  <si>
    <t>Preço Unitário</t>
  </si>
  <si>
    <t xml:space="preserve"> 00042248 </t>
  </si>
  <si>
    <t>SINAPI</t>
  </si>
  <si>
    <t>LUMINARIA DE LED PARA ILUMINACAO PUBLICA, DE 181 W ATE 239 W, INVOLUCRO EM ALUMINIO OU ACO INOX</t>
  </si>
  <si>
    <t>687,26</t>
  </si>
  <si>
    <t xml:space="preserve"> 00021127 </t>
  </si>
  <si>
    <t>FITA ISOLANTE ADESIVA ANTICHAMA, USO ATE 750 V, EM ROLO DE 19 MM X 5 M</t>
  </si>
  <si>
    <t>7,17</t>
  </si>
  <si>
    <t>0,10</t>
  </si>
  <si>
    <t>Custo unitário total de material</t>
  </si>
  <si>
    <t>F</t>
  </si>
  <si>
    <t>Momento de Transporte</t>
  </si>
  <si>
    <t>Distância Média de Transporte (DMT)</t>
  </si>
  <si>
    <t>LN</t>
  </si>
  <si>
    <t>RP</t>
  </si>
  <si>
    <t>P</t>
  </si>
  <si>
    <t>FE</t>
  </si>
  <si>
    <t>Custo total de transporte</t>
  </si>
  <si>
    <t>MO sem LS =&gt;</t>
  </si>
  <si>
    <t>LS =&gt;</t>
  </si>
  <si>
    <t>MO com LS =&gt;</t>
  </si>
  <si>
    <t>Valor do BDI =&gt;</t>
  </si>
  <si>
    <t>Valor com BDI =&gt;</t>
  </si>
  <si>
    <t>Observação</t>
  </si>
  <si>
    <t>REF: SINAPI 07/2025 CÓDIGO 101659</t>
  </si>
  <si>
    <t xml:space="preserve"> 1.2 </t>
  </si>
  <si>
    <t>POSTE DE AÇO CONICO CONTÍNUO CURVO SIMPLES, FLANGEADO, H=6M, INCLUSIVE LUMINÁRIAS, SEM LÂMPADAS</t>
  </si>
  <si>
    <t>38,80</t>
  </si>
  <si>
    <t>6,05</t>
  </si>
  <si>
    <t xml:space="preserve"> 00014162 </t>
  </si>
  <si>
    <t>POSTE CONICO CONTINUO EM ACO GALVANIZADO, CURVO, BRACO SIMPLES, FLANGEADO, H = 9 M, DIAMETRO INFERIOR = *135* MM</t>
  </si>
  <si>
    <t>1.589,87</t>
  </si>
  <si>
    <t xml:space="preserve"> 00039746 </t>
  </si>
  <si>
    <t>CHUMBADOR DE ACO GALVANIZADO, 1" X 600 MM, PARA POSTES DE ACO COM BASE, INCLUSO PORCA E ARRUELA</t>
  </si>
  <si>
    <t>127,68</t>
  </si>
  <si>
    <t>510,72</t>
  </si>
  <si>
    <t xml:space="preserve"> 00000863 </t>
  </si>
  <si>
    <t>CABO DE COBRE NU 35 MM2 MEIO-DURO</t>
  </si>
  <si>
    <t>38,90</t>
  </si>
  <si>
    <t>350,10</t>
  </si>
  <si>
    <t>REFERÊNCIA SINAPI CÓDIGO 100620</t>
  </si>
  <si>
    <t xml:space="preserve"> 1.3 </t>
  </si>
  <si>
    <t>POSTE DE AÇO CONICO CONTÍNUO CURVO DUPLO, FLANGEADO, H=9M, INCLUSIVE LUMINÁRIAS, SEM LÂMPADAS</t>
  </si>
  <si>
    <t>6,69</t>
  </si>
  <si>
    <t>42,89</t>
  </si>
  <si>
    <t xml:space="preserve"> 00014163 </t>
  </si>
  <si>
    <t>POSTE CONICO CONTINUO EM ACO GALVANIZADO, CURVO, BRACO DUPLO, FLANGEADO, H = 9 M, DIAMETRO INFERIOR = *135* MM</t>
  </si>
  <si>
    <t>1.872,09</t>
  </si>
  <si>
    <t xml:space="preserve">REFERÊNCIA SINAPI CÓDIGO 100621
</t>
  </si>
  <si>
    <t xml:space="preserve"> 1.4 </t>
  </si>
  <si>
    <t xml:space="preserve"> 00039257 </t>
  </si>
  <si>
    <t>CABO MULTIPOLAR DE COBRE, FLEXIVEL, CLASSE 4 OU 5, ISOLACAO EM HEPR, COBERTURA EM PVC-ST2, ANTICHAMA BWF-B, 0,6/1 KV, 3 CONDUTORES DE 1,5 MM2</t>
  </si>
  <si>
    <t>Material</t>
  </si>
  <si>
    <t>h</t>
  </si>
  <si>
    <t>COMPOSIÇÃO COM BASE ORSE 07/2025 COD. 11413</t>
  </si>
  <si>
    <t xml:space="preserve"> 1.5 </t>
  </si>
  <si>
    <t>CABO MULTIPOLAR DE ALUMÍNIO, CLASSE 2, ISOLACAO EM XLPE, COBERTURA EM XLPE, 0,6/1 KV, 4 CONDUTORES DE 16 MM2 COM NEUTRO ISOLADO - FORNECIMENTO E INSTALAÇÃO</t>
  </si>
  <si>
    <t xml:space="preserve"> ILM.004 </t>
  </si>
  <si>
    <t>CABO MULTIPOLAR DE ALUMÍNIO, CLASSE 2, ISOLACAO EM XLPE, COBERTURA EM XLPE, 0,6/1 KV, 4 CONDUTORES DE 16 MM2 COM NEUTRO ISOLADO</t>
  </si>
  <si>
    <t>COMPOSIÇÃO COM BASE SINAPI 07/2025 COD. 101561</t>
  </si>
  <si>
    <t xml:space="preserve"> 1.6 </t>
  </si>
  <si>
    <t>0,94</t>
  </si>
  <si>
    <t>12,02</t>
  </si>
  <si>
    <t xml:space="preserve"> 00039996 </t>
  </si>
  <si>
    <t>VERGALHAO ZINCADO ROSCA TOTAL, 1/4" (6,3 MM)</t>
  </si>
  <si>
    <t>4,17</t>
  </si>
  <si>
    <t>0,69</t>
  </si>
  <si>
    <t xml:space="preserve"> 00001091 </t>
  </si>
  <si>
    <t>ARMACAO VERTICAL COM HASTE E CONTRA-PINO, EM CHAPA DE ACO GALVANIZADO 3/16", COM 1 ESTRIBO E 1 ISOLADOR</t>
  </si>
  <si>
    <t>26,08</t>
  </si>
  <si>
    <t xml:space="preserve"> 00039997 </t>
  </si>
  <si>
    <t>PORCA ZINCADA, SEXTAVADA, DIAMETRO 1/4"</t>
  </si>
  <si>
    <t>0,47</t>
  </si>
  <si>
    <t xml:space="preserve"> 00011267 </t>
  </si>
  <si>
    <t>ARRUELA LISA, REDONDA, DE LATAO POLIDO, DIAMETRO NOMINAL 5/8", DIAMETRO EXTERNO = 34 MM, DIAMETRO DO FURO = 17 MM, ESPESSURA = *2,5* MM</t>
  </si>
  <si>
    <t>1,42</t>
  </si>
  <si>
    <t>2,84</t>
  </si>
  <si>
    <t>REFERÊNCIA SINAPI 07/2025 CÓDIGO 101538</t>
  </si>
  <si>
    <t xml:space="preserve"> 1.7 </t>
  </si>
  <si>
    <t>ALÇA PREFORMADA DE DISTRIBUIÇÃO, EM AÇO GALVANIZADO, AWG 2 - FORNECIMENTO E INSTALAÇÃO</t>
  </si>
  <si>
    <t>0,39</t>
  </si>
  <si>
    <t>5,05</t>
  </si>
  <si>
    <t xml:space="preserve"> 00011272 </t>
  </si>
  <si>
    <t>ALCA PREFORMADA DE DISTRIBUICAO, EM ACO GALVANIZADO, PARA CONDUTORES DE ALUMINIO AWG 2 (CAA 6/1 OU CA 7 FIOS)</t>
  </si>
  <si>
    <t>5,78</t>
  </si>
  <si>
    <t>REFERÊNCIA SINAPI 07/2025 CÓDIGO 101554</t>
  </si>
  <si>
    <t xml:space="preserve"> 1.8 </t>
  </si>
  <si>
    <t>CONECTOR PERFURANTE, PARA REDES AÉREAS DE DISTRIBUIÇÃO DE ENERGIA ELÉTRICA DE BAIXA TENSÃO - FORNECIMENTO E INSTALAÇÃO</t>
  </si>
  <si>
    <t>Instalações Elétricas - Rede de Distribuição</t>
  </si>
  <si>
    <t xml:space="preserve"> COT ILUM017 </t>
  </si>
  <si>
    <t>CONECTOR PERFURANTE DE DERIVACAO PARA LIGACAO DE CABOS E TUBOS</t>
  </si>
  <si>
    <t xml:space="preserve"> P9802 </t>
  </si>
  <si>
    <t>Ajudante especializado</t>
  </si>
  <si>
    <t>COMPOSIÇÃO COM BASE SINAPI  07/2025 COD. 101550</t>
  </si>
  <si>
    <t xml:space="preserve"> 1.9 </t>
  </si>
  <si>
    <t>SUBESTAÇÃO AÉREA DE MEDIA TENSÃO 30KVA  COM MEDIDOR E PADRÃO DE DISTRIBUIÇÃO - FORNECIMENTO E INSTALAÇÃO</t>
  </si>
  <si>
    <t>965,58</t>
  </si>
  <si>
    <t>1.355,63</t>
  </si>
  <si>
    <t xml:space="preserve"> 00004341 </t>
  </si>
  <si>
    <t>PORCA ZINCADA, QUADRADA, DIAMETRO 3/8"</t>
  </si>
  <si>
    <t>1,58</t>
  </si>
  <si>
    <t>30,02</t>
  </si>
  <si>
    <t xml:space="preserve"> 00000433 </t>
  </si>
  <si>
    <t>PARAFUSO M16 EM ACO GALVANIZADO, COMPRIMENTO = 350 MM, DIAMETRO = 16 MM, ROSCA MAQUINA, CABECA QUADRADA</t>
  </si>
  <si>
    <t>21,22</t>
  </si>
  <si>
    <t>127,32</t>
  </si>
  <si>
    <t xml:space="preserve"> 00011790 </t>
  </si>
  <si>
    <t>PARAFUSO M16 EM ACO GALVANIZADO, COMPRIMENTO = 450 MM, DIAMETRO = 16 MM, ROSCA MAQUINA, CABECA QUADRADA</t>
  </si>
  <si>
    <t>31,98</t>
  </si>
  <si>
    <t>63,96</t>
  </si>
  <si>
    <t xml:space="preserve"> 00041204 </t>
  </si>
  <si>
    <t>POSTE DE CONCRETO ARMADO DE SECAO DUPLO T, EXTENSAO DE 11,00 M, RESISTENCIA DE 600 DAN, TIPO B</t>
  </si>
  <si>
    <t>1.692,88</t>
  </si>
  <si>
    <t xml:space="preserve"> 00000421 </t>
  </si>
  <si>
    <t>PORCA OLHAL M 16, EM ACO GALVANIZADO, DIAMETRO = 16 MM</t>
  </si>
  <si>
    <t>21,00</t>
  </si>
  <si>
    <t>63,00</t>
  </si>
  <si>
    <t>583,50</t>
  </si>
  <si>
    <t xml:space="preserve"> 00007581 </t>
  </si>
  <si>
    <t>SAPATILHA EM ACO GALVANIZADO PARA CABOS COM DIAMETRO NOMINAL ATE 5/8"</t>
  </si>
  <si>
    <t>3,44</t>
  </si>
  <si>
    <t>10,32</t>
  </si>
  <si>
    <t xml:space="preserve"> COT PE177-03 </t>
  </si>
  <si>
    <t>CRUZETA DE CONCRETO ARMADO TIPO "T" 1900MM</t>
  </si>
  <si>
    <t>327,06</t>
  </si>
  <si>
    <t>1.308,24</t>
  </si>
  <si>
    <t xml:space="preserve"> 00000995 </t>
  </si>
  <si>
    <t>CABO DE COBRE, FLEXIVEL, CLASSE 4 OU 5, ISOLACAO EM PVC/A, ANTICHAMA BWF-B, COBERTURA PVC-ST1, ANTICHAMA BWF-B, 1 CONDUTOR, 0,6/1 KV, SECAO NOMINAL 16 MM2</t>
  </si>
  <si>
    <t>16,27</t>
  </si>
  <si>
    <t>325,40</t>
  </si>
  <si>
    <t xml:space="preserve"> COT PE177-04 </t>
  </si>
  <si>
    <t>ELO FUSÍVEL 2H</t>
  </si>
  <si>
    <t>2,57</t>
  </si>
  <si>
    <t>7,71</t>
  </si>
  <si>
    <t xml:space="preserve"> 00001585 </t>
  </si>
  <si>
    <t>TERMINAL METALICO A PRESSAO PARA 1 CABO DE 16 MM2, COM 1 FURO DE FIXACAO</t>
  </si>
  <si>
    <t>6,15</t>
  </si>
  <si>
    <t>24,60</t>
  </si>
  <si>
    <t xml:space="preserve"> COT PE177-02 </t>
  </si>
  <si>
    <t>CONECTOR TIPO CUNHA</t>
  </si>
  <si>
    <t>16,80</t>
  </si>
  <si>
    <t>100,80</t>
  </si>
  <si>
    <t xml:space="preserve"> 00004276 </t>
  </si>
  <si>
    <t>PARA-RAIOS DE DISTRIBUICAO, TENSAO NOMINAL 15 KV, CORRENTE NOMINAL DE DESCARGA 5 KA</t>
  </si>
  <si>
    <t>216,09</t>
  </si>
  <si>
    <t>648,27</t>
  </si>
  <si>
    <t xml:space="preserve"> COT PE177-01 </t>
  </si>
  <si>
    <t>CHAVE FUSÍVEL 15KV 100A</t>
  </si>
  <si>
    <t>386,52</t>
  </si>
  <si>
    <t>1.159,56</t>
  </si>
  <si>
    <t xml:space="preserve"> 00000437 </t>
  </si>
  <si>
    <t>PARAFUSO M16 EM ACO GALVANIZADO, COMPRIMENTO = 400 MM, DIAMETRO = 16 MM, ROSCA DUPLA</t>
  </si>
  <si>
    <t>28,19</t>
  </si>
  <si>
    <t>84,57</t>
  </si>
  <si>
    <t xml:space="preserve"> 00000402 </t>
  </si>
  <si>
    <t>GANCHO OLHAL EM ACO GALVANIZADO, ESPESSURA 16MM, ABERTURA 21MM</t>
  </si>
  <si>
    <t>12,11</t>
  </si>
  <si>
    <t>36,33</t>
  </si>
  <si>
    <t xml:space="preserve"> 00025003 </t>
  </si>
  <si>
    <t>CABO DE ALUMINIO NU SEM ALMA DE ACO, BITOLA 2 AWG</t>
  </si>
  <si>
    <t>57,04</t>
  </si>
  <si>
    <t>633,14</t>
  </si>
  <si>
    <t xml:space="preserve"> 00000379 </t>
  </si>
  <si>
    <t>ARRUELA QUADRADA EM ACO GALVANIZADO, DIMENSAO = 38 MM, ESPESSURA = 3MM, DIAMETRO DO FURO= 18 MM</t>
  </si>
  <si>
    <t>1,43</t>
  </si>
  <si>
    <t>27,17</t>
  </si>
  <si>
    <t xml:space="preserve"> 00039809 </t>
  </si>
  <si>
    <t>CAIXA PARA MEDIDOR POLIFASICO, EM POLICARBONATO / TERMOPLASTICO, PARA ALOJAR 1 DISJUNTOR (PADRAO DA CONCESSIONARIA LOCAL)</t>
  </si>
  <si>
    <t>272,86</t>
  </si>
  <si>
    <t>D</t>
  </si>
  <si>
    <t>ATIVIDADES AUXILIARES</t>
  </si>
  <si>
    <t>CP0031.10</t>
  </si>
  <si>
    <t>LUVA PARA ELETRODUTO, PVC, ROSCÁVEL, DN 40 MM (1 1/4"), PARA CIRCUITOS TERMINAIS, INSTALADA EM PAREDE - FORNECIMENTO E INSTALAÇÃO</t>
  </si>
  <si>
    <t>17,18</t>
  </si>
  <si>
    <t>103,08</t>
  </si>
  <si>
    <t>CP0031.11</t>
  </si>
  <si>
    <t>SUPORTE PARA TRANSFORMADOR EM POSTE DE CONCRETO DUPLO T - FORNECIMENTO E INSTALAÇÃO</t>
  </si>
  <si>
    <t>165,60</t>
  </si>
  <si>
    <t>CP0031.8</t>
  </si>
  <si>
    <t>FITA METALICA PERFURADA, L = *18* MM, ROLO DE 30 M, CARGA RECOMENDADA = *30* KGF - FORNECIMENTO E INSTALAÇÃO</t>
  </si>
  <si>
    <t>63,33</t>
  </si>
  <si>
    <t>10,77</t>
  </si>
  <si>
    <t>CP0031.3</t>
  </si>
  <si>
    <t>CORDOALHA DE COBRE NU 50 MM², ENTERRADA - FORNECIMENTO E INSTALAÇÃO.</t>
  </si>
  <si>
    <t>60,00</t>
  </si>
  <si>
    <t>720,00</t>
  </si>
  <si>
    <t>CAIXA DE INSPECAO PARA ATERRAMENTO E PARA RAIOS, EM POLIPROPILENO, DIAMETRO = 300 MM X ALTURA = 400 MM (INCLUIDA TAMPA SEM ESCOTILHA) - FORNECIMENTO E INSTALAÇÃO</t>
  </si>
  <si>
    <t>41,80</t>
  </si>
  <si>
    <t>167,20</t>
  </si>
  <si>
    <t>CP0031.7</t>
  </si>
  <si>
    <t>ELETRODUTO RÍGIDO ROSCÁVEL, PVC, DN 40 MM (1 1/4"), PARA CIRCUITOS TERMINAIS, INSTALADO EM PAREDE - FORNECIMENTO E INSTALAÇÃO</t>
  </si>
  <si>
    <t>21,11</t>
  </si>
  <si>
    <t>126,66</t>
  </si>
  <si>
    <t xml:space="preserve"> 4805749 </t>
  </si>
  <si>
    <t>Escavação manual de vala em material de 1ª categoria</t>
  </si>
  <si>
    <t>m³</t>
  </si>
  <si>
    <t>75,44</t>
  </si>
  <si>
    <t>272,34</t>
  </si>
  <si>
    <t>CP0031.1</t>
  </si>
  <si>
    <t>ASSENTAMENTO DE POSTE DE CONCRETO COM COMPRIMENTO NOMINAL DE 11 M, CARGA NOMINAL MENOR OU IGUAL A 1000 DAN, ENGASTAMENTO SIMPLES COM 1,7 M DE SOLO (NÃO INCLUI FORNECIMENTO)</t>
  </si>
  <si>
    <t>736,61</t>
  </si>
  <si>
    <t xml:space="preserve"> 4815671 </t>
  </si>
  <si>
    <t>Reaterro e compactação com soquete vibratório</t>
  </si>
  <si>
    <t>18,47</t>
  </si>
  <si>
    <t>66,68</t>
  </si>
  <si>
    <t>43,51</t>
  </si>
  <si>
    <t>87,02</t>
  </si>
  <si>
    <t>DISJUNTOR TRIPOLAR TIPO DIN, CORRENTE NOMINAL DE 50A - FORNECIMENTO E INSTALAÇÃO</t>
  </si>
  <si>
    <t>109,76</t>
  </si>
  <si>
    <t>CP0031.2</t>
  </si>
  <si>
    <t>CONECTOR SPLIT-BOLT, PARA SPDA, PARA CABOS ATÉ 35 MM2 - FORNECIMENTO E INSTALAÇÃO</t>
  </si>
  <si>
    <t>21,83</t>
  </si>
  <si>
    <t>CP0031.5</t>
  </si>
  <si>
    <t>CURVA 90 GRAUS PARA ELETRODUTO, PVC, ROSCÁVEL, DN 40 MM (1 1/4"), PARA CIRCUITOS TERMINAIS - FORNECIMENTO E INSTALAÇÃO</t>
  </si>
  <si>
    <t>26,92</t>
  </si>
  <si>
    <t>107,68</t>
  </si>
  <si>
    <t>CP0031.12</t>
  </si>
  <si>
    <t>TRANSFORMADOR DE DISTRIBUIÇÃO, 30 KVA, TRIFÁSICO, 60 HZ, CLASSE 15 KV, IMERSO EM ÓLEO MINERAL, INSTALAÇÃO EM POSTE (NÃO INCLUSO SUPORTE) - FORNECIMENTO E INSTALAÇÃO</t>
  </si>
  <si>
    <t>11.291,78</t>
  </si>
  <si>
    <t>CONECTOR GRAMPO METÁLICO TIPO OLHAL, PARA SPDA, PARA HASTE DE ATERRAMENTO DE 5/8'' E CABOS DE 10 A 50 MM2 - FORNECIMENTO E INSTALAÇÃO.</t>
  </si>
  <si>
    <t>19,12</t>
  </si>
  <si>
    <t>76,48</t>
  </si>
  <si>
    <t>CP0031.6</t>
  </si>
  <si>
    <t>ELETRODUTO RÍGIDO ROSCÁVEL, PVC, DN 25 MM (3/4"), PARA CIRCUITOS TERMINAIS, INSTALADO EM PAREDE - FORNECIMENTO E INSTALAÇÃO</t>
  </si>
  <si>
    <t>15,18</t>
  </si>
  <si>
    <t>91,08</t>
  </si>
  <si>
    <t>CP0031.9</t>
  </si>
  <si>
    <t>ISOLADOR, TIPO DISCO, PARA TENSÃO 15 KV - FORNECIMENTO E INSTALAÇÃO</t>
  </si>
  <si>
    <t>90,36</t>
  </si>
  <si>
    <t>813,24</t>
  </si>
  <si>
    <t>HASTE DE ATERRAMENTO, DIÂMETRO 5/8", COM 3 METROS - FORNECIMENTO E INSTALAÇÃO</t>
  </si>
  <si>
    <t>107,50</t>
  </si>
  <si>
    <t>430,00</t>
  </si>
  <si>
    <t>11,23</t>
  </si>
  <si>
    <t>33,69</t>
  </si>
  <si>
    <t>CP0031.4</t>
  </si>
  <si>
    <t>CURVA 180 GRAUS PARA ELETRODUTO, PVC, ROSCÁVEL, DN 40 MM (1 1/4"), PARA CIRCUITOS TERMINAIS - FORNECIMENTO E INSTALAÇÃO</t>
  </si>
  <si>
    <t>30,07</t>
  </si>
  <si>
    <t>60,14</t>
  </si>
  <si>
    <t>Custo total de atividades auxiliares</t>
  </si>
  <si>
    <t xml:space="preserve"> 1.10 </t>
  </si>
  <si>
    <t>REMOÇÃO DE CABOS ELÉTRICOS, COM SEÇÃO DE 16 MM², FORMA MANUAL, SEM REAPROVEITAMENTO.</t>
  </si>
  <si>
    <t>0,35</t>
  </si>
  <si>
    <t>0,70</t>
  </si>
  <si>
    <t>REF: SINAPI 07/2025 COD. 104794</t>
  </si>
  <si>
    <t xml:space="preserve"> 1.11 </t>
  </si>
  <si>
    <t>REMOÇÃO DE POSTE DE CONCRETO ARMADO CIRCULAR L= 9M</t>
  </si>
  <si>
    <t xml:space="preserve"> P9824 </t>
  </si>
  <si>
    <t>Servente</t>
  </si>
  <si>
    <t>22,27</t>
  </si>
  <si>
    <t>89,08</t>
  </si>
  <si>
    <t>REF: ORSE 07/2025 CÓDIGO 3242</t>
  </si>
  <si>
    <t xml:space="preserve"> 2.1 </t>
  </si>
  <si>
    <t>5,61</t>
  </si>
  <si>
    <t>8,00</t>
  </si>
  <si>
    <t xml:space="preserve"> 00003379 </t>
  </si>
  <si>
    <t>HASTE DE ATERRAMENTO EM ACO COM 3,00 M DE COMPRIMENTO E DN = 5/8", REVESTIDA COM BAIXA CAMADA DE COBRE, SEM CONECTOR</t>
  </si>
  <si>
    <t>93,89</t>
  </si>
  <si>
    <t>REFERÊNCIA SINAPI 07/2025 CÓDIGO 96985</t>
  </si>
  <si>
    <t xml:space="preserve"> 2.2 </t>
  </si>
  <si>
    <t>4,21</t>
  </si>
  <si>
    <t>6,00</t>
  </si>
  <si>
    <t xml:space="preserve"> 00000425 </t>
  </si>
  <si>
    <t>GRAMPO METALICO TIPO OLHAL PARA HASTE DE ATERRAMENTO DE 5/8", CONDUTOR DE *10* A 50 MM2</t>
  </si>
  <si>
    <t>8,91</t>
  </si>
  <si>
    <t>REFERÊNCIA SINAPI 07/2025 CÓDIGO 104750</t>
  </si>
  <si>
    <t xml:space="preserve"> 2.3 </t>
  </si>
  <si>
    <t xml:space="preserve"> P9821 </t>
  </si>
  <si>
    <t>Pedreiro</t>
  </si>
  <si>
    <t>27,61</t>
  </si>
  <si>
    <t>3,82</t>
  </si>
  <si>
    <t>2,42</t>
  </si>
  <si>
    <t xml:space="preserve"> 00034643 </t>
  </si>
  <si>
    <t>CAIXA DE INSPECAO PARA ATERRAMENTO E PARA RAIOS, EM POLIPROPILENO, DIAMETRO = 300 MM X ALTURA = 400 MM (INCLUIDA TAMPA SEM ESCOTILHA)</t>
  </si>
  <si>
    <t xml:space="preserve"> PE177 AUX.01 </t>
  </si>
  <si>
    <t>PREPARO DE FUNDO DE VALA COM LARGURA MENOR QUE 1,5 M, COM CAMADA DE AREIA, LANÇAMENTO MANUAL</t>
  </si>
  <si>
    <t>253,89</t>
  </si>
  <si>
    <t>3,58</t>
  </si>
  <si>
    <t>REFERÊNCIA SINAPI 07/2025 CÓDIGO 98111</t>
  </si>
  <si>
    <t xml:space="preserve"> 2.4 </t>
  </si>
  <si>
    <t>CABO DE COBRE NU 35 MM2 MEIO-DURO - FORNECIMENTO E INSTALAÇÃO</t>
  </si>
  <si>
    <t>1,49</t>
  </si>
  <si>
    <t>1,04</t>
  </si>
  <si>
    <t xml:space="preserve"> 00000865 </t>
  </si>
  <si>
    <t>CABO DE COBRE NU 95 MM2 MEIO-DURO</t>
  </si>
  <si>
    <t>105,30</t>
  </si>
  <si>
    <t>110,57</t>
  </si>
  <si>
    <t>REFERÊNCIA SINAPI 07/2025 CÓDIGO 96979</t>
  </si>
  <si>
    <t xml:space="preserve"> 3.1 </t>
  </si>
  <si>
    <t>DISPOSITIVO DPS CLASSE II, 1 POLO, TENSAO MAXIMA DE 385 V, CORRENTE MAXIMA DE *20* KA (TIPO AC) - FORNECIMENTO E INSTALAÇÃO</t>
  </si>
  <si>
    <t xml:space="preserve"> 00001573 </t>
  </si>
  <si>
    <t>TERMINAL A COMPRESSAO EM COBRE ESTANHADO PARA CABO 6 MM2, 1 FURO E 1 COMPRESSAO, PARA PARAFUSO DE FIXACAO M6</t>
  </si>
  <si>
    <t xml:space="preserve"> 00039469 </t>
  </si>
  <si>
    <t>DISPOSITIVO DPS CLASSE II, 1 POLO, TENSAO MAXIMA DE 275 V, CORRENTE MAXIMA DE *20* KA (TIPO AC)</t>
  </si>
  <si>
    <t>COMPOSIÇÃO COM BASE SINAPI 08/2025 COD. 106027</t>
  </si>
  <si>
    <t xml:space="preserve"> 3.2 </t>
  </si>
  <si>
    <t xml:space="preserve"> 00034709 </t>
  </si>
  <si>
    <t>DISJUNTOR TERMOMAGNETICO PARA TRILHO DIN (IEC), TRIPOLAR, 10 - 50 A</t>
  </si>
  <si>
    <t xml:space="preserve"> 00001575 </t>
  </si>
  <si>
    <t>TERMINAL A COMPRESSAO EM COBRE ESTANHADO PARA CABO 16 MM2, 1 FURO E 1 COMPRESSAO, PARA PARAFUSO DE FIXACAO M6</t>
  </si>
  <si>
    <t>COMPOSIÇÃO COM BASE SINAPI 07/2025 COD. 93673</t>
  </si>
  <si>
    <t xml:space="preserve"> 3.3 </t>
  </si>
  <si>
    <t>DISJUNTOR TRIPOLAR TIPO DIN, CORRENTE NOMINAL DE 25A - FORNECIMENTO E INSTALAÇÃO</t>
  </si>
  <si>
    <t>ASTU - ASSENTAMENTO DE TUBOS E PECAS</t>
  </si>
  <si>
    <t xml:space="preserve"> 00001571 </t>
  </si>
  <si>
    <t>TERMINAL A COMPRESSAO EM COBRE ESTANHADO PARA CABO 4 MM2, 1 FURO E 1 COMPRESSAO, PARA PARAFUSO DE FIXACAO M5</t>
  </si>
  <si>
    <t>COMPOSIÇÃO COM BASE SINAPI 07/2025 COD. 93670</t>
  </si>
  <si>
    <t xml:space="preserve"> 3.4 </t>
  </si>
  <si>
    <t>DISJUNTOR MONOPOLAR TIPO DIN, CORRENTE NOMINAL DE 25A - FORNECIMENTO E INSTALAÇÃO.</t>
  </si>
  <si>
    <t xml:space="preserve"> 00034653 </t>
  </si>
  <si>
    <t>DISJUNTOR TERMOMAGNETICO PARA TRILHO DIN (IEC), MONOPOLAR, 6 - 32 A</t>
  </si>
  <si>
    <t>COMPOSIÇÃO COM BASE SINAPI 07/2025 COD. 93656</t>
  </si>
  <si>
    <t xml:space="preserve"> 3.5 </t>
  </si>
  <si>
    <t>DISJUNTOR BIPOLAR TIPO DR, CORRENTE NOMINAL DE 25A - FORNECIMENTO E INSTALAÇÃO</t>
  </si>
  <si>
    <t xml:space="preserve"> 00039445 </t>
  </si>
  <si>
    <t>DISPOSITIVO DR, 2 POLOS, SENSIBILIDADE DE 30 MA, CORRENTE DE 25 A, TIPO AC</t>
  </si>
  <si>
    <t>COMPOSIÇÃO COM BASE SINAPI 07/2025 COD. 93674</t>
  </si>
  <si>
    <t xml:space="preserve"> 3.6 </t>
  </si>
  <si>
    <t>DISJUNTOR TETRAPOLAR TIPO DR, CORRENTE NOMINAL DE 25A - FORNECIMENTO E INSTALAÇÃO.</t>
  </si>
  <si>
    <t xml:space="preserve"> 00039455 </t>
  </si>
  <si>
    <t>DISPOSITIVO DR, 4 POLOS, SENSIBILIDADE DE 30 MA, CORRENTE DE 25 A, TIPO AC</t>
  </si>
  <si>
    <t>COMPOSIÇÃO COM BASE SINAPI 07/2025 COD. 93676</t>
  </si>
  <si>
    <t xml:space="preserve"> 3.7 </t>
  </si>
  <si>
    <t>CONTACTOR 25 A - FORNECIMENTO E INSTALAÇÃO</t>
  </si>
  <si>
    <t xml:space="preserve"> ILM.005 </t>
  </si>
  <si>
    <t>CONTACTOR 25A 220V</t>
  </si>
  <si>
    <t xml:space="preserve"> 3.8 </t>
  </si>
  <si>
    <t>QUADRO DE DISTRIBUIÇÃO DE ENERGIA EM CHAPA DE AÇO GALVANIZADO, DE EMBUTIR, COM BARRAMENTO TRIFÁSICO, PARA 12 DISJUNTORES DIN 100A - FORNECIMENTO E INSTALAÇÃO.</t>
  </si>
  <si>
    <t>Instalações Elétricas - Quadros, Cabos, Disjuntores, Contatores e Barramentos Blindados</t>
  </si>
  <si>
    <t>Composição Auxiliar</t>
  </si>
  <si>
    <t xml:space="preserve"> 1109679 </t>
  </si>
  <si>
    <t>Argamassa de cimento, cal hidratada e areia 1:1:6 - confecção em betoneira e lançamento manual - areia comercial</t>
  </si>
  <si>
    <t/>
  </si>
  <si>
    <t xml:space="preserve"> 00013393 </t>
  </si>
  <si>
    <t>QUADRO DE DISTRIBUICAO COM BARRAMENTO TRIFASICO, DE EMBUTIR, EM CHAPA DE ACO GALVANIZADO, PARA 12 DISJUNTORES DIN, 100 A</t>
  </si>
  <si>
    <t>COMPOSIÇÃO COM REFERÊNCIA SINAPI COD. 101875</t>
  </si>
  <si>
    <t xml:space="preserve"> 4.1 </t>
  </si>
  <si>
    <t xml:space="preserve"> 1107900 </t>
  </si>
  <si>
    <t>Concreto fck = 30 MPa - confecção em betoneira e lançamento manual - areia e brita comerciais</t>
  </si>
  <si>
    <t xml:space="preserve"> E9519 </t>
  </si>
  <si>
    <t>Betoneira com motor a gasolina com capacidade de 600 l - 10 kW</t>
  </si>
  <si>
    <t xml:space="preserve"> E9064 </t>
  </si>
  <si>
    <t>Transportador manual gerica com capacidade de 180 l</t>
  </si>
  <si>
    <t xml:space="preserve"> E9010 </t>
  </si>
  <si>
    <t>Balança plataforma digital à bateria, com mesa de 75 x 75 cm e capacidade de 500 kg</t>
  </si>
  <si>
    <t xml:space="preserve"> E9071 </t>
  </si>
  <si>
    <t>Transportador manual carrinho de mão com capacidade de 80 l</t>
  </si>
  <si>
    <t>200,42</t>
  </si>
  <si>
    <t>Adicional de Mão de obra (%)</t>
  </si>
  <si>
    <t xml:space="preserve"> M0424 </t>
  </si>
  <si>
    <t>Cimento Portland CP II - 32 - saco</t>
  </si>
  <si>
    <t>kg</t>
  </si>
  <si>
    <t>0,64</t>
  </si>
  <si>
    <t>226,22</t>
  </si>
  <si>
    <t xml:space="preserve"> M0082 </t>
  </si>
  <si>
    <t>Areia média lavada</t>
  </si>
  <si>
    <t>122,84</t>
  </si>
  <si>
    <t>72,92</t>
  </si>
  <si>
    <t xml:space="preserve"> M0030 </t>
  </si>
  <si>
    <t>Aditivo plastificante e retardador de pega para concreto e argamassa</t>
  </si>
  <si>
    <t>7,23</t>
  </si>
  <si>
    <t>7,65</t>
  </si>
  <si>
    <t xml:space="preserve"> M0192 </t>
  </si>
  <si>
    <t>Brita 2</t>
  </si>
  <si>
    <t>112,51</t>
  </si>
  <si>
    <t>41,35</t>
  </si>
  <si>
    <t xml:space="preserve"> M0191 </t>
  </si>
  <si>
    <t>Brita 1</t>
  </si>
  <si>
    <t>115,26</t>
  </si>
  <si>
    <t>42,36</t>
  </si>
  <si>
    <t>E</t>
  </si>
  <si>
    <t>Tempo Fixo</t>
  </si>
  <si>
    <t>Carga</t>
  </si>
  <si>
    <t xml:space="preserve"> 5914655 </t>
  </si>
  <si>
    <t>Carga, manobra e descarga de materiais diversos em caminhão carroceria de 15 t - carga e descarga manuais</t>
  </si>
  <si>
    <t>M0424</t>
  </si>
  <si>
    <t>t</t>
  </si>
  <si>
    <t xml:space="preserve"> 5914647 </t>
  </si>
  <si>
    <t>Carga, manobra e descarga de agregados ou solos em caminhão basculante de 10 m³ - carga com carregadeira de 3,40 m³ (exclusa) e descarga livre</t>
  </si>
  <si>
    <t>M0191</t>
  </si>
  <si>
    <t>M0192</t>
  </si>
  <si>
    <t>M0082</t>
  </si>
  <si>
    <t>M0030</t>
  </si>
  <si>
    <t>Custo Total dos Tempos Fixos</t>
  </si>
  <si>
    <t>5914359
0,00
1,24
0,0000</t>
  </si>
  <si>
    <t>5914374
0,00
0,99
0,0000</t>
  </si>
  <si>
    <t>5914389
0,00
0,82
0,0000</t>
  </si>
  <si>
    <t>--</t>
  </si>
  <si>
    <t>5914449
0,00
1,10
0,0000</t>
  </si>
  <si>
    <t>5914464
0,00
0,88
0,0000</t>
  </si>
  <si>
    <t>5914479
0,00
0,72
0,0000</t>
  </si>
  <si>
    <t>Custo do FIT</t>
  </si>
  <si>
    <t>Composições Auxiliares</t>
  </si>
  <si>
    <t>150,97</t>
  </si>
  <si>
    <t>23,55</t>
  </si>
  <si>
    <t>427,90</t>
  </si>
  <si>
    <t>REFERÊNCIA SINAPI CÓDIGO 100583</t>
  </si>
  <si>
    <t xml:space="preserve"> 00011854 </t>
  </si>
  <si>
    <t>CONECTOR METALICO TIPO PARAFUSO FENDIDO (SPLIT BOLT), PARA CABOS ATE 35 MM2</t>
  </si>
  <si>
    <t>11,62</t>
  </si>
  <si>
    <t>REFERÊNCIA SINAPI CÓDIGO 104752</t>
  </si>
  <si>
    <t>0,75</t>
  </si>
  <si>
    <t>1,07</t>
  </si>
  <si>
    <t xml:space="preserve"> 00000867 </t>
  </si>
  <si>
    <t>CABO DE COBRE NU 50 MM2 MEIO-DURO</t>
  </si>
  <si>
    <t>55,42</t>
  </si>
  <si>
    <t>58,19</t>
  </si>
  <si>
    <t>REFERÊNCIA SINAPI CÓDIGO 96977</t>
  </si>
  <si>
    <t>8,25</t>
  </si>
  <si>
    <t>11,75</t>
  </si>
  <si>
    <t xml:space="preserve"> 00040408 </t>
  </si>
  <si>
    <t>CURVA 180 GRAUS, DE PVC RIGIDO ROSCAVEL, DE 1 1/4", PARA ELETRODUTO</t>
  </si>
  <si>
    <t>10,08</t>
  </si>
  <si>
    <t>REFERÊNCIA SINAPI CÓDIGO 91922</t>
  </si>
  <si>
    <t xml:space="preserve"> 00001874 </t>
  </si>
  <si>
    <t>CURVA 90 GRAUS, LONGA, DE PVC RIGIDO ROSCAVEL, DE 1 1/4", PARA ELETRODUTO</t>
  </si>
  <si>
    <t>6,93</t>
  </si>
  <si>
    <t>REFERÊNCIA SINAPI CÓDIGO 91920</t>
  </si>
  <si>
    <t>5,70</t>
  </si>
  <si>
    <t>4,00</t>
  </si>
  <si>
    <t xml:space="preserve"> 00002674 </t>
  </si>
  <si>
    <t>ELETRODUTO DE PVC RIGIDO ROSCAVEL DE 3/4", SEM LUVA</t>
  </si>
  <si>
    <t>5,39</t>
  </si>
  <si>
    <t>5,48</t>
  </si>
  <si>
    <t>REFERÊNCIA SINAPI CÓDIGO 91871</t>
  </si>
  <si>
    <t xml:space="preserve"> 00002684 </t>
  </si>
  <si>
    <t>ELETRODUTO DE PVC RIGIDO ROSCAVEL DE 1 1/4", SEM LUVA</t>
  </si>
  <si>
    <t>11,22</t>
  </si>
  <si>
    <t>11,41</t>
  </si>
  <si>
    <t>REFERÊNCIA SINAPI CÓDIGO 91873</t>
  </si>
  <si>
    <t>1,61</t>
  </si>
  <si>
    <t xml:space="preserve"> 00014153 </t>
  </si>
  <si>
    <t>FITA METALICA PERFURADA, L = *18* MM, ROLO DE 30 M, CARGA RECOMENDADA = *30* KGF</t>
  </si>
  <si>
    <t>61,72</t>
  </si>
  <si>
    <t>REFERÊNCIA ORSE CÓDIGO 12595</t>
  </si>
  <si>
    <t>0,16</t>
  </si>
  <si>
    <t>1,99</t>
  </si>
  <si>
    <t xml:space="preserve"> 00003405 </t>
  </si>
  <si>
    <t>ISOLADOR DE PORCELANA SUSPENSO, DISCO TIPO GARFO OLHAL, DIAMETRO DE 152 MM, PARA TENSAO DE *15* KV</t>
  </si>
  <si>
    <t>88,21</t>
  </si>
  <si>
    <t>REFERÊNCIA SINAPI CÓDIGO 101547</t>
  </si>
  <si>
    <t>5,51</t>
  </si>
  <si>
    <t>7,85</t>
  </si>
  <si>
    <t xml:space="preserve"> 00001902 </t>
  </si>
  <si>
    <t>LUVA EM PVC RIGIDO ROSCAVEL, DE 1 1/4", PARA ELETRODUTO</t>
  </si>
  <si>
    <t>3,81</t>
  </si>
  <si>
    <t>REFERÊNCIA SINAPI CÓDIGO 91886</t>
  </si>
  <si>
    <t>CP0036.1</t>
  </si>
  <si>
    <t>ESCO - ESCORAMENTO</t>
  </si>
  <si>
    <t xml:space="preserve"> E9647 </t>
  </si>
  <si>
    <t>Compactador manual com soquete vibratório - 4,10 kW</t>
  </si>
  <si>
    <t>55,82</t>
  </si>
  <si>
    <t>67,54</t>
  </si>
  <si>
    <t xml:space="preserve"> M0028 </t>
  </si>
  <si>
    <t>Areia média</t>
  </si>
  <si>
    <t>117,65</t>
  </si>
  <si>
    <t>129,42</t>
  </si>
  <si>
    <t>REFERÊNCIA SINAPI CÓDIGO 101618</t>
  </si>
  <si>
    <t>14,28</t>
  </si>
  <si>
    <t>10,02</t>
  </si>
  <si>
    <t xml:space="preserve"> 00007576 </t>
  </si>
  <si>
    <t>SUPORTE EM ACO GALVANIZADO PARA TRANSFORMADOR PARA POSTE DUPLO T 185 X 95 MM, CHAPA DE 5/16"</t>
  </si>
  <si>
    <t>141,30</t>
  </si>
  <si>
    <t>REFERÊNCIA SINAPI CÓDIGO 102110</t>
  </si>
  <si>
    <t>280,71</t>
  </si>
  <si>
    <t>197,06</t>
  </si>
  <si>
    <t xml:space="preserve"> 00007610 </t>
  </si>
  <si>
    <t>TRANSFORMADOR TRIFASICO DE DISTRIBUICAO, POTENCIA DE 30 KVA, TENSAO NOMINAL DE 15 KV, TENSAO SECUNDARIA DE 220/127V, EM OLEO ISOLANTE TIPO MINERAL</t>
  </si>
  <si>
    <t>10.765,38</t>
  </si>
  <si>
    <t>REFERÊNCIA SINAPI CÓDIGO 102102</t>
  </si>
  <si>
    <t>ADMINISTRAÇÃO LOCAL DA OBRA - PLANILHA RESUMO</t>
  </si>
  <si>
    <t>SEMPRE AVALIAR QUANTIDADES DESTA PLANILHA; ADEQUAR MANUALMENTE QUANDO ACHAR PERTINENTE</t>
  </si>
  <si>
    <t>UNIDADE</t>
  </si>
  <si>
    <t>QUANT.</t>
  </si>
  <si>
    <t>CUSTO UNITÁRIO (R$)</t>
  </si>
  <si>
    <t>CUSTO TOTAL
(R$)</t>
  </si>
  <si>
    <t>X</t>
  </si>
  <si>
    <t>ADMINISTRAÇÃO LOCAL - CONSTRUÇÃO MÉDIO PORTE</t>
  </si>
  <si>
    <t>PARCELA FIXA</t>
  </si>
  <si>
    <t>Gerência Técnica</t>
  </si>
  <si>
    <t>mês</t>
  </si>
  <si>
    <t>Gerência Administrativa</t>
  </si>
  <si>
    <t>OAE</t>
  </si>
  <si>
    <t>Gerência Técnica - Complementar da OAE</t>
  </si>
  <si>
    <t>Gerência Administrativa - Complementar da OAE</t>
  </si>
  <si>
    <t>PARCELA VINCULADA</t>
  </si>
  <si>
    <t>Encarregados de Produção - Terraplenagem</t>
  </si>
  <si>
    <t>Encarregados de Produção - Pavimentação</t>
  </si>
  <si>
    <t xml:space="preserve">Encarregados de Produção - Obras de arte especiais </t>
  </si>
  <si>
    <t>Topografia</t>
  </si>
  <si>
    <t>Topografia - Complementar da OAE</t>
  </si>
  <si>
    <t>Equipe de Medicina e Segurança do Trabalho</t>
  </si>
  <si>
    <t>PARCELA VARIÁVEL</t>
  </si>
  <si>
    <t>Equipe de Frente de Serviço</t>
  </si>
  <si>
    <t>equipe x mês</t>
  </si>
  <si>
    <t>Laboratório de solos</t>
  </si>
  <si>
    <t>Laboratório de asfaltos</t>
  </si>
  <si>
    <t>Laboratório de concreto</t>
  </si>
  <si>
    <t>Manejo Florestal</t>
  </si>
  <si>
    <t>técnico x mês</t>
  </si>
  <si>
    <t>MANUTENÇÃO DO CANTEIRO DE OBRAS E ACAMPAMENTOS</t>
  </si>
  <si>
    <t>Equipe de manutenção</t>
  </si>
  <si>
    <t>SUBTOTAL</t>
  </si>
  <si>
    <t>IN7038</t>
  </si>
  <si>
    <t>DESPESAS DIVERSAS</t>
  </si>
  <si>
    <t>Despesas Diversas</t>
  </si>
  <si>
    <t>CUSTO UNITÁRIO TOTAL</t>
  </si>
  <si>
    <t>TG</t>
  </si>
  <si>
    <t>ADMINISTRAÇÃO LOCAL - PARCELA FIXA</t>
  </si>
  <si>
    <t>UTILIZAÇÃO (h)</t>
  </si>
  <si>
    <t>CUSTO UNIT. (R$)</t>
  </si>
  <si>
    <t>CUSTO TOTAL (R$)</t>
  </si>
  <si>
    <t>PROD.</t>
  </si>
  <si>
    <t>IMPROD.</t>
  </si>
  <si>
    <t>GERAL</t>
  </si>
  <si>
    <t>MÃO DE OBRA</t>
  </si>
  <si>
    <t>P9955</t>
  </si>
  <si>
    <t>Engenheiro chefe</t>
  </si>
  <si>
    <t>P9840</t>
  </si>
  <si>
    <t>Encarregado geral</t>
  </si>
  <si>
    <t>P9897</t>
  </si>
  <si>
    <t>Técnico em meio ambiente</t>
  </si>
  <si>
    <t>P9948</t>
  </si>
  <si>
    <t>Motorista de veículo leve</t>
  </si>
  <si>
    <t>P9878</t>
  </si>
  <si>
    <t>Secretária</t>
  </si>
  <si>
    <t>VEÍCULOS</t>
  </si>
  <si>
    <t>E9093</t>
  </si>
  <si>
    <t>Veículo leve - 53 kW</t>
  </si>
  <si>
    <t>E9560</t>
  </si>
  <si>
    <t>Ônibus coletivo - 175 kW</t>
  </si>
  <si>
    <t>AUXILIAR</t>
  </si>
  <si>
    <t>P9946</t>
  </si>
  <si>
    <t>Engenheiro auxiliar</t>
  </si>
  <si>
    <t>P9903</t>
  </si>
  <si>
    <t>Auxiliar técnico</t>
  </si>
  <si>
    <t>x</t>
  </si>
  <si>
    <t>P9883</t>
  </si>
  <si>
    <t>Chefe do setor administrativo</t>
  </si>
  <si>
    <t>P9809</t>
  </si>
  <si>
    <t>Encarregado administrativo</t>
  </si>
  <si>
    <t>P9896</t>
  </si>
  <si>
    <t>Porteiro</t>
  </si>
  <si>
    <t>P9827</t>
  </si>
  <si>
    <t>Vigia</t>
  </si>
  <si>
    <t>P9806</t>
  </si>
  <si>
    <t>Auxiliar administrativo</t>
  </si>
  <si>
    <t>P9842</t>
  </si>
  <si>
    <t>Faxineiro</t>
  </si>
  <si>
    <t>ADMINISTRAÇÃO LOCAL - PARCELA VINCULADA</t>
  </si>
  <si>
    <t>QUANT. EQUIPES</t>
  </si>
  <si>
    <t>P9884</t>
  </si>
  <si>
    <t>Encarregado de terraplenagem</t>
  </si>
  <si>
    <t>P9893</t>
  </si>
  <si>
    <t>Encarregado de pavimentação</t>
  </si>
  <si>
    <t>P9869</t>
  </si>
  <si>
    <t>Encarregado de obras de arte especiais</t>
  </si>
  <si>
    <t>P9875</t>
  </si>
  <si>
    <t>Encarregado de turma</t>
  </si>
  <si>
    <t>P9804</t>
  </si>
  <si>
    <t>Apontador</t>
  </si>
  <si>
    <t>P9949</t>
  </si>
  <si>
    <t>Topógrafo</t>
  </si>
  <si>
    <t>P9950</t>
  </si>
  <si>
    <t>Auxiliar de topografia</t>
  </si>
  <si>
    <t>E9125</t>
  </si>
  <si>
    <t>Van furgão a disesel - 93 kW</t>
  </si>
  <si>
    <t>P9876</t>
  </si>
  <si>
    <t>Técnico de segurança do trabalho</t>
  </si>
  <si>
    <t>P9864</t>
  </si>
  <si>
    <t>Engenheiro de segurança do trabalho</t>
  </si>
  <si>
    <t>P9851</t>
  </si>
  <si>
    <t>Médico do trabalho</t>
  </si>
  <si>
    <t>ADMINISTRAÇÃO LOCAL - PARCELA VARIÁVEL</t>
  </si>
  <si>
    <t>Efs</t>
  </si>
  <si>
    <t>P9858</t>
  </si>
  <si>
    <t>Laboratorista</t>
  </si>
  <si>
    <t>P9833</t>
  </si>
  <si>
    <t>Auxiliar de laboratório</t>
  </si>
  <si>
    <t>P9947</t>
  </si>
  <si>
    <t>Técnico florestal</t>
  </si>
  <si>
    <t>ADMINISTRAÇÃO LOCAL - MANUTENÇÃO DO CANTEIRO DE OBRAS E ACAMPAMENTOS</t>
  </si>
  <si>
    <t>P9952</t>
  </si>
  <si>
    <t>P9953</t>
  </si>
  <si>
    <t>P9954</t>
  </si>
  <si>
    <t>EQUIPAMENTOS</t>
  </si>
  <si>
    <t>E9686</t>
  </si>
  <si>
    <t>Caminhão carroceria com guindauto com capacidade de 20 t.m - 136 Kw</t>
  </si>
  <si>
    <t>h/mês</t>
  </si>
  <si>
    <t>E9524</t>
  </si>
  <si>
    <t>Motoniveladora - 93 kW</t>
  </si>
  <si>
    <t>E9669</t>
  </si>
  <si>
    <t>Caminhão tanque com capacidade de 8.000 l - 136 kW</t>
  </si>
  <si>
    <r>
      <t xml:space="preserve">o histograma de utilização da mão de obra </t>
    </r>
    <r>
      <rPr>
        <b/>
        <u/>
        <sz val="10"/>
        <color theme="0" tint="-0.249977111117893"/>
        <rFont val="Arial"/>
        <family val="2"/>
      </rPr>
      <t>NÃO</t>
    </r>
    <r>
      <rPr>
        <sz val="10"/>
        <color theme="0" tint="-0.249977111117893"/>
        <rFont val="Arial"/>
        <family val="2"/>
      </rPr>
      <t xml:space="preserve"> foi disponibilizado no projeto</t>
    </r>
  </si>
  <si>
    <t>RESUMO DA MÃO DE OBRA PARA CANTEIRO</t>
  </si>
  <si>
    <r>
      <t xml:space="preserve">o histograma de utilização da mão de obra </t>
    </r>
    <r>
      <rPr>
        <b/>
        <u/>
        <sz val="10"/>
        <color theme="0" tint="-0.249977111117893"/>
        <rFont val="Arial"/>
        <family val="2"/>
      </rPr>
      <t>FOI</t>
    </r>
    <r>
      <rPr>
        <sz val="10"/>
        <color theme="0" tint="-0.249977111117893"/>
        <rFont val="Arial"/>
        <family val="2"/>
      </rPr>
      <t xml:space="preserve"> disponibilizado no projeto</t>
    </r>
  </si>
  <si>
    <t>NÃO</t>
  </si>
  <si>
    <t>Haverá alojamento?</t>
  </si>
  <si>
    <t>QUANTIDADE DE PROFISSIONAIS</t>
  </si>
  <si>
    <t>tirar vazias</t>
  </si>
  <si>
    <t>ADMINISTRAÇÃO LOCAL</t>
  </si>
  <si>
    <t>1.3.1</t>
  </si>
  <si>
    <t xml:space="preserve">PARCELA FIXA </t>
  </si>
  <si>
    <r>
      <t>PARCELA FIXA PARA CANTEIRO (N</t>
    </r>
    <r>
      <rPr>
        <b/>
        <vertAlign val="subscript"/>
        <sz val="10"/>
        <color theme="1"/>
        <rFont val="Arial"/>
        <family val="2"/>
      </rPr>
      <t>PF</t>
    </r>
    <r>
      <rPr>
        <b/>
        <sz val="10"/>
        <color theme="1"/>
        <rFont val="Arial"/>
        <family val="2"/>
      </rPr>
      <t>)</t>
    </r>
  </si>
  <si>
    <t>ok</t>
  </si>
  <si>
    <r>
      <t>PARCELA FIXA E VINCULADA PARA CANTEIRO (N</t>
    </r>
    <r>
      <rPr>
        <b/>
        <vertAlign val="subscript"/>
        <sz val="10"/>
        <color theme="1"/>
        <rFont val="Arial"/>
        <family val="2"/>
      </rPr>
      <t>PF-V</t>
    </r>
    <r>
      <rPr>
        <b/>
        <sz val="10"/>
        <color theme="1"/>
        <rFont val="Arial"/>
        <family val="2"/>
      </rPr>
      <t>)</t>
    </r>
  </si>
  <si>
    <r>
      <t>PARCELA VARIÁVEL PARA CANTEIRO (N</t>
    </r>
    <r>
      <rPr>
        <b/>
        <vertAlign val="subscript"/>
        <sz val="10"/>
        <color theme="1"/>
        <rFont val="Arial"/>
        <family val="2"/>
      </rPr>
      <t>PV</t>
    </r>
    <r>
      <rPr>
        <b/>
        <sz val="10"/>
        <color theme="1"/>
        <rFont val="Arial"/>
        <family val="2"/>
      </rPr>
      <t>)</t>
    </r>
  </si>
  <si>
    <t>MÃO DE OBRA ORDINÁRIA</t>
  </si>
  <si>
    <r>
      <t>MÃO DE OBRA ORDINÁRIA PARA CANTEIRO (N</t>
    </r>
    <r>
      <rPr>
        <b/>
        <vertAlign val="subscript"/>
        <sz val="10"/>
        <color theme="1"/>
        <rFont val="Arial"/>
        <family val="2"/>
      </rPr>
      <t>MO</t>
    </r>
    <r>
      <rPr>
        <b/>
        <sz val="10"/>
        <color theme="1"/>
        <rFont val="Arial"/>
        <family val="2"/>
      </rPr>
      <t>)</t>
    </r>
  </si>
  <si>
    <r>
      <t>FUNCIONÁRIOS ALOJADOS NO CANTEIRO (N</t>
    </r>
    <r>
      <rPr>
        <b/>
        <vertAlign val="subscript"/>
        <sz val="10"/>
        <color theme="1"/>
        <rFont val="Arial"/>
        <family val="2"/>
      </rPr>
      <t>FA</t>
    </r>
    <r>
      <rPr>
        <b/>
        <sz val="10"/>
        <color theme="1"/>
        <rFont val="Arial"/>
        <family val="2"/>
      </rPr>
      <t>)</t>
    </r>
  </si>
  <si>
    <r>
      <t>NÚMERO MÁXIMO DE TRABALHADORES = B + C + D (N</t>
    </r>
    <r>
      <rPr>
        <b/>
        <vertAlign val="subscript"/>
        <sz val="11"/>
        <rFont val="Arial"/>
        <family val="2"/>
      </rPr>
      <t>MAX</t>
    </r>
    <r>
      <rPr>
        <b/>
        <sz val="11"/>
        <rFont val="Arial"/>
        <family val="2"/>
      </rPr>
      <t>)</t>
    </r>
  </si>
  <si>
    <t>EQUIPES DE FRENTES DE SERVIÇO E CONTROLE TECNOLÓGICO</t>
  </si>
  <si>
    <t xml:space="preserve">Cod. Cliente             </t>
  </si>
  <si>
    <t xml:space="preserve">Descrição Completa       </t>
  </si>
  <si>
    <t xml:space="preserve">Unid.   </t>
  </si>
  <si>
    <r>
      <t>Prod.Equipe
P</t>
    </r>
    <r>
      <rPr>
        <b/>
        <vertAlign val="subscript"/>
        <sz val="11"/>
        <color theme="1"/>
        <rFont val="Calibri"/>
        <family val="2"/>
        <scheme val="minor"/>
      </rPr>
      <t>h</t>
    </r>
  </si>
  <si>
    <r>
      <t>Equipe/und
E</t>
    </r>
    <r>
      <rPr>
        <b/>
        <vertAlign val="subscript"/>
        <sz val="11"/>
        <color theme="1"/>
        <rFont val="Calibri"/>
        <family val="2"/>
        <scheme val="minor"/>
      </rPr>
      <t>fsdu</t>
    </r>
  </si>
  <si>
    <t>Fator redutor</t>
  </si>
  <si>
    <r>
      <t>Equipe
E</t>
    </r>
    <r>
      <rPr>
        <b/>
        <vertAlign val="subscript"/>
        <sz val="11"/>
        <color theme="1"/>
        <rFont val="Calibri"/>
        <family val="2"/>
        <scheme val="minor"/>
      </rPr>
      <t>fs</t>
    </r>
  </si>
  <si>
    <r>
      <t>Qtde projeto
Q</t>
    </r>
    <r>
      <rPr>
        <b/>
        <vertAlign val="subscript"/>
        <sz val="11"/>
        <color theme="1"/>
        <rFont val="Calibri"/>
        <family val="2"/>
        <scheme val="minor"/>
      </rPr>
      <t>projeto</t>
    </r>
  </si>
  <si>
    <r>
      <t>Laboratório
Q</t>
    </r>
    <r>
      <rPr>
        <b/>
        <vertAlign val="subscript"/>
        <sz val="11"/>
        <color theme="1"/>
        <rFont val="Calibri"/>
        <family val="2"/>
        <scheme val="minor"/>
      </rPr>
      <t>E</t>
    </r>
  </si>
  <si>
    <r>
      <t>Equipe/
und
E</t>
    </r>
    <r>
      <rPr>
        <b/>
        <vertAlign val="subscript"/>
        <sz val="11"/>
        <color theme="1"/>
        <rFont val="Calibri"/>
        <family val="2"/>
        <scheme val="minor"/>
      </rPr>
      <t>LU</t>
    </r>
  </si>
  <si>
    <r>
      <t>Laboratório
E</t>
    </r>
    <r>
      <rPr>
        <b/>
        <vertAlign val="subscript"/>
        <sz val="11"/>
        <color theme="1"/>
        <rFont val="Calibri"/>
        <family val="2"/>
        <scheme val="minor"/>
      </rPr>
      <t>L</t>
    </r>
  </si>
  <si>
    <r>
      <t>Solo
E</t>
    </r>
    <r>
      <rPr>
        <b/>
        <vertAlign val="subscript"/>
        <sz val="11"/>
        <color theme="1"/>
        <rFont val="Calibri"/>
        <family val="2"/>
        <scheme val="minor"/>
      </rPr>
      <t>L</t>
    </r>
  </si>
  <si>
    <r>
      <t>Asfalto
E</t>
    </r>
    <r>
      <rPr>
        <b/>
        <vertAlign val="subscript"/>
        <sz val="11"/>
        <color theme="1"/>
        <rFont val="Calibri"/>
        <family val="2"/>
        <scheme val="minor"/>
      </rPr>
      <t>L</t>
    </r>
  </si>
  <si>
    <r>
      <t>Concreto
E</t>
    </r>
    <r>
      <rPr>
        <b/>
        <vertAlign val="subscript"/>
        <sz val="11"/>
        <color theme="1"/>
        <rFont val="Calibri"/>
        <family val="2"/>
        <scheme val="minor"/>
      </rPr>
      <t>L</t>
    </r>
  </si>
  <si>
    <r>
      <t>Manejo
E</t>
    </r>
    <r>
      <rPr>
        <b/>
        <vertAlign val="subscript"/>
        <sz val="11"/>
        <color theme="1"/>
        <rFont val="Calibri"/>
        <family val="2"/>
        <scheme val="minor"/>
      </rPr>
      <t>L</t>
    </r>
  </si>
  <si>
    <t xml:space="preserve">REGULARIZAÇÃO DO SUBLEITO </t>
  </si>
  <si>
    <t xml:space="preserve">PINTURA DE LIGAÇÃO                                           </t>
  </si>
  <si>
    <t>PAVIMENTO DE CONCRETO COM FÔRMAS DESLIZANTES - AREIA E BRITA COMERCIAIS</t>
  </si>
  <si>
    <t xml:space="preserve">CONCRETO ASFÁLTICO - FAIXA B - AREIA E BRITA COMERCIAIS  </t>
  </si>
  <si>
    <t xml:space="preserve">TERRAPLENAGEM </t>
  </si>
  <si>
    <t>S</t>
  </si>
  <si>
    <t>DRENAGEM E OAC</t>
  </si>
  <si>
    <t xml:space="preserve">MEIO FIO DE CONCRETO - MFC 05 - AREIA E BRITA COMERCIAIS - FORMA DE MADEIRA  </t>
  </si>
  <si>
    <t>CORPO DE BDTC D = 0,80 M PA2 - AREIA, BRITA E PEDRA DE MÃO COMERCIAIS</t>
  </si>
  <si>
    <t>SINALIZAÇÃO, OBRAS COMPLEMENTARES E PROTEÇÃO AMBIENTAL</t>
  </si>
  <si>
    <t xml:space="preserve">ANCORAGEM DE DEFENSA SEMI-MALEÁVEL SIMPLES - FORNECIMENTO E IMPLANTAÇÃO  </t>
  </si>
  <si>
    <t xml:space="preserve">DEFENSA SEMI-MALEÁVEL SIMPLES - FORNECIMENTO E IMPLANTAÇÃO   </t>
  </si>
  <si>
    <t xml:space="preserve">PINTURA DE FAIXA - TINTA BASE ACRÍLICA - ESPESSURA DE 0,6 MM </t>
  </si>
  <si>
    <t xml:space="preserve">PINTURA DE SETAS E ZEBRADOS - TINTA BASE ACRÍLICA - ESPESSURA DE 0,6 MM  </t>
  </si>
  <si>
    <t xml:space="preserve">TACHA REFLETIVA EM RESINA SINTÉTICA - MONODIRECIONAL TIPO I - COM UM PINO - FORNECIMENTO E COLOCAÇÃO </t>
  </si>
  <si>
    <t xml:space="preserve">TACHA REFLETIVA EM RESINA SINTÉTICA - BIDIRECIONAL TIPO I - COM UM PINO - FORNECIMENTO E COLOCAÇÃO </t>
  </si>
  <si>
    <t>PLACA DE REGULAMENTAÇÃO EM AÇO, R2 LADO 1,00 M - PELÍCULA RETRORREFLETIVA TIPO I + SI - FORNECIMENTO E IMPLANTAÇÃO</t>
  </si>
  <si>
    <t>PLACA DE REGULAMENTAÇÃO EM AÇO D = 1,00 M - PELÍCULA RETRORREFLETIVA TIPO I + SI - FORNECIMENTO E IMPLANTAÇÃO</t>
  </si>
  <si>
    <t>PLACA DE ADVERTÊNCIA EM AÇO, LADO DE 1,00 M - PELÍCULA RETRORREFLETIVA TIPO I + SI - FORNECIMENTO E IMPLANTAÇÃO</t>
  </si>
  <si>
    <t>PLACA DE MARCO QUILOMÉTRICO EM AÇO - 0,60 X 0,865 M - PELÍCULA RETRORREFLETIVA TIPO I + I - FORNECIMENTO E IMPLANTAÇÃO</t>
  </si>
  <si>
    <t>PLACA DELINEADOR EM AÇO - 0,50 X 0,60 M - PELÍCULA RETRORREFLETIVA TIPO I + IV - FORNECIMENTO E IMPLANTAÇÃO</t>
  </si>
  <si>
    <t>MANEJO FLORESTAL</t>
  </si>
  <si>
    <t>EFETIVO</t>
  </si>
  <si>
    <t>N</t>
  </si>
  <si>
    <t>c/ coef.</t>
  </si>
  <si>
    <t>Efetivo para dimensionamento do canteiro</t>
  </si>
  <si>
    <t>Npf</t>
  </si>
  <si>
    <t>Número de funcionários da parcela fixa da administração local</t>
  </si>
  <si>
    <t>Npf-v</t>
  </si>
  <si>
    <t>Número de funcionários das parcelas fixa e vinculada da administração local</t>
  </si>
  <si>
    <t>Np-v</t>
  </si>
  <si>
    <t>Número de funcionários da parcela variável da administração local no mês de pico</t>
  </si>
  <si>
    <t>Nmo</t>
  </si>
  <si>
    <t>Número de funcionários da mão de obra ordinária no mês de pico</t>
  </si>
  <si>
    <t>Nfa</t>
  </si>
  <si>
    <t>Número de funcionários alojados no canteiro</t>
  </si>
  <si>
    <t>Nmax</t>
  </si>
  <si>
    <t>Número máximo de funcionários</t>
  </si>
  <si>
    <t>Nota:</t>
  </si>
  <si>
    <t>Nfa = (Npf-v) + (Npv+Nmo)/2</t>
  </si>
  <si>
    <t>Nmax = (Npf-v) + (Nmo) + (Npv)</t>
  </si>
  <si>
    <t>Obs.: Para o dimensionamento do canteiro, considera-se os valores com a aplicação dos coeficientes.</t>
  </si>
  <si>
    <t>CANTEIRO DE OBRAS - Fatores de Ajuste</t>
  </si>
  <si>
    <t>Fator de ajuste padrão da construção
(pág. 84, Vol. 7)</t>
  </si>
  <si>
    <t>Provisório</t>
  </si>
  <si>
    <t>Permanente</t>
  </si>
  <si>
    <t>K1</t>
  </si>
  <si>
    <t>Fator de Mobiliário e Aparelhagem 
(pág. 108, Vol.7)</t>
  </si>
  <si>
    <t>K2</t>
  </si>
  <si>
    <t>Construção e restauração rodoviária de pequeno ou médio porte</t>
  </si>
  <si>
    <t>Construção e restauração rodoviária de grande porte</t>
  </si>
  <si>
    <t>Conservação rodoviária</t>
  </si>
  <si>
    <t>Construção ou recuperação, reforço e alargamento de obras de arte especiais de pequeno porte</t>
  </si>
  <si>
    <t>Construção ou recuperação, reforço e alargamento de obras de arte especiais de médio ou grande porte</t>
  </si>
  <si>
    <t>Construção ferroviária</t>
  </si>
  <si>
    <t>Fator de Ajuste da Distância do Canteiro aos Centros Fornecedores
 (pág. 108, Vol. 7)</t>
  </si>
  <si>
    <t>Condição do Pavimento</t>
  </si>
  <si>
    <t>Leito 
Natural</t>
  </si>
  <si>
    <t>Revestimento Primário</t>
  </si>
  <si>
    <t>Rodovia Pavimentada</t>
  </si>
  <si>
    <t>K3: Fórmulas</t>
  </si>
  <si>
    <t>1+0,0014XDT</t>
  </si>
  <si>
    <t>1+0,0009XDT</t>
  </si>
  <si>
    <t>1+0,0008XDT</t>
  </si>
  <si>
    <t>DT (Km)</t>
  </si>
  <si>
    <t>Parciais Decimais</t>
  </si>
  <si>
    <t>OBS.: Centro Urbano mais Próximo até o canteiro município de Caruaru/PE</t>
  </si>
  <si>
    <t>Definição de Fatores</t>
  </si>
  <si>
    <t>Provisória</t>
  </si>
  <si>
    <t>Construção ou recuperação OAE</t>
  </si>
  <si>
    <t>K3</t>
  </si>
  <si>
    <t>Obs.:</t>
  </si>
  <si>
    <r>
      <rPr>
        <b/>
        <sz val="10"/>
        <color theme="1"/>
        <rFont val="Arial"/>
        <family val="2"/>
      </rPr>
      <t xml:space="preserve">DT= </t>
    </r>
    <r>
      <rPr>
        <sz val="10"/>
        <color theme="1"/>
        <rFont val="Arial"/>
        <family val="2"/>
      </rPr>
      <t>Distância do canteiro ao centro fornecedor</t>
    </r>
  </si>
  <si>
    <t>ROTA DO CENTRO REGIONAL - MUNICÍPIO DE CARUARU</t>
  </si>
  <si>
    <t>CANTEIRO - Custo do Canteiro Principal (CCP)</t>
  </si>
  <si>
    <t>Relação entre áreas Cobertas e áreas totais dos terrenos</t>
  </si>
  <si>
    <t>Construção e Restauração de Rodovias</t>
  </si>
  <si>
    <t>Pequeno</t>
  </si>
  <si>
    <t>Médio</t>
  </si>
  <si>
    <t>Grande</t>
  </si>
  <si>
    <t>Relação entre as áreas cobertas edificadas e as áreas totais dos terrenos</t>
  </si>
  <si>
    <t>Fator de Equivalência de Áreas descobertas</t>
  </si>
  <si>
    <t>FEAD</t>
  </si>
  <si>
    <t>CMCC (obtido através do Site da caixa e IBGE)</t>
  </si>
  <si>
    <t>CMCC</t>
  </si>
  <si>
    <t>Custo médio da Construção civil - Jul/2025 (Pernambuco)
(Não considerando a desoneração)</t>
  </si>
  <si>
    <t>Dimensionamento das áreas Variáveis 
(Tabela 40 - pág. 88 do Manual Vol. 7)</t>
  </si>
  <si>
    <t>Instalações Cobertas</t>
  </si>
  <si>
    <t>Áreas 
Dimensionadas</t>
  </si>
  <si>
    <t>Equações de Dimensionamento 
das Áreas</t>
  </si>
  <si>
    <t>Escritório e seção técnica</t>
  </si>
  <si>
    <r>
      <t>A</t>
    </r>
    <r>
      <rPr>
        <sz val="8"/>
        <color theme="1"/>
        <rFont val="Arial"/>
        <family val="2"/>
      </rPr>
      <t>E-ST</t>
    </r>
    <r>
      <rPr>
        <sz val="10"/>
        <color theme="1"/>
        <rFont val="Arial"/>
        <family val="2"/>
      </rPr>
      <t xml:space="preserve"> = (57,95 + 4,5 x NPF) * 80%</t>
    </r>
  </si>
  <si>
    <t>Refeitório e cozinha</t>
  </si>
  <si>
    <r>
      <t>A</t>
    </r>
    <r>
      <rPr>
        <sz val="8"/>
        <color theme="1"/>
        <rFont val="Arial"/>
        <family val="2"/>
      </rPr>
      <t>R-C</t>
    </r>
    <r>
      <rPr>
        <sz val="10"/>
        <color theme="1"/>
        <rFont val="Arial"/>
        <family val="2"/>
      </rPr>
      <t xml:space="preserve"> = (1,55 x 50% NMAX) * 80%</t>
    </r>
  </si>
  <si>
    <t>Alojamentos</t>
  </si>
  <si>
    <r>
      <t>A</t>
    </r>
    <r>
      <rPr>
        <sz val="8"/>
        <color theme="1"/>
        <rFont val="Arial"/>
        <family val="2"/>
      </rPr>
      <t>AL</t>
    </r>
    <r>
      <rPr>
        <sz val="10"/>
        <color theme="1"/>
        <rFont val="Arial"/>
        <family val="2"/>
      </rPr>
      <t xml:space="preserve"> = (3,11 x 50% x (Nmo + Npv)) * 80%</t>
    </r>
  </si>
  <si>
    <t>Banheiros e vestiário</t>
  </si>
  <si>
    <r>
      <t>A</t>
    </r>
    <r>
      <rPr>
        <sz val="8"/>
        <color theme="1"/>
        <rFont val="Arial"/>
        <family val="2"/>
      </rPr>
      <t>B-V</t>
    </r>
    <r>
      <rPr>
        <sz val="10"/>
        <color theme="1"/>
        <rFont val="Arial"/>
        <family val="2"/>
      </rPr>
      <t xml:space="preserve"> = (0,77 x (NMO + NPV)) * 80%</t>
    </r>
  </si>
  <si>
    <t>Ambulatório</t>
  </si>
  <si>
    <r>
      <t>A</t>
    </r>
    <r>
      <rPr>
        <sz val="8"/>
        <color theme="1"/>
        <rFont val="Arial"/>
        <family val="2"/>
      </rPr>
      <t>AMB</t>
    </r>
    <r>
      <rPr>
        <sz val="10"/>
        <color theme="1"/>
        <rFont val="Arial"/>
        <family val="2"/>
      </rPr>
      <t xml:space="preserve"> = (0,25 x Nmax) * 80%</t>
    </r>
  </si>
  <si>
    <t>Área de recreação</t>
  </si>
  <si>
    <r>
      <t>A</t>
    </r>
    <r>
      <rPr>
        <sz val="8"/>
        <color theme="1"/>
        <rFont val="Arial"/>
        <family val="2"/>
      </rPr>
      <t>AR</t>
    </r>
    <r>
      <rPr>
        <sz val="10"/>
        <color theme="1"/>
        <rFont val="Arial"/>
        <family val="2"/>
      </rPr>
      <t xml:space="preserve"> = (1,5 x 50% NFA) * 80%</t>
    </r>
  </si>
  <si>
    <t>Residências</t>
  </si>
  <si>
    <r>
      <t>A</t>
    </r>
    <r>
      <rPr>
        <sz val="8"/>
        <color theme="1"/>
        <rFont val="Arial"/>
        <family val="2"/>
      </rPr>
      <t>RES</t>
    </r>
    <r>
      <rPr>
        <sz val="10"/>
        <color theme="1"/>
        <rFont val="Arial"/>
        <family val="2"/>
      </rPr>
      <t xml:space="preserve"> = (8,46 x Npf-v) * 80%</t>
    </r>
  </si>
  <si>
    <t>Redução de 20% no cálculo das áreas, conforme instrução de serviço Nº 01 GEP/DER-PE, de 08 de setembro de 2020</t>
  </si>
  <si>
    <t>Áreas fixas - Construção e Restauração Rodoviária 
( Tabela 41 - Pág. 89 do Vol. 7)</t>
  </si>
  <si>
    <t>Porte</t>
  </si>
  <si>
    <t>Almoxarifado e Depósito de cimento</t>
  </si>
  <si>
    <t>Oficina</t>
  </si>
  <si>
    <t>Guarita</t>
  </si>
  <si>
    <t>Redução de áreas, conforme instrução de serviço Nº 01 GEP/DER-PE, de 08 de setembro de 2020</t>
  </si>
  <si>
    <t>ÁREAS COBERTAS
Aplicar fator de equivalência de áreas cobertas 
(fatores apresentados na pág. 112 do Vol. 7)</t>
  </si>
  <si>
    <t>Instalações</t>
  </si>
  <si>
    <t>Área de Ref. (m2)
(AF)</t>
  </si>
  <si>
    <t>FEAC</t>
  </si>
  <si>
    <t>Áreas Equivalentes
(AE)</t>
  </si>
  <si>
    <t>Área de referência do terreno (m2) 
(AT)</t>
  </si>
  <si>
    <t>Área Total de Referência do terreno</t>
  </si>
  <si>
    <t>AT = AF / 45%</t>
  </si>
  <si>
    <t>*obtido através da relação entre áreas totais e cobertas da pág. 91, Vol. 7</t>
  </si>
  <si>
    <t>Área descoberta (m2) 
(AD)</t>
  </si>
  <si>
    <t>Área descoberta</t>
  </si>
  <si>
    <t>AD = AT - AF</t>
  </si>
  <si>
    <t>*diferença entre área total do terreno e área coberta</t>
  </si>
  <si>
    <t>Área do canteiro coberto
(AC)</t>
  </si>
  <si>
    <t>Área (m2)</t>
  </si>
  <si>
    <t>AC = AF</t>
  </si>
  <si>
    <t>CCP - Custo do Canteiro Principal (pág. 109, Vol. 7)</t>
  </si>
  <si>
    <t>CCP</t>
  </si>
  <si>
    <r>
      <rPr>
        <b/>
        <sz val="10"/>
        <color theme="1"/>
        <rFont val="Arial"/>
        <family val="2"/>
      </rPr>
      <t xml:space="preserve">CCP = </t>
    </r>
    <r>
      <rPr>
        <sz val="10"/>
        <color theme="1"/>
        <rFont val="Arial"/>
        <family val="2"/>
      </rPr>
      <t xml:space="preserve">[(k1 x k2 x k3 xΣAC x FEAC )+(ΣAD x FEAD )]x CMCC </t>
    </r>
  </si>
  <si>
    <t>COT03 (*)</t>
  </si>
  <si>
    <t>CANTEIRO - Custo do Canteiro Complementar (CCC)</t>
  </si>
  <si>
    <t>Construção ou recuperação, reforço e alargamento de obras de arte especiais</t>
  </si>
  <si>
    <t>Áreas fixas - Construção e Restauração Rodoviária 
( Tabela 45 - Pág. 89 do Vol. 7)</t>
  </si>
  <si>
    <t>AT = AF / 35%</t>
  </si>
  <si>
    <r>
      <rPr>
        <b/>
        <sz val="10"/>
        <color theme="1"/>
        <rFont val="Arial"/>
        <family val="2"/>
      </rPr>
      <t xml:space="preserve">CCO = </t>
    </r>
    <r>
      <rPr>
        <sz val="10"/>
        <color theme="1"/>
        <rFont val="Arial"/>
        <family val="2"/>
      </rPr>
      <t xml:space="preserve">[(k1 x k2 x k3 xΣAC x FEAC )+(ΣAD x FEAD )]x CMCC </t>
    </r>
  </si>
  <si>
    <t>CANTEIRO - Custo do Canteiro Industrial (CCI)</t>
  </si>
  <si>
    <t>Instalações Industriais</t>
  </si>
  <si>
    <t>ÁREAS COBERTAS</t>
  </si>
  <si>
    <t>Área de Ref.</t>
  </si>
  <si>
    <t>Áreas Equivalentes</t>
  </si>
  <si>
    <t>Laboratórios 
(asfalto e concreto)</t>
  </si>
  <si>
    <t>Almoxarifados (concreto e asfalto)</t>
  </si>
  <si>
    <t>Oficinas 
(concreto e asfalto)</t>
  </si>
  <si>
    <t>Construções em padrão provisório (Áreas Cobertas)</t>
  </si>
  <si>
    <t>k1*k2*k3* Áreas Equivalentes*CMCC</t>
  </si>
  <si>
    <t>CUSTO TOTAL DOS CANTEIROS INDUSTRIAIS</t>
  </si>
  <si>
    <t>MOBILIZAÇÃO E DESMOBILIZAÇÃO DE EQUIPAMENTOS E VEÍCULOS</t>
  </si>
  <si>
    <t>CONSIDERAÇÕES INICIAIS:</t>
  </si>
  <si>
    <t>Segundo a nova metodologia, os custos de mobilização de um determinado projeto podem ser definidos em função de composições de custos de referência elaboradas para os diferentes veículos transportadores, conforme expressão apresentada abaixo:</t>
  </si>
  <si>
    <t>CMob</t>
  </si>
  <si>
    <t>Representa o custo de mobilização;</t>
  </si>
  <si>
    <t>DM</t>
  </si>
  <si>
    <t>Representa a distância de mobilização, em quilômetros (km) ou em milhas náuticas (mi);</t>
  </si>
  <si>
    <t>K</t>
  </si>
  <si>
    <t>Representa o fator relacionado à necessidade de retorno do veículo a sua origem;</t>
  </si>
  <si>
    <t>FU</t>
  </si>
  <si>
    <t>Representa o fator de utilização do veículo transportador</t>
  </si>
  <si>
    <t>V</t>
  </si>
  <si>
    <t>representa a velocidade média de transporte, em km/h ou nós;</t>
  </si>
  <si>
    <t>CH</t>
  </si>
  <si>
    <t>Representa o custo horário do veículo transportador;</t>
  </si>
  <si>
    <t>O fator K será igual a 1 quando o veículo não retornar e 2 quando o veículo transportador retornar ao local de origem</t>
  </si>
  <si>
    <t>Já o fator FU representa o inverso do número de equipamentos a serem transportados nos diferentes veículos transportadores.</t>
  </si>
  <si>
    <t>OBSERVAÇÕES:</t>
  </si>
  <si>
    <r>
      <rPr>
        <sz val="10"/>
        <color theme="1"/>
        <rFont val="Arial"/>
        <family val="2"/>
      </rPr>
      <t xml:space="preserve">1 - De acordo com o </t>
    </r>
    <r>
      <rPr>
        <b/>
        <sz val="10"/>
        <color theme="1"/>
        <rFont val="Arial"/>
        <family val="2"/>
      </rPr>
      <t>Manual Sicro - Volume 9 - Mobilização e Desmobilização</t>
    </r>
    <r>
      <rPr>
        <sz val="10"/>
        <color theme="1"/>
        <rFont val="Arial"/>
        <family val="2"/>
      </rPr>
      <t>, as ferramentas e os equipamentos leves ou de pequeno porte, cujo peso individual e formato permitem que sejam transportados, embarcados ou rebocados, serão transportados em veículos transportadores autônomos da frota mobilizada (que podem se deslocar pelos próprios meios)</t>
    </r>
  </si>
  <si>
    <t>2 - A cada mobilização corresponderá uma desmobilização, cujo cálculo será igual ao da mobilização.</t>
  </si>
  <si>
    <t>DADOS DE ENTRADA:</t>
  </si>
  <si>
    <t>Tabela 01 - Velocidades médias de transporte por tipo e condição da via e extensões</t>
  </si>
  <si>
    <t>Velocidade Rodovia Pav (P) - km/h</t>
  </si>
  <si>
    <t>Velocidade Rodovia Revestimento Primário (RP) - km/h</t>
  </si>
  <si>
    <t>Velocidade Rodovia Leito Natural (LN) - km/h</t>
  </si>
  <si>
    <t>DMT Capital - Canteiro (km)</t>
  </si>
  <si>
    <t>RECIFE/PE</t>
  </si>
  <si>
    <t>DISCRIMINAÇÃO</t>
  </si>
  <si>
    <t>ORIGEM</t>
  </si>
  <si>
    <t xml:space="preserve">DESTINO </t>
  </si>
  <si>
    <t>DISTANCIA MOBILIZAÇÃO DM (km)</t>
  </si>
  <si>
    <t>VELOCIDADE MÉDIA  - V (km/h)</t>
  </si>
  <si>
    <t>TEMPO DE VIAGEM
(h)</t>
  </si>
  <si>
    <t>FATOR DE UTILIZAÇÃO (FU)</t>
  </si>
  <si>
    <t>IDA/
VOLTA
(K)</t>
  </si>
  <si>
    <t>QUANTIDADE</t>
  </si>
  <si>
    <t>EQUIPAMENTO TRANSPORTADOR</t>
  </si>
  <si>
    <t>CUSTO HORÁRIO - CH (R$)</t>
  </si>
  <si>
    <t>CUSTO TOTAL MOBILIZAÇÃO - Cmob (R$)</t>
  </si>
  <si>
    <t>EQUIPAMENTOS DE GRANDE PORTE</t>
  </si>
  <si>
    <t>Canteiro</t>
  </si>
  <si>
    <t>E9665</t>
  </si>
  <si>
    <t>1.2</t>
  </si>
  <si>
    <t>E9687</t>
  </si>
  <si>
    <t>1.3</t>
  </si>
  <si>
    <t>E9545</t>
  </si>
  <si>
    <t>E9018</t>
  </si>
  <si>
    <t>1.4</t>
  </si>
  <si>
    <t>E9681</t>
  </si>
  <si>
    <t>E9666</t>
  </si>
  <si>
    <t>1.5</t>
  </si>
  <si>
    <t>E9558</t>
  </si>
  <si>
    <t>1.6</t>
  </si>
  <si>
    <t>E9526</t>
  </si>
  <si>
    <t>1.7</t>
  </si>
  <si>
    <t>E9509</t>
  </si>
  <si>
    <t>1.8</t>
  </si>
  <si>
    <t>E9076</t>
  </si>
  <si>
    <t>1.9</t>
  </si>
  <si>
    <t>E9577</t>
  </si>
  <si>
    <t>1.10</t>
  </si>
  <si>
    <t>E9762</t>
  </si>
  <si>
    <t>1.11</t>
  </si>
  <si>
    <t>E9772</t>
  </si>
  <si>
    <t>1.12</t>
  </si>
  <si>
    <t>E9199</t>
  </si>
  <si>
    <t>1.13</t>
  </si>
  <si>
    <t>E9571</t>
  </si>
  <si>
    <t>1.14</t>
  </si>
  <si>
    <t>E9685</t>
  </si>
  <si>
    <t>1.15</t>
  </si>
  <si>
    <t>E9530</t>
  </si>
  <si>
    <t>1.16</t>
  </si>
  <si>
    <t>E9082</t>
  </si>
  <si>
    <t>1.17</t>
  </si>
  <si>
    <t>E9644</t>
  </si>
  <si>
    <t>1.18</t>
  </si>
  <si>
    <t>E9667</t>
  </si>
  <si>
    <t>1.19</t>
  </si>
  <si>
    <t>E9515</t>
  </si>
  <si>
    <t>1.20</t>
  </si>
  <si>
    <t>E9672</t>
  </si>
  <si>
    <t>1.21</t>
  </si>
  <si>
    <t>E9588</t>
  </si>
  <si>
    <t>1.22</t>
  </si>
  <si>
    <t>E9511</t>
  </si>
  <si>
    <t>1.23</t>
  </si>
  <si>
    <t>E9574</t>
  </si>
  <si>
    <t>1.24</t>
  </si>
  <si>
    <t>E9541</t>
  </si>
  <si>
    <t>1.25</t>
  </si>
  <si>
    <t>E9540</t>
  </si>
  <si>
    <t>1.26</t>
  </si>
  <si>
    <t>E9044</t>
  </si>
  <si>
    <t>1.27</t>
  </si>
  <si>
    <t>E9670</t>
  </si>
  <si>
    <t>1.28</t>
  </si>
  <si>
    <t>E9021</t>
  </si>
  <si>
    <t>E9508</t>
  </si>
  <si>
    <t>1.29</t>
  </si>
  <si>
    <t>E9117</t>
  </si>
  <si>
    <t>1.30</t>
  </si>
  <si>
    <t>E9642</t>
  </si>
  <si>
    <t>1.31</t>
  </si>
  <si>
    <t>E9589</t>
  </si>
  <si>
    <t>1.32</t>
  </si>
  <si>
    <t>E9094</t>
  </si>
  <si>
    <t>1.33</t>
  </si>
  <si>
    <t>E9017</t>
  </si>
  <si>
    <t>1.34</t>
  </si>
  <si>
    <t>1.35</t>
  </si>
  <si>
    <t>E9584</t>
  </si>
  <si>
    <t>1.36</t>
  </si>
  <si>
    <t>E9127</t>
  </si>
  <si>
    <t>1.37</t>
  </si>
  <si>
    <t>E9605</t>
  </si>
  <si>
    <t>1.38</t>
  </si>
  <si>
    <t>E9773</t>
  </si>
  <si>
    <t>1.39</t>
  </si>
  <si>
    <t>E9617</t>
  </si>
  <si>
    <t>1.40</t>
  </si>
  <si>
    <t>E9792</t>
  </si>
  <si>
    <t>1.41</t>
  </si>
  <si>
    <t>E9041</t>
  </si>
  <si>
    <t>1.42</t>
  </si>
  <si>
    <t>E9785</t>
  </si>
  <si>
    <t>1.43</t>
  </si>
  <si>
    <t>E9052</t>
  </si>
  <si>
    <t>1.44</t>
  </si>
  <si>
    <t>E9678</t>
  </si>
  <si>
    <t>1.45</t>
  </si>
  <si>
    <t>E9144</t>
  </si>
  <si>
    <t>1.46</t>
  </si>
  <si>
    <t>E9579</t>
  </si>
  <si>
    <t>1.47</t>
  </si>
  <si>
    <t>E9689</t>
  </si>
  <si>
    <t>1.48</t>
  </si>
  <si>
    <t>E9697</t>
  </si>
  <si>
    <t>TOTAL DE EQUIPAMENTOS DE GRANDE PORTE (R$)</t>
  </si>
  <si>
    <t>QUANT</t>
  </si>
  <si>
    <t>DMT
(KM)</t>
  </si>
  <si>
    <t>IDA/VOLTA</t>
  </si>
  <si>
    <t>PESO UNITÁRIO
(KG)</t>
  </si>
  <si>
    <t>PESO UNITÁRIO
(T)</t>
  </si>
  <si>
    <t>PESO TOTAL</t>
  </si>
  <si>
    <t>ORIGEM - DESTINO</t>
  </si>
  <si>
    <t>EQUIPAMENTOS DE PEQUENO PORTE</t>
  </si>
  <si>
    <t xml:space="preserve"> E9764 </t>
  </si>
  <si>
    <t>Recife - Canteiro</t>
  </si>
  <si>
    <t xml:space="preserve"> E9066 </t>
  </si>
  <si>
    <t xml:space="preserve"> E9535 </t>
  </si>
  <si>
    <t>2.6</t>
  </si>
  <si>
    <t xml:space="preserve"> E9753 </t>
  </si>
  <si>
    <t>2.7</t>
  </si>
  <si>
    <t>2.8</t>
  </si>
  <si>
    <t xml:space="preserve"> E9675 </t>
  </si>
  <si>
    <t>2.9</t>
  </si>
  <si>
    <t xml:space="preserve"> E9622 </t>
  </si>
  <si>
    <t>2.10</t>
  </si>
  <si>
    <t xml:space="preserve"> E9623 </t>
  </si>
  <si>
    <t>2.11</t>
  </si>
  <si>
    <t>2.12</t>
  </si>
  <si>
    <t>2.13</t>
  </si>
  <si>
    <t xml:space="preserve"> E9544 </t>
  </si>
  <si>
    <t>2.14</t>
  </si>
  <si>
    <t xml:space="preserve"> E9547 </t>
  </si>
  <si>
    <t>2.15</t>
  </si>
  <si>
    <t xml:space="preserve"> E9568 </t>
  </si>
  <si>
    <t>2.16</t>
  </si>
  <si>
    <t>E9521</t>
  </si>
  <si>
    <t>2.17</t>
  </si>
  <si>
    <t>E9156</t>
  </si>
  <si>
    <t>2.18</t>
  </si>
  <si>
    <t>E9556</t>
  </si>
  <si>
    <t>2.19</t>
  </si>
  <si>
    <t>E9069</t>
  </si>
  <si>
    <t>2.20</t>
  </si>
  <si>
    <t>E9643</t>
  </si>
  <si>
    <t>2.21</t>
  </si>
  <si>
    <t>E9026</t>
  </si>
  <si>
    <t>2.22</t>
  </si>
  <si>
    <t>E9719</t>
  </si>
  <si>
    <t>2.23</t>
  </si>
  <si>
    <t>E9788</t>
  </si>
  <si>
    <t>2.24</t>
  </si>
  <si>
    <t>E9662</t>
  </si>
  <si>
    <t>2.25</t>
  </si>
  <si>
    <t>E9559</t>
  </si>
  <si>
    <t>2.26</t>
  </si>
  <si>
    <t>E9754</t>
  </si>
  <si>
    <t>2.27</t>
  </si>
  <si>
    <t>E9717</t>
  </si>
  <si>
    <t>2.28</t>
  </si>
  <si>
    <t>E9646</t>
  </si>
  <si>
    <t>2.29</t>
  </si>
  <si>
    <t>E9527</t>
  </si>
  <si>
    <t>2.30</t>
  </si>
  <si>
    <t>E9518</t>
  </si>
  <si>
    <t>2.31</t>
  </si>
  <si>
    <t>E9513</t>
  </si>
  <si>
    <t>2.32</t>
  </si>
  <si>
    <t>E9256</t>
  </si>
  <si>
    <t>2.33</t>
  </si>
  <si>
    <t>E9671</t>
  </si>
  <si>
    <t>2.34</t>
  </si>
  <si>
    <t>E9694</t>
  </si>
  <si>
    <t>2.35</t>
  </si>
  <si>
    <t>E9631</t>
  </si>
  <si>
    <t>2.36</t>
  </si>
  <si>
    <t>E9760</t>
  </si>
  <si>
    <t>2.37</t>
  </si>
  <si>
    <t>E9723</t>
  </si>
  <si>
    <t>2.38</t>
  </si>
  <si>
    <t>E9763</t>
  </si>
  <si>
    <t>2.39</t>
  </si>
  <si>
    <t>E9028</t>
  </si>
  <si>
    <t>2.40</t>
  </si>
  <si>
    <t>E9750</t>
  </si>
  <si>
    <t>2.41</t>
  </si>
  <si>
    <t>E9621</t>
  </si>
  <si>
    <t>2.42</t>
  </si>
  <si>
    <t>E9024</t>
  </si>
  <si>
    <t>PESO TOTAL (KG)</t>
  </si>
  <si>
    <t>CUSTO DO TRANSPORTE
(R$)</t>
  </si>
  <si>
    <t>Carga, manobra e descarga de materiais diversos em caminhão carroceria de 15 t - carga e descarga com caminhão guindauto de 20 t.m</t>
  </si>
  <si>
    <t>TOTAL DE EQUIPAMENTOS DE PEQUENO PORTE (R$)</t>
  </si>
  <si>
    <t xml:space="preserve">TOTAL GERAL </t>
  </si>
  <si>
    <t>BDI =</t>
  </si>
  <si>
    <t>CUSTO TOTAL DA MOBILIZAÇÃO (R$)</t>
  </si>
  <si>
    <t>EQUIPAMENTO MÍNIMO</t>
  </si>
  <si>
    <t>Tempo de trabalho (h/mês)</t>
  </si>
  <si>
    <t>Tempo de obra (meses)</t>
  </si>
  <si>
    <t>Produtivo</t>
  </si>
  <si>
    <t>Improdutivo</t>
  </si>
  <si>
    <t xml:space="preserve">Motoniveladora - 93 kW  </t>
  </si>
  <si>
    <t xml:space="preserve">Caminhão carroceria com capacidade de 5 t - 120 kw  </t>
  </si>
  <si>
    <t>Vibroacabadora de asfalto sobre esteiras - 97 kW</t>
  </si>
  <si>
    <t>Rolo compactador liso tandem vibratório autopropelido de 10,4 t - 82 kW</t>
  </si>
  <si>
    <t>Tanque de estocagem de asfalto com capacidade de 30.000 l</t>
  </si>
  <si>
    <t xml:space="preserve">Retroescavadeira de pneus - capacidade da caçamba da pá-carregadeira de 0,76 m³ e da retroescavadeira de 0,29 m³ - 58 kw  </t>
  </si>
  <si>
    <t>Caminhão tanque distribuidor de asfalto com capacidade de 6.000 l - 7 kW/136 kW</t>
  </si>
  <si>
    <t>Equipamento para pintura eletrostática com cabine dupla de 7,00 kW e estufa de 80.000 kCal</t>
  </si>
  <si>
    <t>Trator agrícola sobre pneus - 77 kW</t>
  </si>
  <si>
    <t xml:space="preserve"> E9762</t>
  </si>
  <si>
    <t>Rolo compactador de pneus autopropelido de 27 t - 85 kW</t>
  </si>
  <si>
    <t xml:space="preserve">Retroescavadeira de pneus com caçamba de escavação trapezoidal ou triangular com seção de corte de 0,15 a 0,20 m² - 58 kw  </t>
  </si>
  <si>
    <t xml:space="preserve">Caminhão com sistema de hidrojateamento de alta pressão e vácuo para limpeza e desobstrução de bueiros com capacidade total de 15.600 l - 188 kw  </t>
  </si>
  <si>
    <t xml:space="preserve">Caminhão tanque com capacidade de 10.000 l - 188 kw  </t>
  </si>
  <si>
    <t xml:space="preserve">Rolo compactador pé de carneiro vibratório autopropelido por pneus de 11,6 t - 82 kw  </t>
  </si>
  <si>
    <t xml:space="preserve">Rolo compactador liso vibratório autopropelido por pneus de 11 t - 97 kw  </t>
  </si>
  <si>
    <t xml:space="preserve">Bate-estaca hidráulico para defensas montado em caminhão guindauto com capacidade de 6,2 t e carroceria de 5 t - 152 kw  </t>
  </si>
  <si>
    <t xml:space="preserve">Caminhão demarcador de faixas com sistema de pintura a frio - 28 kw/129 kw  </t>
  </si>
  <si>
    <t xml:space="preserve">caminhão basculante com capacidade de 14 m³ - 210 kw  </t>
  </si>
  <si>
    <t xml:space="preserve">Escavadeira hidráulica sobre esteiras com caçamba com capacidade de 1,56 m³ - 118 kw  </t>
  </si>
  <si>
    <t xml:space="preserve">Caminhão basculante para rocha com capacidade de 12 m³ - 210 kw  </t>
  </si>
  <si>
    <t xml:space="preserve">Vibroacabadora de concreto sobre esteiras com fôrmas deslizantes - 205 kw  </t>
  </si>
  <si>
    <t xml:space="preserve">Carregadeira de pneus com capacidade de 3,40 m³ - 195 kw  </t>
  </si>
  <si>
    <t xml:space="preserve">Perfuratriz sobre esteiras - 145 kw  </t>
  </si>
  <si>
    <t xml:space="preserve">USINA DE ASFALTO A QUENTE GRAVIMÉTRICA COM CAPACIDADE DE 100/140 T/H - 260 KW  </t>
  </si>
  <si>
    <t xml:space="preserve">Trator sobre esteiras com lâmina - 259 kw  </t>
  </si>
  <si>
    <t xml:space="preserve">Trator sobre esteiras com lâmina - 127 kw  </t>
  </si>
  <si>
    <t xml:space="preserve">Central de concreto com capacidade de 150 m³/h - dosadora e misturadora  </t>
  </si>
  <si>
    <t xml:space="preserve">Usina móvel de lama asfáltica ou microrrevestimento com cavalo mecânico com capacidade de 12 m³ - 95,6 kw/276 kw  </t>
  </si>
  <si>
    <t xml:space="preserve">Grupo gerador - 456 kva  </t>
  </si>
  <si>
    <t xml:space="preserve">Carregadeira de pneus para rocha com capacidade de 2,50 m³ - 105 kw  </t>
  </si>
  <si>
    <t xml:space="preserve">Perfuratriz hidráulica sobre esteiras para estaca raiz - 56 kw  </t>
  </si>
  <si>
    <t>Máquina texturizadora e aplicadora de cura química em pavimento de concreto - 44,80 kw  M</t>
  </si>
  <si>
    <t xml:space="preserve">Guindaste móvel sobre pneus com 6 eixos com capacidade máxima de 350 t - 450 kw  </t>
  </si>
  <si>
    <t xml:space="preserve">Escavadeira hidráulica sobre esteira com capacidade de 0,4 m³ - 64 kw  </t>
  </si>
  <si>
    <t xml:space="preserve">Caminhão guindauto com capacidade de elevação de 6,2 t e carroceria de 7 t - 136 kw  </t>
  </si>
  <si>
    <t xml:space="preserve">Carregadeira de pneus com capacidade de 1,72 m³ - 113 kw  </t>
  </si>
  <si>
    <t>Escavadeira hidráulica com martelo hidráulico de 520 kg - 75 kw</t>
  </si>
  <si>
    <t xml:space="preserve">Caminhão tanque com capacidade de 6.000 l - 136 kw  </t>
  </si>
  <si>
    <t xml:space="preserve">Retroescavadeira de pneus com caçamba de escavação trapezoidal ou triangular com seção de corte de 0,20 a 0,30 m² - 58 kw  </t>
  </si>
  <si>
    <t xml:space="preserve">Usina misturadora de pré-misturado a frio com capacidade de 60 t/h - 23,50 kw  </t>
  </si>
  <si>
    <t xml:space="preserve">Caminhão para hidrossemeadura com capacidade de 7.500 l - 77,2 kw/235 kw  </t>
  </si>
  <si>
    <t xml:space="preserve">Caminhão guindauto com capacidade de elevação de 11,9 t e carroceria de 11,5 t - 188 kw  </t>
  </si>
  <si>
    <t xml:space="preserve">Guindaste móvel sobre pneus com 2 eixos com capacidade máxima de 55 t - 186 kw  </t>
  </si>
  <si>
    <t xml:space="preserve">Empilhadeira a diesel com capacidade de 10 t - 82 kw  </t>
  </si>
  <si>
    <t xml:space="preserve">Fresadora a frio - 455 kw  </t>
  </si>
  <si>
    <t xml:space="preserve">Pórtico metálico rolante com talha com capacidade de 5 t - 10 kw  </t>
  </si>
  <si>
    <t xml:space="preserve">Caminhão basculante com capacidade de 10 m³ - 210 kw  </t>
  </si>
  <si>
    <t xml:space="preserve">Minicarregadeira de pneus com vassoura de 1,68 m - 45,50 kw  </t>
  </si>
  <si>
    <t>Grupo gerador - 7,2 kVA</t>
  </si>
  <si>
    <t>Grupo gerador - 14 kVA</t>
  </si>
  <si>
    <t>Serra circular com bancada - D = 30 cm - 4 kW</t>
  </si>
  <si>
    <t>Grupo gerador - 23 kVA</t>
  </si>
  <si>
    <t>Martelete perfurador/rompedor elétrico - 1,50 kW</t>
  </si>
  <si>
    <t>Máquina de bancada universal para corte de chapa - 1,50 kW</t>
  </si>
  <si>
    <t>Máquina de bancada guilhotina - 4,00 kW</t>
  </si>
  <si>
    <t>Vassoura mecânica rebocável com largura de 2,44 m</t>
  </si>
  <si>
    <t>Máquina de solda elétrica transformadora 250 A - 9,20 kW</t>
  </si>
  <si>
    <t>Furadeira de impacto de 12,5 mm - 0,80 kW</t>
  </si>
  <si>
    <t xml:space="preserve">Grupo gerador - 3,2 kva  </t>
  </si>
  <si>
    <t xml:space="preserve">Soprador de ar costal - 2,6 kw  </t>
  </si>
  <si>
    <t xml:space="preserve">Compactador manual de placa vibratória - 3,00 kw  </t>
  </si>
  <si>
    <t xml:space="preserve">Vibrador de imersão para concreto - 4,10 kw  </t>
  </si>
  <si>
    <t xml:space="preserve">Equipamento para pintura a ar comprimido de pistola com caneca com capacidade de 1.000 ml e compressor de 1,50 kw  </t>
  </si>
  <si>
    <t xml:space="preserve">Máquina policorte - 2,20 kw  </t>
  </si>
  <si>
    <t xml:space="preserve">Compressor de ar portátil de 58,52 l/s (124 pcm) - 27 kw  </t>
  </si>
  <si>
    <t xml:space="preserve">Martelete perfurador/rompedor a ar comprimido de 25 kg para rocha com capacidade de 2.040 gpm  </t>
  </si>
  <si>
    <t xml:space="preserve">Grade de 24 discos rebocável de d = 60 cm (24")  </t>
  </si>
  <si>
    <t xml:space="preserve">Compressor de ar portátil de 160,46 l/s (340 pcm) - 81 kw  </t>
  </si>
  <si>
    <t xml:space="preserve">Equipamento para pintura com cal rebocável com dois bicos aplicadores e capacidade de 2.200 l  </t>
  </si>
  <si>
    <t xml:space="preserve">Compressor de ar portátil de 363,87 l/s (771 pcm) - 158,13 kw  </t>
  </si>
  <si>
    <t xml:space="preserve">Misturador de argamassa de alta turbulência com capacidade de 220 l - 13 kw  </t>
  </si>
  <si>
    <t xml:space="preserve">Bomba para concreto projetado via seca com capacidade de 6 m³/h - 7,5 kw  </t>
  </si>
  <si>
    <t xml:space="preserve">Perfuratriz manual para coroa diamantada - 1,60 kw  </t>
  </si>
  <si>
    <t xml:space="preserve">Conjunto bomba e macaco hidráulico para protensão com capacidade de 2.500 kn - 7 kw  </t>
  </si>
  <si>
    <t xml:space="preserve">Grupo gerador - 40 kva  </t>
  </si>
  <si>
    <t xml:space="preserve">Bomba de alta pressão para hidrojateamento com capacidade de 18 mpa - 5,20 kw  </t>
  </si>
  <si>
    <t xml:space="preserve">Bomba de injeção de argamassa com capacidade de 50 l/min  </t>
  </si>
  <si>
    <t xml:space="preserve">Bomba de injeção de argamassa e nata com capacidade de 1,08 m³/h (18 l/min) e misturador com tambor de 0,100 m³ - 6,20 kw  </t>
  </si>
  <si>
    <t xml:space="preserve">Bomba para injeção de nata de cimento com capacidade de 2 mpa - 2,20 kw  </t>
  </si>
  <si>
    <t xml:space="preserve">Talha manual com capacidade de 3 t  </t>
  </si>
  <si>
    <t xml:space="preserve">Misturador de argamassa com capacidade de 0,250 m³ - 3,70 kw  </t>
  </si>
  <si>
    <t xml:space="preserve">Equipamento para solda e corte com oxiacetileno  </t>
  </si>
  <si>
    <t xml:space="preserve">Aquecedor de fluido térmico - 12 kw  </t>
  </si>
  <si>
    <t xml:space="preserve">Grupo gerador - 68 kva  </t>
  </si>
  <si>
    <t xml:space="preserve">Misturador de nata cimento - 1,50 kw  </t>
  </si>
  <si>
    <t xml:space="preserve">ROTAS CAPITAIS </t>
  </si>
  <si>
    <t>ROTAS CAPITAIS - RECIFE/PE</t>
  </si>
  <si>
    <t>ROTAS CAPITAIS - JOÃO PESSOA/PB</t>
  </si>
  <si>
    <t>ROTAS CAPITAIS - MACEIÓ/AL</t>
  </si>
  <si>
    <t>TRANSPORTE DE MATERIAL BETUMINOSO</t>
  </si>
  <si>
    <t>As equações tarifárias de transporte referidas na Portaria nº 1977 de 25 de outubro de 2017 não consideram eventuais despesas relacionadas ao pagamento de pedágio em rodovias concessionadas. Para fim de cálculo do custo referencial de pedágio foram considerados veículos de classe 3S3 com capacidade de carga de 28 toneladas. Segue relação de postos de pedágio em cada percurso considerado na avaliação do binômio "Aquisição + Transporte" dos fornecedores de material betuminoso.</t>
  </si>
  <si>
    <t>IND. REAJ.</t>
  </si>
  <si>
    <t>DATA BASE</t>
  </si>
  <si>
    <t>FATOR</t>
  </si>
  <si>
    <t>I0</t>
  </si>
  <si>
    <t>I1</t>
  </si>
  <si>
    <t>PAVIM</t>
  </si>
  <si>
    <t>Refinaria</t>
  </si>
  <si>
    <t>Localidade</t>
  </si>
  <si>
    <t xml:space="preserve">DMT </t>
  </si>
  <si>
    <t>Refinaria Mataripe</t>
  </si>
  <si>
    <t>Mataripe/BA</t>
  </si>
  <si>
    <t>Refinaria Lubrificantes e Derivados do Nordeste (Lubnor)</t>
  </si>
  <si>
    <t>Fortaleza/CE</t>
  </si>
  <si>
    <t>Refinaria Gabriel Passo (Regap)</t>
  </si>
  <si>
    <t>Betim/MG</t>
  </si>
  <si>
    <t>Refinaria Pr. Getúlio Vargas (Repar)</t>
  </si>
  <si>
    <t>Araucária/PR</t>
  </si>
  <si>
    <t>Base de Distribuição</t>
  </si>
  <si>
    <t xml:space="preserve">Brasil Asfaltos </t>
  </si>
  <si>
    <t>Candeias/BA</t>
  </si>
  <si>
    <t>CBAA Asfaltos</t>
  </si>
  <si>
    <t>Feira de Santana/BA</t>
  </si>
  <si>
    <t>Betunel Asfaltos</t>
  </si>
  <si>
    <t>Custo do pedágio reajustado conforme índice de pavimentação - Último índice de reajustamento disponível na elaboração do orçamento: Novembro/2025
Fonte: https://qualp.com.br/</t>
  </si>
  <si>
    <t>PREÇOS DE DISTRIBUIÇÃO DE PRODUTOS ASFÁLTICOS</t>
  </si>
  <si>
    <t xml:space="preserve">                       Agência Nacional do Petróleo, Gás Natural e Biocombustíveis</t>
  </si>
  <si>
    <t xml:space="preserve">                       Superintendência de Defesa da Concorrência, Estudos e Regulação Econômica</t>
  </si>
  <si>
    <t>PREÇO MÉDIO MENSAL PONDERADO PRATICADO PELOS DISTRIBUIDORES DE PRODUTOS ASFÁLTICOS (R$/KG)</t>
  </si>
  <si>
    <t>Mês</t>
  </si>
  <si>
    <t>Produto</t>
  </si>
  <si>
    <t>Estado/Região</t>
  </si>
  <si>
    <t>Preço</t>
  </si>
  <si>
    <t>EMULSÕES ASFÁLTICAS RR-1C</t>
  </si>
  <si>
    <t>Nordeste</t>
  </si>
  <si>
    <t>Ceará</t>
  </si>
  <si>
    <t>EMULSÕES ASFÁLTICAS RR-2C</t>
  </si>
  <si>
    <t>Bahia</t>
  </si>
  <si>
    <t>CIMENTOS ASFÁLTICOS CAP-50/70</t>
  </si>
  <si>
    <t>Minas Gerais</t>
  </si>
  <si>
    <t>Fonte: https://www.gov.br/anp/pt-br/assuntos/precos-e-defesa-da-concorrencia/precos/precos-de-distribuicao-de-produtos-asfalticos</t>
  </si>
  <si>
    <t>CUSTO DO MATERIAL BETUMINOSO - BINÔMIO DE AQUISIÇÃO E TRANSPORTE</t>
  </si>
  <si>
    <t>BASEADO NA PORTARIA Nº 1977 DE 25 DE OUTUBRO DE 2017 E PORTARIA COMPLEMENTAR Nº 434 DE 14 DE MARÇO DE 2017</t>
  </si>
  <si>
    <t xml:space="preserve">MATERIAL BETUMINOSO - RR-1C  </t>
  </si>
  <si>
    <t>UF</t>
  </si>
  <si>
    <t>LOCAL 
(AQUISIÇÃO)</t>
  </si>
  <si>
    <t>FLU (D)</t>
  </si>
  <si>
    <t>PAV (D1)</t>
  </si>
  <si>
    <t>N PAV (D2)</t>
  </si>
  <si>
    <t>L N (D3)</t>
  </si>
  <si>
    <t>ICMS (%)</t>
  </si>
  <si>
    <t>COFINS (%)</t>
  </si>
  <si>
    <t>PIS (%)</t>
  </si>
  <si>
    <t>BDI (%)</t>
  </si>
  <si>
    <t>AQUISIÇÃO ANP (R$/kg)</t>
  </si>
  <si>
    <t>VALOR 
PEDÁGIO</t>
  </si>
  <si>
    <t xml:space="preserve">VALOR BALSA </t>
  </si>
  <si>
    <t>BD-1
CBAA</t>
  </si>
  <si>
    <t>BD-2
Betunel</t>
  </si>
  <si>
    <t>BD-3
Brasil</t>
  </si>
  <si>
    <t>Transporte Rodoviário</t>
  </si>
  <si>
    <t>Indice Reajuste</t>
  </si>
  <si>
    <t>Fator Correção</t>
  </si>
  <si>
    <t xml:space="preserve">T.R. = 26,939 + (0,253 x D1) + (0,299xD2) + (0,412xD3) </t>
  </si>
  <si>
    <t>Serviço</t>
  </si>
  <si>
    <t>BD-1  Sem ICMS</t>
  </si>
  <si>
    <t>BD-2  Sem ICMS</t>
  </si>
  <si>
    <t>BD-3  Sem ICMS</t>
  </si>
  <si>
    <t>BD-4  Sem ICMS</t>
  </si>
  <si>
    <t>Aquisição</t>
  </si>
  <si>
    <t>R$/T</t>
  </si>
  <si>
    <t>Transporte</t>
  </si>
  <si>
    <t>BD-1  Com Impostos</t>
  </si>
  <si>
    <t>BD-2  Com Impostos</t>
  </si>
  <si>
    <t>BD-3 Com Impostos</t>
  </si>
  <si>
    <t>BD-4 Com Impostos</t>
  </si>
  <si>
    <t>BD-1  C/ Impostos/Pedágio</t>
  </si>
  <si>
    <t>BD-2  C/ Impostos/Pedágio</t>
  </si>
  <si>
    <t>BD-3  C/ Impostos/Pedágio</t>
  </si>
  <si>
    <t>BD-4  C/ Impostos/Pedágio</t>
  </si>
  <si>
    <t>BDI</t>
  </si>
  <si>
    <t>BD-1 Total</t>
  </si>
  <si>
    <t>BD-2  Total</t>
  </si>
  <si>
    <t>BD-3 Total</t>
  </si>
  <si>
    <t>BD-4 Total</t>
  </si>
  <si>
    <t xml:space="preserve">MATERIAL BETUMINOSO - CAP-50/70 </t>
  </si>
  <si>
    <t xml:space="preserve">Refinaria </t>
  </si>
  <si>
    <t>LN (D3)</t>
  </si>
  <si>
    <t>R-1
Ref. Mataripe</t>
  </si>
  <si>
    <t>R-2
Ref. Lubnor</t>
  </si>
  <si>
    <t>R-3
Ref. REGAP</t>
  </si>
  <si>
    <t>R-1  Sem ICMS</t>
  </si>
  <si>
    <t>R-2  Sem ICMS</t>
  </si>
  <si>
    <t>R-3  Sem ICMS</t>
  </si>
  <si>
    <t>R-4  Sem ICMS</t>
  </si>
  <si>
    <t>R-1  Com Impostos</t>
  </si>
  <si>
    <t>R-2  Com Impostos</t>
  </si>
  <si>
    <t>R-3 Com Impostos</t>
  </si>
  <si>
    <t>R-4 Com Impostos</t>
  </si>
  <si>
    <t>R-1  C/ Impostos/Pedágio</t>
  </si>
  <si>
    <t>R-2  C/ Impostos/Pedágio</t>
  </si>
  <si>
    <t>R-3  C/ Impostos/Pedágio</t>
  </si>
  <si>
    <t>R-4  C/ Impostos/Pedágio</t>
  </si>
  <si>
    <t>R-1 Total</t>
  </si>
  <si>
    <t>R-2  Total</t>
  </si>
  <si>
    <t>R-3 Total</t>
  </si>
  <si>
    <t>R-4 Total</t>
  </si>
  <si>
    <t xml:space="preserve">MATERIAL BETUMINOSO - RR-2C  </t>
  </si>
  <si>
    <t>RESUMO</t>
  </si>
  <si>
    <t>PRODUTO</t>
  </si>
  <si>
    <t>SERVIÇO</t>
  </si>
  <si>
    <t>CUSTO DIRETO</t>
  </si>
  <si>
    <t>PREÇO UNITARIO</t>
  </si>
  <si>
    <t xml:space="preserve"> RR-1C</t>
  </si>
  <si>
    <t>AQ-02</t>
  </si>
  <si>
    <t>Aquisição de RR-1C</t>
  </si>
  <si>
    <t>TR-02</t>
  </si>
  <si>
    <t>Transporte de RR-1C</t>
  </si>
  <si>
    <t>CAP-50/70</t>
  </si>
  <si>
    <t>AQ-03</t>
  </si>
  <si>
    <t>Aquisição de CAP-50/70</t>
  </si>
  <si>
    <t>TR-03</t>
  </si>
  <si>
    <t>Transporte de CAP-50/70</t>
  </si>
  <si>
    <t xml:space="preserve"> RR-2C</t>
  </si>
  <si>
    <t>AQ-04</t>
  </si>
  <si>
    <t>Aquisição de RR-2C</t>
  </si>
  <si>
    <t>TR-04</t>
  </si>
  <si>
    <t>Transporte de RR-2C</t>
  </si>
  <si>
    <t>MAPA DE COTAÇÕES E ESTUDO DE BINÔMIO</t>
  </si>
  <si>
    <t>CONSIDERAÇÕES:</t>
  </si>
  <si>
    <t>1. Dados das cotações informados pelos fornecedores</t>
  </si>
  <si>
    <t>2. DMT de aquisição dos Materiais Pétreos: FORNECEDOR/PARA O CANTEIRO</t>
  </si>
  <si>
    <t>MATERIAL PÉTREO, ARENOSO E MASSA ASFÁLTICA</t>
  </si>
  <si>
    <t>Fornecedor</t>
  </si>
  <si>
    <t>Data 
Cotação</t>
  </si>
  <si>
    <t>Preço 
Cotação
(m³)</t>
  </si>
  <si>
    <t>Preço 
Cotação
(t)</t>
  </si>
  <si>
    <t>Condição 
de Frete</t>
  </si>
  <si>
    <t>Índice Adotado</t>
  </si>
  <si>
    <t>Data Base Orçamento</t>
  </si>
  <si>
    <t>Índice de Reajustamento</t>
  </si>
  <si>
    <t>Fator de 
Regressão</t>
  </si>
  <si>
    <t>Custo Reajustado</t>
  </si>
  <si>
    <t>Densidade 
Adotada</t>
  </si>
  <si>
    <t>Custo Reajustado (R$/m³)</t>
  </si>
  <si>
    <t>Custo Reajustado (R$/t)</t>
  </si>
  <si>
    <t xml:space="preserve">Distância Fixa </t>
  </si>
  <si>
    <t>Preço Unitário do Transporte</t>
  </si>
  <si>
    <t>Valor Total do Transporte</t>
  </si>
  <si>
    <t xml:space="preserve">Binômio 
(Aquisição + Transporte) </t>
  </si>
  <si>
    <t>OBSERVAÇÃO</t>
  </si>
  <si>
    <t>Índice 
Cotação</t>
  </si>
  <si>
    <t>Índice 
Data Base</t>
  </si>
  <si>
    <t>P
(5914389)</t>
  </si>
  <si>
    <t>RP
(5914374)</t>
  </si>
  <si>
    <t>LN
(5914359)</t>
  </si>
  <si>
    <t>Valor Total</t>
  </si>
  <si>
    <t>BRITA 0</t>
  </si>
  <si>
    <t>PEDREIRA DO AGRESTE</t>
  </si>
  <si>
    <t>CIF</t>
  </si>
  <si>
    <t>Transp C. Basc 10 m³ (t.km)</t>
  </si>
  <si>
    <t>R$/t.km</t>
  </si>
  <si>
    <t>R$/m³</t>
  </si>
  <si>
    <t>PEDREIRA MINECAL</t>
  </si>
  <si>
    <t>PEDREIRA SÃO CAETANO</t>
  </si>
  <si>
    <t>BRITA 1</t>
  </si>
  <si>
    <t xml:space="preserve">PREÇO MAIOR QUE SICRO </t>
  </si>
  <si>
    <t>BRITA 2</t>
  </si>
  <si>
    <t>DRENAGEM</t>
  </si>
  <si>
    <t>BRITA 4</t>
  </si>
  <si>
    <t xml:space="preserve">PEDRA DE MÃO </t>
  </si>
  <si>
    <t>BGS</t>
  </si>
  <si>
    <t>PÓ DE PEDRA</t>
  </si>
  <si>
    <t>AREIA MÉDIA</t>
  </si>
  <si>
    <t>GRUPO EXPRESS</t>
  </si>
  <si>
    <t>AREAL AREIASIL</t>
  </si>
  <si>
    <t>FOB</t>
  </si>
  <si>
    <t>MINERADORA SÃO JORGE</t>
  </si>
  <si>
    <t>AREIA MÉDIA LAVADA</t>
  </si>
  <si>
    <t>MASSA ASFÁLTICA
FAIXA C</t>
  </si>
  <si>
    <t>AGC CONSTRUÇÕES</t>
  </si>
  <si>
    <t>R$/t</t>
  </si>
  <si>
    <t>INSTTALE ENGENHARIA</t>
  </si>
  <si>
    <t>LIDERMAC CONSTRUÇÕES</t>
  </si>
  <si>
    <t>MASSA ASFÁLTICA
FAIXA B</t>
  </si>
  <si>
    <t xml:space="preserve">DESTINAÇÃO DE RESÍDUOS SÓLIDOS </t>
  </si>
  <si>
    <t>Custo Reajustado
(t)</t>
  </si>
  <si>
    <t>Distância</t>
  </si>
  <si>
    <t>P
(5914344)</t>
  </si>
  <si>
    <t>RP
(5914329)</t>
  </si>
  <si>
    <t>LN
(5914314)</t>
  </si>
  <si>
    <t>DESTINAÇÃO DE RESÍDUOS SÓLIDOS
(Entulho/Metralha)</t>
  </si>
  <si>
    <t>CTR CARUARU - EMPESA</t>
  </si>
  <si>
    <t>OBRAS COMPLEMENTARES 
E MEIO AMBIENTE</t>
  </si>
  <si>
    <t>ROTA PARA O KM 149,10</t>
  </si>
  <si>
    <t>ATERRO SANITÁRIO IATI</t>
  </si>
  <si>
    <t>ROTA PARA O KM 177,90</t>
  </si>
  <si>
    <t>MEGA MAK</t>
  </si>
  <si>
    <t>DESTINAÇÃO DE RESÍDUOS SÓLIDOS
(Resíduo de asfalto)</t>
  </si>
  <si>
    <t>MATERIAIS ELÉTRICOS</t>
  </si>
  <si>
    <t>Preço 
Cotação
(un)</t>
  </si>
  <si>
    <t>Preço 
Cotação
(m)</t>
  </si>
  <si>
    <t>Custo Reajustado
(un)</t>
  </si>
  <si>
    <t>Custo Reajustado
(m)</t>
  </si>
  <si>
    <t>SUPER PRO ATACADO</t>
  </si>
  <si>
    <t>OBRAS COMPLEMENTARES E MEIO AMBIENTE</t>
  </si>
  <si>
    <t>POTENZA FIOS E CABOS ELÉTRICOS</t>
  </si>
  <si>
    <t>CONTACTOR 25A</t>
  </si>
  <si>
    <t>DIMENSIONAL</t>
  </si>
  <si>
    <t>ELETROMAR</t>
  </si>
  <si>
    <t>STEMAC</t>
  </si>
  <si>
    <t>GP REPRESENTAÇOES</t>
  </si>
  <si>
    <t>MATHEUS ELETRICIDADE</t>
  </si>
  <si>
    <t>COOPERA</t>
  </si>
  <si>
    <t>ELETROTRAFO</t>
  </si>
  <si>
    <t>CONECTOR PERFURANTE</t>
  </si>
  <si>
    <t>CRUZETA DE CONCRETO TIPO T 1900MM</t>
  </si>
  <si>
    <t>Último índice de reajustamento disponível na elaboração do orçamento: Mês Base: Novembro/2025
Fonte: SICRO</t>
  </si>
  <si>
    <t>RODOVIA BR-232/PE</t>
  </si>
  <si>
    <t>ARCOVERDE/PE</t>
  </si>
  <si>
    <t>Km</t>
  </si>
  <si>
    <t>LN+P:</t>
  </si>
  <si>
    <t>CANTEIRO</t>
  </si>
  <si>
    <t>USINA DE ASFALTO</t>
  </si>
  <si>
    <t>LN: 0,00</t>
  </si>
  <si>
    <t>DESTINAÇÃO</t>
  </si>
  <si>
    <t>LN: 2,90</t>
  </si>
  <si>
    <t>P: 139,00</t>
  </si>
  <si>
    <t>P: 30,50</t>
  </si>
  <si>
    <t>AREAL</t>
  </si>
  <si>
    <t>LN: 6,30</t>
  </si>
  <si>
    <t>P: 120,70</t>
  </si>
  <si>
    <t>PEDREIRA
(MINECAL)</t>
  </si>
  <si>
    <t>a</t>
  </si>
  <si>
    <t>b</t>
  </si>
  <si>
    <t>P: 28,50</t>
  </si>
  <si>
    <t>PEDREIRA
(SÃO CAETANO)</t>
  </si>
  <si>
    <t>P: 22,50</t>
  </si>
  <si>
    <t>c</t>
  </si>
  <si>
    <t>DESTINO</t>
  </si>
  <si>
    <t>Df</t>
  </si>
  <si>
    <t>a - b</t>
  </si>
  <si>
    <t>c - a</t>
  </si>
  <si>
    <t>DMT</t>
  </si>
  <si>
    <t>Material Pétreo
(Pedreira Minecal)</t>
  </si>
  <si>
    <t>Pedreira</t>
  </si>
  <si>
    <t>Pista</t>
  </si>
  <si>
    <t>Total:</t>
  </si>
  <si>
    <t>Material Pétreo
(Pedreira São Caetano)</t>
  </si>
  <si>
    <t>Material Arenoso</t>
  </si>
  <si>
    <t xml:space="preserve">Areal </t>
  </si>
  <si>
    <t>Mistura Betuminosa</t>
  </si>
  <si>
    <t>Usina</t>
  </si>
  <si>
    <t>Destinação de Resíduos</t>
  </si>
  <si>
    <t>Aterro Sanitário</t>
  </si>
  <si>
    <t>Mobilização</t>
  </si>
  <si>
    <t>Recife/PE</t>
  </si>
  <si>
    <t>DIAGRAMA DAS OCORRÊNCIAS DE MATERIAIS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</si>
</sst>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2">
    <numFmt numFmtId="41" formatCode="_-* #,##0_-;\-* #,##0_-;_-* &quot;-&quot;_-;_-@_-"/>
    <numFmt numFmtId="44" formatCode="_-&quot;R$&quot;\ * #,##0.00_-;\-&quot;R$&quot;\ * #,##0.00_-;_-&quot;R$&quot;\ * &quot;-&quot;??_-;_-@_-"/>
    <numFmt numFmtId="43" formatCode="_-* #,##0.00_-;\-* #,##0.00_-;_-* &quot;-&quot;??_-;_-@_-"/>
    <numFmt numFmtId="164" formatCode="_-&quot;R$&quot;* #,##0.00_-;\-&quot;R$&quot;* #,##0.00_-;_-&quot;R$&quot;* &quot;-&quot;??_-;_-@_-"/>
    <numFmt numFmtId="165" formatCode="_(&quot;R$ &quot;* #,##0.00_);_(&quot;R$ &quot;* \(#,##0.00\);_(&quot;R$ &quot;* &quot;-&quot;??_);_(@_)"/>
    <numFmt numFmtId="166" formatCode="_-* #,##0.0000_-;\-* #,##0.0000_-;_-* &quot;-&quot;??_-;_-@_-"/>
    <numFmt numFmtId="167" formatCode="_(&quot;Cr$&quot;* #,##0_);_(&quot;Cr$&quot;* \(#,##0\);_(&quot;Cr$&quot;* &quot;-&quot;_);_(@_)"/>
    <numFmt numFmtId="168" formatCode="[$€]#,##0.00_);[Red]\([$€]#,##0.00\)"/>
    <numFmt numFmtId="169" formatCode="_(* #,##0.00_);_(* \(#,##0.00\);_(* \-??_);_(@_)"/>
    <numFmt numFmtId="170" formatCode="#,##0.00\ ;&quot; (&quot;#,##0.00\);&quot; -&quot;#\ ;@\ "/>
    <numFmt numFmtId="171" formatCode="#,#00"/>
    <numFmt numFmtId="172" formatCode="_(&quot;Cr$&quot;* #,##0.00_);_(&quot;Cr$&quot;* \(#,##0.00\);_(&quot;Cr$&quot;* &quot;-&quot;??_);_(@_)"/>
    <numFmt numFmtId="173" formatCode="_(&quot;R$ &quot;* #,##0.00_);_(&quot;R$ &quot;* \(#,##0.00\);_(&quot;R$ &quot;* \-??_);_(@_)"/>
    <numFmt numFmtId="174" formatCode="General_)"/>
    <numFmt numFmtId="175" formatCode="_(* #,##0.00_);[Red]_(* \(#,##0.00\);_(* &quot;-&quot;??_);[Blue]* _(@_)"/>
    <numFmt numFmtId="176" formatCode="%#,#00"/>
    <numFmt numFmtId="177" formatCode="#.##000"/>
    <numFmt numFmtId="178" formatCode="_(* #,##0.00&quot; Km&quot;_);[Red]_(* \(#,##0.00&quot; Km&quot;\);_(* &quot;-&quot;?????_);[Blue]* _(@_)"/>
    <numFmt numFmtId="179" formatCode="_-* #,##0.000_-;\-* #,##0.000_-;_-* &quot;-&quot;??_-;_-@_-"/>
    <numFmt numFmtId="180" formatCode="0.0\ &quot;m³&quot;"/>
    <numFmt numFmtId="181" formatCode="0.00\ &quot;m&quot;"/>
    <numFmt numFmtId="182" formatCode="&quot;EQ&quot;0#"/>
    <numFmt numFmtId="183" formatCode="&quot;EQ&quot;0"/>
    <numFmt numFmtId="184" formatCode="_-* #,##0.00_-;\-* #,##0.00_-;_-* \-??_-;_-@_-"/>
    <numFmt numFmtId="185" formatCode="#,##0.0\ ;&quot; (&quot;#,##0.0\);#\ ;@\ "/>
    <numFmt numFmtId="186" formatCode="#,"/>
    <numFmt numFmtId="187" formatCode="&quot;R$ &quot;#,##0_);\(&quot;R$ &quot;#,##0\)"/>
    <numFmt numFmtId="188" formatCode="_([$€-2]* #,##0.00_);_([$€-2]* \(#,##0.00\);_([$€-2]* &quot;-&quot;??_)"/>
    <numFmt numFmtId="189" formatCode="_(* #,##0.00_);_(* \(#,##0.00\);_(* &quot;-&quot;??_);_(@_)"/>
    <numFmt numFmtId="190" formatCode="#."/>
    <numFmt numFmtId="191" formatCode="_([$€]* #,##0.00_);_([$€]* \(#,##0.00\);_([$€]* &quot;-&quot;??_);_(@_)"/>
    <numFmt numFmtId="192" formatCode="&quot;R$&quot;\ #,##0.00"/>
    <numFmt numFmtId="193" formatCode="_-* #,##0.0000_-;\-* #,##0.0000_-;_-* &quot;-&quot;????_-;_-@_-"/>
    <numFmt numFmtId="194" formatCode="#,##0.000"/>
    <numFmt numFmtId="195" formatCode="#,##0.00\ &quot;Km&quot;"/>
    <numFmt numFmtId="196" formatCode="0\ &quot;meses&quot;"/>
    <numFmt numFmtId="197" formatCode="0.000%"/>
    <numFmt numFmtId="198" formatCode="#,##0.00_ ;[Red]\-#,##0.00\ "/>
    <numFmt numFmtId="199" formatCode="#,##0.0000000"/>
    <numFmt numFmtId="200" formatCode="#,##0.0000"/>
    <numFmt numFmtId="201" formatCode="0.0000%"/>
    <numFmt numFmtId="202" formatCode="_(* #,##0.0000_);_(* \(#,##0.0000\);_(* &quot;-&quot;??_);_(@_)"/>
    <numFmt numFmtId="203" formatCode="0.0000"/>
    <numFmt numFmtId="204" formatCode="0.000"/>
    <numFmt numFmtId="205" formatCode="0.00000"/>
    <numFmt numFmtId="206" formatCode="_(* #,##0.000_);_(* \(#,##0.000\);_(* &quot;-&quot;??_);_(@_)"/>
    <numFmt numFmtId="207" formatCode="_-* #,##0.000_-;\-* #,##0.000_-;_-* &quot;-&quot;???_-;_-@_-"/>
    <numFmt numFmtId="208" formatCode="_-* #,##0_-;\-* #,##0_-;_-* &quot;-&quot;??_-;_-@_-"/>
    <numFmt numFmtId="209" formatCode="0.0"/>
    <numFmt numFmtId="210" formatCode="0.000_ ;[Red]\-0.000\ "/>
    <numFmt numFmtId="211" formatCode="0.0000_ ;[Red]\-0.0000\ "/>
    <numFmt numFmtId="212" formatCode="mmmm/yyyy"/>
  </numFmts>
  <fonts count="177">
    <font>
      <sz val="11"/>
      <color theme="1"/>
      <name val="Calibri"/>
      <family val="2"/>
      <scheme val="minor"/>
    </font>
    <font>
      <sz val="10"/>
      <color theme="1"/>
      <name val="Arial"/>
      <family val="2"/>
    </font>
    <font>
      <sz val="11"/>
      <color theme="1"/>
      <name val="Calibri"/>
      <family val="2"/>
      <scheme val="minor"/>
    </font>
    <font>
      <u/>
      <sz val="11"/>
      <color theme="10"/>
      <name val="Calibri"/>
      <family val="2"/>
      <scheme val="minor"/>
    </font>
    <font>
      <sz val="10"/>
      <color theme="1"/>
      <name val="Calibri"/>
      <family val="2"/>
      <scheme val="minor"/>
    </font>
    <font>
      <sz val="10"/>
      <name val="Arial"/>
      <family val="2"/>
    </font>
    <font>
      <b/>
      <sz val="10"/>
      <name val="Arial"/>
      <family val="2"/>
    </font>
    <font>
      <b/>
      <sz val="12"/>
      <name val="Arial"/>
      <family val="2"/>
    </font>
    <font>
      <sz val="8"/>
      <color theme="1"/>
      <name val="Arial"/>
      <family val="2"/>
    </font>
    <font>
      <sz val="8"/>
      <name val="Arial"/>
      <family val="2"/>
    </font>
    <font>
      <sz val="10"/>
      <color indexed="8"/>
      <name val="Arial"/>
      <family val="2"/>
    </font>
    <font>
      <sz val="9"/>
      <color theme="1"/>
      <name val="Arial"/>
      <family val="2"/>
    </font>
    <font>
      <sz val="12"/>
      <color rgb="FF000000"/>
      <name val="Verdana"/>
      <family val="2"/>
    </font>
    <font>
      <sz val="11"/>
      <color theme="1"/>
      <name val="Calibri"/>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sz val="9"/>
      <color indexed="10"/>
      <name val="Geneva"/>
      <family val="2"/>
    </font>
    <font>
      <b/>
      <sz val="11"/>
      <color indexed="9"/>
      <name val="Calibri"/>
      <family val="2"/>
    </font>
    <font>
      <sz val="11"/>
      <color indexed="52"/>
      <name val="Calibri"/>
      <family val="2"/>
    </font>
    <font>
      <sz val="1"/>
      <color indexed="8"/>
      <name val="Courier"/>
      <family val="3"/>
    </font>
    <font>
      <sz val="11"/>
      <color indexed="62"/>
      <name val="Calibri"/>
      <family val="2"/>
    </font>
    <font>
      <sz val="10"/>
      <name val="Courier"/>
      <family val="3"/>
    </font>
    <font>
      <i/>
      <sz val="11"/>
      <color indexed="23"/>
      <name val="Calibri"/>
      <family val="2"/>
    </font>
    <font>
      <b/>
      <sz val="15"/>
      <color indexed="56"/>
      <name val="Calibri"/>
      <family val="2"/>
    </font>
    <font>
      <sz val="18"/>
      <color indexed="24"/>
      <name val="Times New Roman"/>
      <family val="1"/>
    </font>
    <font>
      <b/>
      <sz val="13"/>
      <color indexed="56"/>
      <name val="Calibri"/>
      <family val="2"/>
    </font>
    <font>
      <b/>
      <sz val="11"/>
      <color indexed="56"/>
      <name val="Calibri"/>
      <family val="2"/>
    </font>
    <font>
      <u/>
      <sz val="10"/>
      <color indexed="12"/>
      <name val="Arial"/>
      <family val="2"/>
    </font>
    <font>
      <u/>
      <sz val="11"/>
      <color theme="10"/>
      <name val="Calibri"/>
      <family val="2"/>
    </font>
    <font>
      <sz val="10"/>
      <color indexed="8"/>
      <name val="MS Sans Serif"/>
      <family val="2"/>
    </font>
    <font>
      <sz val="11"/>
      <color indexed="60"/>
      <name val="Calibri"/>
      <family val="2"/>
    </font>
    <font>
      <sz val="11"/>
      <color rgb="FF000000"/>
      <name val="Calibri"/>
      <family val="2"/>
      <scheme val="minor"/>
    </font>
    <font>
      <sz val="11"/>
      <color rgb="FF000000"/>
      <name val="Calibri"/>
      <family val="2"/>
    </font>
    <font>
      <sz val="10"/>
      <name val="MS Sans Serif"/>
      <family val="2"/>
    </font>
    <font>
      <sz val="12"/>
      <name val="Times New Roman"/>
      <family val="1"/>
    </font>
    <font>
      <sz val="10"/>
      <color rgb="FF000000"/>
      <name val="Times New Roman"/>
      <family val="1"/>
    </font>
    <font>
      <sz val="12"/>
      <color theme="1"/>
      <name val="Times New Roman"/>
      <family val="2"/>
    </font>
    <font>
      <b/>
      <sz val="11"/>
      <color indexed="63"/>
      <name val="Calibri"/>
      <family val="2"/>
    </font>
    <font>
      <sz val="11"/>
      <color indexed="10"/>
      <name val="Calibri"/>
      <family val="2"/>
    </font>
    <font>
      <b/>
      <sz val="18"/>
      <color indexed="56"/>
      <name val="Cambria"/>
      <family val="2"/>
    </font>
    <font>
      <b/>
      <sz val="15"/>
      <color indexed="21"/>
      <name val="Calibri"/>
      <family val="2"/>
    </font>
    <font>
      <b/>
      <sz val="15"/>
      <color indexed="62"/>
      <name val="Calibri"/>
      <family val="2"/>
    </font>
    <font>
      <b/>
      <sz val="18"/>
      <color indexed="21"/>
      <name val="Cambria"/>
      <family val="2"/>
    </font>
    <font>
      <b/>
      <sz val="18"/>
      <color indexed="62"/>
      <name val="Cambria"/>
      <family val="2"/>
    </font>
    <font>
      <b/>
      <sz val="18"/>
      <color indexed="57"/>
      <name val="Cambria"/>
      <family val="2"/>
    </font>
    <font>
      <b/>
      <sz val="15"/>
      <color indexed="48"/>
      <name val="Calibri"/>
      <family val="2"/>
    </font>
    <font>
      <b/>
      <sz val="13"/>
      <color indexed="62"/>
      <name val="Calibri"/>
      <family val="2"/>
    </font>
    <font>
      <b/>
      <sz val="11"/>
      <color indexed="62"/>
      <name val="Calibri"/>
      <family val="2"/>
    </font>
    <font>
      <b/>
      <sz val="1"/>
      <color indexed="8"/>
      <name val="Courier"/>
      <family val="3"/>
    </font>
    <font>
      <b/>
      <sz val="11"/>
      <color indexed="8"/>
      <name val="Calibri"/>
      <family val="2"/>
    </font>
    <font>
      <sz val="10"/>
      <name val="Ottawa"/>
    </font>
    <font>
      <sz val="11"/>
      <name val="Arial"/>
      <family val="1"/>
    </font>
    <font>
      <b/>
      <sz val="9"/>
      <name val="Arial"/>
      <family val="2"/>
    </font>
    <font>
      <sz val="9"/>
      <name val="Arial"/>
      <family val="2"/>
    </font>
    <font>
      <sz val="10"/>
      <name val="Arial"/>
      <family val="2"/>
    </font>
    <font>
      <b/>
      <sz val="10"/>
      <color theme="1"/>
      <name val="Arial"/>
      <family val="2"/>
    </font>
    <font>
      <b/>
      <sz val="14"/>
      <name val="Arial"/>
      <family val="2"/>
    </font>
    <font>
      <sz val="11"/>
      <color rgb="FF000000"/>
      <name val="Calibri"/>
      <family val="2"/>
      <charset val="1"/>
    </font>
    <font>
      <sz val="11"/>
      <name val="Calibri"/>
      <family val="2"/>
      <scheme val="minor"/>
    </font>
    <font>
      <sz val="10"/>
      <color rgb="FF000000"/>
      <name val="Arial"/>
      <family val="2"/>
    </font>
    <font>
      <sz val="10"/>
      <name val="Arial"/>
      <family val="2"/>
    </font>
    <font>
      <i/>
      <sz val="10"/>
      <color theme="1"/>
      <name val="Arial"/>
      <family val="2"/>
    </font>
    <font>
      <sz val="10"/>
      <color indexed="10"/>
      <name val="Arial"/>
      <family val="2"/>
    </font>
    <font>
      <sz val="10"/>
      <color rgb="FF000000"/>
      <name val="Arial"/>
      <family val="2"/>
    </font>
    <font>
      <sz val="10"/>
      <name val="Arial"/>
      <family val="2"/>
    </font>
    <font>
      <sz val="1"/>
      <color indexed="16"/>
      <name val="Courier"/>
      <family val="3"/>
    </font>
    <font>
      <sz val="1"/>
      <color indexed="18"/>
      <name val="Courier"/>
      <family val="3"/>
    </font>
    <font>
      <b/>
      <sz val="1"/>
      <color indexed="16"/>
      <name val="Courier"/>
      <family val="3"/>
    </font>
    <font>
      <sz val="10"/>
      <name val="Arial"/>
      <family val="2"/>
    </font>
    <font>
      <u/>
      <sz val="10"/>
      <color theme="10"/>
      <name val="Arial"/>
      <family val="2"/>
    </font>
    <font>
      <sz val="11"/>
      <color rgb="FFFFFF0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20"/>
      <name val="Arial"/>
      <family val="2"/>
    </font>
    <font>
      <sz val="14"/>
      <name val="Arial"/>
      <family val="2"/>
    </font>
    <font>
      <b/>
      <sz val="12"/>
      <color theme="1"/>
      <name val="Arial"/>
      <family val="2"/>
    </font>
    <font>
      <b/>
      <sz val="16"/>
      <name val="Arial"/>
      <family val="2"/>
    </font>
    <font>
      <i/>
      <sz val="10"/>
      <name val="Arial"/>
      <family val="2"/>
    </font>
    <font>
      <b/>
      <sz val="14"/>
      <name val="Calibri"/>
      <family val="2"/>
      <scheme val="minor"/>
    </font>
    <font>
      <sz val="10"/>
      <name val="Calibri"/>
      <family val="2"/>
      <scheme val="minor"/>
    </font>
    <font>
      <b/>
      <sz val="12"/>
      <color theme="0"/>
      <name val="Calibri"/>
      <family val="2"/>
      <scheme val="minor"/>
    </font>
    <font>
      <b/>
      <sz val="11"/>
      <name val="Calibri"/>
      <family val="2"/>
      <scheme val="minor"/>
    </font>
    <font>
      <b/>
      <sz val="12"/>
      <name val="Calibri"/>
      <family val="2"/>
      <scheme val="minor"/>
    </font>
    <font>
      <b/>
      <sz val="10"/>
      <name val="Calibri"/>
      <family val="2"/>
      <scheme val="minor"/>
    </font>
    <font>
      <b/>
      <sz val="10"/>
      <color theme="1"/>
      <name val="Calibri"/>
      <family val="2"/>
      <scheme val="minor"/>
    </font>
    <font>
      <sz val="9"/>
      <name val="Calibri"/>
      <family val="2"/>
      <scheme val="minor"/>
    </font>
    <font>
      <b/>
      <sz val="9"/>
      <name val="Calibri"/>
      <family val="2"/>
      <scheme val="minor"/>
    </font>
    <font>
      <b/>
      <sz val="9"/>
      <color theme="1"/>
      <name val="Calibri"/>
      <family val="2"/>
      <scheme val="minor"/>
    </font>
    <font>
      <sz val="10"/>
      <name val="Calibri"/>
      <family val="2"/>
    </font>
    <font>
      <sz val="10"/>
      <name val="Aptos Narrow"/>
      <family val="2"/>
    </font>
    <font>
      <b/>
      <sz val="12"/>
      <color rgb="FF000000"/>
      <name val="Calibri"/>
      <family val="2"/>
    </font>
    <font>
      <sz val="11"/>
      <name val="Times New Roman"/>
      <family val="1"/>
    </font>
    <font>
      <b/>
      <sz val="11"/>
      <color rgb="FF000000"/>
      <name val="Calibri"/>
      <family val="2"/>
    </font>
    <font>
      <b/>
      <sz val="8"/>
      <color theme="5"/>
      <name val="Arial"/>
      <family val="2"/>
    </font>
    <font>
      <b/>
      <sz val="8"/>
      <name val="Arial"/>
      <family val="2"/>
    </font>
    <font>
      <b/>
      <sz val="11"/>
      <color theme="0" tint="-0.34998626667073579"/>
      <name val="Arial"/>
      <family val="2"/>
    </font>
    <font>
      <sz val="8"/>
      <color theme="5"/>
      <name val="Arial"/>
      <family val="2"/>
    </font>
    <font>
      <sz val="11"/>
      <name val="Arial"/>
      <family val="2"/>
    </font>
    <font>
      <b/>
      <sz val="8"/>
      <color indexed="81"/>
      <name val="Segoe UI"/>
      <family val="2"/>
    </font>
    <font>
      <sz val="8.5"/>
      <name val="MS Sans Serif"/>
      <family val="2"/>
    </font>
    <font>
      <sz val="8.5"/>
      <color theme="1"/>
      <name val="Calibri"/>
      <family val="2"/>
    </font>
    <font>
      <b/>
      <sz val="11"/>
      <name val="Arial"/>
      <family val="1"/>
    </font>
    <font>
      <b/>
      <sz val="10"/>
      <name val="Arial"/>
      <family val="1"/>
    </font>
    <font>
      <sz val="10"/>
      <color rgb="FF000000"/>
      <name val="Arial"/>
      <family val="1"/>
    </font>
    <font>
      <sz val="10"/>
      <name val="Arial"/>
      <family val="1"/>
    </font>
    <font>
      <sz val="10"/>
      <color theme="0" tint="-0.249977111117893"/>
      <name val="Arial"/>
      <family val="2"/>
    </font>
    <font>
      <sz val="9"/>
      <color theme="1"/>
      <name val="Calibri"/>
      <family val="2"/>
      <scheme val="minor"/>
    </font>
    <font>
      <b/>
      <sz val="12"/>
      <color rgb="FF0070C0"/>
      <name val="Arial"/>
      <family val="2"/>
    </font>
    <font>
      <b/>
      <sz val="10"/>
      <color rgb="FFC00000"/>
      <name val="Arial"/>
      <family val="2"/>
    </font>
    <font>
      <b/>
      <sz val="8"/>
      <color rgb="FFC00000"/>
      <name val="Arial"/>
      <family val="2"/>
    </font>
    <font>
      <b/>
      <sz val="8"/>
      <color theme="0"/>
      <name val="Arial"/>
      <family val="2"/>
    </font>
    <font>
      <b/>
      <sz val="11"/>
      <name val="Arial"/>
      <family val="2"/>
    </font>
    <font>
      <b/>
      <sz val="8"/>
      <color theme="1"/>
      <name val="Arial"/>
      <family val="2"/>
    </font>
    <font>
      <b/>
      <sz val="9"/>
      <color indexed="81"/>
      <name val="Segoe UI"/>
      <family val="2"/>
    </font>
    <font>
      <sz val="9"/>
      <color theme="0" tint="-0.249977111117893"/>
      <name val="Arial"/>
      <family val="2"/>
    </font>
    <font>
      <sz val="8"/>
      <color theme="0" tint="-0.34998626667073579"/>
      <name val="Arial"/>
      <family val="2"/>
    </font>
    <font>
      <b/>
      <sz val="12"/>
      <color rgb="FFC00000"/>
      <name val="Arial"/>
      <family val="2"/>
    </font>
    <font>
      <sz val="10"/>
      <color rgb="FFC00000"/>
      <name val="Arial"/>
      <family val="2"/>
    </font>
    <font>
      <b/>
      <sz val="10"/>
      <color rgb="FFFF0000"/>
      <name val="Arial"/>
      <family val="2"/>
    </font>
    <font>
      <sz val="10"/>
      <color rgb="FFFF0000"/>
      <name val="Arial"/>
      <family val="2"/>
    </font>
    <font>
      <sz val="9"/>
      <color rgb="FFFF0000"/>
      <name val="Arial"/>
      <family val="2"/>
    </font>
    <font>
      <sz val="10"/>
      <color theme="0" tint="-0.14999847407452621"/>
      <name val="Arial"/>
      <family val="2"/>
    </font>
    <font>
      <sz val="11"/>
      <color rgb="FFC00000"/>
      <name val="Calibri"/>
      <family val="2"/>
      <scheme val="minor"/>
    </font>
    <font>
      <sz val="9"/>
      <color theme="0" tint="-0.34998626667073579"/>
      <name val="Arial"/>
      <family val="2"/>
    </font>
    <font>
      <b/>
      <u/>
      <sz val="10"/>
      <color theme="0" tint="-0.249977111117893"/>
      <name val="Arial"/>
      <family val="2"/>
    </font>
    <font>
      <sz val="11"/>
      <color theme="0" tint="-0.14999847407452621"/>
      <name val="Calibri"/>
      <family val="2"/>
      <scheme val="minor"/>
    </font>
    <font>
      <b/>
      <sz val="8"/>
      <color theme="0" tint="-0.14999847407452621"/>
      <name val="Arial"/>
      <family val="2"/>
    </font>
    <font>
      <sz val="10"/>
      <color theme="0"/>
      <name val="Arial"/>
      <family val="2"/>
    </font>
    <font>
      <b/>
      <vertAlign val="subscript"/>
      <sz val="10"/>
      <color theme="1"/>
      <name val="Arial"/>
      <family val="2"/>
    </font>
    <font>
      <b/>
      <sz val="10"/>
      <color theme="0"/>
      <name val="Arial"/>
      <family val="2"/>
    </font>
    <font>
      <b/>
      <vertAlign val="subscript"/>
      <sz val="11"/>
      <name val="Arial"/>
      <family val="2"/>
    </font>
    <font>
      <b/>
      <vertAlign val="subscript"/>
      <sz val="11"/>
      <color theme="1"/>
      <name val="Calibri"/>
      <family val="2"/>
      <scheme val="minor"/>
    </font>
    <font>
      <b/>
      <sz val="11"/>
      <color theme="0" tint="-0.14999847407452621"/>
      <name val="Calibri"/>
      <family val="2"/>
      <scheme val="minor"/>
    </font>
    <font>
      <sz val="12"/>
      <color indexed="8"/>
      <name val="Verdana"/>
      <family val="2"/>
    </font>
    <font>
      <sz val="11"/>
      <name val="Calibri"/>
      <family val="2"/>
    </font>
    <font>
      <sz val="11"/>
      <color theme="1"/>
      <name val="Arial"/>
      <family val="2"/>
    </font>
    <font>
      <sz val="12"/>
      <color theme="1"/>
      <name val="Verdana"/>
      <family val="2"/>
    </font>
    <font>
      <b/>
      <sz val="11"/>
      <color theme="1"/>
      <name val="Arial"/>
      <family val="2"/>
    </font>
    <font>
      <b/>
      <sz val="10"/>
      <name val="Calibri"/>
      <family val="2"/>
    </font>
    <font>
      <b/>
      <sz val="11"/>
      <color rgb="FF000000"/>
      <name val="Arial"/>
      <family val="2"/>
    </font>
    <font>
      <sz val="11"/>
      <color rgb="FF000000"/>
      <name val="Arial"/>
      <family val="2"/>
    </font>
    <font>
      <b/>
      <sz val="12"/>
      <color theme="1"/>
      <name val="Calibri"/>
      <family val="2"/>
      <scheme val="minor"/>
    </font>
    <font>
      <b/>
      <sz val="11"/>
      <color rgb="FF000000"/>
      <name val="Calibri"/>
      <family val="2"/>
      <scheme val="minor"/>
    </font>
    <font>
      <sz val="11"/>
      <color theme="1"/>
      <name val="Times New Roman"/>
      <family val="1"/>
    </font>
    <font>
      <b/>
      <sz val="14"/>
      <name val="Times New Roman"/>
      <family val="1"/>
    </font>
    <font>
      <sz val="10"/>
      <color theme="1"/>
      <name val="Times New Roman"/>
      <family val="1"/>
    </font>
    <font>
      <sz val="10"/>
      <name val="Times New Roman"/>
      <family val="1"/>
    </font>
    <font>
      <b/>
      <sz val="12"/>
      <name val="Times New Roman"/>
      <family val="1"/>
    </font>
    <font>
      <b/>
      <sz val="11"/>
      <name val="Times New Roman"/>
      <family val="1"/>
    </font>
    <font>
      <b/>
      <sz val="11"/>
      <color theme="1"/>
      <name val="Times New Roman"/>
      <family val="1"/>
    </font>
    <font>
      <sz val="11"/>
      <color rgb="FFFFFF00"/>
      <name val="Times New Roman"/>
      <family val="1"/>
    </font>
    <font>
      <b/>
      <sz val="14"/>
      <color theme="1"/>
      <name val="Times New Roman"/>
      <family val="1"/>
    </font>
    <font>
      <b/>
      <sz val="12"/>
      <color theme="1"/>
      <name val="Times New Roman"/>
      <family val="1"/>
    </font>
    <font>
      <u/>
      <sz val="12"/>
      <color theme="10"/>
      <name val="Calibri"/>
      <family val="2"/>
      <scheme val="minor"/>
    </font>
    <font>
      <sz val="12"/>
      <color theme="1"/>
      <name val="Times New Roman"/>
      <family val="1"/>
    </font>
    <font>
      <sz val="10"/>
      <color indexed="12"/>
      <name val="Arial"/>
      <family val="2"/>
    </font>
    <font>
      <b/>
      <sz val="10"/>
      <color rgb="FF002060"/>
      <name val="Arial"/>
      <family val="2"/>
    </font>
    <font>
      <b/>
      <sz val="10"/>
      <color rgb="FF7030A0"/>
      <name val="Arial"/>
      <family val="2"/>
    </font>
    <font>
      <sz val="10"/>
      <color rgb="FF002060"/>
      <name val="Arial"/>
      <family val="2"/>
    </font>
    <font>
      <sz val="16"/>
      <name val="Arial"/>
      <family val="2"/>
    </font>
  </fonts>
  <fills count="121">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31"/>
        <bgColor indexed="22"/>
      </patternFill>
    </fill>
    <fill>
      <patternFill patternType="solid">
        <fgColor indexed="31"/>
      </patternFill>
    </fill>
    <fill>
      <patternFill patternType="solid">
        <fgColor indexed="45"/>
        <bgColor indexed="29"/>
      </patternFill>
    </fill>
    <fill>
      <patternFill patternType="solid">
        <fgColor indexed="45"/>
      </patternFill>
    </fill>
    <fill>
      <patternFill patternType="solid">
        <fgColor indexed="42"/>
        <bgColor indexed="27"/>
      </patternFill>
    </fill>
    <fill>
      <patternFill patternType="solid">
        <fgColor indexed="42"/>
      </patternFill>
    </fill>
    <fill>
      <patternFill patternType="solid">
        <fgColor indexed="46"/>
        <bgColor indexed="24"/>
      </patternFill>
    </fill>
    <fill>
      <patternFill patternType="solid">
        <fgColor indexed="46"/>
      </patternFill>
    </fill>
    <fill>
      <patternFill patternType="solid">
        <fgColor indexed="27"/>
        <bgColor indexed="41"/>
      </patternFill>
    </fill>
    <fill>
      <patternFill patternType="solid">
        <fgColor indexed="27"/>
      </patternFill>
    </fill>
    <fill>
      <patternFill patternType="solid">
        <fgColor indexed="47"/>
        <bgColor indexed="22"/>
      </patternFill>
    </fill>
    <fill>
      <patternFill patternType="solid">
        <fgColor indexed="47"/>
      </patternFill>
    </fill>
    <fill>
      <patternFill patternType="solid">
        <fgColor indexed="26"/>
        <bgColor indexed="9"/>
      </patternFill>
    </fill>
    <fill>
      <patternFill patternType="solid">
        <fgColor indexed="43"/>
        <bgColor indexed="42"/>
      </patternFill>
    </fill>
    <fill>
      <patternFill patternType="solid">
        <fgColor indexed="46"/>
        <bgColor indexed="45"/>
      </patternFill>
    </fill>
    <fill>
      <patternFill patternType="solid">
        <fgColor indexed="44"/>
        <bgColor indexed="31"/>
      </patternFill>
    </fill>
    <fill>
      <patternFill patternType="solid">
        <fgColor indexed="44"/>
      </patternFill>
    </fill>
    <fill>
      <patternFill patternType="solid">
        <fgColor indexed="29"/>
        <bgColor indexed="45"/>
      </patternFill>
    </fill>
    <fill>
      <patternFill patternType="solid">
        <fgColor indexed="29"/>
      </patternFill>
    </fill>
    <fill>
      <patternFill patternType="solid">
        <fgColor indexed="11"/>
        <bgColor indexed="49"/>
      </patternFill>
    </fill>
    <fill>
      <patternFill patternType="solid">
        <fgColor indexed="11"/>
      </patternFill>
    </fill>
    <fill>
      <patternFill patternType="solid">
        <fgColor indexed="51"/>
        <bgColor indexed="13"/>
      </patternFill>
    </fill>
    <fill>
      <patternFill patternType="solid">
        <fgColor indexed="51"/>
      </patternFill>
    </fill>
    <fill>
      <patternFill patternType="solid">
        <fgColor indexed="22"/>
        <bgColor indexed="31"/>
      </patternFill>
    </fill>
    <fill>
      <patternFill patternType="solid">
        <fgColor indexed="30"/>
        <bgColor indexed="21"/>
      </patternFill>
    </fill>
    <fill>
      <patternFill patternType="solid">
        <fgColor indexed="30"/>
      </patternFill>
    </fill>
    <fill>
      <patternFill patternType="solid">
        <fgColor indexed="20"/>
        <bgColor indexed="36"/>
      </patternFill>
    </fill>
    <fill>
      <patternFill patternType="solid">
        <fgColor indexed="36"/>
      </patternFill>
    </fill>
    <fill>
      <patternFill patternType="solid">
        <fgColor indexed="49"/>
        <bgColor indexed="40"/>
      </patternFill>
    </fill>
    <fill>
      <patternFill patternType="solid">
        <fgColor indexed="49"/>
      </patternFill>
    </fill>
    <fill>
      <patternFill patternType="solid">
        <fgColor indexed="52"/>
        <bgColor indexed="51"/>
      </patternFill>
    </fill>
    <fill>
      <patternFill patternType="solid">
        <fgColor indexed="52"/>
      </patternFill>
    </fill>
    <fill>
      <patternFill patternType="solid">
        <fgColor indexed="49"/>
        <bgColor indexed="15"/>
      </patternFill>
    </fill>
    <fill>
      <patternFill patternType="solid">
        <fgColor indexed="62"/>
        <bgColor indexed="56"/>
      </patternFill>
    </fill>
    <fill>
      <patternFill patternType="solid">
        <fgColor indexed="62"/>
      </patternFill>
    </fill>
    <fill>
      <patternFill patternType="solid">
        <fgColor indexed="10"/>
        <bgColor indexed="60"/>
      </patternFill>
    </fill>
    <fill>
      <patternFill patternType="solid">
        <fgColor indexed="10"/>
      </patternFill>
    </fill>
    <fill>
      <patternFill patternType="solid">
        <fgColor indexed="57"/>
        <bgColor indexed="21"/>
      </patternFill>
    </fill>
    <fill>
      <patternFill patternType="solid">
        <fgColor indexed="57"/>
      </patternFill>
    </fill>
    <fill>
      <patternFill patternType="solid">
        <fgColor indexed="53"/>
        <bgColor indexed="52"/>
      </patternFill>
    </fill>
    <fill>
      <patternFill patternType="solid">
        <fgColor indexed="53"/>
      </patternFill>
    </fill>
    <fill>
      <patternFill patternType="solid">
        <fgColor indexed="22"/>
      </patternFill>
    </fill>
    <fill>
      <patternFill patternType="solid">
        <fgColor indexed="55"/>
        <bgColor indexed="23"/>
      </patternFill>
    </fill>
    <fill>
      <patternFill patternType="solid">
        <fgColor indexed="55"/>
        <bgColor indexed="24"/>
      </patternFill>
    </fill>
    <fill>
      <patternFill patternType="solid">
        <fgColor indexed="55"/>
      </patternFill>
    </fill>
    <fill>
      <patternFill patternType="solid">
        <fgColor indexed="54"/>
        <bgColor indexed="23"/>
      </patternFill>
    </fill>
    <fill>
      <patternFill patternType="solid">
        <fgColor indexed="43"/>
        <bgColor indexed="26"/>
      </patternFill>
    </fill>
    <fill>
      <patternFill patternType="solid">
        <fgColor indexed="43"/>
      </patternFill>
    </fill>
    <fill>
      <patternFill patternType="solid">
        <fgColor indexed="26"/>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0"/>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2"/>
        <bgColor indexed="64"/>
      </patternFill>
    </fill>
    <fill>
      <patternFill patternType="solid">
        <fgColor theme="1" tint="0.499984740745262"/>
        <bgColor indexed="64"/>
      </patternFill>
    </fill>
    <fill>
      <patternFill patternType="solid">
        <fgColor theme="2" tint="-0.499984740745262"/>
        <bgColor indexed="64"/>
      </patternFill>
    </fill>
    <fill>
      <patternFill patternType="solid">
        <fgColor theme="2" tint="-0.249977111117893"/>
        <bgColor indexed="64"/>
      </patternFill>
    </fill>
    <fill>
      <patternFill patternType="solid">
        <fgColor theme="3" tint="0.499984740745262"/>
        <bgColor indexed="64"/>
      </patternFill>
    </fill>
    <fill>
      <patternFill patternType="solid">
        <fgColor theme="3" tint="0.89999084444715716"/>
        <bgColor indexed="64"/>
      </patternFill>
    </fill>
    <fill>
      <patternFill patternType="solid">
        <fgColor rgb="FFFFFFFF"/>
        <bgColor rgb="FF000000"/>
      </patternFill>
    </fill>
    <fill>
      <patternFill patternType="solid">
        <fgColor rgb="FFBDD7EE"/>
        <bgColor rgb="FF000000"/>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FFFFFF"/>
        <bgColor rgb="FFFFFFFF"/>
      </patternFill>
    </fill>
    <fill>
      <patternFill patternType="solid">
        <fgColor rgb="FFDFF0D8"/>
        <bgColor rgb="FFDFF0D8"/>
      </patternFill>
    </fill>
    <fill>
      <patternFill patternType="solid">
        <fgColor rgb="FFEFEFEF"/>
        <bgColor rgb="FFEFEFEF"/>
      </patternFill>
    </fill>
    <fill>
      <patternFill patternType="solid">
        <fgColor rgb="FFD6D6D6"/>
        <bgColor rgb="FFD6D6D6"/>
      </patternFill>
    </fill>
    <fill>
      <patternFill patternType="solid">
        <fgColor theme="7" tint="0.79998168889431442"/>
        <bgColor indexed="64"/>
      </patternFill>
    </fill>
    <fill>
      <patternFill patternType="solid">
        <fgColor rgb="FF0070C0"/>
        <bgColor indexed="64"/>
      </patternFill>
    </fill>
    <fill>
      <patternFill patternType="solid">
        <fgColor rgb="FFFFFF00"/>
        <bgColor indexed="64"/>
      </patternFill>
    </fill>
    <fill>
      <patternFill patternType="solid">
        <fgColor rgb="FFFFD5D5"/>
        <bgColor indexed="64"/>
      </patternFill>
    </fill>
    <fill>
      <patternFill patternType="solid">
        <fgColor theme="0" tint="-0.249977111117893"/>
        <bgColor indexed="64"/>
      </patternFill>
    </fill>
    <fill>
      <patternFill patternType="solid">
        <fgColor theme="0"/>
        <bgColor theme="0"/>
      </patternFill>
    </fill>
    <fill>
      <patternFill patternType="solid">
        <fgColor rgb="FFDBE5F1"/>
        <bgColor rgb="FFDBE5F1"/>
      </patternFill>
    </fill>
    <fill>
      <patternFill patternType="solid">
        <fgColor rgb="FFBFBFBF"/>
        <bgColor rgb="FFBFBFBF"/>
      </patternFill>
    </fill>
    <fill>
      <patternFill patternType="solid">
        <fgColor rgb="FFD8D8D8"/>
        <bgColor rgb="FFD8D8D8"/>
      </patternFill>
    </fill>
    <fill>
      <patternFill patternType="solid">
        <fgColor theme="0" tint="-0.14999847407452621"/>
        <bgColor rgb="FFBFBFBF"/>
      </patternFill>
    </fill>
    <fill>
      <patternFill patternType="solid">
        <fgColor theme="2" tint="-0.14999847407452621"/>
        <bgColor indexed="64"/>
      </patternFill>
    </fill>
    <fill>
      <patternFill patternType="solid">
        <fgColor theme="4" tint="0.59999389629810485"/>
        <bgColor indexed="64"/>
      </patternFill>
    </fill>
    <fill>
      <patternFill patternType="solid">
        <fgColor theme="0" tint="-0.34998626667073579"/>
        <bgColor indexed="64"/>
      </patternFill>
    </fill>
    <fill>
      <patternFill patternType="solid">
        <fgColor rgb="FFFFFFCC"/>
        <bgColor indexed="64"/>
      </patternFill>
    </fill>
    <fill>
      <patternFill patternType="solid">
        <fgColor theme="3" tint="0.79998168889431442"/>
        <bgColor indexed="64"/>
      </patternFill>
    </fill>
    <fill>
      <patternFill patternType="solid">
        <fgColor theme="1"/>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6" tint="0.59999389629810485"/>
        <bgColor indexed="64"/>
      </patternFill>
    </fill>
  </fills>
  <borders count="24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auto="1"/>
      </left>
      <right style="thin">
        <color auto="1"/>
      </right>
      <top/>
      <bottom style="hair">
        <color auto="1"/>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4"/>
      </bottom>
      <diagonal/>
    </border>
    <border>
      <left/>
      <right/>
      <top/>
      <bottom style="thick">
        <color indexed="56"/>
      </bottom>
      <diagonal/>
    </border>
    <border>
      <left/>
      <right/>
      <top/>
      <bottom style="thick">
        <color indexed="48"/>
      </bottom>
      <diagonal/>
    </border>
    <border>
      <left/>
      <right/>
      <top/>
      <bottom style="thin">
        <color indexed="62"/>
      </bottom>
      <diagonal/>
    </border>
    <border>
      <left/>
      <right/>
      <top/>
      <bottom style="thick">
        <color indexed="49"/>
      </bottom>
      <diagonal/>
    </border>
    <border>
      <left/>
      <right/>
      <top/>
      <bottom style="thin">
        <color indexed="48"/>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style="thin">
        <color auto="1"/>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medium">
        <color auto="1"/>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medium">
        <color indexed="64"/>
      </right>
      <top style="thin">
        <color indexed="64"/>
      </top>
      <bottom style="medium">
        <color indexed="64"/>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hair">
        <color indexed="64"/>
      </top>
      <bottom style="hair">
        <color indexed="64"/>
      </bottom>
      <diagonal/>
    </border>
    <border>
      <left style="thin">
        <color auto="1"/>
      </left>
      <right style="thin">
        <color auto="1"/>
      </right>
      <top style="hair">
        <color auto="1"/>
      </top>
      <bottom style="hair">
        <color auto="1"/>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style="thin">
        <color indexed="64"/>
      </right>
      <top style="thin">
        <color indexed="64"/>
      </top>
      <bottom/>
      <diagonal/>
    </border>
    <border>
      <left/>
      <right style="thin">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auto="1"/>
      </left>
      <right style="thin">
        <color auto="1"/>
      </right>
      <top style="thin">
        <color auto="1"/>
      </top>
      <bottom style="medium">
        <color indexed="64"/>
      </bottom>
      <diagonal/>
    </border>
    <border>
      <left/>
      <right/>
      <top style="thin">
        <color indexed="64"/>
      </top>
      <bottom style="double">
        <color indexed="64"/>
      </bottom>
      <diagonal/>
    </border>
    <border>
      <left/>
      <right style="medium">
        <color auto="1"/>
      </right>
      <top style="thin">
        <color auto="1"/>
      </top>
      <bottom style="thin">
        <color auto="1"/>
      </bottom>
      <diagonal/>
    </border>
    <border>
      <left style="hair">
        <color indexed="64"/>
      </left>
      <right style="hair">
        <color indexed="64"/>
      </right>
      <top style="hair">
        <color indexed="64"/>
      </top>
      <bottom style="hair">
        <color indexed="64"/>
      </bottom>
      <diagonal/>
    </border>
    <border>
      <left/>
      <right style="medium">
        <color auto="1"/>
      </right>
      <top style="thin">
        <color indexed="64"/>
      </top>
      <bottom style="medium">
        <color indexed="64"/>
      </bottom>
      <diagonal/>
    </border>
    <border>
      <left style="thin">
        <color indexed="64"/>
      </left>
      <right style="thin">
        <color indexed="64"/>
      </right>
      <top style="thin">
        <color indexed="64"/>
      </top>
      <bottom style="hair">
        <color auto="1"/>
      </bottom>
      <diagonal/>
    </border>
    <border>
      <left/>
      <right style="thin">
        <color indexed="64"/>
      </right>
      <top style="thin">
        <color indexed="64"/>
      </top>
      <bottom style="hair">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thin">
        <color indexed="64"/>
      </top>
      <bottom style="hair">
        <color auto="1"/>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auto="1"/>
      </top>
      <bottom style="thin">
        <color auto="1"/>
      </bottom>
      <diagonal/>
    </border>
    <border>
      <left style="medium">
        <color indexed="64"/>
      </left>
      <right/>
      <top style="thin">
        <color indexed="64"/>
      </top>
      <bottom/>
      <diagonal/>
    </border>
    <border>
      <left style="medium">
        <color indexed="64"/>
      </left>
      <right style="thin">
        <color indexed="64"/>
      </right>
      <top/>
      <bottom style="hair">
        <color indexed="64"/>
      </bottom>
      <diagonal/>
    </border>
    <border>
      <left/>
      <right style="thin">
        <color indexed="64"/>
      </right>
      <top style="hair">
        <color indexed="64"/>
      </top>
      <bottom style="medium">
        <color indexed="64"/>
      </bottom>
      <diagonal/>
    </border>
    <border>
      <left style="thin">
        <color auto="1"/>
      </left>
      <right/>
      <top style="medium">
        <color indexed="64"/>
      </top>
      <bottom style="thin">
        <color auto="1"/>
      </bottom>
      <diagonal/>
    </border>
    <border>
      <left style="hair">
        <color indexed="64"/>
      </left>
      <right style="medium">
        <color indexed="64"/>
      </right>
      <top style="hair">
        <color indexed="64"/>
      </top>
      <bottom style="hair">
        <color indexed="64"/>
      </bottom>
      <diagonal/>
    </border>
    <border>
      <left/>
      <right style="medium">
        <color indexed="64"/>
      </right>
      <top style="hair">
        <color indexed="64"/>
      </top>
      <bottom style="thin">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medium">
        <color indexed="64"/>
      </left>
      <right style="thin">
        <color indexed="64"/>
      </right>
      <top/>
      <bottom style="medium">
        <color indexed="64"/>
      </bottom>
      <diagonal/>
    </border>
    <border>
      <left/>
      <right/>
      <top style="thin">
        <color auto="1"/>
      </top>
      <bottom style="medium">
        <color auto="1"/>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bottom style="hair">
        <color indexed="64"/>
      </bottom>
      <diagonal/>
    </border>
    <border>
      <left/>
      <right style="medium">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medium">
        <color indexed="64"/>
      </right>
      <top/>
      <bottom style="hair">
        <color indexed="64"/>
      </bottom>
      <diagonal/>
    </border>
    <border>
      <left style="medium">
        <color indexed="64"/>
      </left>
      <right style="thin">
        <color indexed="64"/>
      </right>
      <top style="hair">
        <color indexed="64"/>
      </top>
      <bottom style="thin">
        <color indexed="64"/>
      </bottom>
      <diagonal/>
    </border>
    <border>
      <left/>
      <right style="medium">
        <color indexed="64"/>
      </right>
      <top style="thin">
        <color indexed="64"/>
      </top>
      <bottom style="hair">
        <color indexed="64"/>
      </bottom>
      <diagonal/>
    </border>
    <border>
      <left style="medium">
        <color indexed="64"/>
      </left>
      <right style="thin">
        <color indexed="64"/>
      </right>
      <top style="hair">
        <color indexed="64"/>
      </top>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medium">
        <color indexed="64"/>
      </left>
      <right/>
      <top style="hair">
        <color auto="1"/>
      </top>
      <bottom/>
      <diagonal/>
    </border>
    <border>
      <left/>
      <right/>
      <top style="hair">
        <color auto="1"/>
      </top>
      <bottom/>
      <diagonal/>
    </border>
    <border>
      <left/>
      <right style="medium">
        <color indexed="64"/>
      </right>
      <top style="hair">
        <color auto="1"/>
      </top>
      <bottom/>
      <diagonal/>
    </border>
    <border>
      <left style="medium">
        <color indexed="64"/>
      </left>
      <right/>
      <top style="hair">
        <color indexed="64"/>
      </top>
      <bottom style="hair">
        <color indexed="64"/>
      </bottom>
      <diagonal/>
    </border>
    <border>
      <left/>
      <right/>
      <top style="hair">
        <color auto="1"/>
      </top>
      <bottom style="hair">
        <color auto="1"/>
      </bottom>
      <diagonal/>
    </border>
    <border>
      <left/>
      <right style="medium">
        <color indexed="64"/>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right style="thin">
        <color auto="1"/>
      </right>
      <top style="hair">
        <color auto="1"/>
      </top>
      <bottom/>
      <diagonal/>
    </border>
    <border>
      <left style="medium">
        <color auto="1"/>
      </left>
      <right/>
      <top style="hair">
        <color auto="1"/>
      </top>
      <bottom style="thin">
        <color auto="1"/>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dotted">
        <color theme="0" tint="-0.499984740745262"/>
      </right>
      <top/>
      <bottom style="thin">
        <color indexed="64"/>
      </bottom>
      <diagonal/>
    </border>
    <border>
      <left style="dotted">
        <color theme="0" tint="-0.499984740745262"/>
      </left>
      <right style="dotted">
        <color theme="0" tint="-0.499984740745262"/>
      </right>
      <top/>
      <bottom style="thin">
        <color indexed="64"/>
      </bottom>
      <diagonal/>
    </border>
    <border>
      <left style="dotted">
        <color theme="0" tint="-0.499984740745262"/>
      </left>
      <right style="thin">
        <color auto="1"/>
      </right>
      <top style="thin">
        <color indexed="64"/>
      </top>
      <bottom style="thin">
        <color indexed="64"/>
      </bottom>
      <diagonal/>
    </border>
    <border>
      <left style="dotted">
        <color theme="0" tint="-0.499984740745262"/>
      </left>
      <right style="medium">
        <color auto="1"/>
      </right>
      <top style="thin">
        <color indexed="64"/>
      </top>
      <bottom style="thin">
        <color indexed="64"/>
      </bottom>
      <diagonal/>
    </border>
    <border>
      <left/>
      <right style="dotted">
        <color theme="0" tint="-0.499984740745262"/>
      </right>
      <top style="thin">
        <color indexed="64"/>
      </top>
      <bottom style="thin">
        <color indexed="64"/>
      </bottom>
      <diagonal/>
    </border>
    <border>
      <left style="dotted">
        <color theme="0" tint="-0.499984740745262"/>
      </left>
      <right style="dotted">
        <color theme="0" tint="-0.499984740745262"/>
      </right>
      <top style="thin">
        <color indexed="64"/>
      </top>
      <bottom style="thin">
        <color indexed="64"/>
      </bottom>
      <diagonal/>
    </border>
    <border>
      <left style="medium">
        <color auto="1"/>
      </left>
      <right/>
      <top/>
      <bottom style="medium">
        <color auto="1"/>
      </bottom>
      <diagonal/>
    </border>
    <border>
      <left/>
      <right style="dotted">
        <color theme="0" tint="-0.499984740745262"/>
      </right>
      <top style="thin">
        <color indexed="64"/>
      </top>
      <bottom style="medium">
        <color auto="1"/>
      </bottom>
      <diagonal/>
    </border>
    <border>
      <left style="dotted">
        <color theme="0" tint="-0.499984740745262"/>
      </left>
      <right style="dotted">
        <color theme="0" tint="-0.499984740745262"/>
      </right>
      <top style="thin">
        <color indexed="64"/>
      </top>
      <bottom style="medium">
        <color auto="1"/>
      </bottom>
      <diagonal/>
    </border>
    <border>
      <left style="dotted">
        <color theme="0" tint="-0.499984740745262"/>
      </left>
      <right style="medium">
        <color auto="1"/>
      </right>
      <top style="thin">
        <color indexed="64"/>
      </top>
      <bottom style="medium">
        <color auto="1"/>
      </bottom>
      <diagonal/>
    </border>
    <border>
      <left/>
      <right style="thin">
        <color auto="1"/>
      </right>
      <top style="medium">
        <color indexed="64"/>
      </top>
      <bottom style="thin">
        <color indexed="64"/>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indexed="64"/>
      </left>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right style="thin">
        <color indexed="64"/>
      </right>
      <top style="hair">
        <color theme="0" tint="-0.24994659260841701"/>
      </top>
      <bottom style="hair">
        <color theme="0" tint="-0.24994659260841701"/>
      </bottom>
      <diagonal/>
    </border>
    <border>
      <left style="thin">
        <color indexed="64"/>
      </left>
      <right/>
      <top style="hair">
        <color theme="0" tint="-0.24994659260841701"/>
      </top>
      <bottom/>
      <diagonal/>
    </border>
    <border>
      <left/>
      <right/>
      <top style="hair">
        <color theme="0" tint="-0.24994659260841701"/>
      </top>
      <bottom/>
      <diagonal/>
    </border>
    <border>
      <left/>
      <right style="thin">
        <color indexed="64"/>
      </right>
      <top style="hair">
        <color theme="0" tint="-0.24994659260841701"/>
      </top>
      <bottom/>
      <diagonal/>
    </border>
    <border>
      <left/>
      <right/>
      <top/>
      <bottom style="hair">
        <color theme="0" tint="-0.24994659260841701"/>
      </bottom>
      <diagonal/>
    </border>
    <border>
      <left style="thin">
        <color auto="1"/>
      </left>
      <right/>
      <top style="hair">
        <color theme="0" tint="-0.24994659260841701"/>
      </top>
      <bottom style="thin">
        <color indexed="64"/>
      </bottom>
      <diagonal/>
    </border>
    <border>
      <left/>
      <right/>
      <top style="hair">
        <color theme="0" tint="-0.24994659260841701"/>
      </top>
      <bottom style="thin">
        <color indexed="64"/>
      </bottom>
      <diagonal/>
    </border>
    <border>
      <left/>
      <right style="thin">
        <color auto="1"/>
      </right>
      <top style="hair">
        <color theme="0" tint="-0.24994659260841701"/>
      </top>
      <bottom style="thin">
        <color indexed="64"/>
      </bottom>
      <diagonal/>
    </border>
    <border>
      <left style="thin">
        <color indexed="64"/>
      </left>
      <right/>
      <top style="hair">
        <color rgb="FF000000"/>
      </top>
      <bottom style="hair">
        <color rgb="FF000000"/>
      </bottom>
      <diagonal/>
    </border>
    <border>
      <left/>
      <right/>
      <top style="hair">
        <color rgb="FF000000"/>
      </top>
      <bottom style="hair">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auto="1"/>
      </left>
      <right style="medium">
        <color indexed="64"/>
      </right>
      <top style="thin">
        <color auto="1"/>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hair">
        <color rgb="FF000000"/>
      </bottom>
      <diagonal/>
    </border>
    <border>
      <left/>
      <right/>
      <top style="thin">
        <color rgb="FF000000"/>
      </top>
      <bottom style="hair">
        <color rgb="FF000000"/>
      </bottom>
      <diagonal/>
    </border>
    <border>
      <left/>
      <right style="medium">
        <color rgb="FF000000"/>
      </right>
      <top style="thin">
        <color rgb="FF000000"/>
      </top>
      <bottom style="hair">
        <color rgb="FF000000"/>
      </bottom>
      <diagonal/>
    </border>
    <border>
      <left style="medium">
        <color rgb="FF000000"/>
      </left>
      <right/>
      <top style="hair">
        <color rgb="FF000000"/>
      </top>
      <bottom style="hair">
        <color rgb="FF000000"/>
      </bottom>
      <diagonal/>
    </border>
    <border>
      <left/>
      <right style="medium">
        <color rgb="FF000000"/>
      </right>
      <top style="hair">
        <color rgb="FF000000"/>
      </top>
      <bottom style="hair">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thin">
        <color rgb="FF000000"/>
      </left>
      <right style="thin">
        <color rgb="FF000000"/>
      </right>
      <top style="hair">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thin">
        <color indexed="64"/>
      </bottom>
      <diagonal/>
    </border>
    <border>
      <left style="thin">
        <color rgb="FF000000"/>
      </left>
      <right/>
      <top style="hair">
        <color rgb="FF000000"/>
      </top>
      <bottom style="thin">
        <color indexed="64"/>
      </bottom>
      <diagonal/>
    </border>
    <border>
      <left/>
      <right/>
      <top style="hair">
        <color rgb="FF000000"/>
      </top>
      <bottom style="thin">
        <color indexed="64"/>
      </bottom>
      <diagonal/>
    </border>
    <border>
      <left/>
      <right style="thin">
        <color rgb="FF000000"/>
      </right>
      <top style="hair">
        <color rgb="FF000000"/>
      </top>
      <bottom style="thin">
        <color indexed="64"/>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hair">
        <color rgb="FF000000"/>
      </bottom>
      <diagonal/>
    </border>
    <border>
      <left style="thin">
        <color rgb="FF000000"/>
      </left>
      <right/>
      <top/>
      <bottom style="hair">
        <color rgb="FF000000"/>
      </bottom>
      <diagonal/>
    </border>
    <border>
      <left/>
      <right/>
      <top/>
      <bottom style="hair">
        <color rgb="FF000000"/>
      </bottom>
      <diagonal/>
    </border>
    <border>
      <left/>
      <right style="thin">
        <color rgb="FF000000"/>
      </right>
      <top/>
      <bottom style="hair">
        <color rgb="FF000000"/>
      </bottom>
      <diagonal/>
    </border>
    <border>
      <left style="thin">
        <color rgb="FF000000"/>
      </left>
      <right/>
      <top style="thin">
        <color rgb="FF000000"/>
      </top>
      <bottom/>
      <diagonal/>
    </border>
    <border>
      <left/>
      <right/>
      <top style="thin">
        <color rgb="FF000000"/>
      </top>
      <bottom/>
      <diagonal/>
    </border>
    <border>
      <left/>
      <right style="thin">
        <color indexed="64"/>
      </right>
      <top style="thin">
        <color rgb="FF000000"/>
      </top>
      <bottom/>
      <diagonal/>
    </border>
    <border>
      <left/>
      <right style="thin">
        <color rgb="FF000000"/>
      </right>
      <top style="thin">
        <color indexed="64"/>
      </top>
      <bottom style="thin">
        <color auto="1"/>
      </bottom>
      <diagonal/>
    </border>
    <border>
      <left/>
      <right style="thin">
        <color rgb="FF000000"/>
      </right>
      <top style="thin">
        <color rgb="FF000000"/>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style="hair">
        <color rgb="FF000000"/>
      </bottom>
      <diagonal/>
    </border>
    <border>
      <left style="thin">
        <color indexed="64"/>
      </left>
      <right/>
      <top style="hair">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auto="1"/>
      </right>
      <top/>
      <bottom style="thin">
        <color indexed="64"/>
      </bottom>
      <diagonal/>
    </border>
    <border>
      <left style="thin">
        <color auto="1"/>
      </left>
      <right style="thin">
        <color auto="1"/>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medium">
        <color auto="1"/>
      </left>
      <right style="thin">
        <color auto="1"/>
      </right>
      <top style="thin">
        <color indexed="64"/>
      </top>
      <bottom style="hair">
        <color auto="1"/>
      </bottom>
      <diagonal/>
    </border>
    <border>
      <left style="thin">
        <color theme="1"/>
      </left>
      <right style="thin">
        <color theme="1"/>
      </right>
      <top style="thin">
        <color theme="1"/>
      </top>
      <bottom style="thin">
        <color theme="1"/>
      </bottom>
      <diagonal/>
    </border>
    <border>
      <left style="thin">
        <color indexed="64"/>
      </left>
      <right/>
      <top style="thin">
        <color theme="1"/>
      </top>
      <bottom style="thin">
        <color indexed="64"/>
      </bottom>
      <diagonal/>
    </border>
    <border>
      <left/>
      <right style="thin">
        <color indexed="64"/>
      </right>
      <top style="thin">
        <color theme="1"/>
      </top>
      <bottom style="thin">
        <color indexed="64"/>
      </bottom>
      <diagonal/>
    </border>
    <border>
      <left style="thin">
        <color indexed="64"/>
      </left>
      <right style="thin">
        <color indexed="64"/>
      </right>
      <top style="thin">
        <color indexed="64"/>
      </top>
      <bottom style="double">
        <color indexed="64"/>
      </bottom>
      <diagonal/>
    </border>
    <border>
      <left style="thin">
        <color auto="1"/>
      </left>
      <right style="medium">
        <color auto="1"/>
      </right>
      <top style="thin">
        <color indexed="64"/>
      </top>
      <bottom style="double">
        <color indexed="64"/>
      </bottom>
      <diagonal/>
    </border>
    <border>
      <left style="medium">
        <color auto="1"/>
      </left>
      <right style="thin">
        <color auto="1"/>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auto="1"/>
      </left>
      <right style="thin">
        <color auto="1"/>
      </right>
      <top/>
      <bottom style="double">
        <color indexed="64"/>
      </bottom>
      <diagonal/>
    </border>
    <border>
      <left style="thin">
        <color auto="1"/>
      </left>
      <right style="medium">
        <color indexed="64"/>
      </right>
      <top style="double">
        <color indexed="64"/>
      </top>
      <bottom style="thin">
        <color auto="1"/>
      </bottom>
      <diagonal/>
    </border>
    <border>
      <left style="thin">
        <color indexed="64"/>
      </left>
      <right style="thin">
        <color indexed="64"/>
      </right>
      <top/>
      <bottom style="double">
        <color indexed="64"/>
      </bottom>
      <diagonal/>
    </border>
    <border>
      <left/>
      <right/>
      <top/>
      <bottom style="double">
        <color indexed="64"/>
      </bottom>
      <diagonal/>
    </border>
    <border>
      <left/>
      <right/>
      <top/>
      <bottom style="thin">
        <color indexed="8"/>
      </bottom>
      <diagonal/>
    </border>
    <border>
      <left/>
      <right style="thin">
        <color indexed="64"/>
      </right>
      <top/>
      <bottom style="thin">
        <color indexed="64"/>
      </bottom>
      <diagonal/>
    </border>
    <border>
      <left/>
      <right style="thin">
        <color indexed="8"/>
      </right>
      <top/>
      <bottom style="thin">
        <color indexed="8"/>
      </bottom>
      <diagonal/>
    </border>
    <border>
      <left style="thin">
        <color indexed="8"/>
      </left>
      <right/>
      <top/>
      <bottom style="thin">
        <color indexed="8"/>
      </bottom>
      <diagonal/>
    </border>
    <border>
      <left/>
      <right/>
      <top/>
      <bottom style="thin">
        <color indexed="64"/>
      </bottom>
      <diagonal/>
    </border>
  </borders>
  <cellStyleXfs count="44088">
    <xf numFmtId="0" fontId="0"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5" fillId="0" borderId="0"/>
    <xf numFmtId="43" fontId="2" fillId="0" borderId="0" applyFont="0" applyFill="0" applyBorder="0" applyAlignment="0" applyProtection="0"/>
    <xf numFmtId="0" fontId="5" fillId="0" borderId="0"/>
    <xf numFmtId="165"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0" fontId="4" fillId="0" borderId="0"/>
    <xf numFmtId="0" fontId="5" fillId="0" borderId="0"/>
    <xf numFmtId="43" fontId="4"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0" fontId="2" fillId="0" borderId="0"/>
    <xf numFmtId="43"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12" fillId="0" borderId="0"/>
    <xf numFmtId="0" fontId="2" fillId="0" borderId="0"/>
    <xf numFmtId="44" fontId="2" fillId="0" borderId="0" applyFont="0" applyFill="0" applyBorder="0" applyAlignment="0" applyProtection="0"/>
    <xf numFmtId="0" fontId="2" fillId="0" borderId="0"/>
    <xf numFmtId="44" fontId="2" fillId="0" borderId="0" applyFont="0" applyFill="0" applyBorder="0" applyAlignment="0" applyProtection="0"/>
    <xf numFmtId="0" fontId="5" fillId="0" borderId="0"/>
    <xf numFmtId="9" fontId="12" fillId="0" borderId="0" applyFont="0" applyFill="0" applyBorder="0" applyAlignment="0" applyProtection="0"/>
    <xf numFmtId="0" fontId="2" fillId="0" borderId="0"/>
    <xf numFmtId="0" fontId="2" fillId="0" borderId="0"/>
    <xf numFmtId="0" fontId="2"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5" fillId="0" borderId="0"/>
    <xf numFmtId="0" fontId="2" fillId="0" borderId="0"/>
    <xf numFmtId="44" fontId="2" fillId="0" borderId="0" applyFont="0" applyFill="0" applyBorder="0" applyAlignment="0" applyProtection="0"/>
    <xf numFmtId="0" fontId="2" fillId="0" borderId="0"/>
    <xf numFmtId="43" fontId="1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13" fillId="0" borderId="0"/>
    <xf numFmtId="0" fontId="2" fillId="0" borderId="0"/>
    <xf numFmtId="0" fontId="14" fillId="4"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4" borderId="0" applyNumberFormat="0" applyBorder="0" applyAlignment="0" applyProtection="0"/>
    <xf numFmtId="0" fontId="14" fillId="16" borderId="0" applyNumberFormat="0" applyBorder="0" applyAlignment="0" applyProtection="0"/>
    <xf numFmtId="0" fontId="14" fillId="4" borderId="0" applyNumberFormat="0" applyBorder="0" applyAlignment="0" applyProtection="0"/>
    <xf numFmtId="0" fontId="14" fillId="16" borderId="0" applyNumberFormat="0" applyBorder="0" applyAlignment="0" applyProtection="0"/>
    <xf numFmtId="0" fontId="14" fillId="4" borderId="0" applyNumberFormat="0" applyBorder="0" applyAlignment="0" applyProtection="0"/>
    <xf numFmtId="0" fontId="14" fillId="16" borderId="0" applyNumberFormat="0" applyBorder="0" applyAlignment="0" applyProtection="0"/>
    <xf numFmtId="0" fontId="14" fillId="5"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6" borderId="0" applyNumberFormat="0" applyBorder="0" applyAlignment="0" applyProtection="0"/>
    <xf numFmtId="0" fontId="14" fillId="14" borderId="0" applyNumberFormat="0" applyBorder="0" applyAlignment="0" applyProtection="0"/>
    <xf numFmtId="0" fontId="14" fillId="6" borderId="0" applyNumberFormat="0" applyBorder="0" applyAlignment="0" applyProtection="0"/>
    <xf numFmtId="0" fontId="14" fillId="14" borderId="0" applyNumberFormat="0" applyBorder="0" applyAlignment="0" applyProtection="0"/>
    <xf numFmtId="0" fontId="14" fillId="6" borderId="0" applyNumberFormat="0" applyBorder="0" applyAlignment="0" applyProtection="0"/>
    <xf numFmtId="0" fontId="14" fillId="14" borderId="0" applyNumberFormat="0" applyBorder="0" applyAlignment="0" applyProtection="0"/>
    <xf numFmtId="0" fontId="14" fillId="7"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8" borderId="0" applyNumberFormat="0" applyBorder="0" applyAlignment="0" applyProtection="0"/>
    <xf numFmtId="0" fontId="14" fillId="17" borderId="0" applyNumberFormat="0" applyBorder="0" applyAlignment="0" applyProtection="0"/>
    <xf numFmtId="0" fontId="14" fillId="8" borderId="0" applyNumberFormat="0" applyBorder="0" applyAlignment="0" applyProtection="0"/>
    <xf numFmtId="0" fontId="14" fillId="17" borderId="0" applyNumberFormat="0" applyBorder="0" applyAlignment="0" applyProtection="0"/>
    <xf numFmtId="0" fontId="14" fillId="8" borderId="0" applyNumberFormat="0" applyBorder="0" applyAlignment="0" applyProtection="0"/>
    <xf numFmtId="0" fontId="14" fillId="17" borderId="0" applyNumberFormat="0" applyBorder="0" applyAlignment="0" applyProtection="0"/>
    <xf numFmtId="0" fontId="14" fillId="9"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0" borderId="0" applyNumberFormat="0" applyBorder="0" applyAlignment="0" applyProtection="0"/>
    <xf numFmtId="0" fontId="14" fillId="16" borderId="0" applyNumberFormat="0" applyBorder="0" applyAlignment="0" applyProtection="0"/>
    <xf numFmtId="0" fontId="14" fillId="10" borderId="0" applyNumberFormat="0" applyBorder="0" applyAlignment="0" applyProtection="0"/>
    <xf numFmtId="0" fontId="14" fillId="16" borderId="0" applyNumberFormat="0" applyBorder="0" applyAlignment="0" applyProtection="0"/>
    <xf numFmtId="0" fontId="14" fillId="18" borderId="0" applyNumberFormat="0" applyBorder="0" applyAlignment="0" applyProtection="0"/>
    <xf numFmtId="0" fontId="14" fillId="10" borderId="0" applyNumberFormat="0" applyBorder="0" applyAlignment="0" applyProtection="0"/>
    <xf numFmtId="0" fontId="14" fillId="18" borderId="0" applyNumberFormat="0" applyBorder="0" applyAlignment="0" applyProtection="0"/>
    <xf numFmtId="0" fontId="14" fillId="16" borderId="0" applyNumberFormat="0" applyBorder="0" applyAlignment="0" applyProtection="0"/>
    <xf numFmtId="0" fontId="14" fillId="18"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8"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4" borderId="0" applyNumberFormat="0" applyBorder="0" applyAlignment="0" applyProtection="0"/>
    <xf numFmtId="0" fontId="14" fillId="6" borderId="0" applyNumberFormat="0" applyBorder="0" applyAlignment="0" applyProtection="0"/>
    <xf numFmtId="0" fontId="14" fillId="8" borderId="0" applyNumberFormat="0" applyBorder="0" applyAlignment="0" applyProtection="0"/>
    <xf numFmtId="0" fontId="14" fillId="10" borderId="0" applyNumberFormat="0" applyBorder="0" applyAlignment="0" applyProtection="0"/>
    <xf numFmtId="0" fontId="14" fillId="12" borderId="0" applyNumberFormat="0" applyBorder="0" applyAlignment="0" applyProtection="0"/>
    <xf numFmtId="0" fontId="14" fillId="14"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19" borderId="0" applyNumberFormat="0" applyBorder="0" applyAlignment="0" applyProtection="0"/>
    <xf numFmtId="0" fontId="14" fillId="27" borderId="0" applyNumberFormat="0" applyBorder="0" applyAlignment="0" applyProtection="0"/>
    <xf numFmtId="0" fontId="14" fillId="19" borderId="0" applyNumberFormat="0" applyBorder="0" applyAlignment="0" applyProtection="0"/>
    <xf numFmtId="0" fontId="14" fillId="27" borderId="0" applyNumberFormat="0" applyBorder="0" applyAlignment="0" applyProtection="0"/>
    <xf numFmtId="0" fontId="14" fillId="19" borderId="0" applyNumberFormat="0" applyBorder="0" applyAlignment="0" applyProtection="0"/>
    <xf numFmtId="0" fontId="14" fillId="27" borderId="0" applyNumberFormat="0" applyBorder="0" applyAlignment="0" applyProtection="0"/>
    <xf numFmtId="0" fontId="14" fillId="20"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3" borderId="0" applyNumberFormat="0" applyBorder="0" applyAlignment="0" applyProtection="0"/>
    <xf numFmtId="0" fontId="14" fillId="17" borderId="0" applyNumberFormat="0" applyBorder="0" applyAlignment="0" applyProtection="0"/>
    <xf numFmtId="0" fontId="14" fillId="23" borderId="0" applyNumberFormat="0" applyBorder="0" applyAlignment="0" applyProtection="0"/>
    <xf numFmtId="0" fontId="14" fillId="17" borderId="0" applyNumberFormat="0" applyBorder="0" applyAlignment="0" applyProtection="0"/>
    <xf numFmtId="0" fontId="14" fillId="23" borderId="0" applyNumberFormat="0" applyBorder="0" applyAlignment="0" applyProtection="0"/>
    <xf numFmtId="0" fontId="14" fillId="17" borderId="0" applyNumberFormat="0" applyBorder="0" applyAlignment="0" applyProtection="0"/>
    <xf numFmtId="0" fontId="14" fillId="24"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23" borderId="0" applyNumberFormat="0" applyBorder="0" applyAlignment="0" applyProtection="0"/>
    <xf numFmtId="0" fontId="14" fillId="10" borderId="0" applyNumberFormat="0" applyBorder="0" applyAlignment="0" applyProtection="0"/>
    <xf numFmtId="0" fontId="14" fillId="27" borderId="0" applyNumberFormat="0" applyBorder="0" applyAlignment="0" applyProtection="0"/>
    <xf numFmtId="0" fontId="14" fillId="10" borderId="0" applyNumberFormat="0" applyBorder="0" applyAlignment="0" applyProtection="0"/>
    <xf numFmtId="0" fontId="14" fillId="27" borderId="0" applyNumberFormat="0" applyBorder="0" applyAlignment="0" applyProtection="0"/>
    <xf numFmtId="0" fontId="14" fillId="18" borderId="0" applyNumberFormat="0" applyBorder="0" applyAlignment="0" applyProtection="0"/>
    <xf numFmtId="0" fontId="14" fillId="10" borderId="0" applyNumberFormat="0" applyBorder="0" applyAlignment="0" applyProtection="0"/>
    <xf numFmtId="0" fontId="14" fillId="18" borderId="0" applyNumberFormat="0" applyBorder="0" applyAlignment="0" applyProtection="0"/>
    <xf numFmtId="0" fontId="14" fillId="27" borderId="0" applyNumberFormat="0" applyBorder="0" applyAlignment="0" applyProtection="0"/>
    <xf numFmtId="0" fontId="14" fillId="18" borderId="0" applyNumberFormat="0" applyBorder="0" applyAlignment="0" applyProtection="0"/>
    <xf numFmtId="0" fontId="14" fillId="11" borderId="0" applyNumberFormat="0" applyBorder="0" applyAlignment="0" applyProtection="0"/>
    <xf numFmtId="0" fontId="14" fillId="27"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25" borderId="0" applyNumberFormat="0" applyBorder="0" applyAlignment="0" applyProtection="0"/>
    <xf numFmtId="0" fontId="14" fillId="14" borderId="0" applyNumberFormat="0" applyBorder="0" applyAlignment="0" applyProtection="0"/>
    <xf numFmtId="0" fontId="14" fillId="25" borderId="0" applyNumberFormat="0" applyBorder="0" applyAlignment="0" applyProtection="0"/>
    <xf numFmtId="0" fontId="14" fillId="14" borderId="0" applyNumberFormat="0" applyBorder="0" applyAlignment="0" applyProtection="0"/>
    <xf numFmtId="0" fontId="14" fillId="25" borderId="0" applyNumberFormat="0" applyBorder="0" applyAlignment="0" applyProtection="0"/>
    <xf numFmtId="0" fontId="14" fillId="14" borderId="0" applyNumberFormat="0" applyBorder="0" applyAlignment="0" applyProtection="0"/>
    <xf numFmtId="0" fontId="14" fillId="26"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25" borderId="0" applyNumberFormat="0" applyBorder="0" applyAlignment="0" applyProtection="0"/>
    <xf numFmtId="0" fontId="14" fillId="19" borderId="0" applyNumberFormat="0" applyBorder="0" applyAlignment="0" applyProtection="0"/>
    <xf numFmtId="0" fontId="14" fillId="21" borderId="0" applyNumberFormat="0" applyBorder="0" applyAlignment="0" applyProtection="0"/>
    <xf numFmtId="0" fontId="14" fillId="23" borderId="0" applyNumberFormat="0" applyBorder="0" applyAlignment="0" applyProtection="0"/>
    <xf numFmtId="0" fontId="14" fillId="10" borderId="0" applyNumberFormat="0" applyBorder="0" applyAlignment="0" applyProtection="0"/>
    <xf numFmtId="0" fontId="14" fillId="19" borderId="0" applyNumberFormat="0" applyBorder="0" applyAlignment="0" applyProtection="0"/>
    <xf numFmtId="0" fontId="14" fillId="25"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5" borderId="0" applyNumberFormat="0" applyBorder="0" applyAlignment="0" applyProtection="0"/>
    <xf numFmtId="0" fontId="15" fillId="28" borderId="0" applyNumberFormat="0" applyBorder="0" applyAlignment="0" applyProtection="0"/>
    <xf numFmtId="0" fontId="15" fillId="32" borderId="0" applyNumberFormat="0" applyBorder="0" applyAlignment="0" applyProtection="0"/>
    <xf numFmtId="0" fontId="15" fillId="28" borderId="0" applyNumberFormat="0" applyBorder="0" applyAlignment="0" applyProtection="0"/>
    <xf numFmtId="0" fontId="15" fillId="32" borderId="0" applyNumberFormat="0" applyBorder="0" applyAlignment="0" applyProtection="0"/>
    <xf numFmtId="0" fontId="15" fillId="28" borderId="0" applyNumberFormat="0" applyBorder="0" applyAlignment="0" applyProtection="0"/>
    <xf numFmtId="0" fontId="15" fillId="32" borderId="0" applyNumberFormat="0" applyBorder="0" applyAlignment="0" applyProtection="0"/>
    <xf numFmtId="0" fontId="15" fillId="29"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21" borderId="0" applyNumberFormat="0" applyBorder="0" applyAlignment="0" applyProtection="0"/>
    <xf numFmtId="0" fontId="15" fillId="23" borderId="0" applyNumberFormat="0" applyBorder="0" applyAlignment="0" applyProtection="0"/>
    <xf numFmtId="0" fontId="15" fillId="17" borderId="0" applyNumberFormat="0" applyBorder="0" applyAlignment="0" applyProtection="0"/>
    <xf numFmtId="0" fontId="15" fillId="23" borderId="0" applyNumberFormat="0" applyBorder="0" applyAlignment="0" applyProtection="0"/>
    <xf numFmtId="0" fontId="15" fillId="17" borderId="0" applyNumberFormat="0" applyBorder="0" applyAlignment="0" applyProtection="0"/>
    <xf numFmtId="0" fontId="15" fillId="23" borderId="0" applyNumberFormat="0" applyBorder="0" applyAlignment="0" applyProtection="0"/>
    <xf numFmtId="0" fontId="15" fillId="17" borderId="0" applyNumberFormat="0" applyBorder="0" applyAlignment="0" applyProtection="0"/>
    <xf numFmtId="0" fontId="15" fillId="24"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30"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27" borderId="0" applyNumberFormat="0" applyBorder="0" applyAlignment="0" applyProtection="0"/>
    <xf numFmtId="0" fontId="15" fillId="31"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2" borderId="0" applyNumberFormat="0" applyBorder="0" applyAlignment="0" applyProtection="0"/>
    <xf numFmtId="0" fontId="15" fillId="36" borderId="0" applyNumberFormat="0" applyBorder="0" applyAlignment="0" applyProtection="0"/>
    <xf numFmtId="0" fontId="15" fillId="32" borderId="0" applyNumberFormat="0" applyBorder="0" applyAlignment="0" applyProtection="0"/>
    <xf numFmtId="0" fontId="15" fillId="36" borderId="0" applyNumberFormat="0" applyBorder="0" applyAlignment="0" applyProtection="0"/>
    <xf numFmtId="0" fontId="15" fillId="33" borderId="0" applyNumberFormat="0" applyBorder="0" applyAlignment="0" applyProtection="0"/>
    <xf numFmtId="0" fontId="15" fillId="32" borderId="0" applyNumberFormat="0" applyBorder="0" applyAlignment="0" applyProtection="0"/>
    <xf numFmtId="0" fontId="15" fillId="36" borderId="0" applyNumberFormat="0" applyBorder="0" applyAlignment="0" applyProtection="0"/>
    <xf numFmtId="0" fontId="15" fillId="34" borderId="0" applyNumberFormat="0" applyBorder="0" applyAlignment="0" applyProtection="0"/>
    <xf numFmtId="0" fontId="15" fillId="14" borderId="0" applyNumberFormat="0" applyBorder="0" applyAlignment="0" applyProtection="0"/>
    <xf numFmtId="0" fontId="15" fillId="34" borderId="0" applyNumberFormat="0" applyBorder="0" applyAlignment="0" applyProtection="0"/>
    <xf numFmtId="0" fontId="15" fillId="14" borderId="0" applyNumberFormat="0" applyBorder="0" applyAlignment="0" applyProtection="0"/>
    <xf numFmtId="0" fontId="15" fillId="34" borderId="0" applyNumberFormat="0" applyBorder="0" applyAlignment="0" applyProtection="0"/>
    <xf numFmtId="0" fontId="15" fillId="14" borderId="0" applyNumberFormat="0" applyBorder="0" applyAlignment="0" applyProtection="0"/>
    <xf numFmtId="0" fontId="15" fillId="35"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28" borderId="0" applyNumberFormat="0" applyBorder="0" applyAlignment="0" applyProtection="0"/>
    <xf numFmtId="0" fontId="15" fillId="21" borderId="0" applyNumberFormat="0" applyBorder="0" applyAlignment="0" applyProtection="0"/>
    <xf numFmtId="0" fontId="15" fillId="23" borderId="0" applyNumberFormat="0" applyBorder="0" applyAlignment="0" applyProtection="0"/>
    <xf numFmtId="0" fontId="15" fillId="30" borderId="0" applyNumberFormat="0" applyBorder="0" applyAlignment="0" applyProtection="0"/>
    <xf numFmtId="0" fontId="15" fillId="32" borderId="0" applyNumberFormat="0" applyBorder="0" applyAlignment="0" applyProtection="0"/>
    <xf numFmtId="0" fontId="15" fillId="34"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0"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2"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4"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27"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16"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16"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16"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16" borderId="21" applyNumberFormat="0" applyAlignment="0" applyProtection="0"/>
    <xf numFmtId="0" fontId="18" fillId="27"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27"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45"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8" fillId="27" borderId="21" applyNumberFormat="0" applyAlignment="0" applyProtection="0"/>
    <xf numFmtId="0" fontId="19" fillId="0" borderId="0"/>
    <xf numFmtId="0" fontId="20" fillId="46" borderId="22" applyNumberFormat="0" applyAlignment="0" applyProtection="0"/>
    <xf numFmtId="0" fontId="20" fillId="47" borderId="22" applyNumberFormat="0" applyAlignment="0" applyProtection="0"/>
    <xf numFmtId="0" fontId="20" fillId="46" borderId="22" applyNumberFormat="0" applyAlignment="0" applyProtection="0"/>
    <xf numFmtId="0" fontId="20" fillId="47" borderId="22" applyNumberFormat="0" applyAlignment="0" applyProtection="0"/>
    <xf numFmtId="0" fontId="20" fillId="48" borderId="22" applyNumberFormat="0" applyAlignment="0" applyProtection="0"/>
    <xf numFmtId="0" fontId="20" fillId="46" borderId="22" applyNumberFormat="0" applyAlignment="0" applyProtection="0"/>
    <xf numFmtId="0" fontId="20" fillId="47" borderId="22" applyNumberFormat="0" applyAlignment="0" applyProtection="0"/>
    <xf numFmtId="0" fontId="21" fillId="0" borderId="23" applyNumberFormat="0" applyFill="0" applyAlignment="0" applyProtection="0"/>
    <xf numFmtId="0" fontId="21" fillId="0" borderId="23" applyNumberFormat="0" applyFill="0" applyAlignment="0" applyProtection="0"/>
    <xf numFmtId="0" fontId="20" fillId="46" borderId="22" applyNumberFormat="0" applyAlignment="0" applyProtection="0"/>
    <xf numFmtId="0" fontId="20" fillId="46" borderId="22" applyNumberFormat="0" applyAlignment="0" applyProtection="0"/>
    <xf numFmtId="0" fontId="20" fillId="48" borderId="22" applyNumberFormat="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167" fontId="5" fillId="0" borderId="0" applyFont="0" applyFill="0" applyBorder="0" applyAlignment="0" applyProtection="0"/>
    <xf numFmtId="0" fontId="22" fillId="0" borderId="0">
      <protection locked="0"/>
    </xf>
    <xf numFmtId="0" fontId="15" fillId="37" borderId="0" applyNumberFormat="0" applyBorder="0" applyAlignment="0" applyProtection="0"/>
    <xf numFmtId="0" fontId="15" fillId="32" borderId="0" applyNumberFormat="0" applyBorder="0" applyAlignment="0" applyProtection="0"/>
    <xf numFmtId="0" fontId="15" fillId="37" borderId="0" applyNumberFormat="0" applyBorder="0" applyAlignment="0" applyProtection="0"/>
    <xf numFmtId="0" fontId="15" fillId="32" borderId="0" applyNumberFormat="0" applyBorder="0" applyAlignment="0" applyProtection="0"/>
    <xf numFmtId="0" fontId="15" fillId="37" borderId="0" applyNumberFormat="0" applyBorder="0" applyAlignment="0" applyProtection="0"/>
    <xf numFmtId="0" fontId="15" fillId="32" borderId="0" applyNumberFormat="0" applyBorder="0" applyAlignment="0" applyProtection="0"/>
    <xf numFmtId="0" fontId="15" fillId="38"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0" borderId="0" applyNumberFormat="0" applyBorder="0" applyAlignment="0" applyProtection="0"/>
    <xf numFmtId="0" fontId="15" fillId="39"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xf numFmtId="0" fontId="15" fillId="30" borderId="0" applyNumberFormat="0" applyBorder="0" applyAlignment="0" applyProtection="0"/>
    <xf numFmtId="0" fontId="15" fillId="49" borderId="0" applyNumberFormat="0" applyBorder="0" applyAlignment="0" applyProtection="0"/>
    <xf numFmtId="0" fontId="15" fillId="30" borderId="0" applyNumberFormat="0" applyBorder="0" applyAlignment="0" applyProtection="0"/>
    <xf numFmtId="0" fontId="15" fillId="49" borderId="0" applyNumberFormat="0" applyBorder="0" applyAlignment="0" applyProtection="0"/>
    <xf numFmtId="0" fontId="15" fillId="30" borderId="0" applyNumberFormat="0" applyBorder="0" applyAlignment="0" applyProtection="0"/>
    <xf numFmtId="0" fontId="15" fillId="49" borderId="0" applyNumberFormat="0" applyBorder="0" applyAlignment="0" applyProtection="0"/>
    <xf numFmtId="0" fontId="15" fillId="31"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2" borderId="0" applyNumberFormat="0" applyBorder="0" applyAlignment="0" applyProtection="0"/>
    <xf numFmtId="0" fontId="15" fillId="36" borderId="0" applyNumberFormat="0" applyBorder="0" applyAlignment="0" applyProtection="0"/>
    <xf numFmtId="0" fontId="15" fillId="32" borderId="0" applyNumberFormat="0" applyBorder="0" applyAlignment="0" applyProtection="0"/>
    <xf numFmtId="0" fontId="15" fillId="36" borderId="0" applyNumberFormat="0" applyBorder="0" applyAlignment="0" applyProtection="0"/>
    <xf numFmtId="0" fontId="15" fillId="33" borderId="0" applyNumberFormat="0" applyBorder="0" applyAlignment="0" applyProtection="0"/>
    <xf numFmtId="0" fontId="15" fillId="32" borderId="0" applyNumberFormat="0" applyBorder="0" applyAlignment="0" applyProtection="0"/>
    <xf numFmtId="0" fontId="15" fillId="36" borderId="0" applyNumberFormat="0" applyBorder="0" applyAlignment="0" applyProtection="0"/>
    <xf numFmtId="0" fontId="15" fillId="43" borderId="0" applyNumberFormat="0" applyBorder="0" applyAlignment="0" applyProtection="0"/>
    <xf numFmtId="0" fontId="15" fillId="43" borderId="0" applyNumberFormat="0" applyBorder="0" applyAlignment="0" applyProtection="0"/>
    <xf numFmtId="0" fontId="15" fillId="44" borderId="0" applyNumberFormat="0" applyBorder="0" applyAlignment="0" applyProtection="0"/>
    <xf numFmtId="0" fontId="15" fillId="43" borderId="0" applyNumberFormat="0" applyBorder="0" applyAlignment="0" applyProtection="0"/>
    <xf numFmtId="0" fontId="15" fillId="37" borderId="0" applyNumberFormat="0" applyBorder="0" applyAlignment="0" applyProtection="0"/>
    <xf numFmtId="0" fontId="15" fillId="39" borderId="0" applyNumberFormat="0" applyBorder="0" applyAlignment="0" applyProtection="0"/>
    <xf numFmtId="0" fontId="15" fillId="41" borderId="0" applyNumberFormat="0" applyBorder="0" applyAlignment="0" applyProtection="0"/>
    <xf numFmtId="0" fontId="15" fillId="30" borderId="0" applyNumberFormat="0" applyBorder="0" applyAlignment="0" applyProtection="0"/>
    <xf numFmtId="0" fontId="15" fillId="32" borderId="0" applyNumberFormat="0" applyBorder="0" applyAlignment="0" applyProtection="0"/>
    <xf numFmtId="0" fontId="15" fillId="43" borderId="0" applyNumberFormat="0" applyBorder="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168" fontId="24" fillId="0" borderId="0" applyFont="0" applyFill="0" applyBorder="0" applyAlignment="0" applyProtection="0"/>
    <xf numFmtId="169" fontId="5" fillId="0" borderId="0"/>
    <xf numFmtId="169" fontId="14" fillId="0" borderId="0"/>
    <xf numFmtId="0" fontId="5" fillId="0" borderId="0"/>
    <xf numFmtId="0" fontId="14" fillId="0" borderId="0"/>
    <xf numFmtId="0" fontId="14" fillId="0" borderId="0"/>
    <xf numFmtId="9" fontId="5" fillId="0" borderId="0"/>
    <xf numFmtId="170" fontId="5" fillId="0" borderId="0" applyFill="0" applyBorder="0" applyAlignment="0" applyProtection="0"/>
    <xf numFmtId="0" fontId="25" fillId="0" borderId="0" applyNumberFormat="0" applyFill="0" applyBorder="0" applyAlignment="0" applyProtection="0"/>
    <xf numFmtId="171" fontId="22" fillId="0" borderId="0">
      <protection locked="0"/>
    </xf>
    <xf numFmtId="0" fontId="17" fillId="8"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26" fillId="0" borderId="24" applyNumberFormat="0" applyFill="0" applyAlignment="0" applyProtection="0"/>
    <xf numFmtId="0" fontId="27" fillId="0" borderId="0" applyNumberFormat="0" applyFill="0" applyBorder="0" applyAlignment="0" applyProtection="0"/>
    <xf numFmtId="0" fontId="28" fillId="0" borderId="25" applyNumberFormat="0" applyFill="0" applyAlignment="0" applyProtection="0"/>
    <xf numFmtId="0" fontId="29" fillId="0" borderId="26" applyNumberFormat="0" applyFill="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 fillId="0" borderId="0" applyNumberFormat="0" applyFill="0" applyBorder="0" applyAlignment="0" applyProtection="0"/>
    <xf numFmtId="0" fontId="31" fillId="0" borderId="0" applyNumberFormat="0" applyFill="0" applyBorder="0" applyAlignment="0" applyProtection="0">
      <alignment vertical="top"/>
      <protection locked="0"/>
    </xf>
    <xf numFmtId="0" fontId="16" fillId="6"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6" borderId="0" applyNumberFormat="0" applyBorder="0" applyAlignment="0" applyProtection="0"/>
    <xf numFmtId="0" fontId="24" fillId="0" borderId="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5"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3" fillId="14" borderId="21" applyNumberFormat="0" applyAlignment="0" applyProtection="0"/>
    <xf numFmtId="0" fontId="21" fillId="0" borderId="23" applyNumberFormat="0" applyFill="0" applyAlignment="0" applyProtection="0"/>
    <xf numFmtId="165" fontId="3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4" fontId="5" fillId="0" borderId="0" applyFill="0" applyBorder="0" applyAlignment="0" applyProtection="0"/>
    <xf numFmtId="44" fontId="5" fillId="0" borderId="0" applyFill="0" applyBorder="0" applyAlignment="0" applyProtection="0"/>
    <xf numFmtId="172" fontId="5" fillId="0" borderId="0" applyFont="0" applyFill="0" applyBorder="0" applyAlignment="0" applyProtection="0"/>
    <xf numFmtId="165" fontId="5" fillId="0" borderId="0" applyFont="0" applyFill="0" applyBorder="0" applyAlignment="0" applyProtection="0"/>
    <xf numFmtId="164" fontId="5" fillId="0" borderId="0" applyFill="0" applyBorder="0" applyAlignment="0" applyProtection="0"/>
    <xf numFmtId="165" fontId="5" fillId="0" borderId="0" applyFont="0" applyFill="0" applyBorder="0" applyAlignment="0" applyProtection="0"/>
    <xf numFmtId="164" fontId="5" fillId="0" borderId="0" applyFill="0" applyBorder="0" applyAlignment="0" applyProtection="0"/>
    <xf numFmtId="172" fontId="5" fillId="0" borderId="0" applyFont="0" applyFill="0" applyBorder="0" applyAlignment="0" applyProtection="0"/>
    <xf numFmtId="44" fontId="5" fillId="0" borderId="0" applyFill="0" applyBorder="0" applyAlignment="0" applyProtection="0"/>
    <xf numFmtId="165" fontId="5" fillId="0" borderId="0" applyFont="0" applyFill="0" applyBorder="0" applyAlignment="0" applyProtection="0"/>
    <xf numFmtId="164" fontId="5" fillId="0" borderId="0" applyFill="0" applyBorder="0" applyAlignment="0" applyProtection="0"/>
    <xf numFmtId="44" fontId="5" fillId="0" borderId="0" applyFill="0" applyBorder="0" applyAlignment="0" applyProtection="0"/>
    <xf numFmtId="164" fontId="5" fillId="0" borderId="0" applyFill="0" applyBorder="0" applyAlignment="0" applyProtection="0"/>
    <xf numFmtId="172"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4" fontId="5" fillId="0" borderId="0" applyFill="0" applyBorder="0" applyAlignment="0" applyProtection="0"/>
    <xf numFmtId="173" fontId="14" fillId="0" borderId="0" applyFill="0" applyBorder="0" applyAlignment="0" applyProtection="0"/>
    <xf numFmtId="173" fontId="14" fillId="0" borderId="0" applyFill="0" applyBorder="0" applyAlignment="0" applyProtection="0"/>
    <xf numFmtId="173" fontId="14"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ill="0" applyBorder="0" applyAlignment="0" applyProtection="0"/>
    <xf numFmtId="165" fontId="5" fillId="0" borderId="0" applyFont="0" applyFill="0" applyBorder="0" applyAlignment="0" applyProtection="0"/>
    <xf numFmtId="44" fontId="5" fillId="0" borderId="0" applyFill="0" applyBorder="0" applyAlignment="0" applyProtection="0"/>
    <xf numFmtId="173" fontId="14" fillId="0" borderId="0" applyFill="0" applyBorder="0" applyAlignment="0" applyProtection="0"/>
    <xf numFmtId="44" fontId="5" fillId="0" borderId="0" applyFill="0" applyBorder="0" applyAlignment="0" applyProtection="0"/>
    <xf numFmtId="44" fontId="5" fillId="0" borderId="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65" fontId="5" fillId="0" borderId="0" applyFont="0" applyFill="0" applyBorder="0" applyAlignment="0" applyProtection="0"/>
    <xf numFmtId="172" fontId="5" fillId="0" borderId="0" applyFont="0" applyFill="0" applyBorder="0" applyAlignment="0" applyProtection="0"/>
    <xf numFmtId="44" fontId="5" fillId="0" borderId="0" applyFill="0" applyBorder="0" applyAlignment="0" applyProtection="0"/>
    <xf numFmtId="44" fontId="5" fillId="0" borderId="0" applyFill="0" applyBorder="0" applyAlignment="0" applyProtection="0"/>
    <xf numFmtId="169" fontId="5" fillId="0" borderId="0" applyFill="0" applyBorder="0" applyAlignment="0" applyProtection="0"/>
    <xf numFmtId="165" fontId="5" fillId="0" borderId="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4"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5" fillId="0" borderId="0" applyFont="0" applyFill="0" applyBorder="0" applyAlignment="0" applyProtection="0"/>
    <xf numFmtId="165" fontId="14" fillId="0" borderId="0" applyFont="0" applyFill="0" applyBorder="0" applyAlignment="0" applyProtection="0"/>
    <xf numFmtId="165" fontId="5"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4"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4"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32" fillId="0" borderId="0" applyFont="0" applyFill="0" applyBorder="0" applyAlignment="0" applyProtection="0"/>
    <xf numFmtId="165" fontId="5"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32" fillId="0" borderId="0" applyFont="0" applyFill="0" applyBorder="0" applyAlignment="0" applyProtection="0"/>
    <xf numFmtId="165" fontId="32" fillId="0" borderId="0" applyFont="0" applyFill="0" applyBorder="0" applyAlignment="0" applyProtection="0"/>
    <xf numFmtId="0" fontId="33" fillId="50" borderId="0" applyNumberFormat="0" applyBorder="0" applyAlignment="0" applyProtection="0"/>
    <xf numFmtId="0" fontId="33" fillId="17" borderId="0" applyNumberFormat="0" applyBorder="0" applyAlignment="0" applyProtection="0"/>
    <xf numFmtId="0" fontId="33" fillId="50" borderId="0" applyNumberFormat="0" applyBorder="0" applyAlignment="0" applyProtection="0"/>
    <xf numFmtId="0" fontId="33" fillId="17" borderId="0" applyNumberFormat="0" applyBorder="0" applyAlignment="0" applyProtection="0"/>
    <xf numFmtId="0" fontId="33" fillId="50" borderId="0" applyNumberFormat="0" applyBorder="0" applyAlignment="0" applyProtection="0"/>
    <xf numFmtId="0" fontId="33" fillId="17" borderId="0" applyNumberFormat="0" applyBorder="0" applyAlignment="0" applyProtection="0"/>
    <xf numFmtId="0" fontId="33" fillId="51"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0" borderId="0" applyNumberFormat="0" applyBorder="0" applyAlignment="0" applyProtection="0"/>
    <xf numFmtId="0" fontId="33" fillId="51" borderId="0" applyNumberFormat="0" applyBorder="0" applyAlignment="0" applyProtection="0"/>
    <xf numFmtId="0" fontId="32" fillId="0" borderId="0"/>
    <xf numFmtId="0" fontId="5" fillId="0" borderId="0"/>
    <xf numFmtId="0" fontId="32" fillId="0" borderId="0"/>
    <xf numFmtId="0" fontId="32" fillId="0" borderId="0"/>
    <xf numFmtId="0" fontId="3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4" fillId="0" borderId="0"/>
    <xf numFmtId="0" fontId="2" fillId="0" borderId="0"/>
    <xf numFmtId="0" fontId="2" fillId="0" borderId="0"/>
    <xf numFmtId="0" fontId="3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2" fillId="0" borderId="0"/>
    <xf numFmtId="0" fontId="2" fillId="0" borderId="0"/>
    <xf numFmtId="0" fontId="2" fillId="0" borderId="0"/>
    <xf numFmtId="0" fontId="2" fillId="0" borderId="0"/>
    <xf numFmtId="0" fontId="2" fillId="0" borderId="0"/>
    <xf numFmtId="0" fontId="13" fillId="0" borderId="0"/>
    <xf numFmtId="0" fontId="8" fillId="0" borderId="0"/>
    <xf numFmtId="0" fontId="2" fillId="0" borderId="0"/>
    <xf numFmtId="0" fontId="10"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13" fillId="0" borderId="0"/>
    <xf numFmtId="0" fontId="2" fillId="0" borderId="0"/>
    <xf numFmtId="0" fontId="13"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3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5" fillId="0" borderId="0"/>
    <xf numFmtId="0" fontId="35"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14" fillId="0" borderId="0"/>
    <xf numFmtId="0" fontId="14" fillId="0" borderId="0"/>
    <xf numFmtId="0" fontId="14" fillId="0" borderId="0"/>
    <xf numFmtId="0" fontId="5" fillId="0" borderId="0"/>
    <xf numFmtId="0" fontId="5" fillId="0" borderId="0"/>
    <xf numFmtId="0" fontId="14" fillId="0" borderId="0"/>
    <xf numFmtId="0" fontId="5" fillId="0" borderId="0"/>
    <xf numFmtId="174" fontId="24" fillId="0" borderId="0"/>
    <xf numFmtId="0" fontId="32" fillId="0" borderId="0"/>
    <xf numFmtId="174" fontId="24" fillId="0" borderId="0"/>
    <xf numFmtId="0" fontId="5" fillId="0" borderId="0"/>
    <xf numFmtId="0" fontId="5" fillId="0" borderId="0"/>
    <xf numFmtId="0" fontId="11" fillId="0" borderId="0"/>
    <xf numFmtId="0" fontId="5"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32" fillId="0" borderId="0"/>
    <xf numFmtId="0" fontId="32" fillId="0" borderId="0"/>
    <xf numFmtId="0" fontId="32" fillId="0" borderId="0"/>
    <xf numFmtId="0" fontId="2" fillId="0" borderId="0"/>
    <xf numFmtId="0" fontId="32" fillId="0" borderId="0"/>
    <xf numFmtId="0" fontId="32" fillId="0" borderId="0"/>
    <xf numFmtId="0" fontId="3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32" fillId="0" borderId="0"/>
    <xf numFmtId="0" fontId="2" fillId="0" borderId="0"/>
    <xf numFmtId="0" fontId="2" fillId="0" borderId="0"/>
    <xf numFmtId="0" fontId="3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4" fontId="24" fillId="0" borderId="0"/>
    <xf numFmtId="0" fontId="2" fillId="0" borderId="0"/>
    <xf numFmtId="0" fontId="2" fillId="0" borderId="0"/>
    <xf numFmtId="174" fontId="24" fillId="0" borderId="0"/>
    <xf numFmtId="0" fontId="36" fillId="0" borderId="0"/>
    <xf numFmtId="0" fontId="32" fillId="0" borderId="0"/>
    <xf numFmtId="0" fontId="2" fillId="0" borderId="0"/>
    <xf numFmtId="0" fontId="2" fillId="0" borderId="0"/>
    <xf numFmtId="0" fontId="5" fillId="0" borderId="0"/>
    <xf numFmtId="0" fontId="32" fillId="0" borderId="0"/>
    <xf numFmtId="0" fontId="32" fillId="0" borderId="0"/>
    <xf numFmtId="0" fontId="32" fillId="0" borderId="0"/>
    <xf numFmtId="0" fontId="2" fillId="0" borderId="0"/>
    <xf numFmtId="0" fontId="2" fillId="0" borderId="0"/>
    <xf numFmtId="174" fontId="24" fillId="0" borderId="0"/>
    <xf numFmtId="0" fontId="3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4" fontId="24" fillId="0" borderId="0"/>
    <xf numFmtId="0" fontId="2" fillId="0" borderId="0"/>
    <xf numFmtId="0" fontId="2" fillId="0" borderId="0"/>
    <xf numFmtId="174" fontId="24"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0" fontId="32" fillId="0" borderId="0"/>
    <xf numFmtId="0" fontId="32" fillId="0" borderId="0"/>
    <xf numFmtId="0" fontId="37" fillId="0" borderId="0"/>
    <xf numFmtId="0" fontId="32" fillId="0" borderId="0"/>
    <xf numFmtId="0" fontId="32" fillId="0" borderId="0"/>
    <xf numFmtId="0" fontId="5" fillId="0" borderId="0"/>
    <xf numFmtId="0" fontId="5" fillId="0" borderId="0"/>
    <xf numFmtId="174" fontId="24" fillId="0" borderId="0"/>
    <xf numFmtId="0" fontId="32" fillId="0" borderId="0"/>
    <xf numFmtId="0" fontId="32" fillId="0" borderId="0"/>
    <xf numFmtId="0" fontId="5" fillId="0" borderId="0"/>
    <xf numFmtId="174" fontId="24" fillId="0" borderId="0"/>
    <xf numFmtId="0" fontId="5" fillId="0" borderId="0"/>
    <xf numFmtId="0" fontId="3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14" fillId="0" borderId="0"/>
    <xf numFmtId="0" fontId="14" fillId="0" borderId="0"/>
    <xf numFmtId="0" fontId="14" fillId="0" borderId="0"/>
    <xf numFmtId="0" fontId="37" fillId="0" borderId="0"/>
    <xf numFmtId="0" fontId="37" fillId="0" borderId="0"/>
    <xf numFmtId="0" fontId="3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7"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14" fillId="0" borderId="0"/>
    <xf numFmtId="0" fontId="5" fillId="0" borderId="0"/>
    <xf numFmtId="0" fontId="5" fillId="0" borderId="0"/>
    <xf numFmtId="0" fontId="32" fillId="0" borderId="0"/>
    <xf numFmtId="0" fontId="5" fillId="0" borderId="0"/>
    <xf numFmtId="0" fontId="5" fillId="0" borderId="0"/>
    <xf numFmtId="0" fontId="32" fillId="0" borderId="0"/>
    <xf numFmtId="0" fontId="3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38" fillId="0" borderId="0"/>
    <xf numFmtId="0" fontId="32" fillId="0" borderId="0"/>
    <xf numFmtId="0" fontId="38" fillId="0" borderId="0"/>
    <xf numFmtId="0" fontId="2" fillId="0" borderId="0"/>
    <xf numFmtId="0" fontId="39" fillId="0" borderId="0"/>
    <xf numFmtId="0" fontId="39" fillId="0" borderId="0"/>
    <xf numFmtId="0" fontId="5"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32" fillId="0" borderId="0"/>
    <xf numFmtId="0" fontId="32" fillId="0" borderId="0"/>
    <xf numFmtId="0" fontId="2" fillId="0" borderId="0"/>
    <xf numFmtId="0" fontId="2" fillId="0" borderId="0"/>
    <xf numFmtId="0" fontId="32" fillId="0" borderId="0"/>
    <xf numFmtId="0" fontId="2" fillId="0" borderId="0"/>
    <xf numFmtId="0" fontId="32" fillId="0" borderId="0"/>
    <xf numFmtId="0" fontId="5" fillId="0" borderId="0"/>
    <xf numFmtId="0" fontId="2" fillId="0" borderId="0"/>
    <xf numFmtId="0" fontId="2" fillId="0" borderId="0"/>
    <xf numFmtId="0" fontId="32" fillId="0" borderId="0"/>
    <xf numFmtId="0" fontId="2" fillId="0" borderId="0"/>
    <xf numFmtId="0" fontId="5" fillId="0" borderId="0"/>
    <xf numFmtId="0" fontId="2" fillId="0" borderId="0"/>
    <xf numFmtId="0" fontId="2" fillId="0" borderId="0"/>
    <xf numFmtId="0" fontId="2" fillId="0" borderId="0"/>
    <xf numFmtId="0" fontId="32" fillId="0" borderId="0"/>
    <xf numFmtId="0" fontId="2" fillId="0" borderId="0"/>
    <xf numFmtId="0" fontId="5" fillId="0" borderId="0"/>
    <xf numFmtId="0" fontId="32" fillId="0" borderId="0"/>
    <xf numFmtId="0" fontId="32" fillId="0" borderId="0"/>
    <xf numFmtId="0" fontId="5" fillId="0" borderId="0"/>
    <xf numFmtId="0" fontId="32" fillId="0" borderId="0"/>
    <xf numFmtId="0" fontId="3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5" fillId="0" borderId="0" applyNumberFormat="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14" fillId="0" borderId="0"/>
    <xf numFmtId="0" fontId="5"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3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38"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5" fillId="0" borderId="0"/>
    <xf numFmtId="0" fontId="2" fillId="0" borderId="0"/>
    <xf numFmtId="0" fontId="2" fillId="0" borderId="0"/>
    <xf numFmtId="0" fontId="13"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3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7" fillId="0" borderId="0"/>
    <xf numFmtId="0" fontId="2" fillId="0" borderId="0"/>
    <xf numFmtId="0" fontId="2" fillId="0" borderId="0"/>
    <xf numFmtId="0" fontId="14" fillId="0" borderId="0"/>
    <xf numFmtId="0" fontId="5" fillId="0" borderId="0"/>
    <xf numFmtId="0" fontId="14" fillId="0" borderId="0"/>
    <xf numFmtId="0" fontId="14" fillId="0" borderId="0"/>
    <xf numFmtId="0" fontId="37" fillId="0" borderId="0"/>
    <xf numFmtId="0" fontId="32" fillId="0" borderId="0"/>
    <xf numFmtId="0" fontId="32" fillId="0" borderId="0"/>
    <xf numFmtId="0" fontId="32" fillId="0" borderId="0"/>
    <xf numFmtId="0" fontId="37" fillId="0" borderId="0"/>
    <xf numFmtId="0" fontId="37" fillId="0" borderId="0"/>
    <xf numFmtId="0" fontId="37" fillId="0" borderId="0"/>
    <xf numFmtId="0" fontId="5" fillId="0" borderId="0"/>
    <xf numFmtId="0" fontId="14" fillId="0" borderId="0"/>
    <xf numFmtId="0" fontId="14" fillId="0" borderId="0"/>
    <xf numFmtId="0" fontId="14" fillId="0" borderId="0"/>
    <xf numFmtId="0" fontId="14" fillId="0" borderId="0"/>
    <xf numFmtId="0" fontId="5" fillId="0" borderId="0"/>
    <xf numFmtId="0" fontId="32" fillId="0" borderId="0"/>
    <xf numFmtId="0" fontId="14" fillId="0" borderId="0"/>
    <xf numFmtId="0" fontId="14"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4" fontId="24"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174" fontId="2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14" fillId="0" borderId="0"/>
    <xf numFmtId="0" fontId="32" fillId="0" borderId="0"/>
    <xf numFmtId="0" fontId="32" fillId="0" borderId="0"/>
    <xf numFmtId="0" fontId="14" fillId="0" borderId="0"/>
    <xf numFmtId="0" fontId="32" fillId="0" borderId="0"/>
    <xf numFmtId="0" fontId="14" fillId="0" borderId="0"/>
    <xf numFmtId="0" fontId="14"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5" fillId="0" borderId="0"/>
    <xf numFmtId="0" fontId="32" fillId="0" borderId="0"/>
    <xf numFmtId="0" fontId="32" fillId="0" borderId="0"/>
    <xf numFmtId="0" fontId="14" fillId="0" borderId="0"/>
    <xf numFmtId="0" fontId="14" fillId="0" borderId="0"/>
    <xf numFmtId="0" fontId="2" fillId="0" borderId="0"/>
    <xf numFmtId="0" fontId="37" fillId="0" borderId="0"/>
    <xf numFmtId="0" fontId="14"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4" fontId="24" fillId="0" borderId="0"/>
    <xf numFmtId="174" fontId="24"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4" fontId="2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174" fontId="2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174" fontId="24" fillId="0" borderId="0"/>
    <xf numFmtId="0" fontId="32" fillId="0" borderId="0"/>
    <xf numFmtId="0" fontId="32" fillId="0" borderId="0"/>
    <xf numFmtId="0" fontId="32" fillId="0" borderId="0"/>
    <xf numFmtId="0" fontId="3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5" fillId="0" borderId="0"/>
    <xf numFmtId="0" fontId="5"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5"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14" fillId="0" borderId="0"/>
    <xf numFmtId="0" fontId="14" fillId="0" borderId="0"/>
    <xf numFmtId="0" fontId="2" fillId="0" borderId="0"/>
    <xf numFmtId="0" fontId="2" fillId="0" borderId="0"/>
    <xf numFmtId="0" fontId="3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32" fillId="0" borderId="0"/>
    <xf numFmtId="0" fontId="3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3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32" fillId="0" borderId="0"/>
    <xf numFmtId="0" fontId="2" fillId="0" borderId="0"/>
    <xf numFmtId="0" fontId="5" fillId="0" borderId="0"/>
    <xf numFmtId="0" fontId="3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3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2" fillId="0" borderId="0"/>
    <xf numFmtId="0" fontId="2" fillId="0" borderId="0"/>
    <xf numFmtId="0" fontId="32" fillId="0" borderId="0"/>
    <xf numFmtId="0" fontId="32" fillId="0" borderId="0"/>
    <xf numFmtId="0" fontId="2" fillId="0" borderId="0"/>
    <xf numFmtId="0" fontId="32" fillId="0" borderId="0"/>
    <xf numFmtId="0" fontId="32" fillId="0" borderId="0"/>
    <xf numFmtId="0" fontId="2" fillId="0" borderId="0"/>
    <xf numFmtId="0" fontId="2" fillId="0" borderId="0"/>
    <xf numFmtId="0" fontId="2" fillId="0" borderId="0"/>
    <xf numFmtId="0" fontId="2" fillId="0" borderId="0"/>
    <xf numFmtId="0" fontId="5" fillId="0" borderId="0"/>
    <xf numFmtId="0" fontId="2" fillId="0" borderId="0"/>
    <xf numFmtId="0" fontId="32" fillId="0" borderId="0"/>
    <xf numFmtId="0" fontId="2" fillId="0" borderId="0"/>
    <xf numFmtId="0" fontId="32" fillId="0" borderId="0"/>
    <xf numFmtId="0" fontId="2" fillId="0" borderId="0"/>
    <xf numFmtId="0" fontId="2" fillId="0" borderId="0"/>
    <xf numFmtId="0" fontId="2" fillId="0" borderId="0"/>
    <xf numFmtId="0" fontId="32" fillId="0" borderId="0"/>
    <xf numFmtId="0" fontId="32" fillId="0" borderId="0"/>
    <xf numFmtId="0" fontId="2" fillId="0" borderId="0"/>
    <xf numFmtId="0" fontId="2" fillId="0" borderId="0"/>
    <xf numFmtId="0" fontId="3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13" fillId="0" borderId="0"/>
    <xf numFmtId="0" fontId="14" fillId="16"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5" fillId="17" borderId="27" applyNumberFormat="0" applyAlignment="0" applyProtection="0"/>
    <xf numFmtId="0" fontId="14" fillId="16" borderId="27" applyNumberFormat="0" applyAlignment="0" applyProtection="0"/>
    <xf numFmtId="0" fontId="14" fillId="52" borderId="27" applyNumberFormat="0" applyFont="0" applyAlignment="0" applyProtection="0"/>
    <xf numFmtId="0" fontId="14" fillId="52" borderId="27" applyNumberFormat="0" applyFont="0" applyAlignment="0" applyProtection="0"/>
    <xf numFmtId="0" fontId="14" fillId="52" borderId="27" applyNumberFormat="0" applyFont="0" applyAlignment="0" applyProtection="0"/>
    <xf numFmtId="0" fontId="14" fillId="52" borderId="27" applyNumberFormat="0" applyFont="0" applyAlignment="0" applyProtection="0"/>
    <xf numFmtId="0" fontId="14" fillId="52" borderId="27" applyNumberFormat="0" applyFont="0" applyAlignment="0" applyProtection="0"/>
    <xf numFmtId="0" fontId="14" fillId="52" borderId="27" applyNumberFormat="0" applyFont="0" applyAlignment="0" applyProtection="0"/>
    <xf numFmtId="0" fontId="14" fillId="52" borderId="27" applyNumberFormat="0" applyFont="0" applyAlignment="0" applyProtection="0"/>
    <xf numFmtId="0" fontId="14" fillId="52" borderId="27" applyNumberFormat="0" applyFont="0" applyAlignment="0" applyProtection="0"/>
    <xf numFmtId="0" fontId="14" fillId="52" borderId="27" applyNumberFormat="0" applyFont="0" applyAlignment="0" applyProtection="0"/>
    <xf numFmtId="0" fontId="14" fillId="52" borderId="27" applyNumberFormat="0" applyFont="0" applyAlignment="0" applyProtection="0"/>
    <xf numFmtId="0" fontId="14" fillId="52" borderId="27" applyNumberFormat="0" applyFont="0" applyAlignment="0" applyProtection="0"/>
    <xf numFmtId="0" fontId="14" fillId="52" borderId="27" applyNumberFormat="0" applyFont="0" applyAlignment="0" applyProtection="0"/>
    <xf numFmtId="0" fontId="14" fillId="52" borderId="27" applyNumberFormat="0" applyFont="0" applyAlignment="0" applyProtection="0"/>
    <xf numFmtId="0" fontId="14" fillId="52" borderId="27" applyNumberFormat="0" applyFon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52" borderId="27" applyNumberFormat="0" applyFont="0" applyAlignment="0" applyProtection="0"/>
    <xf numFmtId="0" fontId="14" fillId="52" borderId="27" applyNumberFormat="0" applyFont="0" applyAlignment="0" applyProtection="0"/>
    <xf numFmtId="0" fontId="14" fillId="52" borderId="27" applyNumberFormat="0" applyFont="0" applyAlignment="0" applyProtection="0"/>
    <xf numFmtId="0" fontId="14" fillId="52" borderId="27" applyNumberFormat="0" applyFont="0" applyAlignment="0" applyProtection="0"/>
    <xf numFmtId="0" fontId="14" fillId="52" borderId="27" applyNumberFormat="0" applyFont="0" applyAlignment="0" applyProtection="0"/>
    <xf numFmtId="0" fontId="14" fillId="16" borderId="27" applyNumberFormat="0" applyAlignment="0" applyProtection="0"/>
    <xf numFmtId="0" fontId="5" fillId="17"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14"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5"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5" fillId="52" borderId="27" applyNumberFormat="0" applyFont="0" applyAlignment="0" applyProtection="0"/>
    <xf numFmtId="0" fontId="5" fillId="52" borderId="27" applyNumberFormat="0" applyFont="0" applyAlignment="0" applyProtection="0"/>
    <xf numFmtId="0" fontId="5" fillId="52" borderId="27" applyNumberFormat="0" applyFont="0" applyAlignment="0" applyProtection="0"/>
    <xf numFmtId="0" fontId="5" fillId="52" borderId="27" applyNumberFormat="0" applyFont="0" applyAlignment="0" applyProtection="0"/>
    <xf numFmtId="0" fontId="5" fillId="52" borderId="27" applyNumberFormat="0" applyFont="0" applyAlignment="0" applyProtection="0"/>
    <xf numFmtId="0" fontId="5" fillId="52" borderId="27" applyNumberFormat="0" applyFont="0" applyAlignment="0" applyProtection="0"/>
    <xf numFmtId="0" fontId="5" fillId="52" borderId="27" applyNumberFormat="0" applyFont="0" applyAlignment="0" applyProtection="0"/>
    <xf numFmtId="0" fontId="5" fillId="52" borderId="27" applyNumberFormat="0" applyFont="0" applyAlignment="0" applyProtection="0"/>
    <xf numFmtId="0" fontId="5" fillId="52" borderId="27" applyNumberFormat="0" applyFont="0" applyAlignment="0" applyProtection="0"/>
    <xf numFmtId="0" fontId="5" fillId="52" borderId="27" applyNumberFormat="0" applyFont="0" applyAlignment="0" applyProtection="0"/>
    <xf numFmtId="0" fontId="5" fillId="52" borderId="27" applyNumberFormat="0" applyFont="0" applyAlignment="0" applyProtection="0"/>
    <xf numFmtId="0" fontId="5" fillId="52" borderId="27" applyNumberFormat="0" applyFont="0" applyAlignment="0" applyProtection="0"/>
    <xf numFmtId="0" fontId="5" fillId="52" borderId="27" applyNumberFormat="0" applyFont="0" applyAlignment="0" applyProtection="0"/>
    <xf numFmtId="0" fontId="5" fillId="52" borderId="27" applyNumberFormat="0" applyFon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5" fillId="52" borderId="27" applyNumberFormat="0" applyFont="0" applyAlignment="0" applyProtection="0"/>
    <xf numFmtId="0" fontId="5" fillId="52" borderId="27" applyNumberFormat="0" applyFont="0" applyAlignment="0" applyProtection="0"/>
    <xf numFmtId="0" fontId="5" fillId="52" borderId="27" applyNumberFormat="0" applyFont="0" applyAlignment="0" applyProtection="0"/>
    <xf numFmtId="0" fontId="5" fillId="52" borderId="27" applyNumberFormat="0" applyFont="0" applyAlignment="0" applyProtection="0"/>
    <xf numFmtId="0" fontId="5" fillId="52" borderId="27" applyNumberFormat="0" applyFon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0" fontId="32" fillId="16" borderId="27" applyNumberFormat="0" applyAlignment="0" applyProtection="0"/>
    <xf numFmtId="175" fontId="9" fillId="3" borderId="13" applyFont="0" applyFill="0" applyBorder="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176" fontId="22" fillId="0" borderId="0">
      <protection locked="0"/>
    </xf>
    <xf numFmtId="177" fontId="22" fillId="0" borderId="0">
      <protection locked="0"/>
    </xf>
    <xf numFmtId="9" fontId="14" fillId="0" borderId="0" applyFill="0" applyBorder="0" applyAlignment="0" applyProtection="0"/>
    <xf numFmtId="9" fontId="3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2" fillId="0" borderId="0" applyFont="0" applyFill="0" applyBorder="0" applyAlignment="0" applyProtection="0"/>
    <xf numFmtId="9" fontId="5" fillId="0" borderId="0" applyFont="0" applyFill="0" applyBorder="0" applyAlignment="0" applyProtection="0"/>
    <xf numFmtId="9" fontId="32" fillId="0" borderId="0" applyFont="0" applyFill="0" applyBorder="0" applyAlignment="0" applyProtection="0"/>
    <xf numFmtId="9" fontId="5" fillId="0" borderId="0" applyFont="0" applyFill="0" applyBorder="0" applyAlignment="0" applyProtection="0"/>
    <xf numFmtId="9" fontId="2" fillId="0" borderId="0" applyFont="0" applyFill="0" applyBorder="0" applyAlignment="0" applyProtection="0"/>
    <xf numFmtId="9" fontId="3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2" fillId="0" borderId="0" applyFont="0" applyFill="0" applyBorder="0" applyAlignment="0" applyProtection="0"/>
    <xf numFmtId="9" fontId="13" fillId="0" borderId="0" applyFont="0" applyFill="0" applyBorder="0" applyAlignment="0" applyProtection="0"/>
    <xf numFmtId="9" fontId="2" fillId="0" borderId="0" applyFont="0" applyFill="0" applyBorder="0" applyAlignment="0" applyProtection="0"/>
    <xf numFmtId="9" fontId="32" fillId="0" borderId="0" applyFont="0" applyFill="0" applyBorder="0" applyAlignment="0" applyProtection="0"/>
    <xf numFmtId="9" fontId="13"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37" fillId="0" borderId="0" applyFont="0" applyFill="0" applyBorder="0" applyAlignment="0" applyProtection="0"/>
    <xf numFmtId="9" fontId="37" fillId="0" borderId="0" applyFill="0" applyBorder="0" applyAlignment="0" applyProtection="0"/>
    <xf numFmtId="9" fontId="6" fillId="0" borderId="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6" fillId="0" borderId="0" applyFill="0" applyBorder="0" applyAlignment="0" applyProtection="0"/>
    <xf numFmtId="9" fontId="6" fillId="0" borderId="0" applyFill="0" applyBorder="0" applyAlignment="0" applyProtection="0"/>
    <xf numFmtId="9" fontId="14" fillId="0" borderId="0" applyFill="0" applyBorder="0" applyAlignment="0" applyProtection="0"/>
    <xf numFmtId="9" fontId="37" fillId="0" borderId="0" applyFont="0" applyFill="0" applyBorder="0" applyAlignment="0" applyProtection="0"/>
    <xf numFmtId="9" fontId="6" fillId="0" borderId="0" applyFill="0" applyBorder="0" applyAlignment="0" applyProtection="0"/>
    <xf numFmtId="9" fontId="37" fillId="0" borderId="0" applyFont="0" applyFill="0" applyBorder="0" applyAlignment="0" applyProtection="0"/>
    <xf numFmtId="9" fontId="5"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2" fillId="0" borderId="0" applyFill="0" applyBorder="0" applyAlignment="0" applyProtection="0"/>
    <xf numFmtId="9" fontId="32" fillId="0" borderId="0" applyFill="0" applyBorder="0" applyAlignment="0" applyProtection="0"/>
    <xf numFmtId="9" fontId="3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14" fillId="0" borderId="0" applyFill="0" applyBorder="0" applyAlignment="0" applyProtection="0"/>
    <xf numFmtId="9" fontId="14"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4"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ill="0" applyBorder="0" applyAlignment="0" applyProtection="0"/>
    <xf numFmtId="9" fontId="39" fillId="0" borderId="0" applyFont="0" applyFill="0" applyBorder="0" applyAlignment="0" applyProtection="0"/>
    <xf numFmtId="9" fontId="5" fillId="0" borderId="0" applyFont="0" applyFill="0" applyBorder="0" applyAlignment="0" applyProtection="0"/>
    <xf numFmtId="9" fontId="5" fillId="0" borderId="0" applyFill="0" applyBorder="0" applyAlignment="0" applyProtection="0"/>
    <xf numFmtId="9" fontId="5" fillId="0" borderId="0" applyFont="0" applyFill="0" applyBorder="0" applyAlignment="0" applyProtection="0"/>
    <xf numFmtId="9" fontId="39"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2" fillId="0" borderId="0" applyFill="0" applyBorder="0" applyAlignment="0" applyProtection="0"/>
    <xf numFmtId="9" fontId="32" fillId="0" borderId="0" applyFont="0" applyFill="0" applyBorder="0" applyAlignment="0" applyProtection="0"/>
    <xf numFmtId="9" fontId="32" fillId="0" borderId="0" applyFill="0" applyBorder="0" applyAlignment="0" applyProtection="0"/>
    <xf numFmtId="9" fontId="32" fillId="0" borderId="0" applyFill="0" applyBorder="0" applyAlignment="0" applyProtection="0"/>
    <xf numFmtId="9" fontId="13" fillId="0" borderId="0" applyFont="0" applyFill="0" applyBorder="0" applyAlignment="0" applyProtection="0"/>
    <xf numFmtId="9" fontId="32" fillId="0" borderId="0" applyFill="0" applyBorder="0" applyAlignment="0" applyProtection="0"/>
    <xf numFmtId="9" fontId="13" fillId="0" borderId="0" applyFont="0" applyFill="0" applyBorder="0" applyAlignment="0" applyProtection="0"/>
    <xf numFmtId="9" fontId="6" fillId="0" borderId="0" applyFill="0" applyBorder="0" applyAlignment="0" applyProtection="0"/>
    <xf numFmtId="9" fontId="5" fillId="0" borderId="0" applyFill="0" applyBorder="0" applyAlignment="0" applyProtection="0"/>
    <xf numFmtId="9" fontId="6" fillId="0" borderId="0" applyFill="0" applyBorder="0" applyAlignment="0" applyProtection="0"/>
    <xf numFmtId="9" fontId="2" fillId="0" borderId="0" applyFont="0" applyFill="0" applyBorder="0" applyAlignment="0" applyProtection="0"/>
    <xf numFmtId="9" fontId="5" fillId="0" borderId="0" applyFill="0" applyBorder="0" applyAlignment="0" applyProtection="0"/>
    <xf numFmtId="9" fontId="14"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ill="0" applyBorder="0" applyAlignment="0" applyProtection="0"/>
    <xf numFmtId="9" fontId="14" fillId="0" borderId="0" applyFont="0" applyFill="0" applyBorder="0" applyAlignment="0" applyProtection="0"/>
    <xf numFmtId="9" fontId="5"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6" fillId="0" borderId="0" applyFill="0" applyBorder="0" applyAlignment="0" applyProtection="0"/>
    <xf numFmtId="9" fontId="14" fillId="0" borderId="0" applyFill="0" applyBorder="0" applyAlignment="0" applyProtection="0"/>
    <xf numFmtId="9" fontId="14"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78" fontId="9" fillId="3" borderId="16" applyFont="0" applyFill="0" applyBorder="0" applyProtection="0">
      <alignment horizontal="left"/>
      <protection hidden="1"/>
    </xf>
    <xf numFmtId="0" fontId="40" fillId="27"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16" borderId="28" applyNumberFormat="0" applyAlignment="0" applyProtection="0"/>
    <xf numFmtId="0" fontId="40" fillId="27"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45"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0" fontId="40" fillId="27" borderId="28" applyNumberFormat="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66" fontId="5" fillId="0" borderId="0" applyFill="0" applyBorder="0" applyAlignment="0" applyProtection="0"/>
    <xf numFmtId="43" fontId="5" fillId="0" borderId="0" applyFont="0" applyFill="0" applyBorder="0" applyAlignment="0" applyProtection="0"/>
    <xf numFmtId="166" fontId="5" fillId="0" borderId="0" applyFill="0" applyBorder="0" applyAlignment="0" applyProtection="0"/>
    <xf numFmtId="43" fontId="5" fillId="0" borderId="0" applyFont="0" applyFill="0" applyBorder="0" applyAlignment="0" applyProtection="0"/>
    <xf numFmtId="166" fontId="5"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80" fontId="37" fillId="0" borderId="0" applyFill="0" applyBorder="0" applyAlignment="0" applyProtection="0"/>
    <xf numFmtId="180" fontId="37" fillId="0" borderId="0" applyFill="0" applyBorder="0" applyAlignment="0" applyProtection="0"/>
    <xf numFmtId="180" fontId="37" fillId="0" borderId="0" applyFill="0" applyBorder="0" applyAlignment="0" applyProtection="0"/>
    <xf numFmtId="180" fontId="37" fillId="0" borderId="0" applyFill="0" applyBorder="0" applyAlignment="0" applyProtection="0"/>
    <xf numFmtId="181"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9" fontId="32" fillId="0" borderId="0" applyFill="0" applyBorder="0" applyAlignment="0" applyProtection="0"/>
    <xf numFmtId="169" fontId="32"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69" fontId="14" fillId="0" borderId="0" applyFill="0" applyBorder="0" applyAlignment="0" applyProtection="0"/>
    <xf numFmtId="169" fontId="14"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43" fontId="5" fillId="0" borderId="0" applyFont="0" applyFill="0" applyBorder="0" applyAlignment="0" applyProtection="0"/>
    <xf numFmtId="170" fontId="14" fillId="0" borderId="0" applyFill="0" applyBorder="0" applyAlignment="0" applyProtection="0"/>
    <xf numFmtId="170" fontId="14" fillId="0" borderId="0" applyFill="0" applyBorder="0" applyAlignment="0" applyProtection="0"/>
    <xf numFmtId="169" fontId="32"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0" fontId="14" fillId="0" borderId="0" applyFill="0" applyBorder="0" applyAlignment="0" applyProtection="0"/>
    <xf numFmtId="169" fontId="32"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69" fontId="32"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67" fontId="6" fillId="0" borderId="0" applyFill="0" applyBorder="0" applyAlignment="0" applyProtection="0"/>
    <xf numFmtId="167" fontId="6" fillId="0" borderId="0" applyFill="0" applyBorder="0" applyAlignment="0" applyProtection="0"/>
    <xf numFmtId="167" fontId="6" fillId="0" borderId="0" applyFill="0" applyBorder="0" applyAlignment="0" applyProtection="0"/>
    <xf numFmtId="167" fontId="6" fillId="0" borderId="0" applyFill="0" applyBorder="0" applyAlignment="0" applyProtection="0"/>
    <xf numFmtId="167" fontId="6" fillId="0" borderId="0" applyFill="0" applyBorder="0" applyAlignment="0" applyProtection="0"/>
    <xf numFmtId="167"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182" fontId="5" fillId="0" borderId="0" applyFill="0" applyBorder="0" applyAlignment="0" applyProtection="0"/>
    <xf numFmtId="175"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69" fontId="32"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69" fontId="32" fillId="0" borderId="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14"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69" fontId="32"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3" fontId="5" fillId="0" borderId="0" applyFill="0" applyBorder="0" applyAlignment="0" applyProtection="0"/>
    <xf numFmtId="182" fontId="5" fillId="0" borderId="0" applyFill="0" applyBorder="0" applyAlignment="0" applyProtection="0"/>
    <xf numFmtId="183" fontId="5" fillId="0" borderId="0" applyFill="0" applyBorder="0" applyAlignment="0" applyProtection="0"/>
    <xf numFmtId="170" fontId="14" fillId="0" borderId="0" applyFill="0" applyBorder="0" applyAlignment="0" applyProtection="0"/>
    <xf numFmtId="170"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3"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0" fontId="14" fillId="0" borderId="0" applyFill="0" applyBorder="0" applyAlignment="0" applyProtection="0"/>
    <xf numFmtId="18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2" fontId="5" fillId="0" borderId="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182" fontId="5" fillId="0" borderId="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169" fontId="5" fillId="0" borderId="0" applyFill="0" applyBorder="0" applyAlignment="0" applyProtection="0"/>
    <xf numFmtId="43" fontId="32" fillId="0" borderId="0" applyFont="0" applyFill="0" applyBorder="0" applyAlignment="0" applyProtection="0"/>
    <xf numFmtId="169" fontId="5" fillId="0" borderId="0" applyFill="0" applyBorder="0" applyAlignment="0" applyProtection="0"/>
    <xf numFmtId="43" fontId="3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184"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0" fontId="32" fillId="0" borderId="0" applyNumberFormat="0" applyFont="0" applyFill="0" applyBorder="0" applyProtection="0">
      <alignment vertical="center"/>
    </xf>
    <xf numFmtId="0" fontId="32" fillId="0" borderId="0" applyNumberFormat="0" applyFont="0" applyFill="0" applyBorder="0" applyProtection="0">
      <alignment vertical="center"/>
    </xf>
    <xf numFmtId="0" fontId="32" fillId="0" borderId="0" applyNumberFormat="0" applyFont="0" applyFill="0" applyBorder="0" applyProtection="0">
      <alignment vertical="center"/>
    </xf>
    <xf numFmtId="43" fontId="14"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0" fontId="14"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2" fontId="5" fillId="0" borderId="0" applyFill="0" applyBorder="0" applyAlignment="0" applyProtection="0"/>
    <xf numFmtId="170" fontId="14" fillId="0" borderId="0" applyFill="0" applyBorder="0" applyAlignment="0" applyProtection="0"/>
    <xf numFmtId="43" fontId="5" fillId="0" borderId="0" applyFont="0" applyFill="0" applyBorder="0" applyAlignment="0" applyProtection="0"/>
    <xf numFmtId="170" fontId="14" fillId="0" borderId="0" applyFill="0" applyBorder="0" applyAlignment="0" applyProtection="0"/>
    <xf numFmtId="170" fontId="14" fillId="0" borderId="0" applyFill="0" applyBorder="0" applyAlignment="0" applyProtection="0"/>
    <xf numFmtId="43" fontId="5" fillId="0" borderId="0" applyFont="0" applyFill="0" applyBorder="0" applyAlignment="0" applyProtection="0"/>
    <xf numFmtId="170" fontId="14" fillId="0" borderId="0" applyFill="0" applyBorder="0" applyAlignment="0" applyProtection="0"/>
    <xf numFmtId="170" fontId="14"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3" fontId="5" fillId="0" borderId="0" applyFill="0" applyBorder="0" applyAlignment="0" applyProtection="0"/>
    <xf numFmtId="183" fontId="5" fillId="0" borderId="0" applyFill="0" applyBorder="0" applyAlignment="0" applyProtection="0"/>
    <xf numFmtId="43" fontId="5" fillId="0" borderId="0" applyFont="0" applyFill="0" applyBorder="0" applyAlignment="0" applyProtection="0"/>
    <xf numFmtId="182" fontId="5" fillId="0" borderId="0" applyFill="0" applyBorder="0" applyAlignment="0" applyProtection="0"/>
    <xf numFmtId="185" fontId="37" fillId="0" borderId="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5" fontId="37"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18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3" fontId="5" fillId="0" borderId="0" applyFill="0" applyBorder="0" applyAlignment="0" applyProtection="0"/>
    <xf numFmtId="43" fontId="5" fillId="0" borderId="0" applyFont="0" applyFill="0" applyBorder="0" applyAlignment="0" applyProtection="0"/>
    <xf numFmtId="183" fontId="5" fillId="0" borderId="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5" fillId="0" borderId="0" applyFont="0" applyFill="0" applyBorder="0" applyAlignment="0" applyProtection="0"/>
    <xf numFmtId="185"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182" fontId="5" fillId="0" borderId="0" applyFill="0" applyBorder="0" applyAlignment="0" applyProtection="0"/>
    <xf numFmtId="0" fontId="37" fillId="0" borderId="0" applyFill="0" applyBorder="0" applyAlignment="0" applyProtection="0"/>
    <xf numFmtId="43" fontId="5" fillId="0" borderId="0" applyFont="0" applyFill="0" applyBorder="0" applyAlignment="0" applyProtection="0"/>
    <xf numFmtId="0" fontId="37" fillId="0" borderId="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0" fontId="37" fillId="0" borderId="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183" fontId="5" fillId="0" borderId="0" applyFill="0" applyBorder="0" applyAlignment="0" applyProtection="0"/>
    <xf numFmtId="43" fontId="5" fillId="0" borderId="0" applyFont="0" applyFill="0" applyBorder="0" applyAlignment="0" applyProtection="0"/>
    <xf numFmtId="183"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2" fontId="5" fillId="0" borderId="0" applyFill="0" applyBorder="0" applyAlignment="0" applyProtection="0"/>
    <xf numFmtId="182" fontId="5" fillId="0" borderId="0" applyFill="0" applyBorder="0" applyAlignment="0" applyProtection="0"/>
    <xf numFmtId="43" fontId="5" fillId="0" borderId="0" applyFont="0" applyFill="0" applyBorder="0" applyAlignment="0" applyProtection="0"/>
    <xf numFmtId="182"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3"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3" fontId="5" fillId="0" borderId="0" applyFill="0" applyBorder="0" applyAlignment="0" applyProtection="0"/>
    <xf numFmtId="182" fontId="5" fillId="0" borderId="0" applyFill="0" applyBorder="0" applyAlignment="0" applyProtection="0"/>
    <xf numFmtId="182" fontId="5" fillId="0" borderId="0" applyFill="0" applyBorder="0" applyAlignment="0" applyProtection="0"/>
    <xf numFmtId="18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5" fillId="0" borderId="0"/>
    <xf numFmtId="0" fontId="41" fillId="0" borderId="0" applyNumberFormat="0" applyFill="0" applyBorder="0" applyAlignment="0" applyProtection="0"/>
    <xf numFmtId="0" fontId="41" fillId="0" borderId="0" applyNumberFormat="0" applyFill="0" applyBorder="0" applyAlignment="0" applyProtection="0"/>
    <xf numFmtId="0" fontId="14" fillId="0" borderId="0"/>
    <xf numFmtId="0" fontId="14" fillId="0" borderId="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42" fillId="0" borderId="0" applyNumberFormat="0" applyFill="0" applyBorder="0" applyAlignment="0" applyProtection="0"/>
    <xf numFmtId="0" fontId="26" fillId="0" borderId="24" applyNumberFormat="0" applyFill="0" applyAlignment="0" applyProtection="0"/>
    <xf numFmtId="0" fontId="43" fillId="0" borderId="29" applyNumberFormat="0" applyFill="0" applyAlignment="0" applyProtection="0"/>
    <xf numFmtId="0" fontId="44" fillId="0" borderId="30" applyNumberFormat="0" applyFill="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4" fillId="0" borderId="31" applyNumberFormat="0" applyFill="0" applyAlignment="0" applyProtection="0"/>
    <xf numFmtId="0" fontId="44" fillId="0" borderId="30" applyNumberFormat="0" applyFill="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26" fillId="0" borderId="24"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26" fillId="0" borderId="24" applyNumberFormat="0" applyFill="0" applyAlignment="0" applyProtection="0"/>
    <xf numFmtId="0" fontId="43" fillId="0" borderId="29"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3" fillId="0" borderId="29"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26" fillId="0" borderId="24" applyNumberFormat="0" applyFill="0" applyAlignment="0" applyProtection="0"/>
    <xf numFmtId="0" fontId="48" fillId="0" borderId="32" applyNumberFormat="0" applyFill="0" applyAlignment="0" applyProtection="0"/>
    <xf numFmtId="0" fontId="48" fillId="0" borderId="32" applyNumberFormat="0" applyFill="0" applyAlignment="0" applyProtection="0"/>
    <xf numFmtId="0" fontId="43" fillId="0" borderId="29" applyNumberFormat="0" applyFill="0" applyAlignment="0" applyProtection="0"/>
    <xf numFmtId="0" fontId="26" fillId="0" borderId="24" applyNumberFormat="0" applyFill="0" applyAlignment="0" applyProtection="0"/>
    <xf numFmtId="0" fontId="43" fillId="0" borderId="29" applyNumberFormat="0" applyFill="0" applyAlignment="0" applyProtection="0"/>
    <xf numFmtId="0" fontId="26" fillId="0" borderId="24" applyNumberFormat="0" applyFill="0" applyAlignment="0" applyProtection="0"/>
    <xf numFmtId="0" fontId="43" fillId="0" borderId="29" applyNumberFormat="0" applyFill="0" applyAlignment="0" applyProtection="0"/>
    <xf numFmtId="0" fontId="48" fillId="0" borderId="32" applyNumberFormat="0" applyFill="0" applyAlignment="0" applyProtection="0"/>
    <xf numFmtId="0" fontId="43" fillId="0" borderId="29" applyNumberFormat="0" applyFill="0" applyAlignment="0" applyProtection="0"/>
    <xf numFmtId="0" fontId="48" fillId="0" borderId="32" applyNumberFormat="0" applyFill="0" applyAlignment="0" applyProtection="0"/>
    <xf numFmtId="0" fontId="26" fillId="0" borderId="24" applyNumberFormat="0" applyFill="0" applyAlignment="0" applyProtection="0"/>
    <xf numFmtId="0" fontId="44" fillId="0" borderId="33" applyNumberFormat="0" applyFill="0" applyAlignment="0" applyProtection="0"/>
    <xf numFmtId="0" fontId="44" fillId="0" borderId="34" applyNumberFormat="0" applyFill="0" applyAlignment="0" applyProtection="0"/>
    <xf numFmtId="0" fontId="26" fillId="0" borderId="24" applyNumberFormat="0" applyFill="0" applyAlignment="0" applyProtection="0"/>
    <xf numFmtId="0" fontId="44" fillId="0" borderId="34" applyNumberFormat="0" applyFill="0" applyAlignment="0" applyProtection="0"/>
    <xf numFmtId="0" fontId="26" fillId="0" borderId="24" applyNumberFormat="0" applyFill="0" applyAlignment="0" applyProtection="0"/>
    <xf numFmtId="0" fontId="44" fillId="0" borderId="34" applyNumberFormat="0" applyFill="0" applyAlignment="0" applyProtection="0"/>
    <xf numFmtId="0" fontId="44" fillId="0" borderId="34" applyNumberFormat="0" applyFill="0" applyAlignment="0" applyProtection="0"/>
    <xf numFmtId="0" fontId="44" fillId="0" borderId="34" applyNumberFormat="0" applyFill="0" applyAlignment="0" applyProtection="0"/>
    <xf numFmtId="0" fontId="44" fillId="0" borderId="34" applyNumberFormat="0" applyFill="0" applyAlignment="0" applyProtection="0"/>
    <xf numFmtId="0" fontId="44" fillId="0" borderId="34" applyNumberFormat="0" applyFill="0" applyAlignment="0" applyProtection="0"/>
    <xf numFmtId="0" fontId="44" fillId="0" borderId="34" applyNumberFormat="0" applyFill="0" applyAlignment="0" applyProtection="0"/>
    <xf numFmtId="0" fontId="44" fillId="0" borderId="34" applyNumberFormat="0" applyFill="0" applyAlignment="0" applyProtection="0"/>
    <xf numFmtId="0" fontId="44" fillId="0" borderId="34" applyNumberFormat="0" applyFill="0" applyAlignment="0" applyProtection="0"/>
    <xf numFmtId="0" fontId="45" fillId="0" borderId="0" applyNumberFormat="0" applyFill="0" applyBorder="0" applyAlignment="0" applyProtection="0"/>
    <xf numFmtId="0" fontId="26" fillId="0" borderId="24" applyNumberFormat="0" applyFill="0" applyAlignment="0" applyProtection="0"/>
    <xf numFmtId="0" fontId="45" fillId="0" borderId="0" applyNumberFormat="0" applyFill="0" applyBorder="0" applyAlignment="0" applyProtection="0"/>
    <xf numFmtId="0" fontId="44" fillId="0" borderId="34" applyNumberFormat="0" applyFill="0" applyAlignment="0" applyProtection="0"/>
    <xf numFmtId="0" fontId="44" fillId="0" borderId="34" applyNumberFormat="0" applyFill="0" applyAlignment="0" applyProtection="0"/>
    <xf numFmtId="0" fontId="44" fillId="0" borderId="34" applyNumberFormat="0" applyFill="0" applyAlignment="0" applyProtection="0"/>
    <xf numFmtId="0" fontId="44" fillId="0" borderId="34" applyNumberFormat="0" applyFill="0" applyAlignment="0" applyProtection="0"/>
    <xf numFmtId="0" fontId="44" fillId="0" borderId="34" applyNumberFormat="0" applyFill="0" applyAlignment="0" applyProtection="0"/>
    <xf numFmtId="0" fontId="44" fillId="0" borderId="34" applyNumberFormat="0" applyFill="0" applyAlignment="0" applyProtection="0"/>
    <xf numFmtId="0" fontId="44" fillId="0" borderId="34" applyNumberFormat="0" applyFill="0" applyAlignment="0" applyProtection="0"/>
    <xf numFmtId="0" fontId="44" fillId="0" borderId="34" applyNumberFormat="0" applyFill="0" applyAlignment="0" applyProtection="0"/>
    <xf numFmtId="0" fontId="44" fillId="0" borderId="34" applyNumberFormat="0" applyFill="0" applyAlignment="0" applyProtection="0"/>
    <xf numFmtId="0" fontId="44" fillId="0" borderId="34" applyNumberFormat="0" applyFill="0" applyAlignment="0" applyProtection="0"/>
    <xf numFmtId="0" fontId="44" fillId="0" borderId="33" applyNumberFormat="0" applyFill="0" applyAlignment="0" applyProtection="0"/>
    <xf numFmtId="0" fontId="44" fillId="0" borderId="34" applyNumberFormat="0" applyFill="0" applyAlignment="0" applyProtection="0"/>
    <xf numFmtId="0" fontId="44" fillId="0" borderId="34" applyNumberFormat="0" applyFill="0" applyAlignment="0" applyProtection="0"/>
    <xf numFmtId="0" fontId="44" fillId="0" borderId="34" applyNumberFormat="0" applyFill="0" applyAlignment="0" applyProtection="0"/>
    <xf numFmtId="0" fontId="44" fillId="0" borderId="34" applyNumberFormat="0" applyFill="0" applyAlignment="0" applyProtection="0"/>
    <xf numFmtId="0" fontId="44" fillId="0" borderId="34" applyNumberFormat="0" applyFill="0" applyAlignment="0" applyProtection="0"/>
    <xf numFmtId="0" fontId="42" fillId="0" borderId="0" applyNumberFormat="0" applyFill="0" applyBorder="0" applyAlignment="0" applyProtection="0"/>
    <xf numFmtId="0" fontId="44" fillId="0" borderId="33" applyNumberFormat="0" applyFill="0" applyAlignment="0" applyProtection="0"/>
    <xf numFmtId="0" fontId="44" fillId="0" borderId="33" applyNumberFormat="0" applyFill="0" applyAlignment="0" applyProtection="0"/>
    <xf numFmtId="0" fontId="44" fillId="0" borderId="34" applyNumberFormat="0" applyFill="0" applyAlignment="0" applyProtection="0"/>
    <xf numFmtId="0" fontId="26" fillId="0" borderId="24" applyNumberFormat="0" applyFill="0" applyAlignment="0" applyProtection="0"/>
    <xf numFmtId="0" fontId="44" fillId="0" borderId="34" applyNumberFormat="0" applyFill="0" applyAlignment="0" applyProtection="0"/>
    <xf numFmtId="0" fontId="26" fillId="0" borderId="24" applyNumberFormat="0" applyFill="0" applyAlignment="0" applyProtection="0"/>
    <xf numFmtId="0" fontId="44" fillId="0" borderId="34" applyNumberFormat="0" applyFill="0" applyAlignment="0" applyProtection="0"/>
    <xf numFmtId="0" fontId="26" fillId="0" borderId="24" applyNumberFormat="0" applyFill="0" applyAlignment="0" applyProtection="0"/>
    <xf numFmtId="0" fontId="26" fillId="0" borderId="24" applyNumberFormat="0" applyFill="0" applyAlignment="0" applyProtection="0"/>
    <xf numFmtId="0" fontId="42" fillId="0" borderId="0" applyNumberFormat="0" applyFill="0" applyBorder="0" applyAlignment="0" applyProtection="0"/>
    <xf numFmtId="0" fontId="46" fillId="0" borderId="0" applyNumberFormat="0" applyFill="0" applyBorder="0" applyAlignment="0" applyProtection="0"/>
    <xf numFmtId="0" fontId="42" fillId="0" borderId="0" applyNumberFormat="0" applyFill="0" applyBorder="0" applyAlignment="0" applyProtection="0"/>
    <xf numFmtId="0" fontId="46" fillId="0" borderId="0" applyNumberFormat="0" applyFill="0" applyBorder="0" applyAlignment="0" applyProtection="0"/>
    <xf numFmtId="0" fontId="42" fillId="0" borderId="0" applyNumberFormat="0" applyFill="0" applyBorder="0" applyAlignment="0" applyProtection="0"/>
    <xf numFmtId="0" fontId="26" fillId="0" borderId="24" applyNumberFormat="0" applyFill="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28" fillId="0" borderId="25" applyNumberFormat="0" applyFill="0" applyAlignment="0" applyProtection="0"/>
    <xf numFmtId="0" fontId="49" fillId="0" borderId="25" applyNumberFormat="0" applyFill="0" applyAlignment="0" applyProtection="0"/>
    <xf numFmtId="0" fontId="28" fillId="0" borderId="25" applyNumberFormat="0" applyFill="0" applyAlignment="0" applyProtection="0"/>
    <xf numFmtId="0" fontId="49" fillId="0" borderId="25" applyNumberFormat="0" applyFill="0" applyAlignment="0" applyProtection="0"/>
    <xf numFmtId="0" fontId="28" fillId="0" borderId="25" applyNumberFormat="0" applyFill="0" applyAlignment="0" applyProtection="0"/>
    <xf numFmtId="0" fontId="28" fillId="0" borderId="25" applyNumberFormat="0" applyFill="0" applyAlignment="0" applyProtection="0"/>
    <xf numFmtId="0" fontId="29" fillId="0" borderId="26" applyNumberFormat="0" applyFill="0" applyAlignment="0" applyProtection="0"/>
    <xf numFmtId="0" fontId="50" fillId="0" borderId="35" applyNumberFormat="0" applyFill="0" applyAlignment="0" applyProtection="0"/>
    <xf numFmtId="0" fontId="29" fillId="0" borderId="26" applyNumberFormat="0" applyFill="0" applyAlignment="0" applyProtection="0"/>
    <xf numFmtId="0" fontId="50" fillId="0" borderId="35" applyNumberFormat="0" applyFill="0" applyAlignment="0" applyProtection="0"/>
    <xf numFmtId="0" fontId="29" fillId="0" borderId="26" applyNumberFormat="0" applyFill="0" applyAlignment="0" applyProtection="0"/>
    <xf numFmtId="0" fontId="29" fillId="0" borderId="26" applyNumberFormat="0" applyFill="0" applyAlignment="0" applyProtection="0"/>
    <xf numFmtId="0" fontId="29" fillId="0" borderId="0" applyNumberFormat="0" applyFill="0" applyBorder="0" applyAlignment="0" applyProtection="0"/>
    <xf numFmtId="0" fontId="50" fillId="0" borderId="0" applyNumberFormat="0" applyFill="0" applyBorder="0" applyAlignment="0" applyProtection="0"/>
    <xf numFmtId="0" fontId="29" fillId="0" borderId="0" applyNumberFormat="0" applyFill="0" applyBorder="0" applyAlignment="0" applyProtection="0"/>
    <xf numFmtId="0" fontId="50"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42" fillId="0" borderId="0" applyNumberFormat="0" applyFill="0" applyBorder="0" applyAlignment="0" applyProtection="0"/>
    <xf numFmtId="0" fontId="46" fillId="0" borderId="0" applyNumberFormat="0" applyFill="0" applyBorder="0" applyAlignment="0" applyProtection="0"/>
    <xf numFmtId="186" fontId="51" fillId="0" borderId="0">
      <protection locked="0"/>
    </xf>
    <xf numFmtId="186" fontId="51" fillId="0" borderId="0">
      <protection locked="0"/>
    </xf>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6"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7"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7"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7"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43" fontId="14"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32" fillId="0" borderId="0" applyNumberFormat="0" applyFont="0" applyFill="0" applyBorder="0" applyProtection="0">
      <alignment vertical="center"/>
    </xf>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3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9" fontId="14" fillId="0" borderId="0" applyFill="0" applyBorder="0" applyAlignment="0" applyProtection="0"/>
    <xf numFmtId="169" fontId="14" fillId="0" borderId="0" applyFill="0" applyBorder="0" applyAlignment="0" applyProtection="0"/>
    <xf numFmtId="169" fontId="14" fillId="0" borderId="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169" fontId="5" fillId="0" borderId="0" applyFill="0" applyBorder="0" applyAlignment="0" applyProtection="0"/>
    <xf numFmtId="43" fontId="3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5" fillId="0" borderId="0" applyFill="0" applyBorder="0" applyAlignment="0" applyProtection="0"/>
    <xf numFmtId="0" fontId="32" fillId="0" borderId="0" applyNumberFormat="0" applyFont="0" applyFill="0" applyBorder="0" applyProtection="0">
      <alignment vertical="center"/>
    </xf>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169" fontId="14"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0" fontId="32" fillId="0" borderId="0" applyNumberFormat="0" applyFont="0" applyFill="0" applyBorder="0" applyProtection="0">
      <alignment vertical="center"/>
    </xf>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0" fontId="32" fillId="0" borderId="0" applyNumberFormat="0" applyFont="0" applyFill="0" applyBorder="0" applyProtection="0">
      <alignment vertical="center"/>
    </xf>
    <xf numFmtId="43" fontId="38"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5" fillId="0" borderId="0" applyFont="0" applyFill="0" applyBorder="0" applyAlignment="0" applyProtection="0"/>
    <xf numFmtId="43" fontId="13" fillId="0" borderId="0" applyFont="0" applyFill="0" applyBorder="0" applyAlignment="0" applyProtection="0"/>
    <xf numFmtId="0" fontId="32" fillId="0" borderId="0" applyNumberFormat="0" applyFont="0" applyFill="0" applyBorder="0" applyProtection="0">
      <alignment vertical="center"/>
    </xf>
    <xf numFmtId="43" fontId="5" fillId="0" borderId="0" applyFill="0" applyBorder="0" applyAlignment="0" applyProtection="0"/>
    <xf numFmtId="43" fontId="5" fillId="0" borderId="0" applyFont="0" applyFill="0" applyBorder="0" applyAlignment="0" applyProtection="0"/>
    <xf numFmtId="0" fontId="32" fillId="0" borderId="0" applyNumberFormat="0" applyFont="0" applyFill="0" applyBorder="0" applyProtection="0">
      <alignment vertical="center"/>
    </xf>
    <xf numFmtId="43" fontId="5" fillId="0" borderId="0" applyFont="0" applyFill="0" applyBorder="0" applyAlignment="0" applyProtection="0"/>
    <xf numFmtId="0" fontId="32" fillId="0" borderId="0" applyNumberFormat="0" applyFont="0" applyFill="0" applyBorder="0" applyProtection="0">
      <alignment vertical="center"/>
    </xf>
    <xf numFmtId="43" fontId="5" fillId="0" borderId="0" applyFont="0" applyFill="0" applyBorder="0" applyAlignment="0" applyProtection="0"/>
    <xf numFmtId="43" fontId="5" fillId="0" borderId="0" applyFont="0" applyFill="0" applyBorder="0" applyAlignment="0" applyProtection="0"/>
    <xf numFmtId="43" fontId="5" fillId="0" borderId="0" applyFill="0" applyBorder="0" applyAlignment="0" applyProtection="0"/>
    <xf numFmtId="0" fontId="32" fillId="0" borderId="0" applyNumberFormat="0" applyFont="0" applyFill="0" applyBorder="0" applyProtection="0">
      <alignment vertical="center"/>
    </xf>
    <xf numFmtId="43" fontId="5" fillId="0" borderId="0" applyFill="0" applyBorder="0" applyAlignment="0" applyProtection="0"/>
    <xf numFmtId="43" fontId="5" fillId="0" borderId="0" applyFill="0" applyBorder="0" applyAlignment="0" applyProtection="0"/>
    <xf numFmtId="43" fontId="5" fillId="0" borderId="0" applyFont="0" applyFill="0" applyBorder="0" applyAlignment="0" applyProtection="0"/>
    <xf numFmtId="0" fontId="32" fillId="0" borderId="0" applyNumberFormat="0" applyFont="0" applyFill="0" applyBorder="0" applyProtection="0">
      <alignment vertical="center"/>
    </xf>
    <xf numFmtId="0" fontId="32" fillId="0" borderId="0" applyNumberFormat="0" applyFont="0" applyFill="0" applyBorder="0" applyProtection="0">
      <alignment vertical="center"/>
    </xf>
    <xf numFmtId="43" fontId="5" fillId="0" borderId="0" applyFill="0" applyBorder="0" applyAlignment="0" applyProtection="0"/>
    <xf numFmtId="43" fontId="5" fillId="0" borderId="0" applyFill="0" applyBorder="0" applyAlignment="0" applyProtection="0"/>
    <xf numFmtId="0" fontId="32" fillId="0" borderId="0" applyNumberFormat="0" applyFont="0" applyFill="0" applyBorder="0" applyProtection="0">
      <alignment vertical="center"/>
    </xf>
    <xf numFmtId="43" fontId="5" fillId="0" borderId="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32" fillId="0" borderId="0" applyNumberFormat="0" applyFont="0" applyFill="0" applyBorder="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ill="0" applyBorder="0" applyAlignment="0" applyProtection="0"/>
    <xf numFmtId="43"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169" fontId="14" fillId="0" borderId="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14"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ill="0" applyBorder="0" applyAlignment="0" applyProtection="0"/>
    <xf numFmtId="0" fontId="5" fillId="0" borderId="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41" fillId="0" borderId="0" applyNumberFormat="0" applyFill="0" applyBorder="0" applyAlignment="0" applyProtection="0"/>
    <xf numFmtId="44" fontId="12" fillId="0" borderId="0" applyFont="0" applyFill="0" applyBorder="0" applyAlignment="0" applyProtection="0"/>
    <xf numFmtId="9" fontId="12"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164" fontId="5" fillId="0" borderId="0" applyFont="0" applyFill="0" applyBorder="0" applyAlignment="0" applyProtection="0"/>
    <xf numFmtId="9" fontId="5"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43" fontId="14"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0" fontId="2" fillId="0" borderId="0"/>
    <xf numFmtId="0" fontId="53" fillId="0" borderId="0"/>
    <xf numFmtId="0" fontId="54" fillId="0" borderId="0"/>
    <xf numFmtId="188" fontId="5" fillId="0" borderId="0" applyFont="0" applyFill="0" applyBorder="0" applyAlignment="0" applyProtection="0"/>
    <xf numFmtId="44" fontId="14" fillId="0" borderId="0" applyFont="0" applyFill="0" applyBorder="0" applyAlignment="0" applyProtection="0"/>
    <xf numFmtId="0" fontId="5" fillId="0" borderId="0"/>
    <xf numFmtId="0" fontId="2" fillId="0" borderId="0"/>
    <xf numFmtId="43" fontId="2" fillId="0" borderId="0" applyFont="0" applyFill="0" applyBorder="0" applyAlignment="0" applyProtection="0"/>
    <xf numFmtId="187" fontId="5" fillId="0" borderId="0" applyFont="0" applyFill="0" applyBorder="0" applyAlignment="0" applyProtection="0"/>
    <xf numFmtId="0" fontId="2" fillId="0" borderId="0"/>
    <xf numFmtId="43" fontId="2" fillId="0" borderId="0" applyFont="0" applyFill="0" applyBorder="0" applyAlignment="0" applyProtection="0"/>
    <xf numFmtId="9" fontId="14" fillId="0" borderId="0" applyFont="0" applyFill="0" applyBorder="0" applyAlignment="0" applyProtection="0"/>
    <xf numFmtId="164" fontId="5"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189" fontId="5" fillId="0" borderId="0" applyFont="0" applyFill="0" applyBorder="0" applyAlignment="0" applyProtection="0"/>
    <xf numFmtId="189" fontId="5" fillId="0" borderId="0" applyFont="0" applyFill="0" applyBorder="0" applyAlignment="0" applyProtection="0"/>
    <xf numFmtId="0" fontId="57" fillId="0" borderId="0"/>
    <xf numFmtId="189" fontId="2" fillId="0" borderId="0" applyFont="0" applyFill="0" applyBorder="0" applyAlignment="0" applyProtection="0"/>
    <xf numFmtId="189" fontId="5" fillId="0" borderId="0" applyFont="0" applyFill="0" applyBorder="0" applyAlignment="0" applyProtection="0"/>
    <xf numFmtId="44" fontId="2" fillId="0" borderId="0" applyFont="0" applyFill="0" applyBorder="0" applyAlignment="0" applyProtection="0"/>
    <xf numFmtId="0" fontId="60" fillId="0" borderId="0"/>
    <xf numFmtId="184" fontId="5" fillId="0" borderId="0" applyBorder="0" applyProtection="0"/>
    <xf numFmtId="9" fontId="60" fillId="0" borderId="0" applyBorder="0" applyProtection="0"/>
    <xf numFmtId="0" fontId="62" fillId="0" borderId="0"/>
    <xf numFmtId="184" fontId="63" fillId="0" borderId="0" applyBorder="0" applyProtection="0"/>
    <xf numFmtId="0" fontId="5" fillId="0" borderId="0"/>
    <xf numFmtId="164" fontId="2" fillId="0" borderId="0" applyFont="0" applyFill="0" applyBorder="0" applyAlignment="0" applyProtection="0"/>
    <xf numFmtId="43" fontId="62" fillId="0" borderId="0" applyFont="0" applyFill="0" applyBorder="0" applyAlignment="0" applyProtection="0"/>
    <xf numFmtId="44" fontId="62" fillId="0" borderId="0" applyFont="0" applyFill="0" applyBorder="0" applyAlignment="0" applyProtection="0"/>
    <xf numFmtId="0" fontId="66" fillId="0" borderId="0"/>
    <xf numFmtId="0" fontId="67" fillId="0" borderId="0"/>
    <xf numFmtId="190" fontId="68" fillId="0" borderId="0">
      <protection locked="0"/>
    </xf>
    <xf numFmtId="191" fontId="67" fillId="0" borderId="0" applyFont="0" applyFill="0" applyBorder="0" applyAlignment="0" applyProtection="0"/>
    <xf numFmtId="190" fontId="68" fillId="0" borderId="0">
      <protection locked="0"/>
    </xf>
    <xf numFmtId="190" fontId="68" fillId="0" borderId="0">
      <protection locked="0"/>
    </xf>
    <xf numFmtId="190" fontId="68" fillId="0" borderId="0">
      <protection locked="0"/>
    </xf>
    <xf numFmtId="190" fontId="69" fillId="0" borderId="0">
      <protection locked="0"/>
    </xf>
    <xf numFmtId="190" fontId="70" fillId="0" borderId="0">
      <protection locked="0"/>
    </xf>
    <xf numFmtId="190" fontId="70" fillId="0" borderId="0">
      <protection locked="0"/>
    </xf>
    <xf numFmtId="190" fontId="68" fillId="0" borderId="73">
      <protection locked="0"/>
    </xf>
    <xf numFmtId="43" fontId="67" fillId="0" borderId="0" applyFont="0" applyFill="0" applyBorder="0" applyAlignment="0" applyProtection="0"/>
    <xf numFmtId="0" fontId="71" fillId="0" borderId="0"/>
    <xf numFmtId="0" fontId="2" fillId="0" borderId="0"/>
    <xf numFmtId="0" fontId="2" fillId="0" borderId="0"/>
    <xf numFmtId="0" fontId="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 fillId="0" borderId="0"/>
    <xf numFmtId="0" fontId="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2" fillId="0" borderId="0" applyFont="0" applyFill="0" applyBorder="0" applyAlignment="0" applyProtection="0"/>
    <xf numFmtId="0" fontId="62" fillId="0" borderId="0"/>
    <xf numFmtId="43" fontId="62" fillId="0" borderId="0" applyFont="0" applyFill="0" applyBorder="0" applyAlignment="0" applyProtection="0"/>
    <xf numFmtId="44" fontId="62" fillId="0" borderId="0" applyFont="0" applyFill="0" applyBorder="0" applyAlignment="0" applyProtection="0"/>
    <xf numFmtId="9" fontId="6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72" fillId="0" borderId="0" applyNumberForma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1" fillId="0" borderId="0"/>
    <xf numFmtId="9" fontId="71" fillId="0" borderId="0" applyFont="0" applyFill="0" applyBorder="0" applyAlignment="0" applyProtection="0"/>
    <xf numFmtId="43" fontId="71" fillId="0" borderId="0" applyFont="0" applyFill="0" applyBorder="0" applyAlignment="0" applyProtection="0"/>
    <xf numFmtId="0" fontId="14" fillId="0" borderId="0"/>
    <xf numFmtId="0" fontId="5" fillId="0" borderId="0"/>
    <xf numFmtId="43" fontId="14" fillId="0" borderId="0" applyFont="0" applyFill="0" applyBorder="0" applyAlignment="0" applyProtection="0"/>
    <xf numFmtId="43" fontId="62" fillId="0" borderId="0" applyFont="0" applyFill="0" applyBorder="0" applyAlignment="0" applyProtection="0"/>
    <xf numFmtId="0" fontId="74" fillId="0" borderId="0" applyNumberFormat="0" applyFill="0" applyBorder="0" applyAlignment="0" applyProtection="0"/>
    <xf numFmtId="0" fontId="75" fillId="0" borderId="79" applyNumberFormat="0" applyFill="0" applyAlignment="0" applyProtection="0"/>
    <xf numFmtId="0" fontId="76" fillId="0" borderId="80" applyNumberFormat="0" applyFill="0" applyAlignment="0" applyProtection="0"/>
    <xf numFmtId="0" fontId="77" fillId="0" borderId="81" applyNumberFormat="0" applyFill="0" applyAlignment="0" applyProtection="0"/>
    <xf numFmtId="0" fontId="77" fillId="0" borderId="0" applyNumberFormat="0" applyFill="0" applyBorder="0" applyAlignment="0" applyProtection="0"/>
    <xf numFmtId="0" fontId="78" fillId="54" borderId="0" applyNumberFormat="0" applyBorder="0" applyAlignment="0" applyProtection="0"/>
    <xf numFmtId="0" fontId="79" fillId="55" borderId="0" applyNumberFormat="0" applyBorder="0" applyAlignment="0" applyProtection="0"/>
    <xf numFmtId="0" fontId="80" fillId="56" borderId="0" applyNumberFormat="0" applyBorder="0" applyAlignment="0" applyProtection="0"/>
    <xf numFmtId="0" fontId="81" fillId="57" borderId="82" applyNumberFormat="0" applyAlignment="0" applyProtection="0"/>
    <xf numFmtId="0" fontId="82" fillId="58" borderId="83" applyNumberFormat="0" applyAlignment="0" applyProtection="0"/>
    <xf numFmtId="0" fontId="83" fillId="58" borderId="82" applyNumberFormat="0" applyAlignment="0" applyProtection="0"/>
    <xf numFmtId="0" fontId="84" fillId="0" borderId="84" applyNumberFormat="0" applyFill="0" applyAlignment="0" applyProtection="0"/>
    <xf numFmtId="0" fontId="85" fillId="59" borderId="85" applyNumberFormat="0" applyAlignment="0" applyProtection="0"/>
    <xf numFmtId="0" fontId="86" fillId="0" borderId="0" applyNumberFormat="0" applyFill="0" applyBorder="0" applyAlignment="0" applyProtection="0"/>
    <xf numFmtId="0" fontId="2" fillId="60" borderId="86" applyNumberFormat="0" applyFont="0" applyAlignment="0" applyProtection="0"/>
    <xf numFmtId="0" fontId="87" fillId="0" borderId="0" applyNumberFormat="0" applyFill="0" applyBorder="0" applyAlignment="0" applyProtection="0"/>
    <xf numFmtId="0" fontId="88" fillId="0" borderId="87" applyNumberFormat="0" applyFill="0" applyAlignment="0" applyProtection="0"/>
    <xf numFmtId="0" fontId="89" fillId="61" borderId="0" applyNumberFormat="0" applyBorder="0" applyAlignment="0" applyProtection="0"/>
    <xf numFmtId="0" fontId="2" fillId="62" borderId="0" applyNumberFormat="0" applyBorder="0" applyAlignment="0" applyProtection="0"/>
    <xf numFmtId="0" fontId="2" fillId="63" borderId="0" applyNumberFormat="0" applyBorder="0" applyAlignment="0" applyProtection="0"/>
    <xf numFmtId="0" fontId="89" fillId="64" borderId="0" applyNumberFormat="0" applyBorder="0" applyAlignment="0" applyProtection="0"/>
    <xf numFmtId="0" fontId="89" fillId="65" borderId="0" applyNumberFormat="0" applyBorder="0" applyAlignment="0" applyProtection="0"/>
    <xf numFmtId="0" fontId="2" fillId="66" borderId="0" applyNumberFormat="0" applyBorder="0" applyAlignment="0" applyProtection="0"/>
    <xf numFmtId="0" fontId="2" fillId="67" borderId="0" applyNumberFormat="0" applyBorder="0" applyAlignment="0" applyProtection="0"/>
    <xf numFmtId="0" fontId="89" fillId="68" borderId="0" applyNumberFormat="0" applyBorder="0" applyAlignment="0" applyProtection="0"/>
    <xf numFmtId="0" fontId="89" fillId="69" borderId="0" applyNumberFormat="0" applyBorder="0" applyAlignment="0" applyProtection="0"/>
    <xf numFmtId="0" fontId="2" fillId="70" borderId="0" applyNumberFormat="0" applyBorder="0" applyAlignment="0" applyProtection="0"/>
    <xf numFmtId="0" fontId="2" fillId="71" borderId="0" applyNumberFormat="0" applyBorder="0" applyAlignment="0" applyProtection="0"/>
    <xf numFmtId="0" fontId="89" fillId="72" borderId="0" applyNumberFormat="0" applyBorder="0" applyAlignment="0" applyProtection="0"/>
    <xf numFmtId="0" fontId="89" fillId="73" borderId="0" applyNumberFormat="0" applyBorder="0" applyAlignment="0" applyProtection="0"/>
    <xf numFmtId="0" fontId="2" fillId="74" borderId="0" applyNumberFormat="0" applyBorder="0" applyAlignment="0" applyProtection="0"/>
    <xf numFmtId="0" fontId="2" fillId="75" borderId="0" applyNumberFormat="0" applyBorder="0" applyAlignment="0" applyProtection="0"/>
    <xf numFmtId="0" fontId="89" fillId="76" borderId="0" applyNumberFormat="0" applyBorder="0" applyAlignment="0" applyProtection="0"/>
    <xf numFmtId="0" fontId="89" fillId="77" borderId="0" applyNumberFormat="0" applyBorder="0" applyAlignment="0" applyProtection="0"/>
    <xf numFmtId="0" fontId="2" fillId="78" borderId="0" applyNumberFormat="0" applyBorder="0" applyAlignment="0" applyProtection="0"/>
    <xf numFmtId="0" fontId="2" fillId="79" borderId="0" applyNumberFormat="0" applyBorder="0" applyAlignment="0" applyProtection="0"/>
    <xf numFmtId="0" fontId="89" fillId="80" borderId="0" applyNumberFormat="0" applyBorder="0" applyAlignment="0" applyProtection="0"/>
    <xf numFmtId="0" fontId="89" fillId="81" borderId="0" applyNumberFormat="0" applyBorder="0" applyAlignment="0" applyProtection="0"/>
    <xf numFmtId="0" fontId="2" fillId="82" borderId="0" applyNumberFormat="0" applyBorder="0" applyAlignment="0" applyProtection="0"/>
    <xf numFmtId="0" fontId="2" fillId="83" borderId="0" applyNumberFormat="0" applyBorder="0" applyAlignment="0" applyProtection="0"/>
    <xf numFmtId="0" fontId="89" fillId="84" borderId="0" applyNumberFormat="0" applyBorder="0" applyAlignment="0" applyProtection="0"/>
    <xf numFmtId="4" fontId="116" fillId="0" borderId="0">
      <alignment vertical="center"/>
    </xf>
    <xf numFmtId="0" fontId="150" fillId="0" borderId="0" applyNumberFormat="0" applyFill="0" applyBorder="0" applyProtection="0">
      <alignment vertical="top" wrapText="1"/>
    </xf>
    <xf numFmtId="0" fontId="150" fillId="0" borderId="0" applyNumberFormat="0" applyFill="0" applyBorder="0" applyProtection="0">
      <alignment vertical="top" wrapText="1"/>
    </xf>
    <xf numFmtId="9"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150" fillId="0" borderId="0" applyFont="0" applyFill="0" applyBorder="0" applyAlignment="0" applyProtection="0"/>
    <xf numFmtId="44" fontId="34" fillId="0" borderId="0" applyFont="0" applyFill="0" applyBorder="0" applyAlignment="0" applyProtection="0"/>
    <xf numFmtId="43" fontId="34" fillId="0" borderId="0" applyFont="0" applyFill="0" applyBorder="0" applyAlignment="0" applyProtection="0"/>
    <xf numFmtId="9" fontId="34" fillId="0" borderId="0" applyFont="0" applyFill="0" applyBorder="0" applyAlignment="0" applyProtection="0"/>
    <xf numFmtId="0" fontId="3" fillId="0" borderId="0" applyNumberFormat="0" applyFill="0" applyBorder="0" applyAlignment="0" applyProtection="0"/>
    <xf numFmtId="0" fontId="5" fillId="0" borderId="0"/>
    <xf numFmtId="194" fontId="172" fillId="0" borderId="0"/>
    <xf numFmtId="4" fontId="116" fillId="0" borderId="0">
      <alignment vertical="center"/>
    </xf>
  </cellStyleXfs>
  <cellXfs count="2160">
    <xf numFmtId="0" fontId="0" fillId="0" borderId="0" xfId="0"/>
    <xf numFmtId="0" fontId="61" fillId="0" borderId="0" xfId="0" applyFont="1" applyAlignment="1">
      <alignment vertical="center"/>
    </xf>
    <xf numFmtId="43" fontId="61" fillId="0" borderId="0" xfId="1" applyFont="1" applyAlignment="1">
      <alignment vertical="center"/>
    </xf>
    <xf numFmtId="0" fontId="61" fillId="0" borderId="0" xfId="0" applyFont="1" applyAlignment="1">
      <alignment horizontal="center" vertical="center"/>
    </xf>
    <xf numFmtId="0" fontId="5" fillId="0" borderId="49" xfId="5" applyBorder="1" applyAlignment="1">
      <alignment horizontal="center" vertical="center"/>
    </xf>
    <xf numFmtId="43" fontId="5" fillId="0" borderId="49" xfId="1" applyFont="1" applyFill="1" applyBorder="1" applyAlignment="1" applyProtection="1">
      <alignment horizontal="center" vertical="center" wrapText="1" readingOrder="1"/>
    </xf>
    <xf numFmtId="43" fontId="5" fillId="0" borderId="49" xfId="1" applyFont="1" applyFill="1" applyBorder="1" applyAlignment="1" applyProtection="1">
      <alignment horizontal="right" vertical="center" readingOrder="1"/>
    </xf>
    <xf numFmtId="0" fontId="5" fillId="0" borderId="49" xfId="5" quotePrefix="1" applyBorder="1" applyAlignment="1">
      <alignment horizontal="center" vertical="center" wrapText="1"/>
    </xf>
    <xf numFmtId="0" fontId="5" fillId="0" borderId="49" xfId="5" applyBorder="1" applyAlignment="1">
      <alignment vertical="center" wrapText="1"/>
    </xf>
    <xf numFmtId="0" fontId="5" fillId="2" borderId="48" xfId="5" applyFill="1" applyBorder="1" applyAlignment="1">
      <alignment horizontal="center" vertical="center"/>
    </xf>
    <xf numFmtId="10" fontId="5" fillId="0" borderId="50" xfId="0" applyNumberFormat="1" applyFont="1" applyBorder="1" applyAlignment="1">
      <alignment horizontal="center" vertical="center"/>
    </xf>
    <xf numFmtId="0" fontId="5" fillId="0" borderId="48" xfId="5" applyBorder="1" applyAlignment="1">
      <alignment horizontal="center" vertical="center"/>
    </xf>
    <xf numFmtId="43" fontId="0" fillId="0" borderId="0" xfId="0" applyNumberFormat="1"/>
    <xf numFmtId="0" fontId="5" fillId="0" borderId="48" xfId="0" applyFont="1" applyBorder="1" applyAlignment="1">
      <alignment horizontal="center" vertical="center" wrapText="1" readingOrder="1"/>
    </xf>
    <xf numFmtId="2" fontId="0" fillId="0" borderId="0" xfId="0" applyNumberFormat="1"/>
    <xf numFmtId="44" fontId="5" fillId="0" borderId="0" xfId="43937" applyFont="1" applyFill="1" applyBorder="1" applyAlignment="1">
      <alignment horizontal="center" vertical="center"/>
    </xf>
    <xf numFmtId="0" fontId="5" fillId="0" borderId="49" xfId="5" applyBorder="1" applyAlignment="1">
      <alignment horizontal="center" vertical="center" wrapText="1"/>
    </xf>
    <xf numFmtId="10" fontId="5" fillId="0" borderId="0" xfId="2" applyNumberFormat="1" applyFont="1" applyAlignment="1">
      <alignment vertical="center"/>
    </xf>
    <xf numFmtId="0" fontId="5" fillId="0" borderId="49" xfId="5" applyBorder="1" applyAlignment="1">
      <alignment horizontal="justify" vertical="center" wrapText="1"/>
    </xf>
    <xf numFmtId="192" fontId="73" fillId="0" borderId="0" xfId="0" applyNumberFormat="1" applyFont="1"/>
    <xf numFmtId="0" fontId="73" fillId="0" borderId="0" xfId="0" applyFont="1"/>
    <xf numFmtId="0" fontId="1" fillId="0" borderId="0" xfId="0" applyFont="1" applyAlignment="1">
      <alignment vertical="center"/>
    </xf>
    <xf numFmtId="0" fontId="5" fillId="0" borderId="0" xfId="5" applyAlignment="1">
      <alignment vertical="center"/>
    </xf>
    <xf numFmtId="0" fontId="1" fillId="0" borderId="0" xfId="0" applyFont="1"/>
    <xf numFmtId="0" fontId="1" fillId="0" borderId="0" xfId="0" applyFont="1" applyAlignment="1">
      <alignment horizontal="center" vertical="center"/>
    </xf>
    <xf numFmtId="0" fontId="1" fillId="0" borderId="0" xfId="0" applyFont="1" applyAlignment="1">
      <alignment vertical="center" wrapText="1"/>
    </xf>
    <xf numFmtId="43" fontId="1" fillId="0" borderId="0" xfId="1" applyFont="1" applyFill="1" applyAlignment="1">
      <alignment vertical="center"/>
    </xf>
    <xf numFmtId="0" fontId="5" fillId="0" borderId="40" xfId="5" applyBorder="1" applyAlignment="1">
      <alignment horizontal="left" vertical="center"/>
    </xf>
    <xf numFmtId="43" fontId="5" fillId="0" borderId="49" xfId="1" applyFont="1" applyFill="1" applyBorder="1" applyAlignment="1" applyProtection="1">
      <alignment horizontal="center" vertical="center" wrapText="1"/>
    </xf>
    <xf numFmtId="10" fontId="5" fillId="53" borderId="50" xfId="0" applyNumberFormat="1" applyFont="1" applyFill="1" applyBorder="1" applyAlignment="1">
      <alignment horizontal="center" vertical="center"/>
    </xf>
    <xf numFmtId="10" fontId="5" fillId="0" borderId="0" xfId="0" applyNumberFormat="1" applyFont="1" applyAlignment="1">
      <alignment horizontal="center" vertical="center"/>
    </xf>
    <xf numFmtId="0" fontId="6" fillId="0" borderId="0" xfId="5" applyFont="1" applyAlignment="1">
      <alignment vertical="center" wrapText="1"/>
    </xf>
    <xf numFmtId="0" fontId="5" fillId="0" borderId="0" xfId="23"/>
    <xf numFmtId="0" fontId="91" fillId="0" borderId="0" xfId="23" applyFont="1"/>
    <xf numFmtId="0" fontId="5" fillId="0" borderId="0" xfId="0" applyFont="1"/>
    <xf numFmtId="4" fontId="6" fillId="0" borderId="16" xfId="23" applyNumberFormat="1" applyFont="1" applyBorder="1" applyAlignment="1">
      <alignment vertical="center"/>
    </xf>
    <xf numFmtId="0" fontId="65" fillId="85" borderId="89" xfId="23" applyFont="1" applyFill="1" applyBorder="1" applyAlignment="1">
      <alignment vertical="center"/>
    </xf>
    <xf numFmtId="0" fontId="65" fillId="85" borderId="75" xfId="23" applyFont="1" applyFill="1" applyBorder="1" applyAlignment="1">
      <alignment vertical="center"/>
    </xf>
    <xf numFmtId="0" fontId="65" fillId="85" borderId="90" xfId="23" applyFont="1" applyFill="1" applyBorder="1" applyAlignment="1">
      <alignment vertical="center"/>
    </xf>
    <xf numFmtId="0" fontId="5" fillId="0" borderId="61" xfId="23" applyBorder="1" applyAlignment="1">
      <alignment vertical="center"/>
    </xf>
    <xf numFmtId="0" fontId="5" fillId="0" borderId="0" xfId="23" applyAlignment="1">
      <alignment vertical="center"/>
    </xf>
    <xf numFmtId="0" fontId="5" fillId="0" borderId="71" xfId="23" applyBorder="1" applyAlignment="1">
      <alignment vertical="center"/>
    </xf>
    <xf numFmtId="4" fontId="5" fillId="0" borderId="0" xfId="0" applyNumberFormat="1" applyFont="1"/>
    <xf numFmtId="4" fontId="6" fillId="0" borderId="58" xfId="23" applyNumberFormat="1" applyFont="1" applyBorder="1" applyAlignment="1">
      <alignment vertical="center"/>
    </xf>
    <xf numFmtId="4" fontId="6" fillId="0" borderId="58" xfId="23" applyNumberFormat="1" applyFont="1" applyBorder="1" applyAlignment="1">
      <alignment horizontal="right" vertical="center"/>
    </xf>
    <xf numFmtId="10" fontId="6" fillId="0" borderId="16" xfId="23" applyNumberFormat="1" applyFont="1" applyBorder="1" applyAlignment="1">
      <alignment horizontal="center" vertical="center"/>
    </xf>
    <xf numFmtId="4" fontId="5" fillId="0" borderId="0" xfId="23" applyNumberFormat="1"/>
    <xf numFmtId="9" fontId="5" fillId="0" borderId="0" xfId="23" applyNumberFormat="1"/>
    <xf numFmtId="0" fontId="0" fillId="0" borderId="0" xfId="0" applyAlignment="1">
      <alignment vertical="center"/>
    </xf>
    <xf numFmtId="43" fontId="5" fillId="0" borderId="51" xfId="1" applyFont="1" applyFill="1" applyBorder="1" applyAlignment="1" applyProtection="1">
      <alignment horizontal="center" vertical="center" wrapText="1" readingOrder="1"/>
    </xf>
    <xf numFmtId="0" fontId="5" fillId="0" borderId="51" xfId="5" quotePrefix="1" applyBorder="1" applyAlignment="1">
      <alignment horizontal="center" vertical="center" wrapText="1"/>
    </xf>
    <xf numFmtId="0" fontId="5" fillId="0" borderId="51" xfId="5" applyBorder="1" applyAlignment="1">
      <alignment horizontal="justify" vertical="center" wrapText="1"/>
    </xf>
    <xf numFmtId="0" fontId="5" fillId="0" borderId="0" xfId="0" applyFont="1" applyAlignment="1">
      <alignment horizontal="center" vertical="center" wrapText="1" readingOrder="1"/>
    </xf>
    <xf numFmtId="0" fontId="5" fillId="0" borderId="0" xfId="5" applyAlignment="1">
      <alignment horizontal="justify" vertical="center" wrapText="1"/>
    </xf>
    <xf numFmtId="0" fontId="5" fillId="0" borderId="0" xfId="5" applyAlignment="1">
      <alignment horizontal="center" vertical="center"/>
    </xf>
    <xf numFmtId="43" fontId="5" fillId="0" borderId="0" xfId="1" applyFont="1" applyFill="1" applyBorder="1" applyAlignment="1" applyProtection="1">
      <alignment horizontal="right" vertical="center" readingOrder="1"/>
    </xf>
    <xf numFmtId="43" fontId="5" fillId="0" borderId="0" xfId="1" applyFont="1" applyFill="1" applyBorder="1" applyAlignment="1" applyProtection="1">
      <alignment horizontal="center" vertical="center" wrapText="1" readingOrder="1"/>
    </xf>
    <xf numFmtId="43" fontId="6" fillId="0" borderId="77" xfId="1" applyFont="1" applyFill="1" applyBorder="1" applyAlignment="1">
      <alignment horizontal="center" vertical="center"/>
    </xf>
    <xf numFmtId="4" fontId="6" fillId="0" borderId="88" xfId="6" applyNumberFormat="1" applyFont="1" applyFill="1" applyBorder="1" applyAlignment="1">
      <alignment horizontal="center" vertical="center"/>
    </xf>
    <xf numFmtId="0" fontId="6" fillId="0" borderId="48" xfId="5" applyFont="1" applyBorder="1" applyAlignment="1">
      <alignment horizontal="center" vertical="center"/>
    </xf>
    <xf numFmtId="0" fontId="6" fillId="0" borderId="49" xfId="5" applyFont="1" applyBorder="1" applyAlignment="1">
      <alignment horizontal="center" vertical="center"/>
    </xf>
    <xf numFmtId="0" fontId="6" fillId="0" borderId="49" xfId="5" applyFont="1" applyBorder="1" applyAlignment="1">
      <alignment vertical="center" wrapText="1"/>
    </xf>
    <xf numFmtId="43" fontId="6" fillId="0" borderId="49" xfId="1" applyFont="1" applyFill="1" applyBorder="1" applyAlignment="1">
      <alignment horizontal="center" vertical="center"/>
    </xf>
    <xf numFmtId="4" fontId="6" fillId="0" borderId="50" xfId="6" applyNumberFormat="1" applyFont="1" applyFill="1" applyBorder="1" applyAlignment="1">
      <alignment horizontal="center" vertical="center"/>
    </xf>
    <xf numFmtId="10" fontId="5" fillId="0" borderId="0" xfId="2" applyNumberFormat="1" applyFont="1" applyBorder="1" applyAlignment="1">
      <alignment vertical="center"/>
    </xf>
    <xf numFmtId="0" fontId="6" fillId="0" borderId="0" xfId="5" applyFont="1" applyAlignment="1">
      <alignment horizontal="center" vertical="center"/>
    </xf>
    <xf numFmtId="43" fontId="6" fillId="0" borderId="0" xfId="1" applyFont="1" applyFill="1" applyBorder="1" applyAlignment="1">
      <alignment horizontal="center" vertical="center"/>
    </xf>
    <xf numFmtId="4" fontId="6" fillId="0" borderId="0" xfId="6" applyNumberFormat="1" applyFont="1" applyFill="1" applyBorder="1" applyAlignment="1">
      <alignment horizontal="center" vertical="center"/>
    </xf>
    <xf numFmtId="0" fontId="5" fillId="53" borderId="48" xfId="5" applyFill="1" applyBorder="1" applyAlignment="1">
      <alignment horizontal="center" vertical="center"/>
    </xf>
    <xf numFmtId="0" fontId="5" fillId="53" borderId="49" xfId="5" applyFill="1" applyBorder="1" applyAlignment="1">
      <alignment horizontal="center" vertical="center"/>
    </xf>
    <xf numFmtId="43" fontId="5" fillId="53" borderId="49" xfId="1" applyFont="1" applyFill="1" applyBorder="1" applyAlignment="1" applyProtection="1">
      <alignment horizontal="center" vertical="center" wrapText="1" readingOrder="1"/>
    </xf>
    <xf numFmtId="43" fontId="5" fillId="53" borderId="49" xfId="1" applyFont="1" applyFill="1" applyBorder="1" applyAlignment="1" applyProtection="1">
      <alignment horizontal="right" vertical="center" readingOrder="1"/>
    </xf>
    <xf numFmtId="0" fontId="6" fillId="53" borderId="49" xfId="5" applyFont="1" applyFill="1" applyBorder="1" applyAlignment="1">
      <alignment horizontal="right" vertical="center" wrapText="1"/>
    </xf>
    <xf numFmtId="43" fontId="6" fillId="53" borderId="49" xfId="1" applyFont="1" applyFill="1" applyBorder="1" applyAlignment="1" applyProtection="1">
      <alignment horizontal="right" vertical="center" readingOrder="1"/>
    </xf>
    <xf numFmtId="0" fontId="1" fillId="0" borderId="39" xfId="0" applyFont="1" applyBorder="1" applyAlignment="1">
      <alignment horizontal="center" vertical="center"/>
    </xf>
    <xf numFmtId="0" fontId="1" fillId="0" borderId="0" xfId="0" applyFont="1" applyAlignment="1">
      <alignment horizontal="left" vertical="center"/>
    </xf>
    <xf numFmtId="10" fontId="5" fillId="0" borderId="0" xfId="0" applyNumberFormat="1" applyFont="1"/>
    <xf numFmtId="10" fontId="5" fillId="0" borderId="45" xfId="2" applyNumberFormat="1" applyFont="1" applyFill="1" applyBorder="1" applyAlignment="1">
      <alignment horizontal="center" vertical="center"/>
    </xf>
    <xf numFmtId="0" fontId="58" fillId="0" borderId="9" xfId="0" applyFont="1" applyBorder="1" applyAlignment="1">
      <alignment horizontal="center" vertical="center"/>
    </xf>
    <xf numFmtId="0" fontId="6" fillId="0" borderId="72" xfId="5" applyFont="1" applyBorder="1" applyAlignment="1">
      <alignment horizontal="left" vertical="center"/>
    </xf>
    <xf numFmtId="10" fontId="58" fillId="0" borderId="46" xfId="0" applyNumberFormat="1" applyFont="1" applyBorder="1" applyAlignment="1">
      <alignment horizontal="center" vertical="center"/>
    </xf>
    <xf numFmtId="179" fontId="5" fillId="0" borderId="49" xfId="1" applyNumberFormat="1" applyFont="1" applyFill="1" applyBorder="1" applyAlignment="1">
      <alignment horizontal="center" vertical="center"/>
    </xf>
    <xf numFmtId="179" fontId="5" fillId="53" borderId="49" xfId="1" applyNumberFormat="1" applyFont="1" applyFill="1" applyBorder="1" applyAlignment="1">
      <alignment horizontal="center" vertical="center"/>
    </xf>
    <xf numFmtId="179" fontId="5" fillId="0" borderId="0" xfId="1" applyNumberFormat="1" applyFont="1" applyFill="1" applyBorder="1" applyAlignment="1" applyProtection="1">
      <alignment horizontal="right" vertical="center" readingOrder="1"/>
    </xf>
    <xf numFmtId="179" fontId="6" fillId="0" borderId="0" xfId="1" applyNumberFormat="1" applyFont="1" applyFill="1" applyBorder="1" applyAlignment="1">
      <alignment horizontal="center" vertical="center"/>
    </xf>
    <xf numFmtId="179" fontId="0" fillId="0" borderId="0" xfId="0" applyNumberFormat="1"/>
    <xf numFmtId="179" fontId="61" fillId="0" borderId="0" xfId="1" applyNumberFormat="1" applyFont="1" applyAlignment="1">
      <alignment vertical="center"/>
    </xf>
    <xf numFmtId="43" fontId="73" fillId="0" borderId="0" xfId="1" applyFont="1"/>
    <xf numFmtId="0" fontId="7" fillId="0" borderId="1" xfId="0" applyFont="1" applyBorder="1" applyAlignment="1">
      <alignment horizontal="center" vertical="center" wrapText="1" readingOrder="1"/>
    </xf>
    <xf numFmtId="0" fontId="7" fillId="0" borderId="13" xfId="0" applyFont="1" applyBorder="1" applyAlignment="1">
      <alignment horizontal="center" vertical="center" wrapText="1" readingOrder="1"/>
    </xf>
    <xf numFmtId="0" fontId="7" fillId="0" borderId="2" xfId="0" applyFont="1" applyBorder="1" applyAlignment="1">
      <alignment horizontal="center" vertical="center" wrapText="1" readingOrder="1"/>
    </xf>
    <xf numFmtId="0" fontId="7" fillId="0" borderId="13" xfId="0" applyFont="1" applyBorder="1" applyAlignment="1">
      <alignment horizontal="center" vertical="center" readingOrder="1"/>
    </xf>
    <xf numFmtId="179" fontId="7" fillId="0" borderId="2" xfId="1" applyNumberFormat="1" applyFont="1" applyFill="1" applyBorder="1" applyAlignment="1" applyProtection="1">
      <alignment horizontal="center" vertical="center" readingOrder="1"/>
    </xf>
    <xf numFmtId="43" fontId="7" fillId="0" borderId="13" xfId="1" applyFont="1" applyFill="1" applyBorder="1" applyAlignment="1" applyProtection="1">
      <alignment horizontal="center" vertical="center" wrapText="1" readingOrder="1"/>
    </xf>
    <xf numFmtId="43" fontId="7" fillId="0" borderId="2" xfId="1" applyFont="1" applyFill="1" applyBorder="1" applyAlignment="1" applyProtection="1">
      <alignment horizontal="center" vertical="center" wrapText="1" readingOrder="1"/>
    </xf>
    <xf numFmtId="0" fontId="5" fillId="0" borderId="100" xfId="5" quotePrefix="1" applyBorder="1" applyAlignment="1">
      <alignment horizontal="center" vertical="center" wrapText="1"/>
    </xf>
    <xf numFmtId="0" fontId="1" fillId="0" borderId="17" xfId="0" applyFont="1" applyBorder="1" applyAlignment="1">
      <alignment horizontal="justify" vertical="center" wrapText="1"/>
    </xf>
    <xf numFmtId="0" fontId="1" fillId="0" borderId="17" xfId="0" applyFont="1" applyBorder="1" applyAlignment="1">
      <alignment horizontal="center"/>
    </xf>
    <xf numFmtId="43" fontId="5" fillId="0" borderId="17" xfId="1" applyFont="1" applyFill="1" applyBorder="1" applyAlignment="1" applyProtection="1">
      <alignment horizontal="right" vertical="center"/>
    </xf>
    <xf numFmtId="43" fontId="1" fillId="0" borderId="17" xfId="1" applyFont="1" applyFill="1" applyBorder="1" applyAlignment="1">
      <alignment vertical="center"/>
    </xf>
    <xf numFmtId="0" fontId="5" fillId="0" borderId="51" xfId="5"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44" fontId="1" fillId="0" borderId="5" xfId="43937" applyFont="1" applyBorder="1" applyAlignment="1">
      <alignment horizontal="center" vertical="center"/>
    </xf>
    <xf numFmtId="0" fontId="1" fillId="0" borderId="0" xfId="0" applyFont="1" applyAlignment="1">
      <alignment horizontal="right" vertical="center"/>
    </xf>
    <xf numFmtId="10" fontId="6" fillId="53" borderId="72" xfId="2" applyNumberFormat="1" applyFont="1" applyFill="1" applyBorder="1" applyAlignment="1">
      <alignment horizontal="center" vertical="center" wrapText="1"/>
    </xf>
    <xf numFmtId="10" fontId="6" fillId="53" borderId="46" xfId="2" applyNumberFormat="1" applyFont="1" applyFill="1" applyBorder="1" applyAlignment="1">
      <alignment horizontal="center" vertical="center" wrapText="1"/>
    </xf>
    <xf numFmtId="0" fontId="65" fillId="85" borderId="103" xfId="23" applyFont="1" applyFill="1" applyBorder="1" applyAlignment="1">
      <alignment vertical="center"/>
    </xf>
    <xf numFmtId="0" fontId="5" fillId="0" borderId="5" xfId="23" applyBorder="1" applyAlignment="1">
      <alignment vertical="center"/>
    </xf>
    <xf numFmtId="4" fontId="6" fillId="0" borderId="15" xfId="23" applyNumberFormat="1" applyFont="1" applyBorder="1" applyAlignment="1">
      <alignment horizontal="right" vertical="center"/>
    </xf>
    <xf numFmtId="0" fontId="6" fillId="0" borderId="6" xfId="5" applyFont="1" applyBorder="1" applyAlignment="1">
      <alignment vertical="center"/>
    </xf>
    <xf numFmtId="0" fontId="64" fillId="0" borderId="4" xfId="0" applyFont="1" applyBorder="1" applyAlignment="1">
      <alignment horizontal="right" vertical="center"/>
    </xf>
    <xf numFmtId="0" fontId="6" fillId="0" borderId="107" xfId="5" applyFont="1" applyBorder="1" applyAlignment="1">
      <alignment vertical="center"/>
    </xf>
    <xf numFmtId="43" fontId="0" fillId="0" borderId="0" xfId="1" applyFont="1"/>
    <xf numFmtId="10" fontId="6" fillId="86" borderId="52" xfId="23" applyNumberFormat="1" applyFont="1" applyFill="1" applyBorder="1" applyAlignment="1">
      <alignment horizontal="center" vertical="center"/>
    </xf>
    <xf numFmtId="192" fontId="73" fillId="0" borderId="0" xfId="0" applyNumberFormat="1" applyFont="1" applyAlignment="1">
      <alignment vertical="center"/>
    </xf>
    <xf numFmtId="0" fontId="5" fillId="0" borderId="48" xfId="5" applyBorder="1" applyAlignment="1">
      <alignment horizontal="center" vertical="center" wrapText="1"/>
    </xf>
    <xf numFmtId="43" fontId="5" fillId="0" borderId="49" xfId="1" applyFont="1" applyFill="1" applyBorder="1" applyAlignment="1" applyProtection="1">
      <alignment horizontal="right" vertical="center" wrapText="1"/>
    </xf>
    <xf numFmtId="0" fontId="5" fillId="0" borderId="49" xfId="5" applyBorder="1" applyAlignment="1">
      <alignment horizontal="justify" vertical="center"/>
    </xf>
    <xf numFmtId="0" fontId="6" fillId="0" borderId="49" xfId="5" applyFont="1" applyBorder="1" applyAlignment="1">
      <alignment horizontal="right" vertical="center" wrapText="1"/>
    </xf>
    <xf numFmtId="43" fontId="6" fillId="0" borderId="49" xfId="1" applyFont="1" applyFill="1" applyBorder="1" applyAlignment="1" applyProtection="1">
      <alignment horizontal="right" vertical="center" readingOrder="1"/>
    </xf>
    <xf numFmtId="0" fontId="7" fillId="0" borderId="3" xfId="0" applyFont="1" applyBorder="1" applyAlignment="1">
      <alignment horizontal="center" vertical="center" wrapText="1" readingOrder="1"/>
    </xf>
    <xf numFmtId="0" fontId="6" fillId="53" borderId="61" xfId="23" applyFont="1" applyFill="1" applyBorder="1" applyAlignment="1">
      <alignment horizontal="center" vertical="center"/>
    </xf>
    <xf numFmtId="44" fontId="56" fillId="0" borderId="0" xfId="23" applyNumberFormat="1" applyFont="1"/>
    <xf numFmtId="10" fontId="5" fillId="0" borderId="49" xfId="0" applyNumberFormat="1" applyFont="1" applyBorder="1" applyAlignment="1">
      <alignment horizontal="center" vertical="center"/>
    </xf>
    <xf numFmtId="0" fontId="6" fillId="0" borderId="102" xfId="5" applyFont="1" applyBorder="1" applyAlignment="1">
      <alignment vertical="center" wrapText="1"/>
    </xf>
    <xf numFmtId="0" fontId="6" fillId="0" borderId="41" xfId="5" applyFont="1" applyBorder="1" applyAlignment="1">
      <alignment vertical="center" wrapText="1"/>
    </xf>
    <xf numFmtId="10" fontId="6" fillId="0" borderId="52" xfId="23" applyNumberFormat="1" applyFont="1" applyBorder="1" applyAlignment="1">
      <alignment horizontal="center" vertical="center"/>
    </xf>
    <xf numFmtId="43" fontId="5" fillId="0" borderId="0" xfId="1" quotePrefix="1" applyFont="1" applyFill="1" applyBorder="1" applyAlignment="1">
      <alignment horizontal="center" vertical="center" wrapText="1"/>
    </xf>
    <xf numFmtId="43" fontId="0" fillId="0" borderId="0" xfId="1" applyFont="1" applyFill="1"/>
    <xf numFmtId="166" fontId="0" fillId="0" borderId="0" xfId="1" applyNumberFormat="1" applyFont="1"/>
    <xf numFmtId="43" fontId="61" fillId="0" borderId="0" xfId="1" applyFont="1"/>
    <xf numFmtId="193" fontId="73" fillId="0" borderId="0" xfId="0" applyNumberFormat="1" applyFont="1"/>
    <xf numFmtId="43" fontId="6" fillId="87" borderId="15" xfId="1" applyFont="1" applyFill="1" applyBorder="1" applyAlignment="1" applyProtection="1">
      <alignment horizontal="right" vertical="center"/>
    </xf>
    <xf numFmtId="43" fontId="1" fillId="87" borderId="19" xfId="1" applyFont="1" applyFill="1" applyBorder="1" applyAlignment="1">
      <alignment vertical="center"/>
    </xf>
    <xf numFmtId="0" fontId="6" fillId="0" borderId="49" xfId="5" applyFont="1" applyBorder="1" applyAlignment="1">
      <alignment horizontal="justify" vertical="center"/>
    </xf>
    <xf numFmtId="0" fontId="6" fillId="0" borderId="48" xfId="5" applyFont="1" applyBorder="1" applyAlignment="1">
      <alignment horizontal="center" vertical="center" wrapText="1"/>
    </xf>
    <xf numFmtId="43" fontId="5" fillId="0" borderId="49" xfId="1" applyFont="1" applyFill="1" applyBorder="1" applyAlignment="1">
      <alignment horizontal="center" vertical="center"/>
    </xf>
    <xf numFmtId="4" fontId="5" fillId="0" borderId="50" xfId="6" applyNumberFormat="1" applyFont="1" applyFill="1" applyBorder="1" applyAlignment="1">
      <alignment horizontal="center" vertical="center"/>
    </xf>
    <xf numFmtId="0" fontId="6" fillId="0" borderId="48" xfId="0" applyFont="1" applyBorder="1" applyAlignment="1">
      <alignment horizontal="center" vertical="center" wrapText="1" readingOrder="1"/>
    </xf>
    <xf numFmtId="0" fontId="1" fillId="0" borderId="56" xfId="0" applyFont="1" applyBorder="1" applyAlignment="1">
      <alignment horizontal="center" vertical="center"/>
    </xf>
    <xf numFmtId="10" fontId="5" fillId="0" borderId="109" xfId="0" applyNumberFormat="1" applyFont="1" applyBorder="1" applyAlignment="1">
      <alignment horizontal="center" vertical="center"/>
    </xf>
    <xf numFmtId="10" fontId="5" fillId="0" borderId="110" xfId="0" applyNumberFormat="1" applyFont="1" applyBorder="1" applyAlignment="1">
      <alignment horizontal="center" vertical="center"/>
    </xf>
    <xf numFmtId="10" fontId="5" fillId="0" borderId="17" xfId="0" applyNumberFormat="1" applyFont="1" applyBorder="1" applyAlignment="1">
      <alignment horizontal="center" vertical="center"/>
    </xf>
    <xf numFmtId="10" fontId="5" fillId="0" borderId="111" xfId="0" applyNumberFormat="1" applyFont="1" applyBorder="1" applyAlignment="1">
      <alignment horizontal="center" vertical="center"/>
    </xf>
    <xf numFmtId="43" fontId="5" fillId="53" borderId="49" xfId="1" applyFont="1" applyFill="1" applyBorder="1" applyAlignment="1">
      <alignment horizontal="center" vertical="center"/>
    </xf>
    <xf numFmtId="43" fontId="5" fillId="0" borderId="49" xfId="1" applyFont="1" applyFill="1" applyBorder="1" applyAlignment="1">
      <alignment horizontal="center" vertical="center" wrapText="1"/>
    </xf>
    <xf numFmtId="43" fontId="5" fillId="0" borderId="51" xfId="1" applyFont="1" applyFill="1" applyBorder="1" applyAlignment="1" applyProtection="1">
      <alignment horizontal="right" vertical="center" readingOrder="1"/>
    </xf>
    <xf numFmtId="0" fontId="5" fillId="0" borderId="49" xfId="5" quotePrefix="1" applyBorder="1" applyAlignment="1">
      <alignment horizontal="center" vertical="center"/>
    </xf>
    <xf numFmtId="43" fontId="5" fillId="0" borderId="51" xfId="1" applyFont="1" applyFill="1" applyBorder="1" applyAlignment="1">
      <alignment horizontal="center" vertical="center"/>
    </xf>
    <xf numFmtId="43" fontId="1" fillId="0" borderId="0" xfId="1" applyFont="1" applyAlignment="1">
      <alignment horizontal="center" vertical="center"/>
    </xf>
    <xf numFmtId="44" fontId="1" fillId="0" borderId="0" xfId="0" applyNumberFormat="1" applyFont="1" applyAlignment="1">
      <alignment horizontal="center" vertical="center"/>
    </xf>
    <xf numFmtId="43" fontId="6" fillId="0" borderId="49" xfId="1" applyFont="1" applyFill="1" applyBorder="1" applyAlignment="1" applyProtection="1">
      <alignment horizontal="right" vertical="center" wrapText="1"/>
    </xf>
    <xf numFmtId="0" fontId="6" fillId="0" borderId="16" xfId="23" applyFont="1" applyBorder="1" applyAlignment="1">
      <alignment vertical="center"/>
    </xf>
    <xf numFmtId="4" fontId="6" fillId="0" borderId="15" xfId="23" applyNumberFormat="1" applyFont="1" applyBorder="1" applyAlignment="1">
      <alignment vertical="center"/>
    </xf>
    <xf numFmtId="0" fontId="5" fillId="0" borderId="117" xfId="5" quotePrefix="1" applyBorder="1" applyAlignment="1">
      <alignment horizontal="center" vertical="center" wrapText="1"/>
    </xf>
    <xf numFmtId="0" fontId="1" fillId="0" borderId="109" xfId="0" applyFont="1" applyBorder="1" applyAlignment="1">
      <alignment horizontal="justify" vertical="center" wrapText="1"/>
    </xf>
    <xf numFmtId="0" fontId="1" fillId="0" borderId="109" xfId="0" applyFont="1" applyBorder="1" applyAlignment="1">
      <alignment horizontal="center"/>
    </xf>
    <xf numFmtId="43" fontId="1" fillId="0" borderId="109" xfId="1" applyFont="1" applyFill="1" applyBorder="1" applyAlignment="1">
      <alignment vertical="center"/>
    </xf>
    <xf numFmtId="43" fontId="5" fillId="0" borderId="109" xfId="1" applyFont="1" applyFill="1" applyBorder="1" applyAlignment="1" applyProtection="1">
      <alignment horizontal="right" vertical="center"/>
    </xf>
    <xf numFmtId="0" fontId="6" fillId="53" borderId="68" xfId="23" applyFont="1" applyFill="1" applyBorder="1" applyAlignment="1">
      <alignment horizontal="center" vertical="center"/>
    </xf>
    <xf numFmtId="179" fontId="5" fillId="0" borderId="49" xfId="1" applyNumberFormat="1" applyFont="1" applyFill="1" applyBorder="1" applyAlignment="1">
      <alignment horizontal="center" vertical="center" wrapText="1"/>
    </xf>
    <xf numFmtId="0" fontId="6" fillId="0" borderId="17" xfId="5" applyFont="1" applyBorder="1" applyAlignment="1">
      <alignment horizontal="center" vertical="center"/>
    </xf>
    <xf numFmtId="0" fontId="6" fillId="0" borderId="17" xfId="5" applyFont="1" applyBorder="1" applyAlignment="1">
      <alignment vertical="center" wrapText="1"/>
    </xf>
    <xf numFmtId="179" fontId="6" fillId="0" borderId="17" xfId="1" applyNumberFormat="1" applyFont="1" applyFill="1" applyBorder="1" applyAlignment="1">
      <alignment horizontal="center" vertical="center"/>
    </xf>
    <xf numFmtId="43" fontId="6" fillId="0" borderId="17" xfId="1" applyFont="1" applyFill="1" applyBorder="1" applyAlignment="1">
      <alignment horizontal="center" vertical="center"/>
    </xf>
    <xf numFmtId="4" fontId="6" fillId="0" borderId="111" xfId="6" applyNumberFormat="1" applyFont="1" applyFill="1" applyBorder="1" applyAlignment="1">
      <alignment horizontal="center" vertical="center"/>
    </xf>
    <xf numFmtId="10" fontId="5" fillId="0" borderId="0" xfId="2" applyNumberFormat="1" applyFont="1"/>
    <xf numFmtId="10" fontId="1" fillId="87" borderId="18" xfId="0" applyNumberFormat="1" applyFont="1" applyFill="1" applyBorder="1" applyAlignment="1">
      <alignment vertical="center"/>
    </xf>
    <xf numFmtId="0" fontId="58" fillId="88" borderId="57" xfId="0" applyFont="1" applyFill="1" applyBorder="1" applyAlignment="1">
      <alignment horizontal="center" vertical="center"/>
    </xf>
    <xf numFmtId="0" fontId="58" fillId="88" borderId="59" xfId="0" applyFont="1" applyFill="1" applyBorder="1" applyAlignment="1">
      <alignment horizontal="center"/>
    </xf>
    <xf numFmtId="44" fontId="5" fillId="0" borderId="0" xfId="23" applyNumberFormat="1"/>
    <xf numFmtId="0" fontId="5" fillId="0" borderId="48" xfId="5" quotePrefix="1" applyBorder="1" applyAlignment="1">
      <alignment horizontal="center" vertical="center" wrapText="1"/>
    </xf>
    <xf numFmtId="0" fontId="1" fillId="0" borderId="49" xfId="0" applyFont="1" applyBorder="1" applyAlignment="1">
      <alignment horizontal="justify" vertical="center" wrapText="1"/>
    </xf>
    <xf numFmtId="0" fontId="1" fillId="0" borderId="49" xfId="0" applyFont="1" applyBorder="1" applyAlignment="1">
      <alignment horizontal="center"/>
    </xf>
    <xf numFmtId="43" fontId="1" fillId="0" borderId="49" xfId="1" applyFont="1" applyFill="1" applyBorder="1" applyAlignment="1">
      <alignment vertical="center"/>
    </xf>
    <xf numFmtId="43" fontId="5" fillId="0" borderId="49" xfId="1" applyFont="1" applyFill="1" applyBorder="1" applyAlignment="1" applyProtection="1">
      <alignment horizontal="right" vertical="center"/>
    </xf>
    <xf numFmtId="0" fontId="5" fillId="0" borderId="57" xfId="5" quotePrefix="1" applyBorder="1" applyAlignment="1">
      <alignment horizontal="center" vertical="center" wrapText="1"/>
    </xf>
    <xf numFmtId="0" fontId="1" fillId="0" borderId="58" xfId="0" applyFont="1" applyBorder="1" applyAlignment="1">
      <alignment horizontal="justify" vertical="center" wrapText="1"/>
    </xf>
    <xf numFmtId="0" fontId="1" fillId="0" borderId="58" xfId="0" applyFont="1" applyBorder="1" applyAlignment="1">
      <alignment horizontal="center"/>
    </xf>
    <xf numFmtId="43" fontId="1" fillId="0" borderId="58" xfId="1" applyFont="1" applyFill="1" applyBorder="1" applyAlignment="1">
      <alignment vertical="center"/>
    </xf>
    <xf numFmtId="43" fontId="5" fillId="0" borderId="58" xfId="1" applyFont="1" applyFill="1" applyBorder="1" applyAlignment="1" applyProtection="1">
      <alignment horizontal="right" vertical="center"/>
    </xf>
    <xf numFmtId="0" fontId="58" fillId="88" borderId="58" xfId="0" applyFont="1" applyFill="1" applyBorder="1" applyAlignment="1">
      <alignment horizontal="center" vertical="center"/>
    </xf>
    <xf numFmtId="0" fontId="94" fillId="0" borderId="49" xfId="5" applyFont="1" applyBorder="1" applyAlignment="1">
      <alignment vertical="center" wrapText="1"/>
    </xf>
    <xf numFmtId="0" fontId="1" fillId="0" borderId="0" xfId="0" applyFont="1" applyAlignment="1">
      <alignment wrapText="1"/>
    </xf>
    <xf numFmtId="0" fontId="5" fillId="0" borderId="119" xfId="5" quotePrefix="1" applyBorder="1" applyAlignment="1">
      <alignment horizontal="center" vertical="center" wrapText="1"/>
    </xf>
    <xf numFmtId="0" fontId="1" fillId="0" borderId="51" xfId="0" applyFont="1" applyBorder="1" applyAlignment="1">
      <alignment horizontal="justify" vertical="center" wrapText="1"/>
    </xf>
    <xf numFmtId="0" fontId="1" fillId="0" borderId="51" xfId="0" applyFont="1" applyBorder="1" applyAlignment="1">
      <alignment horizontal="center"/>
    </xf>
    <xf numFmtId="43" fontId="1" fillId="0" borderId="51" xfId="1" applyFont="1" applyFill="1" applyBorder="1" applyAlignment="1">
      <alignment vertical="center"/>
    </xf>
    <xf numFmtId="43" fontId="1" fillId="0" borderId="0" xfId="1" applyFont="1"/>
    <xf numFmtId="43" fontId="1" fillId="0" borderId="0" xfId="1" applyFont="1" applyFill="1"/>
    <xf numFmtId="43" fontId="1" fillId="0" borderId="0" xfId="1" applyFont="1" applyFill="1" applyAlignment="1">
      <alignment wrapText="1"/>
    </xf>
    <xf numFmtId="43" fontId="1" fillId="0" borderId="0" xfId="0" applyNumberFormat="1" applyFont="1"/>
    <xf numFmtId="0" fontId="5" fillId="0" borderId="53" xfId="5" quotePrefix="1" applyBorder="1" applyAlignment="1">
      <alignment horizontal="center" vertical="center" wrapText="1"/>
    </xf>
    <xf numFmtId="0" fontId="1" fillId="0" borderId="16" xfId="0" applyFont="1" applyBorder="1" applyAlignment="1">
      <alignment horizontal="justify" vertical="center" wrapText="1"/>
    </xf>
    <xf numFmtId="0" fontId="1" fillId="0" borderId="16" xfId="0" applyFont="1" applyBorder="1" applyAlignment="1">
      <alignment horizontal="center"/>
    </xf>
    <xf numFmtId="43" fontId="1" fillId="0" borderId="16" xfId="1" applyFont="1" applyFill="1" applyBorder="1" applyAlignment="1">
      <alignment vertical="center"/>
    </xf>
    <xf numFmtId="44" fontId="9" fillId="0" borderId="0" xfId="23" applyNumberFormat="1" applyFont="1"/>
    <xf numFmtId="179" fontId="1" fillId="0" borderId="17" xfId="1" applyNumberFormat="1" applyFont="1" applyFill="1" applyBorder="1" applyAlignment="1">
      <alignment vertical="center"/>
    </xf>
    <xf numFmtId="179" fontId="1" fillId="0" borderId="49" xfId="1" applyNumberFormat="1" applyFont="1" applyFill="1" applyBorder="1" applyAlignment="1">
      <alignment vertical="center"/>
    </xf>
    <xf numFmtId="179" fontId="1" fillId="0" borderId="58" xfId="1" applyNumberFormat="1" applyFont="1" applyFill="1" applyBorder="1" applyAlignment="1">
      <alignment vertical="center"/>
    </xf>
    <xf numFmtId="179" fontId="1" fillId="0" borderId="51" xfId="1" applyNumberFormat="1" applyFont="1" applyFill="1" applyBorder="1" applyAlignment="1">
      <alignment vertical="center"/>
    </xf>
    <xf numFmtId="179" fontId="1" fillId="0" borderId="109" xfId="1" applyNumberFormat="1" applyFont="1" applyFill="1" applyBorder="1" applyAlignment="1">
      <alignment vertical="center"/>
    </xf>
    <xf numFmtId="179" fontId="1" fillId="0" borderId="16" xfId="1" applyNumberFormat="1" applyFont="1" applyFill="1" applyBorder="1" applyAlignment="1">
      <alignment vertical="center"/>
    </xf>
    <xf numFmtId="0" fontId="0" fillId="2" borderId="0" xfId="0" applyFill="1"/>
    <xf numFmtId="194" fontId="0" fillId="2" borderId="0" xfId="0" applyNumberFormat="1" applyFill="1"/>
    <xf numFmtId="0" fontId="4" fillId="2" borderId="0" xfId="0" applyFont="1" applyFill="1"/>
    <xf numFmtId="0" fontId="61" fillId="2" borderId="121" xfId="0" applyFont="1" applyFill="1" applyBorder="1" applyAlignment="1">
      <alignment horizontal="justify" vertical="center"/>
    </xf>
    <xf numFmtId="0" fontId="61" fillId="2" borderId="122" xfId="0" applyFont="1" applyFill="1" applyBorder="1" applyAlignment="1">
      <alignment vertical="center"/>
    </xf>
    <xf numFmtId="0" fontId="61" fillId="2" borderId="123" xfId="0" applyFont="1" applyFill="1" applyBorder="1" applyAlignment="1">
      <alignment horizontal="justify" vertical="center" wrapText="1"/>
    </xf>
    <xf numFmtId="0" fontId="61" fillId="2" borderId="124" xfId="0" applyFont="1" applyFill="1" applyBorder="1" applyAlignment="1">
      <alignment horizontal="justify" vertical="center" wrapText="1"/>
    </xf>
    <xf numFmtId="0" fontId="61" fillId="2" borderId="125" xfId="0" applyFont="1" applyFill="1" applyBorder="1" applyAlignment="1">
      <alignment horizontal="justify" vertical="center"/>
    </xf>
    <xf numFmtId="195" fontId="61" fillId="2" borderId="126" xfId="0" applyNumberFormat="1" applyFont="1" applyFill="1" applyBorder="1" applyAlignment="1">
      <alignment horizontal="justify" vertical="center" wrapText="1"/>
    </xf>
    <xf numFmtId="195" fontId="61" fillId="2" borderId="127" xfId="0" applyNumberFormat="1" applyFont="1" applyFill="1" applyBorder="1" applyAlignment="1">
      <alignment horizontal="justify" vertical="center" wrapText="1"/>
    </xf>
    <xf numFmtId="0" fontId="96" fillId="2" borderId="4" xfId="0" applyFont="1" applyFill="1" applyBorder="1" applyAlignment="1">
      <alignment horizontal="justify" vertical="center"/>
    </xf>
    <xf numFmtId="0" fontId="61" fillId="2" borderId="0" xfId="0" applyFont="1" applyFill="1" applyAlignment="1">
      <alignment horizontal="justify" vertical="center"/>
    </xf>
    <xf numFmtId="194" fontId="4" fillId="2" borderId="0" xfId="0" applyNumberFormat="1" applyFont="1" applyFill="1" applyAlignment="1">
      <alignment horizontal="justify" vertical="center"/>
    </xf>
    <xf numFmtId="0" fontId="4" fillId="2" borderId="5" xfId="0" applyFont="1" applyFill="1" applyBorder="1" applyAlignment="1">
      <alignment horizontal="justify" vertical="center"/>
    </xf>
    <xf numFmtId="0" fontId="61" fillId="2" borderId="4" xfId="15571" applyFont="1" applyFill="1" applyBorder="1" applyAlignment="1">
      <alignment vertical="center"/>
    </xf>
    <xf numFmtId="0" fontId="61" fillId="2" borderId="0" xfId="15571" applyFont="1" applyFill="1" applyAlignment="1">
      <alignment vertical="center"/>
    </xf>
    <xf numFmtId="194" fontId="61" fillId="2" borderId="0" xfId="15571" applyNumberFormat="1" applyFont="1" applyFill="1" applyAlignment="1">
      <alignment vertical="center"/>
    </xf>
    <xf numFmtId="0" fontId="61" fillId="2" borderId="5" xfId="15571" applyFont="1" applyFill="1" applyBorder="1" applyAlignment="1">
      <alignment vertical="center"/>
    </xf>
    <xf numFmtId="0" fontId="61" fillId="0" borderId="120" xfId="15571" applyFont="1" applyBorder="1" applyAlignment="1">
      <alignment vertical="center"/>
    </xf>
    <xf numFmtId="0" fontId="61" fillId="0" borderId="78" xfId="15571" applyFont="1" applyBorder="1" applyAlignment="1">
      <alignment vertical="center"/>
    </xf>
    <xf numFmtId="0" fontId="61" fillId="0" borderId="122" xfId="15571" applyFont="1" applyBorder="1" applyAlignment="1">
      <alignment vertical="center"/>
    </xf>
    <xf numFmtId="0" fontId="61" fillId="0" borderId="128" xfId="15571" applyFont="1" applyBorder="1" applyAlignment="1">
      <alignment vertical="center"/>
    </xf>
    <xf numFmtId="0" fontId="61" fillId="0" borderId="130" xfId="15571" applyFont="1" applyBorder="1" applyAlignment="1">
      <alignment vertical="center"/>
    </xf>
    <xf numFmtId="0" fontId="61" fillId="0" borderId="131" xfId="15571" applyFont="1" applyBorder="1" applyAlignment="1">
      <alignment vertical="center"/>
    </xf>
    <xf numFmtId="0" fontId="61" fillId="0" borderId="95" xfId="15571" applyFont="1" applyBorder="1" applyAlignment="1">
      <alignment vertical="center"/>
    </xf>
    <xf numFmtId="0" fontId="61" fillId="0" borderId="98" xfId="15571" applyFont="1" applyBorder="1" applyAlignment="1">
      <alignment vertical="center"/>
    </xf>
    <xf numFmtId="0" fontId="61" fillId="0" borderId="132" xfId="15571" applyFont="1" applyBorder="1" applyAlignment="1">
      <alignment vertical="center"/>
    </xf>
    <xf numFmtId="0" fontId="61" fillId="0" borderId="125" xfId="15571" applyFont="1" applyBorder="1" applyAlignment="1">
      <alignment vertical="center"/>
    </xf>
    <xf numFmtId="0" fontId="98" fillId="91" borderId="98" xfId="15571" applyFont="1" applyFill="1" applyBorder="1" applyAlignment="1">
      <alignment vertical="center"/>
    </xf>
    <xf numFmtId="0" fontId="98" fillId="91" borderId="44" xfId="15571" applyFont="1" applyFill="1" applyBorder="1" applyAlignment="1">
      <alignment horizontal="right" vertical="center"/>
    </xf>
    <xf numFmtId="10" fontId="85" fillId="90" borderId="41" xfId="2" applyNumberFormat="1" applyFont="1" applyFill="1" applyBorder="1" applyAlignment="1">
      <alignment horizontal="center" vertical="center"/>
    </xf>
    <xf numFmtId="0" fontId="101" fillId="53" borderId="52" xfId="0" applyFont="1" applyFill="1" applyBorder="1" applyAlignment="1">
      <alignment horizontal="center" vertical="center"/>
    </xf>
    <xf numFmtId="0" fontId="101" fillId="53" borderId="58" xfId="0" applyFont="1" applyFill="1" applyBorder="1" applyAlignment="1">
      <alignment horizontal="center" vertical="center"/>
    </xf>
    <xf numFmtId="9" fontId="102" fillId="0" borderId="98" xfId="2" applyFont="1" applyBorder="1" applyAlignment="1">
      <alignment horizontal="center"/>
    </xf>
    <xf numFmtId="2" fontId="102" fillId="0" borderId="40" xfId="0" applyNumberFormat="1" applyFont="1" applyBorder="1" applyAlignment="1">
      <alignment horizontal="center"/>
    </xf>
    <xf numFmtId="2" fontId="102" fillId="0" borderId="132" xfId="0" applyNumberFormat="1" applyFont="1" applyBorder="1" applyAlignment="1">
      <alignment horizontal="center"/>
    </xf>
    <xf numFmtId="10" fontId="102" fillId="0" borderId="38" xfId="2" applyNumberFormat="1" applyFont="1" applyFill="1" applyBorder="1" applyAlignment="1">
      <alignment horizontal="center"/>
    </xf>
    <xf numFmtId="10" fontId="102" fillId="0" borderId="40" xfId="2" applyNumberFormat="1" applyFont="1" applyFill="1" applyBorder="1" applyAlignment="1">
      <alignment horizontal="center"/>
    </xf>
    <xf numFmtId="10" fontId="102" fillId="0" borderId="74" xfId="2" applyNumberFormat="1" applyFont="1" applyBorder="1" applyAlignment="1">
      <alignment horizontal="center"/>
    </xf>
    <xf numFmtId="0" fontId="73" fillId="2" borderId="0" xfId="0" applyFont="1" applyFill="1"/>
    <xf numFmtId="2" fontId="103" fillId="0" borderId="40" xfId="0" applyNumberFormat="1" applyFont="1" applyBorder="1" applyAlignment="1">
      <alignment horizontal="center"/>
    </xf>
    <xf numFmtId="10" fontId="103" fillId="0" borderId="40" xfId="2" applyNumberFormat="1" applyFont="1" applyBorder="1" applyAlignment="1">
      <alignment horizontal="center"/>
    </xf>
    <xf numFmtId="10" fontId="103" fillId="0" borderId="74" xfId="2" applyNumberFormat="1" applyFont="1" applyBorder="1" applyAlignment="1">
      <alignment horizontal="center"/>
    </xf>
    <xf numFmtId="0" fontId="104" fillId="0" borderId="40" xfId="0" applyFont="1" applyBorder="1"/>
    <xf numFmtId="0" fontId="104" fillId="0" borderId="40" xfId="0" applyFont="1" applyBorder="1" applyAlignment="1">
      <alignment horizontal="left"/>
    </xf>
    <xf numFmtId="10" fontId="104" fillId="53" borderId="40" xfId="2" applyNumberFormat="1" applyFont="1" applyFill="1" applyBorder="1" applyAlignment="1">
      <alignment horizontal="center"/>
    </xf>
    <xf numFmtId="0" fontId="0" fillId="2" borderId="45" xfId="0" applyFill="1" applyBorder="1"/>
    <xf numFmtId="10" fontId="0" fillId="2" borderId="0" xfId="0" applyNumberFormat="1" applyFill="1"/>
    <xf numFmtId="0" fontId="100" fillId="2" borderId="4" xfId="15571" applyFont="1" applyFill="1" applyBorder="1" applyAlignment="1">
      <alignment vertical="center"/>
    </xf>
    <xf numFmtId="0" fontId="96" fillId="2" borderId="0" xfId="15571" applyFont="1" applyFill="1" applyAlignment="1">
      <alignment vertical="center"/>
    </xf>
    <xf numFmtId="194" fontId="96" fillId="2" borderId="0" xfId="15571" applyNumberFormat="1" applyFont="1" applyFill="1" applyAlignment="1">
      <alignment vertical="center"/>
    </xf>
    <xf numFmtId="0" fontId="96" fillId="2" borderId="5" xfId="15571" applyFont="1" applyFill="1" applyBorder="1" applyAlignment="1">
      <alignment vertical="center"/>
    </xf>
    <xf numFmtId="0" fontId="4" fillId="2" borderId="20" xfId="0" applyFont="1" applyFill="1" applyBorder="1"/>
    <xf numFmtId="0" fontId="4" fillId="2" borderId="19" xfId="0" applyFont="1" applyFill="1" applyBorder="1"/>
    <xf numFmtId="194" fontId="4" fillId="2" borderId="19" xfId="0" applyNumberFormat="1" applyFont="1" applyFill="1" applyBorder="1"/>
    <xf numFmtId="0" fontId="4" fillId="2" borderId="18" xfId="0" applyFont="1" applyFill="1" applyBorder="1"/>
    <xf numFmtId="0" fontId="98" fillId="53" borderId="98" xfId="15571" applyFont="1" applyFill="1" applyBorder="1" applyAlignment="1">
      <alignment vertical="center"/>
    </xf>
    <xf numFmtId="0" fontId="98" fillId="53" borderId="44" xfId="15571" applyFont="1" applyFill="1" applyBorder="1" applyAlignment="1">
      <alignment horizontal="right" vertical="center"/>
    </xf>
    <xf numFmtId="10" fontId="85" fillId="92" borderId="41" xfId="2" applyNumberFormat="1" applyFont="1" applyFill="1" applyBorder="1" applyAlignment="1">
      <alignment horizontal="center" vertical="center"/>
    </xf>
    <xf numFmtId="2" fontId="102" fillId="0" borderId="44" xfId="0" applyNumberFormat="1" applyFont="1" applyBorder="1" applyAlignment="1">
      <alignment horizontal="center"/>
    </xf>
    <xf numFmtId="0" fontId="13" fillId="0" borderId="0" xfId="0" applyFont="1"/>
    <xf numFmtId="0" fontId="13" fillId="0" borderId="60" xfId="0" applyFont="1" applyBorder="1"/>
    <xf numFmtId="0" fontId="13" fillId="0" borderId="69" xfId="0" applyFont="1" applyBorder="1"/>
    <xf numFmtId="0" fontId="13" fillId="0" borderId="70" xfId="0" applyFont="1" applyBorder="1"/>
    <xf numFmtId="0" fontId="13" fillId="0" borderId="66" xfId="0" applyFont="1" applyBorder="1"/>
    <xf numFmtId="0" fontId="108" fillId="94" borderId="113" xfId="0" applyFont="1" applyFill="1" applyBorder="1" applyAlignment="1">
      <alignment horizontal="justify" vertical="center"/>
    </xf>
    <xf numFmtId="0" fontId="13" fillId="0" borderId="114" xfId="0" applyFont="1" applyBorder="1"/>
    <xf numFmtId="0" fontId="13" fillId="0" borderId="115" xfId="0" applyFont="1" applyBorder="1"/>
    <xf numFmtId="0" fontId="108" fillId="94" borderId="129" xfId="0" applyFont="1" applyFill="1" applyBorder="1" applyAlignment="1">
      <alignment vertical="center"/>
    </xf>
    <xf numFmtId="0" fontId="13" fillId="0" borderId="126" xfId="0" applyFont="1" applyBorder="1"/>
    <xf numFmtId="0" fontId="13" fillId="0" borderId="128" xfId="0" applyFont="1" applyBorder="1"/>
    <xf numFmtId="0" fontId="108" fillId="94" borderId="93" xfId="0" applyFont="1" applyFill="1" applyBorder="1" applyAlignment="1">
      <alignment vertical="center"/>
    </xf>
    <xf numFmtId="2" fontId="13" fillId="0" borderId="94" xfId="0" applyNumberFormat="1" applyFont="1" applyBorder="1" applyAlignment="1">
      <alignment horizontal="right"/>
    </xf>
    <xf numFmtId="0" fontId="13" fillId="0" borderId="94" xfId="0" applyFont="1" applyBorder="1"/>
    <xf numFmtId="0" fontId="13" fillId="0" borderId="95" xfId="0" applyFont="1" applyBorder="1"/>
    <xf numFmtId="0" fontId="108" fillId="94" borderId="97" xfId="0" applyFont="1" applyFill="1" applyBorder="1" applyAlignment="1">
      <alignment vertical="center"/>
    </xf>
    <xf numFmtId="0" fontId="13" fillId="0" borderId="19" xfId="0" applyFont="1" applyBorder="1"/>
    <xf numFmtId="0" fontId="13" fillId="0" borderId="96" xfId="0" applyFont="1" applyBorder="1"/>
    <xf numFmtId="0" fontId="13" fillId="0" borderId="14" xfId="0" applyFont="1" applyBorder="1"/>
    <xf numFmtId="0" fontId="13" fillId="0" borderId="2" xfId="0" applyFont="1" applyBorder="1"/>
    <xf numFmtId="0" fontId="13" fillId="0" borderId="67" xfId="0" applyFont="1" applyBorder="1"/>
    <xf numFmtId="0" fontId="13" fillId="0" borderId="61" xfId="0" applyFont="1" applyBorder="1"/>
    <xf numFmtId="0" fontId="13" fillId="0" borderId="71" xfId="0" applyFont="1" applyBorder="1"/>
    <xf numFmtId="0" fontId="13" fillId="0" borderId="68" xfId="0" applyFont="1" applyBorder="1"/>
    <xf numFmtId="0" fontId="13" fillId="0" borderId="54" xfId="0" applyFont="1" applyBorder="1"/>
    <xf numFmtId="0" fontId="110" fillId="2" borderId="0" xfId="0" applyFont="1" applyFill="1" applyAlignment="1">
      <alignment horizontal="center" vertical="center"/>
    </xf>
    <xf numFmtId="0" fontId="110"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2" xfId="0" applyFont="1" applyFill="1" applyBorder="1" applyAlignment="1">
      <alignment vertical="center"/>
    </xf>
    <xf numFmtId="4" fontId="5" fillId="2" borderId="2" xfId="0" applyNumberFormat="1" applyFont="1" applyFill="1" applyBorder="1" applyAlignment="1">
      <alignment horizontal="center" vertical="center"/>
    </xf>
    <xf numFmtId="0" fontId="5" fillId="2" borderId="3" xfId="0" applyFont="1" applyFill="1" applyBorder="1" applyAlignment="1">
      <alignment horizontal="center" vertical="center"/>
    </xf>
    <xf numFmtId="0" fontId="1" fillId="2" borderId="0" xfId="0" applyFont="1" applyFill="1" applyAlignment="1">
      <alignment vertical="center"/>
    </xf>
    <xf numFmtId="0" fontId="110" fillId="2" borderId="4" xfId="0" applyFont="1" applyFill="1" applyBorder="1" applyAlignment="1">
      <alignment horizontal="center" vertical="center"/>
    </xf>
    <xf numFmtId="0" fontId="5" fillId="2" borderId="0" xfId="0" applyFont="1" applyFill="1" applyAlignment="1">
      <alignment horizontal="center" vertical="center"/>
    </xf>
    <xf numFmtId="0" fontId="5" fillId="2" borderId="0" xfId="0" applyFont="1" applyFill="1" applyAlignment="1">
      <alignment vertical="center"/>
    </xf>
    <xf numFmtId="4" fontId="5" fillId="2" borderId="0" xfId="0" applyNumberFormat="1" applyFont="1" applyFill="1" applyAlignment="1">
      <alignment horizontal="center" vertical="center"/>
    </xf>
    <xf numFmtId="0" fontId="5" fillId="2" borderId="5" xfId="0" applyFont="1" applyFill="1" applyBorder="1" applyAlignment="1">
      <alignment horizontal="center" vertical="center"/>
    </xf>
    <xf numFmtId="0" fontId="110" fillId="2" borderId="0" xfId="0" applyFont="1" applyFill="1" applyAlignment="1">
      <alignment horizontal="center"/>
    </xf>
    <xf numFmtId="0" fontId="110" fillId="2" borderId="4" xfId="0" applyFont="1" applyFill="1" applyBorder="1" applyAlignment="1">
      <alignment horizontal="center"/>
    </xf>
    <xf numFmtId="0" fontId="1" fillId="2" borderId="0" xfId="0" applyFont="1" applyFill="1"/>
    <xf numFmtId="0" fontId="5" fillId="2" borderId="4" xfId="0" applyFont="1" applyFill="1" applyBorder="1"/>
    <xf numFmtId="0" fontId="5" fillId="2" borderId="69" xfId="29" applyFill="1" applyBorder="1" applyAlignment="1">
      <alignment horizontal="left"/>
    </xf>
    <xf numFmtId="0" fontId="5" fillId="2" borderId="70" xfId="29" applyFill="1" applyBorder="1"/>
    <xf numFmtId="4" fontId="5" fillId="2" borderId="70" xfId="29" applyNumberFormat="1" applyFill="1" applyBorder="1" applyAlignment="1">
      <alignment horizontal="center"/>
    </xf>
    <xf numFmtId="0" fontId="5" fillId="2" borderId="70" xfId="29" applyFill="1" applyBorder="1" applyAlignment="1">
      <alignment horizontal="center"/>
    </xf>
    <xf numFmtId="0" fontId="5" fillId="2" borderId="70" xfId="43935" applyNumberFormat="1" applyFont="1" applyFill="1" applyBorder="1" applyAlignment="1">
      <alignment horizontal="right"/>
    </xf>
    <xf numFmtId="0" fontId="5" fillId="2" borderId="0" xfId="0" applyFont="1" applyFill="1"/>
    <xf numFmtId="0" fontId="5" fillId="2" borderId="61" xfId="29" applyFill="1" applyBorder="1" applyAlignment="1">
      <alignment horizontal="left"/>
    </xf>
    <xf numFmtId="0" fontId="5" fillId="2" borderId="0" xfId="29" applyFill="1"/>
    <xf numFmtId="4" fontId="5" fillId="2" borderId="0" xfId="29" applyNumberFormat="1" applyFill="1" applyAlignment="1">
      <alignment horizontal="center"/>
    </xf>
    <xf numFmtId="0" fontId="5" fillId="2" borderId="0" xfId="29" applyFill="1" applyAlignment="1">
      <alignment horizontal="center"/>
    </xf>
    <xf numFmtId="0" fontId="5" fillId="2" borderId="0" xfId="43935" applyNumberFormat="1" applyFont="1" applyFill="1" applyBorder="1" applyAlignment="1">
      <alignment horizontal="right"/>
    </xf>
    <xf numFmtId="0" fontId="5" fillId="2" borderId="38" xfId="29" applyFill="1" applyBorder="1" applyAlignment="1">
      <alignment vertical="center"/>
    </xf>
    <xf numFmtId="0" fontId="5" fillId="2" borderId="44" xfId="29" applyFill="1" applyBorder="1" applyAlignment="1">
      <alignment vertical="center"/>
    </xf>
    <xf numFmtId="4" fontId="5" fillId="2" borderId="44" xfId="29" applyNumberFormat="1" applyFill="1" applyBorder="1" applyAlignment="1">
      <alignment horizontal="center" vertical="center"/>
    </xf>
    <xf numFmtId="2" fontId="111" fillId="2" borderId="137" xfId="29" applyNumberFormat="1" applyFont="1" applyFill="1" applyBorder="1" applyAlignment="1">
      <alignment horizontal="center" vertical="center" wrapText="1"/>
    </xf>
    <xf numFmtId="2" fontId="111" fillId="2" borderId="138" xfId="29" applyNumberFormat="1" applyFont="1" applyFill="1" applyBorder="1" applyAlignment="1">
      <alignment horizontal="center" vertical="center" wrapText="1"/>
    </xf>
    <xf numFmtId="2" fontId="111" fillId="2" borderId="139" xfId="29" applyNumberFormat="1" applyFont="1" applyFill="1" applyBorder="1" applyAlignment="1">
      <alignment horizontal="center" vertical="center" wrapText="1"/>
    </xf>
    <xf numFmtId="2" fontId="111" fillId="2" borderId="140" xfId="29" applyNumberFormat="1" applyFont="1" applyFill="1" applyBorder="1" applyAlignment="1">
      <alignment horizontal="center" vertical="center" wrapText="1"/>
    </xf>
    <xf numFmtId="0" fontId="6" fillId="2" borderId="61" xfId="29" applyFont="1" applyFill="1" applyBorder="1" applyAlignment="1">
      <alignment horizontal="center" vertical="center"/>
    </xf>
    <xf numFmtId="0" fontId="6" fillId="2" borderId="0" xfId="29" applyFont="1" applyFill="1" applyAlignment="1">
      <alignment horizontal="center" vertical="center"/>
    </xf>
    <xf numFmtId="4" fontId="6" fillId="2" borderId="16" xfId="29" applyNumberFormat="1" applyFont="1" applyFill="1" applyBorder="1" applyAlignment="1">
      <alignment horizontal="center" vertical="center" wrapText="1"/>
    </xf>
    <xf numFmtId="0" fontId="5" fillId="2" borderId="16" xfId="29" applyFill="1" applyBorder="1" applyAlignment="1">
      <alignment horizontal="center" vertical="center" wrapText="1"/>
    </xf>
    <xf numFmtId="0" fontId="6" fillId="2" borderId="0" xfId="29" applyFont="1" applyFill="1" applyAlignment="1">
      <alignment horizontal="center" vertical="center" wrapText="1"/>
    </xf>
    <xf numFmtId="189" fontId="6" fillId="2" borderId="0" xfId="43935" applyFont="1" applyFill="1" applyBorder="1" applyAlignment="1">
      <alignment horizontal="right" vertical="center"/>
    </xf>
    <xf numFmtId="189" fontId="6" fillId="2" borderId="5" xfId="43935" applyFont="1" applyFill="1" applyBorder="1" applyAlignment="1">
      <alignment horizontal="right" vertical="center"/>
    </xf>
    <xf numFmtId="196" fontId="110" fillId="2" borderId="0" xfId="0" applyNumberFormat="1" applyFont="1" applyFill="1" applyAlignment="1">
      <alignment horizontal="center" vertical="center"/>
    </xf>
    <xf numFmtId="0" fontId="6" fillId="53" borderId="38" xfId="0" applyFont="1" applyFill="1" applyBorder="1" applyAlignment="1">
      <alignment horizontal="center" vertical="center"/>
    </xf>
    <xf numFmtId="0" fontId="6" fillId="53" borderId="44" xfId="0" applyFont="1" applyFill="1" applyBorder="1" applyAlignment="1">
      <alignment vertical="center"/>
    </xf>
    <xf numFmtId="4" fontId="6" fillId="53" borderId="40" xfId="0" applyNumberFormat="1" applyFont="1" applyFill="1" applyBorder="1" applyAlignment="1">
      <alignment horizontal="center" vertical="center"/>
    </xf>
    <xf numFmtId="0" fontId="6" fillId="53" borderId="40" xfId="0" applyFont="1" applyFill="1" applyBorder="1" applyAlignment="1">
      <alignment horizontal="center" vertical="center"/>
    </xf>
    <xf numFmtId="1" fontId="6" fillId="53" borderId="44" xfId="0" applyNumberFormat="1" applyFont="1" applyFill="1" applyBorder="1" applyAlignment="1">
      <alignment horizontal="center" vertical="center"/>
    </xf>
    <xf numFmtId="1" fontId="6" fillId="53" borderId="74" xfId="0" applyNumberFormat="1" applyFont="1" applyFill="1" applyBorder="1" applyAlignment="1">
      <alignment horizontal="center" vertical="center"/>
    </xf>
    <xf numFmtId="1" fontId="112" fillId="2" borderId="0" xfId="0" applyNumberFormat="1" applyFont="1" applyFill="1" applyAlignment="1">
      <alignment horizontal="center" vertical="center"/>
    </xf>
    <xf numFmtId="4" fontId="5" fillId="2" borderId="40" xfId="0" applyNumberFormat="1" applyFont="1" applyFill="1" applyBorder="1" applyAlignment="1">
      <alignment horizontal="center" vertical="center"/>
    </xf>
    <xf numFmtId="4" fontId="5" fillId="2" borderId="38" xfId="0" applyNumberFormat="1" applyFont="1" applyFill="1" applyBorder="1" applyAlignment="1">
      <alignment horizontal="left" vertical="center"/>
    </xf>
    <xf numFmtId="4" fontId="5" fillId="2" borderId="38" xfId="0" applyNumberFormat="1" applyFont="1" applyFill="1" applyBorder="1" applyAlignment="1">
      <alignment horizontal="center" vertical="center"/>
    </xf>
    <xf numFmtId="0" fontId="5" fillId="2" borderId="40" xfId="0" applyFont="1" applyFill="1" applyBorder="1" applyAlignment="1">
      <alignment horizontal="center" vertical="center"/>
    </xf>
    <xf numFmtId="1" fontId="5" fillId="2" borderId="141" xfId="0" applyNumberFormat="1" applyFont="1" applyFill="1" applyBorder="1" applyAlignment="1">
      <alignment horizontal="center" vertical="center"/>
    </xf>
    <xf numFmtId="1" fontId="5" fillId="2" borderId="74" xfId="0" applyNumberFormat="1" applyFont="1" applyFill="1" applyBorder="1" applyAlignment="1">
      <alignment horizontal="center" vertical="center"/>
    </xf>
    <xf numFmtId="0" fontId="112" fillId="2" borderId="0" xfId="0" applyFont="1" applyFill="1" applyAlignment="1">
      <alignment horizontal="center" vertical="center"/>
    </xf>
    <xf numFmtId="0" fontId="111" fillId="2" borderId="4" xfId="0" applyFont="1" applyFill="1" applyBorder="1" applyAlignment="1">
      <alignment horizontal="center" vertical="center"/>
    </xf>
    <xf numFmtId="0" fontId="6" fillId="96" borderId="38" xfId="0" applyFont="1" applyFill="1" applyBorder="1" applyAlignment="1">
      <alignment horizontal="center" vertical="center"/>
    </xf>
    <xf numFmtId="0" fontId="6" fillId="96" borderId="44" xfId="0" applyFont="1" applyFill="1" applyBorder="1" applyAlignment="1">
      <alignment vertical="center"/>
    </xf>
    <xf numFmtId="4" fontId="6" fillId="96" borderId="40" xfId="0" applyNumberFormat="1" applyFont="1" applyFill="1" applyBorder="1" applyAlignment="1">
      <alignment horizontal="center" vertical="center"/>
    </xf>
    <xf numFmtId="0" fontId="6" fillId="96" borderId="40" xfId="0" applyFont="1" applyFill="1" applyBorder="1" applyAlignment="1">
      <alignment horizontal="center" vertical="center"/>
    </xf>
    <xf numFmtId="0" fontId="1" fillId="2" borderId="0" xfId="0" applyFont="1" applyFill="1" applyAlignment="1">
      <alignment horizontal="center" vertical="center"/>
    </xf>
    <xf numFmtId="1" fontId="5" fillId="2" borderId="142" xfId="0" applyNumberFormat="1" applyFont="1" applyFill="1" applyBorder="1" applyAlignment="1">
      <alignment horizontal="center" vertical="center"/>
    </xf>
    <xf numFmtId="0" fontId="113" fillId="2" borderId="0" xfId="0" applyFont="1" applyFill="1" applyAlignment="1">
      <alignment horizontal="center" vertical="center"/>
    </xf>
    <xf numFmtId="0" fontId="110" fillId="2" borderId="143" xfId="0" applyFont="1" applyFill="1" applyBorder="1" applyAlignment="1">
      <alignment horizontal="center" vertical="center"/>
    </xf>
    <xf numFmtId="1" fontId="5" fillId="97" borderId="144" xfId="0" applyNumberFormat="1" applyFont="1" applyFill="1" applyBorder="1" applyAlignment="1">
      <alignment horizontal="center" vertical="center"/>
    </xf>
    <xf numFmtId="1" fontId="5" fillId="97" borderId="145" xfId="0" applyNumberFormat="1" applyFont="1" applyFill="1" applyBorder="1" applyAlignment="1">
      <alignment horizontal="center" vertical="center"/>
    </xf>
    <xf numFmtId="1" fontId="6" fillId="97" borderId="145" xfId="0" applyNumberFormat="1" applyFont="1" applyFill="1" applyBorder="1" applyAlignment="1">
      <alignment horizontal="center" vertical="center"/>
    </xf>
    <xf numFmtId="1" fontId="5" fillId="97" borderId="146" xfId="0" applyNumberFormat="1" applyFont="1" applyFill="1" applyBorder="1" applyAlignment="1">
      <alignment horizontal="center" vertical="center"/>
    </xf>
    <xf numFmtId="4" fontId="114" fillId="2" borderId="0" xfId="0" applyNumberFormat="1" applyFont="1" applyFill="1" applyAlignment="1">
      <alignment horizontal="center" vertical="center"/>
    </xf>
    <xf numFmtId="0" fontId="114" fillId="2" borderId="0" xfId="0" applyFont="1" applyFill="1" applyAlignment="1">
      <alignment horizontal="center" vertical="center"/>
    </xf>
    <xf numFmtId="0" fontId="2" fillId="0" borderId="0" xfId="4658"/>
    <xf numFmtId="0" fontId="2" fillId="0" borderId="61" xfId="4658" applyBorder="1"/>
    <xf numFmtId="0" fontId="2" fillId="0" borderId="92" xfId="4658" applyBorder="1"/>
    <xf numFmtId="0" fontId="2" fillId="0" borderId="71" xfId="4658" applyBorder="1"/>
    <xf numFmtId="0" fontId="2" fillId="0" borderId="129" xfId="4658" applyBorder="1"/>
    <xf numFmtId="0" fontId="0" fillId="0" borderId="126" xfId="4658" applyFont="1" applyBorder="1"/>
    <xf numFmtId="0" fontId="2" fillId="0" borderId="126" xfId="4658" applyBorder="1"/>
    <xf numFmtId="0" fontId="2" fillId="0" borderId="128" xfId="4658" applyBorder="1"/>
    <xf numFmtId="0" fontId="0" fillId="0" borderId="129" xfId="4658" applyFont="1" applyBorder="1"/>
    <xf numFmtId="0" fontId="61" fillId="2" borderId="123" xfId="0" applyFont="1" applyFill="1" applyBorder="1" applyAlignment="1">
      <alignment vertical="center" wrapText="1"/>
    </xf>
    <xf numFmtId="195" fontId="61" fillId="2" borderId="126" xfId="0" applyNumberFormat="1" applyFont="1" applyFill="1" applyBorder="1" applyAlignment="1">
      <alignment horizontal="left" vertical="center" wrapText="1"/>
    </xf>
    <xf numFmtId="195" fontId="61" fillId="2" borderId="126" xfId="0" applyNumberFormat="1" applyFont="1" applyFill="1" applyBorder="1" applyAlignment="1">
      <alignment vertical="center" wrapText="1"/>
    </xf>
    <xf numFmtId="195" fontId="61" fillId="2" borderId="126" xfId="0" quotePrefix="1" applyNumberFormat="1" applyFont="1" applyFill="1" applyBorder="1" applyAlignment="1">
      <alignment vertical="center" wrapText="1"/>
    </xf>
    <xf numFmtId="4" fontId="98" fillId="3" borderId="102" xfId="44074" applyFont="1" applyFill="1" applyBorder="1">
      <alignment vertical="center"/>
    </xf>
    <xf numFmtId="4" fontId="61" fillId="3" borderId="43" xfId="44074" applyFont="1" applyFill="1" applyBorder="1">
      <alignment vertical="center"/>
    </xf>
    <xf numFmtId="4" fontId="61" fillId="3" borderId="43" xfId="44074" applyFont="1" applyFill="1" applyBorder="1" applyAlignment="1">
      <alignment horizontal="center" vertical="center"/>
    </xf>
    <xf numFmtId="0" fontId="2" fillId="0" borderId="147" xfId="4658" applyBorder="1"/>
    <xf numFmtId="4" fontId="100" fillId="87" borderId="40" xfId="44074" applyFont="1" applyFill="1" applyBorder="1" applyAlignment="1">
      <alignment horizontal="center" vertical="center" wrapText="1"/>
    </xf>
    <xf numFmtId="197" fontId="100" fillId="87" borderId="40" xfId="44074" applyNumberFormat="1" applyFont="1" applyFill="1" applyBorder="1" applyAlignment="1">
      <alignment horizontal="center" vertical="center" wrapText="1"/>
    </xf>
    <xf numFmtId="4" fontId="96" fillId="3" borderId="40" xfId="44074" applyFont="1" applyFill="1" applyBorder="1" applyAlignment="1">
      <alignment horizontal="center" vertical="center"/>
    </xf>
    <xf numFmtId="2" fontId="96" fillId="0" borderId="40" xfId="44074" applyNumberFormat="1" applyFont="1" applyBorder="1" applyAlignment="1">
      <alignment horizontal="center" vertical="center"/>
    </xf>
    <xf numFmtId="198" fontId="96" fillId="0" borderId="40" xfId="44074" applyNumberFormat="1" applyFont="1" applyBorder="1" applyAlignment="1">
      <alignment horizontal="center" vertical="center"/>
    </xf>
    <xf numFmtId="10" fontId="96" fillId="0" borderId="38" xfId="44074" applyNumberFormat="1" applyFont="1" applyBorder="1" applyAlignment="1">
      <alignment horizontal="center" vertical="center"/>
    </xf>
    <xf numFmtId="4" fontId="96" fillId="3" borderId="38" xfId="44074" applyFont="1" applyFill="1" applyBorder="1">
      <alignment vertical="center"/>
    </xf>
    <xf numFmtId="4" fontId="96" fillId="3" borderId="44" xfId="44074" applyFont="1" applyFill="1" applyBorder="1">
      <alignment vertical="center"/>
    </xf>
    <xf numFmtId="4" fontId="100" fillId="87" borderId="40" xfId="44074" applyFont="1" applyFill="1" applyBorder="1" applyAlignment="1">
      <alignment horizontal="center" vertical="center"/>
    </xf>
    <xf numFmtId="10" fontId="100" fillId="87" borderId="40" xfId="44074" applyNumberFormat="1" applyFont="1" applyFill="1" applyBorder="1" applyAlignment="1">
      <alignment horizontal="center" vertical="center"/>
    </xf>
    <xf numFmtId="10" fontId="96" fillId="87" borderId="40" xfId="44074" applyNumberFormat="1" applyFont="1" applyFill="1" applyBorder="1" applyAlignment="1">
      <alignment horizontal="center" vertical="center"/>
    </xf>
    <xf numFmtId="4" fontId="96" fillId="87" borderId="52" xfId="44074" applyFont="1" applyFill="1" applyBorder="1" applyAlignment="1">
      <alignment horizontal="center" vertical="center"/>
    </xf>
    <xf numFmtId="0" fontId="4" fillId="0" borderId="61" xfId="4658" applyFont="1" applyBorder="1"/>
    <xf numFmtId="0" fontId="4" fillId="0" borderId="0" xfId="4658" applyFont="1"/>
    <xf numFmtId="0" fontId="101" fillId="0" borderId="0" xfId="4658" applyFont="1" applyAlignment="1">
      <alignment horizontal="right"/>
    </xf>
    <xf numFmtId="10" fontId="100" fillId="0" borderId="71" xfId="44074" applyNumberFormat="1" applyFont="1" applyBorder="1" applyAlignment="1">
      <alignment horizontal="center" vertical="center"/>
    </xf>
    <xf numFmtId="3" fontId="61" fillId="0" borderId="0" xfId="4658" applyNumberFormat="1" applyFont="1" applyAlignment="1">
      <alignment horizontal="left"/>
    </xf>
    <xf numFmtId="0" fontId="117" fillId="0" borderId="0" xfId="4658" applyFont="1"/>
    <xf numFmtId="0" fontId="88" fillId="87" borderId="135" xfId="4658" applyFont="1" applyFill="1" applyBorder="1"/>
    <xf numFmtId="10" fontId="88" fillId="87" borderId="12" xfId="4658" applyNumberFormat="1" applyFont="1" applyFill="1" applyBorder="1" applyAlignment="1">
      <alignment horizontal="center"/>
    </xf>
    <xf numFmtId="0" fontId="2" fillId="0" borderId="68" xfId="4658" applyBorder="1"/>
    <xf numFmtId="0" fontId="2" fillId="0" borderId="60" xfId="4658" applyBorder="1"/>
    <xf numFmtId="0" fontId="2" fillId="0" borderId="54" xfId="4658" applyBorder="1"/>
    <xf numFmtId="0" fontId="118" fillId="98" borderId="0" xfId="43915" applyFont="1" applyFill="1" applyAlignment="1">
      <alignment horizontal="left" vertical="top" wrapText="1"/>
    </xf>
    <xf numFmtId="0" fontId="54" fillId="0" borderId="0" xfId="43915"/>
    <xf numFmtId="0" fontId="119" fillId="98" borderId="0" xfId="43915" applyFont="1" applyFill="1" applyAlignment="1">
      <alignment horizontal="left" vertical="top" wrapText="1"/>
    </xf>
    <xf numFmtId="0" fontId="118" fillId="98" borderId="148" xfId="43915" applyFont="1" applyFill="1" applyBorder="1" applyAlignment="1">
      <alignment horizontal="left" vertical="top" wrapText="1"/>
    </xf>
    <xf numFmtId="0" fontId="118" fillId="98" borderId="148" xfId="43915" applyFont="1" applyFill="1" applyBorder="1" applyAlignment="1">
      <alignment horizontal="right" vertical="top" wrapText="1"/>
    </xf>
    <xf numFmtId="0" fontId="118" fillId="98" borderId="148" xfId="43915" applyFont="1" applyFill="1" applyBorder="1" applyAlignment="1">
      <alignment horizontal="center" vertical="top" wrapText="1"/>
    </xf>
    <xf numFmtId="0" fontId="120" fillId="99" borderId="148" xfId="43915" applyFont="1" applyFill="1" applyBorder="1" applyAlignment="1">
      <alignment horizontal="left" vertical="top" wrapText="1"/>
    </xf>
    <xf numFmtId="0" fontId="120" fillId="99" borderId="148" xfId="43915" applyFont="1" applyFill="1" applyBorder="1" applyAlignment="1">
      <alignment horizontal="right" vertical="top" wrapText="1"/>
    </xf>
    <xf numFmtId="0" fontId="120" fillId="99" borderId="148" xfId="43915" applyFont="1" applyFill="1" applyBorder="1" applyAlignment="1">
      <alignment horizontal="center" vertical="top" wrapText="1"/>
    </xf>
    <xf numFmtId="199" fontId="120" fillId="99" borderId="148" xfId="43915" applyNumberFormat="1" applyFont="1" applyFill="1" applyBorder="1" applyAlignment="1">
      <alignment horizontal="right" vertical="top" wrapText="1"/>
    </xf>
    <xf numFmtId="4" fontId="120" fillId="99" borderId="148" xfId="43915" applyNumberFormat="1" applyFont="1" applyFill="1" applyBorder="1" applyAlignment="1">
      <alignment horizontal="right" vertical="top" wrapText="1"/>
    </xf>
    <xf numFmtId="0" fontId="121" fillId="100" borderId="148" xfId="43915" applyFont="1" applyFill="1" applyBorder="1" applyAlignment="1">
      <alignment horizontal="left" vertical="top" wrapText="1"/>
    </xf>
    <xf numFmtId="0" fontId="121" fillId="100" borderId="148" xfId="43915" applyFont="1" applyFill="1" applyBorder="1" applyAlignment="1">
      <alignment horizontal="right" vertical="top" wrapText="1"/>
    </xf>
    <xf numFmtId="199" fontId="121" fillId="100" borderId="148" xfId="43915" applyNumberFormat="1" applyFont="1" applyFill="1" applyBorder="1" applyAlignment="1">
      <alignment horizontal="right" vertical="top" wrapText="1"/>
    </xf>
    <xf numFmtId="4" fontId="121" fillId="100" borderId="148" xfId="43915" applyNumberFormat="1" applyFont="1" applyFill="1" applyBorder="1" applyAlignment="1">
      <alignment horizontal="right" vertical="top" wrapText="1"/>
    </xf>
    <xf numFmtId="200" fontId="121" fillId="100" borderId="148" xfId="43915" applyNumberFormat="1" applyFont="1" applyFill="1" applyBorder="1" applyAlignment="1">
      <alignment horizontal="right" vertical="top" wrapText="1"/>
    </xf>
    <xf numFmtId="0" fontId="119" fillId="98" borderId="0" xfId="43915" applyFont="1" applyFill="1" applyAlignment="1">
      <alignment horizontal="right" vertical="top" wrapText="1"/>
    </xf>
    <xf numFmtId="0" fontId="121" fillId="100" borderId="148" xfId="43915" applyFont="1" applyFill="1" applyBorder="1" applyAlignment="1">
      <alignment horizontal="center" vertical="top" wrapText="1"/>
    </xf>
    <xf numFmtId="0" fontId="121" fillId="98" borderId="0" xfId="43915" applyFont="1" applyFill="1" applyAlignment="1">
      <alignment horizontal="right" vertical="top" wrapText="1"/>
    </xf>
    <xf numFmtId="4" fontId="121" fillId="98" borderId="0" xfId="43915" applyNumberFormat="1" applyFont="1" applyFill="1" applyAlignment="1">
      <alignment horizontal="right" vertical="top" wrapText="1"/>
    </xf>
    <xf numFmtId="0" fontId="120" fillId="99" borderId="149" xfId="43915" applyFont="1" applyFill="1" applyBorder="1" applyAlignment="1">
      <alignment horizontal="left" vertical="top" wrapText="1"/>
    </xf>
    <xf numFmtId="0" fontId="121" fillId="101" borderId="148" xfId="43915" applyFont="1" applyFill="1" applyBorder="1" applyAlignment="1">
      <alignment horizontal="left" vertical="top" wrapText="1"/>
    </xf>
    <xf numFmtId="0" fontId="121" fillId="101" borderId="148" xfId="43915" applyFont="1" applyFill="1" applyBorder="1" applyAlignment="1">
      <alignment horizontal="right" vertical="top" wrapText="1"/>
    </xf>
    <xf numFmtId="199" fontId="121" fillId="101" borderId="148" xfId="43915" applyNumberFormat="1" applyFont="1" applyFill="1" applyBorder="1" applyAlignment="1">
      <alignment horizontal="right" vertical="top" wrapText="1"/>
    </xf>
    <xf numFmtId="0" fontId="121" fillId="101" borderId="148" xfId="43915" applyFont="1" applyFill="1" applyBorder="1" applyAlignment="1">
      <alignment horizontal="center" vertical="top" wrapText="1"/>
    </xf>
    <xf numFmtId="200" fontId="121" fillId="101" borderId="148" xfId="43915" applyNumberFormat="1" applyFont="1" applyFill="1" applyBorder="1" applyAlignment="1">
      <alignment horizontal="right" vertical="top" wrapText="1"/>
    </xf>
    <xf numFmtId="4" fontId="121" fillId="101" borderId="148" xfId="43915" applyNumberFormat="1" applyFont="1" applyFill="1" applyBorder="1" applyAlignment="1">
      <alignment horizontal="right" vertical="top" wrapText="1"/>
    </xf>
    <xf numFmtId="200" fontId="119" fillId="98" borderId="0" xfId="43915" applyNumberFormat="1" applyFont="1" applyFill="1" applyAlignment="1">
      <alignment horizontal="right" vertical="top" wrapText="1"/>
    </xf>
    <xf numFmtId="0" fontId="122" fillId="2" borderId="0" xfId="0" applyFont="1" applyFill="1" applyAlignment="1">
      <alignment vertical="center"/>
    </xf>
    <xf numFmtId="0" fontId="123" fillId="2" borderId="0" xfId="0" applyFont="1" applyFill="1" applyAlignment="1" applyProtection="1">
      <alignment horizontal="center"/>
      <protection locked="0"/>
    </xf>
    <xf numFmtId="0" fontId="1" fillId="2" borderId="0" xfId="0" applyFont="1" applyFill="1" applyAlignment="1">
      <alignment horizontal="left" vertical="center"/>
    </xf>
    <xf numFmtId="0" fontId="5" fillId="2" borderId="0" xfId="0" applyFont="1" applyFill="1" applyAlignment="1">
      <alignment horizontal="left" vertical="center"/>
    </xf>
    <xf numFmtId="0" fontId="122" fillId="2" borderId="0" xfId="0" applyFont="1" applyFill="1" applyAlignment="1" applyProtection="1">
      <alignment vertical="center"/>
      <protection locked="0"/>
    </xf>
    <xf numFmtId="0" fontId="122" fillId="2" borderId="0" xfId="0" applyFont="1" applyFill="1"/>
    <xf numFmtId="0" fontId="1" fillId="2" borderId="0" xfId="0" applyFont="1" applyFill="1" applyAlignment="1">
      <alignment horizontal="left"/>
    </xf>
    <xf numFmtId="0" fontId="122" fillId="2" borderId="0" xfId="0" applyFont="1" applyFill="1" applyProtection="1">
      <protection locked="0"/>
    </xf>
    <xf numFmtId="0" fontId="5" fillId="2" borderId="44" xfId="29" applyFill="1" applyBorder="1" applyAlignment="1">
      <alignment horizontal="center" vertical="center"/>
    </xf>
    <xf numFmtId="0" fontId="5" fillId="2" borderId="132" xfId="29" applyFill="1" applyBorder="1" applyAlignment="1">
      <alignment vertical="center"/>
    </xf>
    <xf numFmtId="0" fontId="5" fillId="2" borderId="0" xfId="29" applyFill="1" applyAlignment="1">
      <alignment vertical="center"/>
    </xf>
    <xf numFmtId="0" fontId="0" fillId="2" borderId="0" xfId="0" applyFill="1" applyProtection="1">
      <protection locked="0"/>
    </xf>
    <xf numFmtId="0" fontId="5" fillId="2" borderId="40" xfId="29" applyFill="1" applyBorder="1" applyAlignment="1">
      <alignment horizontal="center" vertical="center"/>
    </xf>
    <xf numFmtId="0" fontId="5" fillId="2" borderId="38" xfId="29" applyFill="1" applyBorder="1" applyAlignment="1">
      <alignment horizontal="center" vertical="center" wrapText="1"/>
    </xf>
    <xf numFmtId="0" fontId="5" fillId="2" borderId="40" xfId="29" applyFill="1" applyBorder="1" applyAlignment="1">
      <alignment horizontal="center" vertical="center" wrapText="1"/>
    </xf>
    <xf numFmtId="0" fontId="58" fillId="2" borderId="0" xfId="0" applyFont="1" applyFill="1" applyAlignment="1">
      <alignment vertical="center"/>
    </xf>
    <xf numFmtId="0" fontId="5" fillId="2" borderId="0" xfId="29" applyFill="1" applyAlignment="1">
      <alignment horizontal="center" vertical="center" wrapText="1"/>
    </xf>
    <xf numFmtId="4" fontId="1" fillId="2" borderId="150" xfId="0" applyNumberFormat="1" applyFont="1" applyFill="1" applyBorder="1" applyAlignment="1">
      <alignment horizontal="left"/>
    </xf>
    <xf numFmtId="0" fontId="1" fillId="2" borderId="151" xfId="0" applyFont="1" applyFill="1" applyBorder="1" applyAlignment="1">
      <alignment horizontal="center"/>
    </xf>
    <xf numFmtId="2" fontId="1" fillId="2" borderId="151" xfId="0" applyNumberFormat="1" applyFont="1" applyFill="1" applyBorder="1" applyAlignment="1">
      <alignment horizontal="left"/>
    </xf>
    <xf numFmtId="2" fontId="1" fillId="2" borderId="0" xfId="0" applyNumberFormat="1" applyFont="1" applyFill="1" applyAlignment="1">
      <alignment horizontal="left"/>
    </xf>
    <xf numFmtId="2" fontId="1" fillId="2" borderId="0" xfId="0" applyNumberFormat="1" applyFont="1" applyFill="1" applyAlignment="1">
      <alignment horizontal="center"/>
    </xf>
    <xf numFmtId="189" fontId="6" fillId="2" borderId="66" xfId="43935" applyFont="1" applyFill="1" applyBorder="1" applyAlignment="1">
      <alignment horizontal="right" vertical="center"/>
    </xf>
    <xf numFmtId="164" fontId="1" fillId="2" borderId="0" xfId="43935" applyNumberFormat="1" applyFont="1" applyFill="1" applyAlignment="1">
      <alignment horizontal="right"/>
    </xf>
    <xf numFmtId="4" fontId="5" fillId="2" borderId="0" xfId="29" applyNumberFormat="1" applyFill="1" applyAlignment="1" applyProtection="1">
      <alignment horizontal="left" vertical="center" wrapText="1"/>
      <protection locked="0"/>
    </xf>
    <xf numFmtId="4" fontId="58" fillId="53" borderId="150" xfId="0" applyNumberFormat="1" applyFont="1" applyFill="1" applyBorder="1" applyAlignment="1">
      <alignment horizontal="left"/>
    </xf>
    <xf numFmtId="0" fontId="58" fillId="53" borderId="151" xfId="0" applyFont="1" applyFill="1" applyBorder="1" applyAlignment="1">
      <alignment horizontal="center"/>
    </xf>
    <xf numFmtId="2" fontId="58" fillId="53" borderId="151" xfId="0" applyNumberFormat="1" applyFont="1" applyFill="1" applyBorder="1" applyAlignment="1">
      <alignment horizontal="left"/>
    </xf>
    <xf numFmtId="2" fontId="58" fillId="53" borderId="151" xfId="0" applyNumberFormat="1" applyFont="1" applyFill="1" applyBorder="1" applyAlignment="1">
      <alignment horizontal="center"/>
    </xf>
    <xf numFmtId="189" fontId="58" fillId="53" borderId="151" xfId="43935" applyFont="1" applyFill="1" applyBorder="1" applyAlignment="1">
      <alignment horizontal="left"/>
    </xf>
    <xf numFmtId="189" fontId="58" fillId="53" borderId="152" xfId="43935" applyFont="1" applyFill="1" applyBorder="1" applyAlignment="1">
      <alignment horizontal="right"/>
    </xf>
    <xf numFmtId="201" fontId="111" fillId="2" borderId="0" xfId="2" applyNumberFormat="1" applyFont="1" applyFill="1" applyAlignment="1">
      <alignment horizontal="right" vertical="center"/>
    </xf>
    <xf numFmtId="0" fontId="126" fillId="2" borderId="0" xfId="0" applyFont="1" applyFill="1" applyAlignment="1">
      <alignment horizontal="center" vertical="center"/>
    </xf>
    <xf numFmtId="0" fontId="1" fillId="2" borderId="0" xfId="0" applyFont="1" applyFill="1" applyProtection="1">
      <protection locked="0"/>
    </xf>
    <xf numFmtId="4" fontId="58" fillId="96" borderId="150" xfId="0" applyNumberFormat="1" applyFont="1" applyFill="1" applyBorder="1" applyAlignment="1">
      <alignment horizontal="left"/>
    </xf>
    <xf numFmtId="0" fontId="58" fillId="96" borderId="151" xfId="0" applyFont="1" applyFill="1" applyBorder="1" applyAlignment="1">
      <alignment horizontal="center"/>
    </xf>
    <xf numFmtId="2" fontId="58" fillId="96" borderId="151" xfId="0" applyNumberFormat="1" applyFont="1" applyFill="1" applyBorder="1" applyAlignment="1">
      <alignment horizontal="left"/>
    </xf>
    <xf numFmtId="2" fontId="58" fillId="96" borderId="151" xfId="0" applyNumberFormat="1" applyFont="1" applyFill="1" applyBorder="1" applyAlignment="1">
      <alignment horizontal="center"/>
    </xf>
    <xf numFmtId="189" fontId="58" fillId="96" borderId="151" xfId="43935" applyFont="1" applyFill="1" applyBorder="1" applyAlignment="1">
      <alignment horizontal="left"/>
    </xf>
    <xf numFmtId="189" fontId="58" fillId="96" borderId="152" xfId="43935" applyFont="1" applyFill="1" applyBorder="1" applyAlignment="1">
      <alignment horizontal="right"/>
    </xf>
    <xf numFmtId="2" fontId="1" fillId="2" borderId="151" xfId="0" applyNumberFormat="1" applyFont="1" applyFill="1" applyBorder="1" applyAlignment="1">
      <alignment horizontal="center"/>
    </xf>
    <xf numFmtId="189" fontId="1" fillId="2" borderId="151" xfId="43935" applyFont="1" applyFill="1" applyBorder="1" applyAlignment="1">
      <alignment horizontal="left"/>
    </xf>
    <xf numFmtId="189" fontId="1" fillId="2" borderId="151" xfId="43935" applyFont="1" applyFill="1" applyBorder="1" applyAlignment="1">
      <alignment horizontal="right"/>
    </xf>
    <xf numFmtId="189" fontId="5" fillId="2" borderId="152" xfId="43935" applyFont="1" applyFill="1" applyBorder="1" applyAlignment="1">
      <alignment horizontal="right"/>
    </xf>
    <xf numFmtId="201" fontId="9" fillId="2" borderId="0" xfId="2" applyNumberFormat="1" applyFont="1" applyFill="1" applyAlignment="1">
      <alignment horizontal="right" vertical="center"/>
    </xf>
    <xf numFmtId="0" fontId="123" fillId="2" borderId="0" xfId="0" applyFont="1" applyFill="1" applyAlignment="1">
      <alignment horizontal="center"/>
    </xf>
    <xf numFmtId="189" fontId="1" fillId="2" borderId="152" xfId="43935" applyFont="1" applyFill="1" applyBorder="1" applyAlignment="1">
      <alignment horizontal="right"/>
    </xf>
    <xf numFmtId="189" fontId="58" fillId="96" borderId="151" xfId="43935" applyFont="1" applyFill="1" applyBorder="1" applyAlignment="1">
      <alignment horizontal="right"/>
    </xf>
    <xf numFmtId="189" fontId="5" fillId="2" borderId="151" xfId="43935" applyFont="1" applyFill="1" applyBorder="1" applyAlignment="1">
      <alignment horizontal="left"/>
    </xf>
    <xf numFmtId="10" fontId="1" fillId="2" borderId="0" xfId="43935" applyNumberFormat="1" applyFont="1" applyFill="1" applyProtection="1">
      <protection locked="0"/>
    </xf>
    <xf numFmtId="201" fontId="127" fillId="103" borderId="0" xfId="2" applyNumberFormat="1" applyFont="1" applyFill="1" applyAlignment="1">
      <alignment horizontal="center" vertical="center"/>
    </xf>
    <xf numFmtId="2" fontId="1" fillId="2" borderId="0" xfId="0" applyNumberFormat="1" applyFont="1" applyFill="1" applyProtection="1">
      <protection locked="0"/>
    </xf>
    <xf numFmtId="4" fontId="1" fillId="2" borderId="153" xfId="0" applyNumberFormat="1" applyFont="1" applyFill="1" applyBorder="1" applyAlignment="1">
      <alignment horizontal="left"/>
    </xf>
    <xf numFmtId="0" fontId="1" fillId="2" borderId="154" xfId="0" applyFont="1" applyFill="1" applyBorder="1" applyAlignment="1">
      <alignment horizontal="center"/>
    </xf>
    <xf numFmtId="2" fontId="1" fillId="2" borderId="154" xfId="0" applyNumberFormat="1" applyFont="1" applyFill="1" applyBorder="1" applyAlignment="1">
      <alignment horizontal="left"/>
    </xf>
    <xf numFmtId="2" fontId="1" fillId="2" borderId="154" xfId="0" applyNumberFormat="1" applyFont="1" applyFill="1" applyBorder="1" applyAlignment="1">
      <alignment horizontal="center"/>
    </xf>
    <xf numFmtId="189" fontId="1" fillId="2" borderId="154" xfId="43935" applyFont="1" applyFill="1" applyBorder="1" applyAlignment="1">
      <alignment horizontal="left"/>
    </xf>
    <xf numFmtId="189" fontId="1" fillId="2" borderId="155" xfId="43935" applyFont="1" applyFill="1" applyBorder="1" applyAlignment="1">
      <alignment horizontal="right"/>
    </xf>
    <xf numFmtId="0" fontId="0" fillId="2" borderId="0" xfId="0" applyFill="1" applyAlignment="1">
      <alignment vertical="center"/>
    </xf>
    <xf numFmtId="4" fontId="58" fillId="2" borderId="38" xfId="0" applyNumberFormat="1" applyFont="1" applyFill="1" applyBorder="1" applyAlignment="1">
      <alignment horizontal="left" vertical="center"/>
    </xf>
    <xf numFmtId="0" fontId="1" fillId="2" borderId="44" xfId="0" applyFont="1" applyFill="1" applyBorder="1" applyAlignment="1">
      <alignment horizontal="center" vertical="center"/>
    </xf>
    <xf numFmtId="2" fontId="1" fillId="2" borderId="44" xfId="0" applyNumberFormat="1" applyFont="1" applyFill="1" applyBorder="1" applyAlignment="1">
      <alignment horizontal="left" vertical="center"/>
    </xf>
    <xf numFmtId="2" fontId="1" fillId="2" borderId="44" xfId="0" applyNumberFormat="1" applyFont="1" applyFill="1" applyBorder="1" applyAlignment="1">
      <alignment horizontal="center" vertical="center"/>
    </xf>
    <xf numFmtId="189" fontId="1" fillId="2" borderId="44" xfId="43935" applyFont="1" applyFill="1" applyBorder="1" applyAlignment="1">
      <alignment horizontal="left" vertical="center"/>
    </xf>
    <xf numFmtId="189" fontId="58" fillId="2" borderId="132" xfId="43935" applyFont="1" applyFill="1" applyBorder="1" applyAlignment="1">
      <alignment horizontal="right" vertical="center"/>
    </xf>
    <xf numFmtId="0" fontId="0" fillId="2" borderId="0" xfId="0" applyFill="1" applyAlignment="1" applyProtection="1">
      <alignment vertical="center"/>
      <protection locked="0"/>
    </xf>
    <xf numFmtId="0" fontId="1" fillId="2" borderId="0" xfId="0" applyFont="1" applyFill="1" applyAlignment="1" applyProtection="1">
      <alignment vertical="center"/>
      <protection locked="0"/>
    </xf>
    <xf numFmtId="9" fontId="58" fillId="0" borderId="38" xfId="2" applyFont="1" applyFill="1" applyBorder="1" applyAlignment="1">
      <alignment horizontal="left" vertical="center"/>
    </xf>
    <xf numFmtId="0" fontId="1" fillId="0" borderId="44" xfId="0" applyFont="1" applyBorder="1" applyAlignment="1">
      <alignment horizontal="center" vertical="center"/>
    </xf>
    <xf numFmtId="2" fontId="1" fillId="0" borderId="44" xfId="0" applyNumberFormat="1" applyFont="1" applyBorder="1" applyAlignment="1">
      <alignment horizontal="left" vertical="center"/>
    </xf>
    <xf numFmtId="2" fontId="1" fillId="0" borderId="44" xfId="0" applyNumberFormat="1" applyFont="1" applyBorder="1" applyAlignment="1">
      <alignment horizontal="center" vertical="center"/>
    </xf>
    <xf numFmtId="189" fontId="1" fillId="0" borderId="44" xfId="43935" applyFont="1" applyFill="1" applyBorder="1" applyAlignment="1">
      <alignment horizontal="left" vertical="center"/>
    </xf>
    <xf numFmtId="189" fontId="58" fillId="0" borderId="132" xfId="43935" applyFont="1" applyFill="1" applyBorder="1" applyAlignment="1">
      <alignment horizontal="right" vertical="center"/>
    </xf>
    <xf numFmtId="0" fontId="128" fillId="53" borderId="38" xfId="29" applyFont="1" applyFill="1" applyBorder="1" applyAlignment="1">
      <alignment vertical="center"/>
    </xf>
    <xf numFmtId="0" fontId="7" fillId="53" borderId="44" xfId="29" applyFont="1" applyFill="1" applyBorder="1" applyAlignment="1">
      <alignment vertical="center" wrapText="1"/>
    </xf>
    <xf numFmtId="0" fontId="7" fillId="53" borderId="44" xfId="29" applyFont="1" applyFill="1" applyBorder="1" applyAlignment="1">
      <alignment horizontal="center" vertical="center" wrapText="1"/>
    </xf>
    <xf numFmtId="192" fontId="128" fillId="53" borderId="132" xfId="43935" applyNumberFormat="1" applyFont="1" applyFill="1" applyBorder="1" applyAlignment="1">
      <alignment horizontal="right" vertical="center"/>
    </xf>
    <xf numFmtId="10" fontId="129" fillId="2" borderId="0" xfId="2" applyNumberFormat="1" applyFont="1" applyFill="1" applyAlignment="1">
      <alignment horizontal="right" vertical="center"/>
    </xf>
    <xf numFmtId="0" fontId="0" fillId="2" borderId="0" xfId="0" applyFill="1" applyAlignment="1">
      <alignment horizontal="center"/>
    </xf>
    <xf numFmtId="189" fontId="0" fillId="2" borderId="0" xfId="43935" applyFont="1" applyFill="1"/>
    <xf numFmtId="0" fontId="131" fillId="2" borderId="0" xfId="0" applyFont="1" applyFill="1" applyAlignment="1" applyProtection="1">
      <alignment horizontal="center" vertical="center"/>
      <protection locked="0"/>
    </xf>
    <xf numFmtId="0" fontId="1" fillId="2" borderId="0" xfId="0" applyFont="1" applyFill="1" applyAlignment="1" applyProtection="1">
      <alignment horizontal="left" vertical="center"/>
      <protection locked="0"/>
    </xf>
    <xf numFmtId="0" fontId="5" fillId="2" borderId="0" xfId="0" applyFont="1" applyFill="1" applyAlignment="1" applyProtection="1">
      <alignment horizontal="left" vertical="center"/>
      <protection locked="0"/>
    </xf>
    <xf numFmtId="0" fontId="1" fillId="2" borderId="0" xfId="0" applyFont="1" applyFill="1" applyAlignment="1" applyProtection="1">
      <alignment horizontal="center" vertical="center"/>
      <protection locked="0"/>
    </xf>
    <xf numFmtId="0" fontId="132" fillId="2" borderId="0" xfId="0" applyFont="1" applyFill="1" applyAlignment="1" applyProtection="1">
      <alignment vertical="center"/>
      <protection locked="0"/>
    </xf>
    <xf numFmtId="0" fontId="131" fillId="2" borderId="0" xfId="0" applyFont="1" applyFill="1" applyAlignment="1" applyProtection="1">
      <alignment horizontal="center"/>
      <protection locked="0"/>
    </xf>
    <xf numFmtId="0" fontId="1" fillId="2" borderId="0" xfId="0" applyFont="1" applyFill="1" applyAlignment="1" applyProtection="1">
      <alignment horizontal="left"/>
      <protection locked="0"/>
    </xf>
    <xf numFmtId="0" fontId="124" fillId="2" borderId="69" xfId="0" applyFont="1" applyFill="1" applyBorder="1" applyAlignment="1" applyProtection="1">
      <alignment vertical="center"/>
      <protection locked="0"/>
    </xf>
    <xf numFmtId="0" fontId="124" fillId="2" borderId="70" xfId="0" applyFont="1" applyFill="1" applyBorder="1" applyAlignment="1" applyProtection="1">
      <alignment horizontal="center" vertical="center"/>
      <protection locked="0"/>
    </xf>
    <xf numFmtId="0" fontId="124" fillId="2" borderId="44" xfId="0" applyFont="1" applyFill="1" applyBorder="1" applyAlignment="1" applyProtection="1">
      <alignment horizontal="center" vertical="center"/>
      <protection locked="0"/>
    </xf>
    <xf numFmtId="0" fontId="124" fillId="2" borderId="66" xfId="0" applyFont="1" applyFill="1" applyBorder="1" applyAlignment="1" applyProtection="1">
      <alignment vertical="center"/>
      <protection locked="0"/>
    </xf>
    <xf numFmtId="0" fontId="5" fillId="2" borderId="38" xfId="29" applyFill="1" applyBorder="1" applyAlignment="1" applyProtection="1">
      <alignment horizontal="center" vertical="center" wrapText="1"/>
      <protection locked="0"/>
    </xf>
    <xf numFmtId="4" fontId="1" fillId="2" borderId="150" xfId="0" applyNumberFormat="1" applyFont="1" applyFill="1" applyBorder="1" applyAlignment="1" applyProtection="1">
      <alignment horizontal="left"/>
      <protection locked="0"/>
    </xf>
    <xf numFmtId="0" fontId="1" fillId="2" borderId="151" xfId="0" applyFont="1" applyFill="1" applyBorder="1" applyAlignment="1" applyProtection="1">
      <alignment horizontal="center"/>
      <protection locked="0"/>
    </xf>
    <xf numFmtId="2" fontId="1" fillId="2" borderId="156" xfId="0" applyNumberFormat="1" applyFont="1" applyFill="1" applyBorder="1" applyAlignment="1" applyProtection="1">
      <alignment horizontal="left"/>
      <protection locked="0"/>
    </xf>
    <xf numFmtId="0" fontId="1" fillId="2" borderId="0" xfId="0" applyFont="1" applyFill="1" applyAlignment="1" applyProtection="1">
      <alignment horizontal="center"/>
      <protection locked="0"/>
    </xf>
    <xf numFmtId="164" fontId="5" fillId="2" borderId="0" xfId="29" applyNumberFormat="1" applyFill="1" applyAlignment="1" applyProtection="1">
      <alignment horizontal="right" vertical="center" wrapText="1"/>
      <protection locked="0"/>
    </xf>
    <xf numFmtId="164" fontId="6" fillId="2" borderId="0" xfId="29" applyNumberFormat="1" applyFont="1" applyFill="1" applyAlignment="1" applyProtection="1">
      <alignment horizontal="right" vertical="center" wrapText="1"/>
      <protection locked="0"/>
    </xf>
    <xf numFmtId="164" fontId="6" fillId="2" borderId="71" xfId="29" applyNumberFormat="1" applyFont="1" applyFill="1" applyBorder="1" applyAlignment="1" applyProtection="1">
      <alignment horizontal="right" vertical="center" wrapText="1"/>
      <protection locked="0"/>
    </xf>
    <xf numFmtId="0" fontId="58" fillId="2" borderId="0" xfId="0" applyFont="1" applyFill="1" applyAlignment="1" applyProtection="1">
      <alignment vertical="center"/>
      <protection locked="0"/>
    </xf>
    <xf numFmtId="0" fontId="5" fillId="2" borderId="0" xfId="0" applyFont="1" applyFill="1" applyProtection="1">
      <protection locked="0"/>
    </xf>
    <xf numFmtId="4" fontId="1" fillId="96" borderId="150" xfId="0" applyNumberFormat="1" applyFont="1" applyFill="1" applyBorder="1" applyAlignment="1" applyProtection="1">
      <alignment horizontal="left"/>
      <protection locked="0"/>
    </xf>
    <xf numFmtId="4" fontId="1" fillId="96" borderId="151" xfId="0" applyNumberFormat="1" applyFont="1" applyFill="1" applyBorder="1" applyAlignment="1" applyProtection="1">
      <alignment horizontal="center"/>
      <protection locked="0"/>
    </xf>
    <xf numFmtId="2" fontId="58" fillId="96" borderId="151" xfId="0" applyNumberFormat="1" applyFont="1" applyFill="1" applyBorder="1" applyAlignment="1" applyProtection="1">
      <alignment horizontal="left"/>
      <protection locked="0"/>
    </xf>
    <xf numFmtId="0" fontId="1" fillId="96" borderId="151" xfId="0" applyFont="1" applyFill="1" applyBorder="1" applyAlignment="1" applyProtection="1">
      <alignment horizontal="center"/>
      <protection locked="0"/>
    </xf>
    <xf numFmtId="189" fontId="1" fillId="96" borderId="151" xfId="43935" applyFont="1" applyFill="1" applyBorder="1" applyAlignment="1" applyProtection="1">
      <alignment horizontal="right"/>
      <protection locked="0"/>
    </xf>
    <xf numFmtId="202" fontId="1" fillId="96" borderId="151" xfId="43935" applyNumberFormat="1" applyFont="1" applyFill="1" applyBorder="1" applyAlignment="1" applyProtection="1">
      <alignment horizontal="right"/>
      <protection locked="0"/>
    </xf>
    <xf numFmtId="202" fontId="1" fillId="96" borderId="151" xfId="0" applyNumberFormat="1" applyFont="1" applyFill="1" applyBorder="1" applyAlignment="1" applyProtection="1">
      <alignment horizontal="right"/>
      <protection locked="0"/>
    </xf>
    <xf numFmtId="189" fontId="58" fillId="96" borderId="152" xfId="43935" applyFont="1" applyFill="1" applyBorder="1" applyAlignment="1" applyProtection="1">
      <alignment horizontal="right"/>
      <protection locked="0"/>
    </xf>
    <xf numFmtId="0" fontId="126" fillId="2" borderId="0" xfId="0" applyFont="1" applyFill="1" applyAlignment="1" applyProtection="1">
      <alignment horizontal="center" vertical="center"/>
      <protection locked="0"/>
    </xf>
    <xf numFmtId="0" fontId="134" fillId="2" borderId="0" xfId="0" applyFont="1" applyFill="1" applyAlignment="1" applyProtection="1">
      <alignment horizontal="center" vertical="center"/>
      <protection locked="0"/>
    </xf>
    <xf numFmtId="4" fontId="135" fillId="2" borderId="150" xfId="0" applyNumberFormat="1" applyFont="1" applyFill="1" applyBorder="1" applyAlignment="1" applyProtection="1">
      <alignment horizontal="center"/>
      <protection locked="0"/>
    </xf>
    <xf numFmtId="0" fontId="58" fillId="2" borderId="151" xfId="0" applyFont="1" applyFill="1" applyBorder="1" applyAlignment="1" applyProtection="1">
      <alignment horizontal="center"/>
      <protection locked="0"/>
    </xf>
    <xf numFmtId="2" fontId="58" fillId="2" borderId="151" xfId="0" applyNumberFormat="1" applyFont="1" applyFill="1" applyBorder="1" applyAlignment="1" applyProtection="1">
      <alignment horizontal="left"/>
      <protection locked="0"/>
    </xf>
    <xf numFmtId="189" fontId="58" fillId="2" borderId="151" xfId="43935" applyFont="1" applyFill="1" applyBorder="1" applyAlignment="1" applyProtection="1">
      <alignment horizontal="right"/>
      <protection locked="0"/>
    </xf>
    <xf numFmtId="202" fontId="58" fillId="2" borderId="151" xfId="43935" applyNumberFormat="1" applyFont="1" applyFill="1" applyBorder="1" applyProtection="1">
      <protection locked="0"/>
    </xf>
    <xf numFmtId="202" fontId="58" fillId="2" borderId="152" xfId="43935" applyNumberFormat="1" applyFont="1" applyFill="1" applyBorder="1" applyAlignment="1" applyProtection="1">
      <alignment horizontal="right"/>
      <protection locked="0"/>
    </xf>
    <xf numFmtId="4" fontId="136" fillId="2" borderId="150" xfId="0" applyNumberFormat="1" applyFont="1" applyFill="1" applyBorder="1" applyAlignment="1" applyProtection="1">
      <alignment horizontal="center"/>
      <protection locked="0"/>
    </xf>
    <xf numFmtId="189" fontId="1" fillId="2" borderId="151" xfId="43935" applyFont="1" applyFill="1" applyBorder="1" applyAlignment="1" applyProtection="1">
      <alignment horizontal="right"/>
      <protection locked="0"/>
    </xf>
    <xf numFmtId="202" fontId="1" fillId="2" borderId="151" xfId="43935" applyNumberFormat="1" applyFont="1" applyFill="1" applyBorder="1" applyProtection="1">
      <protection locked="0"/>
    </xf>
    <xf numFmtId="202" fontId="1" fillId="2" borderId="152" xfId="43935" applyNumberFormat="1" applyFont="1" applyFill="1" applyBorder="1" applyAlignment="1" applyProtection="1">
      <alignment horizontal="right"/>
      <protection locked="0"/>
    </xf>
    <xf numFmtId="2" fontId="1" fillId="2" borderId="151" xfId="0" applyNumberFormat="1" applyFont="1" applyFill="1" applyBorder="1" applyAlignment="1" applyProtection="1">
      <alignment horizontal="left"/>
      <protection locked="0"/>
    </xf>
    <xf numFmtId="189" fontId="5" fillId="2" borderId="151" xfId="43935" applyFont="1" applyFill="1" applyBorder="1" applyAlignment="1" applyProtection="1">
      <alignment horizontal="right"/>
      <protection locked="0"/>
    </xf>
    <xf numFmtId="202" fontId="5" fillId="2" borderId="152" xfId="43935" applyNumberFormat="1" applyFont="1" applyFill="1" applyBorder="1" applyAlignment="1" applyProtection="1">
      <alignment horizontal="right"/>
      <protection locked="0"/>
    </xf>
    <xf numFmtId="189" fontId="1" fillId="104" borderId="151" xfId="43935" applyFont="1" applyFill="1" applyBorder="1" applyAlignment="1" applyProtection="1">
      <alignment horizontal="right"/>
      <protection locked="0"/>
    </xf>
    <xf numFmtId="189" fontId="136" fillId="2" borderId="151" xfId="43935" applyFont="1" applyFill="1" applyBorder="1" applyAlignment="1" applyProtection="1">
      <alignment horizontal="right"/>
      <protection locked="0"/>
    </xf>
    <xf numFmtId="202" fontId="1" fillId="2" borderId="151" xfId="43935" applyNumberFormat="1" applyFont="1" applyFill="1" applyBorder="1" applyAlignment="1" applyProtection="1">
      <alignment horizontal="right"/>
      <protection locked="0"/>
    </xf>
    <xf numFmtId="202" fontId="1" fillId="2" borderId="151" xfId="0" applyNumberFormat="1" applyFont="1" applyFill="1" applyBorder="1" applyAlignment="1" applyProtection="1">
      <alignment horizontal="right"/>
      <protection locked="0"/>
    </xf>
    <xf numFmtId="0" fontId="123" fillId="104" borderId="0" xfId="0" applyFont="1" applyFill="1" applyAlignment="1" applyProtection="1">
      <alignment horizontal="center"/>
      <protection locked="0"/>
    </xf>
    <xf numFmtId="189" fontId="136" fillId="96" borderId="151" xfId="43935" applyFont="1" applyFill="1" applyBorder="1" applyAlignment="1" applyProtection="1">
      <alignment horizontal="right"/>
      <protection locked="0"/>
    </xf>
    <xf numFmtId="0" fontId="137" fillId="2" borderId="0" xfId="0" applyFont="1" applyFill="1" applyAlignment="1" applyProtection="1">
      <alignment horizontal="center"/>
      <protection locked="0"/>
    </xf>
    <xf numFmtId="0" fontId="136" fillId="2" borderId="0" xfId="0" applyFont="1" applyFill="1" applyProtection="1">
      <protection locked="0"/>
    </xf>
    <xf numFmtId="4" fontId="1" fillId="2" borderId="157" xfId="0" applyNumberFormat="1" applyFont="1" applyFill="1" applyBorder="1" applyAlignment="1" applyProtection="1">
      <alignment horizontal="left"/>
      <protection locked="0"/>
    </xf>
    <xf numFmtId="0" fontId="1" fillId="2" borderId="158" xfId="0" applyFont="1" applyFill="1" applyBorder="1" applyAlignment="1" applyProtection="1">
      <alignment horizontal="center"/>
      <protection locked="0"/>
    </xf>
    <xf numFmtId="2" fontId="1" fillId="2" borderId="158" xfId="0" applyNumberFormat="1" applyFont="1" applyFill="1" applyBorder="1" applyAlignment="1" applyProtection="1">
      <alignment horizontal="left"/>
      <protection locked="0"/>
    </xf>
    <xf numFmtId="189" fontId="138" fillId="2" borderId="158" xfId="43935" applyFont="1" applyFill="1" applyBorder="1" applyAlignment="1" applyProtection="1">
      <alignment horizontal="center"/>
      <protection locked="0"/>
    </xf>
    <xf numFmtId="189" fontId="1" fillId="2" borderId="158" xfId="43935" applyFont="1" applyFill="1" applyBorder="1" applyAlignment="1" applyProtection="1">
      <alignment horizontal="right"/>
      <protection locked="0"/>
    </xf>
    <xf numFmtId="202" fontId="1" fillId="2" borderId="158" xfId="43935" applyNumberFormat="1" applyFont="1" applyFill="1" applyBorder="1" applyAlignment="1" applyProtection="1">
      <alignment horizontal="right"/>
      <protection locked="0"/>
    </xf>
    <xf numFmtId="202" fontId="1" fillId="2" borderId="159" xfId="43935" applyNumberFormat="1" applyFont="1" applyFill="1" applyBorder="1" applyAlignment="1" applyProtection="1">
      <alignment horizontal="right"/>
      <protection locked="0"/>
    </xf>
    <xf numFmtId="4" fontId="1" fillId="2" borderId="0" xfId="0" applyNumberFormat="1" applyFont="1" applyFill="1" applyAlignment="1" applyProtection="1">
      <alignment horizontal="left"/>
      <protection locked="0"/>
    </xf>
    <xf numFmtId="2" fontId="1" fillId="2" borderId="0" xfId="0" applyNumberFormat="1" applyFont="1" applyFill="1" applyAlignment="1" applyProtection="1">
      <alignment horizontal="left"/>
      <protection locked="0"/>
    </xf>
    <xf numFmtId="189" fontId="1" fillId="2" borderId="0" xfId="43935" applyFont="1" applyFill="1" applyAlignment="1" applyProtection="1">
      <alignment horizontal="right"/>
      <protection locked="0"/>
    </xf>
    <xf numFmtId="189" fontId="0" fillId="2" borderId="0" xfId="43935" applyFont="1" applyFill="1" applyProtection="1">
      <protection locked="0"/>
    </xf>
    <xf numFmtId="0" fontId="131" fillId="2" borderId="0" xfId="0" applyFont="1" applyFill="1" applyAlignment="1">
      <alignment horizontal="center" vertical="center"/>
    </xf>
    <xf numFmtId="0" fontId="132" fillId="2" borderId="0" xfId="0" applyFont="1" applyFill="1" applyAlignment="1">
      <alignment vertical="center"/>
    </xf>
    <xf numFmtId="0" fontId="131" fillId="2" borderId="0" xfId="0" applyFont="1" applyFill="1" applyAlignment="1">
      <alignment horizontal="center"/>
    </xf>
    <xf numFmtId="2" fontId="1" fillId="2" borderId="156" xfId="0" applyNumberFormat="1" applyFont="1" applyFill="1" applyBorder="1" applyAlignment="1">
      <alignment horizontal="left"/>
    </xf>
    <xf numFmtId="0" fontId="1" fillId="2" borderId="0" xfId="0" applyFont="1" applyFill="1" applyAlignment="1">
      <alignment horizontal="center"/>
    </xf>
    <xf numFmtId="164" fontId="5" fillId="2" borderId="0" xfId="29" applyNumberFormat="1" applyFill="1" applyAlignment="1">
      <alignment horizontal="right" vertical="center" wrapText="1"/>
    </xf>
    <xf numFmtId="164" fontId="6" fillId="2" borderId="0" xfId="29" applyNumberFormat="1" applyFont="1" applyFill="1" applyAlignment="1">
      <alignment horizontal="right" vertical="center" wrapText="1"/>
    </xf>
    <xf numFmtId="164" fontId="6" fillId="2" borderId="71" xfId="29" applyNumberFormat="1" applyFont="1" applyFill="1" applyBorder="1" applyAlignment="1">
      <alignment horizontal="right" vertical="center" wrapText="1"/>
    </xf>
    <xf numFmtId="4" fontId="5" fillId="2" borderId="0" xfId="29" applyNumberFormat="1" applyFill="1" applyAlignment="1">
      <alignment horizontal="left" vertical="center" wrapText="1"/>
    </xf>
    <xf numFmtId="4" fontId="1" fillId="96" borderId="150" xfId="0" applyNumberFormat="1" applyFont="1" applyFill="1" applyBorder="1" applyAlignment="1">
      <alignment horizontal="left"/>
    </xf>
    <xf numFmtId="4" fontId="1" fillId="96" borderId="151" xfId="0" applyNumberFormat="1" applyFont="1" applyFill="1" applyBorder="1" applyAlignment="1">
      <alignment horizontal="center"/>
    </xf>
    <xf numFmtId="0" fontId="1" fillId="96" borderId="151" xfId="0" applyFont="1" applyFill="1" applyBorder="1" applyAlignment="1">
      <alignment horizontal="center"/>
    </xf>
    <xf numFmtId="189" fontId="1" fillId="96" borderId="151" xfId="43935" applyFont="1" applyFill="1" applyBorder="1" applyAlignment="1">
      <alignment horizontal="right"/>
    </xf>
    <xf numFmtId="202" fontId="1" fillId="96" borderId="151" xfId="43935" applyNumberFormat="1" applyFont="1" applyFill="1" applyBorder="1" applyAlignment="1">
      <alignment horizontal="right"/>
    </xf>
    <xf numFmtId="202" fontId="1" fillId="96" borderId="151" xfId="0" applyNumberFormat="1" applyFont="1" applyFill="1" applyBorder="1" applyAlignment="1">
      <alignment horizontal="right"/>
    </xf>
    <xf numFmtId="0" fontId="134" fillId="2" borderId="0" xfId="0" applyFont="1" applyFill="1" applyAlignment="1">
      <alignment horizontal="center" vertical="center"/>
    </xf>
    <xf numFmtId="4" fontId="136" fillId="2" borderId="150" xfId="0" applyNumberFormat="1" applyFont="1" applyFill="1" applyBorder="1" applyAlignment="1">
      <alignment horizontal="center"/>
    </xf>
    <xf numFmtId="202" fontId="1" fillId="2" borderId="151" xfId="43935" applyNumberFormat="1" applyFont="1" applyFill="1" applyBorder="1"/>
    <xf numFmtId="202" fontId="1" fillId="2" borderId="152" xfId="43935" applyNumberFormat="1" applyFont="1" applyFill="1" applyBorder="1" applyAlignment="1">
      <alignment horizontal="right"/>
    </xf>
    <xf numFmtId="189" fontId="5" fillId="2" borderId="151" xfId="43935" applyFont="1" applyFill="1" applyBorder="1" applyAlignment="1">
      <alignment horizontal="right"/>
    </xf>
    <xf numFmtId="0" fontId="58" fillId="104" borderId="0" xfId="0" applyFont="1" applyFill="1" applyAlignment="1">
      <alignment horizontal="center" vertical="center"/>
    </xf>
    <xf numFmtId="0" fontId="139" fillId="2" borderId="0" xfId="0" applyFont="1" applyFill="1"/>
    <xf numFmtId="189" fontId="136" fillId="2" borderId="151" xfId="43935" applyFont="1" applyFill="1" applyBorder="1" applyAlignment="1">
      <alignment horizontal="right"/>
    </xf>
    <xf numFmtId="0" fontId="1" fillId="104" borderId="0" xfId="0" applyFont="1" applyFill="1" applyAlignment="1">
      <alignment vertical="center"/>
    </xf>
    <xf numFmtId="189" fontId="136" fillId="96" borderId="151" xfId="43935" applyFont="1" applyFill="1" applyBorder="1" applyAlignment="1">
      <alignment horizontal="right"/>
    </xf>
    <xf numFmtId="0" fontId="1" fillId="96" borderId="151" xfId="0" quotePrefix="1" applyFont="1" applyFill="1" applyBorder="1" applyAlignment="1">
      <alignment horizontal="center"/>
    </xf>
    <xf numFmtId="0" fontId="136" fillId="96" borderId="151" xfId="0" applyFont="1" applyFill="1" applyBorder="1" applyAlignment="1">
      <alignment horizontal="center"/>
    </xf>
    <xf numFmtId="0" fontId="140" fillId="2" borderId="0" xfId="0" applyFont="1" applyFill="1" applyAlignment="1">
      <alignment horizontal="center" vertical="center"/>
    </xf>
    <xf numFmtId="0" fontId="61" fillId="2" borderId="0" xfId="0" applyFont="1" applyFill="1"/>
    <xf numFmtId="0" fontId="102" fillId="2" borderId="0" xfId="0" applyFont="1" applyFill="1" applyAlignment="1">
      <alignment horizontal="center"/>
    </xf>
    <xf numFmtId="189" fontId="5" fillId="0" borderId="151" xfId="43935" applyFont="1" applyFill="1" applyBorder="1" applyAlignment="1">
      <alignment horizontal="right"/>
    </xf>
    <xf numFmtId="203" fontId="102" fillId="2" borderId="0" xfId="0" applyNumberFormat="1" applyFont="1" applyFill="1" applyAlignment="1">
      <alignment horizontal="center"/>
    </xf>
    <xf numFmtId="204" fontId="5" fillId="0" borderId="151" xfId="43935" applyNumberFormat="1" applyFont="1" applyFill="1" applyBorder="1" applyAlignment="1">
      <alignment horizontal="right"/>
    </xf>
    <xf numFmtId="205" fontId="102" fillId="2" borderId="0" xfId="0" applyNumberFormat="1" applyFont="1" applyFill="1" applyAlignment="1">
      <alignment horizontal="center"/>
    </xf>
    <xf numFmtId="0" fontId="137" fillId="2" borderId="0" xfId="0" applyFont="1" applyFill="1" applyAlignment="1">
      <alignment horizontal="center"/>
    </xf>
    <xf numFmtId="0" fontId="56" fillId="2" borderId="0" xfId="0" applyFont="1" applyFill="1" applyAlignment="1">
      <alignment horizontal="center"/>
    </xf>
    <xf numFmtId="0" fontId="136" fillId="2" borderId="0" xfId="0" applyFont="1" applyFill="1"/>
    <xf numFmtId="4" fontId="1" fillId="2" borderId="157" xfId="0" applyNumberFormat="1" applyFont="1" applyFill="1" applyBorder="1" applyAlignment="1">
      <alignment horizontal="left"/>
    </xf>
    <xf numFmtId="0" fontId="1" fillId="2" borderId="158" xfId="0" applyFont="1" applyFill="1" applyBorder="1" applyAlignment="1">
      <alignment horizontal="center"/>
    </xf>
    <xf numFmtId="2" fontId="1" fillId="2" borderId="158" xfId="0" applyNumberFormat="1" applyFont="1" applyFill="1" applyBorder="1" applyAlignment="1">
      <alignment horizontal="left"/>
    </xf>
    <xf numFmtId="189" fontId="138" fillId="2" borderId="158" xfId="43935" applyFont="1" applyFill="1" applyBorder="1" applyAlignment="1">
      <alignment horizontal="center"/>
    </xf>
    <xf numFmtId="189" fontId="1" fillId="2" borderId="158" xfId="43935" applyFont="1" applyFill="1" applyBorder="1" applyAlignment="1">
      <alignment horizontal="right"/>
    </xf>
    <xf numFmtId="202" fontId="1" fillId="2" borderId="158" xfId="43935" applyNumberFormat="1" applyFont="1" applyFill="1" applyBorder="1" applyAlignment="1">
      <alignment horizontal="right"/>
    </xf>
    <xf numFmtId="202" fontId="1" fillId="2" borderId="159" xfId="43935" applyNumberFormat="1" applyFont="1" applyFill="1" applyBorder="1" applyAlignment="1">
      <alignment horizontal="right"/>
    </xf>
    <xf numFmtId="203" fontId="5" fillId="2" borderId="0" xfId="0" applyNumberFormat="1" applyFont="1" applyFill="1"/>
    <xf numFmtId="4" fontId="1" fillId="2" borderId="0" xfId="0" applyNumberFormat="1" applyFont="1" applyFill="1" applyAlignment="1">
      <alignment horizontal="left"/>
    </xf>
    <xf numFmtId="189" fontId="1" fillId="2" borderId="0" xfId="43935" applyFont="1" applyFill="1" applyAlignment="1">
      <alignment horizontal="right"/>
    </xf>
    <xf numFmtId="4" fontId="0" fillId="2" borderId="0" xfId="0" applyNumberFormat="1" applyFill="1" applyAlignment="1">
      <alignment vertical="center"/>
    </xf>
    <xf numFmtId="204" fontId="0" fillId="2" borderId="0" xfId="0" applyNumberFormat="1" applyFill="1"/>
    <xf numFmtId="189" fontId="0" fillId="2" borderId="0" xfId="43935" applyFont="1" applyFill="1" applyAlignment="1">
      <alignment horizontal="center"/>
    </xf>
    <xf numFmtId="189" fontId="0" fillId="2" borderId="0" xfId="43935" applyFont="1" applyFill="1" applyAlignment="1">
      <alignment horizontal="right"/>
    </xf>
    <xf numFmtId="0" fontId="122" fillId="2" borderId="0" xfId="0" applyFont="1" applyFill="1" applyAlignment="1">
      <alignment horizontal="center" vertical="center"/>
    </xf>
    <xf numFmtId="0" fontId="139" fillId="2" borderId="0" xfId="0" applyFont="1" applyFill="1" applyAlignment="1">
      <alignment horizontal="center"/>
    </xf>
    <xf numFmtId="202" fontId="138" fillId="2" borderId="158" xfId="43935" applyNumberFormat="1" applyFont="1" applyFill="1" applyBorder="1" applyAlignment="1">
      <alignment horizontal="center"/>
    </xf>
    <xf numFmtId="202" fontId="138" fillId="2" borderId="159" xfId="43935" applyNumberFormat="1" applyFont="1" applyFill="1" applyBorder="1" applyAlignment="1">
      <alignment horizontal="center"/>
    </xf>
    <xf numFmtId="0" fontId="136" fillId="2" borderId="0" xfId="0" applyFont="1" applyFill="1" applyAlignment="1">
      <alignment horizontal="center"/>
    </xf>
    <xf numFmtId="189" fontId="1" fillId="2" borderId="154" xfId="43935" applyFont="1" applyFill="1" applyBorder="1" applyAlignment="1">
      <alignment horizontal="right"/>
    </xf>
    <xf numFmtId="189" fontId="1" fillId="2" borderId="154" xfId="43935" applyFont="1" applyFill="1" applyBorder="1"/>
    <xf numFmtId="43" fontId="1" fillId="0" borderId="151" xfId="43935" applyNumberFormat="1" applyFont="1" applyFill="1" applyBorder="1" applyAlignment="1">
      <alignment horizontal="right"/>
    </xf>
    <xf numFmtId="4" fontId="136" fillId="2" borderId="157" xfId="0" applyNumberFormat="1" applyFont="1" applyFill="1" applyBorder="1" applyAlignment="1">
      <alignment horizontal="center"/>
    </xf>
    <xf numFmtId="2" fontId="122" fillId="2" borderId="0" xfId="0" applyNumberFormat="1" applyFont="1" applyFill="1" applyAlignment="1" applyProtection="1">
      <alignment horizontal="center"/>
      <protection locked="0"/>
    </xf>
    <xf numFmtId="0" fontId="5" fillId="105" borderId="0" xfId="0" applyFont="1" applyFill="1" applyAlignment="1">
      <alignment horizontal="center"/>
    </xf>
    <xf numFmtId="2" fontId="5" fillId="2" borderId="0" xfId="29" applyNumberFormat="1" applyFill="1" applyAlignment="1">
      <alignment horizontal="center" vertical="center"/>
    </xf>
    <xf numFmtId="0" fontId="125" fillId="2" borderId="0" xfId="0" applyFont="1" applyFill="1" applyAlignment="1">
      <alignment wrapText="1"/>
    </xf>
    <xf numFmtId="0" fontId="6" fillId="105" borderId="0" xfId="29" applyFont="1" applyFill="1" applyAlignment="1">
      <alignment horizontal="center" vertical="center"/>
    </xf>
    <xf numFmtId="0" fontId="142" fillId="2" borderId="0" xfId="0" applyFont="1" applyFill="1" applyAlignment="1">
      <alignment horizontal="center"/>
    </xf>
    <xf numFmtId="0" fontId="61" fillId="2" borderId="0" xfId="0" applyFont="1" applyFill="1" applyAlignment="1">
      <alignment horizontal="left"/>
    </xf>
    <xf numFmtId="0" fontId="138" fillId="2" borderId="0" xfId="0" applyFont="1" applyFill="1" applyAlignment="1">
      <alignment horizontal="center"/>
    </xf>
    <xf numFmtId="3" fontId="58" fillId="53" borderId="152" xfId="43935" applyNumberFormat="1" applyFont="1" applyFill="1" applyBorder="1" applyAlignment="1">
      <alignment horizontal="center"/>
    </xf>
    <xf numFmtId="0" fontId="143" fillId="2" borderId="0" xfId="0" applyFont="1" applyFill="1" applyAlignment="1">
      <alignment horizontal="center" vertical="center"/>
    </xf>
    <xf numFmtId="1" fontId="58" fillId="96" borderId="152" xfId="43935" applyNumberFormat="1" applyFont="1" applyFill="1" applyBorder="1" applyAlignment="1">
      <alignment horizontal="center"/>
    </xf>
    <xf numFmtId="4" fontId="144" fillId="2" borderId="150" xfId="0" applyNumberFormat="1" applyFont="1" applyFill="1" applyBorder="1" applyAlignment="1">
      <alignment horizontal="left"/>
    </xf>
    <xf numFmtId="4" fontId="1" fillId="2" borderId="151" xfId="0" applyNumberFormat="1" applyFont="1" applyFill="1" applyBorder="1" applyAlignment="1">
      <alignment horizontal="center"/>
    </xf>
    <xf numFmtId="1" fontId="1" fillId="2" borderId="152" xfId="43935" applyNumberFormat="1" applyFont="1" applyFill="1" applyBorder="1" applyAlignment="1">
      <alignment horizontal="center"/>
    </xf>
    <xf numFmtId="4" fontId="58" fillId="106" borderId="150" xfId="0" applyNumberFormat="1" applyFont="1" applyFill="1" applyBorder="1" applyAlignment="1">
      <alignment horizontal="center"/>
    </xf>
    <xf numFmtId="0" fontId="58" fillId="106" borderId="151" xfId="0" applyFont="1" applyFill="1" applyBorder="1" applyAlignment="1">
      <alignment horizontal="center"/>
    </xf>
    <xf numFmtId="2" fontId="58" fillId="106" borderId="151" xfId="0" applyNumberFormat="1" applyFont="1" applyFill="1" applyBorder="1" applyAlignment="1">
      <alignment horizontal="left"/>
    </xf>
    <xf numFmtId="1" fontId="6" fillId="106" borderId="152" xfId="43935" applyNumberFormat="1" applyFont="1" applyFill="1" applyBorder="1" applyAlignment="1">
      <alignment horizontal="center"/>
    </xf>
    <xf numFmtId="4" fontId="146" fillId="2" borderId="150" xfId="0" applyNumberFormat="1" applyFont="1" applyFill="1" applyBorder="1" applyAlignment="1">
      <alignment horizontal="left"/>
    </xf>
    <xf numFmtId="0" fontId="58" fillId="2" borderId="151" xfId="0" applyFont="1" applyFill="1" applyBorder="1" applyAlignment="1">
      <alignment horizontal="center"/>
    </xf>
    <xf numFmtId="2" fontId="58" fillId="2" borderId="151" xfId="0" applyNumberFormat="1" applyFont="1" applyFill="1" applyBorder="1" applyAlignment="1">
      <alignment horizontal="left"/>
    </xf>
    <xf numFmtId="1" fontId="58" fillId="2" borderId="152" xfId="43935" applyNumberFormat="1" applyFont="1" applyFill="1" applyBorder="1" applyAlignment="1">
      <alignment horizontal="center"/>
    </xf>
    <xf numFmtId="0" fontId="1" fillId="2" borderId="151" xfId="0" applyFont="1" applyFill="1" applyBorder="1" applyAlignment="1">
      <alignment horizontal="left"/>
    </xf>
    <xf numFmtId="4" fontId="58" fillId="53" borderId="150" xfId="0" quotePrefix="1" applyNumberFormat="1" applyFont="1" applyFill="1" applyBorder="1" applyAlignment="1">
      <alignment horizontal="left"/>
    </xf>
    <xf numFmtId="1" fontId="6" fillId="53" borderId="152" xfId="43935" applyNumberFormat="1" applyFont="1" applyFill="1" applyBorder="1" applyAlignment="1">
      <alignment horizontal="center"/>
    </xf>
    <xf numFmtId="4" fontId="58" fillId="106" borderId="150" xfId="0" quotePrefix="1" applyNumberFormat="1" applyFont="1" applyFill="1" applyBorder="1" applyAlignment="1">
      <alignment horizontal="center"/>
    </xf>
    <xf numFmtId="4" fontId="144" fillId="2" borderId="153" xfId="0" applyNumberFormat="1" applyFont="1" applyFill="1" applyBorder="1" applyAlignment="1">
      <alignment horizontal="left"/>
    </xf>
    <xf numFmtId="0" fontId="128" fillId="106" borderId="38" xfId="29" applyFont="1" applyFill="1" applyBorder="1" applyAlignment="1">
      <alignment vertical="center"/>
    </xf>
    <xf numFmtId="0" fontId="7" fillId="106" borderId="44" xfId="29" applyFont="1" applyFill="1" applyBorder="1" applyAlignment="1">
      <alignment vertical="center" wrapText="1"/>
    </xf>
    <xf numFmtId="1" fontId="128" fillId="106" borderId="132" xfId="43935" applyNumberFormat="1" applyFont="1" applyFill="1" applyBorder="1" applyAlignment="1">
      <alignment horizontal="center" vertical="center"/>
    </xf>
    <xf numFmtId="189" fontId="0" fillId="2" borderId="0" xfId="43935" applyFont="1" applyFill="1" applyAlignment="1" applyProtection="1">
      <alignment vertical="center"/>
      <protection locked="0"/>
    </xf>
    <xf numFmtId="43" fontId="0" fillId="2" borderId="0" xfId="0" applyNumberFormat="1" applyFill="1" applyProtection="1">
      <protection locked="0"/>
    </xf>
    <xf numFmtId="0" fontId="0" fillId="0" borderId="0" xfId="0" applyAlignment="1">
      <alignment horizontal="center" vertical="center"/>
    </xf>
    <xf numFmtId="0" fontId="88" fillId="53" borderId="6" xfId="0" applyFont="1" applyFill="1" applyBorder="1" applyAlignment="1">
      <alignment horizontal="center" vertical="center" wrapText="1"/>
    </xf>
    <xf numFmtId="0" fontId="88" fillId="53" borderId="7" xfId="0" applyFont="1" applyFill="1" applyBorder="1" applyAlignment="1">
      <alignment horizontal="center" vertical="center" wrapText="1"/>
    </xf>
    <xf numFmtId="205" fontId="88" fillId="53" borderId="7" xfId="0" applyNumberFormat="1" applyFont="1" applyFill="1" applyBorder="1" applyAlignment="1">
      <alignment horizontal="center" vertical="center" wrapText="1"/>
    </xf>
    <xf numFmtId="0" fontId="88" fillId="53" borderId="47" xfId="0" applyFont="1" applyFill="1" applyBorder="1" applyAlignment="1">
      <alignment horizontal="center" vertical="center" wrapText="1"/>
    </xf>
    <xf numFmtId="189" fontId="89" fillId="0" borderId="0" xfId="0" applyNumberFormat="1" applyFont="1" applyAlignment="1">
      <alignment horizontal="center" vertical="center"/>
    </xf>
    <xf numFmtId="0" fontId="0" fillId="0" borderId="0" xfId="0" applyAlignment="1">
      <alignment vertical="center" wrapText="1"/>
    </xf>
    <xf numFmtId="0" fontId="0" fillId="0" borderId="120" xfId="0" applyBorder="1" applyAlignment="1">
      <alignment vertical="center"/>
    </xf>
    <xf numFmtId="0" fontId="0" fillId="0" borderId="92" xfId="0" applyBorder="1" applyAlignment="1">
      <alignment vertical="center" wrapText="1"/>
    </xf>
    <xf numFmtId="0" fontId="0" fillId="0" borderId="92" xfId="0" applyBorder="1" applyAlignment="1">
      <alignment vertical="center"/>
    </xf>
    <xf numFmtId="205" fontId="0" fillId="0" borderId="92" xfId="0" applyNumberFormat="1" applyBorder="1" applyAlignment="1">
      <alignment horizontal="center" vertical="center"/>
    </xf>
    <xf numFmtId="0" fontId="0" fillId="0" borderId="92" xfId="0" applyBorder="1" applyAlignment="1">
      <alignment horizontal="right" vertical="center"/>
    </xf>
    <xf numFmtId="0" fontId="0" fillId="0" borderId="92" xfId="0" applyBorder="1" applyAlignment="1">
      <alignment horizontal="center" vertical="center"/>
    </xf>
    <xf numFmtId="0" fontId="0" fillId="0" borderId="118" xfId="0" applyBorder="1" applyAlignment="1">
      <alignment horizontal="center" vertical="center"/>
    </xf>
    <xf numFmtId="189" fontId="89" fillId="0" borderId="0" xfId="0" applyNumberFormat="1" applyFont="1" applyAlignment="1">
      <alignment horizontal="center" vertical="center" wrapText="1"/>
    </xf>
    <xf numFmtId="0" fontId="88" fillId="53" borderId="121" xfId="0" applyFont="1" applyFill="1" applyBorder="1" applyAlignment="1">
      <alignment vertical="center"/>
    </xf>
    <xf numFmtId="0" fontId="98" fillId="53" borderId="114" xfId="0" applyFont="1" applyFill="1" applyBorder="1" applyAlignment="1">
      <alignment vertical="center" wrapText="1"/>
    </xf>
    <xf numFmtId="0" fontId="88" fillId="53" borderId="114" xfId="0" applyFont="1" applyFill="1" applyBorder="1" applyAlignment="1">
      <alignment vertical="center"/>
    </xf>
    <xf numFmtId="0" fontId="149" fillId="53" borderId="114" xfId="0" applyFont="1" applyFill="1" applyBorder="1" applyAlignment="1">
      <alignment vertical="center"/>
    </xf>
    <xf numFmtId="205" fontId="149" fillId="53" borderId="114" xfId="0" applyNumberFormat="1" applyFont="1" applyFill="1" applyBorder="1" applyAlignment="1">
      <alignment horizontal="center" vertical="center"/>
    </xf>
    <xf numFmtId="0" fontId="149" fillId="53" borderId="114" xfId="0" applyFont="1" applyFill="1" applyBorder="1" applyAlignment="1">
      <alignment horizontal="right" vertical="center"/>
    </xf>
    <xf numFmtId="205" fontId="149" fillId="53" borderId="114" xfId="0" applyNumberFormat="1" applyFont="1" applyFill="1" applyBorder="1" applyAlignment="1">
      <alignment vertical="center"/>
    </xf>
    <xf numFmtId="189" fontId="88" fillId="53" borderId="114" xfId="0" applyNumberFormat="1" applyFont="1" applyFill="1" applyBorder="1" applyAlignment="1">
      <alignment vertical="center"/>
    </xf>
    <xf numFmtId="189" fontId="88" fillId="53" borderId="114" xfId="0" applyNumberFormat="1" applyFont="1" applyFill="1" applyBorder="1" applyAlignment="1">
      <alignment horizontal="center" vertical="center"/>
    </xf>
    <xf numFmtId="189" fontId="88" fillId="53" borderId="116" xfId="0" applyNumberFormat="1" applyFont="1" applyFill="1" applyBorder="1" applyAlignment="1">
      <alignment horizontal="center" vertical="center"/>
    </xf>
    <xf numFmtId="0" fontId="0" fillId="0" borderId="125" xfId="0" applyBorder="1" applyAlignment="1">
      <alignment horizontal="left" vertical="center"/>
    </xf>
    <xf numFmtId="0" fontId="0" fillId="0" borderId="126" xfId="0" applyBorder="1" applyAlignment="1">
      <alignment vertical="center" wrapText="1"/>
    </xf>
    <xf numFmtId="0" fontId="0" fillId="0" borderId="126" xfId="0" applyBorder="1" applyAlignment="1">
      <alignment horizontal="center" vertical="center"/>
    </xf>
    <xf numFmtId="2" fontId="0" fillId="0" borderId="126" xfId="0" applyNumberFormat="1" applyBorder="1" applyAlignment="1">
      <alignment vertical="center"/>
    </xf>
    <xf numFmtId="205" fontId="0" fillId="0" borderId="126" xfId="0" applyNumberFormat="1" applyBorder="1" applyAlignment="1">
      <alignment horizontal="center" vertical="center"/>
    </xf>
    <xf numFmtId="206" fontId="0" fillId="0" borderId="126" xfId="43935" applyNumberFormat="1" applyFont="1" applyFill="1" applyBorder="1" applyAlignment="1">
      <alignment vertical="center"/>
    </xf>
    <xf numFmtId="189" fontId="61" fillId="0" borderId="126" xfId="43935" applyFont="1" applyFill="1" applyBorder="1" applyAlignment="1">
      <alignment horizontal="right" vertical="center"/>
    </xf>
    <xf numFmtId="4" fontId="0" fillId="0" borderId="126" xfId="0" applyNumberFormat="1" applyBorder="1" applyAlignment="1">
      <alignment vertical="center"/>
    </xf>
    <xf numFmtId="0" fontId="0" fillId="0" borderId="126" xfId="0" applyBorder="1" applyAlignment="1">
      <alignment vertical="center"/>
    </xf>
    <xf numFmtId="206" fontId="61" fillId="0" borderId="126" xfId="43935" applyNumberFormat="1" applyFont="1" applyBorder="1" applyAlignment="1">
      <alignment vertical="center"/>
    </xf>
    <xf numFmtId="189" fontId="61" fillId="0" borderId="126" xfId="43935" applyFont="1" applyBorder="1" applyAlignment="1">
      <alignment horizontal="center" vertical="center"/>
    </xf>
    <xf numFmtId="189" fontId="61" fillId="0" borderId="127" xfId="43935" applyFont="1" applyBorder="1" applyAlignment="1">
      <alignment horizontal="center" vertical="center"/>
    </xf>
    <xf numFmtId="205" fontId="0" fillId="0" borderId="126" xfId="43935" applyNumberFormat="1" applyFont="1" applyFill="1" applyBorder="1" applyAlignment="1">
      <alignment vertical="center"/>
    </xf>
    <xf numFmtId="206" fontId="0" fillId="0" borderId="126" xfId="43935" applyNumberFormat="1" applyFont="1" applyBorder="1" applyAlignment="1">
      <alignment vertical="center"/>
    </xf>
    <xf numFmtId="205" fontId="0" fillId="0" borderId="126" xfId="43935" applyNumberFormat="1" applyFont="1" applyBorder="1" applyAlignment="1">
      <alignment vertical="center"/>
    </xf>
    <xf numFmtId="206" fontId="0" fillId="0" borderId="126" xfId="43935" applyNumberFormat="1" applyFont="1" applyBorder="1" applyAlignment="1">
      <alignment horizontal="center" vertical="center"/>
    </xf>
    <xf numFmtId="189" fontId="61" fillId="0" borderId="126" xfId="43935" applyFont="1" applyBorder="1" applyAlignment="1">
      <alignment vertical="center"/>
    </xf>
    <xf numFmtId="0" fontId="88" fillId="53" borderId="125" xfId="0" applyFont="1" applyFill="1" applyBorder="1" applyAlignment="1">
      <alignment vertical="center"/>
    </xf>
    <xf numFmtId="0" fontId="98" fillId="53" borderId="126" xfId="0" applyFont="1" applyFill="1" applyBorder="1" applyAlignment="1">
      <alignment vertical="center" wrapText="1"/>
    </xf>
    <xf numFmtId="0" fontId="88" fillId="53" borderId="126" xfId="0" applyFont="1" applyFill="1" applyBorder="1" applyAlignment="1">
      <alignment vertical="center"/>
    </xf>
    <xf numFmtId="0" fontId="149" fillId="53" borderId="126" xfId="0" applyFont="1" applyFill="1" applyBorder="1" applyAlignment="1">
      <alignment vertical="center"/>
    </xf>
    <xf numFmtId="205" fontId="149" fillId="53" borderId="126" xfId="0" applyNumberFormat="1" applyFont="1" applyFill="1" applyBorder="1" applyAlignment="1">
      <alignment horizontal="center" vertical="center"/>
    </xf>
    <xf numFmtId="0" fontId="149" fillId="53" borderId="126" xfId="0" applyFont="1" applyFill="1" applyBorder="1" applyAlignment="1">
      <alignment horizontal="right" vertical="center"/>
    </xf>
    <xf numFmtId="205" fontId="149" fillId="53" borderId="126" xfId="0" applyNumberFormat="1" applyFont="1" applyFill="1" applyBorder="1" applyAlignment="1">
      <alignment vertical="center"/>
    </xf>
    <xf numFmtId="189" fontId="88" fillId="53" borderId="126" xfId="0" applyNumberFormat="1" applyFont="1" applyFill="1" applyBorder="1" applyAlignment="1">
      <alignment vertical="center"/>
    </xf>
    <xf numFmtId="189" fontId="88" fillId="53" borderId="126" xfId="0" applyNumberFormat="1" applyFont="1" applyFill="1" applyBorder="1" applyAlignment="1">
      <alignment horizontal="center" vertical="center"/>
    </xf>
    <xf numFmtId="189" fontId="88" fillId="53" borderId="127" xfId="0" applyNumberFormat="1" applyFont="1" applyFill="1" applyBorder="1" applyAlignment="1">
      <alignment horizontal="center" vertical="center"/>
    </xf>
    <xf numFmtId="0" fontId="88" fillId="0" borderId="0" xfId="0" applyFont="1" applyAlignment="1">
      <alignment horizontal="center" vertical="center"/>
    </xf>
    <xf numFmtId="0" fontId="88" fillId="0" borderId="0" xfId="0" applyFont="1" applyAlignment="1">
      <alignment vertical="center"/>
    </xf>
    <xf numFmtId="0" fontId="0" fillId="0" borderId="4" xfId="0" applyBorder="1" applyAlignment="1">
      <alignment horizontal="left"/>
    </xf>
    <xf numFmtId="0" fontId="88" fillId="53" borderId="126" xfId="0" applyFont="1" applyFill="1" applyBorder="1" applyAlignment="1">
      <alignment vertical="center" wrapText="1"/>
    </xf>
    <xf numFmtId="205" fontId="0" fillId="0" borderId="126" xfId="43935" applyNumberFormat="1" applyFont="1" applyFill="1" applyBorder="1" applyAlignment="1">
      <alignment horizontal="center" vertical="center"/>
    </xf>
    <xf numFmtId="205" fontId="0" fillId="0" borderId="126" xfId="0" applyNumberFormat="1" applyBorder="1" applyAlignment="1">
      <alignment vertical="center"/>
    </xf>
    <xf numFmtId="0" fontId="61" fillId="0" borderId="131" xfId="0" applyFont="1" applyBorder="1" applyAlignment="1">
      <alignment horizontal="left" vertical="center"/>
    </xf>
    <xf numFmtId="0" fontId="0" fillId="0" borderId="94" xfId="0" applyBorder="1" applyAlignment="1">
      <alignment vertical="center" wrapText="1"/>
    </xf>
    <xf numFmtId="0" fontId="0" fillId="0" borderId="94" xfId="0" applyBorder="1" applyAlignment="1">
      <alignment horizontal="center" vertical="center"/>
    </xf>
    <xf numFmtId="206" fontId="0" fillId="0" borderId="94" xfId="43935" applyNumberFormat="1" applyFont="1" applyFill="1" applyBorder="1" applyAlignment="1">
      <alignment vertical="center"/>
    </xf>
    <xf numFmtId="205" fontId="0" fillId="0" borderId="94" xfId="43935" applyNumberFormat="1" applyFont="1" applyFill="1" applyBorder="1" applyAlignment="1">
      <alignment vertical="center"/>
    </xf>
    <xf numFmtId="189" fontId="61" fillId="0" borderId="94" xfId="43935" applyFont="1" applyFill="1" applyBorder="1" applyAlignment="1">
      <alignment horizontal="right" vertical="center"/>
    </xf>
    <xf numFmtId="206" fontId="0" fillId="0" borderId="94" xfId="43935" applyNumberFormat="1" applyFont="1" applyBorder="1" applyAlignment="1">
      <alignment vertical="center"/>
    </xf>
    <xf numFmtId="205" fontId="0" fillId="0" borderId="94" xfId="43935" applyNumberFormat="1" applyFont="1" applyBorder="1" applyAlignment="1">
      <alignment vertical="center"/>
    </xf>
    <xf numFmtId="206" fontId="61" fillId="0" borderId="94" xfId="43935" applyNumberFormat="1" applyFont="1" applyBorder="1" applyAlignment="1">
      <alignment vertical="center"/>
    </xf>
    <xf numFmtId="189" fontId="61" fillId="0" borderId="94" xfId="43935" applyFont="1" applyBorder="1" applyAlignment="1">
      <alignment vertical="center"/>
    </xf>
    <xf numFmtId="189" fontId="61" fillId="0" borderId="94" xfId="43935" applyFont="1" applyBorder="1" applyAlignment="1">
      <alignment horizontal="center" vertical="center"/>
    </xf>
    <xf numFmtId="189" fontId="61" fillId="0" borderId="104" xfId="43935" applyFont="1" applyBorder="1" applyAlignment="1">
      <alignment horizontal="center" vertical="center"/>
    </xf>
    <xf numFmtId="0" fontId="61" fillId="0" borderId="121" xfId="0" applyFont="1" applyBorder="1" applyAlignment="1">
      <alignment horizontal="left" vertical="center"/>
    </xf>
    <xf numFmtId="0" fontId="0" fillId="0" borderId="114" xfId="0" applyBorder="1" applyAlignment="1">
      <alignment vertical="center" wrapText="1"/>
    </xf>
    <xf numFmtId="0" fontId="0" fillId="0" borderId="114" xfId="0" applyBorder="1" applyAlignment="1">
      <alignment horizontal="center" vertical="center"/>
    </xf>
    <xf numFmtId="206" fontId="0" fillId="0" borderId="114" xfId="43935" applyNumberFormat="1" applyFont="1" applyFill="1" applyBorder="1" applyAlignment="1">
      <alignment vertical="center"/>
    </xf>
    <xf numFmtId="205" fontId="0" fillId="0" borderId="114" xfId="43935" applyNumberFormat="1" applyFont="1" applyFill="1" applyBorder="1" applyAlignment="1">
      <alignment vertical="center"/>
    </xf>
    <xf numFmtId="189" fontId="61" fillId="0" borderId="114" xfId="43935" applyFont="1" applyFill="1" applyBorder="1" applyAlignment="1">
      <alignment horizontal="right" vertical="center"/>
    </xf>
    <xf numFmtId="206" fontId="0" fillId="0" borderId="114" xfId="43935" applyNumberFormat="1" applyFont="1" applyBorder="1" applyAlignment="1">
      <alignment vertical="center"/>
    </xf>
    <xf numFmtId="205" fontId="0" fillId="0" borderId="114" xfId="43935" applyNumberFormat="1" applyFont="1" applyBorder="1" applyAlignment="1">
      <alignment vertical="center"/>
    </xf>
    <xf numFmtId="206" fontId="61" fillId="0" borderId="114" xfId="43935" applyNumberFormat="1" applyFont="1" applyBorder="1" applyAlignment="1">
      <alignment vertical="center"/>
    </xf>
    <xf numFmtId="189" fontId="61" fillId="0" borderId="114" xfId="43935" applyFont="1" applyBorder="1" applyAlignment="1">
      <alignment vertical="center"/>
    </xf>
    <xf numFmtId="189" fontId="61" fillId="0" borderId="114" xfId="43935" applyFont="1" applyBorder="1" applyAlignment="1">
      <alignment horizontal="center" vertical="center"/>
    </xf>
    <xf numFmtId="189" fontId="61" fillId="0" borderId="116" xfId="43935" applyFont="1" applyBorder="1" applyAlignment="1">
      <alignment horizontal="center" vertical="center"/>
    </xf>
    <xf numFmtId="0" fontId="61" fillId="0" borderId="125" xfId="0" applyFont="1" applyBorder="1" applyAlignment="1">
      <alignment horizontal="left" vertical="center"/>
    </xf>
    <xf numFmtId="189" fontId="0" fillId="0" borderId="126" xfId="43935" applyFont="1" applyFill="1" applyBorder="1" applyAlignment="1">
      <alignment horizontal="right" vertical="center"/>
    </xf>
    <xf numFmtId="189" fontId="0" fillId="0" borderId="114" xfId="43935" applyFont="1" applyFill="1" applyBorder="1" applyAlignment="1">
      <alignment horizontal="right" vertical="center"/>
    </xf>
    <xf numFmtId="0" fontId="88" fillId="53" borderId="114" xfId="0" applyFont="1" applyFill="1" applyBorder="1" applyAlignment="1">
      <alignment vertical="center" wrapText="1"/>
    </xf>
    <xf numFmtId="0" fontId="0" fillId="0" borderId="114" xfId="0" applyBorder="1"/>
    <xf numFmtId="0" fontId="0" fillId="0" borderId="126" xfId="0" applyBorder="1" applyAlignment="1">
      <alignment horizontal="center"/>
    </xf>
    <xf numFmtId="207" fontId="0" fillId="0" borderId="0" xfId="0" applyNumberFormat="1" applyAlignment="1">
      <alignment vertical="center"/>
    </xf>
    <xf numFmtId="0" fontId="88" fillId="53" borderId="20" xfId="0" applyFont="1" applyFill="1" applyBorder="1" applyAlignment="1">
      <alignment vertical="center"/>
    </xf>
    <xf numFmtId="0" fontId="88" fillId="53" borderId="19" xfId="0" applyFont="1" applyFill="1" applyBorder="1" applyAlignment="1">
      <alignment vertical="center" wrapText="1"/>
    </xf>
    <xf numFmtId="0" fontId="88" fillId="53" borderId="19" xfId="0" applyFont="1" applyFill="1" applyBorder="1" applyAlignment="1">
      <alignment vertical="center"/>
    </xf>
    <xf numFmtId="0" fontId="149" fillId="53" borderId="19" xfId="0" applyFont="1" applyFill="1" applyBorder="1" applyAlignment="1">
      <alignment vertical="center"/>
    </xf>
    <xf numFmtId="205" fontId="149" fillId="53" borderId="19" xfId="0" applyNumberFormat="1" applyFont="1" applyFill="1" applyBorder="1" applyAlignment="1">
      <alignment horizontal="center" vertical="center"/>
    </xf>
    <xf numFmtId="0" fontId="149" fillId="53" borderId="19" xfId="0" applyFont="1" applyFill="1" applyBorder="1" applyAlignment="1">
      <alignment horizontal="right" vertical="center"/>
    </xf>
    <xf numFmtId="205" fontId="149" fillId="53" borderId="19" xfId="0" applyNumberFormat="1" applyFont="1" applyFill="1" applyBorder="1" applyAlignment="1">
      <alignment vertical="center"/>
    </xf>
    <xf numFmtId="43" fontId="88" fillId="53" borderId="19" xfId="0" applyNumberFormat="1" applyFont="1" applyFill="1" applyBorder="1" applyAlignment="1">
      <alignment vertical="center"/>
    </xf>
    <xf numFmtId="189" fontId="88" fillId="53" borderId="19" xfId="0" applyNumberFormat="1" applyFont="1" applyFill="1" applyBorder="1" applyAlignment="1">
      <alignment horizontal="center" vertical="center"/>
    </xf>
    <xf numFmtId="189" fontId="88" fillId="53" borderId="18" xfId="0" applyNumberFormat="1" applyFont="1" applyFill="1" applyBorder="1" applyAlignment="1">
      <alignment horizontal="center" vertical="center"/>
    </xf>
    <xf numFmtId="205" fontId="0" fillId="0" borderId="0" xfId="0" applyNumberFormat="1" applyAlignment="1">
      <alignment horizontal="center" vertical="center"/>
    </xf>
    <xf numFmtId="0" fontId="0" fillId="0" borderId="0" xfId="0" applyAlignment="1">
      <alignment horizontal="right" vertical="center"/>
    </xf>
    <xf numFmtId="206" fontId="0" fillId="0" borderId="0" xfId="0" applyNumberFormat="1" applyAlignment="1">
      <alignment vertical="center" wrapText="1"/>
    </xf>
    <xf numFmtId="0" fontId="5" fillId="0" borderId="0" xfId="10584" applyFont="1"/>
    <xf numFmtId="0" fontId="5" fillId="0" borderId="61" xfId="10584" applyFont="1" applyBorder="1"/>
    <xf numFmtId="0" fontId="5" fillId="0" borderId="71" xfId="10584" applyFont="1" applyBorder="1"/>
    <xf numFmtId="0" fontId="58" fillId="0" borderId="160" xfId="44075" applyFont="1" applyBorder="1" applyAlignment="1">
      <alignment horizontal="left" vertical="center"/>
    </xf>
    <xf numFmtId="0" fontId="151" fillId="0" borderId="161" xfId="44075" applyFont="1" applyBorder="1" applyAlignment="1"/>
    <xf numFmtId="0" fontId="5" fillId="0" borderId="126" xfId="10584" applyFont="1" applyBorder="1"/>
    <xf numFmtId="0" fontId="5" fillId="0" borderId="128" xfId="10584" applyFont="1" applyBorder="1"/>
    <xf numFmtId="0" fontId="5" fillId="0" borderId="126" xfId="10584" quotePrefix="1" applyFont="1" applyBorder="1"/>
    <xf numFmtId="0" fontId="1" fillId="0" borderId="0" xfId="10584" applyFont="1"/>
    <xf numFmtId="0" fontId="1" fillId="0" borderId="61" xfId="10584" applyFont="1" applyBorder="1"/>
    <xf numFmtId="0" fontId="1" fillId="0" borderId="71" xfId="10584" applyFont="1" applyBorder="1"/>
    <xf numFmtId="0" fontId="58" fillId="53" borderId="38" xfId="10584" applyFont="1" applyFill="1" applyBorder="1" applyAlignment="1">
      <alignment vertical="center" wrapText="1"/>
    </xf>
    <xf numFmtId="0" fontId="58" fillId="53" borderId="132" xfId="10584" applyFont="1" applyFill="1" applyBorder="1" applyAlignment="1">
      <alignment horizontal="center" vertical="center" wrapText="1"/>
    </xf>
    <xf numFmtId="0" fontId="58" fillId="53" borderId="40" xfId="10584" applyFont="1" applyFill="1" applyBorder="1" applyAlignment="1">
      <alignment vertical="center" wrapText="1"/>
    </xf>
    <xf numFmtId="0" fontId="1" fillId="0" borderId="58" xfId="10584" applyFont="1" applyBorder="1"/>
    <xf numFmtId="0" fontId="5" fillId="0" borderId="40" xfId="10584" applyFont="1" applyBorder="1" applyAlignment="1">
      <alignment horizontal="center"/>
    </xf>
    <xf numFmtId="208" fontId="58" fillId="0" borderId="40" xfId="10584" applyNumberFormat="1" applyFont="1" applyBorder="1" applyAlignment="1">
      <alignment horizontal="center"/>
    </xf>
    <xf numFmtId="0" fontId="58" fillId="0" borderId="40" xfId="10584" applyFont="1" applyBorder="1" applyAlignment="1">
      <alignment horizontal="left"/>
    </xf>
    <xf numFmtId="0" fontId="1" fillId="0" borderId="40" xfId="10584" applyFont="1" applyBorder="1"/>
    <xf numFmtId="1" fontId="5" fillId="0" borderId="40" xfId="10584" applyNumberFormat="1" applyFont="1" applyBorder="1" applyAlignment="1">
      <alignment horizontal="center"/>
    </xf>
    <xf numFmtId="0" fontId="1" fillId="2" borderId="40" xfId="10584" applyFont="1" applyFill="1" applyBorder="1"/>
    <xf numFmtId="0" fontId="1" fillId="0" borderId="40" xfId="10584" applyFont="1" applyBorder="1" applyAlignment="1">
      <alignment vertical="center"/>
    </xf>
    <xf numFmtId="1" fontId="5" fillId="0" borderId="40" xfId="10584" applyNumberFormat="1" applyFont="1" applyBorder="1" applyAlignment="1">
      <alignment horizontal="center" vertical="center"/>
    </xf>
    <xf numFmtId="0" fontId="58" fillId="0" borderId="40" xfId="10584" applyFont="1" applyBorder="1" applyAlignment="1">
      <alignment horizontal="left" vertical="center"/>
    </xf>
    <xf numFmtId="0" fontId="1" fillId="0" borderId="0" xfId="10584" applyFont="1" applyAlignment="1">
      <alignment vertical="center"/>
    </xf>
    <xf numFmtId="205" fontId="1" fillId="0" borderId="0" xfId="10584" applyNumberFormat="1" applyFont="1"/>
    <xf numFmtId="0" fontId="58" fillId="0" borderId="61" xfId="10584" applyFont="1" applyBorder="1"/>
    <xf numFmtId="0" fontId="1" fillId="0" borderId="68" xfId="10584" applyFont="1" applyBorder="1"/>
    <xf numFmtId="0" fontId="1" fillId="0" borderId="60" xfId="10584" applyFont="1" applyBorder="1"/>
    <xf numFmtId="0" fontId="1" fillId="0" borderId="54" xfId="10584" applyFont="1" applyBorder="1"/>
    <xf numFmtId="0" fontId="5" fillId="0" borderId="0" xfId="10584" applyFont="1" applyAlignment="1">
      <alignment wrapText="1"/>
    </xf>
    <xf numFmtId="0" fontId="1" fillId="0" borderId="61" xfId="10584" applyFont="1" applyBorder="1" applyAlignment="1">
      <alignment vertical="center"/>
    </xf>
    <xf numFmtId="0" fontId="1" fillId="0" borderId="71" xfId="10584" applyFont="1" applyBorder="1" applyAlignment="1">
      <alignment vertical="center"/>
    </xf>
    <xf numFmtId="0" fontId="58" fillId="53" borderId="40" xfId="10584" applyFont="1" applyFill="1" applyBorder="1" applyAlignment="1">
      <alignment horizontal="center" vertical="center" wrapText="1"/>
    </xf>
    <xf numFmtId="0" fontId="58" fillId="53" borderId="52" xfId="10584" applyFont="1" applyFill="1" applyBorder="1" applyAlignment="1">
      <alignment horizontal="center" vertical="center"/>
    </xf>
    <xf numFmtId="0" fontId="58" fillId="53" borderId="40" xfId="10584" applyFont="1" applyFill="1" applyBorder="1" applyAlignment="1">
      <alignment horizontal="center" vertical="center"/>
    </xf>
    <xf numFmtId="0" fontId="1" fillId="0" borderId="38" xfId="10584" applyFont="1" applyBorder="1" applyAlignment="1">
      <alignment horizontal="center" vertical="center"/>
    </xf>
    <xf numFmtId="0" fontId="58" fillId="102" borderId="162" xfId="10584" applyFont="1" applyFill="1" applyBorder="1" applyAlignment="1">
      <alignment horizontal="center" vertical="center"/>
    </xf>
    <xf numFmtId="209" fontId="1" fillId="0" borderId="132" xfId="10584" applyNumberFormat="1" applyFont="1" applyBorder="1" applyAlignment="1">
      <alignment horizontal="center" vertical="center"/>
    </xf>
    <xf numFmtId="0" fontId="5" fillId="0" borderId="38" xfId="10584" applyFont="1" applyBorder="1" applyAlignment="1">
      <alignment horizontal="left" vertical="center" wrapText="1"/>
    </xf>
    <xf numFmtId="0" fontId="5" fillId="0" borderId="162" xfId="10584" applyFont="1" applyBorder="1" applyAlignment="1">
      <alignment horizontal="center" vertical="center"/>
    </xf>
    <xf numFmtId="0" fontId="5" fillId="0" borderId="58" xfId="10584" applyFont="1" applyBorder="1" applyAlignment="1">
      <alignment horizontal="center" vertical="center"/>
    </xf>
    <xf numFmtId="0" fontId="5" fillId="0" borderId="16" xfId="10584" applyFont="1" applyBorder="1" applyAlignment="1">
      <alignment horizontal="center" vertical="center"/>
    </xf>
    <xf numFmtId="0" fontId="5" fillId="0" borderId="40" xfId="10584" applyFont="1" applyBorder="1" applyAlignment="1">
      <alignment horizontal="left" vertical="center" wrapText="1"/>
    </xf>
    <xf numFmtId="0" fontId="5" fillId="0" borderId="40" xfId="10584" applyFont="1" applyBorder="1" applyAlignment="1">
      <alignment horizontal="center" vertical="center"/>
    </xf>
    <xf numFmtId="0" fontId="1" fillId="0" borderId="61" xfId="10584" applyFont="1" applyBorder="1" applyAlignment="1">
      <alignment horizontal="left" vertical="center"/>
    </xf>
    <xf numFmtId="0" fontId="1" fillId="0" borderId="0" xfId="10584" applyFont="1" applyAlignment="1">
      <alignment horizontal="center" vertical="center"/>
    </xf>
    <xf numFmtId="0" fontId="58" fillId="53" borderId="40" xfId="10584" applyFont="1" applyFill="1" applyBorder="1" applyAlignment="1">
      <alignment horizontal="center" wrapText="1"/>
    </xf>
    <xf numFmtId="0" fontId="1" fillId="0" borderId="40" xfId="10584" applyFont="1" applyBorder="1" applyAlignment="1">
      <alignment horizontal="center" vertical="center"/>
    </xf>
    <xf numFmtId="0" fontId="1" fillId="0" borderId="0" xfId="44076" applyFont="1" applyFill="1" applyAlignment="1">
      <alignment vertical="center"/>
    </xf>
    <xf numFmtId="200" fontId="1" fillId="0" borderId="40" xfId="41735" applyNumberFormat="1" applyFont="1" applyFill="1" applyBorder="1" applyAlignment="1">
      <alignment horizontal="center" vertical="center"/>
    </xf>
    <xf numFmtId="200" fontId="5" fillId="102" borderId="40" xfId="41735" applyNumberFormat="1" applyFont="1" applyFill="1" applyBorder="1" applyAlignment="1">
      <alignment horizontal="center" vertical="center"/>
    </xf>
    <xf numFmtId="0" fontId="1" fillId="0" borderId="0" xfId="44076" applyFont="1" applyFill="1" applyAlignment="1">
      <alignment horizontal="left" vertical="center"/>
    </xf>
    <xf numFmtId="0" fontId="1" fillId="0" borderId="0" xfId="44076" applyFont="1" applyFill="1" applyAlignment="1">
      <alignment horizontal="center" vertical="center"/>
    </xf>
    <xf numFmtId="0" fontId="1" fillId="0" borderId="0" xfId="10584" applyFont="1" applyAlignment="1">
      <alignment horizontal="left" vertical="center"/>
    </xf>
    <xf numFmtId="0" fontId="5" fillId="0" borderId="61" xfId="44076" applyFont="1" applyBorder="1" applyAlignment="1">
      <alignment vertical="center"/>
    </xf>
    <xf numFmtId="0" fontId="58" fillId="0" borderId="38" xfId="10584" applyFont="1" applyBorder="1" applyAlignment="1">
      <alignment horizontal="center" vertical="center"/>
    </xf>
    <xf numFmtId="0" fontId="58" fillId="0" borderId="163" xfId="10584" applyFont="1" applyBorder="1" applyAlignment="1">
      <alignment horizontal="center" vertical="center"/>
    </xf>
    <xf numFmtId="0" fontId="58" fillId="0" borderId="165" xfId="10584" applyFont="1" applyBorder="1" applyAlignment="1">
      <alignment horizontal="center" vertical="center"/>
    </xf>
    <xf numFmtId="2" fontId="58" fillId="0" borderId="166" xfId="10584" applyNumberFormat="1" applyFont="1" applyBorder="1" applyAlignment="1">
      <alignment horizontal="center" vertical="center"/>
    </xf>
    <xf numFmtId="0" fontId="5" fillId="0" borderId="61" xfId="10584" applyFont="1" applyBorder="1" applyAlignment="1">
      <alignment vertical="center"/>
    </xf>
    <xf numFmtId="0" fontId="5" fillId="0" borderId="0" xfId="10584" applyFont="1" applyAlignment="1">
      <alignment vertical="center"/>
    </xf>
    <xf numFmtId="0" fontId="5" fillId="0" borderId="71" xfId="10584" applyFont="1" applyBorder="1" applyAlignment="1">
      <alignment vertical="center"/>
    </xf>
    <xf numFmtId="0" fontId="150" fillId="0" borderId="61" xfId="44075" applyBorder="1">
      <alignment vertical="top" wrapText="1"/>
    </xf>
    <xf numFmtId="0" fontId="5" fillId="0" borderId="68" xfId="10584" applyFont="1" applyBorder="1" applyAlignment="1">
      <alignment vertical="center"/>
    </xf>
    <xf numFmtId="0" fontId="5" fillId="0" borderId="60" xfId="10584" applyFont="1" applyBorder="1" applyAlignment="1">
      <alignment vertical="center"/>
    </xf>
    <xf numFmtId="0" fontId="5" fillId="0" borderId="54" xfId="10584" applyFont="1" applyBorder="1" applyAlignment="1">
      <alignment vertical="center"/>
    </xf>
    <xf numFmtId="43" fontId="1" fillId="0" borderId="0" xfId="10584" applyNumberFormat="1" applyFont="1" applyAlignment="1">
      <alignment vertical="center"/>
    </xf>
    <xf numFmtId="0" fontId="58" fillId="53" borderId="38" xfId="10584" applyFont="1" applyFill="1" applyBorder="1" applyAlignment="1">
      <alignment horizontal="center" vertical="center" wrapText="1"/>
    </xf>
    <xf numFmtId="0" fontId="58" fillId="53" borderId="38" xfId="10584" applyFont="1" applyFill="1" applyBorder="1" applyAlignment="1">
      <alignment horizontal="center" vertical="center"/>
    </xf>
    <xf numFmtId="0" fontId="58" fillId="53" borderId="163" xfId="10584" applyFont="1" applyFill="1" applyBorder="1" applyAlignment="1">
      <alignment horizontal="center" vertical="center"/>
    </xf>
    <xf numFmtId="0" fontId="58" fillId="53" borderId="132" xfId="10584" applyFont="1" applyFill="1" applyBorder="1" applyAlignment="1">
      <alignment horizontal="center" vertical="center"/>
    </xf>
    <xf numFmtId="0" fontId="1" fillId="0" borderId="38" xfId="10584" applyFont="1" applyBorder="1" applyAlignment="1">
      <alignment horizontal="center" vertical="center" wrapText="1"/>
    </xf>
    <xf numFmtId="10" fontId="1" fillId="0" borderId="38" xfId="44077" applyNumberFormat="1" applyFont="1" applyFill="1" applyBorder="1" applyAlignment="1">
      <alignment horizontal="center" vertical="center"/>
    </xf>
    <xf numFmtId="10" fontId="1" fillId="0" borderId="166" xfId="44077" applyNumberFormat="1" applyFont="1" applyFill="1" applyBorder="1" applyAlignment="1">
      <alignment horizontal="center" vertical="center"/>
    </xf>
    <xf numFmtId="10" fontId="1" fillId="0" borderId="132" xfId="44077" applyNumberFormat="1" applyFont="1" applyFill="1" applyBorder="1" applyAlignment="1">
      <alignment horizontal="center" vertical="center"/>
    </xf>
    <xf numFmtId="0" fontId="1" fillId="0" borderId="38" xfId="10584" applyFont="1" applyBorder="1" applyAlignment="1">
      <alignment vertical="center"/>
    </xf>
    <xf numFmtId="44" fontId="5" fillId="0" borderId="40" xfId="44078" applyFont="1" applyFill="1" applyBorder="1" applyAlignment="1">
      <alignment horizontal="center" vertical="center"/>
    </xf>
    <xf numFmtId="0" fontId="58" fillId="53" borderId="163" xfId="10584" applyFont="1" applyFill="1" applyBorder="1" applyAlignment="1">
      <alignment horizontal="center" vertical="center" wrapText="1"/>
    </xf>
    <xf numFmtId="0" fontId="1" fillId="0" borderId="38" xfId="10584" applyFont="1" applyBorder="1" applyAlignment="1">
      <alignment vertical="center" wrapText="1"/>
    </xf>
    <xf numFmtId="2" fontId="1" fillId="0" borderId="165" xfId="10584" applyNumberFormat="1" applyFont="1" applyBorder="1" applyAlignment="1">
      <alignment horizontal="center" vertical="center"/>
    </xf>
    <xf numFmtId="2" fontId="1" fillId="0" borderId="166" xfId="10584" applyNumberFormat="1" applyFont="1" applyBorder="1" applyAlignment="1">
      <alignment horizontal="center" vertical="center"/>
    </xf>
    <xf numFmtId="2" fontId="1" fillId="0" borderId="38" xfId="10584" applyNumberFormat="1" applyFont="1" applyBorder="1" applyAlignment="1">
      <alignment horizontal="center" vertical="center"/>
    </xf>
    <xf numFmtId="2" fontId="1" fillId="0" borderId="132" xfId="10584" applyNumberFormat="1" applyFont="1" applyBorder="1" applyAlignment="1">
      <alignment horizontal="center" vertical="center"/>
    </xf>
    <xf numFmtId="0" fontId="1" fillId="0" borderId="40" xfId="10584" applyFont="1" applyBorder="1" applyAlignment="1">
      <alignment vertical="center" wrapText="1"/>
    </xf>
    <xf numFmtId="43" fontId="1" fillId="0" borderId="40" xfId="44079" applyFont="1" applyFill="1" applyBorder="1" applyAlignment="1">
      <alignment vertical="center"/>
    </xf>
    <xf numFmtId="43" fontId="1" fillId="0" borderId="52" xfId="44079" applyFont="1" applyFill="1" applyBorder="1" applyAlignment="1">
      <alignment vertical="center"/>
    </xf>
    <xf numFmtId="0" fontId="58" fillId="0" borderId="38" xfId="10584" applyFont="1" applyBorder="1" applyAlignment="1">
      <alignment vertical="center"/>
    </xf>
    <xf numFmtId="43" fontId="58" fillId="0" borderId="162" xfId="44079" applyFont="1" applyFill="1" applyBorder="1" applyAlignment="1">
      <alignment vertical="center"/>
    </xf>
    <xf numFmtId="43" fontId="58" fillId="0" borderId="44" xfId="44079" applyFont="1" applyFill="1" applyBorder="1" applyAlignment="1">
      <alignment vertical="center"/>
    </xf>
    <xf numFmtId="0" fontId="1" fillId="0" borderId="40" xfId="10584" applyFont="1" applyBorder="1" applyAlignment="1">
      <alignment horizontal="center" vertical="center" wrapText="1"/>
    </xf>
    <xf numFmtId="43" fontId="1" fillId="0" borderId="40" xfId="44080" applyFont="1" applyFill="1" applyBorder="1" applyAlignment="1">
      <alignment vertical="center"/>
    </xf>
    <xf numFmtId="43" fontId="58" fillId="0" borderId="40" xfId="44079" applyFont="1" applyFill="1" applyBorder="1" applyAlignment="1">
      <alignment vertical="center"/>
    </xf>
    <xf numFmtId="0" fontId="1" fillId="0" borderId="40" xfId="10584" applyFont="1" applyBorder="1" applyAlignment="1">
      <alignment horizontal="right" vertical="center" wrapText="1"/>
    </xf>
    <xf numFmtId="44" fontId="58" fillId="97" borderId="40" xfId="44078" applyFont="1" applyFill="1" applyBorder="1" applyAlignment="1">
      <alignment vertical="center"/>
    </xf>
    <xf numFmtId="0" fontId="58" fillId="0" borderId="0" xfId="10584" applyFont="1" applyAlignment="1">
      <alignment vertical="center"/>
    </xf>
    <xf numFmtId="0" fontId="58" fillId="0" borderId="0" xfId="10584" applyFont="1" applyAlignment="1">
      <alignment horizontal="right" vertical="center"/>
    </xf>
    <xf numFmtId="0" fontId="2" fillId="0" borderId="0" xfId="10584" applyAlignment="1">
      <alignment vertical="center"/>
    </xf>
    <xf numFmtId="0" fontId="58" fillId="53" borderId="44" xfId="10584" applyFont="1" applyFill="1" applyBorder="1" applyAlignment="1">
      <alignment horizontal="center" vertical="center"/>
    </xf>
    <xf numFmtId="10" fontId="1" fillId="0" borderId="44" xfId="44077" applyNumberFormat="1" applyFont="1" applyFill="1" applyBorder="1" applyAlignment="1">
      <alignment horizontal="center" vertical="center"/>
    </xf>
    <xf numFmtId="10" fontId="1" fillId="0" borderId="40" xfId="44077" applyNumberFormat="1" applyFont="1" applyFill="1" applyBorder="1" applyAlignment="1">
      <alignment horizontal="center" vertical="center"/>
    </xf>
    <xf numFmtId="2" fontId="1" fillId="0" borderId="44" xfId="10584" applyNumberFormat="1" applyFont="1" applyBorder="1" applyAlignment="1">
      <alignment horizontal="center" vertical="center"/>
    </xf>
    <xf numFmtId="2" fontId="1" fillId="0" borderId="40" xfId="10584" applyNumberFormat="1" applyFont="1" applyBorder="1" applyAlignment="1">
      <alignment horizontal="center" vertical="center"/>
    </xf>
    <xf numFmtId="0" fontId="152" fillId="0" borderId="0" xfId="10584" applyFont="1" applyAlignment="1">
      <alignment vertical="center"/>
    </xf>
    <xf numFmtId="0" fontId="58" fillId="0" borderId="0" xfId="37" applyFont="1" applyAlignment="1">
      <alignment horizontal="center" vertical="center"/>
    </xf>
    <xf numFmtId="44" fontId="152" fillId="0" borderId="0" xfId="10584" applyNumberFormat="1" applyFont="1" applyAlignment="1">
      <alignment vertical="center"/>
    </xf>
    <xf numFmtId="44" fontId="1" fillId="0" borderId="40" xfId="44078" applyFont="1" applyFill="1" applyBorder="1" applyAlignment="1">
      <alignment vertical="center"/>
    </xf>
    <xf numFmtId="0" fontId="153" fillId="0" borderId="0" xfId="44075" applyFont="1" applyFill="1">
      <alignment vertical="top" wrapText="1"/>
    </xf>
    <xf numFmtId="44" fontId="1" fillId="0" borderId="0" xfId="10584" applyNumberFormat="1" applyFont="1" applyAlignment="1">
      <alignment vertical="center"/>
    </xf>
    <xf numFmtId="0" fontId="154" fillId="53" borderId="40" xfId="10584" applyFont="1" applyFill="1" applyBorder="1" applyAlignment="1">
      <alignment horizontal="center" vertical="center" wrapText="1"/>
    </xf>
    <xf numFmtId="0" fontId="154" fillId="53" borderId="40" xfId="10584" applyFont="1" applyFill="1" applyBorder="1" applyAlignment="1">
      <alignment horizontal="center" vertical="center"/>
    </xf>
    <xf numFmtId="0" fontId="11" fillId="0" borderId="40" xfId="10584" applyFont="1" applyBorder="1" applyAlignment="1">
      <alignment vertical="center" wrapText="1"/>
    </xf>
    <xf numFmtId="43" fontId="152" fillId="0" borderId="40" xfId="10584" applyNumberFormat="1" applyFont="1" applyBorder="1" applyAlignment="1">
      <alignment vertical="center"/>
    </xf>
    <xf numFmtId="0" fontId="11" fillId="0" borderId="40" xfId="10584" applyFont="1" applyBorder="1" applyAlignment="1">
      <alignment horizontal="center" vertical="center"/>
    </xf>
    <xf numFmtId="0" fontId="152" fillId="0" borderId="40" xfId="10584" applyFont="1" applyBorder="1" applyAlignment="1">
      <alignment vertical="center"/>
    </xf>
    <xf numFmtId="2" fontId="152" fillId="0" borderId="40" xfId="10584" applyNumberFormat="1" applyFont="1" applyBorder="1" applyAlignment="1">
      <alignment vertical="center"/>
    </xf>
    <xf numFmtId="0" fontId="154" fillId="0" borderId="40" xfId="10584" applyFont="1" applyBorder="1" applyAlignment="1">
      <alignment vertical="center"/>
    </xf>
    <xf numFmtId="43" fontId="154" fillId="0" borderId="40" xfId="10584" applyNumberFormat="1" applyFont="1" applyBorder="1" applyAlignment="1">
      <alignment vertical="center"/>
    </xf>
    <xf numFmtId="44" fontId="154" fillId="53" borderId="40" xfId="44078" applyFont="1" applyFill="1" applyBorder="1" applyAlignment="1">
      <alignment vertical="center"/>
    </xf>
    <xf numFmtId="0" fontId="114" fillId="0" borderId="0" xfId="10584" applyFont="1" applyAlignment="1">
      <alignment vertical="center"/>
    </xf>
    <xf numFmtId="0" fontId="1" fillId="0" borderId="0" xfId="2581" applyFont="1" applyAlignment="1">
      <alignment vertical="center"/>
    </xf>
    <xf numFmtId="0" fontId="1" fillId="0" borderId="0" xfId="2581" applyFont="1" applyAlignment="1">
      <alignment horizontal="center" vertical="center"/>
    </xf>
    <xf numFmtId="194" fontId="1" fillId="0" borderId="0" xfId="2581" applyNumberFormat="1" applyFont="1" applyAlignment="1">
      <alignment vertical="center"/>
    </xf>
    <xf numFmtId="200" fontId="1" fillId="0" borderId="0" xfId="2581" applyNumberFormat="1" applyFont="1" applyAlignment="1">
      <alignment vertical="center"/>
    </xf>
    <xf numFmtId="0" fontId="34" fillId="0" borderId="0" xfId="2581"/>
    <xf numFmtId="0" fontId="58" fillId="0" borderId="181" xfId="2581" applyFont="1" applyBorder="1" applyAlignment="1">
      <alignment horizontal="left" vertical="center"/>
    </xf>
    <xf numFmtId="0" fontId="151" fillId="0" borderId="161" xfId="2581" applyFont="1" applyBorder="1"/>
    <xf numFmtId="0" fontId="1" fillId="0" borderId="161" xfId="2581" applyFont="1" applyBorder="1" applyAlignment="1">
      <alignment horizontal="left" vertical="center"/>
    </xf>
    <xf numFmtId="0" fontId="151" fillId="0" borderId="182" xfId="2581" applyFont="1" applyBorder="1"/>
    <xf numFmtId="195" fontId="1" fillId="0" borderId="161" xfId="2581" applyNumberFormat="1" applyFont="1" applyBorder="1" applyAlignment="1">
      <alignment horizontal="left" vertical="center" wrapText="1"/>
    </xf>
    <xf numFmtId="0" fontId="1" fillId="0" borderId="161" xfId="2581" applyFont="1" applyBorder="1" applyAlignment="1">
      <alignment vertical="center" wrapText="1"/>
    </xf>
    <xf numFmtId="0" fontId="1" fillId="0" borderId="182" xfId="2581" applyFont="1" applyBorder="1" applyAlignment="1">
      <alignment vertical="center" wrapText="1"/>
    </xf>
    <xf numFmtId="0" fontId="1" fillId="0" borderId="173" xfId="2581" applyFont="1" applyBorder="1" applyAlignment="1">
      <alignment horizontal="left" vertical="center"/>
    </xf>
    <xf numFmtId="0" fontId="1" fillId="0" borderId="0" xfId="2581" applyFont="1" applyAlignment="1">
      <alignment horizontal="left" vertical="center"/>
    </xf>
    <xf numFmtId="194" fontId="1" fillId="0" borderId="0" xfId="2581" applyNumberFormat="1" applyFont="1" applyAlignment="1">
      <alignment horizontal="left" vertical="center"/>
    </xf>
    <xf numFmtId="200" fontId="1" fillId="0" borderId="0" xfId="2581" applyNumberFormat="1" applyFont="1" applyAlignment="1">
      <alignment horizontal="left" vertical="center"/>
    </xf>
    <xf numFmtId="0" fontId="1" fillId="0" borderId="174" xfId="2581" applyFont="1" applyBorder="1" applyAlignment="1">
      <alignment horizontal="left" vertical="center"/>
    </xf>
    <xf numFmtId="0" fontId="1" fillId="107" borderId="0" xfId="2581" applyFont="1" applyFill="1" applyAlignment="1">
      <alignment vertical="center"/>
    </xf>
    <xf numFmtId="0" fontId="1" fillId="0" borderId="173" xfId="2581" applyFont="1" applyBorder="1" applyAlignment="1">
      <alignment vertical="center"/>
    </xf>
    <xf numFmtId="0" fontId="58" fillId="0" borderId="0" xfId="2581" applyFont="1" applyAlignment="1">
      <alignment vertical="center"/>
    </xf>
    <xf numFmtId="0" fontId="1" fillId="0" borderId="174" xfId="2581" applyFont="1" applyBorder="1" applyAlignment="1">
      <alignment vertical="center"/>
    </xf>
    <xf numFmtId="0" fontId="1" fillId="0" borderId="0" xfId="2581" applyFont="1" applyAlignment="1">
      <alignment horizontal="left" vertical="center" wrapText="1"/>
    </xf>
    <xf numFmtId="194" fontId="58" fillId="0" borderId="0" xfId="2581" applyNumberFormat="1" applyFont="1" applyAlignment="1">
      <alignment horizontal="center" vertical="center"/>
    </xf>
    <xf numFmtId="195" fontId="1" fillId="0" borderId="0" xfId="2581" applyNumberFormat="1" applyFont="1" applyAlignment="1">
      <alignment vertical="center"/>
    </xf>
    <xf numFmtId="4" fontId="1" fillId="0" borderId="189" xfId="2581" applyNumberFormat="1" applyFont="1" applyBorder="1" applyAlignment="1">
      <alignment horizontal="center" vertical="center"/>
    </xf>
    <xf numFmtId="194" fontId="1" fillId="0" borderId="187" xfId="2581" applyNumberFormat="1" applyFont="1" applyBorder="1" applyAlignment="1">
      <alignment horizontal="right" vertical="center"/>
    </xf>
    <xf numFmtId="194" fontId="1" fillId="0" borderId="188" xfId="2581" applyNumberFormat="1" applyFont="1" applyBorder="1" applyAlignment="1">
      <alignment vertical="center"/>
    </xf>
    <xf numFmtId="4" fontId="5" fillId="0" borderId="189" xfId="2581" applyNumberFormat="1" applyFont="1" applyBorder="1" applyAlignment="1">
      <alignment horizontal="center" vertical="center"/>
    </xf>
    <xf numFmtId="0" fontId="1" fillId="0" borderId="190" xfId="2581" applyFont="1" applyBorder="1" applyAlignment="1">
      <alignment vertical="center"/>
    </xf>
    <xf numFmtId="0" fontId="1" fillId="0" borderId="191" xfId="2581" applyFont="1" applyBorder="1" applyAlignment="1">
      <alignment vertical="center"/>
    </xf>
    <xf numFmtId="0" fontId="1" fillId="0" borderId="191" xfId="2581" applyFont="1" applyBorder="1" applyAlignment="1">
      <alignment horizontal="center" vertical="center"/>
    </xf>
    <xf numFmtId="194" fontId="1" fillId="0" borderId="191" xfId="2581" applyNumberFormat="1" applyFont="1" applyBorder="1" applyAlignment="1">
      <alignment vertical="center"/>
    </xf>
    <xf numFmtId="200" fontId="1" fillId="0" borderId="191" xfId="2581" applyNumberFormat="1" applyFont="1" applyBorder="1" applyAlignment="1">
      <alignment vertical="center"/>
    </xf>
    <xf numFmtId="0" fontId="1" fillId="0" borderId="192" xfId="2581" applyFont="1" applyBorder="1" applyAlignment="1">
      <alignment vertical="center"/>
    </xf>
    <xf numFmtId="0" fontId="1" fillId="107" borderId="0" xfId="2581" applyFont="1" applyFill="1" applyAlignment="1">
      <alignment vertical="center" wrapText="1"/>
    </xf>
    <xf numFmtId="0" fontId="1" fillId="107" borderId="173" xfId="2581" applyFont="1" applyFill="1" applyBorder="1" applyAlignment="1">
      <alignment vertical="center" wrapText="1"/>
    </xf>
    <xf numFmtId="0" fontId="58" fillId="109" borderId="189" xfId="2581" applyFont="1" applyFill="1" applyBorder="1" applyAlignment="1">
      <alignment horizontal="center" vertical="center" wrapText="1"/>
    </xf>
    <xf numFmtId="200" fontId="58" fillId="109" borderId="189" xfId="2581" applyNumberFormat="1" applyFont="1" applyFill="1" applyBorder="1" applyAlignment="1">
      <alignment horizontal="center" vertical="center" wrapText="1"/>
    </xf>
    <xf numFmtId="0" fontId="1" fillId="107" borderId="174" xfId="2581" applyFont="1" applyFill="1" applyBorder="1" applyAlignment="1">
      <alignment vertical="center" wrapText="1"/>
    </xf>
    <xf numFmtId="0" fontId="1" fillId="107" borderId="173" xfId="2581" applyFont="1" applyFill="1" applyBorder="1" applyAlignment="1">
      <alignment vertical="center"/>
    </xf>
    <xf numFmtId="0" fontId="58" fillId="110" borderId="189" xfId="2581" applyFont="1" applyFill="1" applyBorder="1" applyAlignment="1">
      <alignment horizontal="center" vertical="center"/>
    </xf>
    <xf numFmtId="0" fontId="1" fillId="107" borderId="174" xfId="2581" applyFont="1" applyFill="1" applyBorder="1" applyAlignment="1">
      <alignment vertical="center"/>
    </xf>
    <xf numFmtId="0" fontId="1" fillId="0" borderId="173" xfId="2581" applyFont="1" applyBorder="1" applyAlignment="1">
      <alignment horizontal="center" vertical="center"/>
    </xf>
    <xf numFmtId="0" fontId="1" fillId="0" borderId="193" xfId="2581" applyFont="1" applyBorder="1" applyAlignment="1">
      <alignment horizontal="center" vertical="center"/>
    </xf>
    <xf numFmtId="194" fontId="1" fillId="0" borderId="193" xfId="2581" applyNumberFormat="1" applyFont="1" applyBorder="1" applyAlignment="1">
      <alignment horizontal="center" vertical="center"/>
    </xf>
    <xf numFmtId="4" fontId="1" fillId="0" borderId="193" xfId="2581" applyNumberFormat="1" applyFont="1" applyBorder="1" applyAlignment="1">
      <alignment horizontal="center" vertical="center"/>
    </xf>
    <xf numFmtId="3" fontId="1" fillId="0" borderId="193" xfId="2581" applyNumberFormat="1" applyFont="1" applyBorder="1" applyAlignment="1">
      <alignment horizontal="center" vertical="center"/>
    </xf>
    <xf numFmtId="200" fontId="1" fillId="0" borderId="193" xfId="2581" applyNumberFormat="1" applyFont="1" applyBorder="1" applyAlignment="1">
      <alignment horizontal="right" vertical="center"/>
    </xf>
    <xf numFmtId="4" fontId="1" fillId="0" borderId="193" xfId="2581" applyNumberFormat="1" applyFont="1" applyBorder="1" applyAlignment="1">
      <alignment horizontal="right" vertical="center"/>
    </xf>
    <xf numFmtId="0" fontId="1" fillId="0" borderId="174" xfId="2581" applyFont="1" applyBorder="1" applyAlignment="1">
      <alignment horizontal="center" vertical="center"/>
    </xf>
    <xf numFmtId="0" fontId="1" fillId="0" borderId="196" xfId="2581" applyFont="1" applyBorder="1" applyAlignment="1">
      <alignment horizontal="center" vertical="center"/>
    </xf>
    <xf numFmtId="194" fontId="1" fillId="0" borderId="196" xfId="2581" applyNumberFormat="1" applyFont="1" applyBorder="1" applyAlignment="1">
      <alignment horizontal="center" vertical="center"/>
    </xf>
    <xf numFmtId="4" fontId="1" fillId="0" borderId="196" xfId="2581" applyNumberFormat="1" applyFont="1" applyBorder="1" applyAlignment="1">
      <alignment horizontal="center" vertical="center"/>
    </xf>
    <xf numFmtId="3" fontId="1" fillId="0" borderId="196" xfId="2581" applyNumberFormat="1" applyFont="1" applyBorder="1" applyAlignment="1">
      <alignment horizontal="center" vertical="center"/>
    </xf>
    <xf numFmtId="200" fontId="1" fillId="0" borderId="196" xfId="2581" applyNumberFormat="1" applyFont="1" applyBorder="1" applyAlignment="1">
      <alignment horizontal="right" vertical="center"/>
    </xf>
    <xf numFmtId="4" fontId="1" fillId="0" borderId="196" xfId="2581" applyNumberFormat="1" applyFont="1" applyBorder="1" applyAlignment="1">
      <alignment horizontal="right" vertical="center"/>
    </xf>
    <xf numFmtId="0" fontId="5" fillId="0" borderId="0" xfId="2581" applyFont="1" applyAlignment="1">
      <alignment wrapText="1"/>
    </xf>
    <xf numFmtId="194" fontId="1" fillId="0" borderId="0" xfId="2581" applyNumberFormat="1" applyFont="1" applyAlignment="1">
      <alignment horizontal="center" vertical="center"/>
    </xf>
    <xf numFmtId="4" fontId="1" fillId="0" borderId="0" xfId="2581" applyNumberFormat="1" applyFont="1" applyAlignment="1">
      <alignment horizontal="center" vertical="center"/>
    </xf>
    <xf numFmtId="3" fontId="1" fillId="0" borderId="0" xfId="2581" applyNumberFormat="1" applyFont="1" applyAlignment="1">
      <alignment horizontal="center" vertical="center"/>
    </xf>
    <xf numFmtId="200" fontId="1" fillId="0" borderId="0" xfId="2581" applyNumberFormat="1" applyFont="1" applyAlignment="1">
      <alignment horizontal="right" vertical="center"/>
    </xf>
    <xf numFmtId="4" fontId="1" fillId="0" borderId="0" xfId="2581" applyNumberFormat="1" applyFont="1" applyAlignment="1">
      <alignment horizontal="right" vertical="center"/>
    </xf>
    <xf numFmtId="0" fontId="1" fillId="0" borderId="200" xfId="2581" applyFont="1" applyBorder="1" applyAlignment="1">
      <alignment horizontal="center" vertical="center"/>
    </xf>
    <xf numFmtId="0" fontId="1" fillId="0" borderId="201" xfId="2581" applyFont="1" applyBorder="1" applyAlignment="1">
      <alignment horizontal="center" vertical="center"/>
    </xf>
    <xf numFmtId="0" fontId="1" fillId="0" borderId="201" xfId="2581" applyFont="1" applyBorder="1" applyAlignment="1">
      <alignment horizontal="left" vertical="center" wrapText="1"/>
    </xf>
    <xf numFmtId="0" fontId="5" fillId="0" borderId="201" xfId="2581" applyFont="1" applyBorder="1" applyAlignment="1">
      <alignment wrapText="1"/>
    </xf>
    <xf numFmtId="194" fontId="1" fillId="0" borderId="201" xfId="2581" applyNumberFormat="1" applyFont="1" applyBorder="1" applyAlignment="1">
      <alignment horizontal="center" vertical="center"/>
    </xf>
    <xf numFmtId="4" fontId="1" fillId="0" borderId="201" xfId="2581" applyNumberFormat="1" applyFont="1" applyBorder="1" applyAlignment="1">
      <alignment horizontal="center" vertical="center"/>
    </xf>
    <xf numFmtId="3" fontId="1" fillId="0" borderId="201" xfId="2581" applyNumberFormat="1" applyFont="1" applyBorder="1" applyAlignment="1">
      <alignment horizontal="center" vertical="center"/>
    </xf>
    <xf numFmtId="200" fontId="1" fillId="0" borderId="201" xfId="2581" applyNumberFormat="1" applyFont="1" applyBorder="1" applyAlignment="1">
      <alignment horizontal="right" vertical="center"/>
    </xf>
    <xf numFmtId="4" fontId="1" fillId="0" borderId="201" xfId="2581" applyNumberFormat="1" applyFont="1" applyBorder="1" applyAlignment="1">
      <alignment horizontal="right" vertical="center"/>
    </xf>
    <xf numFmtId="0" fontId="1" fillId="0" borderId="202" xfId="2581" applyFont="1" applyBorder="1" applyAlignment="1">
      <alignment horizontal="center" vertical="center"/>
    </xf>
    <xf numFmtId="0" fontId="1" fillId="0" borderId="203" xfId="2581" applyFont="1" applyBorder="1" applyAlignment="1">
      <alignment horizontal="center" vertical="center"/>
    </xf>
    <xf numFmtId="194" fontId="1" fillId="0" borderId="203" xfId="2581" applyNumberFormat="1" applyFont="1" applyBorder="1" applyAlignment="1">
      <alignment horizontal="center" vertical="center"/>
    </xf>
    <xf numFmtId="4" fontId="1" fillId="0" borderId="203" xfId="2581" applyNumberFormat="1" applyFont="1" applyBorder="1" applyAlignment="1">
      <alignment horizontal="center" vertical="center"/>
    </xf>
    <xf numFmtId="3" fontId="1" fillId="0" borderId="203" xfId="2581" applyNumberFormat="1" applyFont="1" applyBorder="1" applyAlignment="1">
      <alignment horizontal="center" vertical="center"/>
    </xf>
    <xf numFmtId="200" fontId="1" fillId="0" borderId="203" xfId="2581" applyNumberFormat="1" applyFont="1" applyBorder="1" applyAlignment="1">
      <alignment horizontal="right" vertical="center"/>
    </xf>
    <xf numFmtId="4" fontId="1" fillId="0" borderId="203" xfId="2581" applyNumberFormat="1" applyFont="1" applyBorder="1" applyAlignment="1">
      <alignment horizontal="right" vertical="center"/>
    </xf>
    <xf numFmtId="0" fontId="1" fillId="107" borderId="0" xfId="2581" applyFont="1" applyFill="1" applyAlignment="1">
      <alignment horizontal="center" vertical="center"/>
    </xf>
    <xf numFmtId="0" fontId="1" fillId="107" borderId="173" xfId="2581" applyFont="1" applyFill="1" applyBorder="1" applyAlignment="1">
      <alignment horizontal="center" vertical="center"/>
    </xf>
    <xf numFmtId="4" fontId="58" fillId="109" borderId="189" xfId="2581" applyNumberFormat="1" applyFont="1" applyFill="1" applyBorder="1" applyAlignment="1">
      <alignment horizontal="right" vertical="center"/>
    </xf>
    <xf numFmtId="0" fontId="1" fillId="107" borderId="174" xfId="2581" applyFont="1" applyFill="1" applyBorder="1" applyAlignment="1">
      <alignment horizontal="center" vertical="center"/>
    </xf>
    <xf numFmtId="0" fontId="58" fillId="0" borderId="0" xfId="2581" applyFont="1" applyAlignment="1">
      <alignment horizontal="right" vertical="center"/>
    </xf>
    <xf numFmtId="0" fontId="5" fillId="0" borderId="0" xfId="2581" applyFont="1"/>
    <xf numFmtId="4" fontId="58" fillId="0" borderId="0" xfId="2581" applyNumberFormat="1" applyFont="1" applyAlignment="1">
      <alignment horizontal="right" vertical="center"/>
    </xf>
    <xf numFmtId="0" fontId="1" fillId="0" borderId="170" xfId="2581" applyFont="1" applyBorder="1" applyAlignment="1">
      <alignment vertical="center"/>
    </xf>
    <xf numFmtId="0" fontId="1" fillId="0" borderId="171" xfId="2581" applyFont="1" applyBorder="1" applyAlignment="1">
      <alignment vertical="center"/>
    </xf>
    <xf numFmtId="0" fontId="1" fillId="0" borderId="171" xfId="2581" applyFont="1" applyBorder="1" applyAlignment="1">
      <alignment horizontal="center" vertical="center"/>
    </xf>
    <xf numFmtId="194" fontId="1" fillId="0" borderId="171" xfId="2581" applyNumberFormat="1" applyFont="1" applyBorder="1" applyAlignment="1">
      <alignment vertical="center"/>
    </xf>
    <xf numFmtId="200" fontId="1" fillId="0" borderId="171" xfId="2581" applyNumberFormat="1" applyFont="1" applyBorder="1" applyAlignment="1">
      <alignment vertical="center"/>
    </xf>
    <xf numFmtId="0" fontId="1" fillId="0" borderId="172" xfId="2581" applyFont="1" applyBorder="1" applyAlignment="1">
      <alignment vertical="center"/>
    </xf>
    <xf numFmtId="4" fontId="6" fillId="0" borderId="208" xfId="2581" applyNumberFormat="1" applyFont="1" applyBorder="1" applyAlignment="1">
      <alignment horizontal="center" vertical="center"/>
    </xf>
    <xf numFmtId="10" fontId="58" fillId="0" borderId="213" xfId="44083" applyNumberFormat="1" applyFont="1" applyFill="1" applyBorder="1" applyAlignment="1">
      <alignment vertical="center"/>
    </xf>
    <xf numFmtId="43" fontId="155" fillId="0" borderId="0" xfId="44082" applyFont="1" applyFill="1" applyBorder="1" applyAlignment="1">
      <alignment horizontal="center"/>
    </xf>
    <xf numFmtId="10" fontId="58" fillId="0" borderId="0" xfId="2581" applyNumberFormat="1" applyFont="1" applyAlignment="1">
      <alignment horizontal="center" vertical="center"/>
    </xf>
    <xf numFmtId="0" fontId="1" fillId="0" borderId="200" xfId="2581" applyFont="1" applyBorder="1" applyAlignment="1">
      <alignment vertical="center"/>
    </xf>
    <xf numFmtId="0" fontId="1" fillId="0" borderId="201" xfId="2581" applyFont="1" applyBorder="1" applyAlignment="1">
      <alignment vertical="center"/>
    </xf>
    <xf numFmtId="194" fontId="1" fillId="0" borderId="201" xfId="2581" applyNumberFormat="1" applyFont="1" applyBorder="1" applyAlignment="1">
      <alignment vertical="center"/>
    </xf>
    <xf numFmtId="200" fontId="1" fillId="0" borderId="201" xfId="2581" applyNumberFormat="1" applyFont="1" applyBorder="1" applyAlignment="1">
      <alignment vertical="center"/>
    </xf>
    <xf numFmtId="0" fontId="1" fillId="0" borderId="202" xfId="2581" applyFont="1" applyBorder="1" applyAlignment="1">
      <alignment vertical="center"/>
    </xf>
    <xf numFmtId="0" fontId="157" fillId="0" borderId="0" xfId="2581" applyFont="1"/>
    <xf numFmtId="0" fontId="58" fillId="0" borderId="217" xfId="2581" applyFont="1" applyBorder="1" applyAlignment="1">
      <alignment vertical="center"/>
    </xf>
    <xf numFmtId="0" fontId="58" fillId="0" borderId="160" xfId="2581" applyFont="1" applyBorder="1" applyAlignment="1">
      <alignment vertical="center"/>
    </xf>
    <xf numFmtId="0" fontId="58" fillId="0" borderId="160" xfId="2581" applyFont="1" applyBorder="1" applyAlignment="1">
      <alignment horizontal="left" vertical="center"/>
    </xf>
    <xf numFmtId="0" fontId="128" fillId="53" borderId="40" xfId="2581" applyFont="1" applyFill="1" applyBorder="1" applyAlignment="1">
      <alignment horizontal="center" vertical="top" wrapText="1"/>
    </xf>
    <xf numFmtId="0" fontId="128" fillId="53" borderId="214" xfId="2581" applyFont="1" applyFill="1" applyBorder="1" applyAlignment="1">
      <alignment horizontal="left" vertical="center"/>
    </xf>
    <xf numFmtId="0" fontId="128" fillId="53" borderId="215" xfId="2581" applyFont="1" applyFill="1" applyBorder="1" applyAlignment="1">
      <alignment horizontal="center" vertical="center" wrapText="1"/>
    </xf>
    <xf numFmtId="0" fontId="128" fillId="53" borderId="215" xfId="2581" applyFont="1" applyFill="1" applyBorder="1" applyAlignment="1">
      <alignment horizontal="center" vertical="top" wrapText="1"/>
    </xf>
    <xf numFmtId="0" fontId="128" fillId="53" borderId="216" xfId="2581" applyFont="1" applyFill="1" applyBorder="1" applyAlignment="1">
      <alignment horizontal="center" vertical="top" wrapText="1"/>
    </xf>
    <xf numFmtId="0" fontId="157" fillId="0" borderId="49" xfId="2581" applyFont="1" applyBorder="1" applyAlignment="1">
      <alignment horizontal="center" vertical="center"/>
    </xf>
    <xf numFmtId="0" fontId="157" fillId="0" borderId="49" xfId="2581" applyFont="1" applyBorder="1"/>
    <xf numFmtId="0" fontId="157" fillId="0" borderId="49" xfId="2581" applyFont="1" applyBorder="1" applyAlignment="1">
      <alignment horizontal="center"/>
    </xf>
    <xf numFmtId="43" fontId="157" fillId="0" borderId="49" xfId="44082" applyFont="1" applyBorder="1" applyAlignment="1">
      <alignment vertical="center"/>
    </xf>
    <xf numFmtId="43" fontId="157" fillId="0" borderId="49" xfId="2581" applyNumberFormat="1" applyFont="1" applyBorder="1"/>
    <xf numFmtId="43" fontId="114" fillId="0" borderId="49" xfId="44082" applyFont="1" applyFill="1" applyBorder="1" applyAlignment="1">
      <alignment horizontal="right" vertical="top" wrapText="1"/>
    </xf>
    <xf numFmtId="0" fontId="157" fillId="0" borderId="49" xfId="2581" applyFont="1" applyBorder="1" applyAlignment="1">
      <alignment wrapText="1"/>
    </xf>
    <xf numFmtId="0" fontId="157" fillId="0" borderId="51" xfId="2581" applyFont="1" applyBorder="1" applyAlignment="1">
      <alignment horizontal="center" vertical="center"/>
    </xf>
    <xf numFmtId="0" fontId="157" fillId="0" borderId="51" xfId="2581" applyFont="1" applyBorder="1"/>
    <xf numFmtId="43" fontId="157" fillId="0" borderId="51" xfId="44082" applyFont="1" applyBorder="1" applyAlignment="1">
      <alignment vertical="center"/>
    </xf>
    <xf numFmtId="0" fontId="157" fillId="0" borderId="109" xfId="2581" applyFont="1" applyBorder="1" applyAlignment="1">
      <alignment horizontal="center" vertical="center"/>
    </xf>
    <xf numFmtId="0" fontId="157" fillId="0" borderId="109" xfId="2581" applyFont="1" applyBorder="1"/>
    <xf numFmtId="0" fontId="157" fillId="0" borderId="109" xfId="2581" applyFont="1" applyBorder="1" applyAlignment="1">
      <alignment horizontal="center"/>
    </xf>
    <xf numFmtId="43" fontId="157" fillId="0" borderId="109" xfId="44082" applyFont="1" applyBorder="1" applyAlignment="1">
      <alignment vertical="center"/>
    </xf>
    <xf numFmtId="43" fontId="157" fillId="0" borderId="109" xfId="2581" applyNumberFormat="1" applyFont="1" applyBorder="1"/>
    <xf numFmtId="43" fontId="114" fillId="0" borderId="109" xfId="44082" applyFont="1" applyFill="1" applyBorder="1" applyAlignment="1">
      <alignment horizontal="right" vertical="top" wrapText="1"/>
    </xf>
    <xf numFmtId="0" fontId="128" fillId="53" borderId="215" xfId="2581" applyFont="1" applyFill="1" applyBorder="1" applyAlignment="1">
      <alignment vertical="center" wrapText="1"/>
    </xf>
    <xf numFmtId="43" fontId="156" fillId="112" borderId="132" xfId="2581" applyNumberFormat="1" applyFont="1" applyFill="1" applyBorder="1"/>
    <xf numFmtId="0" fontId="34" fillId="0" borderId="215" xfId="2581" applyBorder="1"/>
    <xf numFmtId="0" fontId="159" fillId="0" borderId="69" xfId="2581" applyFont="1" applyBorder="1"/>
    <xf numFmtId="0" fontId="34" fillId="0" borderId="70" xfId="2581" applyBorder="1"/>
    <xf numFmtId="0" fontId="34" fillId="0" borderId="66" xfId="2581" applyBorder="1"/>
    <xf numFmtId="0" fontId="98" fillId="2" borderId="113" xfId="2581" applyFont="1" applyFill="1" applyBorder="1" applyAlignment="1">
      <alignment horizontal="justify" vertical="center"/>
    </xf>
    <xf numFmtId="0" fontId="34" fillId="0" borderId="114" xfId="2581" applyBorder="1"/>
    <xf numFmtId="0" fontId="34" fillId="0" borderId="115" xfId="2581" applyBorder="1"/>
    <xf numFmtId="0" fontId="98" fillId="2" borderId="129" xfId="2581" applyFont="1" applyFill="1" applyBorder="1" applyAlignment="1">
      <alignment vertical="center"/>
    </xf>
    <xf numFmtId="0" fontId="34" fillId="0" borderId="126" xfId="2581" applyBorder="1"/>
    <xf numFmtId="0" fontId="34" fillId="0" borderId="128" xfId="2581" applyBorder="1"/>
    <xf numFmtId="0" fontId="98" fillId="2" borderId="218" xfId="2581" applyFont="1" applyFill="1" applyBorder="1" applyAlignment="1">
      <alignment vertical="center"/>
    </xf>
    <xf numFmtId="0" fontId="34" fillId="0" borderId="123" xfId="2581" applyBorder="1"/>
    <xf numFmtId="0" fontId="34" fillId="0" borderId="130" xfId="2581" applyBorder="1"/>
    <xf numFmtId="0" fontId="98" fillId="2" borderId="93" xfId="2581" applyFont="1" applyFill="1" applyBorder="1" applyAlignment="1">
      <alignment vertical="center"/>
    </xf>
    <xf numFmtId="0" fontId="34" fillId="0" borderId="94" xfId="2581" applyBorder="1"/>
    <xf numFmtId="0" fontId="34" fillId="0" borderId="95" xfId="2581" applyBorder="1"/>
    <xf numFmtId="0" fontId="108" fillId="2" borderId="219" xfId="2581" applyFont="1" applyFill="1" applyBorder="1" applyAlignment="1">
      <alignment vertical="center"/>
    </xf>
    <xf numFmtId="0" fontId="34" fillId="0" borderId="191" xfId="2581" applyBorder="1"/>
    <xf numFmtId="0" fontId="34" fillId="0" borderId="220" xfId="2581" applyBorder="1"/>
    <xf numFmtId="0" fontId="34" fillId="0" borderId="102" xfId="2581" applyBorder="1"/>
    <xf numFmtId="0" fontId="34" fillId="0" borderId="43" xfId="2581" applyBorder="1"/>
    <xf numFmtId="0" fontId="34" fillId="0" borderId="147" xfId="2581" applyBorder="1"/>
    <xf numFmtId="0" fontId="34" fillId="0" borderId="61" xfId="2581" applyBorder="1"/>
    <xf numFmtId="0" fontId="34" fillId="0" borderId="71" xfId="2581" applyBorder="1"/>
    <xf numFmtId="0" fontId="34" fillId="0" borderId="214" xfId="2581" applyBorder="1"/>
    <xf numFmtId="0" fontId="34" fillId="0" borderId="216" xfId="2581" applyBorder="1"/>
    <xf numFmtId="0" fontId="160" fillId="2" borderId="0" xfId="0" applyFont="1" applyFill="1"/>
    <xf numFmtId="194" fontId="160" fillId="2" borderId="0" xfId="0" applyNumberFormat="1" applyFont="1" applyFill="1"/>
    <xf numFmtId="0" fontId="162" fillId="2" borderId="0" xfId="0" applyFont="1" applyFill="1"/>
    <xf numFmtId="0" fontId="108" fillId="2" borderId="121" xfId="0" applyFont="1" applyFill="1" applyBorder="1" applyAlignment="1">
      <alignment horizontal="justify" vertical="center"/>
    </xf>
    <xf numFmtId="0" fontId="108" fillId="2" borderId="113" xfId="0" applyFont="1" applyFill="1" applyBorder="1" applyAlignment="1">
      <alignment vertical="center"/>
    </xf>
    <xf numFmtId="0" fontId="108" fillId="2" borderId="125" xfId="0" applyFont="1" applyFill="1" applyBorder="1" applyAlignment="1">
      <alignment vertical="center"/>
    </xf>
    <xf numFmtId="0" fontId="108" fillId="2" borderId="218" xfId="0" applyFont="1" applyFill="1" applyBorder="1" applyAlignment="1">
      <alignment vertical="center" wrapText="1"/>
    </xf>
    <xf numFmtId="0" fontId="108" fillId="2" borderId="123" xfId="0" applyFont="1" applyFill="1" applyBorder="1" applyAlignment="1">
      <alignment horizontal="justify" vertical="center" wrapText="1"/>
    </xf>
    <xf numFmtId="0" fontId="108" fillId="2" borderId="122" xfId="0" applyFont="1" applyFill="1" applyBorder="1" applyAlignment="1">
      <alignment vertical="center"/>
    </xf>
    <xf numFmtId="0" fontId="108" fillId="2" borderId="129" xfId="0" applyFont="1" applyFill="1" applyBorder="1" applyAlignment="1">
      <alignment vertical="center" wrapText="1"/>
    </xf>
    <xf numFmtId="0" fontId="108" fillId="2" borderId="126" xfId="0" applyFont="1" applyFill="1" applyBorder="1" applyAlignment="1">
      <alignment horizontal="justify" vertical="center" wrapText="1"/>
    </xf>
    <xf numFmtId="0" fontId="108" fillId="2" borderId="127" xfId="0" applyFont="1" applyFill="1" applyBorder="1" applyAlignment="1">
      <alignment horizontal="justify" vertical="center" wrapText="1"/>
    </xf>
    <xf numFmtId="0" fontId="108" fillId="2" borderId="4" xfId="15571" applyFont="1" applyFill="1" applyBorder="1" applyAlignment="1">
      <alignment vertical="center"/>
    </xf>
    <xf numFmtId="0" fontId="108" fillId="2" borderId="0" xfId="15571" applyFont="1" applyFill="1" applyAlignment="1">
      <alignment vertical="center"/>
    </xf>
    <xf numFmtId="194" fontId="108" fillId="2" borderId="0" xfId="15571" applyNumberFormat="1" applyFont="1" applyFill="1" applyAlignment="1">
      <alignment vertical="center"/>
    </xf>
    <xf numFmtId="0" fontId="108" fillId="2" borderId="5" xfId="15571" applyFont="1" applyFill="1" applyBorder="1" applyAlignment="1">
      <alignment vertical="center"/>
    </xf>
    <xf numFmtId="0" fontId="166" fillId="106" borderId="40" xfId="0" applyFont="1" applyFill="1" applyBorder="1" applyAlignment="1">
      <alignment horizontal="center" vertical="center"/>
    </xf>
    <xf numFmtId="17" fontId="165" fillId="106" borderId="58" xfId="0" applyNumberFormat="1" applyFont="1" applyFill="1" applyBorder="1" applyAlignment="1">
      <alignment horizontal="center" vertical="center"/>
    </xf>
    <xf numFmtId="0" fontId="108" fillId="2" borderId="40" xfId="0" applyFont="1" applyFill="1" applyBorder="1" applyAlignment="1">
      <alignment horizontal="center" vertical="center"/>
    </xf>
    <xf numFmtId="204" fontId="167" fillId="2" borderId="40" xfId="0" applyNumberFormat="1" applyFont="1" applyFill="1" applyBorder="1" applyAlignment="1">
      <alignment horizontal="center" vertical="center"/>
    </xf>
    <xf numFmtId="210" fontId="108" fillId="2" borderId="40" xfId="0" applyNumberFormat="1" applyFont="1" applyFill="1" applyBorder="1" applyAlignment="1">
      <alignment horizontal="center" vertical="center"/>
    </xf>
    <xf numFmtId="0" fontId="160" fillId="2" borderId="4" xfId="0" applyFont="1" applyFill="1" applyBorder="1"/>
    <xf numFmtId="0" fontId="160" fillId="2" borderId="5" xfId="0" applyFont="1" applyFill="1" applyBorder="1"/>
    <xf numFmtId="0" fontId="165" fillId="53" borderId="6" xfId="15571" applyFont="1" applyFill="1" applyBorder="1" applyAlignment="1">
      <alignment horizontal="center" vertical="center" wrapText="1"/>
    </xf>
    <xf numFmtId="0" fontId="165" fillId="53" borderId="7" xfId="15571" applyFont="1" applyFill="1" applyBorder="1" applyAlignment="1">
      <alignment horizontal="center" vertical="center" wrapText="1"/>
    </xf>
    <xf numFmtId="0" fontId="165" fillId="53" borderId="47" xfId="15571" applyFont="1" applyFill="1" applyBorder="1" applyAlignment="1">
      <alignment horizontal="center" vertical="center" wrapText="1"/>
    </xf>
    <xf numFmtId="2" fontId="160" fillId="2" borderId="0" xfId="0" applyNumberFormat="1" applyFont="1" applyFill="1" applyAlignment="1">
      <alignment horizontal="center"/>
    </xf>
    <xf numFmtId="2" fontId="160" fillId="2" borderId="0" xfId="0" applyNumberFormat="1" applyFont="1" applyFill="1" applyAlignment="1">
      <alignment horizontal="left"/>
    </xf>
    <xf numFmtId="0" fontId="108" fillId="2" borderId="39" xfId="15571" applyFont="1" applyFill="1" applyBorder="1" applyAlignment="1">
      <alignment horizontal="center" vertical="center" wrapText="1"/>
    </xf>
    <xf numFmtId="0" fontId="160" fillId="2" borderId="40" xfId="15571" applyFont="1" applyFill="1" applyBorder="1" applyAlignment="1">
      <alignment horizontal="center" vertical="center" wrapText="1"/>
    </xf>
    <xf numFmtId="4" fontId="108" fillId="0" borderId="45" xfId="15571" applyNumberFormat="1" applyFont="1" applyBorder="1" applyAlignment="1">
      <alignment horizontal="center" vertical="center" wrapText="1"/>
    </xf>
    <xf numFmtId="0" fontId="160" fillId="2" borderId="0" xfId="0" applyFont="1" applyFill="1" applyAlignment="1">
      <alignment horizontal="left" vertical="center"/>
    </xf>
    <xf numFmtId="0" fontId="160" fillId="2" borderId="0" xfId="0" applyFont="1" applyFill="1" applyAlignment="1">
      <alignment vertical="center"/>
    </xf>
    <xf numFmtId="0" fontId="160" fillId="2" borderId="0" xfId="0" applyFont="1" applyFill="1" applyAlignment="1">
      <alignment vertical="top"/>
    </xf>
    <xf numFmtId="17" fontId="165" fillId="53" borderId="40" xfId="44085" applyNumberFormat="1" applyFont="1" applyFill="1" applyBorder="1" applyAlignment="1">
      <alignment horizontal="center" vertical="center"/>
    </xf>
    <xf numFmtId="49" fontId="165" fillId="53" borderId="40" xfId="44085" applyNumberFormat="1" applyFont="1" applyFill="1" applyBorder="1" applyAlignment="1">
      <alignment horizontal="center" vertical="center"/>
    </xf>
    <xf numFmtId="205" fontId="165" fillId="53" borderId="40" xfId="44085" applyNumberFormat="1" applyFont="1" applyFill="1" applyBorder="1" applyAlignment="1">
      <alignment horizontal="center" vertical="center"/>
    </xf>
    <xf numFmtId="17" fontId="160" fillId="0" borderId="77" xfId="0" applyNumberFormat="1" applyFont="1" applyBorder="1" applyAlignment="1">
      <alignment horizontal="center" vertical="center"/>
    </xf>
    <xf numFmtId="0" fontId="160" fillId="0" borderId="77" xfId="0" applyFont="1" applyBorder="1" applyAlignment="1">
      <alignment horizontal="center" vertical="center"/>
    </xf>
    <xf numFmtId="205" fontId="160" fillId="0" borderId="77" xfId="0" applyNumberFormat="1" applyFont="1" applyBorder="1" applyAlignment="1">
      <alignment horizontal="center" vertical="center"/>
    </xf>
    <xf numFmtId="17" fontId="160" fillId="0" borderId="49" xfId="0" applyNumberFormat="1" applyFont="1" applyBorder="1" applyAlignment="1">
      <alignment horizontal="center" vertical="center"/>
    </xf>
    <xf numFmtId="0" fontId="160" fillId="0" borderId="49" xfId="0" applyFont="1" applyBorder="1" applyAlignment="1">
      <alignment horizontal="center" vertical="center"/>
    </xf>
    <xf numFmtId="205" fontId="160" fillId="0" borderId="49" xfId="0" applyNumberFormat="1" applyFont="1" applyBorder="1" applyAlignment="1">
      <alignment horizontal="center" vertical="center"/>
    </xf>
    <xf numFmtId="17" fontId="160" fillId="0" borderId="109" xfId="0" applyNumberFormat="1" applyFont="1" applyBorder="1" applyAlignment="1">
      <alignment horizontal="center" vertical="center"/>
    </xf>
    <xf numFmtId="0" fontId="160" fillId="0" borderId="109" xfId="0" applyFont="1" applyBorder="1" applyAlignment="1">
      <alignment horizontal="center" vertical="center"/>
    </xf>
    <xf numFmtId="205" fontId="160" fillId="0" borderId="109" xfId="0" applyNumberFormat="1" applyFont="1" applyBorder="1" applyAlignment="1">
      <alignment horizontal="center" vertical="center"/>
    </xf>
    <xf numFmtId="0" fontId="170" fillId="2" borderId="0" xfId="44084" applyFont="1" applyFill="1" applyBorder="1" applyAlignment="1">
      <alignment horizontal="left" wrapText="1"/>
    </xf>
    <xf numFmtId="0" fontId="171" fillId="2" borderId="0" xfId="0" applyFont="1" applyFill="1"/>
    <xf numFmtId="0" fontId="170" fillId="2" borderId="0" xfId="44084" applyFont="1" applyFill="1" applyAlignment="1"/>
    <xf numFmtId="0" fontId="171" fillId="2" borderId="5" xfId="0" applyFont="1" applyFill="1" applyBorder="1"/>
    <xf numFmtId="0" fontId="160" fillId="2" borderId="143" xfId="0" applyFont="1" applyFill="1" applyBorder="1"/>
    <xf numFmtId="0" fontId="160" fillId="2" borderId="191" xfId="0" applyFont="1" applyFill="1" applyBorder="1"/>
    <xf numFmtId="194" fontId="160" fillId="2" borderId="191" xfId="0" applyNumberFormat="1" applyFont="1" applyFill="1" applyBorder="1"/>
    <xf numFmtId="0" fontId="160" fillId="2" borderId="224" xfId="0" applyFont="1" applyFill="1" applyBorder="1"/>
    <xf numFmtId="0" fontId="165" fillId="0" borderId="0" xfId="0" applyFont="1" applyAlignment="1">
      <alignment horizontal="center" vertical="center"/>
    </xf>
    <xf numFmtId="17" fontId="108" fillId="2" borderId="126" xfId="0" quotePrefix="1" applyNumberFormat="1" applyFont="1" applyFill="1" applyBorder="1" applyAlignment="1">
      <alignment horizontal="justify" vertical="center" wrapText="1"/>
    </xf>
    <xf numFmtId="0" fontId="108" fillId="2" borderId="215" xfId="15571" applyFont="1" applyFill="1" applyBorder="1" applyAlignment="1">
      <alignment horizontal="center" vertical="center"/>
    </xf>
    <xf numFmtId="0" fontId="165" fillId="106" borderId="39" xfId="15571" applyFont="1" applyFill="1" applyBorder="1" applyAlignment="1">
      <alignment horizontal="center" vertical="center" wrapText="1"/>
    </xf>
    <xf numFmtId="0" fontId="165" fillId="106" borderId="40" xfId="15571" applyFont="1" applyFill="1" applyBorder="1" applyAlignment="1">
      <alignment horizontal="center" vertical="center" wrapText="1"/>
    </xf>
    <xf numFmtId="194" fontId="165" fillId="106" borderId="40" xfId="15571" applyNumberFormat="1" applyFont="1" applyFill="1" applyBorder="1" applyAlignment="1">
      <alignment horizontal="center" vertical="center"/>
    </xf>
    <xf numFmtId="0" fontId="165" fillId="106" borderId="40" xfId="15571" applyFont="1" applyFill="1" applyBorder="1" applyAlignment="1">
      <alignment horizontal="center" vertical="center"/>
    </xf>
    <xf numFmtId="0" fontId="165" fillId="106" borderId="45" xfId="15571" applyFont="1" applyFill="1" applyBorder="1" applyAlignment="1">
      <alignment horizontal="center" vertical="center"/>
    </xf>
    <xf numFmtId="0" fontId="108" fillId="0" borderId="225" xfId="15571" applyFont="1" applyBorder="1" applyAlignment="1">
      <alignment horizontal="center" vertical="center" wrapText="1"/>
    </xf>
    <xf numFmtId="0" fontId="108" fillId="0" borderId="77" xfId="15571" applyFont="1" applyBorder="1" applyAlignment="1">
      <alignment horizontal="center" vertical="center"/>
    </xf>
    <xf numFmtId="4" fontId="108" fillId="0" borderId="77" xfId="15571" applyNumberFormat="1" applyFont="1" applyBorder="1" applyAlignment="1">
      <alignment horizontal="center" vertical="center"/>
    </xf>
    <xf numFmtId="2" fontId="108" fillId="0" borderId="49" xfId="1" applyNumberFormat="1" applyFont="1" applyFill="1" applyBorder="1" applyAlignment="1">
      <alignment horizontal="center" vertical="center"/>
    </xf>
    <xf numFmtId="2" fontId="108" fillId="0" borderId="77" xfId="1" applyNumberFormat="1" applyFont="1" applyFill="1" applyBorder="1" applyAlignment="1">
      <alignment horizontal="center" vertical="center"/>
    </xf>
    <xf numFmtId="205" fontId="108" fillId="0" borderId="77" xfId="15571" applyNumberFormat="1" applyFont="1" applyBorder="1" applyAlignment="1">
      <alignment horizontal="center" vertical="center"/>
    </xf>
    <xf numFmtId="2" fontId="108" fillId="0" borderId="77" xfId="15571" applyNumberFormat="1" applyFont="1" applyBorder="1" applyAlignment="1">
      <alignment horizontal="center" vertical="center"/>
    </xf>
    <xf numFmtId="4" fontId="108" fillId="0" borderId="88" xfId="15571" applyNumberFormat="1" applyFont="1" applyBorder="1" applyAlignment="1">
      <alignment horizontal="center" vertical="center"/>
    </xf>
    <xf numFmtId="0" fontId="108" fillId="115" borderId="48" xfId="15571" applyFont="1" applyFill="1" applyBorder="1" applyAlignment="1">
      <alignment horizontal="center" vertical="center" wrapText="1"/>
    </xf>
    <xf numFmtId="0" fontId="108" fillId="115" borderId="49" xfId="15571" applyFont="1" applyFill="1" applyBorder="1" applyAlignment="1">
      <alignment horizontal="center" vertical="center"/>
    </xf>
    <xf numFmtId="4" fontId="108" fillId="115" borderId="49" xfId="15571" applyNumberFormat="1" applyFont="1" applyFill="1" applyBorder="1" applyAlignment="1">
      <alignment horizontal="center" vertical="center"/>
    </xf>
    <xf numFmtId="2" fontId="108" fillId="115" borderId="49" xfId="1" applyNumberFormat="1" applyFont="1" applyFill="1" applyBorder="1" applyAlignment="1">
      <alignment horizontal="center" vertical="center"/>
    </xf>
    <xf numFmtId="205" fontId="108" fillId="115" borderId="49" xfId="15571" applyNumberFormat="1" applyFont="1" applyFill="1" applyBorder="1" applyAlignment="1">
      <alignment horizontal="center" vertical="center"/>
    </xf>
    <xf numFmtId="2" fontId="108" fillId="115" borderId="49" xfId="15571" applyNumberFormat="1" applyFont="1" applyFill="1" applyBorder="1" applyAlignment="1">
      <alignment horizontal="center" vertical="center"/>
    </xf>
    <xf numFmtId="4" fontId="108" fillId="115" borderId="50" xfId="15571" applyNumberFormat="1" applyFont="1" applyFill="1" applyBorder="1" applyAlignment="1">
      <alignment horizontal="center" vertical="center"/>
    </xf>
    <xf numFmtId="0" fontId="108" fillId="0" borderId="117" xfId="15571" applyFont="1" applyBorder="1" applyAlignment="1">
      <alignment horizontal="center" vertical="center" wrapText="1"/>
    </xf>
    <xf numFmtId="0" fontId="108" fillId="0" borderId="109" xfId="15571" applyFont="1" applyBorder="1" applyAlignment="1">
      <alignment horizontal="center" vertical="center"/>
    </xf>
    <xf numFmtId="4" fontId="108" fillId="0" borderId="109" xfId="15571" applyNumberFormat="1" applyFont="1" applyBorder="1" applyAlignment="1">
      <alignment horizontal="center" vertical="center"/>
    </xf>
    <xf numFmtId="2" fontId="108" fillId="0" borderId="109" xfId="1" applyNumberFormat="1" applyFont="1" applyFill="1" applyBorder="1" applyAlignment="1">
      <alignment horizontal="center" vertical="center"/>
    </xf>
    <xf numFmtId="205" fontId="108" fillId="0" borderId="109" xfId="15571" applyNumberFormat="1" applyFont="1" applyBorder="1" applyAlignment="1">
      <alignment horizontal="center" vertical="center"/>
    </xf>
    <xf numFmtId="2" fontId="108" fillId="0" borderId="109" xfId="15571" applyNumberFormat="1" applyFont="1" applyBorder="1" applyAlignment="1">
      <alignment horizontal="center" vertical="center"/>
    </xf>
    <xf numFmtId="4" fontId="108" fillId="0" borderId="110" xfId="15571" applyNumberFormat="1" applyFont="1" applyBorder="1" applyAlignment="1">
      <alignment horizontal="center" vertical="center"/>
    </xf>
    <xf numFmtId="0" fontId="108" fillId="2" borderId="0" xfId="15571" applyFont="1" applyFill="1" applyAlignment="1">
      <alignment horizontal="center" vertical="center"/>
    </xf>
    <xf numFmtId="4" fontId="108" fillId="2" borderId="0" xfId="15571" applyNumberFormat="1" applyFont="1" applyFill="1" applyAlignment="1">
      <alignment horizontal="center" vertical="center"/>
    </xf>
    <xf numFmtId="0" fontId="165" fillId="106" borderId="38" xfId="15571" applyFont="1" applyFill="1" applyBorder="1" applyAlignment="1">
      <alignment horizontal="center" vertical="center"/>
    </xf>
    <xf numFmtId="0" fontId="166" fillId="106" borderId="52" xfId="0" applyFont="1" applyFill="1" applyBorder="1" applyAlignment="1">
      <alignment horizontal="center" vertical="center"/>
    </xf>
    <xf numFmtId="204" fontId="108" fillId="2" borderId="40" xfId="0" applyNumberFormat="1" applyFont="1" applyFill="1" applyBorder="1" applyAlignment="1">
      <alignment horizontal="center" vertical="center"/>
    </xf>
    <xf numFmtId="204" fontId="108" fillId="0" borderId="40" xfId="0" applyNumberFormat="1" applyFont="1" applyBorder="1" applyAlignment="1">
      <alignment horizontal="center" vertical="center"/>
    </xf>
    <xf numFmtId="211" fontId="108" fillId="2" borderId="40" xfId="0" applyNumberFormat="1" applyFont="1" applyFill="1" applyBorder="1" applyAlignment="1">
      <alignment horizontal="center" vertical="center"/>
    </xf>
    <xf numFmtId="194" fontId="165" fillId="106" borderId="44" xfId="15571" applyNumberFormat="1" applyFont="1" applyFill="1" applyBorder="1" applyAlignment="1">
      <alignment horizontal="center" vertical="center"/>
    </xf>
    <xf numFmtId="194" fontId="165" fillId="106" borderId="44" xfId="15571" applyNumberFormat="1" applyFont="1" applyFill="1" applyBorder="1" applyAlignment="1">
      <alignment vertical="center"/>
    </xf>
    <xf numFmtId="194" fontId="165" fillId="106" borderId="74" xfId="15571" applyNumberFormat="1" applyFont="1" applyFill="1" applyBorder="1" applyAlignment="1">
      <alignment vertical="center"/>
    </xf>
    <xf numFmtId="0" fontId="108" fillId="2" borderId="92" xfId="15571" applyFont="1" applyFill="1" applyBorder="1" applyAlignment="1">
      <alignment horizontal="center" vertical="center"/>
    </xf>
    <xf numFmtId="4" fontId="108" fillId="2" borderId="91" xfId="15571" applyNumberFormat="1" applyFont="1" applyFill="1" applyBorder="1" applyAlignment="1">
      <alignment horizontal="center" vertical="center"/>
    </xf>
    <xf numFmtId="194" fontId="108" fillId="2" borderId="91" xfId="15571" applyNumberFormat="1" applyFont="1" applyFill="1" applyBorder="1" applyAlignment="1">
      <alignment horizontal="center" vertical="center"/>
    </xf>
    <xf numFmtId="0" fontId="108" fillId="2" borderId="118" xfId="15571" applyFont="1" applyFill="1" applyBorder="1" applyAlignment="1">
      <alignment horizontal="center" vertical="center"/>
    </xf>
    <xf numFmtId="0" fontId="108" fillId="2" borderId="126" xfId="15571" applyFont="1" applyFill="1" applyBorder="1" applyAlignment="1">
      <alignment horizontal="center" vertical="center"/>
    </xf>
    <xf numFmtId="4" fontId="108" fillId="2" borderId="129" xfId="15571" applyNumberFormat="1" applyFont="1" applyFill="1" applyBorder="1" applyAlignment="1">
      <alignment horizontal="center" vertical="center"/>
    </xf>
    <xf numFmtId="194" fontId="108" fillId="2" borderId="129" xfId="15571" applyNumberFormat="1" applyFont="1" applyFill="1" applyBorder="1" applyAlignment="1">
      <alignment horizontal="center" vertical="center"/>
    </xf>
    <xf numFmtId="0" fontId="108" fillId="2" borderId="127" xfId="15571" applyFont="1" applyFill="1" applyBorder="1" applyAlignment="1">
      <alignment horizontal="center" vertical="center"/>
    </xf>
    <xf numFmtId="0" fontId="108" fillId="2" borderId="131" xfId="15571" applyFont="1" applyFill="1" applyBorder="1" applyAlignment="1">
      <alignment vertical="center"/>
    </xf>
    <xf numFmtId="0" fontId="108" fillId="2" borderId="94" xfId="15571" applyFont="1" applyFill="1" applyBorder="1" applyAlignment="1">
      <alignment vertical="center"/>
    </xf>
    <xf numFmtId="194" fontId="108" fillId="2" borderId="93" xfId="15571" applyNumberFormat="1" applyFont="1" applyFill="1" applyBorder="1" applyAlignment="1">
      <alignment horizontal="center" vertical="center"/>
    </xf>
    <xf numFmtId="0" fontId="108" fillId="2" borderId="94" xfId="15571" applyFont="1" applyFill="1" applyBorder="1" applyAlignment="1">
      <alignment horizontal="center" vertical="center"/>
    </xf>
    <xf numFmtId="0" fontId="108" fillId="2" borderId="93" xfId="15571" applyFont="1" applyFill="1" applyBorder="1" applyAlignment="1">
      <alignment horizontal="center" vertical="center"/>
    </xf>
    <xf numFmtId="0" fontId="108" fillId="2" borderId="104" xfId="15571" applyFont="1" applyFill="1" applyBorder="1" applyAlignment="1">
      <alignment horizontal="center" vertical="center"/>
    </xf>
    <xf numFmtId="0" fontId="165" fillId="106" borderId="38" xfId="15571" applyFont="1" applyFill="1" applyBorder="1" applyAlignment="1">
      <alignment horizontal="center" vertical="center" wrapText="1"/>
    </xf>
    <xf numFmtId="0" fontId="165" fillId="2" borderId="92" xfId="15571" applyFont="1" applyFill="1" applyBorder="1" applyAlignment="1">
      <alignment horizontal="center" vertical="center"/>
    </xf>
    <xf numFmtId="4" fontId="165" fillId="2" borderId="91" xfId="15571" applyNumberFormat="1" applyFont="1" applyFill="1" applyBorder="1" applyAlignment="1">
      <alignment horizontal="center" vertical="center"/>
    </xf>
    <xf numFmtId="4" fontId="165" fillId="115" borderId="91" xfId="15571" applyNumberFormat="1" applyFont="1" applyFill="1" applyBorder="1" applyAlignment="1">
      <alignment horizontal="center" vertical="center"/>
    </xf>
    <xf numFmtId="0" fontId="165" fillId="115" borderId="92" xfId="15571" applyFont="1" applyFill="1" applyBorder="1" applyAlignment="1">
      <alignment horizontal="center" vertical="center"/>
    </xf>
    <xf numFmtId="4" fontId="165" fillId="0" borderId="91" xfId="15571" applyNumberFormat="1" applyFont="1" applyBorder="1" applyAlignment="1">
      <alignment horizontal="center" vertical="center"/>
    </xf>
    <xf numFmtId="0" fontId="165" fillId="0" borderId="92" xfId="15571" applyFont="1" applyBorder="1" applyAlignment="1">
      <alignment horizontal="center" vertical="center"/>
    </xf>
    <xf numFmtId="0" fontId="165" fillId="2" borderId="118" xfId="15571" applyFont="1" applyFill="1" applyBorder="1" applyAlignment="1">
      <alignment horizontal="center" vertical="center"/>
    </xf>
    <xf numFmtId="0" fontId="165" fillId="2" borderId="123" xfId="15571" applyFont="1" applyFill="1" applyBorder="1" applyAlignment="1">
      <alignment horizontal="center" vertical="center"/>
    </xf>
    <xf numFmtId="4" fontId="165" fillId="2" borderId="218" xfId="15571" applyNumberFormat="1" applyFont="1" applyFill="1" applyBorder="1" applyAlignment="1">
      <alignment horizontal="center" vertical="center"/>
    </xf>
    <xf numFmtId="4" fontId="165" fillId="115" borderId="218" xfId="15571" applyNumberFormat="1" applyFont="1" applyFill="1" applyBorder="1" applyAlignment="1">
      <alignment horizontal="center" vertical="center"/>
    </xf>
    <xf numFmtId="0" fontId="165" fillId="115" borderId="123" xfId="15571" applyFont="1" applyFill="1" applyBorder="1" applyAlignment="1">
      <alignment horizontal="center" vertical="center"/>
    </xf>
    <xf numFmtId="4" fontId="165" fillId="0" borderId="218" xfId="15571" applyNumberFormat="1" applyFont="1" applyBorder="1" applyAlignment="1">
      <alignment horizontal="center" vertical="center"/>
    </xf>
    <xf numFmtId="0" fontId="165" fillId="0" borderId="123" xfId="15571" applyFont="1" applyBorder="1" applyAlignment="1">
      <alignment horizontal="center" vertical="center"/>
    </xf>
    <xf numFmtId="0" fontId="165" fillId="2" borderId="124" xfId="15571" applyFont="1" applyFill="1" applyBorder="1" applyAlignment="1">
      <alignment horizontal="center" vertical="center"/>
    </xf>
    <xf numFmtId="194" fontId="165" fillId="2" borderId="38" xfId="15571" applyNumberFormat="1" applyFont="1" applyFill="1" applyBorder="1" applyAlignment="1">
      <alignment horizontal="center" vertical="center"/>
    </xf>
    <xf numFmtId="0" fontId="165" fillId="2" borderId="44" xfId="15571" applyFont="1" applyFill="1" applyBorder="1" applyAlignment="1">
      <alignment horizontal="center" vertical="center"/>
    </xf>
    <xf numFmtId="194" fontId="165" fillId="115" borderId="38" xfId="15571" applyNumberFormat="1" applyFont="1" applyFill="1" applyBorder="1" applyAlignment="1">
      <alignment horizontal="center" vertical="center"/>
    </xf>
    <xf numFmtId="0" fontId="165" fillId="115" borderId="44" xfId="15571" applyFont="1" applyFill="1" applyBorder="1" applyAlignment="1">
      <alignment horizontal="center" vertical="center"/>
    </xf>
    <xf numFmtId="194" fontId="165" fillId="0" borderId="38" xfId="15571" applyNumberFormat="1" applyFont="1" applyBorder="1" applyAlignment="1">
      <alignment horizontal="center" vertical="center"/>
    </xf>
    <xf numFmtId="0" fontId="165" fillId="0" borderId="44" xfId="15571" applyFont="1" applyBorder="1" applyAlignment="1">
      <alignment horizontal="center" vertical="center"/>
    </xf>
    <xf numFmtId="0" fontId="108" fillId="2" borderId="74" xfId="15571" applyFont="1" applyFill="1" applyBorder="1" applyAlignment="1">
      <alignment horizontal="center" vertical="center"/>
    </xf>
    <xf numFmtId="0" fontId="108" fillId="2" borderId="99" xfId="15571" applyFont="1" applyFill="1" applyBorder="1" applyAlignment="1">
      <alignment vertical="center"/>
    </xf>
    <xf numFmtId="0" fontId="108" fillId="2" borderId="70" xfId="15571" applyFont="1" applyFill="1" applyBorder="1" applyAlignment="1">
      <alignment vertical="center"/>
    </xf>
    <xf numFmtId="0" fontId="108" fillId="2" borderId="112" xfId="15571" applyFont="1" applyFill="1" applyBorder="1" applyAlignment="1">
      <alignment vertical="center"/>
    </xf>
    <xf numFmtId="0" fontId="108" fillId="2" borderId="143" xfId="15571" applyFont="1" applyFill="1" applyBorder="1" applyAlignment="1">
      <alignment vertical="center"/>
    </xf>
    <xf numFmtId="0" fontId="108" fillId="2" borderId="191" xfId="15571" applyFont="1" applyFill="1" applyBorder="1" applyAlignment="1">
      <alignment vertical="center"/>
    </xf>
    <xf numFmtId="0" fontId="108" fillId="2" borderId="224" xfId="15571" applyFont="1" applyFill="1" applyBorder="1" applyAlignment="1">
      <alignment vertical="center"/>
    </xf>
    <xf numFmtId="0" fontId="108" fillId="115" borderId="225" xfId="15571" applyFont="1" applyFill="1" applyBorder="1" applyAlignment="1">
      <alignment horizontal="center" vertical="center" wrapText="1"/>
    </xf>
    <xf numFmtId="0" fontId="108" fillId="115" borderId="77" xfId="15571" applyFont="1" applyFill="1" applyBorder="1" applyAlignment="1">
      <alignment horizontal="center" vertical="center"/>
    </xf>
    <xf numFmtId="4" fontId="108" fillId="115" borderId="77" xfId="15571" applyNumberFormat="1" applyFont="1" applyFill="1" applyBorder="1" applyAlignment="1">
      <alignment horizontal="center" vertical="center"/>
    </xf>
    <xf numFmtId="2" fontId="108" fillId="115" borderId="77" xfId="1" applyNumberFormat="1" applyFont="1" applyFill="1" applyBorder="1" applyAlignment="1">
      <alignment horizontal="center" vertical="center"/>
    </xf>
    <xf numFmtId="205" fontId="108" fillId="115" borderId="77" xfId="15571" applyNumberFormat="1" applyFont="1" applyFill="1" applyBorder="1" applyAlignment="1">
      <alignment horizontal="center" vertical="center"/>
    </xf>
    <xf numFmtId="2" fontId="108" fillId="115" borderId="77" xfId="15571" applyNumberFormat="1" applyFont="1" applyFill="1" applyBorder="1" applyAlignment="1">
      <alignment horizontal="center" vertical="center"/>
    </xf>
    <xf numFmtId="4" fontId="108" fillId="115" borderId="88" xfId="15571" applyNumberFormat="1" applyFont="1" applyFill="1" applyBorder="1" applyAlignment="1">
      <alignment horizontal="center" vertical="center"/>
    </xf>
    <xf numFmtId="0" fontId="108" fillId="2" borderId="109" xfId="15571" applyFont="1" applyFill="1" applyBorder="1" applyAlignment="1">
      <alignment horizontal="center" vertical="center"/>
    </xf>
    <xf numFmtId="4" fontId="108" fillId="2" borderId="109" xfId="15571" applyNumberFormat="1" applyFont="1" applyFill="1" applyBorder="1" applyAlignment="1">
      <alignment horizontal="center" vertical="center"/>
    </xf>
    <xf numFmtId="2" fontId="108" fillId="2" borderId="109" xfId="1" applyNumberFormat="1" applyFont="1" applyFill="1" applyBorder="1" applyAlignment="1">
      <alignment horizontal="center" vertical="center"/>
    </xf>
    <xf numFmtId="205" fontId="108" fillId="2" borderId="109" xfId="15571" applyNumberFormat="1" applyFont="1" applyFill="1" applyBorder="1" applyAlignment="1">
      <alignment horizontal="center" vertical="center"/>
    </xf>
    <xf numFmtId="2" fontId="108" fillId="2" borderId="109" xfId="15571" applyNumberFormat="1" applyFont="1" applyFill="1" applyBorder="1" applyAlignment="1">
      <alignment horizontal="center" vertical="center"/>
    </xf>
    <xf numFmtId="4" fontId="108" fillId="2" borderId="110" xfId="15571" applyNumberFormat="1" applyFont="1" applyFill="1" applyBorder="1" applyAlignment="1">
      <alignment horizontal="center" vertical="center"/>
    </xf>
    <xf numFmtId="0" fontId="108" fillId="2" borderId="4" xfId="15571" applyFont="1" applyFill="1" applyBorder="1" applyAlignment="1">
      <alignment horizontal="center" vertical="center"/>
    </xf>
    <xf numFmtId="205" fontId="108" fillId="0" borderId="49" xfId="15571" applyNumberFormat="1" applyFont="1" applyBorder="1" applyAlignment="1">
      <alignment horizontal="center" vertical="center"/>
    </xf>
    <xf numFmtId="194" fontId="165" fillId="106" borderId="58" xfId="15571" applyNumberFormat="1" applyFont="1" applyFill="1" applyBorder="1" applyAlignment="1">
      <alignment horizontal="center" vertical="center"/>
    </xf>
    <xf numFmtId="0" fontId="165" fillId="106" borderId="58" xfId="15571" applyFont="1" applyFill="1" applyBorder="1" applyAlignment="1">
      <alignment horizontal="center" vertical="center"/>
    </xf>
    <xf numFmtId="0" fontId="108" fillId="2" borderId="77" xfId="15571" applyFont="1" applyFill="1" applyBorder="1" applyAlignment="1">
      <alignment horizontal="center" vertical="center"/>
    </xf>
    <xf numFmtId="4" fontId="108" fillId="2" borderId="77" xfId="15571" applyNumberFormat="1" applyFont="1" applyFill="1" applyBorder="1" applyAlignment="1">
      <alignment horizontal="center" vertical="center"/>
    </xf>
    <xf numFmtId="195" fontId="108" fillId="2" borderId="0" xfId="0" applyNumberFormat="1" applyFont="1" applyFill="1" applyAlignment="1">
      <alignment horizontal="justify" vertical="center"/>
    </xf>
    <xf numFmtId="0" fontId="162" fillId="2" borderId="112" xfId="0" applyFont="1" applyFill="1" applyBorder="1"/>
    <xf numFmtId="0" fontId="108" fillId="2" borderId="125" xfId="0" applyFont="1" applyFill="1" applyBorder="1" applyAlignment="1">
      <alignment horizontal="justify" vertical="center"/>
    </xf>
    <xf numFmtId="0" fontId="108" fillId="2" borderId="128" xfId="0" applyFont="1" applyFill="1" applyBorder="1" applyAlignment="1">
      <alignment horizontal="justify" vertical="center" wrapText="1"/>
    </xf>
    <xf numFmtId="0" fontId="162" fillId="2" borderId="123" xfId="0" applyFont="1" applyFill="1" applyBorder="1"/>
    <xf numFmtId="0" fontId="162" fillId="2" borderId="127" xfId="0" applyFont="1" applyFill="1" applyBorder="1"/>
    <xf numFmtId="17" fontId="108" fillId="2" borderId="126" xfId="0" quotePrefix="1" applyNumberFormat="1" applyFont="1" applyFill="1" applyBorder="1" applyAlignment="1">
      <alignment horizontal="left" vertical="center" wrapText="1"/>
    </xf>
    <xf numFmtId="0" fontId="108" fillId="2" borderId="94" xfId="0" applyFont="1" applyFill="1" applyBorder="1" applyAlignment="1">
      <alignment horizontal="justify" vertical="center" wrapText="1"/>
    </xf>
    <xf numFmtId="0" fontId="162" fillId="2" borderId="94" xfId="0" applyFont="1" applyFill="1" applyBorder="1"/>
    <xf numFmtId="0" fontId="162" fillId="2" borderId="221" xfId="0" applyFont="1" applyFill="1" applyBorder="1"/>
    <xf numFmtId="0" fontId="163" fillId="2" borderId="0" xfId="0" applyFont="1" applyFill="1" applyAlignment="1">
      <alignment horizontal="center" vertical="center"/>
    </xf>
    <xf numFmtId="0" fontId="162" fillId="2" borderId="5" xfId="0" applyFont="1" applyFill="1" applyBorder="1"/>
    <xf numFmtId="0" fontId="108" fillId="0" borderId="0" xfId="15571" applyFont="1" applyAlignment="1">
      <alignment horizontal="justify" vertical="center"/>
    </xf>
    <xf numFmtId="0" fontId="160" fillId="2" borderId="221" xfId="0" applyFont="1" applyFill="1" applyBorder="1"/>
    <xf numFmtId="0" fontId="165" fillId="87" borderId="44" xfId="15571" applyFont="1" applyFill="1" applyBorder="1" applyAlignment="1">
      <alignment horizontal="center" vertical="center" wrapText="1"/>
    </xf>
    <xf numFmtId="0" fontId="165" fillId="87" borderId="58" xfId="15571" applyFont="1" applyFill="1" applyBorder="1" applyAlignment="1">
      <alignment horizontal="center" vertical="center" wrapText="1"/>
    </xf>
    <xf numFmtId="0" fontId="165" fillId="87" borderId="40" xfId="15571" applyFont="1" applyFill="1" applyBorder="1" applyAlignment="1">
      <alignment horizontal="center" vertical="center" wrapText="1"/>
    </xf>
    <xf numFmtId="0" fontId="165" fillId="87" borderId="215" xfId="15571" applyFont="1" applyFill="1" applyBorder="1" applyAlignment="1">
      <alignment horizontal="center" vertical="center" wrapText="1"/>
    </xf>
    <xf numFmtId="0" fontId="108" fillId="0" borderId="40" xfId="15571" applyFont="1" applyBorder="1" applyAlignment="1">
      <alignment horizontal="justify" vertical="center"/>
    </xf>
    <xf numFmtId="212" fontId="108" fillId="0" borderId="40" xfId="15571" applyNumberFormat="1" applyFont="1" applyBorder="1" applyAlignment="1">
      <alignment horizontal="center" vertical="center"/>
    </xf>
    <xf numFmtId="4" fontId="108" fillId="2" borderId="40" xfId="15571" applyNumberFormat="1" applyFont="1" applyFill="1" applyBorder="1" applyAlignment="1">
      <alignment horizontal="center" vertical="center"/>
    </xf>
    <xf numFmtId="0" fontId="108" fillId="2" borderId="40" xfId="15571" applyFont="1" applyFill="1" applyBorder="1" applyAlignment="1">
      <alignment horizontal="center" vertical="center"/>
    </xf>
    <xf numFmtId="204" fontId="108" fillId="2" borderId="40" xfId="15571" applyNumberFormat="1" applyFont="1" applyFill="1" applyBorder="1" applyAlignment="1">
      <alignment horizontal="center" vertical="center"/>
    </xf>
    <xf numFmtId="4" fontId="108" fillId="0" borderId="40" xfId="15571" applyNumberFormat="1" applyFont="1" applyBorder="1" applyAlignment="1">
      <alignment horizontal="center" vertical="center"/>
    </xf>
    <xf numFmtId="4" fontId="108" fillId="0" borderId="132" xfId="15571" applyNumberFormat="1" applyFont="1" applyBorder="1" applyAlignment="1">
      <alignment horizontal="center" vertical="center"/>
    </xf>
    <xf numFmtId="4" fontId="108" fillId="0" borderId="44" xfId="15571" applyNumberFormat="1" applyFont="1" applyBorder="1" applyAlignment="1">
      <alignment horizontal="center" vertical="center"/>
    </xf>
    <xf numFmtId="0" fontId="160" fillId="2" borderId="45" xfId="0" applyFont="1" applyFill="1" applyBorder="1"/>
    <xf numFmtId="4" fontId="108" fillId="2" borderId="0" xfId="0" applyNumberFormat="1" applyFont="1" applyFill="1"/>
    <xf numFmtId="4" fontId="165" fillId="97" borderId="40" xfId="15571" applyNumberFormat="1" applyFont="1" applyFill="1" applyBorder="1" applyAlignment="1">
      <alignment horizontal="center" vertical="center"/>
    </xf>
    <xf numFmtId="4" fontId="165" fillId="0" borderId="40" xfId="15571" applyNumberFormat="1" applyFont="1" applyBorder="1" applyAlignment="1">
      <alignment horizontal="center" vertical="center"/>
    </xf>
    <xf numFmtId="0" fontId="108" fillId="0" borderId="229" xfId="15571" applyFont="1" applyBorder="1" applyAlignment="1">
      <alignment horizontal="left" vertical="center" wrapText="1"/>
    </xf>
    <xf numFmtId="212" fontId="108" fillId="0" borderId="229" xfId="15571" applyNumberFormat="1" applyFont="1" applyBorder="1" applyAlignment="1">
      <alignment horizontal="center" vertical="center"/>
    </xf>
    <xf numFmtId="0" fontId="108" fillId="2" borderId="229" xfId="15571" applyFont="1" applyFill="1" applyBorder="1" applyAlignment="1">
      <alignment horizontal="center" vertical="center"/>
    </xf>
    <xf numFmtId="4" fontId="108" fillId="2" borderId="229" xfId="15571" applyNumberFormat="1" applyFont="1" applyFill="1" applyBorder="1" applyAlignment="1">
      <alignment horizontal="center" vertical="center"/>
    </xf>
    <xf numFmtId="4" fontId="108" fillId="0" borderId="229" xfId="15571" applyNumberFormat="1" applyFont="1" applyBorder="1" applyAlignment="1">
      <alignment horizontal="center" vertical="center"/>
    </xf>
    <xf numFmtId="0" fontId="160" fillId="2" borderId="230" xfId="0" applyFont="1" applyFill="1" applyBorder="1"/>
    <xf numFmtId="0" fontId="108" fillId="0" borderId="58" xfId="15571" applyFont="1" applyBorder="1" applyAlignment="1">
      <alignment horizontal="justify" vertical="center"/>
    </xf>
    <xf numFmtId="212" fontId="108" fillId="0" borderId="232" xfId="15571" applyNumberFormat="1" applyFont="1" applyBorder="1" applyAlignment="1">
      <alignment horizontal="center" vertical="center"/>
    </xf>
    <xf numFmtId="4" fontId="108" fillId="2" borderId="232" xfId="15571" applyNumberFormat="1" applyFont="1" applyFill="1" applyBorder="1" applyAlignment="1">
      <alignment horizontal="center" vertical="center"/>
    </xf>
    <xf numFmtId="212" fontId="108" fillId="0" borderId="58" xfId="15571" applyNumberFormat="1" applyFont="1" applyBorder="1" applyAlignment="1">
      <alignment horizontal="center" vertical="center"/>
    </xf>
    <xf numFmtId="0" fontId="108" fillId="0" borderId="232" xfId="15571" applyFont="1" applyBorder="1" applyAlignment="1">
      <alignment horizontal="center" vertical="center"/>
    </xf>
    <xf numFmtId="0" fontId="108" fillId="2" borderId="58" xfId="15571" applyFont="1" applyFill="1" applyBorder="1" applyAlignment="1">
      <alignment horizontal="center" vertical="center"/>
    </xf>
    <xf numFmtId="204" fontId="108" fillId="2" borderId="232" xfId="15571" applyNumberFormat="1" applyFont="1" applyFill="1" applyBorder="1" applyAlignment="1">
      <alignment horizontal="center" vertical="center"/>
    </xf>
    <xf numFmtId="4" fontId="108" fillId="2" borderId="58" xfId="15571" applyNumberFormat="1" applyFont="1" applyFill="1" applyBorder="1" applyAlignment="1">
      <alignment horizontal="center" vertical="center"/>
    </xf>
    <xf numFmtId="4" fontId="108" fillId="0" borderId="58" xfId="15571" applyNumberFormat="1" applyFont="1" applyBorder="1" applyAlignment="1">
      <alignment horizontal="center" vertical="center"/>
    </xf>
    <xf numFmtId="4" fontId="108" fillId="0" borderId="232" xfId="15571" applyNumberFormat="1" applyFont="1" applyBorder="1" applyAlignment="1">
      <alignment horizontal="center" vertical="center"/>
    </xf>
    <xf numFmtId="4" fontId="108" fillId="0" borderId="233" xfId="15571" applyNumberFormat="1" applyFont="1" applyBorder="1" applyAlignment="1">
      <alignment horizontal="center" vertical="center"/>
    </xf>
    <xf numFmtId="4" fontId="108" fillId="0" borderId="234" xfId="15571" applyNumberFormat="1" applyFont="1" applyBorder="1" applyAlignment="1">
      <alignment horizontal="center" vertical="center"/>
    </xf>
    <xf numFmtId="0" fontId="160" fillId="2" borderId="59" xfId="0" applyFont="1" applyFill="1" applyBorder="1"/>
    <xf numFmtId="0" fontId="108" fillId="0" borderId="40" xfId="15571" applyFont="1" applyBorder="1" applyAlignment="1">
      <alignment horizontal="center" vertical="center"/>
    </xf>
    <xf numFmtId="4" fontId="108" fillId="0" borderId="38" xfId="15571" applyNumberFormat="1" applyFont="1" applyBorder="1" applyAlignment="1">
      <alignment horizontal="center" vertical="center"/>
    </xf>
    <xf numFmtId="0" fontId="160" fillId="2" borderId="45" xfId="0" applyFont="1" applyFill="1" applyBorder="1" applyAlignment="1">
      <alignment vertical="center"/>
    </xf>
    <xf numFmtId="204" fontId="108" fillId="2" borderId="229" xfId="15571" applyNumberFormat="1" applyFont="1" applyFill="1" applyBorder="1" applyAlignment="1">
      <alignment horizontal="center" vertical="center"/>
    </xf>
    <xf numFmtId="4" fontId="165" fillId="97" borderId="229" xfId="15571" applyNumberFormat="1" applyFont="1" applyFill="1" applyBorder="1" applyAlignment="1">
      <alignment horizontal="center" vertical="center"/>
    </xf>
    <xf numFmtId="0" fontId="160" fillId="2" borderId="230" xfId="0" applyFont="1" applyFill="1" applyBorder="1" applyAlignment="1">
      <alignment vertical="center"/>
    </xf>
    <xf numFmtId="4" fontId="160" fillId="2" borderId="0" xfId="0" applyNumberFormat="1" applyFont="1" applyFill="1"/>
    <xf numFmtId="0" fontId="108" fillId="0" borderId="58" xfId="15571" applyFont="1" applyBorder="1" applyAlignment="1">
      <alignment horizontal="center" vertical="center"/>
    </xf>
    <xf numFmtId="0" fontId="108" fillId="0" borderId="40" xfId="15571" applyFont="1" applyBorder="1" applyAlignment="1">
      <alignment horizontal="left" vertical="center" wrapText="1"/>
    </xf>
    <xf numFmtId="0" fontId="108" fillId="2" borderId="232" xfId="15571" applyFont="1" applyFill="1" applyBorder="1" applyAlignment="1">
      <alignment vertical="center"/>
    </xf>
    <xf numFmtId="0" fontId="108" fillId="2" borderId="16" xfId="15571" applyFont="1" applyFill="1" applyBorder="1" applyAlignment="1">
      <alignment vertical="center"/>
    </xf>
    <xf numFmtId="4" fontId="108" fillId="2" borderId="16" xfId="15571" applyNumberFormat="1" applyFont="1" applyFill="1" applyBorder="1" applyAlignment="1">
      <alignment horizontal="center" vertical="center"/>
    </xf>
    <xf numFmtId="212" fontId="108" fillId="0" borderId="16" xfId="15571" applyNumberFormat="1" applyFont="1" applyBorder="1" applyAlignment="1">
      <alignment horizontal="center" vertical="center"/>
    </xf>
    <xf numFmtId="0" fontId="108" fillId="0" borderId="16" xfId="15571" applyFont="1" applyBorder="1" applyAlignment="1">
      <alignment horizontal="center" vertical="center"/>
    </xf>
    <xf numFmtId="204" fontId="108" fillId="2" borderId="16" xfId="15571" applyNumberFormat="1" applyFont="1" applyFill="1" applyBorder="1" applyAlignment="1">
      <alignment horizontal="center" vertical="center"/>
    </xf>
    <xf numFmtId="4" fontId="108" fillId="0" borderId="16" xfId="15571" applyNumberFormat="1" applyFont="1" applyBorder="1" applyAlignment="1">
      <alignment horizontal="center" vertical="center"/>
    </xf>
    <xf numFmtId="4" fontId="108" fillId="0" borderId="215" xfId="15571" applyNumberFormat="1" applyFont="1" applyBorder="1" applyAlignment="1">
      <alignment horizontal="center" vertical="center"/>
    </xf>
    <xf numFmtId="0" fontId="108" fillId="2" borderId="52" xfId="15571" applyFont="1" applyFill="1" applyBorder="1" applyAlignment="1">
      <alignment vertical="center"/>
    </xf>
    <xf numFmtId="212" fontId="108" fillId="0" borderId="52" xfId="15571" applyNumberFormat="1" applyFont="1" applyBorder="1" applyAlignment="1">
      <alignment horizontal="center" vertical="center"/>
    </xf>
    <xf numFmtId="4" fontId="108" fillId="2" borderId="52" xfId="15571" applyNumberFormat="1" applyFont="1" applyFill="1" applyBorder="1" applyAlignment="1">
      <alignment horizontal="center" vertical="center"/>
    </xf>
    <xf numFmtId="0" fontId="108" fillId="0" borderId="52" xfId="15571" applyFont="1" applyBorder="1" applyAlignment="1">
      <alignment horizontal="center" vertical="center"/>
    </xf>
    <xf numFmtId="204" fontId="108" fillId="2" borderId="52" xfId="15571" applyNumberFormat="1" applyFont="1" applyFill="1" applyBorder="1" applyAlignment="1">
      <alignment horizontal="center" vertical="center"/>
    </xf>
    <xf numFmtId="4" fontId="108" fillId="0" borderId="52" xfId="15571" applyNumberFormat="1" applyFont="1" applyBorder="1" applyAlignment="1">
      <alignment horizontal="center" vertical="center"/>
    </xf>
    <xf numFmtId="4" fontId="165" fillId="97" borderId="52" xfId="15571" applyNumberFormat="1" applyFont="1" applyFill="1" applyBorder="1" applyAlignment="1">
      <alignment horizontal="center" vertical="center"/>
    </xf>
    <xf numFmtId="4" fontId="108" fillId="0" borderId="70" xfId="15571" applyNumberFormat="1" applyFont="1" applyBorder="1" applyAlignment="1">
      <alignment horizontal="center" vertical="center"/>
    </xf>
    <xf numFmtId="0" fontId="108" fillId="0" borderId="229" xfId="15571" applyFont="1" applyBorder="1" applyAlignment="1">
      <alignment horizontal="center" vertical="center"/>
    </xf>
    <xf numFmtId="4" fontId="108" fillId="0" borderId="73" xfId="15571" applyNumberFormat="1" applyFont="1" applyBorder="1" applyAlignment="1">
      <alignment horizontal="center" vertical="center"/>
    </xf>
    <xf numFmtId="0" fontId="108" fillId="2" borderId="40" xfId="15571" applyFont="1" applyFill="1" applyBorder="1" applyAlignment="1">
      <alignment vertical="center"/>
    </xf>
    <xf numFmtId="0" fontId="108" fillId="0" borderId="133" xfId="15571" applyFont="1" applyBorder="1" applyAlignment="1">
      <alignment vertical="center" wrapText="1"/>
    </xf>
    <xf numFmtId="0" fontId="108" fillId="0" borderId="108" xfId="15571" applyFont="1" applyBorder="1" applyAlignment="1">
      <alignment vertical="center" wrapText="1"/>
    </xf>
    <xf numFmtId="0" fontId="108" fillId="0" borderId="76" xfId="15571" applyFont="1" applyBorder="1" applyAlignment="1">
      <alignment vertical="center" wrapText="1"/>
    </xf>
    <xf numFmtId="0" fontId="108" fillId="2" borderId="1" xfId="15571" applyFont="1" applyFill="1" applyBorder="1" applyAlignment="1">
      <alignment vertical="center"/>
    </xf>
    <xf numFmtId="0" fontId="108" fillId="2" borderId="2" xfId="15571" applyFont="1" applyFill="1" applyBorder="1" applyAlignment="1">
      <alignment vertical="center"/>
    </xf>
    <xf numFmtId="0" fontId="108" fillId="2" borderId="8" xfId="15571" applyFont="1" applyFill="1" applyBorder="1" applyAlignment="1">
      <alignment vertical="center"/>
    </xf>
    <xf numFmtId="0" fontId="165" fillId="87" borderId="69" xfId="15571" applyFont="1" applyFill="1" applyBorder="1" applyAlignment="1">
      <alignment horizontal="center" vertical="center" wrapText="1"/>
    </xf>
    <xf numFmtId="0" fontId="108" fillId="2" borderId="58" xfId="15571" applyFont="1" applyFill="1" applyBorder="1" applyAlignment="1">
      <alignment vertical="center"/>
    </xf>
    <xf numFmtId="4" fontId="108" fillId="2" borderId="58" xfId="15571" applyNumberFormat="1" applyFont="1" applyFill="1" applyBorder="1" applyAlignment="1">
      <alignment horizontal="center" vertical="center" wrapText="1"/>
    </xf>
    <xf numFmtId="204" fontId="108" fillId="2" borderId="58" xfId="15571" applyNumberFormat="1" applyFont="1" applyFill="1" applyBorder="1" applyAlignment="1">
      <alignment horizontal="center" vertical="center"/>
    </xf>
    <xf numFmtId="0" fontId="160" fillId="2" borderId="59" xfId="0" applyFont="1" applyFill="1" applyBorder="1" applyAlignment="1">
      <alignment vertical="center"/>
    </xf>
    <xf numFmtId="0" fontId="108" fillId="2" borderId="40" xfId="15571" applyFont="1" applyFill="1" applyBorder="1" applyAlignment="1">
      <alignment vertical="center" wrapText="1"/>
    </xf>
    <xf numFmtId="4" fontId="108" fillId="2" borderId="232" xfId="15571" applyNumberFormat="1" applyFont="1" applyFill="1" applyBorder="1" applyAlignment="1">
      <alignment horizontal="center" vertical="center" wrapText="1"/>
    </xf>
    <xf numFmtId="0" fontId="108" fillId="2" borderId="232" xfId="15571" applyFont="1" applyFill="1" applyBorder="1" applyAlignment="1">
      <alignment horizontal="center" vertical="center"/>
    </xf>
    <xf numFmtId="4" fontId="165" fillId="97" borderId="58" xfId="15571" applyNumberFormat="1" applyFont="1" applyFill="1" applyBorder="1" applyAlignment="1">
      <alignment horizontal="center" vertical="center"/>
    </xf>
    <xf numFmtId="194" fontId="108" fillId="0" borderId="58" xfId="15571" applyNumberFormat="1" applyFont="1" applyBorder="1" applyAlignment="1">
      <alignment horizontal="center" vertical="center"/>
    </xf>
    <xf numFmtId="194" fontId="108" fillId="2" borderId="58" xfId="15571" applyNumberFormat="1" applyFont="1" applyFill="1" applyBorder="1" applyAlignment="1">
      <alignment horizontal="center" vertical="center"/>
    </xf>
    <xf numFmtId="4" fontId="165" fillId="116" borderId="58" xfId="15571" applyNumberFormat="1" applyFont="1" applyFill="1" applyBorder="1" applyAlignment="1">
      <alignment horizontal="center" vertical="center"/>
    </xf>
    <xf numFmtId="194" fontId="108" fillId="2" borderId="40" xfId="15571" applyNumberFormat="1" applyFont="1" applyFill="1" applyBorder="1" applyAlignment="1">
      <alignment horizontal="center" vertical="center"/>
    </xf>
    <xf numFmtId="194" fontId="108" fillId="0" borderId="232" xfId="15571" applyNumberFormat="1" applyFont="1" applyBorder="1" applyAlignment="1">
      <alignment horizontal="center" vertical="center"/>
    </xf>
    <xf numFmtId="194" fontId="108" fillId="0" borderId="40" xfId="15571" applyNumberFormat="1" applyFont="1" applyBorder="1" applyAlignment="1">
      <alignment horizontal="center" vertical="center"/>
    </xf>
    <xf numFmtId="194" fontId="108" fillId="2" borderId="232" xfId="15571" applyNumberFormat="1" applyFont="1" applyFill="1" applyBorder="1" applyAlignment="1">
      <alignment horizontal="center" vertical="center"/>
    </xf>
    <xf numFmtId="4" fontId="165" fillId="97" borderId="232" xfId="15571" applyNumberFormat="1" applyFont="1" applyFill="1" applyBorder="1" applyAlignment="1">
      <alignment horizontal="center" vertical="center"/>
    </xf>
    <xf numFmtId="0" fontId="160" fillId="2" borderId="236" xfId="0" applyFont="1" applyFill="1" applyBorder="1"/>
    <xf numFmtId="0" fontId="108" fillId="2" borderId="229" xfId="15571" applyFont="1" applyFill="1" applyBorder="1" applyAlignment="1">
      <alignment vertical="center"/>
    </xf>
    <xf numFmtId="4" fontId="108" fillId="2" borderId="237" xfId="15571" applyNumberFormat="1" applyFont="1" applyFill="1" applyBorder="1" applyAlignment="1">
      <alignment horizontal="center" vertical="center" wrapText="1"/>
    </xf>
    <xf numFmtId="194" fontId="108" fillId="0" borderId="237" xfId="15571" applyNumberFormat="1" applyFont="1" applyBorder="1" applyAlignment="1">
      <alignment horizontal="center" vertical="center"/>
    </xf>
    <xf numFmtId="194" fontId="108" fillId="2" borderId="229" xfId="15571" applyNumberFormat="1" applyFont="1" applyFill="1" applyBorder="1" applyAlignment="1">
      <alignment horizontal="center" vertical="center"/>
    </xf>
    <xf numFmtId="4" fontId="108" fillId="0" borderId="238" xfId="15571" applyNumberFormat="1" applyFont="1" applyBorder="1" applyAlignment="1">
      <alignment horizontal="center" vertical="center"/>
    </xf>
    <xf numFmtId="194" fontId="172" fillId="0" borderId="1" xfId="44086" applyBorder="1"/>
    <xf numFmtId="194" fontId="172" fillId="0" borderId="2" xfId="44086" applyBorder="1"/>
    <xf numFmtId="194" fontId="172" fillId="0" borderId="3" xfId="44086" applyBorder="1"/>
    <xf numFmtId="194" fontId="172" fillId="0" borderId="0" xfId="44086"/>
    <xf numFmtId="4" fontId="6" fillId="0" borderId="0" xfId="44087" applyFont="1">
      <alignment vertical="center"/>
    </xf>
    <xf numFmtId="4" fontId="6" fillId="0" borderId="4" xfId="44087" applyFont="1" applyBorder="1" applyAlignment="1">
      <alignment horizontal="center" vertical="center"/>
    </xf>
    <xf numFmtId="4" fontId="6" fillId="0" borderId="0" xfId="44087" applyFont="1" applyAlignment="1">
      <alignment horizontal="center" vertical="center"/>
    </xf>
    <xf numFmtId="194" fontId="172" fillId="0" borderId="5" xfId="44086" applyBorder="1"/>
    <xf numFmtId="194" fontId="172" fillId="0" borderId="4" xfId="44086" applyBorder="1"/>
    <xf numFmtId="4" fontId="173" fillId="0" borderId="0" xfId="44087" applyFont="1" applyAlignment="1">
      <alignment vertical="center" wrapText="1"/>
    </xf>
    <xf numFmtId="4" fontId="173" fillId="0" borderId="0" xfId="44087" applyFont="1" applyAlignment="1">
      <alignment horizontal="center" vertical="center" wrapText="1"/>
    </xf>
    <xf numFmtId="4" fontId="173" fillId="0" borderId="5" xfId="44087" applyFont="1" applyBorder="1" applyAlignment="1">
      <alignment vertical="center" wrapText="1"/>
    </xf>
    <xf numFmtId="194" fontId="172" fillId="0" borderId="0" xfId="44086" applyAlignment="1">
      <alignment horizontal="right"/>
    </xf>
    <xf numFmtId="4" fontId="172" fillId="0" borderId="0" xfId="44086" applyNumberFormat="1" applyAlignment="1">
      <alignment horizontal="left"/>
    </xf>
    <xf numFmtId="4" fontId="172" fillId="0" borderId="0" xfId="44086" applyNumberFormat="1"/>
    <xf numFmtId="4" fontId="6" fillId="0" borderId="0" xfId="44087" applyFont="1" applyAlignment="1">
      <alignment horizontal="left" vertical="center"/>
    </xf>
    <xf numFmtId="4" fontId="5" fillId="0" borderId="0" xfId="44087" applyFont="1" applyAlignment="1">
      <alignment horizontal="right" vertical="center"/>
    </xf>
    <xf numFmtId="4" fontId="6" fillId="0" borderId="0" xfId="44087" applyFont="1" applyAlignment="1">
      <alignment horizontal="right" vertical="center"/>
    </xf>
    <xf numFmtId="4" fontId="6" fillId="0" borderId="5" xfId="44087" applyFont="1" applyBorder="1" applyAlignment="1">
      <alignment horizontal="center" vertical="center"/>
    </xf>
    <xf numFmtId="194" fontId="135" fillId="0" borderId="0" xfId="44086" applyFont="1"/>
    <xf numFmtId="4" fontId="6" fillId="0" borderId="215" xfId="44087" applyFont="1" applyBorder="1" applyAlignment="1">
      <alignment horizontal="left" vertical="center"/>
    </xf>
    <xf numFmtId="4" fontId="174" fillId="0" borderId="0" xfId="44087" applyFont="1" applyAlignment="1">
      <alignment horizontal="right" vertical="center"/>
    </xf>
    <xf numFmtId="4" fontId="6" fillId="0" borderId="215" xfId="44087" applyFont="1" applyBorder="1" applyAlignment="1">
      <alignment horizontal="right" vertical="center"/>
    </xf>
    <xf numFmtId="194" fontId="6" fillId="0" borderId="0" xfId="44086" applyFont="1" applyAlignment="1">
      <alignment horizontal="center" vertical="center" wrapText="1"/>
    </xf>
    <xf numFmtId="194" fontId="172" fillId="0" borderId="71" xfId="44086" applyBorder="1"/>
    <xf numFmtId="194" fontId="5" fillId="104" borderId="40" xfId="44086" applyFont="1" applyFill="1" applyBorder="1"/>
    <xf numFmtId="194" fontId="5" fillId="117" borderId="40" xfId="44086" applyFont="1" applyFill="1" applyBorder="1"/>
    <xf numFmtId="194" fontId="6" fillId="0" borderId="0" xfId="44086" applyFont="1"/>
    <xf numFmtId="194" fontId="172" fillId="0" borderId="70" xfId="44086" applyBorder="1"/>
    <xf numFmtId="194" fontId="172" fillId="0" borderId="66" xfId="44086" applyBorder="1"/>
    <xf numFmtId="194" fontId="5" fillId="0" borderId="0" xfId="44086" applyFont="1"/>
    <xf numFmtId="194" fontId="172" fillId="0" borderId="216" xfId="44086" applyBorder="1" applyAlignment="1">
      <alignment horizontal="right"/>
    </xf>
    <xf numFmtId="4" fontId="6" fillId="0" borderId="0" xfId="44087" applyFont="1" applyAlignment="1">
      <alignment vertical="center" wrapText="1"/>
    </xf>
    <xf numFmtId="194" fontId="172" fillId="0" borderId="61" xfId="44086" applyBorder="1"/>
    <xf numFmtId="194" fontId="172" fillId="0" borderId="5" xfId="44086" applyBorder="1" applyAlignment="1">
      <alignment horizontal="right"/>
    </xf>
    <xf numFmtId="4" fontId="172" fillId="0" borderId="5" xfId="44086" applyNumberFormat="1" applyBorder="1"/>
    <xf numFmtId="194" fontId="175" fillId="0" borderId="0" xfId="44086" applyFont="1"/>
    <xf numFmtId="4" fontId="136" fillId="0" borderId="4" xfId="44086" applyNumberFormat="1" applyFont="1" applyBorder="1" applyAlignment="1">
      <alignment horizontal="right"/>
    </xf>
    <xf numFmtId="194" fontId="6" fillId="0" borderId="0" xfId="44086" applyFont="1" applyAlignment="1">
      <alignment vertical="center" wrapText="1"/>
    </xf>
    <xf numFmtId="4" fontId="1" fillId="0" borderId="0" xfId="44087" applyFont="1" applyAlignment="1">
      <alignment horizontal="right" vertical="center"/>
    </xf>
    <xf numFmtId="194" fontId="5" fillId="0" borderId="215" xfId="44086" applyFont="1" applyBorder="1" applyAlignment="1">
      <alignment horizontal="center" vertical="center"/>
    </xf>
    <xf numFmtId="194" fontId="5" fillId="0" borderId="239" xfId="44086" applyFont="1" applyBorder="1" applyAlignment="1">
      <alignment horizontal="center" vertical="center"/>
    </xf>
    <xf numFmtId="194" fontId="1" fillId="0" borderId="5" xfId="44086" applyFont="1" applyBorder="1" applyAlignment="1">
      <alignment horizontal="left" vertical="center"/>
    </xf>
    <xf numFmtId="194" fontId="5" fillId="0" borderId="0" xfId="44086" applyFont="1" applyAlignment="1">
      <alignment horizontal="center" vertical="center"/>
    </xf>
    <xf numFmtId="194" fontId="1" fillId="0" borderId="5" xfId="44086" applyFont="1" applyBorder="1"/>
    <xf numFmtId="194" fontId="172" fillId="0" borderId="240" xfId="44086" applyBorder="1" applyAlignment="1">
      <alignment horizontal="right"/>
    </xf>
    <xf numFmtId="4" fontId="5" fillId="0" borderId="0" xfId="44087" applyFont="1" applyAlignment="1">
      <alignment horizontal="center" vertical="center"/>
    </xf>
    <xf numFmtId="4" fontId="1" fillId="0" borderId="0" xfId="44087" applyFont="1" applyAlignment="1">
      <alignment horizontal="left"/>
    </xf>
    <xf numFmtId="194" fontId="5" fillId="0" borderId="241" xfId="44086" applyFont="1" applyBorder="1" applyAlignment="1">
      <alignment horizontal="center" vertical="center"/>
    </xf>
    <xf numFmtId="194" fontId="5" fillId="0" borderId="242" xfId="44086" applyFont="1" applyBorder="1" applyAlignment="1">
      <alignment horizontal="center" vertical="center"/>
    </xf>
    <xf numFmtId="4" fontId="55" fillId="0" borderId="0" xfId="44087" applyFont="1" applyAlignment="1">
      <alignment horizontal="center" vertical="center" wrapText="1"/>
    </xf>
    <xf numFmtId="4" fontId="5" fillId="0" borderId="4" xfId="44087" applyFont="1" applyBorder="1">
      <alignment vertical="center"/>
    </xf>
    <xf numFmtId="4" fontId="5" fillId="0" borderId="0" xfId="44087" applyFont="1">
      <alignment vertical="center"/>
    </xf>
    <xf numFmtId="4" fontId="5" fillId="0" borderId="0" xfId="44087" applyFont="1" applyAlignment="1">
      <alignment horizontal="left" vertical="center"/>
    </xf>
    <xf numFmtId="0" fontId="5" fillId="0" borderId="4" xfId="37" applyBorder="1"/>
    <xf numFmtId="194" fontId="1" fillId="0" borderId="0" xfId="44086" applyFont="1"/>
    <xf numFmtId="4" fontId="5" fillId="120" borderId="243" xfId="44087" applyFont="1" applyFill="1" applyBorder="1" applyAlignment="1">
      <alignment horizontal="center" vertical="center"/>
    </xf>
    <xf numFmtId="4" fontId="5" fillId="120" borderId="68" xfId="44087" applyFont="1" applyFill="1" applyBorder="1" applyAlignment="1">
      <alignment horizontal="center" vertical="center"/>
    </xf>
    <xf numFmtId="4" fontId="5" fillId="120" borderId="58" xfId="44087" applyFont="1" applyFill="1" applyBorder="1" applyAlignment="1">
      <alignment horizontal="center" vertical="center"/>
    </xf>
    <xf numFmtId="194" fontId="1" fillId="53" borderId="7" xfId="44086" applyFont="1" applyFill="1" applyBorder="1"/>
    <xf numFmtId="4" fontId="5" fillId="120" borderId="240" xfId="44087" applyFont="1" applyFill="1" applyBorder="1" applyAlignment="1">
      <alignment horizontal="center" vertical="center"/>
    </xf>
    <xf numFmtId="43" fontId="1" fillId="120" borderId="59" xfId="1" applyFont="1" applyFill="1" applyBorder="1" applyAlignment="1">
      <alignment horizontal="center" vertical="center"/>
    </xf>
    <xf numFmtId="194" fontId="1" fillId="0" borderId="0" xfId="44086" applyFont="1" applyAlignment="1">
      <alignment horizontal="left" vertical="center"/>
    </xf>
    <xf numFmtId="4" fontId="5" fillId="120" borderId="45" xfId="44087" applyFont="1" applyFill="1" applyBorder="1" applyAlignment="1">
      <alignment horizontal="right" vertical="center"/>
    </xf>
    <xf numFmtId="4" fontId="6" fillId="120" borderId="132" xfId="37" applyNumberFormat="1" applyFont="1" applyFill="1" applyBorder="1" applyAlignment="1">
      <alignment horizontal="center" vertical="center" wrapText="1"/>
    </xf>
    <xf numFmtId="4" fontId="6" fillId="120" borderId="59" xfId="44087" applyFont="1" applyFill="1" applyBorder="1" applyAlignment="1">
      <alignment horizontal="right" vertical="center"/>
    </xf>
    <xf numFmtId="194" fontId="1" fillId="53" borderId="58" xfId="44086" applyFont="1" applyFill="1" applyBorder="1"/>
    <xf numFmtId="4" fontId="5" fillId="96" borderId="44" xfId="44087" applyFont="1" applyFill="1" applyBorder="1" applyAlignment="1">
      <alignment horizontal="center" vertical="center"/>
    </xf>
    <xf numFmtId="4" fontId="5" fillId="96" borderId="38" xfId="44087" applyFont="1" applyFill="1" applyBorder="1" applyAlignment="1">
      <alignment horizontal="center" vertical="center"/>
    </xf>
    <xf numFmtId="4" fontId="5" fillId="96" borderId="40" xfId="44087" applyFont="1" applyFill="1" applyBorder="1" applyAlignment="1">
      <alignment horizontal="center" vertical="center"/>
    </xf>
    <xf numFmtId="4" fontId="5" fillId="96" borderId="132" xfId="44087" applyFont="1" applyFill="1" applyBorder="1" applyAlignment="1">
      <alignment horizontal="center" vertical="center"/>
    </xf>
    <xf numFmtId="43" fontId="1" fillId="96" borderId="45" xfId="1" applyFont="1" applyFill="1" applyBorder="1" applyAlignment="1">
      <alignment horizontal="center" vertical="center"/>
    </xf>
    <xf numFmtId="4" fontId="5" fillId="96" borderId="243" xfId="44087" applyFont="1" applyFill="1" applyBorder="1" applyAlignment="1">
      <alignment horizontal="center" vertical="center"/>
    </xf>
    <xf numFmtId="4" fontId="5" fillId="96" borderId="68" xfId="44087" applyFont="1" applyFill="1" applyBorder="1" applyAlignment="1">
      <alignment horizontal="center" vertical="center"/>
    </xf>
    <xf numFmtId="4" fontId="5" fillId="96" borderId="58" xfId="44087" applyFont="1" applyFill="1" applyBorder="1" applyAlignment="1">
      <alignment horizontal="center" vertical="center"/>
    </xf>
    <xf numFmtId="4" fontId="5" fillId="96" borderId="240" xfId="44087" applyFont="1" applyFill="1" applyBorder="1" applyAlignment="1">
      <alignment horizontal="center" vertical="center"/>
    </xf>
    <xf numFmtId="4" fontId="5" fillId="96" borderId="45" xfId="44087" applyFont="1" applyFill="1" applyBorder="1" applyAlignment="1">
      <alignment horizontal="right" vertical="center"/>
    </xf>
    <xf numFmtId="4" fontId="6" fillId="96" borderId="45" xfId="44087" applyFont="1" applyFill="1" applyBorder="1" applyAlignment="1">
      <alignment horizontal="right" vertical="center"/>
    </xf>
    <xf numFmtId="4" fontId="5" fillId="97" borderId="44" xfId="44087" applyFont="1" applyFill="1" applyBorder="1" applyAlignment="1">
      <alignment horizontal="center" vertical="center"/>
    </xf>
    <xf numFmtId="4" fontId="5" fillId="97" borderId="38" xfId="44087" applyFont="1" applyFill="1" applyBorder="1" applyAlignment="1">
      <alignment horizontal="center" vertical="center"/>
    </xf>
    <xf numFmtId="4" fontId="5" fillId="97" borderId="40" xfId="44087" applyFont="1" applyFill="1" applyBorder="1" applyAlignment="1">
      <alignment horizontal="center" vertical="center"/>
    </xf>
    <xf numFmtId="4" fontId="5" fillId="97" borderId="132" xfId="44087" applyFont="1" applyFill="1" applyBorder="1" applyAlignment="1">
      <alignment horizontal="center" vertical="center"/>
    </xf>
    <xf numFmtId="43" fontId="1" fillId="97" borderId="45" xfId="1" applyFont="1" applyFill="1" applyBorder="1" applyAlignment="1">
      <alignment horizontal="center" vertical="center"/>
    </xf>
    <xf numFmtId="4" fontId="5" fillId="97" borderId="243" xfId="44087" applyFont="1" applyFill="1" applyBorder="1" applyAlignment="1">
      <alignment horizontal="center" vertical="center"/>
    </xf>
    <xf numFmtId="4" fontId="5" fillId="97" borderId="68" xfId="44087" applyFont="1" applyFill="1" applyBorder="1" applyAlignment="1">
      <alignment horizontal="center" vertical="center"/>
    </xf>
    <xf numFmtId="4" fontId="5" fillId="97" borderId="58" xfId="44087" applyFont="1" applyFill="1" applyBorder="1" applyAlignment="1">
      <alignment horizontal="center" vertical="center"/>
    </xf>
    <xf numFmtId="4" fontId="5" fillId="97" borderId="240" xfId="44087" applyFont="1" applyFill="1" applyBorder="1" applyAlignment="1">
      <alignment horizontal="center" vertical="center"/>
    </xf>
    <xf numFmtId="4" fontId="5" fillId="97" borderId="45" xfId="44087" applyFont="1" applyFill="1" applyBorder="1" applyAlignment="1">
      <alignment horizontal="right" vertical="center"/>
    </xf>
    <xf numFmtId="4" fontId="6" fillId="97" borderId="45" xfId="44087" applyFont="1" applyFill="1" applyBorder="1" applyAlignment="1">
      <alignment horizontal="right" vertical="center"/>
    </xf>
    <xf numFmtId="4" fontId="5" fillId="102" borderId="44" xfId="44087" applyFont="1" applyFill="1" applyBorder="1" applyAlignment="1">
      <alignment horizontal="center" vertical="center"/>
    </xf>
    <xf numFmtId="4" fontId="5" fillId="102" borderId="38" xfId="44087" applyFont="1" applyFill="1" applyBorder="1" applyAlignment="1">
      <alignment horizontal="center" vertical="center"/>
    </xf>
    <xf numFmtId="4" fontId="5" fillId="102" borderId="40" xfId="44087" applyFont="1" applyFill="1" applyBorder="1" applyAlignment="1">
      <alignment horizontal="center" vertical="center"/>
    </xf>
    <xf numFmtId="4" fontId="5" fillId="102" borderId="132" xfId="44087" applyFont="1" applyFill="1" applyBorder="1" applyAlignment="1">
      <alignment horizontal="center" vertical="center"/>
    </xf>
    <xf numFmtId="4" fontId="6" fillId="102" borderId="132" xfId="44087" applyFont="1" applyFill="1" applyBorder="1" applyAlignment="1">
      <alignment horizontal="center" vertical="center"/>
    </xf>
    <xf numFmtId="4" fontId="5" fillId="102" borderId="45" xfId="44087" applyFont="1" applyFill="1" applyBorder="1" applyAlignment="1">
      <alignment horizontal="right" vertical="center"/>
    </xf>
    <xf numFmtId="4" fontId="6" fillId="102" borderId="132" xfId="37" applyNumberFormat="1" applyFont="1" applyFill="1" applyBorder="1" applyAlignment="1">
      <alignment horizontal="center" vertical="center" wrapText="1"/>
    </xf>
    <xf numFmtId="4" fontId="6" fillId="102" borderId="45" xfId="44087" applyFont="1" applyFill="1" applyBorder="1" applyAlignment="1">
      <alignment horizontal="right" vertical="center"/>
    </xf>
    <xf numFmtId="4" fontId="1" fillId="0" borderId="222" xfId="44087" applyFont="1" applyBorder="1" applyAlignment="1">
      <alignment horizontal="center" vertical="center"/>
    </xf>
    <xf numFmtId="4" fontId="1" fillId="0" borderId="219" xfId="44087" applyFont="1" applyBorder="1" applyAlignment="1">
      <alignment horizontal="center" vertical="center"/>
    </xf>
    <xf numFmtId="4" fontId="5" fillId="0" borderId="222" xfId="44087" applyFont="1" applyBorder="1" applyAlignment="1">
      <alignment horizontal="center" vertical="center"/>
    </xf>
    <xf numFmtId="4" fontId="5" fillId="0" borderId="220" xfId="44087" applyFont="1" applyBorder="1" applyAlignment="1">
      <alignment horizontal="center" vertical="center"/>
    </xf>
    <xf numFmtId="194" fontId="172" fillId="0" borderId="222" xfId="44086" applyBorder="1"/>
    <xf numFmtId="4" fontId="58" fillId="0" borderId="224" xfId="44086" applyNumberFormat="1" applyFont="1" applyBorder="1" applyAlignment="1">
      <alignment vertical="center"/>
    </xf>
    <xf numFmtId="44" fontId="5" fillId="0" borderId="40" xfId="43937" applyFont="1" applyBorder="1" applyAlignment="1">
      <alignment horizontal="center" vertical="center"/>
    </xf>
    <xf numFmtId="0" fontId="6" fillId="0" borderId="1" xfId="5" applyFont="1" applyBorder="1" applyAlignment="1">
      <alignment horizontal="center" vertical="center"/>
    </xf>
    <xf numFmtId="0" fontId="6" fillId="0" borderId="2" xfId="5" applyFont="1" applyBorder="1" applyAlignment="1">
      <alignment horizontal="center" vertical="center"/>
    </xf>
    <xf numFmtId="0" fontId="6" fillId="0" borderId="3" xfId="5" applyFont="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xf>
    <xf numFmtId="0" fontId="6" fillId="0" borderId="5" xfId="5" applyFont="1" applyBorder="1" applyAlignment="1">
      <alignment horizontal="center" vertical="center"/>
    </xf>
    <xf numFmtId="0" fontId="6" fillId="0" borderId="4" xfId="5" applyFont="1" applyBorder="1" applyAlignment="1">
      <alignment horizontal="center" vertical="center"/>
    </xf>
    <xf numFmtId="0" fontId="5" fillId="0" borderId="102" xfId="5" applyBorder="1" applyAlignment="1">
      <alignment horizontal="justify" vertical="center" wrapText="1"/>
    </xf>
    <xf numFmtId="0" fontId="5" fillId="0" borderId="43" xfId="5" applyBorder="1" applyAlignment="1">
      <alignment horizontal="justify" vertical="center" wrapText="1"/>
    </xf>
    <xf numFmtId="0" fontId="5" fillId="0" borderId="8" xfId="5" applyBorder="1" applyAlignment="1">
      <alignment horizontal="justify" vertical="center" wrapText="1"/>
    </xf>
    <xf numFmtId="0" fontId="1" fillId="0" borderId="62" xfId="0" applyFont="1" applyBorder="1" applyAlignment="1">
      <alignment horizontal="center" vertical="center"/>
    </xf>
    <xf numFmtId="0" fontId="1" fillId="0" borderId="63" xfId="0" applyFont="1" applyBorder="1" applyAlignment="1">
      <alignment horizontal="center" vertical="center"/>
    </xf>
    <xf numFmtId="0" fontId="1" fillId="0" borderId="64" xfId="0" applyFont="1" applyBorder="1" applyAlignment="1">
      <alignment horizontal="center" vertical="center"/>
    </xf>
    <xf numFmtId="0" fontId="92" fillId="0" borderId="1" xfId="0" applyFont="1" applyBorder="1" applyAlignment="1">
      <alignment horizontal="center" vertical="center"/>
    </xf>
    <xf numFmtId="0" fontId="92" fillId="0" borderId="3" xfId="0" applyFont="1" applyBorder="1" applyAlignment="1">
      <alignment horizontal="center" vertical="center"/>
    </xf>
    <xf numFmtId="0" fontId="92" fillId="0" borderId="4" xfId="0" applyFont="1" applyBorder="1" applyAlignment="1">
      <alignment horizontal="center" vertical="center"/>
    </xf>
    <xf numFmtId="0" fontId="92" fillId="0" borderId="5" xfId="0" applyFont="1" applyBorder="1" applyAlignment="1">
      <alignment horizontal="center" vertical="center"/>
    </xf>
    <xf numFmtId="0" fontId="92" fillId="0" borderId="20" xfId="0" applyFont="1" applyBorder="1" applyAlignment="1">
      <alignment horizontal="center" vertical="center"/>
    </xf>
    <xf numFmtId="0" fontId="92" fillId="0" borderId="18" xfId="0" applyFont="1" applyBorder="1" applyAlignment="1">
      <alignment horizontal="center" vertical="center"/>
    </xf>
    <xf numFmtId="0" fontId="58" fillId="0" borderId="1" xfId="0" applyFont="1" applyBorder="1" applyAlignment="1">
      <alignment horizontal="center" vertical="center"/>
    </xf>
    <xf numFmtId="0" fontId="58" fillId="0" borderId="3" xfId="0" applyFont="1" applyBorder="1" applyAlignment="1">
      <alignment horizontal="center" vertical="center"/>
    </xf>
    <xf numFmtId="0" fontId="58" fillId="0" borderId="4" xfId="0" applyFont="1" applyBorder="1" applyAlignment="1">
      <alignment horizontal="center" vertical="center"/>
    </xf>
    <xf numFmtId="0" fontId="58" fillId="0" borderId="5" xfId="0" applyFont="1" applyBorder="1" applyAlignment="1">
      <alignment horizontal="center" vertical="center"/>
    </xf>
    <xf numFmtId="0" fontId="58" fillId="0" borderId="20" xfId="0" applyFont="1" applyBorder="1" applyAlignment="1">
      <alignment horizontal="center" vertical="center"/>
    </xf>
    <xf numFmtId="0" fontId="58" fillId="0" borderId="18" xfId="0" applyFont="1" applyBorder="1" applyAlignment="1">
      <alignment horizontal="center" vertical="center"/>
    </xf>
    <xf numFmtId="49" fontId="5" fillId="0" borderId="97" xfId="5" applyNumberFormat="1" applyBorder="1" applyAlignment="1">
      <alignment horizontal="left" vertical="center" wrapText="1"/>
    </xf>
    <xf numFmtId="49" fontId="5" fillId="0" borderId="19" xfId="5" applyNumberFormat="1" applyBorder="1" applyAlignment="1">
      <alignment horizontal="left" vertical="center" wrapText="1"/>
    </xf>
    <xf numFmtId="49" fontId="5" fillId="0" borderId="18" xfId="5" applyNumberFormat="1" applyBorder="1" applyAlignment="1">
      <alignment horizontal="left" vertical="center" wrapText="1"/>
    </xf>
    <xf numFmtId="0" fontId="58" fillId="88" borderId="58" xfId="0" applyFont="1" applyFill="1" applyBorder="1" applyAlignment="1">
      <alignment horizontal="center" vertical="center"/>
    </xf>
    <xf numFmtId="44" fontId="1" fillId="0" borderId="0" xfId="43937" applyFont="1" applyBorder="1" applyAlignment="1">
      <alignment horizontal="center" vertical="center"/>
    </xf>
    <xf numFmtId="44" fontId="1" fillId="0" borderId="0" xfId="0" applyNumberFormat="1" applyFont="1" applyAlignment="1">
      <alignment horizontal="center" vertical="center"/>
    </xf>
    <xf numFmtId="44" fontId="1" fillId="0" borderId="0" xfId="0" applyNumberFormat="1" applyFont="1" applyAlignment="1">
      <alignment horizontal="center" vertical="center" wrapText="1"/>
    </xf>
    <xf numFmtId="44" fontId="58" fillId="0" borderId="72" xfId="0" applyNumberFormat="1" applyFont="1" applyBorder="1" applyAlignment="1">
      <alignment horizontal="center" vertical="center"/>
    </xf>
    <xf numFmtId="49" fontId="59" fillId="0" borderId="1" xfId="0" applyNumberFormat="1" applyFont="1" applyBorder="1" applyAlignment="1">
      <alignment horizontal="center" vertical="center"/>
    </xf>
    <xf numFmtId="49" fontId="59" fillId="0" borderId="2" xfId="0" applyNumberFormat="1" applyFont="1" applyBorder="1" applyAlignment="1">
      <alignment horizontal="center" vertical="center"/>
    </xf>
    <xf numFmtId="49" fontId="59" fillId="0" borderId="4" xfId="0" applyNumberFormat="1" applyFont="1" applyBorder="1" applyAlignment="1">
      <alignment horizontal="center" vertical="center"/>
    </xf>
    <xf numFmtId="49" fontId="59" fillId="0" borderId="0" xfId="0" applyNumberFormat="1" applyFont="1" applyAlignment="1">
      <alignment horizontal="center" vertical="center"/>
    </xf>
    <xf numFmtId="49" fontId="59" fillId="0" borderId="20" xfId="0" applyNumberFormat="1" applyFont="1" applyBorder="1" applyAlignment="1">
      <alignment horizontal="center" vertical="center"/>
    </xf>
    <xf numFmtId="49" fontId="59" fillId="0" borderId="19" xfId="0" applyNumberFormat="1" applyFont="1" applyBorder="1" applyAlignment="1">
      <alignment horizontal="center" vertical="center"/>
    </xf>
    <xf numFmtId="49" fontId="6" fillId="0" borderId="14" xfId="0" applyNumberFormat="1" applyFont="1" applyBorder="1" applyAlignment="1">
      <alignment horizontal="justify" vertical="center" wrapText="1"/>
    </xf>
    <xf numFmtId="49" fontId="6" fillId="0" borderId="2" xfId="0" applyNumberFormat="1" applyFont="1" applyBorder="1" applyAlignment="1">
      <alignment horizontal="justify" vertical="center" wrapText="1"/>
    </xf>
    <xf numFmtId="49" fontId="6" fillId="0" borderId="67" xfId="0" applyNumberFormat="1" applyFont="1" applyBorder="1" applyAlignment="1">
      <alignment horizontal="justify" vertical="center" wrapText="1"/>
    </xf>
    <xf numFmtId="49" fontId="6" fillId="0" borderId="61" xfId="0" applyNumberFormat="1" applyFont="1" applyBorder="1" applyAlignment="1">
      <alignment horizontal="justify" vertical="center" wrapText="1"/>
    </xf>
    <xf numFmtId="49" fontId="6" fillId="0" borderId="0" xfId="0" applyNumberFormat="1" applyFont="1" applyAlignment="1">
      <alignment horizontal="justify" vertical="center" wrapText="1"/>
    </xf>
    <xf numFmtId="49" fontId="6" fillId="0" borderId="71" xfId="0" applyNumberFormat="1" applyFont="1" applyBorder="1" applyAlignment="1">
      <alignment horizontal="justify" vertical="center" wrapText="1"/>
    </xf>
    <xf numFmtId="49" fontId="7" fillId="0" borderId="14" xfId="0" applyNumberFormat="1" applyFont="1" applyBorder="1" applyAlignment="1">
      <alignment horizontal="center" vertical="center"/>
    </xf>
    <xf numFmtId="49" fontId="7" fillId="0" borderId="2" xfId="0" applyNumberFormat="1" applyFont="1" applyBorder="1" applyAlignment="1">
      <alignment horizontal="center" vertical="center"/>
    </xf>
    <xf numFmtId="49" fontId="7" fillId="0" borderId="3"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0" xfId="0" applyNumberFormat="1" applyFont="1" applyBorder="1" applyAlignment="1">
      <alignment horizontal="center" vertical="center"/>
    </xf>
    <xf numFmtId="49" fontId="7" fillId="0" borderId="55" xfId="0" applyNumberFormat="1" applyFont="1" applyBorder="1" applyAlignment="1">
      <alignment horizontal="center" vertical="center"/>
    </xf>
    <xf numFmtId="49" fontId="55" fillId="0" borderId="97" xfId="0" applyNumberFormat="1" applyFont="1" applyBorder="1" applyAlignment="1">
      <alignment horizontal="left" vertical="center" wrapText="1"/>
    </xf>
    <xf numFmtId="49" fontId="55" fillId="0" borderId="19" xfId="0" applyNumberFormat="1" applyFont="1" applyBorder="1" applyAlignment="1">
      <alignment horizontal="left" vertical="center" wrapText="1"/>
    </xf>
    <xf numFmtId="49" fontId="55" fillId="0" borderId="96" xfId="0" applyNumberFormat="1" applyFont="1" applyBorder="1" applyAlignment="1">
      <alignment horizontal="left" vertical="center" wrapText="1"/>
    </xf>
    <xf numFmtId="49" fontId="6" fillId="0" borderId="41" xfId="0" applyNumberFormat="1" applyFont="1" applyBorder="1" applyAlignment="1">
      <alignment horizontal="center" vertical="center"/>
    </xf>
    <xf numFmtId="49" fontId="6" fillId="0" borderId="42" xfId="0" applyNumberFormat="1" applyFont="1" applyBorder="1" applyAlignment="1">
      <alignment horizontal="center" vertical="center"/>
    </xf>
    <xf numFmtId="4" fontId="6" fillId="2" borderId="19" xfId="0" applyNumberFormat="1" applyFont="1" applyFill="1" applyBorder="1" applyAlignment="1">
      <alignment horizontal="center" vertical="center"/>
    </xf>
    <xf numFmtId="4" fontId="6" fillId="2" borderId="18" xfId="0" applyNumberFormat="1" applyFont="1" applyFill="1" applyBorder="1" applyAlignment="1">
      <alignment horizontal="center" vertical="center"/>
    </xf>
    <xf numFmtId="10" fontId="6" fillId="53" borderId="7" xfId="2" applyNumberFormat="1" applyFont="1" applyFill="1" applyBorder="1" applyAlignment="1">
      <alignment horizontal="center" vertical="center" wrapText="1"/>
    </xf>
    <xf numFmtId="10" fontId="6" fillId="53" borderId="47" xfId="2" applyNumberFormat="1" applyFont="1" applyFill="1" applyBorder="1" applyAlignment="1">
      <alignment horizontal="center" vertical="center" wrapText="1"/>
    </xf>
    <xf numFmtId="0" fontId="6" fillId="0" borderId="1" xfId="5" applyFont="1" applyBorder="1" applyAlignment="1">
      <alignment horizontal="center" vertical="center" wrapText="1"/>
    </xf>
    <xf numFmtId="0" fontId="6" fillId="0" borderId="2" xfId="5" applyFont="1" applyBorder="1" applyAlignment="1">
      <alignment horizontal="center" vertical="center" wrapText="1"/>
    </xf>
    <xf numFmtId="0" fontId="6" fillId="0" borderId="3" xfId="5" applyFont="1" applyBorder="1" applyAlignment="1">
      <alignment horizontal="center" vertical="center" wrapText="1"/>
    </xf>
    <xf numFmtId="0" fontId="6" fillId="0" borderId="20" xfId="5" applyFont="1" applyBorder="1" applyAlignment="1">
      <alignment horizontal="center" vertical="center"/>
    </xf>
    <xf numFmtId="0" fontId="6" fillId="0" borderId="19" xfId="5" applyFont="1" applyBorder="1" applyAlignment="1">
      <alignment horizontal="center" vertical="center"/>
    </xf>
    <xf numFmtId="0" fontId="6" fillId="0" borderId="18" xfId="5" applyFont="1" applyBorder="1" applyAlignment="1">
      <alignment horizontal="center" vertical="center"/>
    </xf>
    <xf numFmtId="10" fontId="5" fillId="0" borderId="44" xfId="2" applyNumberFormat="1" applyFont="1" applyFill="1" applyBorder="1" applyAlignment="1">
      <alignment horizontal="center" vertical="center" wrapText="1"/>
    </xf>
    <xf numFmtId="10" fontId="5" fillId="0" borderId="74" xfId="2" applyNumberFormat="1" applyFont="1" applyFill="1" applyBorder="1" applyAlignment="1">
      <alignment horizontal="center" vertical="center" wrapText="1"/>
    </xf>
    <xf numFmtId="0" fontId="58" fillId="87" borderId="20" xfId="0" applyFont="1" applyFill="1" applyBorder="1" applyAlignment="1">
      <alignment horizontal="right" vertical="center"/>
    </xf>
    <xf numFmtId="0" fontId="58" fillId="87" borderId="19" xfId="0" applyFont="1" applyFill="1" applyBorder="1" applyAlignment="1">
      <alignment horizontal="right" vertical="center"/>
    </xf>
    <xf numFmtId="0" fontId="58" fillId="87" borderId="96" xfId="0" applyFont="1" applyFill="1" applyBorder="1" applyAlignment="1">
      <alignment horizontal="right" vertical="center"/>
    </xf>
    <xf numFmtId="10" fontId="5" fillId="0" borderId="108" xfId="2" applyNumberFormat="1" applyFont="1" applyFill="1" applyBorder="1" applyAlignment="1">
      <alignment horizontal="center" vertical="center" wrapText="1"/>
    </xf>
    <xf numFmtId="10" fontId="5" fillId="0" borderId="76" xfId="2" applyNumberFormat="1" applyFont="1" applyFill="1" applyBorder="1" applyAlignment="1">
      <alignment horizontal="center" vertical="center" wrapText="1"/>
    </xf>
    <xf numFmtId="0" fontId="5" fillId="0" borderId="1" xfId="5" applyBorder="1" applyAlignment="1">
      <alignment horizontal="left" vertical="center" wrapText="1"/>
    </xf>
    <xf numFmtId="0" fontId="5" fillId="0" borderId="2" xfId="5" applyBorder="1" applyAlignment="1">
      <alignment horizontal="left" vertical="center" wrapText="1"/>
    </xf>
    <xf numFmtId="0" fontId="5" fillId="0" borderId="67" xfId="5" applyBorder="1" applyAlignment="1">
      <alignment horizontal="left" vertical="center" wrapText="1"/>
    </xf>
    <xf numFmtId="0" fontId="5" fillId="0" borderId="20" xfId="5" applyBorder="1" applyAlignment="1">
      <alignment horizontal="left" vertical="center" wrapText="1"/>
    </xf>
    <xf numFmtId="0" fontId="5" fillId="0" borderId="19" xfId="5" applyBorder="1" applyAlignment="1">
      <alignment horizontal="left" vertical="center" wrapText="1"/>
    </xf>
    <xf numFmtId="0" fontId="5" fillId="0" borderId="96" xfId="5" applyBorder="1" applyAlignment="1">
      <alignment horizontal="left" vertical="center" wrapText="1"/>
    </xf>
    <xf numFmtId="0" fontId="6" fillId="53" borderId="6" xfId="5" applyFont="1" applyFill="1" applyBorder="1" applyAlignment="1">
      <alignment horizontal="center" vertical="center" wrapText="1"/>
    </xf>
    <xf numFmtId="0" fontId="6" fillId="53" borderId="9" xfId="5" applyFont="1" applyFill="1" applyBorder="1" applyAlignment="1">
      <alignment horizontal="center" vertical="center" wrapText="1"/>
    </xf>
    <xf numFmtId="0" fontId="6" fillId="53" borderId="7" xfId="5" applyFont="1" applyFill="1" applyBorder="1" applyAlignment="1">
      <alignment horizontal="center" vertical="center" wrapText="1"/>
    </xf>
    <xf numFmtId="0" fontId="6" fillId="53" borderId="72" xfId="5" applyFont="1" applyFill="1" applyBorder="1" applyAlignment="1">
      <alignment horizontal="center" vertical="center" wrapText="1"/>
    </xf>
    <xf numFmtId="0" fontId="6" fillId="0" borderId="11" xfId="5" applyFont="1" applyBorder="1" applyAlignment="1">
      <alignment horizontal="center" vertical="center"/>
    </xf>
    <xf numFmtId="0" fontId="6" fillId="0" borderId="10" xfId="5" applyFont="1" applyBorder="1" applyAlignment="1">
      <alignment horizontal="center" vertical="center"/>
    </xf>
    <xf numFmtId="0" fontId="6" fillId="0" borderId="12" xfId="5" applyFont="1" applyBorder="1" applyAlignment="1">
      <alignment horizontal="center" vertical="center"/>
    </xf>
    <xf numFmtId="0" fontId="6" fillId="53" borderId="11" xfId="5" applyFont="1" applyFill="1" applyBorder="1" applyAlignment="1">
      <alignment horizontal="center" vertical="center"/>
    </xf>
    <xf numFmtId="0" fontId="6" fillId="53" borderId="10" xfId="5" applyFont="1" applyFill="1" applyBorder="1" applyAlignment="1">
      <alignment horizontal="center" vertical="center"/>
    </xf>
    <xf numFmtId="0" fontId="6" fillId="53" borderId="12" xfId="5" applyFont="1" applyFill="1" applyBorder="1" applyAlignment="1">
      <alignment horizontal="center" vertical="center"/>
    </xf>
    <xf numFmtId="43" fontId="6" fillId="53" borderId="7" xfId="1" applyFont="1" applyFill="1" applyBorder="1" applyAlignment="1">
      <alignment horizontal="center" vertical="center" wrapText="1"/>
    </xf>
    <xf numFmtId="43" fontId="6" fillId="53" borderId="72" xfId="1" applyFont="1" applyFill="1" applyBorder="1" applyAlignment="1">
      <alignment horizontal="center" vertical="center" wrapText="1"/>
    </xf>
    <xf numFmtId="10" fontId="5" fillId="0" borderId="61" xfId="26565" quotePrefix="1" applyNumberFormat="1" applyFont="1" applyFill="1" applyBorder="1" applyAlignment="1">
      <alignment horizontal="center" vertical="center"/>
    </xf>
    <xf numFmtId="10" fontId="5" fillId="0" borderId="0" xfId="26565" applyNumberFormat="1" applyFont="1" applyFill="1" applyBorder="1" applyAlignment="1">
      <alignment horizontal="center" vertical="center"/>
    </xf>
    <xf numFmtId="10" fontId="5" fillId="0" borderId="71" xfId="26565" applyNumberFormat="1" applyFont="1" applyFill="1" applyBorder="1" applyAlignment="1">
      <alignment horizontal="center" vertical="center"/>
    </xf>
    <xf numFmtId="10" fontId="5" fillId="0" borderId="5" xfId="26565" applyNumberFormat="1" applyFont="1" applyFill="1" applyBorder="1" applyAlignment="1">
      <alignment horizontal="center" vertical="center"/>
    </xf>
    <xf numFmtId="4" fontId="5" fillId="0" borderId="68" xfId="23" applyNumberFormat="1" applyBorder="1" applyAlignment="1">
      <alignment horizontal="center" vertical="center"/>
    </xf>
    <xf numFmtId="4" fontId="5" fillId="0" borderId="60" xfId="23" applyNumberFormat="1" applyBorder="1" applyAlignment="1">
      <alignment horizontal="center" vertical="center"/>
    </xf>
    <xf numFmtId="4" fontId="5" fillId="0" borderId="54" xfId="23" applyNumberFormat="1" applyBorder="1" applyAlignment="1">
      <alignment horizontal="center" vertical="center"/>
    </xf>
    <xf numFmtId="4" fontId="5" fillId="0" borderId="55" xfId="23" applyNumberFormat="1" applyBorder="1" applyAlignment="1">
      <alignment horizontal="center" vertical="center"/>
    </xf>
    <xf numFmtId="0" fontId="6" fillId="0" borderId="56" xfId="23" applyFont="1" applyBorder="1" applyAlignment="1">
      <alignment horizontal="center" vertical="center"/>
    </xf>
    <xf numFmtId="0" fontId="6" fillId="0" borderId="53" xfId="23" applyFont="1" applyBorder="1" applyAlignment="1">
      <alignment horizontal="center" vertical="center"/>
    </xf>
    <xf numFmtId="0" fontId="6" fillId="0" borderId="57" xfId="23" applyFont="1" applyBorder="1" applyAlignment="1">
      <alignment horizontal="center" vertical="center"/>
    </xf>
    <xf numFmtId="0" fontId="6" fillId="2" borderId="69" xfId="23" applyFont="1" applyFill="1" applyBorder="1" applyAlignment="1">
      <alignment horizontal="left" vertical="center" wrapText="1"/>
    </xf>
    <xf numFmtId="0" fontId="6" fillId="2" borderId="61" xfId="23" applyFont="1" applyFill="1" applyBorder="1" applyAlignment="1">
      <alignment horizontal="left" vertical="center" wrapText="1"/>
    </xf>
    <xf numFmtId="0" fontId="6" fillId="2" borderId="68" xfId="23" applyFont="1" applyFill="1" applyBorder="1" applyAlignment="1">
      <alignment horizontal="left" vertical="center" wrapText="1"/>
    </xf>
    <xf numFmtId="4" fontId="5" fillId="0" borderId="68" xfId="23" applyNumberFormat="1" applyBorder="1" applyAlignment="1">
      <alignment horizontal="right" vertical="center"/>
    </xf>
    <xf numFmtId="4" fontId="5" fillId="0" borderId="60" xfId="23" applyNumberFormat="1" applyBorder="1" applyAlignment="1">
      <alignment horizontal="right" vertical="center"/>
    </xf>
    <xf numFmtId="4" fontId="5" fillId="0" borderId="54" xfId="23" applyNumberFormat="1" applyBorder="1" applyAlignment="1">
      <alignment horizontal="right" vertical="center"/>
    </xf>
    <xf numFmtId="10" fontId="6" fillId="0" borderId="91" xfId="23" applyNumberFormat="1" applyFont="1" applyBorder="1" applyAlignment="1">
      <alignment horizontal="center" vertical="center"/>
    </xf>
    <xf numFmtId="10" fontId="6" fillId="0" borderId="92" xfId="23" applyNumberFormat="1" applyFont="1" applyBorder="1" applyAlignment="1">
      <alignment horizontal="center" vertical="center"/>
    </xf>
    <xf numFmtId="10" fontId="6" fillId="0" borderId="78" xfId="23" applyNumberFormat="1" applyFont="1" applyBorder="1" applyAlignment="1">
      <alignment horizontal="center" vertical="center"/>
    </xf>
    <xf numFmtId="4" fontId="6" fillId="0" borderId="105" xfId="23" applyNumberFormat="1" applyFont="1" applyBorder="1" applyAlignment="1">
      <alignment horizontal="right" vertical="center"/>
    </xf>
    <xf numFmtId="0" fontId="6" fillId="0" borderId="106" xfId="23" applyFont="1" applyBorder="1" applyAlignment="1">
      <alignment horizontal="right" vertical="center"/>
    </xf>
    <xf numFmtId="0" fontId="6" fillId="0" borderId="101" xfId="23" applyFont="1" applyBorder="1" applyAlignment="1">
      <alignment horizontal="right" vertical="center"/>
    </xf>
    <xf numFmtId="10" fontId="5" fillId="0" borderId="113" xfId="23" applyNumberFormat="1" applyBorder="1" applyAlignment="1">
      <alignment horizontal="center" vertical="center"/>
    </xf>
    <xf numFmtId="10" fontId="5" fillId="0" borderId="114" xfId="23" applyNumberFormat="1" applyBorder="1" applyAlignment="1">
      <alignment horizontal="center" vertical="center"/>
    </xf>
    <xf numFmtId="10" fontId="5" fillId="0" borderId="115" xfId="23" applyNumberFormat="1" applyBorder="1" applyAlignment="1">
      <alignment horizontal="center" vertical="center"/>
    </xf>
    <xf numFmtId="4" fontId="5" fillId="0" borderId="93" xfId="23" applyNumberFormat="1" applyBorder="1" applyAlignment="1">
      <alignment horizontal="right" vertical="center"/>
    </xf>
    <xf numFmtId="0" fontId="5" fillId="0" borderId="94" xfId="23" applyBorder="1" applyAlignment="1">
      <alignment horizontal="right" vertical="center"/>
    </xf>
    <xf numFmtId="0" fontId="5" fillId="0" borderId="95" xfId="23" applyBorder="1" applyAlignment="1">
      <alignment horizontal="right" vertical="center"/>
    </xf>
    <xf numFmtId="10" fontId="5" fillId="0" borderId="91" xfId="26565" quotePrefix="1" applyNumberFormat="1" applyFont="1" applyFill="1" applyBorder="1" applyAlignment="1">
      <alignment horizontal="center" vertical="center"/>
    </xf>
    <xf numFmtId="10" fontId="5" fillId="0" borderId="92" xfId="26565" quotePrefix="1" applyNumberFormat="1" applyFont="1" applyFill="1" applyBorder="1" applyAlignment="1">
      <alignment horizontal="center" vertical="center"/>
    </xf>
    <xf numFmtId="10" fontId="5" fillId="0" borderId="78" xfId="26565" quotePrefix="1" applyNumberFormat="1" applyFont="1" applyFill="1" applyBorder="1" applyAlignment="1">
      <alignment horizontal="center" vertical="center"/>
    </xf>
    <xf numFmtId="4" fontId="5" fillId="0" borderId="94" xfId="23" applyNumberFormat="1" applyBorder="1" applyAlignment="1">
      <alignment horizontal="right" vertical="center"/>
    </xf>
    <xf numFmtId="4" fontId="5" fillId="0" borderId="95" xfId="23" applyNumberFormat="1" applyBorder="1" applyAlignment="1">
      <alignment horizontal="right" vertical="center"/>
    </xf>
    <xf numFmtId="0" fontId="6" fillId="53" borderId="69" xfId="23" applyFont="1" applyFill="1" applyBorder="1" applyAlignment="1">
      <alignment horizontal="center" vertical="center"/>
    </xf>
    <xf numFmtId="0" fontId="6" fillId="53" borderId="70" xfId="23" applyFont="1" applyFill="1" applyBorder="1" applyAlignment="1">
      <alignment horizontal="center" vertical="center"/>
    </xf>
    <xf numFmtId="0" fontId="6" fillId="53" borderId="66" xfId="23" applyFont="1" applyFill="1" applyBorder="1" applyAlignment="1">
      <alignment horizontal="center" vertical="center"/>
    </xf>
    <xf numFmtId="0" fontId="6" fillId="53" borderId="68" xfId="23" applyFont="1" applyFill="1" applyBorder="1" applyAlignment="1">
      <alignment horizontal="center" vertical="center"/>
    </xf>
    <xf numFmtId="0" fontId="6" fillId="53" borderId="60" xfId="23" applyFont="1" applyFill="1" applyBorder="1" applyAlignment="1">
      <alignment horizontal="center" vertical="center"/>
    </xf>
    <xf numFmtId="0" fontId="6" fillId="53" borderId="54" xfId="23" applyFont="1" applyFill="1" applyBorder="1" applyAlignment="1">
      <alignment horizontal="center" vertical="center"/>
    </xf>
    <xf numFmtId="0" fontId="7" fillId="0" borderId="62" xfId="23" applyFont="1" applyBorder="1" applyAlignment="1">
      <alignment horizontal="center" vertical="center" textRotation="180"/>
    </xf>
    <xf numFmtId="0" fontId="7" fillId="0" borderId="63" xfId="23" applyFont="1" applyBorder="1" applyAlignment="1">
      <alignment horizontal="center" vertical="center" textRotation="180"/>
    </xf>
    <xf numFmtId="0" fontId="7" fillId="0" borderId="64" xfId="23" applyFont="1" applyBorder="1" applyAlignment="1">
      <alignment horizontal="center" vertical="center" textRotation="180"/>
    </xf>
    <xf numFmtId="0" fontId="6" fillId="0" borderId="4" xfId="23" applyFont="1" applyBorder="1" applyAlignment="1">
      <alignment horizontal="center" vertical="center"/>
    </xf>
    <xf numFmtId="0" fontId="6" fillId="0" borderId="0" xfId="23" applyFont="1" applyAlignment="1">
      <alignment horizontal="center" vertical="center"/>
    </xf>
    <xf numFmtId="0" fontId="6" fillId="0" borderId="65" xfId="23" applyFont="1" applyBorder="1" applyAlignment="1">
      <alignment horizontal="center" vertical="center"/>
    </xf>
    <xf numFmtId="0" fontId="6" fillId="0" borderId="60" xfId="23" applyFont="1" applyBorder="1" applyAlignment="1">
      <alignment horizontal="center" vertical="center"/>
    </xf>
    <xf numFmtId="10" fontId="5" fillId="0" borderId="116" xfId="23" applyNumberFormat="1" applyBorder="1" applyAlignment="1">
      <alignment horizontal="center" vertical="center"/>
    </xf>
    <xf numFmtId="0" fontId="6" fillId="0" borderId="99" xfId="23" applyFont="1" applyBorder="1" applyAlignment="1">
      <alignment horizontal="center" vertical="center"/>
    </xf>
    <xf numFmtId="0" fontId="6" fillId="0" borderId="70" xfId="23" applyFont="1" applyBorder="1" applyAlignment="1">
      <alignment horizontal="center" vertical="center"/>
    </xf>
    <xf numFmtId="0" fontId="6" fillId="0" borderId="20" xfId="23" applyFont="1" applyBorder="1" applyAlignment="1">
      <alignment horizontal="center" vertical="center"/>
    </xf>
    <xf numFmtId="0" fontId="6" fillId="0" borderId="19" xfId="23" applyFont="1" applyBorder="1" applyAlignment="1">
      <alignment horizontal="center" vertical="center"/>
    </xf>
    <xf numFmtId="10" fontId="6" fillId="0" borderId="118" xfId="23" applyNumberFormat="1" applyFont="1" applyBorder="1" applyAlignment="1">
      <alignment horizontal="center" vertical="center"/>
    </xf>
    <xf numFmtId="0" fontId="5" fillId="0" borderId="104" xfId="23" applyBorder="1" applyAlignment="1">
      <alignment horizontal="right" vertical="center"/>
    </xf>
    <xf numFmtId="4" fontId="5" fillId="0" borderId="97" xfId="23" applyNumberFormat="1" applyBorder="1" applyAlignment="1">
      <alignment horizontal="center" vertical="center"/>
    </xf>
    <xf numFmtId="4" fontId="5" fillId="0" borderId="19" xfId="23" applyNumberFormat="1" applyBorder="1" applyAlignment="1">
      <alignment horizontal="center" vertical="center"/>
    </xf>
    <xf numFmtId="4" fontId="5" fillId="0" borderId="96" xfId="23" applyNumberFormat="1" applyBorder="1" applyAlignment="1">
      <alignment horizontal="center" vertical="center"/>
    </xf>
    <xf numFmtId="4" fontId="5" fillId="0" borderId="18" xfId="23" applyNumberFormat="1" applyBorder="1" applyAlignment="1">
      <alignment horizontal="center" vertical="center"/>
    </xf>
    <xf numFmtId="10" fontId="5" fillId="0" borderId="69" xfId="26565" quotePrefix="1" applyNumberFormat="1" applyFont="1" applyFill="1" applyBorder="1" applyAlignment="1">
      <alignment horizontal="center" vertical="center"/>
    </xf>
    <xf numFmtId="10" fontId="5" fillId="0" borderId="70" xfId="26565" applyNumberFormat="1" applyFont="1" applyFill="1" applyBorder="1" applyAlignment="1">
      <alignment horizontal="center" vertical="center"/>
    </xf>
    <xf numFmtId="10" fontId="5" fillId="0" borderId="66" xfId="26565" applyNumberFormat="1" applyFont="1" applyFill="1" applyBorder="1" applyAlignment="1">
      <alignment horizontal="center" vertical="center"/>
    </xf>
    <xf numFmtId="10" fontId="5" fillId="0" borderId="112" xfId="26565" applyNumberFormat="1" applyFont="1" applyFill="1" applyBorder="1" applyAlignment="1">
      <alignment horizontal="center" vertical="center"/>
    </xf>
    <xf numFmtId="0" fontId="90" fillId="0" borderId="1" xfId="23" applyFont="1" applyBorder="1" applyAlignment="1">
      <alignment horizontal="center" vertical="center"/>
    </xf>
    <xf numFmtId="0" fontId="90" fillId="0" borderId="4" xfId="23" applyFont="1" applyBorder="1" applyAlignment="1">
      <alignment horizontal="center" vertical="center"/>
    </xf>
    <xf numFmtId="0" fontId="93" fillId="0" borderId="1" xfId="23" applyFont="1" applyBorder="1" applyAlignment="1">
      <alignment horizontal="center" vertical="center"/>
    </xf>
    <xf numFmtId="0" fontId="93" fillId="0" borderId="2" xfId="23" applyFont="1" applyBorder="1" applyAlignment="1">
      <alignment horizontal="center" vertical="center"/>
    </xf>
    <xf numFmtId="0" fontId="93" fillId="0" borderId="3" xfId="23" applyFont="1" applyBorder="1" applyAlignment="1">
      <alignment horizontal="center" vertical="center"/>
    </xf>
    <xf numFmtId="0" fontId="7" fillId="0" borderId="98" xfId="23" applyFont="1" applyBorder="1" applyAlignment="1">
      <alignment horizontal="left" vertical="center" wrapText="1"/>
    </xf>
    <xf numFmtId="0" fontId="7" fillId="0" borderId="44" xfId="23" applyFont="1" applyBorder="1" applyAlignment="1">
      <alignment horizontal="left" vertical="center" wrapText="1"/>
    </xf>
    <xf numFmtId="0" fontId="7" fillId="0" borderId="74" xfId="23" applyFont="1" applyBorder="1" applyAlignment="1">
      <alignment horizontal="left" vertical="center" wrapText="1"/>
    </xf>
    <xf numFmtId="0" fontId="7" fillId="0" borderId="99" xfId="23" applyFont="1" applyBorder="1" applyAlignment="1">
      <alignment horizontal="center" vertical="center" textRotation="180"/>
    </xf>
    <xf numFmtId="0" fontId="7" fillId="0" borderId="4" xfId="23" applyFont="1" applyBorder="1" applyAlignment="1">
      <alignment horizontal="center" vertical="center" textRotation="180"/>
    </xf>
    <xf numFmtId="0" fontId="6" fillId="53" borderId="53" xfId="23" applyFont="1" applyFill="1" applyBorder="1" applyAlignment="1">
      <alignment horizontal="center" vertical="center"/>
    </xf>
    <xf numFmtId="0" fontId="6" fillId="53" borderId="57" xfId="23" applyFont="1" applyFill="1" applyBorder="1" applyAlignment="1">
      <alignment horizontal="center" vertical="center"/>
    </xf>
    <xf numFmtId="0" fontId="6" fillId="53" borderId="16" xfId="23" applyFont="1" applyFill="1" applyBorder="1" applyAlignment="1">
      <alignment horizontal="center" vertical="center" wrapText="1"/>
    </xf>
    <xf numFmtId="0" fontId="6" fillId="53" borderId="16" xfId="23" applyFont="1" applyFill="1" applyBorder="1" applyAlignment="1">
      <alignment horizontal="center" vertical="center"/>
    </xf>
    <xf numFmtId="0" fontId="6" fillId="53" borderId="58" xfId="23" applyFont="1" applyFill="1" applyBorder="1" applyAlignment="1">
      <alignment horizontal="center" vertical="center"/>
    </xf>
    <xf numFmtId="0" fontId="6" fillId="53" borderId="38" xfId="23" applyFont="1" applyFill="1" applyBorder="1" applyAlignment="1">
      <alignment horizontal="center" vertical="center"/>
    </xf>
    <xf numFmtId="0" fontId="6" fillId="53" borderId="44" xfId="23" applyFont="1" applyFill="1" applyBorder="1" applyAlignment="1">
      <alignment horizontal="center" vertical="center"/>
    </xf>
    <xf numFmtId="0" fontId="6" fillId="53" borderId="74" xfId="23" applyFont="1" applyFill="1" applyBorder="1" applyAlignment="1">
      <alignment horizontal="center" vertical="center"/>
    </xf>
    <xf numFmtId="0" fontId="6" fillId="53" borderId="112" xfId="23" applyFont="1" applyFill="1" applyBorder="1" applyAlignment="1">
      <alignment horizontal="center" vertical="center"/>
    </xf>
    <xf numFmtId="0" fontId="6" fillId="53" borderId="55" xfId="23" applyFont="1" applyFill="1" applyBorder="1" applyAlignment="1">
      <alignment horizontal="center" vertical="center"/>
    </xf>
    <xf numFmtId="10" fontId="5" fillId="0" borderId="118" xfId="26565" quotePrefix="1" applyNumberFormat="1" applyFont="1" applyFill="1" applyBorder="1" applyAlignment="1">
      <alignment horizontal="center" vertical="center"/>
    </xf>
    <xf numFmtId="0" fontId="6" fillId="0" borderId="107" xfId="23" applyFont="1" applyBorder="1" applyAlignment="1">
      <alignment horizontal="center" vertical="center"/>
    </xf>
    <xf numFmtId="0" fontId="6" fillId="2" borderId="97" xfId="23" applyFont="1" applyFill="1" applyBorder="1" applyAlignment="1">
      <alignment horizontal="left" vertical="center" wrapText="1"/>
    </xf>
    <xf numFmtId="4" fontId="5" fillId="0" borderId="55" xfId="23" applyNumberFormat="1" applyBorder="1" applyAlignment="1">
      <alignment horizontal="right" vertical="center"/>
    </xf>
    <xf numFmtId="0" fontId="95" fillId="2" borderId="1" xfId="0" applyFont="1" applyFill="1" applyBorder="1" applyAlignment="1">
      <alignment horizontal="center" vertical="center"/>
    </xf>
    <xf numFmtId="0" fontId="95" fillId="2" borderId="2" xfId="0" applyFont="1" applyFill="1" applyBorder="1" applyAlignment="1">
      <alignment horizontal="center" vertical="center"/>
    </xf>
    <xf numFmtId="0" fontId="95" fillId="2" borderId="3" xfId="0" applyFont="1" applyFill="1" applyBorder="1" applyAlignment="1">
      <alignment horizontal="center" vertical="center"/>
    </xf>
    <xf numFmtId="0" fontId="95" fillId="2" borderId="4" xfId="0" applyFont="1" applyFill="1" applyBorder="1" applyAlignment="1">
      <alignment horizontal="center" vertical="center"/>
    </xf>
    <xf numFmtId="0" fontId="95" fillId="2" borderId="0" xfId="0" applyFont="1" applyFill="1" applyAlignment="1">
      <alignment horizontal="center" vertical="center"/>
    </xf>
    <xf numFmtId="0" fontId="95" fillId="2" borderId="5" xfId="0" applyFont="1" applyFill="1" applyBorder="1" applyAlignment="1">
      <alignment horizontal="center" vertical="center"/>
    </xf>
    <xf numFmtId="0" fontId="95" fillId="2" borderId="65" xfId="0" applyFont="1" applyFill="1" applyBorder="1" applyAlignment="1">
      <alignment horizontal="center" vertical="center"/>
    </xf>
    <xf numFmtId="0" fontId="95" fillId="2" borderId="60" xfId="0" applyFont="1" applyFill="1" applyBorder="1" applyAlignment="1">
      <alignment horizontal="center" vertical="center"/>
    </xf>
    <xf numFmtId="0" fontId="95" fillId="2" borderId="55" xfId="0" applyFont="1" applyFill="1" applyBorder="1" applyAlignment="1">
      <alignment horizontal="center" vertical="center"/>
    </xf>
    <xf numFmtId="0" fontId="96" fillId="2" borderId="120" xfId="0" applyFont="1" applyFill="1" applyBorder="1" applyAlignment="1">
      <alignment horizontal="center" vertical="center"/>
    </xf>
    <xf numFmtId="0" fontId="96" fillId="2" borderId="92" xfId="0" applyFont="1" applyFill="1" applyBorder="1" applyAlignment="1">
      <alignment horizontal="center" vertical="center"/>
    </xf>
    <xf numFmtId="0" fontId="96" fillId="2" borderId="118" xfId="0" applyFont="1" applyFill="1" applyBorder="1" applyAlignment="1">
      <alignment horizontal="center" vertical="center"/>
    </xf>
    <xf numFmtId="0" fontId="61" fillId="2" borderId="114" xfId="0" applyFont="1" applyFill="1" applyBorder="1" applyAlignment="1">
      <alignment horizontal="justify" vertical="center"/>
    </xf>
    <xf numFmtId="0" fontId="61" fillId="2" borderId="116" xfId="0" applyFont="1" applyFill="1" applyBorder="1" applyAlignment="1">
      <alignment horizontal="justify" vertical="center"/>
    </xf>
    <xf numFmtId="0" fontId="61" fillId="2" borderId="123" xfId="0" applyFont="1" applyFill="1" applyBorder="1" applyAlignment="1">
      <alignment horizontal="justify" vertical="center" wrapText="1"/>
    </xf>
    <xf numFmtId="0" fontId="61" fillId="2" borderId="124" xfId="0" applyFont="1" applyFill="1" applyBorder="1" applyAlignment="1">
      <alignment horizontal="justify" vertical="center" wrapText="1"/>
    </xf>
    <xf numFmtId="10" fontId="61" fillId="0" borderId="91" xfId="2" applyNumberFormat="1" applyFont="1" applyFill="1" applyBorder="1" applyAlignment="1">
      <alignment horizontal="center" vertical="center"/>
    </xf>
    <xf numFmtId="10" fontId="61" fillId="0" borderId="118" xfId="2" applyNumberFormat="1" applyFont="1" applyFill="1" applyBorder="1" applyAlignment="1">
      <alignment horizontal="center" vertical="center"/>
    </xf>
    <xf numFmtId="10" fontId="61" fillId="0" borderId="129" xfId="2" applyNumberFormat="1" applyFont="1" applyFill="1" applyBorder="1" applyAlignment="1">
      <alignment horizontal="center" vertical="center"/>
    </xf>
    <xf numFmtId="10" fontId="61" fillId="0" borderId="127" xfId="2" applyNumberFormat="1" applyFont="1" applyFill="1" applyBorder="1" applyAlignment="1">
      <alignment horizontal="center" vertical="center"/>
    </xf>
    <xf numFmtId="10" fontId="61" fillId="0" borderId="93" xfId="2" applyNumberFormat="1" applyFont="1" applyFill="1" applyBorder="1" applyAlignment="1">
      <alignment horizontal="center" vertical="center"/>
    </xf>
    <xf numFmtId="10" fontId="61" fillId="0" borderId="104" xfId="2" applyNumberFormat="1" applyFont="1" applyFill="1" applyBorder="1" applyAlignment="1">
      <alignment horizontal="center" vertical="center"/>
    </xf>
    <xf numFmtId="0" fontId="98" fillId="91" borderId="39" xfId="15571" applyFont="1" applyFill="1" applyBorder="1" applyAlignment="1">
      <alignment horizontal="right" vertical="center"/>
    </xf>
    <xf numFmtId="0" fontId="98" fillId="91" borderId="40" xfId="15571" applyFont="1" applyFill="1" applyBorder="1" applyAlignment="1">
      <alignment horizontal="right" vertical="center"/>
    </xf>
    <xf numFmtId="10" fontId="98" fillId="91" borderId="91" xfId="2" applyNumberFormat="1" applyFont="1" applyFill="1" applyBorder="1" applyAlignment="1">
      <alignment horizontal="center" vertical="center"/>
    </xf>
    <xf numFmtId="10" fontId="98" fillId="91" borderId="118" xfId="2" applyNumberFormat="1" applyFont="1" applyFill="1" applyBorder="1" applyAlignment="1">
      <alignment horizontal="center" vertical="center"/>
    </xf>
    <xf numFmtId="195" fontId="61" fillId="2" borderId="126" xfId="0" applyNumberFormat="1" applyFont="1" applyFill="1" applyBorder="1" applyAlignment="1">
      <alignment horizontal="justify" vertical="center" wrapText="1"/>
    </xf>
    <xf numFmtId="195" fontId="61" fillId="2" borderId="127" xfId="0" applyNumberFormat="1" applyFont="1" applyFill="1" applyBorder="1" applyAlignment="1">
      <alignment horizontal="justify" vertical="center" wrapText="1"/>
    </xf>
    <xf numFmtId="195" fontId="61" fillId="2" borderId="126" xfId="0" quotePrefix="1" applyNumberFormat="1" applyFont="1" applyFill="1" applyBorder="1" applyAlignment="1">
      <alignment horizontal="justify" vertical="center" wrapText="1"/>
    </xf>
    <xf numFmtId="194" fontId="97" fillId="89" borderId="11" xfId="0" applyNumberFormat="1" applyFont="1" applyFill="1" applyBorder="1" applyAlignment="1">
      <alignment horizontal="center" vertical="center"/>
    </xf>
    <xf numFmtId="194" fontId="97" fillId="89" borderId="10" xfId="0" applyNumberFormat="1" applyFont="1" applyFill="1" applyBorder="1" applyAlignment="1">
      <alignment horizontal="center" vertical="center"/>
    </xf>
    <xf numFmtId="194" fontId="97" fillId="89" borderId="12" xfId="0" applyNumberFormat="1" applyFont="1" applyFill="1" applyBorder="1" applyAlignment="1">
      <alignment horizontal="center" vertical="center"/>
    </xf>
    <xf numFmtId="0" fontId="85" fillId="90" borderId="6" xfId="15571" applyFont="1" applyFill="1" applyBorder="1" applyAlignment="1">
      <alignment horizontal="center" vertical="center"/>
    </xf>
    <xf numFmtId="0" fontId="85" fillId="90" borderId="7" xfId="15571" applyFont="1" applyFill="1" applyBorder="1" applyAlignment="1">
      <alignment horizontal="center" vertical="center"/>
    </xf>
    <xf numFmtId="0" fontId="85" fillId="90" borderId="102" xfId="15571" applyFont="1" applyFill="1" applyBorder="1" applyAlignment="1">
      <alignment horizontal="center" vertical="center"/>
    </xf>
    <xf numFmtId="0" fontId="98" fillId="87" borderId="39" xfId="15571" applyFont="1" applyFill="1" applyBorder="1" applyAlignment="1">
      <alignment horizontal="center" vertical="center"/>
    </xf>
    <xf numFmtId="0" fontId="98" fillId="87" borderId="40" xfId="15571" applyFont="1" applyFill="1" applyBorder="1" applyAlignment="1">
      <alignment horizontal="center" vertical="center"/>
    </xf>
    <xf numFmtId="194" fontId="98" fillId="87" borderId="38" xfId="15571" applyNumberFormat="1" applyFont="1" applyFill="1" applyBorder="1" applyAlignment="1">
      <alignment horizontal="center" vertical="center"/>
    </xf>
    <xf numFmtId="194" fontId="98" fillId="87" borderId="74" xfId="15571" applyNumberFormat="1" applyFont="1" applyFill="1" applyBorder="1" applyAlignment="1">
      <alignment horizontal="center" vertical="center"/>
    </xf>
    <xf numFmtId="10" fontId="61" fillId="53" borderId="129" xfId="2" applyNumberFormat="1" applyFont="1" applyFill="1" applyBorder="1" applyAlignment="1">
      <alignment horizontal="center" vertical="center"/>
    </xf>
    <xf numFmtId="10" fontId="61" fillId="53" borderId="127" xfId="2" applyNumberFormat="1" applyFont="1" applyFill="1" applyBorder="1" applyAlignment="1">
      <alignment horizontal="center" vertical="center"/>
    </xf>
    <xf numFmtId="0" fontId="98" fillId="87" borderId="39" xfId="15571" applyFont="1" applyFill="1" applyBorder="1" applyAlignment="1">
      <alignment horizontal="right" vertical="center"/>
    </xf>
    <xf numFmtId="0" fontId="98" fillId="87" borderId="40" xfId="15571" applyFont="1" applyFill="1" applyBorder="1" applyAlignment="1">
      <alignment horizontal="right" vertical="center"/>
    </xf>
    <xf numFmtId="10" fontId="98" fillId="87" borderId="38" xfId="2" applyNumberFormat="1" applyFont="1" applyFill="1" applyBorder="1" applyAlignment="1">
      <alignment horizontal="center" vertical="center"/>
    </xf>
    <xf numFmtId="10" fontId="98" fillId="87" borderId="74" xfId="2" applyNumberFormat="1" applyFont="1" applyFill="1" applyBorder="1" applyAlignment="1">
      <alignment horizontal="center" vertical="center"/>
    </xf>
    <xf numFmtId="9" fontId="103" fillId="0" borderId="98" xfId="2" applyFont="1" applyBorder="1" applyAlignment="1">
      <alignment horizontal="left"/>
    </xf>
    <xf numFmtId="9" fontId="103" fillId="0" borderId="44" xfId="2" applyFont="1" applyBorder="1" applyAlignment="1">
      <alignment horizontal="left"/>
    </xf>
    <xf numFmtId="0" fontId="104" fillId="0" borderId="98" xfId="0" applyFont="1" applyBorder="1" applyAlignment="1">
      <alignment horizontal="left"/>
    </xf>
    <xf numFmtId="0" fontId="104" fillId="0" borderId="44" xfId="0" applyFont="1" applyBorder="1" applyAlignment="1">
      <alignment horizontal="left"/>
    </xf>
    <xf numFmtId="0" fontId="104" fillId="0" borderId="99" xfId="0" applyFont="1" applyBorder="1" applyAlignment="1">
      <alignment horizontal="left"/>
    </xf>
    <xf numFmtId="0" fontId="104" fillId="0" borderId="70" xfId="0" applyFont="1" applyBorder="1" applyAlignment="1">
      <alignment horizontal="left"/>
    </xf>
    <xf numFmtId="0" fontId="104" fillId="0" borderId="112" xfId="0" applyFont="1" applyBorder="1" applyAlignment="1">
      <alignment horizontal="left"/>
    </xf>
    <xf numFmtId="0" fontId="96" fillId="2" borderId="4" xfId="15571" applyFont="1" applyFill="1" applyBorder="1" applyAlignment="1">
      <alignment horizontal="left" vertical="center" wrapText="1"/>
    </xf>
    <xf numFmtId="0" fontId="96" fillId="2" borderId="0" xfId="15571" applyFont="1" applyFill="1" applyAlignment="1">
      <alignment horizontal="left" vertical="center" wrapText="1"/>
    </xf>
    <xf numFmtId="0" fontId="96" fillId="2" borderId="5" xfId="15571" applyFont="1" applyFill="1" applyBorder="1" applyAlignment="1">
      <alignment horizontal="left" vertical="center" wrapText="1"/>
    </xf>
    <xf numFmtId="0" fontId="85" fillId="90" borderId="133" xfId="15571" applyFont="1" applyFill="1" applyBorder="1" applyAlignment="1">
      <alignment horizontal="right" vertical="center"/>
    </xf>
    <xf numFmtId="0" fontId="85" fillId="90" borderId="108" xfId="15571" applyFont="1" applyFill="1" applyBorder="1" applyAlignment="1">
      <alignment horizontal="right" vertical="center"/>
    </xf>
    <xf numFmtId="0" fontId="85" fillId="90" borderId="42" xfId="15571" applyFont="1" applyFill="1" applyBorder="1" applyAlignment="1">
      <alignment horizontal="right" vertical="center"/>
    </xf>
    <xf numFmtId="194" fontId="99" fillId="53" borderId="11" xfId="0" applyNumberFormat="1" applyFont="1" applyFill="1" applyBorder="1" applyAlignment="1">
      <alignment horizontal="center" vertical="center"/>
    </xf>
    <xf numFmtId="194" fontId="99" fillId="53" borderId="10" xfId="0" applyNumberFormat="1" applyFont="1" applyFill="1" applyBorder="1" applyAlignment="1">
      <alignment horizontal="center" vertical="center"/>
    </xf>
    <xf numFmtId="194" fontId="99" fillId="53" borderId="12" xfId="0" applyNumberFormat="1" applyFont="1" applyFill="1" applyBorder="1" applyAlignment="1">
      <alignment horizontal="center" vertical="center"/>
    </xf>
    <xf numFmtId="49" fontId="96" fillId="0" borderId="134" xfId="0" applyNumberFormat="1" applyFont="1" applyBorder="1" applyAlignment="1">
      <alignment horizontal="justify" vertical="center" wrapText="1"/>
    </xf>
    <xf numFmtId="49" fontId="96" fillId="0" borderId="43" xfId="0" applyNumberFormat="1" applyFont="1" applyBorder="1" applyAlignment="1">
      <alignment horizontal="justify" vertical="center" wrapText="1"/>
    </xf>
    <xf numFmtId="49" fontId="96" fillId="0" borderId="8" xfId="0" applyNumberFormat="1" applyFont="1" applyBorder="1" applyAlignment="1">
      <alignment horizontal="justify" vertical="center" wrapText="1"/>
    </xf>
    <xf numFmtId="9" fontId="100" fillId="53" borderId="56" xfId="2" applyFont="1" applyFill="1" applyBorder="1" applyAlignment="1">
      <alignment horizontal="center" vertical="center"/>
    </xf>
    <xf numFmtId="9" fontId="100" fillId="53" borderId="57" xfId="2" applyFont="1" applyFill="1" applyBorder="1" applyAlignment="1">
      <alignment horizontal="center" vertical="center"/>
    </xf>
    <xf numFmtId="0" fontId="101" fillId="53" borderId="52" xfId="0" applyFont="1" applyFill="1" applyBorder="1" applyAlignment="1">
      <alignment horizontal="center" vertical="center"/>
    </xf>
    <xf numFmtId="0" fontId="101" fillId="53" borderId="58" xfId="0" applyFont="1" applyFill="1" applyBorder="1" applyAlignment="1">
      <alignment horizontal="center" vertical="center"/>
    </xf>
    <xf numFmtId="0" fontId="101" fillId="53" borderId="69" xfId="0" applyFont="1" applyFill="1" applyBorder="1" applyAlignment="1">
      <alignment horizontal="center" vertical="center"/>
    </xf>
    <xf numFmtId="0" fontId="101" fillId="53" borderId="68" xfId="0" applyFont="1" applyFill="1" applyBorder="1" applyAlignment="1">
      <alignment horizontal="center" vertical="center"/>
    </xf>
    <xf numFmtId="0" fontId="101" fillId="53" borderId="52" xfId="0" applyFont="1" applyFill="1" applyBorder="1" applyAlignment="1">
      <alignment horizontal="center" vertical="center" wrapText="1"/>
    </xf>
    <xf numFmtId="0" fontId="101" fillId="53" borderId="112" xfId="0" applyFont="1" applyFill="1" applyBorder="1" applyAlignment="1">
      <alignment horizontal="center" vertical="center" wrapText="1"/>
    </xf>
    <xf numFmtId="0" fontId="101" fillId="53" borderId="55" xfId="0" applyFont="1" applyFill="1" applyBorder="1" applyAlignment="1">
      <alignment horizontal="center" vertical="center" wrapText="1"/>
    </xf>
    <xf numFmtId="194" fontId="97" fillId="92" borderId="11" xfId="0" applyNumberFormat="1" applyFont="1" applyFill="1" applyBorder="1" applyAlignment="1">
      <alignment horizontal="center" vertical="center"/>
    </xf>
    <xf numFmtId="194" fontId="97" fillId="92" borderId="10" xfId="0" applyNumberFormat="1" applyFont="1" applyFill="1" applyBorder="1" applyAlignment="1">
      <alignment horizontal="center" vertical="center"/>
    </xf>
    <xf numFmtId="194" fontId="97" fillId="92" borderId="12" xfId="0" applyNumberFormat="1" applyFont="1" applyFill="1" applyBorder="1" applyAlignment="1">
      <alignment horizontal="center" vertical="center"/>
    </xf>
    <xf numFmtId="0" fontId="85" fillId="92" borderId="6" xfId="15571" applyFont="1" applyFill="1" applyBorder="1" applyAlignment="1">
      <alignment horizontal="center" vertical="center"/>
    </xf>
    <xf numFmtId="0" fontId="85" fillId="92" borderId="7" xfId="15571" applyFont="1" applyFill="1" applyBorder="1" applyAlignment="1">
      <alignment horizontal="center" vertical="center"/>
    </xf>
    <xf numFmtId="0" fontId="85" fillId="92" borderId="102" xfId="15571" applyFont="1" applyFill="1" applyBorder="1" applyAlignment="1">
      <alignment horizontal="center" vertical="center"/>
    </xf>
    <xf numFmtId="0" fontId="98" fillId="53" borderId="39" xfId="15571" applyFont="1" applyFill="1" applyBorder="1" applyAlignment="1">
      <alignment horizontal="right" vertical="center"/>
    </xf>
    <xf numFmtId="0" fontId="98" fillId="53" borderId="40" xfId="15571" applyFont="1" applyFill="1" applyBorder="1" applyAlignment="1">
      <alignment horizontal="right" vertical="center"/>
    </xf>
    <xf numFmtId="10" fontId="98" fillId="53" borderId="91" xfId="2" applyNumberFormat="1" applyFont="1" applyFill="1" applyBorder="1" applyAlignment="1">
      <alignment horizontal="center" vertical="center"/>
    </xf>
    <xf numFmtId="10" fontId="98" fillId="53" borderId="118" xfId="2" applyNumberFormat="1" applyFont="1" applyFill="1" applyBorder="1" applyAlignment="1">
      <alignment horizontal="center" vertical="center"/>
    </xf>
    <xf numFmtId="0" fontId="98" fillId="93" borderId="39" xfId="15571" applyFont="1" applyFill="1" applyBorder="1" applyAlignment="1">
      <alignment horizontal="center" vertical="center"/>
    </xf>
    <xf numFmtId="0" fontId="98" fillId="93" borderId="40" xfId="15571" applyFont="1" applyFill="1" applyBorder="1" applyAlignment="1">
      <alignment horizontal="center" vertical="center"/>
    </xf>
    <xf numFmtId="194" fontId="98" fillId="93" borderId="38" xfId="15571" applyNumberFormat="1" applyFont="1" applyFill="1" applyBorder="1" applyAlignment="1">
      <alignment horizontal="center" vertical="center"/>
    </xf>
    <xf numFmtId="194" fontId="98" fillId="93" borderId="74" xfId="15571" applyNumberFormat="1" applyFont="1" applyFill="1" applyBorder="1" applyAlignment="1">
      <alignment horizontal="center" vertical="center"/>
    </xf>
    <xf numFmtId="0" fontId="98" fillId="93" borderId="39" xfId="15571" applyFont="1" applyFill="1" applyBorder="1" applyAlignment="1">
      <alignment horizontal="right" vertical="center"/>
    </xf>
    <xf numFmtId="0" fontId="98" fillId="93" borderId="40" xfId="15571" applyFont="1" applyFill="1" applyBorder="1" applyAlignment="1">
      <alignment horizontal="right" vertical="center"/>
    </xf>
    <xf numFmtId="10" fontId="98" fillId="93" borderId="38" xfId="2" applyNumberFormat="1" applyFont="1" applyFill="1" applyBorder="1" applyAlignment="1">
      <alignment horizontal="center" vertical="center"/>
    </xf>
    <xf numFmtId="10" fontId="98" fillId="93" borderId="74" xfId="2" applyNumberFormat="1" applyFont="1" applyFill="1" applyBorder="1" applyAlignment="1">
      <alignment horizontal="center" vertical="center"/>
    </xf>
    <xf numFmtId="0" fontId="85" fillId="92" borderId="133" xfId="15571" applyFont="1" applyFill="1" applyBorder="1" applyAlignment="1">
      <alignment horizontal="right" vertical="center"/>
    </xf>
    <xf numFmtId="0" fontId="85" fillId="92" borderId="108" xfId="15571" applyFont="1" applyFill="1" applyBorder="1" applyAlignment="1">
      <alignment horizontal="right" vertical="center"/>
    </xf>
    <xf numFmtId="0" fontId="85" fillId="92" borderId="42" xfId="15571" applyFont="1" applyFill="1" applyBorder="1" applyAlignment="1">
      <alignment horizontal="right" vertical="center"/>
    </xf>
    <xf numFmtId="0" fontId="96" fillId="2" borderId="20" xfId="15571" applyFont="1" applyFill="1" applyBorder="1" applyAlignment="1">
      <alignment horizontal="left" vertical="center" wrapText="1"/>
    </xf>
    <xf numFmtId="0" fontId="96" fillId="2" borderId="19" xfId="15571" applyFont="1" applyFill="1" applyBorder="1" applyAlignment="1">
      <alignment horizontal="left" vertical="center" wrapText="1"/>
    </xf>
    <xf numFmtId="0" fontId="96" fillId="2" borderId="18" xfId="15571" applyFont="1" applyFill="1" applyBorder="1" applyAlignment="1">
      <alignment horizontal="left" vertical="center" wrapText="1"/>
    </xf>
    <xf numFmtId="0" fontId="109" fillId="95" borderId="135" xfId="0" applyFont="1" applyFill="1" applyBorder="1" applyAlignment="1">
      <alignment horizontal="center"/>
    </xf>
    <xf numFmtId="0" fontId="109" fillId="95" borderId="10" xfId="0" applyFont="1" applyFill="1" applyBorder="1" applyAlignment="1">
      <alignment horizontal="center"/>
    </xf>
    <xf numFmtId="0" fontId="109" fillId="95" borderId="136" xfId="0" applyFont="1" applyFill="1" applyBorder="1" applyAlignment="1">
      <alignment horizontal="center"/>
    </xf>
    <xf numFmtId="0" fontId="107" fillId="0" borderId="0" xfId="0" applyFont="1" applyAlignment="1">
      <alignment horizontal="center" vertical="center"/>
    </xf>
    <xf numFmtId="4" fontId="7" fillId="96" borderId="68" xfId="0" applyNumberFormat="1" applyFont="1" applyFill="1" applyBorder="1" applyAlignment="1">
      <alignment horizontal="center" vertical="center"/>
    </xf>
    <xf numFmtId="4" fontId="7" fillId="96" borderId="60" xfId="0" applyNumberFormat="1" applyFont="1" applyFill="1" applyBorder="1" applyAlignment="1">
      <alignment horizontal="center" vertical="center"/>
    </xf>
    <xf numFmtId="4" fontId="7" fillId="96" borderId="55" xfId="0" applyNumberFormat="1" applyFont="1" applyFill="1" applyBorder="1" applyAlignment="1">
      <alignment horizontal="center" vertical="center"/>
    </xf>
    <xf numFmtId="0" fontId="5" fillId="2" borderId="70" xfId="43935" applyNumberFormat="1" applyFont="1" applyFill="1" applyBorder="1" applyAlignment="1">
      <alignment horizontal="center"/>
    </xf>
    <xf numFmtId="0" fontId="5" fillId="2" borderId="112" xfId="43935" applyNumberFormat="1" applyFont="1" applyFill="1" applyBorder="1" applyAlignment="1">
      <alignment horizontal="center"/>
    </xf>
    <xf numFmtId="0" fontId="5" fillId="2" borderId="60" xfId="29" applyFill="1" applyBorder="1" applyAlignment="1">
      <alignment horizontal="right"/>
    </xf>
    <xf numFmtId="0" fontId="5" fillId="2" borderId="55" xfId="29" applyFill="1" applyBorder="1" applyAlignment="1">
      <alignment horizontal="right"/>
    </xf>
    <xf numFmtId="0" fontId="6" fillId="2" borderId="38" xfId="29" applyFont="1" applyFill="1" applyBorder="1" applyAlignment="1">
      <alignment horizontal="center" vertical="center"/>
    </xf>
    <xf numFmtId="0" fontId="6" fillId="2" borderId="44" xfId="29" applyFont="1" applyFill="1" applyBorder="1" applyAlignment="1">
      <alignment horizontal="center" vertical="center"/>
    </xf>
    <xf numFmtId="0" fontId="6" fillId="2" borderId="74" xfId="29" applyFont="1" applyFill="1" applyBorder="1" applyAlignment="1">
      <alignment horizontal="center" vertical="center"/>
    </xf>
    <xf numFmtId="0" fontId="6" fillId="2" borderId="52" xfId="29" applyFont="1" applyFill="1" applyBorder="1" applyAlignment="1">
      <alignment horizontal="center" vertical="center"/>
    </xf>
    <xf numFmtId="0" fontId="6" fillId="2" borderId="58" xfId="29" applyFont="1" applyFill="1" applyBorder="1" applyAlignment="1">
      <alignment horizontal="center" vertical="center"/>
    </xf>
    <xf numFmtId="0" fontId="6" fillId="2" borderId="69" xfId="29" applyFont="1" applyFill="1" applyBorder="1" applyAlignment="1">
      <alignment horizontal="center" vertical="center" wrapText="1"/>
    </xf>
    <xf numFmtId="0" fontId="6" fillId="2" borderId="68" xfId="29" applyFont="1" applyFill="1" applyBorder="1" applyAlignment="1">
      <alignment horizontal="center" vertical="center" wrapText="1"/>
    </xf>
    <xf numFmtId="4" fontId="6" fillId="2" borderId="52" xfId="29" applyNumberFormat="1" applyFont="1" applyFill="1" applyBorder="1" applyAlignment="1">
      <alignment horizontal="center" vertical="center" wrapText="1"/>
    </xf>
    <xf numFmtId="4" fontId="6" fillId="2" borderId="58" xfId="29" applyNumberFormat="1" applyFont="1" applyFill="1" applyBorder="1" applyAlignment="1">
      <alignment horizontal="center" vertical="center" wrapText="1"/>
    </xf>
    <xf numFmtId="0" fontId="6" fillId="2" borderId="52" xfId="29" applyFont="1" applyFill="1" applyBorder="1" applyAlignment="1">
      <alignment horizontal="center" vertical="center" wrapText="1"/>
    </xf>
    <xf numFmtId="0" fontId="6" fillId="2" borderId="58" xfId="29" applyFont="1" applyFill="1" applyBorder="1" applyAlignment="1">
      <alignment horizontal="center" vertical="center" wrapText="1"/>
    </xf>
    <xf numFmtId="1" fontId="6" fillId="53" borderId="38" xfId="0" applyNumberFormat="1" applyFont="1" applyFill="1" applyBorder="1" applyAlignment="1">
      <alignment horizontal="center" vertical="center"/>
    </xf>
    <xf numFmtId="1" fontId="6" fillId="53" borderId="44" xfId="0" applyNumberFormat="1" applyFont="1" applyFill="1" applyBorder="1" applyAlignment="1">
      <alignment horizontal="center" vertical="center"/>
    </xf>
    <xf numFmtId="1" fontId="6" fillId="53" borderId="74" xfId="0" applyNumberFormat="1" applyFont="1" applyFill="1" applyBorder="1" applyAlignment="1">
      <alignment horizontal="center" vertical="center"/>
    </xf>
    <xf numFmtId="4" fontId="6" fillId="97" borderId="41" xfId="0" applyNumberFormat="1" applyFont="1" applyFill="1" applyBorder="1" applyAlignment="1">
      <alignment horizontal="center" vertical="center"/>
    </xf>
    <xf numFmtId="4" fontId="6" fillId="97" borderId="108" xfId="0" applyNumberFormat="1" applyFont="1" applyFill="1" applyBorder="1" applyAlignment="1">
      <alignment horizontal="center" vertical="center"/>
    </xf>
    <xf numFmtId="4" fontId="6" fillId="97" borderId="42" xfId="0" applyNumberFormat="1" applyFont="1" applyFill="1" applyBorder="1" applyAlignment="1">
      <alignment horizontal="center" vertical="center"/>
    </xf>
    <xf numFmtId="0" fontId="6" fillId="96" borderId="38" xfId="0" applyFont="1" applyFill="1" applyBorder="1" applyAlignment="1">
      <alignment horizontal="center" vertical="center"/>
    </xf>
    <xf numFmtId="0" fontId="6" fillId="96" borderId="44" xfId="0" applyFont="1" applyFill="1" applyBorder="1" applyAlignment="1">
      <alignment horizontal="center" vertical="center"/>
    </xf>
    <xf numFmtId="0" fontId="6" fillId="96" borderId="74" xfId="0" applyFont="1" applyFill="1" applyBorder="1" applyAlignment="1">
      <alignment horizontal="center" vertical="center"/>
    </xf>
    <xf numFmtId="0" fontId="88" fillId="87" borderId="135" xfId="4658" applyFont="1" applyFill="1" applyBorder="1" applyAlignment="1">
      <alignment horizontal="center"/>
    </xf>
    <xf numFmtId="0" fontId="88" fillId="87" borderId="10" xfId="4658" applyFont="1" applyFill="1" applyBorder="1" applyAlignment="1">
      <alignment horizontal="center"/>
    </xf>
    <xf numFmtId="0" fontId="88" fillId="87" borderId="136" xfId="4658" applyFont="1" applyFill="1" applyBorder="1" applyAlignment="1">
      <alignment horizontal="center"/>
    </xf>
    <xf numFmtId="0" fontId="88" fillId="0" borderId="69" xfId="4658" applyFont="1" applyBorder="1" applyAlignment="1">
      <alignment horizontal="center" vertical="center"/>
    </xf>
    <xf numFmtId="0" fontId="88" fillId="0" borderId="70" xfId="4658" applyFont="1" applyBorder="1" applyAlignment="1">
      <alignment horizontal="center" vertical="center"/>
    </xf>
    <xf numFmtId="0" fontId="88" fillId="0" borderId="66" xfId="4658" applyFont="1" applyBorder="1" applyAlignment="1">
      <alignment horizontal="center" vertical="center"/>
    </xf>
    <xf numFmtId="0" fontId="88" fillId="0" borderId="61" xfId="4658" applyFont="1" applyBorder="1" applyAlignment="1">
      <alignment horizontal="center" vertical="center"/>
    </xf>
    <xf numFmtId="0" fontId="88" fillId="0" borderId="0" xfId="4658" applyFont="1" applyAlignment="1">
      <alignment horizontal="center" vertical="center"/>
    </xf>
    <xf numFmtId="0" fontId="88" fillId="0" borderId="71" xfId="4658" applyFont="1" applyBorder="1" applyAlignment="1">
      <alignment horizontal="center" vertical="center"/>
    </xf>
    <xf numFmtId="0" fontId="88" fillId="0" borderId="68" xfId="4658" applyFont="1" applyBorder="1" applyAlignment="1">
      <alignment horizontal="center" vertical="center"/>
    </xf>
    <xf numFmtId="0" fontId="88" fillId="0" borderId="60" xfId="4658" applyFont="1" applyBorder="1" applyAlignment="1">
      <alignment horizontal="center" vertical="center"/>
    </xf>
    <xf numFmtId="0" fontId="88" fillId="0" borderId="54" xfId="4658" applyFont="1" applyBorder="1" applyAlignment="1">
      <alignment horizontal="center" vertical="center"/>
    </xf>
    <xf numFmtId="0" fontId="61" fillId="2" borderId="126" xfId="0" applyFont="1" applyFill="1" applyBorder="1" applyAlignment="1">
      <alignment horizontal="left" vertical="center" wrapText="1"/>
    </xf>
    <xf numFmtId="4" fontId="100" fillId="87" borderId="38" xfId="44074" applyFont="1" applyFill="1" applyBorder="1" applyAlignment="1">
      <alignment horizontal="center" vertical="center" wrapText="1"/>
    </xf>
    <xf numFmtId="4" fontId="100" fillId="87" borderId="44" xfId="44074" applyFont="1" applyFill="1" applyBorder="1" applyAlignment="1">
      <alignment horizontal="center" vertical="center" wrapText="1"/>
    </xf>
    <xf numFmtId="4" fontId="100" fillId="87" borderId="132" xfId="44074" applyFont="1" applyFill="1" applyBorder="1" applyAlignment="1">
      <alignment horizontal="center" vertical="center" wrapText="1"/>
    </xf>
    <xf numFmtId="4" fontId="96" fillId="3" borderId="38" xfId="44074" applyFont="1" applyFill="1" applyBorder="1" applyAlignment="1">
      <alignment horizontal="left" vertical="center"/>
    </xf>
    <xf numFmtId="4" fontId="96" fillId="3" borderId="132" xfId="44074" applyFont="1" applyFill="1" applyBorder="1" applyAlignment="1">
      <alignment horizontal="left" vertical="center"/>
    </xf>
    <xf numFmtId="4" fontId="100" fillId="87" borderId="52" xfId="44074" applyFont="1" applyFill="1" applyBorder="1" applyAlignment="1">
      <alignment horizontal="center" vertical="center"/>
    </xf>
    <xf numFmtId="4" fontId="100" fillId="87" borderId="58" xfId="44074" applyFont="1" applyFill="1" applyBorder="1" applyAlignment="1">
      <alignment horizontal="center" vertical="center"/>
    </xf>
    <xf numFmtId="4" fontId="100" fillId="87" borderId="69" xfId="44074" applyFont="1" applyFill="1" applyBorder="1" applyAlignment="1">
      <alignment horizontal="center" vertical="center"/>
    </xf>
    <xf numFmtId="4" fontId="100" fillId="87" borderId="66" xfId="44074" applyFont="1" applyFill="1" applyBorder="1" applyAlignment="1">
      <alignment horizontal="center" vertical="center"/>
    </xf>
    <xf numFmtId="4" fontId="100" fillId="87" borderId="68" xfId="44074" applyFont="1" applyFill="1" applyBorder="1" applyAlignment="1">
      <alignment horizontal="center" vertical="center"/>
    </xf>
    <xf numFmtId="4" fontId="100" fillId="87" borderId="54" xfId="44074" applyFont="1" applyFill="1" applyBorder="1" applyAlignment="1">
      <alignment horizontal="center" vertical="center"/>
    </xf>
    <xf numFmtId="4" fontId="100" fillId="87" borderId="52" xfId="44074" applyFont="1" applyFill="1" applyBorder="1" applyAlignment="1">
      <alignment horizontal="center" vertical="center" wrapText="1"/>
    </xf>
    <xf numFmtId="4" fontId="100" fillId="87" borderId="58" xfId="44074" applyFont="1" applyFill="1" applyBorder="1" applyAlignment="1">
      <alignment horizontal="center" vertical="center" wrapText="1"/>
    </xf>
    <xf numFmtId="197" fontId="100" fillId="87" borderId="52" xfId="44074" applyNumberFormat="1" applyFont="1" applyFill="1" applyBorder="1" applyAlignment="1">
      <alignment horizontal="center" vertical="center" wrapText="1"/>
    </xf>
    <xf numFmtId="197" fontId="100" fillId="87" borderId="58" xfId="44074" applyNumberFormat="1" applyFont="1" applyFill="1" applyBorder="1" applyAlignment="1">
      <alignment horizontal="center" vertical="center" wrapText="1"/>
    </xf>
    <xf numFmtId="197" fontId="100" fillId="87" borderId="52" xfId="44074" applyNumberFormat="1" applyFont="1" applyFill="1" applyBorder="1" applyAlignment="1">
      <alignment horizontal="center" vertical="center"/>
    </xf>
    <xf numFmtId="197" fontId="100" fillId="87" borderId="58" xfId="44074" applyNumberFormat="1" applyFont="1" applyFill="1" applyBorder="1" applyAlignment="1">
      <alignment horizontal="center" vertical="center"/>
    </xf>
    <xf numFmtId="0" fontId="118" fillId="98" borderId="0" xfId="43915" applyFont="1" applyFill="1" applyAlignment="1">
      <alignment horizontal="left" vertical="top" wrapText="1"/>
    </xf>
    <xf numFmtId="0" fontId="119" fillId="98" borderId="0" xfId="43915" applyFont="1" applyFill="1" applyAlignment="1">
      <alignment horizontal="left" vertical="top" wrapText="1"/>
    </xf>
    <xf numFmtId="0" fontId="118" fillId="98" borderId="0" xfId="43915" applyFont="1" applyFill="1" applyAlignment="1">
      <alignment horizontal="center" wrapText="1"/>
    </xf>
    <xf numFmtId="0" fontId="54" fillId="0" borderId="0" xfId="43915"/>
    <xf numFmtId="0" fontId="118" fillId="98" borderId="148" xfId="43915" applyFont="1" applyFill="1" applyBorder="1" applyAlignment="1">
      <alignment horizontal="left" vertical="top" wrapText="1"/>
    </xf>
    <xf numFmtId="0" fontId="120" fillId="99" borderId="148" xfId="43915" applyFont="1" applyFill="1" applyBorder="1" applyAlignment="1">
      <alignment horizontal="left" vertical="top" wrapText="1"/>
    </xf>
    <xf numFmtId="0" fontId="118" fillId="98" borderId="148" xfId="43915" applyFont="1" applyFill="1" applyBorder="1" applyAlignment="1">
      <alignment horizontal="right" vertical="top" wrapText="1"/>
    </xf>
    <xf numFmtId="0" fontId="118" fillId="98" borderId="148" xfId="43915" applyFont="1" applyFill="1" applyBorder="1" applyAlignment="1">
      <alignment horizontal="center" vertical="top" wrapText="1"/>
    </xf>
    <xf numFmtId="0" fontId="119" fillId="98" borderId="0" xfId="43915" applyFont="1" applyFill="1" applyAlignment="1">
      <alignment horizontal="right" vertical="top" wrapText="1"/>
    </xf>
    <xf numFmtId="0" fontId="121" fillId="98" borderId="0" xfId="43915" applyFont="1" applyFill="1" applyAlignment="1">
      <alignment horizontal="right" vertical="top" wrapText="1"/>
    </xf>
    <xf numFmtId="200" fontId="121" fillId="100" borderId="148" xfId="43915" applyNumberFormat="1" applyFont="1" applyFill="1" applyBorder="1" applyAlignment="1">
      <alignment horizontal="right" vertical="top" wrapText="1"/>
    </xf>
    <xf numFmtId="0" fontId="121" fillId="100" borderId="148" xfId="43915" applyFont="1" applyFill="1" applyBorder="1" applyAlignment="1">
      <alignment horizontal="left" vertical="top" wrapText="1"/>
    </xf>
    <xf numFmtId="0" fontId="121" fillId="98" borderId="0" xfId="43915" applyFont="1" applyFill="1" applyAlignment="1">
      <alignment horizontal="left" vertical="top" wrapText="1"/>
    </xf>
    <xf numFmtId="200" fontId="121" fillId="101" borderId="148" xfId="43915" applyNumberFormat="1" applyFont="1" applyFill="1" applyBorder="1" applyAlignment="1">
      <alignment horizontal="right" vertical="top" wrapText="1"/>
    </xf>
    <xf numFmtId="0" fontId="121" fillId="101" borderId="148" xfId="43915" applyFont="1" applyFill="1" applyBorder="1" applyAlignment="1">
      <alignment horizontal="left" vertical="top" wrapText="1"/>
    </xf>
    <xf numFmtId="0" fontId="124" fillId="96" borderId="38" xfId="0" applyFont="1" applyFill="1" applyBorder="1" applyAlignment="1" applyProtection="1">
      <alignment horizontal="center" vertical="center"/>
      <protection locked="0"/>
    </xf>
    <xf numFmtId="0" fontId="124" fillId="96" borderId="44" xfId="0" applyFont="1" applyFill="1" applyBorder="1" applyAlignment="1" applyProtection="1">
      <alignment horizontal="center" vertical="center"/>
      <protection locked="0"/>
    </xf>
    <xf numFmtId="0" fontId="124" fillId="96" borderId="132" xfId="0" applyFont="1" applyFill="1" applyBorder="1" applyAlignment="1" applyProtection="1">
      <alignment horizontal="center" vertical="center"/>
      <protection locked="0"/>
    </xf>
    <xf numFmtId="0" fontId="125" fillId="102" borderId="69" xfId="0" applyFont="1" applyFill="1" applyBorder="1" applyAlignment="1">
      <alignment horizontal="center" wrapText="1"/>
    </xf>
    <xf numFmtId="0" fontId="125" fillId="102" borderId="70" xfId="0" applyFont="1" applyFill="1" applyBorder="1" applyAlignment="1">
      <alignment horizontal="center" wrapText="1"/>
    </xf>
    <xf numFmtId="0" fontId="125" fillId="102" borderId="66" xfId="0" applyFont="1" applyFill="1" applyBorder="1" applyAlignment="1">
      <alignment horizontal="center" wrapText="1"/>
    </xf>
    <xf numFmtId="0" fontId="5" fillId="2" borderId="38" xfId="29" applyFill="1" applyBorder="1" applyAlignment="1">
      <alignment horizontal="center" vertical="center" wrapText="1"/>
    </xf>
    <xf numFmtId="0" fontId="5" fillId="2" borderId="132" xfId="29" applyFill="1" applyBorder="1" applyAlignment="1">
      <alignment horizontal="center" vertical="center" wrapText="1"/>
    </xf>
    <xf numFmtId="0" fontId="133" fillId="2" borderId="0" xfId="0" applyFont="1" applyFill="1" applyAlignment="1" applyProtection="1">
      <alignment horizontal="center" vertical="center"/>
      <protection locked="0"/>
    </xf>
    <xf numFmtId="0" fontId="5" fillId="2" borderId="52" xfId="29" applyFill="1" applyBorder="1" applyAlignment="1" applyProtection="1">
      <alignment horizontal="center" vertical="center"/>
      <protection locked="0"/>
    </xf>
    <xf numFmtId="0" fontId="5" fillId="2" borderId="58" xfId="29" applyFill="1" applyBorder="1" applyAlignment="1" applyProtection="1">
      <alignment horizontal="center" vertical="center"/>
      <protection locked="0"/>
    </xf>
    <xf numFmtId="0" fontId="5" fillId="2" borderId="52" xfId="29" applyFill="1" applyBorder="1" applyAlignment="1" applyProtection="1">
      <alignment horizontal="center" vertical="center" wrapText="1"/>
      <protection locked="0"/>
    </xf>
    <xf numFmtId="0" fontId="5" fillId="2" borderId="58" xfId="29" applyFill="1" applyBorder="1" applyAlignment="1" applyProtection="1">
      <alignment horizontal="center" vertical="center" wrapText="1"/>
      <protection locked="0"/>
    </xf>
    <xf numFmtId="0" fontId="5" fillId="2" borderId="38" xfId="29" applyFill="1" applyBorder="1" applyAlignment="1" applyProtection="1">
      <alignment horizontal="center" vertical="center" wrapText="1"/>
      <protection locked="0"/>
    </xf>
    <xf numFmtId="0" fontId="5" fillId="2" borderId="132" xfId="29" applyFill="1" applyBorder="1" applyAlignment="1" applyProtection="1">
      <alignment horizontal="center" vertical="center" wrapText="1"/>
      <protection locked="0"/>
    </xf>
    <xf numFmtId="0" fontId="133" fillId="2" borderId="0" xfId="0" applyFont="1" applyFill="1" applyAlignment="1">
      <alignment horizontal="center" vertical="center"/>
    </xf>
    <xf numFmtId="0" fontId="5" fillId="2" borderId="52" xfId="29" applyFill="1" applyBorder="1" applyAlignment="1">
      <alignment horizontal="center" vertical="center"/>
    </xf>
    <xf numFmtId="0" fontId="5" fillId="2" borderId="58" xfId="29" applyFill="1" applyBorder="1" applyAlignment="1">
      <alignment horizontal="center" vertical="center"/>
    </xf>
    <xf numFmtId="0" fontId="5" fillId="2" borderId="52" xfId="29" applyFill="1" applyBorder="1" applyAlignment="1">
      <alignment horizontal="center" vertical="center" wrapText="1"/>
    </xf>
    <xf numFmtId="0" fontId="5" fillId="2" borderId="58" xfId="29" applyFill="1" applyBorder="1" applyAlignment="1">
      <alignment horizontal="center" vertical="center" wrapText="1"/>
    </xf>
    <xf numFmtId="0" fontId="124" fillId="96" borderId="38" xfId="0" applyFont="1" applyFill="1" applyBorder="1" applyAlignment="1">
      <alignment horizontal="center" vertical="center"/>
    </xf>
    <xf numFmtId="0" fontId="124" fillId="96" borderId="44" xfId="0" applyFont="1" applyFill="1" applyBorder="1" applyAlignment="1">
      <alignment horizontal="center" vertical="center"/>
    </xf>
    <xf numFmtId="0" fontId="124" fillId="96" borderId="132" xfId="0" applyFont="1" applyFill="1" applyBorder="1" applyAlignment="1">
      <alignment horizontal="center" vertical="center"/>
    </xf>
    <xf numFmtId="0" fontId="88" fillId="0" borderId="11" xfId="0" applyFont="1" applyBorder="1" applyAlignment="1">
      <alignment horizontal="center" vertical="center"/>
    </xf>
    <xf numFmtId="0" fontId="88" fillId="0" borderId="10" xfId="0" applyFont="1" applyBorder="1" applyAlignment="1">
      <alignment horizontal="center" vertical="center"/>
    </xf>
    <xf numFmtId="0" fontId="88" fillId="0" borderId="12" xfId="0" applyFont="1" applyBorder="1" applyAlignment="1">
      <alignment horizontal="center" vertical="center"/>
    </xf>
    <xf numFmtId="0" fontId="58" fillId="0" borderId="160" xfId="44075" applyFont="1" applyBorder="1" applyAlignment="1">
      <alignment horizontal="left" vertical="center"/>
    </xf>
    <xf numFmtId="0" fontId="151" fillId="0" borderId="161" xfId="44075" applyFont="1" applyBorder="1" applyAlignment="1"/>
    <xf numFmtId="0" fontId="58" fillId="97" borderId="40" xfId="37" applyFont="1" applyFill="1" applyBorder="1" applyAlignment="1">
      <alignment horizontal="center" vertical="center"/>
    </xf>
    <xf numFmtId="0" fontId="55" fillId="0" borderId="69" xfId="10584" applyFont="1" applyBorder="1" applyAlignment="1">
      <alignment horizontal="center"/>
    </xf>
    <xf numFmtId="0" fontId="55" fillId="0" borderId="70" xfId="10584" applyFont="1" applyBorder="1" applyAlignment="1">
      <alignment horizontal="center"/>
    </xf>
    <xf numFmtId="0" fontId="55" fillId="0" borderId="66" xfId="10584" applyFont="1" applyBorder="1" applyAlignment="1">
      <alignment horizontal="center"/>
    </xf>
    <xf numFmtId="0" fontId="55" fillId="0" borderId="61" xfId="10584" applyFont="1" applyBorder="1" applyAlignment="1">
      <alignment horizontal="center"/>
    </xf>
    <xf numFmtId="0" fontId="55" fillId="0" borderId="0" xfId="10584" applyFont="1" applyAlignment="1">
      <alignment horizontal="center"/>
    </xf>
    <xf numFmtId="0" fontId="55" fillId="0" borderId="71" xfId="10584" applyFont="1" applyBorder="1" applyAlignment="1">
      <alignment horizontal="center"/>
    </xf>
    <xf numFmtId="0" fontId="55" fillId="0" borderId="68" xfId="10584" applyFont="1" applyBorder="1" applyAlignment="1">
      <alignment horizontal="center"/>
    </xf>
    <xf numFmtId="0" fontId="55" fillId="0" borderId="60" xfId="10584" applyFont="1" applyBorder="1" applyAlignment="1">
      <alignment horizontal="center"/>
    </xf>
    <xf numFmtId="0" fontId="55" fillId="0" borderId="54" xfId="10584" applyFont="1" applyBorder="1" applyAlignment="1">
      <alignment horizontal="center"/>
    </xf>
    <xf numFmtId="195" fontId="1" fillId="0" borderId="126" xfId="44075" applyNumberFormat="1" applyFont="1" applyBorder="1" applyAlignment="1">
      <alignment horizontal="left" vertical="center" wrapText="1"/>
    </xf>
    <xf numFmtId="195" fontId="1" fillId="0" borderId="128" xfId="44075" applyNumberFormat="1" applyFont="1" applyBorder="1" applyAlignment="1">
      <alignment horizontal="left" vertical="center" wrapText="1"/>
    </xf>
    <xf numFmtId="0" fontId="58" fillId="0" borderId="132" xfId="10584" applyFont="1" applyBorder="1" applyAlignment="1">
      <alignment horizontal="left" vertical="center" wrapText="1"/>
    </xf>
    <xf numFmtId="0" fontId="58" fillId="0" borderId="40" xfId="10584" applyFont="1" applyBorder="1" applyAlignment="1">
      <alignment horizontal="left" vertical="center" wrapText="1"/>
    </xf>
    <xf numFmtId="0" fontId="58" fillId="53" borderId="40" xfId="10584" applyFont="1" applyFill="1" applyBorder="1" applyAlignment="1">
      <alignment horizontal="center" vertical="center" wrapText="1"/>
    </xf>
    <xf numFmtId="0" fontId="58" fillId="53" borderId="40" xfId="10584" applyFont="1" applyFill="1" applyBorder="1" applyAlignment="1">
      <alignment horizontal="center" vertical="center"/>
    </xf>
    <xf numFmtId="0" fontId="58" fillId="53" borderId="52" xfId="10584" applyFont="1" applyFill="1" applyBorder="1" applyAlignment="1">
      <alignment horizontal="center" vertical="center"/>
    </xf>
    <xf numFmtId="0" fontId="58" fillId="0" borderId="132" xfId="10584" applyFont="1" applyBorder="1" applyAlignment="1">
      <alignment horizontal="justify" vertical="center"/>
    </xf>
    <xf numFmtId="0" fontId="58" fillId="0" borderId="40" xfId="10584" applyFont="1" applyBorder="1" applyAlignment="1">
      <alignment horizontal="justify" vertical="center"/>
    </xf>
    <xf numFmtId="0" fontId="58" fillId="0" borderId="164" xfId="10584" applyFont="1" applyBorder="1" applyAlignment="1">
      <alignment horizontal="center" vertical="center"/>
    </xf>
    <xf numFmtId="0" fontId="58" fillId="0" borderId="59" xfId="10584" applyFont="1" applyBorder="1" applyAlignment="1">
      <alignment horizontal="center" vertical="center"/>
    </xf>
    <xf numFmtId="0" fontId="58" fillId="0" borderId="132" xfId="10584" applyFont="1" applyBorder="1" applyAlignment="1">
      <alignment horizontal="justify" vertical="center" wrapText="1"/>
    </xf>
    <xf numFmtId="0" fontId="58" fillId="0" borderId="40" xfId="10584" applyFont="1" applyBorder="1" applyAlignment="1">
      <alignment horizontal="justify" vertical="center" wrapText="1"/>
    </xf>
    <xf numFmtId="0" fontId="58" fillId="53" borderId="52" xfId="10584" applyFont="1" applyFill="1" applyBorder="1" applyAlignment="1">
      <alignment horizontal="center" vertical="center" wrapText="1"/>
    </xf>
    <xf numFmtId="9" fontId="1" fillId="0" borderId="167" xfId="44077" applyFont="1" applyFill="1" applyBorder="1" applyAlignment="1">
      <alignment horizontal="center" vertical="center" wrapText="1"/>
    </xf>
    <xf numFmtId="9" fontId="1" fillId="0" borderId="168" xfId="44077" applyFont="1" applyFill="1" applyBorder="1" applyAlignment="1">
      <alignment horizontal="center" vertical="center" wrapText="1"/>
    </xf>
    <xf numFmtId="9" fontId="1" fillId="0" borderId="169" xfId="44077" applyFont="1" applyFill="1" applyBorder="1" applyAlignment="1">
      <alignment horizontal="center" vertical="center" wrapText="1"/>
    </xf>
    <xf numFmtId="0" fontId="58" fillId="0" borderId="40" xfId="10584" applyFont="1" applyBorder="1" applyAlignment="1">
      <alignment horizontal="center" vertical="center" wrapText="1"/>
    </xf>
    <xf numFmtId="0" fontId="58" fillId="53" borderId="44" xfId="10584" applyFont="1" applyFill="1" applyBorder="1" applyAlignment="1">
      <alignment horizontal="center" vertical="center" wrapText="1"/>
    </xf>
    <xf numFmtId="0" fontId="58" fillId="53" borderId="132" xfId="10584" applyFont="1" applyFill="1" applyBorder="1" applyAlignment="1">
      <alignment horizontal="center" vertical="center" wrapText="1"/>
    </xf>
    <xf numFmtId="0" fontId="1" fillId="0" borderId="44" xfId="10584" applyFont="1" applyBorder="1" applyAlignment="1">
      <alignment horizontal="left" vertical="center"/>
    </xf>
    <xf numFmtId="0" fontId="1" fillId="0" borderId="132" xfId="10584" applyFont="1" applyBorder="1" applyAlignment="1">
      <alignment horizontal="left" vertical="center"/>
    </xf>
    <xf numFmtId="0" fontId="58" fillId="0" borderId="0" xfId="10584" applyFont="1" applyAlignment="1">
      <alignment horizontal="justify" vertical="center" wrapText="1"/>
    </xf>
    <xf numFmtId="0" fontId="58" fillId="53" borderId="68" xfId="10584" applyFont="1" applyFill="1" applyBorder="1" applyAlignment="1">
      <alignment horizontal="center" vertical="center"/>
    </xf>
    <xf numFmtId="0" fontId="58" fillId="53" borderId="69" xfId="10584" applyFont="1" applyFill="1" applyBorder="1" applyAlignment="1">
      <alignment horizontal="center" vertical="center" wrapText="1"/>
    </xf>
    <xf numFmtId="0" fontId="58" fillId="53" borderId="70" xfId="10584" applyFont="1" applyFill="1" applyBorder="1" applyAlignment="1">
      <alignment horizontal="center" vertical="center" wrapText="1"/>
    </xf>
    <xf numFmtId="0" fontId="58" fillId="53" borderId="66" xfId="10584" applyFont="1" applyFill="1" applyBorder="1" applyAlignment="1">
      <alignment horizontal="center" vertical="center" wrapText="1"/>
    </xf>
    <xf numFmtId="0" fontId="154" fillId="53" borderId="40" xfId="10584" applyFont="1" applyFill="1" applyBorder="1" applyAlignment="1">
      <alignment horizontal="right" vertical="center"/>
    </xf>
    <xf numFmtId="0" fontId="154" fillId="53" borderId="40" xfId="10584" applyFont="1" applyFill="1" applyBorder="1" applyAlignment="1">
      <alignment horizontal="center" vertical="center" wrapText="1"/>
    </xf>
    <xf numFmtId="0" fontId="154" fillId="53" borderId="38" xfId="10584" applyFont="1" applyFill="1" applyBorder="1" applyAlignment="1">
      <alignment horizontal="right" vertical="center" wrapText="1"/>
    </xf>
    <xf numFmtId="0" fontId="154" fillId="53" borderId="44" xfId="10584" applyFont="1" applyFill="1" applyBorder="1" applyAlignment="1">
      <alignment horizontal="right" vertical="center" wrapText="1"/>
    </xf>
    <xf numFmtId="0" fontId="154" fillId="53" borderId="132" xfId="10584" applyFont="1" applyFill="1" applyBorder="1" applyAlignment="1">
      <alignment horizontal="right" vertical="center" wrapText="1"/>
    </xf>
    <xf numFmtId="0" fontId="154" fillId="0" borderId="170" xfId="2581" applyFont="1" applyBorder="1" applyAlignment="1">
      <alignment horizontal="center" vertical="center"/>
    </xf>
    <xf numFmtId="0" fontId="151" fillId="0" borderId="171" xfId="2581" applyFont="1" applyBorder="1"/>
    <xf numFmtId="0" fontId="151" fillId="0" borderId="172" xfId="2581" applyFont="1" applyBorder="1"/>
    <xf numFmtId="0" fontId="154" fillId="0" borderId="173" xfId="2581" applyFont="1" applyBorder="1" applyAlignment="1">
      <alignment horizontal="center" vertical="center"/>
    </xf>
    <xf numFmtId="0" fontId="34" fillId="0" borderId="0" xfId="2581"/>
    <xf numFmtId="0" fontId="151" fillId="0" borderId="174" xfId="2581" applyFont="1" applyBorder="1"/>
    <xf numFmtId="0" fontId="154" fillId="0" borderId="175" xfId="2581" applyFont="1" applyBorder="1" applyAlignment="1">
      <alignment horizontal="center" vertical="center"/>
    </xf>
    <xf numFmtId="0" fontId="151" fillId="0" borderId="176" xfId="2581" applyFont="1" applyBorder="1"/>
    <xf numFmtId="0" fontId="151" fillId="0" borderId="177" xfId="2581" applyFont="1" applyBorder="1"/>
    <xf numFmtId="0" fontId="1" fillId="0" borderId="178" xfId="2581" applyFont="1" applyBorder="1" applyAlignment="1">
      <alignment horizontal="center" vertical="center"/>
    </xf>
    <xf numFmtId="0" fontId="151" fillId="0" borderId="179" xfId="2581" applyFont="1" applyBorder="1"/>
    <xf numFmtId="0" fontId="151" fillId="0" borderId="180" xfId="2581" applyFont="1" applyBorder="1"/>
    <xf numFmtId="0" fontId="58" fillId="0" borderId="181" xfId="2581" applyFont="1" applyBorder="1" applyAlignment="1">
      <alignment horizontal="left" vertical="center"/>
    </xf>
    <xf numFmtId="0" fontId="151" fillId="0" borderId="161" xfId="2581" applyFont="1" applyBorder="1"/>
    <xf numFmtId="0" fontId="1" fillId="0" borderId="161" xfId="2581" applyFont="1" applyBorder="1" applyAlignment="1">
      <alignment horizontal="left" vertical="center"/>
    </xf>
    <xf numFmtId="0" fontId="151" fillId="0" borderId="182" xfId="2581" applyFont="1" applyBorder="1"/>
    <xf numFmtId="194" fontId="58" fillId="108" borderId="183" xfId="2581" applyNumberFormat="1" applyFont="1" applyFill="1" applyBorder="1" applyAlignment="1">
      <alignment horizontal="center" vertical="center"/>
    </xf>
    <xf numFmtId="0" fontId="151" fillId="0" borderId="184" xfId="2581" applyFont="1" applyBorder="1"/>
    <xf numFmtId="0" fontId="151" fillId="0" borderId="185" xfId="2581" applyFont="1" applyBorder="1"/>
    <xf numFmtId="0" fontId="58" fillId="0" borderId="0" xfId="2581" applyFont="1" applyAlignment="1">
      <alignment vertical="center"/>
    </xf>
    <xf numFmtId="0" fontId="1" fillId="0" borderId="0" xfId="2581" applyFont="1" applyAlignment="1">
      <alignment horizontal="left" vertical="center" wrapText="1"/>
    </xf>
    <xf numFmtId="0" fontId="1" fillId="0" borderId="0" xfId="2581" applyFont="1" applyAlignment="1">
      <alignment vertical="center"/>
    </xf>
    <xf numFmtId="0" fontId="5" fillId="0" borderId="161" xfId="2581" applyFont="1" applyBorder="1" applyAlignment="1">
      <alignment horizontal="left" vertical="center"/>
    </xf>
    <xf numFmtId="195" fontId="1" fillId="0" borderId="161" xfId="2581" quotePrefix="1" applyNumberFormat="1" applyFont="1" applyBorder="1" applyAlignment="1">
      <alignment horizontal="left" vertical="center"/>
    </xf>
    <xf numFmtId="195" fontId="1" fillId="0" borderId="161" xfId="2581" applyNumberFormat="1" applyFont="1" applyBorder="1" applyAlignment="1">
      <alignment horizontal="left" vertical="center"/>
    </xf>
    <xf numFmtId="194" fontId="1" fillId="0" borderId="176" xfId="2581" applyNumberFormat="1" applyFont="1" applyBorder="1" applyAlignment="1">
      <alignment horizontal="center" vertical="center"/>
    </xf>
    <xf numFmtId="194" fontId="1" fillId="0" borderId="186" xfId="2581" applyNumberFormat="1" applyFont="1" applyBorder="1" applyAlignment="1">
      <alignment vertical="center"/>
    </xf>
    <xf numFmtId="0" fontId="151" fillId="0" borderId="187" xfId="2581" applyFont="1" applyBorder="1"/>
    <xf numFmtId="0" fontId="151" fillId="0" borderId="188" xfId="2581" applyFont="1" applyBorder="1"/>
    <xf numFmtId="0" fontId="1" fillId="0" borderId="194" xfId="2581" applyFont="1" applyBorder="1" applyAlignment="1">
      <alignment horizontal="left" vertical="center" wrapText="1"/>
    </xf>
    <xf numFmtId="0" fontId="5" fillId="0" borderId="161" xfId="2581" applyFont="1" applyBorder="1" applyAlignment="1">
      <alignment wrapText="1"/>
    </xf>
    <xf numFmtId="0" fontId="5" fillId="0" borderId="195" xfId="2581" applyFont="1" applyBorder="1" applyAlignment="1">
      <alignment wrapText="1"/>
    </xf>
    <xf numFmtId="194" fontId="1" fillId="0" borderId="186" xfId="2581" applyNumberFormat="1" applyFont="1" applyBorder="1" applyAlignment="1">
      <alignment horizontal="left" vertical="center"/>
    </xf>
    <xf numFmtId="0" fontId="58" fillId="109" borderId="186" xfId="2581" applyFont="1" applyFill="1" applyBorder="1" applyAlignment="1">
      <alignment horizontal="center" vertical="center" wrapText="1"/>
    </xf>
    <xf numFmtId="0" fontId="5" fillId="0" borderId="187" xfId="2581" applyFont="1" applyBorder="1"/>
    <xf numFmtId="0" fontId="5" fillId="0" borderId="188" xfId="2581" applyFont="1" applyBorder="1"/>
    <xf numFmtId="0" fontId="58" fillId="110" borderId="186" xfId="2581" applyFont="1" applyFill="1" applyBorder="1" applyAlignment="1">
      <alignment vertical="center"/>
    </xf>
    <xf numFmtId="0" fontId="1" fillId="0" borderId="197" xfId="2581" applyFont="1" applyBorder="1" applyAlignment="1">
      <alignment horizontal="left" vertical="center" wrapText="1"/>
    </xf>
    <xf numFmtId="0" fontId="5" fillId="0" borderId="198" xfId="2581" applyFont="1" applyBorder="1" applyAlignment="1">
      <alignment wrapText="1"/>
    </xf>
    <xf numFmtId="0" fontId="5" fillId="0" borderId="199" xfId="2581" applyFont="1" applyBorder="1" applyAlignment="1">
      <alignment wrapText="1"/>
    </xf>
    <xf numFmtId="0" fontId="1" fillId="0" borderId="204" xfId="2581" applyFont="1" applyBorder="1" applyAlignment="1">
      <alignment horizontal="left" vertical="center" wrapText="1"/>
    </xf>
    <xf numFmtId="0" fontId="5" fillId="0" borderId="205" xfId="2581" applyFont="1" applyBorder="1" applyAlignment="1">
      <alignment wrapText="1"/>
    </xf>
    <xf numFmtId="0" fontId="5" fillId="0" borderId="206" xfId="2581" applyFont="1" applyBorder="1" applyAlignment="1">
      <alignment wrapText="1"/>
    </xf>
    <xf numFmtId="0" fontId="58" fillId="109" borderId="186" xfId="2581" applyFont="1" applyFill="1" applyBorder="1" applyAlignment="1">
      <alignment horizontal="right" vertical="center"/>
    </xf>
    <xf numFmtId="0" fontId="58" fillId="109" borderId="188" xfId="2581" applyFont="1" applyFill="1" applyBorder="1" applyAlignment="1">
      <alignment horizontal="center" vertical="center" wrapText="1"/>
    </xf>
    <xf numFmtId="200" fontId="58" fillId="109" borderId="186" xfId="2581" applyNumberFormat="1" applyFont="1" applyFill="1" applyBorder="1" applyAlignment="1">
      <alignment horizontal="center" vertical="center" wrapText="1"/>
    </xf>
    <xf numFmtId="200" fontId="58" fillId="109" borderId="188" xfId="2581" applyNumberFormat="1" applyFont="1" applyFill="1" applyBorder="1" applyAlignment="1">
      <alignment horizontal="center" vertical="center" wrapText="1"/>
    </xf>
    <xf numFmtId="3" fontId="1" fillId="0" borderId="194" xfId="2581" applyNumberFormat="1" applyFont="1" applyBorder="1" applyAlignment="1">
      <alignment horizontal="center" vertical="center"/>
    </xf>
    <xf numFmtId="3" fontId="1" fillId="0" borderId="195" xfId="2581" applyNumberFormat="1" applyFont="1" applyBorder="1" applyAlignment="1">
      <alignment horizontal="center" vertical="center"/>
    </xf>
    <xf numFmtId="200" fontId="1" fillId="0" borderId="194" xfId="2581" applyNumberFormat="1" applyFont="1" applyBorder="1" applyAlignment="1">
      <alignment horizontal="center" vertical="center"/>
    </xf>
    <xf numFmtId="200" fontId="1" fillId="0" borderId="195" xfId="2581" applyNumberFormat="1" applyFont="1" applyBorder="1" applyAlignment="1">
      <alignment horizontal="center" vertical="center"/>
    </xf>
    <xf numFmtId="0" fontId="1" fillId="0" borderId="161" xfId="2581" applyFont="1" applyBorder="1" applyAlignment="1">
      <alignment horizontal="left" vertical="center" wrapText="1"/>
    </xf>
    <xf numFmtId="0" fontId="1" fillId="0" borderId="195" xfId="2581" applyFont="1" applyBorder="1" applyAlignment="1">
      <alignment horizontal="left" vertical="center" wrapText="1"/>
    </xf>
    <xf numFmtId="0" fontId="1" fillId="0" borderId="38" xfId="2581" applyFont="1" applyBorder="1" applyAlignment="1">
      <alignment horizontal="right" vertical="center"/>
    </xf>
    <xf numFmtId="0" fontId="1" fillId="0" borderId="44" xfId="2581" applyFont="1" applyBorder="1" applyAlignment="1">
      <alignment horizontal="right" vertical="center"/>
    </xf>
    <xf numFmtId="0" fontId="1" fillId="0" borderId="132" xfId="2581" applyFont="1" applyBorder="1" applyAlignment="1">
      <alignment horizontal="right" vertical="center"/>
    </xf>
    <xf numFmtId="0" fontId="1" fillId="0" borderId="38" xfId="2581" applyFont="1" applyBorder="1" applyAlignment="1">
      <alignment horizontal="center" vertical="center"/>
    </xf>
    <xf numFmtId="0" fontId="1" fillId="0" borderId="132" xfId="2581" applyFont="1" applyBorder="1" applyAlignment="1">
      <alignment horizontal="center" vertical="center"/>
    </xf>
    <xf numFmtId="44" fontId="1" fillId="0" borderId="38" xfId="44081" applyFont="1" applyFill="1" applyBorder="1" applyAlignment="1">
      <alignment horizontal="center" vertical="center"/>
    </xf>
    <xf numFmtId="44" fontId="1" fillId="0" borderId="132" xfId="44081" applyFont="1" applyFill="1" applyBorder="1" applyAlignment="1">
      <alignment horizontal="center" vertical="center"/>
    </xf>
    <xf numFmtId="0" fontId="58" fillId="106" borderId="38" xfId="2581" applyFont="1" applyFill="1" applyBorder="1" applyAlignment="1">
      <alignment horizontal="right" vertical="center"/>
    </xf>
    <xf numFmtId="0" fontId="58" fillId="106" borderId="44" xfId="2581" applyFont="1" applyFill="1" applyBorder="1" applyAlignment="1">
      <alignment horizontal="right" vertical="center"/>
    </xf>
    <xf numFmtId="0" fontId="58" fillId="106" borderId="132" xfId="2581" applyFont="1" applyFill="1" applyBorder="1" applyAlignment="1">
      <alignment horizontal="right" vertical="center"/>
    </xf>
    <xf numFmtId="43" fontId="58" fillId="106" borderId="38" xfId="44082" applyFont="1" applyFill="1" applyBorder="1" applyAlignment="1">
      <alignment horizontal="center" vertical="center" wrapText="1"/>
    </xf>
    <xf numFmtId="43" fontId="58" fillId="106" borderId="132" xfId="44082" applyFont="1" applyFill="1" applyBorder="1" applyAlignment="1">
      <alignment horizontal="center" vertical="center" wrapText="1"/>
    </xf>
    <xf numFmtId="4" fontId="58" fillId="106" borderId="44" xfId="2581" applyNumberFormat="1" applyFont="1" applyFill="1" applyBorder="1" applyAlignment="1">
      <alignment horizontal="center" vertical="center" wrapText="1"/>
    </xf>
    <xf numFmtId="4" fontId="58" fillId="106" borderId="132" xfId="2581" applyNumberFormat="1" applyFont="1" applyFill="1" applyBorder="1" applyAlignment="1">
      <alignment horizontal="center" vertical="center"/>
    </xf>
    <xf numFmtId="0" fontId="58" fillId="0" borderId="207" xfId="2581" applyFont="1" applyBorder="1" applyAlignment="1">
      <alignment horizontal="right" vertical="center"/>
    </xf>
    <xf numFmtId="0" fontId="58" fillId="0" borderId="208" xfId="2581" applyFont="1" applyBorder="1" applyAlignment="1">
      <alignment horizontal="right" vertical="center"/>
    </xf>
    <xf numFmtId="0" fontId="58" fillId="0" borderId="209" xfId="2581" applyFont="1" applyBorder="1" applyAlignment="1">
      <alignment horizontal="right" vertical="center"/>
    </xf>
    <xf numFmtId="44" fontId="58" fillId="53" borderId="38" xfId="44081" applyFont="1" applyFill="1" applyBorder="1" applyAlignment="1">
      <alignment horizontal="center" vertical="center" wrapText="1"/>
    </xf>
    <xf numFmtId="44" fontId="58" fillId="53" borderId="210" xfId="44081" applyFont="1" applyFill="1" applyBorder="1" applyAlignment="1">
      <alignment horizontal="center" vertical="center" wrapText="1"/>
    </xf>
    <xf numFmtId="4" fontId="58" fillId="111" borderId="207" xfId="2581" applyNumberFormat="1" applyFont="1" applyFill="1" applyBorder="1" applyAlignment="1">
      <alignment horizontal="center" vertical="center" wrapText="1"/>
    </xf>
    <xf numFmtId="4" fontId="58" fillId="111" borderId="211" xfId="2581" applyNumberFormat="1" applyFont="1" applyFill="1" applyBorder="1" applyAlignment="1">
      <alignment horizontal="center" vertical="center"/>
    </xf>
    <xf numFmtId="43" fontId="6" fillId="106" borderId="38" xfId="44082" applyFont="1" applyFill="1" applyBorder="1" applyAlignment="1">
      <alignment horizontal="center"/>
    </xf>
    <xf numFmtId="43" fontId="6" fillId="106" borderId="132" xfId="44082" applyFont="1" applyFill="1" applyBorder="1" applyAlignment="1">
      <alignment horizontal="center"/>
    </xf>
    <xf numFmtId="10" fontId="58" fillId="106" borderId="38" xfId="2581" applyNumberFormat="1" applyFont="1" applyFill="1" applyBorder="1" applyAlignment="1">
      <alignment horizontal="center" vertical="center"/>
    </xf>
    <xf numFmtId="10" fontId="58" fillId="106" borderId="132" xfId="2581" applyNumberFormat="1" applyFont="1" applyFill="1" applyBorder="1" applyAlignment="1">
      <alignment horizontal="center" vertical="center"/>
    </xf>
    <xf numFmtId="0" fontId="58" fillId="0" borderId="38" xfId="2581" applyFont="1" applyBorder="1" applyAlignment="1">
      <alignment horizontal="right" vertical="center"/>
    </xf>
    <xf numFmtId="0" fontId="58" fillId="0" borderId="44" xfId="2581" applyFont="1" applyBorder="1" applyAlignment="1">
      <alignment horizontal="right" vertical="center"/>
    </xf>
    <xf numFmtId="0" fontId="58" fillId="0" borderId="132" xfId="2581" applyFont="1" applyBorder="1" applyAlignment="1">
      <alignment horizontal="right" vertical="center"/>
    </xf>
    <xf numFmtId="44" fontId="58" fillId="0" borderId="69" xfId="44081" applyFont="1" applyFill="1" applyBorder="1" applyAlignment="1">
      <alignment horizontal="center" vertical="center" wrapText="1"/>
    </xf>
    <xf numFmtId="44" fontId="58" fillId="0" borderId="70" xfId="44081" applyFont="1" applyFill="1" applyBorder="1" applyAlignment="1">
      <alignment horizontal="center" vertical="center" wrapText="1"/>
    </xf>
    <xf numFmtId="4" fontId="58" fillId="0" borderId="38" xfId="2581" applyNumberFormat="1" applyFont="1" applyBorder="1" applyAlignment="1">
      <alignment horizontal="center" vertical="center" wrapText="1"/>
    </xf>
    <xf numFmtId="4" fontId="58" fillId="0" borderId="132" xfId="2581" applyNumberFormat="1" applyFont="1" applyBorder="1" applyAlignment="1">
      <alignment horizontal="center" vertical="center" wrapText="1"/>
    </xf>
    <xf numFmtId="0" fontId="58" fillId="0" borderId="212" xfId="2581" applyFont="1" applyBorder="1" applyAlignment="1">
      <alignment horizontal="right" vertical="center"/>
    </xf>
    <xf numFmtId="0" fontId="58" fillId="0" borderId="213" xfId="2581" applyFont="1" applyBorder="1" applyAlignment="1">
      <alignment horizontal="right" vertical="center"/>
    </xf>
    <xf numFmtId="43" fontId="6" fillId="0" borderId="38" xfId="44082" applyFont="1" applyFill="1" applyBorder="1" applyAlignment="1">
      <alignment horizontal="center"/>
    </xf>
    <xf numFmtId="43" fontId="6" fillId="0" borderId="132" xfId="44082" applyFont="1" applyFill="1" applyBorder="1" applyAlignment="1">
      <alignment horizontal="center"/>
    </xf>
    <xf numFmtId="10" fontId="58" fillId="0" borderId="38" xfId="2581" applyNumberFormat="1" applyFont="1" applyBorder="1" applyAlignment="1">
      <alignment horizontal="center" vertical="center"/>
    </xf>
    <xf numFmtId="10" fontId="58" fillId="0" borderId="210" xfId="2581" applyNumberFormat="1" applyFont="1" applyBorder="1" applyAlignment="1">
      <alignment horizontal="center" vertical="center"/>
    </xf>
    <xf numFmtId="0" fontId="156" fillId="112" borderId="38" xfId="2581" applyFont="1" applyFill="1" applyBorder="1" applyAlignment="1">
      <alignment horizontal="center" vertical="center"/>
    </xf>
    <xf numFmtId="0" fontId="156" fillId="112" borderId="44" xfId="2581" applyFont="1" applyFill="1" applyBorder="1" applyAlignment="1">
      <alignment horizontal="center" vertical="center"/>
    </xf>
    <xf numFmtId="0" fontId="156" fillId="112" borderId="132" xfId="2581" applyFont="1" applyFill="1" applyBorder="1" applyAlignment="1">
      <alignment horizontal="center" vertical="center"/>
    </xf>
    <xf numFmtId="0" fontId="156" fillId="0" borderId="69" xfId="2581" applyFont="1" applyBorder="1" applyAlignment="1">
      <alignment horizontal="center"/>
    </xf>
    <xf numFmtId="0" fontId="156" fillId="0" borderId="70" xfId="2581" applyFont="1" applyBorder="1" applyAlignment="1">
      <alignment horizontal="center"/>
    </xf>
    <xf numFmtId="0" fontId="156" fillId="0" borderId="66" xfId="2581" applyFont="1" applyBorder="1" applyAlignment="1">
      <alignment horizontal="center"/>
    </xf>
    <xf numFmtId="0" fontId="156" fillId="0" borderId="61" xfId="2581" applyFont="1" applyBorder="1" applyAlignment="1">
      <alignment horizontal="center"/>
    </xf>
    <xf numFmtId="0" fontId="156" fillId="0" borderId="0" xfId="2581" applyFont="1" applyAlignment="1">
      <alignment horizontal="center"/>
    </xf>
    <xf numFmtId="0" fontId="156" fillId="0" borderId="71" xfId="2581" applyFont="1" applyBorder="1" applyAlignment="1">
      <alignment horizontal="center"/>
    </xf>
    <xf numFmtId="0" fontId="156" fillId="0" borderId="214" xfId="2581" applyFont="1" applyBorder="1" applyAlignment="1">
      <alignment horizontal="center"/>
    </xf>
    <xf numFmtId="0" fontId="156" fillId="0" borderId="215" xfId="2581" applyFont="1" applyBorder="1" applyAlignment="1">
      <alignment horizontal="center"/>
    </xf>
    <xf numFmtId="0" fontId="156" fillId="0" borderId="216" xfId="2581" applyFont="1" applyBorder="1" applyAlignment="1">
      <alignment horizontal="center"/>
    </xf>
    <xf numFmtId="0" fontId="156" fillId="0" borderId="91" xfId="2581" applyFont="1" applyBorder="1" applyAlignment="1">
      <alignment horizontal="center"/>
    </xf>
    <xf numFmtId="0" fontId="156" fillId="0" borderId="92" xfId="2581" applyFont="1" applyBorder="1" applyAlignment="1">
      <alignment horizontal="center"/>
    </xf>
    <xf numFmtId="0" fontId="156" fillId="0" borderId="78" xfId="2581" applyFont="1" applyBorder="1" applyAlignment="1">
      <alignment horizontal="center"/>
    </xf>
    <xf numFmtId="0" fontId="151" fillId="0" borderId="114" xfId="2581" applyFont="1" applyBorder="1" applyAlignment="1">
      <alignment horizontal="left"/>
    </xf>
    <xf numFmtId="0" fontId="151" fillId="0" borderId="115" xfId="2581" applyFont="1" applyBorder="1" applyAlignment="1">
      <alignment horizontal="left"/>
    </xf>
    <xf numFmtId="195" fontId="151" fillId="0" borderId="114" xfId="2581" applyNumberFormat="1" applyFont="1" applyBorder="1" applyAlignment="1">
      <alignment horizontal="left"/>
    </xf>
    <xf numFmtId="195" fontId="151" fillId="0" borderId="115" xfId="2581" applyNumberFormat="1" applyFont="1" applyBorder="1" applyAlignment="1">
      <alignment horizontal="left"/>
    </xf>
    <xf numFmtId="0" fontId="157" fillId="0" borderId="214" xfId="2581" applyFont="1" applyBorder="1" applyAlignment="1">
      <alignment horizontal="center"/>
    </xf>
    <xf numFmtId="0" fontId="157" fillId="0" borderId="215" xfId="2581" applyFont="1" applyBorder="1" applyAlignment="1">
      <alignment horizontal="center"/>
    </xf>
    <xf numFmtId="0" fontId="157" fillId="0" borderId="216" xfId="2581" applyFont="1" applyBorder="1" applyAlignment="1">
      <alignment horizontal="center"/>
    </xf>
    <xf numFmtId="0" fontId="128" fillId="53" borderId="40" xfId="2581" applyFont="1" applyFill="1" applyBorder="1" applyAlignment="1">
      <alignment horizontal="center" vertical="center" wrapText="1"/>
    </xf>
    <xf numFmtId="0" fontId="156" fillId="112" borderId="38" xfId="2581" applyFont="1" applyFill="1" applyBorder="1" applyAlignment="1">
      <alignment horizontal="right"/>
    </xf>
    <xf numFmtId="0" fontId="156" fillId="112" borderId="44" xfId="2581" applyFont="1" applyFill="1" applyBorder="1" applyAlignment="1">
      <alignment horizontal="right"/>
    </xf>
    <xf numFmtId="0" fontId="156" fillId="112" borderId="132" xfId="2581" applyFont="1" applyFill="1" applyBorder="1" applyAlignment="1">
      <alignment horizontal="right"/>
    </xf>
    <xf numFmtId="0" fontId="88" fillId="114" borderId="38" xfId="5402" applyFont="1" applyFill="1" applyBorder="1" applyAlignment="1">
      <alignment horizontal="center" vertical="center"/>
    </xf>
    <xf numFmtId="0" fontId="88" fillId="114" borderId="44" xfId="5402" applyFont="1" applyFill="1" applyBorder="1" applyAlignment="1">
      <alignment horizontal="center" vertical="center"/>
    </xf>
    <xf numFmtId="0" fontId="88" fillId="114" borderId="132" xfId="5402" applyFont="1" applyFill="1" applyBorder="1" applyAlignment="1">
      <alignment horizontal="center" vertical="center"/>
    </xf>
    <xf numFmtId="0" fontId="158" fillId="0" borderId="0" xfId="2581" applyFont="1" applyAlignment="1">
      <alignment horizontal="center" vertical="center"/>
    </xf>
    <xf numFmtId="0" fontId="88" fillId="113" borderId="219" xfId="2581" applyFont="1" applyFill="1" applyBorder="1" applyAlignment="1">
      <alignment horizontal="center"/>
    </xf>
    <xf numFmtId="0" fontId="88" fillId="113" borderId="191" xfId="2581" applyFont="1" applyFill="1" applyBorder="1" applyAlignment="1">
      <alignment horizontal="center"/>
    </xf>
    <xf numFmtId="0" fontId="88" fillId="113" borderId="220" xfId="2581" applyFont="1" applyFill="1" applyBorder="1" applyAlignment="1">
      <alignment horizontal="center"/>
    </xf>
    <xf numFmtId="194" fontId="164" fillId="53" borderId="11" xfId="0" applyNumberFormat="1" applyFont="1" applyFill="1" applyBorder="1" applyAlignment="1">
      <alignment horizontal="center" vertical="center"/>
    </xf>
    <xf numFmtId="194" fontId="164" fillId="53" borderId="10" xfId="0" applyNumberFormat="1" applyFont="1" applyFill="1" applyBorder="1" applyAlignment="1">
      <alignment horizontal="center" vertical="center"/>
    </xf>
    <xf numFmtId="194" fontId="164" fillId="53" borderId="12" xfId="0" applyNumberFormat="1" applyFont="1" applyFill="1" applyBorder="1" applyAlignment="1">
      <alignment horizontal="center" vertical="center"/>
    </xf>
    <xf numFmtId="0" fontId="161" fillId="2" borderId="1" xfId="0" applyFont="1" applyFill="1" applyBorder="1" applyAlignment="1">
      <alignment horizontal="center" vertical="center"/>
    </xf>
    <xf numFmtId="0" fontId="161" fillId="2" borderId="2" xfId="0" applyFont="1" applyFill="1" applyBorder="1" applyAlignment="1">
      <alignment horizontal="center" vertical="center"/>
    </xf>
    <xf numFmtId="0" fontId="161" fillId="2" borderId="3" xfId="0" applyFont="1" applyFill="1" applyBorder="1" applyAlignment="1">
      <alignment horizontal="center" vertical="center"/>
    </xf>
    <xf numFmtId="0" fontId="161" fillId="2" borderId="4" xfId="0" applyFont="1" applyFill="1" applyBorder="1" applyAlignment="1">
      <alignment horizontal="center" vertical="center"/>
    </xf>
    <xf numFmtId="0" fontId="161" fillId="2" borderId="0" xfId="0" applyFont="1" applyFill="1" applyAlignment="1">
      <alignment horizontal="center" vertical="center"/>
    </xf>
    <xf numFmtId="0" fontId="161" fillId="2" borderId="5" xfId="0" applyFont="1" applyFill="1" applyBorder="1" applyAlignment="1">
      <alignment horizontal="center" vertical="center"/>
    </xf>
    <xf numFmtId="0" fontId="161" fillId="2" borderId="65" xfId="0" applyFont="1" applyFill="1" applyBorder="1" applyAlignment="1">
      <alignment horizontal="center" vertical="center"/>
    </xf>
    <xf numFmtId="0" fontId="161" fillId="2" borderId="215" xfId="0" applyFont="1" applyFill="1" applyBorder="1" applyAlignment="1">
      <alignment horizontal="center" vertical="center"/>
    </xf>
    <xf numFmtId="0" fontId="161" fillId="2" borderId="221" xfId="0" applyFont="1" applyFill="1" applyBorder="1" applyAlignment="1">
      <alignment horizontal="center" vertical="center"/>
    </xf>
    <xf numFmtId="0" fontId="163" fillId="2" borderId="98" xfId="0" applyFont="1" applyFill="1" applyBorder="1" applyAlignment="1">
      <alignment horizontal="center" vertical="center"/>
    </xf>
    <xf numFmtId="0" fontId="163" fillId="2" borderId="44" xfId="0" applyFont="1" applyFill="1" applyBorder="1" applyAlignment="1">
      <alignment horizontal="center" vertical="center"/>
    </xf>
    <xf numFmtId="0" fontId="163" fillId="2" borderId="74" xfId="0" applyFont="1" applyFill="1" applyBorder="1" applyAlignment="1">
      <alignment horizontal="center" vertical="center"/>
    </xf>
    <xf numFmtId="0" fontId="108" fillId="2" borderId="92" xfId="0" applyFont="1" applyFill="1" applyBorder="1" applyAlignment="1">
      <alignment vertical="center"/>
    </xf>
    <xf numFmtId="0" fontId="108" fillId="2" borderId="78" xfId="0" applyFont="1" applyFill="1" applyBorder="1" applyAlignment="1">
      <alignment vertical="center"/>
    </xf>
    <xf numFmtId="195" fontId="108" fillId="2" borderId="92" xfId="0" applyNumberFormat="1" applyFont="1" applyFill="1" applyBorder="1" applyAlignment="1">
      <alignment horizontal="justify" vertical="center"/>
    </xf>
    <xf numFmtId="195" fontId="108" fillId="2" borderId="118" xfId="0" applyNumberFormat="1" applyFont="1" applyFill="1" applyBorder="1" applyAlignment="1">
      <alignment horizontal="justify" vertical="center"/>
    </xf>
    <xf numFmtId="0" fontId="108" fillId="2" borderId="123" xfId="0" applyFont="1" applyFill="1" applyBorder="1" applyAlignment="1">
      <alignment horizontal="left" vertical="center" wrapText="1"/>
    </xf>
    <xf numFmtId="0" fontId="108" fillId="2" borderId="130" xfId="0" applyFont="1" applyFill="1" applyBorder="1" applyAlignment="1">
      <alignment horizontal="left" vertical="center" wrapText="1"/>
    </xf>
    <xf numFmtId="0" fontId="108" fillId="2" borderId="123" xfId="0" quotePrefix="1" applyFont="1" applyFill="1" applyBorder="1" applyAlignment="1">
      <alignment horizontal="justify" vertical="center" wrapText="1"/>
    </xf>
    <xf numFmtId="0" fontId="108" fillId="2" borderId="123" xfId="0" applyFont="1" applyFill="1" applyBorder="1" applyAlignment="1">
      <alignment horizontal="justify" vertical="center" wrapText="1"/>
    </xf>
    <xf numFmtId="0" fontId="108" fillId="2" borderId="124" xfId="0" applyFont="1" applyFill="1" applyBorder="1" applyAlignment="1">
      <alignment horizontal="justify" vertical="center" wrapText="1"/>
    </xf>
    <xf numFmtId="0" fontId="108" fillId="2" borderId="126" xfId="0" applyFont="1" applyFill="1" applyBorder="1" applyAlignment="1">
      <alignment horizontal="left" vertical="center" wrapText="1"/>
    </xf>
    <xf numFmtId="0" fontId="108" fillId="2" borderId="128" xfId="0" applyFont="1" applyFill="1" applyBorder="1" applyAlignment="1">
      <alignment horizontal="left" vertical="center" wrapText="1"/>
    </xf>
    <xf numFmtId="0" fontId="108" fillId="2" borderId="126" xfId="0" applyFont="1" applyFill="1" applyBorder="1" applyAlignment="1">
      <alignment horizontal="justify" vertical="center" wrapText="1"/>
    </xf>
    <xf numFmtId="0" fontId="108" fillId="2" borderId="127" xfId="0" applyFont="1" applyFill="1" applyBorder="1" applyAlignment="1">
      <alignment horizontal="justify" vertical="center" wrapText="1"/>
    </xf>
    <xf numFmtId="0" fontId="163" fillId="2" borderId="133" xfId="0" applyFont="1" applyFill="1" applyBorder="1" applyAlignment="1">
      <alignment horizontal="center" vertical="center"/>
    </xf>
    <xf numFmtId="0" fontId="163" fillId="2" borderId="108" xfId="0" applyFont="1" applyFill="1" applyBorder="1" applyAlignment="1">
      <alignment horizontal="center" vertical="center"/>
    </xf>
    <xf numFmtId="0" fontId="163" fillId="2" borderId="76" xfId="0" applyFont="1" applyFill="1" applyBorder="1" applyAlignment="1">
      <alignment horizontal="center" vertical="center"/>
    </xf>
    <xf numFmtId="0" fontId="160" fillId="2" borderId="99" xfId="0" applyFont="1" applyFill="1" applyBorder="1" applyAlignment="1">
      <alignment horizontal="justify" vertical="center"/>
    </xf>
    <xf numFmtId="0" fontId="160" fillId="2" borderId="70" xfId="0" applyFont="1" applyFill="1" applyBorder="1" applyAlignment="1">
      <alignment horizontal="justify" vertical="center"/>
    </xf>
    <xf numFmtId="0" fontId="160" fillId="2" borderId="112" xfId="0" applyFont="1" applyFill="1" applyBorder="1" applyAlignment="1">
      <alignment horizontal="justify" vertical="center"/>
    </xf>
    <xf numFmtId="0" fontId="160" fillId="2" borderId="4" xfId="0" applyFont="1" applyFill="1" applyBorder="1" applyAlignment="1">
      <alignment horizontal="justify" vertical="center"/>
    </xf>
    <xf numFmtId="0" fontId="160" fillId="2" borderId="0" xfId="0" applyFont="1" applyFill="1" applyAlignment="1">
      <alignment horizontal="justify" vertical="center"/>
    </xf>
    <xf numFmtId="0" fontId="160" fillId="2" borderId="5" xfId="0" applyFont="1" applyFill="1" applyBorder="1" applyAlignment="1">
      <alignment horizontal="justify" vertical="center"/>
    </xf>
    <xf numFmtId="0" fontId="160" fillId="2" borderId="65" xfId="0" applyFont="1" applyFill="1" applyBorder="1" applyAlignment="1">
      <alignment horizontal="justify" vertical="center"/>
    </xf>
    <xf numFmtId="0" fontId="160" fillId="2" borderId="215" xfId="0" applyFont="1" applyFill="1" applyBorder="1" applyAlignment="1">
      <alignment horizontal="justify" vertical="center"/>
    </xf>
    <xf numFmtId="0" fontId="160" fillId="2" borderId="221" xfId="0" applyFont="1" applyFill="1" applyBorder="1" applyAlignment="1">
      <alignment horizontal="justify" vertical="center"/>
    </xf>
    <xf numFmtId="0" fontId="165" fillId="106" borderId="40" xfId="0" applyFont="1" applyFill="1" applyBorder="1" applyAlignment="1">
      <alignment horizontal="center" vertical="center"/>
    </xf>
    <xf numFmtId="0" fontId="108" fillId="2" borderId="56" xfId="15571" applyFont="1" applyFill="1" applyBorder="1" applyAlignment="1">
      <alignment horizontal="center" vertical="center" wrapText="1"/>
    </xf>
    <xf numFmtId="0" fontId="108" fillId="2" borderId="57" xfId="15571" applyFont="1" applyFill="1" applyBorder="1" applyAlignment="1">
      <alignment horizontal="center" vertical="center" wrapText="1"/>
    </xf>
    <xf numFmtId="0" fontId="108" fillId="2" borderId="52" xfId="15571" applyFont="1" applyFill="1" applyBorder="1" applyAlignment="1">
      <alignment horizontal="center" vertical="center" wrapText="1"/>
    </xf>
    <xf numFmtId="0" fontId="108" fillId="2" borderId="58" xfId="15571" applyFont="1" applyFill="1" applyBorder="1" applyAlignment="1">
      <alignment horizontal="center" vertical="center" wrapText="1"/>
    </xf>
    <xf numFmtId="4" fontId="108" fillId="0" borderId="164" xfId="15571" applyNumberFormat="1" applyFont="1" applyBorder="1" applyAlignment="1">
      <alignment horizontal="center" vertical="center" wrapText="1"/>
    </xf>
    <xf numFmtId="4" fontId="108" fillId="0" borderId="59" xfId="15571" applyNumberFormat="1" applyFont="1" applyBorder="1" applyAlignment="1">
      <alignment horizontal="center" vertical="center" wrapText="1"/>
    </xf>
    <xf numFmtId="0" fontId="160" fillId="2" borderId="52" xfId="15571" applyFont="1" applyFill="1" applyBorder="1" applyAlignment="1">
      <alignment horizontal="center" vertical="center" wrapText="1"/>
    </xf>
    <xf numFmtId="0" fontId="160" fillId="2" borderId="58" xfId="15571" applyFont="1" applyFill="1" applyBorder="1" applyAlignment="1">
      <alignment horizontal="center" vertical="center" wrapText="1"/>
    </xf>
    <xf numFmtId="0" fontId="108" fillId="2" borderId="9" xfId="15571" applyFont="1" applyFill="1" applyBorder="1" applyAlignment="1">
      <alignment horizontal="center" vertical="center" wrapText="1"/>
    </xf>
    <xf numFmtId="0" fontId="160" fillId="2" borderId="72" xfId="15571" applyFont="1" applyFill="1" applyBorder="1" applyAlignment="1">
      <alignment horizontal="center" vertical="center" wrapText="1"/>
    </xf>
    <xf numFmtId="4" fontId="108" fillId="0" borderId="46" xfId="15571" applyNumberFormat="1" applyFont="1" applyBorder="1" applyAlignment="1">
      <alignment horizontal="center" vertical="center" wrapText="1"/>
    </xf>
    <xf numFmtId="0" fontId="160" fillId="2" borderId="56" xfId="15571" applyFont="1" applyFill="1" applyBorder="1" applyAlignment="1">
      <alignment horizontal="center" vertical="center" wrapText="1"/>
    </xf>
    <xf numFmtId="0" fontId="160" fillId="2" borderId="57" xfId="15571" applyFont="1" applyFill="1" applyBorder="1" applyAlignment="1">
      <alignment horizontal="center" vertical="center" wrapText="1"/>
    </xf>
    <xf numFmtId="0" fontId="160" fillId="0" borderId="109" xfId="0" applyFont="1" applyBorder="1" applyAlignment="1">
      <alignment horizontal="center" vertical="center"/>
    </xf>
    <xf numFmtId="0" fontId="160" fillId="2" borderId="107" xfId="15571" applyFont="1" applyFill="1" applyBorder="1" applyAlignment="1">
      <alignment horizontal="center" vertical="center" wrapText="1"/>
    </xf>
    <xf numFmtId="0" fontId="160" fillId="2" borderId="222" xfId="15571" applyFont="1" applyFill="1" applyBorder="1" applyAlignment="1">
      <alignment horizontal="center" vertical="center" wrapText="1"/>
    </xf>
    <xf numFmtId="4" fontId="108" fillId="0" borderId="223" xfId="15571" applyNumberFormat="1" applyFont="1" applyBorder="1" applyAlignment="1">
      <alignment horizontal="center" vertical="center" wrapText="1"/>
    </xf>
    <xf numFmtId="0" fontId="160" fillId="2" borderId="0" xfId="0" applyFont="1" applyFill="1" applyAlignment="1">
      <alignment horizontal="left" vertical="center" wrapText="1"/>
    </xf>
    <xf numFmtId="0" fontId="168" fillId="2" borderId="4" xfId="0" applyFont="1" applyFill="1" applyBorder="1" applyAlignment="1">
      <alignment horizontal="center"/>
    </xf>
    <xf numFmtId="0" fontId="168" fillId="2" borderId="0" xfId="0" applyFont="1" applyFill="1" applyAlignment="1">
      <alignment horizontal="center"/>
    </xf>
    <xf numFmtId="0" fontId="168" fillId="2" borderId="5" xfId="0" applyFont="1" applyFill="1" applyBorder="1" applyAlignment="1">
      <alignment horizontal="center"/>
    </xf>
    <xf numFmtId="0" fontId="169" fillId="2" borderId="39" xfId="0" applyFont="1" applyFill="1" applyBorder="1" applyAlignment="1">
      <alignment horizontal="center"/>
    </xf>
    <xf numFmtId="0" fontId="169" fillId="2" borderId="40" xfId="0" applyFont="1" applyFill="1" applyBorder="1" applyAlignment="1">
      <alignment horizontal="center"/>
    </xf>
    <xf numFmtId="0" fontId="169" fillId="2" borderId="38" xfId="0" applyFont="1" applyFill="1" applyBorder="1" applyAlignment="1">
      <alignment horizontal="center"/>
    </xf>
    <xf numFmtId="0" fontId="169" fillId="2" borderId="45" xfId="0" applyFont="1" applyFill="1" applyBorder="1" applyAlignment="1">
      <alignment horizontal="center"/>
    </xf>
    <xf numFmtId="49" fontId="165" fillId="53" borderId="40" xfId="44085" applyNumberFormat="1" applyFont="1" applyFill="1" applyBorder="1" applyAlignment="1">
      <alignment horizontal="center" vertical="center"/>
    </xf>
    <xf numFmtId="0" fontId="160" fillId="0" borderId="77" xfId="0" applyFont="1" applyBorder="1" applyAlignment="1">
      <alignment horizontal="center" vertical="center"/>
    </xf>
    <xf numFmtId="0" fontId="160" fillId="0" borderId="49" xfId="0" applyFont="1" applyBorder="1" applyAlignment="1">
      <alignment horizontal="center" vertical="center"/>
    </xf>
    <xf numFmtId="0" fontId="170" fillId="2" borderId="70" xfId="44084" applyFont="1" applyFill="1" applyBorder="1" applyAlignment="1">
      <alignment horizontal="left" wrapText="1"/>
    </xf>
    <xf numFmtId="0" fontId="108" fillId="2" borderId="114" xfId="0" applyFont="1" applyFill="1" applyBorder="1" applyAlignment="1">
      <alignment vertical="center"/>
    </xf>
    <xf numFmtId="195" fontId="108" fillId="2" borderId="114" xfId="0" applyNumberFormat="1" applyFont="1" applyFill="1" applyBorder="1" applyAlignment="1">
      <alignment horizontal="justify" vertical="center"/>
    </xf>
    <xf numFmtId="195" fontId="108" fillId="2" borderId="116" xfId="0" applyNumberFormat="1" applyFont="1" applyFill="1" applyBorder="1" applyAlignment="1">
      <alignment horizontal="justify" vertical="center"/>
    </xf>
    <xf numFmtId="0" fontId="165" fillId="106" borderId="98" xfId="15571" applyFont="1" applyFill="1" applyBorder="1" applyAlignment="1">
      <alignment horizontal="center" vertical="center"/>
    </xf>
    <xf numFmtId="0" fontId="165" fillId="106" borderId="44" xfId="15571" applyFont="1" applyFill="1" applyBorder="1" applyAlignment="1">
      <alignment horizontal="center" vertical="center"/>
    </xf>
    <xf numFmtId="0" fontId="108" fillId="2" borderId="1" xfId="15571" applyFont="1" applyFill="1" applyBorder="1" applyAlignment="1">
      <alignment horizontal="center" vertical="center"/>
    </xf>
    <xf numFmtId="0" fontId="108" fillId="2" borderId="2" xfId="15571" applyFont="1" applyFill="1" applyBorder="1" applyAlignment="1">
      <alignment horizontal="center" vertical="center"/>
    </xf>
    <xf numFmtId="0" fontId="108" fillId="2" borderId="3" xfId="15571" applyFont="1" applyFill="1" applyBorder="1" applyAlignment="1">
      <alignment horizontal="center" vertical="center"/>
    </xf>
    <xf numFmtId="0" fontId="108" fillId="2" borderId="65" xfId="15571" applyFont="1" applyFill="1" applyBorder="1" applyAlignment="1">
      <alignment horizontal="center" vertical="center"/>
    </xf>
    <xf numFmtId="0" fontId="108" fillId="2" borderId="215" xfId="15571" applyFont="1" applyFill="1" applyBorder="1" applyAlignment="1">
      <alignment horizontal="center" vertical="center"/>
    </xf>
    <xf numFmtId="0" fontId="108" fillId="2" borderId="221" xfId="15571" applyFont="1" applyFill="1" applyBorder="1" applyAlignment="1">
      <alignment horizontal="center" vertical="center"/>
    </xf>
    <xf numFmtId="0" fontId="165" fillId="106" borderId="38" xfId="15571" applyFont="1" applyFill="1" applyBorder="1" applyAlignment="1">
      <alignment horizontal="center" vertical="center"/>
    </xf>
    <xf numFmtId="0" fontId="165" fillId="106" borderId="132" xfId="15571" applyFont="1" applyFill="1" applyBorder="1" applyAlignment="1">
      <alignment horizontal="center" vertical="center"/>
    </xf>
    <xf numFmtId="0" fontId="165" fillId="106" borderId="40" xfId="0" applyFont="1" applyFill="1" applyBorder="1" applyAlignment="1">
      <alignment horizontal="center" vertical="center" wrapText="1"/>
    </xf>
    <xf numFmtId="0" fontId="108" fillId="2" borderId="68" xfId="15571" applyFont="1" applyFill="1" applyBorder="1" applyAlignment="1">
      <alignment horizontal="center" vertical="center"/>
    </xf>
    <xf numFmtId="0" fontId="108" fillId="2" borderId="216" xfId="15571" applyFont="1" applyFill="1" applyBorder="1" applyAlignment="1">
      <alignment horizontal="center" vertical="center"/>
    </xf>
    <xf numFmtId="0" fontId="108" fillId="2" borderId="120" xfId="15571" applyFont="1" applyFill="1" applyBorder="1" applyAlignment="1">
      <alignment horizontal="center" vertical="center"/>
    </xf>
    <xf numFmtId="0" fontId="108" fillId="2" borderId="92" xfId="15571" applyFont="1" applyFill="1" applyBorder="1" applyAlignment="1">
      <alignment horizontal="center" vertical="center"/>
    </xf>
    <xf numFmtId="0" fontId="108" fillId="2" borderId="125" xfId="15571" applyFont="1" applyFill="1" applyBorder="1" applyAlignment="1">
      <alignment horizontal="center" vertical="center"/>
    </xf>
    <xf numFmtId="0" fontId="108" fillId="2" borderId="126" xfId="15571" applyFont="1" applyFill="1" applyBorder="1" applyAlignment="1">
      <alignment horizontal="center" vertical="center"/>
    </xf>
    <xf numFmtId="0" fontId="165" fillId="2" borderId="120" xfId="15571" applyFont="1" applyFill="1" applyBorder="1" applyAlignment="1">
      <alignment horizontal="center" vertical="center"/>
    </xf>
    <xf numFmtId="0" fontId="165" fillId="2" borderId="92" xfId="15571" applyFont="1" applyFill="1" applyBorder="1" applyAlignment="1">
      <alignment horizontal="center" vertical="center"/>
    </xf>
    <xf numFmtId="0" fontId="165" fillId="2" borderId="122" xfId="15571" applyFont="1" applyFill="1" applyBorder="1" applyAlignment="1">
      <alignment horizontal="center" vertical="center"/>
    </xf>
    <xf numFmtId="0" fontId="165" fillId="2" borderId="123" xfId="15571" applyFont="1" applyFill="1" applyBorder="1" applyAlignment="1">
      <alignment horizontal="center" vertical="center"/>
    </xf>
    <xf numFmtId="0" fontId="108" fillId="2" borderId="4" xfId="15571" applyFont="1" applyFill="1" applyBorder="1" applyAlignment="1">
      <alignment horizontal="center" vertical="center"/>
    </xf>
    <xf numFmtId="0" fontId="108" fillId="2" borderId="0" xfId="15571" applyFont="1" applyFill="1" applyAlignment="1">
      <alignment horizontal="center" vertical="center"/>
    </xf>
    <xf numFmtId="0" fontId="108" fillId="2" borderId="5" xfId="15571" applyFont="1" applyFill="1" applyBorder="1" applyAlignment="1">
      <alignment horizontal="center" vertical="center"/>
    </xf>
    <xf numFmtId="0" fontId="108" fillId="2" borderId="143" xfId="15571" applyFont="1" applyFill="1" applyBorder="1" applyAlignment="1">
      <alignment horizontal="center" vertical="center"/>
    </xf>
    <xf numFmtId="0" fontId="108" fillId="2" borderId="191" xfId="15571" applyFont="1" applyFill="1" applyBorder="1" applyAlignment="1">
      <alignment horizontal="center" vertical="center"/>
    </xf>
    <xf numFmtId="0" fontId="108" fillId="2" borderId="224" xfId="15571" applyFont="1" applyFill="1" applyBorder="1" applyAlignment="1">
      <alignment horizontal="center" vertical="center"/>
    </xf>
    <xf numFmtId="0" fontId="165" fillId="106" borderId="227" xfId="15571" applyFont="1" applyFill="1" applyBorder="1" applyAlignment="1">
      <alignment horizontal="center" vertical="center"/>
    </xf>
    <xf numFmtId="0" fontId="165" fillId="106" borderId="228" xfId="15571" applyFont="1" applyFill="1" applyBorder="1" applyAlignment="1">
      <alignment horizontal="center" vertical="center"/>
    </xf>
    <xf numFmtId="194" fontId="165" fillId="53" borderId="226" xfId="15571" applyNumberFormat="1" applyFont="1" applyFill="1" applyBorder="1" applyAlignment="1">
      <alignment horizontal="center" vertical="center"/>
    </xf>
    <xf numFmtId="194" fontId="165" fillId="106" borderId="40" xfId="15571" applyNumberFormat="1" applyFont="1" applyFill="1" applyBorder="1" applyAlignment="1">
      <alignment horizontal="center" vertical="center"/>
    </xf>
    <xf numFmtId="0" fontId="108" fillId="2" borderId="91" xfId="15571" applyFont="1" applyFill="1" applyBorder="1" applyAlignment="1">
      <alignment horizontal="center" vertical="center"/>
    </xf>
    <xf numFmtId="0" fontId="108" fillId="2" borderId="78" xfId="15571" applyFont="1" applyFill="1" applyBorder="1" applyAlignment="1">
      <alignment horizontal="center" vertical="center"/>
    </xf>
    <xf numFmtId="0" fontId="108" fillId="2" borderId="93" xfId="15571" applyFont="1" applyFill="1" applyBorder="1" applyAlignment="1">
      <alignment horizontal="center" vertical="center"/>
    </xf>
    <xf numFmtId="0" fontId="108" fillId="2" borderId="95" xfId="15571" applyFont="1" applyFill="1" applyBorder="1" applyAlignment="1">
      <alignment horizontal="center" vertical="center"/>
    </xf>
    <xf numFmtId="0" fontId="108" fillId="2" borderId="0" xfId="15571" applyFont="1" applyFill="1" applyAlignment="1">
      <alignment vertical="center"/>
    </xf>
    <xf numFmtId="4" fontId="161" fillId="2" borderId="4" xfId="0" applyNumberFormat="1" applyFont="1" applyFill="1" applyBorder="1" applyAlignment="1">
      <alignment horizontal="center" vertical="center"/>
    </xf>
    <xf numFmtId="4" fontId="161" fillId="2" borderId="0" xfId="0" applyNumberFormat="1" applyFont="1" applyFill="1" applyAlignment="1">
      <alignment horizontal="center" vertical="center"/>
    </xf>
    <xf numFmtId="4" fontId="161" fillId="2" borderId="5" xfId="0" applyNumberFormat="1" applyFont="1" applyFill="1" applyBorder="1" applyAlignment="1">
      <alignment horizontal="center" vertical="center"/>
    </xf>
    <xf numFmtId="0" fontId="108" fillId="2" borderId="92" xfId="0" applyFont="1" applyFill="1" applyBorder="1" applyAlignment="1">
      <alignment horizontal="justify" vertical="center"/>
    </xf>
    <xf numFmtId="0" fontId="108" fillId="2" borderId="78" xfId="0" applyFont="1" applyFill="1" applyBorder="1" applyAlignment="1">
      <alignment horizontal="justify" vertical="center"/>
    </xf>
    <xf numFmtId="0" fontId="108" fillId="2" borderId="128" xfId="0" applyFont="1" applyFill="1" applyBorder="1" applyAlignment="1">
      <alignment horizontal="justify" vertical="center" wrapText="1"/>
    </xf>
    <xf numFmtId="17" fontId="108" fillId="2" borderId="126" xfId="0" quotePrefix="1" applyNumberFormat="1" applyFont="1" applyFill="1" applyBorder="1" applyAlignment="1">
      <alignment horizontal="left" vertical="center" wrapText="1"/>
    </xf>
    <xf numFmtId="0" fontId="163" fillId="2" borderId="99" xfId="0" applyFont="1" applyFill="1" applyBorder="1" applyAlignment="1">
      <alignment horizontal="center" vertical="center"/>
    </xf>
    <xf numFmtId="0" fontId="163" fillId="2" borderId="70" xfId="0" applyFont="1" applyFill="1" applyBorder="1" applyAlignment="1">
      <alignment horizontal="center" vertical="center"/>
    </xf>
    <xf numFmtId="194" fontId="164" fillId="97" borderId="11" xfId="0" applyNumberFormat="1" applyFont="1" applyFill="1" applyBorder="1" applyAlignment="1">
      <alignment horizontal="center" vertical="center"/>
    </xf>
    <xf numFmtId="194" fontId="164" fillId="97" borderId="10" xfId="0" applyNumberFormat="1" applyFont="1" applyFill="1" applyBorder="1" applyAlignment="1">
      <alignment horizontal="center" vertical="center"/>
    </xf>
    <xf numFmtId="194" fontId="164" fillId="97" borderId="12" xfId="0" applyNumberFormat="1" applyFont="1" applyFill="1" applyBorder="1" applyAlignment="1">
      <alignment horizontal="center" vertical="center"/>
    </xf>
    <xf numFmtId="0" fontId="108" fillId="0" borderId="0" xfId="15571" applyFont="1" applyAlignment="1">
      <alignment horizontal="justify" vertical="center"/>
    </xf>
    <xf numFmtId="0" fontId="165" fillId="87" borderId="56" xfId="15571" applyFont="1" applyFill="1" applyBorder="1" applyAlignment="1">
      <alignment horizontal="center" vertical="center" wrapText="1"/>
    </xf>
    <xf numFmtId="0" fontId="165" fillId="87" borderId="57" xfId="15571" applyFont="1" applyFill="1" applyBorder="1" applyAlignment="1">
      <alignment horizontal="center" vertical="center" wrapText="1"/>
    </xf>
    <xf numFmtId="0" fontId="165" fillId="87" borderId="52" xfId="15571" applyFont="1" applyFill="1" applyBorder="1" applyAlignment="1">
      <alignment horizontal="center" vertical="center" wrapText="1"/>
    </xf>
    <xf numFmtId="0" fontId="165" fillId="87" borderId="58" xfId="15571" applyFont="1" applyFill="1" applyBorder="1" applyAlignment="1">
      <alignment horizontal="center" vertical="center" wrapText="1"/>
    </xf>
    <xf numFmtId="0" fontId="165" fillId="87" borderId="38" xfId="15571" applyFont="1" applyFill="1" applyBorder="1" applyAlignment="1">
      <alignment horizontal="center" vertical="center" wrapText="1"/>
    </xf>
    <xf numFmtId="0" fontId="165" fillId="87" borderId="44" xfId="15571" applyFont="1" applyFill="1" applyBorder="1" applyAlignment="1">
      <alignment horizontal="center" vertical="center" wrapText="1"/>
    </xf>
    <xf numFmtId="0" fontId="166" fillId="87" borderId="164" xfId="0" applyFont="1" applyFill="1" applyBorder="1" applyAlignment="1">
      <alignment horizontal="center" vertical="center"/>
    </xf>
    <xf numFmtId="0" fontId="166" fillId="87" borderId="59" xfId="0" applyFont="1" applyFill="1" applyBorder="1" applyAlignment="1">
      <alignment horizontal="center" vertical="center"/>
    </xf>
    <xf numFmtId="0" fontId="165" fillId="87" borderId="132" xfId="15571" applyFont="1" applyFill="1" applyBorder="1" applyAlignment="1">
      <alignment horizontal="center" vertical="center" wrapText="1"/>
    </xf>
    <xf numFmtId="0" fontId="108" fillId="0" borderId="231" xfId="15571" applyFont="1" applyBorder="1" applyAlignment="1">
      <alignment horizontal="center" vertical="center" wrapText="1"/>
    </xf>
    <xf numFmtId="0" fontId="108" fillId="0" borderId="53" xfId="15571" applyFont="1" applyBorder="1" applyAlignment="1">
      <alignment horizontal="center" vertical="center" wrapText="1"/>
    </xf>
    <xf numFmtId="0" fontId="108" fillId="2" borderId="53" xfId="15571" applyFont="1" applyFill="1" applyBorder="1" applyAlignment="1">
      <alignment horizontal="center" vertical="center" wrapText="1"/>
    </xf>
    <xf numFmtId="0" fontId="108" fillId="2" borderId="231" xfId="15571" applyFont="1" applyFill="1" applyBorder="1" applyAlignment="1">
      <alignment horizontal="center" vertical="center" wrapText="1"/>
    </xf>
    <xf numFmtId="0" fontId="108" fillId="0" borderId="235" xfId="15571" applyFont="1" applyBorder="1" applyAlignment="1">
      <alignment horizontal="center" vertical="center" wrapText="1"/>
    </xf>
    <xf numFmtId="0" fontId="108" fillId="0" borderId="57" xfId="15571" applyFont="1" applyBorder="1" applyAlignment="1">
      <alignment horizontal="center" vertical="center" wrapText="1"/>
    </xf>
    <xf numFmtId="0" fontId="160" fillId="2" borderId="99" xfId="0" applyFont="1" applyFill="1" applyBorder="1" applyAlignment="1">
      <alignment horizontal="left" vertical="center" wrapText="1"/>
    </xf>
    <xf numFmtId="0" fontId="160" fillId="2" borderId="70" xfId="0" applyFont="1" applyFill="1" applyBorder="1" applyAlignment="1">
      <alignment horizontal="left" vertical="center" wrapText="1"/>
    </xf>
    <xf numFmtId="0" fontId="160" fillId="2" borderId="112" xfId="0" applyFont="1" applyFill="1" applyBorder="1" applyAlignment="1">
      <alignment horizontal="left" vertical="center" wrapText="1"/>
    </xf>
    <xf numFmtId="0" fontId="160" fillId="2" borderId="4" xfId="0" applyFont="1" applyFill="1" applyBorder="1" applyAlignment="1">
      <alignment horizontal="left" vertical="center" wrapText="1"/>
    </xf>
    <xf numFmtId="0" fontId="160" fillId="2" borderId="5" xfId="0" applyFont="1" applyFill="1" applyBorder="1" applyAlignment="1">
      <alignment horizontal="left" vertical="center" wrapText="1"/>
    </xf>
    <xf numFmtId="0" fontId="108" fillId="0" borderId="143" xfId="15571" applyFont="1" applyBorder="1" applyAlignment="1">
      <alignment horizontal="center" vertical="center" wrapText="1"/>
    </xf>
    <xf numFmtId="0" fontId="108" fillId="0" borderId="191" xfId="15571" applyFont="1" applyBorder="1" applyAlignment="1">
      <alignment horizontal="center" vertical="center" wrapText="1"/>
    </xf>
    <xf numFmtId="0" fontId="108" fillId="0" borderId="224" xfId="15571" applyFont="1" applyBorder="1" applyAlignment="1">
      <alignment horizontal="center" vertical="center" wrapText="1"/>
    </xf>
    <xf numFmtId="4" fontId="55" fillId="119" borderId="52" xfId="44087" applyFont="1" applyFill="1" applyBorder="1" applyAlignment="1">
      <alignment horizontal="center" vertical="center" wrapText="1"/>
    </xf>
    <xf numFmtId="4" fontId="55" fillId="119" borderId="58" xfId="44087" applyFont="1" applyFill="1" applyBorder="1" applyAlignment="1">
      <alignment horizontal="center" vertical="center" wrapText="1"/>
    </xf>
    <xf numFmtId="4" fontId="6" fillId="97" borderId="99" xfId="44087" applyFont="1" applyFill="1" applyBorder="1" applyAlignment="1">
      <alignment horizontal="center" vertical="center"/>
    </xf>
    <xf numFmtId="4" fontId="6" fillId="97" borderId="70" xfId="44087" applyFont="1" applyFill="1" applyBorder="1" applyAlignment="1">
      <alignment horizontal="center" vertical="center"/>
    </xf>
    <xf numFmtId="4" fontId="6" fillId="97" borderId="112" xfId="44087" applyFont="1" applyFill="1" applyBorder="1" applyAlignment="1">
      <alignment horizontal="center" vertical="center"/>
    </xf>
    <xf numFmtId="4" fontId="6" fillId="97" borderId="65" xfId="44087" applyFont="1" applyFill="1" applyBorder="1" applyAlignment="1">
      <alignment horizontal="center" vertical="center"/>
    </xf>
    <xf numFmtId="4" fontId="6" fillId="97" borderId="215" xfId="44087" applyFont="1" applyFill="1" applyBorder="1" applyAlignment="1">
      <alignment horizontal="center" vertical="center"/>
    </xf>
    <xf numFmtId="4" fontId="6" fillId="97" borderId="221" xfId="44087" applyFont="1" applyFill="1" applyBorder="1" applyAlignment="1">
      <alignment horizontal="center" vertical="center"/>
    </xf>
    <xf numFmtId="4" fontId="173" fillId="0" borderId="0" xfId="44087" applyFont="1" applyAlignment="1">
      <alignment horizontal="right" vertical="center" wrapText="1"/>
    </xf>
    <xf numFmtId="4" fontId="55" fillId="118" borderId="52" xfId="44087" applyFont="1" applyFill="1" applyBorder="1" applyAlignment="1">
      <alignment horizontal="center" vertical="center"/>
    </xf>
    <xf numFmtId="4" fontId="55" fillId="118" borderId="58" xfId="44087" applyFont="1" applyFill="1" applyBorder="1" applyAlignment="1">
      <alignment horizontal="center" vertical="center"/>
    </xf>
    <xf numFmtId="4" fontId="55" fillId="97" borderId="52" xfId="44087" applyFont="1" applyFill="1" applyBorder="1" applyAlignment="1">
      <alignment horizontal="center" vertical="center" wrapText="1"/>
    </xf>
    <xf numFmtId="4" fontId="55" fillId="97" borderId="58" xfId="44087" applyFont="1" applyFill="1" applyBorder="1" applyAlignment="1">
      <alignment horizontal="center" vertical="center" wrapText="1"/>
    </xf>
    <xf numFmtId="4" fontId="55" fillId="102" borderId="52" xfId="44087" applyFont="1" applyFill="1" applyBorder="1" applyAlignment="1">
      <alignment horizontal="center" vertical="center" wrapText="1"/>
    </xf>
    <xf numFmtId="4" fontId="55" fillId="102" borderId="58" xfId="44087" applyFont="1" applyFill="1" applyBorder="1" applyAlignment="1">
      <alignment horizontal="center" vertical="center"/>
    </xf>
    <xf numFmtId="4" fontId="55" fillId="120" borderId="52" xfId="44087" applyFont="1" applyFill="1" applyBorder="1" applyAlignment="1">
      <alignment horizontal="center" vertical="center" wrapText="1"/>
    </xf>
    <xf numFmtId="4" fontId="55" fillId="120" borderId="58" xfId="44087" applyFont="1" applyFill="1" applyBorder="1" applyAlignment="1">
      <alignment horizontal="center" vertical="center" wrapText="1"/>
    </xf>
    <xf numFmtId="4" fontId="111" fillId="120" borderId="52" xfId="44087" applyFont="1" applyFill="1" applyBorder="1" applyAlignment="1">
      <alignment horizontal="center" vertical="center" wrapText="1"/>
    </xf>
    <xf numFmtId="4" fontId="111" fillId="120" borderId="58" xfId="44087" applyFont="1" applyFill="1" applyBorder="1" applyAlignment="1">
      <alignment horizontal="center" vertical="center" wrapText="1"/>
    </xf>
    <xf numFmtId="4" fontId="6" fillId="106" borderId="1" xfId="44087" applyFont="1" applyFill="1" applyBorder="1" applyAlignment="1">
      <alignment horizontal="center" vertical="center"/>
    </xf>
    <xf numFmtId="4" fontId="6" fillId="106" borderId="2" xfId="44087" applyFont="1" applyFill="1" applyBorder="1" applyAlignment="1">
      <alignment horizontal="center" vertical="center"/>
    </xf>
    <xf numFmtId="4" fontId="6" fillId="106" borderId="143" xfId="44087" applyFont="1" applyFill="1" applyBorder="1" applyAlignment="1">
      <alignment horizontal="center" vertical="center"/>
    </xf>
    <xf numFmtId="4" fontId="6" fillId="106" borderId="191" xfId="44087" applyFont="1" applyFill="1" applyBorder="1" applyAlignment="1">
      <alignment horizontal="center" vertical="center"/>
    </xf>
    <xf numFmtId="4" fontId="6" fillId="106" borderId="14" xfId="44087" applyFont="1" applyFill="1" applyBorder="1" applyAlignment="1">
      <alignment horizontal="center" vertical="center"/>
    </xf>
    <xf numFmtId="4" fontId="6" fillId="106" borderId="219" xfId="44087" applyFont="1" applyFill="1" applyBorder="1" applyAlignment="1">
      <alignment horizontal="center" vertical="center"/>
    </xf>
    <xf numFmtId="4" fontId="6" fillId="106" borderId="13" xfId="44087" applyFont="1" applyFill="1" applyBorder="1" applyAlignment="1">
      <alignment horizontal="center" vertical="center"/>
    </xf>
    <xf numFmtId="4" fontId="6" fillId="106" borderId="222" xfId="44087" applyFont="1" applyFill="1" applyBorder="1" applyAlignment="1">
      <alignment horizontal="center" vertical="center"/>
    </xf>
    <xf numFmtId="0" fontId="6" fillId="97" borderId="98" xfId="37" applyFont="1" applyFill="1" applyBorder="1" applyAlignment="1">
      <alignment horizontal="right" vertical="center" wrapText="1"/>
    </xf>
    <xf numFmtId="0" fontId="6" fillId="97" borderId="44" xfId="37" applyFont="1" applyFill="1" applyBorder="1" applyAlignment="1">
      <alignment horizontal="right" vertical="center" wrapText="1"/>
    </xf>
    <xf numFmtId="0" fontId="6" fillId="97" borderId="132" xfId="37" applyFont="1" applyFill="1" applyBorder="1" applyAlignment="1">
      <alignment horizontal="right" vertical="center" wrapText="1"/>
    </xf>
    <xf numFmtId="4" fontId="6" fillId="106" borderId="3" xfId="44087" applyFont="1" applyFill="1" applyBorder="1" applyAlignment="1">
      <alignment horizontal="center" vertical="center"/>
    </xf>
    <xf numFmtId="4" fontId="6" fillId="106" borderId="224" xfId="44087" applyFont="1" applyFill="1" applyBorder="1" applyAlignment="1">
      <alignment horizontal="center" vertical="center"/>
    </xf>
    <xf numFmtId="0" fontId="5" fillId="120" borderId="4" xfId="37" applyFill="1" applyBorder="1" applyAlignment="1">
      <alignment horizontal="center" vertical="center" wrapText="1"/>
    </xf>
    <xf numFmtId="0" fontId="5" fillId="120" borderId="71" xfId="37" applyFill="1" applyBorder="1" applyAlignment="1">
      <alignment horizontal="center" vertical="center" wrapText="1"/>
    </xf>
    <xf numFmtId="0" fontId="5" fillId="120" borderId="65" xfId="37" applyFill="1" applyBorder="1" applyAlignment="1">
      <alignment horizontal="center" vertical="center" wrapText="1"/>
    </xf>
    <xf numFmtId="0" fontId="5" fillId="120" borderId="240" xfId="37" applyFill="1" applyBorder="1" applyAlignment="1">
      <alignment horizontal="center" vertical="center" wrapText="1"/>
    </xf>
    <xf numFmtId="0" fontId="6" fillId="120" borderId="98" xfId="37" applyFont="1" applyFill="1" applyBorder="1" applyAlignment="1">
      <alignment horizontal="right" vertical="center" wrapText="1"/>
    </xf>
    <xf numFmtId="0" fontId="6" fillId="120" borderId="44" xfId="37" applyFont="1" applyFill="1" applyBorder="1" applyAlignment="1">
      <alignment horizontal="right" vertical="center" wrapText="1"/>
    </xf>
    <xf numFmtId="0" fontId="5" fillId="96" borderId="99" xfId="37" applyFill="1" applyBorder="1" applyAlignment="1">
      <alignment horizontal="center" vertical="center" wrapText="1"/>
    </xf>
    <xf numFmtId="0" fontId="5" fillId="96" borderId="66" xfId="37" applyFill="1" applyBorder="1" applyAlignment="1">
      <alignment horizontal="center" vertical="center"/>
    </xf>
    <xf numFmtId="0" fontId="5" fillId="96" borderId="65" xfId="37" applyFill="1" applyBorder="1" applyAlignment="1">
      <alignment horizontal="center" vertical="center"/>
    </xf>
    <xf numFmtId="0" fontId="5" fillId="96" borderId="240" xfId="37" applyFill="1" applyBorder="1" applyAlignment="1">
      <alignment horizontal="center" vertical="center"/>
    </xf>
    <xf numFmtId="0" fontId="6" fillId="96" borderId="98" xfId="37" applyFont="1" applyFill="1" applyBorder="1" applyAlignment="1">
      <alignment horizontal="right" vertical="center" wrapText="1"/>
    </xf>
    <xf numFmtId="0" fontId="6" fillId="96" borderId="44" xfId="37" applyFont="1" applyFill="1" applyBorder="1" applyAlignment="1">
      <alignment horizontal="right" vertical="center" wrapText="1"/>
    </xf>
    <xf numFmtId="0" fontId="6" fillId="96" borderId="132" xfId="37" applyFont="1" applyFill="1" applyBorder="1" applyAlignment="1">
      <alignment horizontal="right" vertical="center" wrapText="1"/>
    </xf>
    <xf numFmtId="0" fontId="5" fillId="97" borderId="99" xfId="37" applyFill="1" applyBorder="1" applyAlignment="1">
      <alignment horizontal="center" vertical="center" wrapText="1"/>
    </xf>
    <xf numFmtId="0" fontId="5" fillId="97" borderId="66" xfId="37" applyFill="1" applyBorder="1" applyAlignment="1">
      <alignment horizontal="center" vertical="center"/>
    </xf>
    <xf numFmtId="0" fontId="5" fillId="97" borderId="65" xfId="37" applyFill="1" applyBorder="1" applyAlignment="1">
      <alignment horizontal="center" vertical="center"/>
    </xf>
    <xf numFmtId="0" fontId="5" fillId="97" borderId="240" xfId="37" applyFill="1" applyBorder="1" applyAlignment="1">
      <alignment horizontal="center" vertical="center"/>
    </xf>
    <xf numFmtId="0" fontId="5" fillId="102" borderId="98" xfId="37" applyFill="1" applyBorder="1" applyAlignment="1">
      <alignment horizontal="center" vertical="center" wrapText="1"/>
    </xf>
    <xf numFmtId="0" fontId="5" fillId="102" borderId="132" xfId="37" applyFill="1" applyBorder="1" applyAlignment="1">
      <alignment horizontal="center" vertical="center"/>
    </xf>
    <xf numFmtId="0" fontId="6" fillId="102" borderId="98" xfId="37" applyFont="1" applyFill="1" applyBorder="1" applyAlignment="1">
      <alignment horizontal="right" vertical="center" wrapText="1"/>
    </xf>
    <xf numFmtId="0" fontId="6" fillId="102" borderId="44" xfId="37" applyFont="1" applyFill="1" applyBorder="1" applyAlignment="1">
      <alignment horizontal="right" vertical="center" wrapText="1"/>
    </xf>
    <xf numFmtId="0" fontId="6" fillId="102" borderId="132" xfId="37" applyFont="1" applyFill="1" applyBorder="1" applyAlignment="1">
      <alignment horizontal="right" vertical="center" wrapText="1"/>
    </xf>
    <xf numFmtId="0" fontId="5" fillId="0" borderId="143" xfId="37" applyBorder="1" applyAlignment="1">
      <alignment horizontal="center" vertical="center"/>
    </xf>
    <xf numFmtId="0" fontId="5" fillId="0" borderId="220" xfId="37" applyBorder="1" applyAlignment="1">
      <alignment horizontal="center" vertical="center"/>
    </xf>
    <xf numFmtId="194" fontId="176" fillId="0" borderId="1" xfId="44086" applyFont="1" applyBorder="1" applyAlignment="1">
      <alignment horizontal="center" vertical="center"/>
    </xf>
    <xf numFmtId="194" fontId="176" fillId="0" borderId="3" xfId="44086" applyFont="1" applyBorder="1" applyAlignment="1">
      <alignment horizontal="center" vertical="center"/>
    </xf>
    <xf numFmtId="194" fontId="176" fillId="0" borderId="4" xfId="44086" applyFont="1" applyBorder="1" applyAlignment="1">
      <alignment horizontal="center" vertical="center"/>
    </xf>
    <xf numFmtId="194" fontId="176" fillId="0" borderId="5" xfId="44086" applyFont="1" applyBorder="1" applyAlignment="1">
      <alignment horizontal="center" vertical="center"/>
    </xf>
    <xf numFmtId="194" fontId="176" fillId="0" borderId="143" xfId="44086" applyFont="1" applyBorder="1" applyAlignment="1">
      <alignment horizontal="center" vertical="center"/>
    </xf>
    <xf numFmtId="194" fontId="176" fillId="0" borderId="224" xfId="44086" applyFont="1" applyBorder="1" applyAlignment="1">
      <alignment horizontal="center" vertical="center"/>
    </xf>
    <xf numFmtId="194" fontId="7" fillId="0" borderId="2" xfId="44086" applyFont="1" applyBorder="1" applyAlignment="1">
      <alignment horizontal="center" vertical="center"/>
    </xf>
    <xf numFmtId="194" fontId="7" fillId="0" borderId="3" xfId="44086" applyFont="1" applyBorder="1" applyAlignment="1">
      <alignment horizontal="center" vertical="center"/>
    </xf>
    <xf numFmtId="194" fontId="7" fillId="0" borderId="0" xfId="44086" applyFont="1" applyAlignment="1">
      <alignment horizontal="center" vertical="center"/>
    </xf>
    <xf numFmtId="194" fontId="7" fillId="0" borderId="5" xfId="44086" applyFont="1" applyBorder="1" applyAlignment="1">
      <alignment horizontal="center" vertical="center"/>
    </xf>
    <xf numFmtId="194" fontId="7" fillId="0" borderId="191" xfId="44086" applyFont="1" applyBorder="1" applyAlignment="1">
      <alignment horizontal="center" vertical="center"/>
    </xf>
    <xf numFmtId="194" fontId="7" fillId="0" borderId="224" xfId="44086" applyFont="1" applyBorder="1" applyAlignment="1">
      <alignment horizontal="center" vertical="center"/>
    </xf>
  </cellXfs>
  <cellStyles count="44088">
    <cellStyle name="0,0_x000d__x000a_NA_x000d__x000a_" xfId="5" xr:uid="{00000000-0005-0000-0000-000000000000}"/>
    <cellStyle name="20% - Accent1" xfId="48" xr:uid="{00000000-0005-0000-0000-000001000000}"/>
    <cellStyle name="20% - Accent1 2" xfId="49" xr:uid="{00000000-0005-0000-0000-000002000000}"/>
    <cellStyle name="20% - Accent1 3" xfId="50" xr:uid="{00000000-0005-0000-0000-000003000000}"/>
    <cellStyle name="20% - Accent2" xfId="51" xr:uid="{00000000-0005-0000-0000-000004000000}"/>
    <cellStyle name="20% - Accent2 2" xfId="52" xr:uid="{00000000-0005-0000-0000-000005000000}"/>
    <cellStyle name="20% - Accent2 3" xfId="53" xr:uid="{00000000-0005-0000-0000-000006000000}"/>
    <cellStyle name="20% - Accent3" xfId="54" xr:uid="{00000000-0005-0000-0000-000007000000}"/>
    <cellStyle name="20% - Accent3 2" xfId="55" xr:uid="{00000000-0005-0000-0000-000008000000}"/>
    <cellStyle name="20% - Accent3 3" xfId="56" xr:uid="{00000000-0005-0000-0000-000009000000}"/>
    <cellStyle name="20% - Accent4" xfId="57" xr:uid="{00000000-0005-0000-0000-00000A000000}"/>
    <cellStyle name="20% - Accent4 2" xfId="58" xr:uid="{00000000-0005-0000-0000-00000B000000}"/>
    <cellStyle name="20% - Accent4 3" xfId="59" xr:uid="{00000000-0005-0000-0000-00000C000000}"/>
    <cellStyle name="20% - Accent5" xfId="60" xr:uid="{00000000-0005-0000-0000-00000D000000}"/>
    <cellStyle name="20% - Accent5 2" xfId="61" xr:uid="{00000000-0005-0000-0000-00000E000000}"/>
    <cellStyle name="20% - Accent5 3" xfId="62" xr:uid="{00000000-0005-0000-0000-00000F000000}"/>
    <cellStyle name="20% - Accent6" xfId="63" xr:uid="{00000000-0005-0000-0000-000010000000}"/>
    <cellStyle name="20% - Accent6 2" xfId="64" xr:uid="{00000000-0005-0000-0000-000011000000}"/>
    <cellStyle name="20% - Accent6 3" xfId="65" xr:uid="{00000000-0005-0000-0000-000012000000}"/>
    <cellStyle name="20% - Ênfase1" xfId="44051" builtinId="30" customBuiltin="1"/>
    <cellStyle name="20% - Ênfase1 2" xfId="66" xr:uid="{00000000-0005-0000-0000-000014000000}"/>
    <cellStyle name="20% - Ênfase1 2 2" xfId="67" xr:uid="{00000000-0005-0000-0000-000015000000}"/>
    <cellStyle name="20% - Ênfase1 2 3" xfId="68" xr:uid="{00000000-0005-0000-0000-000016000000}"/>
    <cellStyle name="20% - Ênfase1 2 4" xfId="69" xr:uid="{00000000-0005-0000-0000-000017000000}"/>
    <cellStyle name="20% - Ênfase1 2 5" xfId="70" xr:uid="{00000000-0005-0000-0000-000018000000}"/>
    <cellStyle name="20% - Ênfase1 2 6" xfId="71" xr:uid="{00000000-0005-0000-0000-000019000000}"/>
    <cellStyle name="20% - Ênfase1 2 7" xfId="72" xr:uid="{00000000-0005-0000-0000-00001A000000}"/>
    <cellStyle name="20% - Ênfase1 3" xfId="73" xr:uid="{00000000-0005-0000-0000-00001B000000}"/>
    <cellStyle name="20% - Ênfase1 3 2" xfId="74" xr:uid="{00000000-0005-0000-0000-00001C000000}"/>
    <cellStyle name="20% - Ênfase1 3 3" xfId="75" xr:uid="{00000000-0005-0000-0000-00001D000000}"/>
    <cellStyle name="20% - Ênfase1 4" xfId="76" xr:uid="{00000000-0005-0000-0000-00001E000000}"/>
    <cellStyle name="20% - Ênfase1 5" xfId="77" xr:uid="{00000000-0005-0000-0000-00001F000000}"/>
    <cellStyle name="20% - Ênfase2" xfId="44055" builtinId="34" customBuiltin="1"/>
    <cellStyle name="20% - Ênfase2 2" xfId="78" xr:uid="{00000000-0005-0000-0000-000021000000}"/>
    <cellStyle name="20% - Ênfase2 2 2" xfId="79" xr:uid="{00000000-0005-0000-0000-000022000000}"/>
    <cellStyle name="20% - Ênfase2 2 3" xfId="80" xr:uid="{00000000-0005-0000-0000-000023000000}"/>
    <cellStyle name="20% - Ênfase2 2 4" xfId="81" xr:uid="{00000000-0005-0000-0000-000024000000}"/>
    <cellStyle name="20% - Ênfase2 2 5" xfId="82" xr:uid="{00000000-0005-0000-0000-000025000000}"/>
    <cellStyle name="20% - Ênfase2 2 6" xfId="83" xr:uid="{00000000-0005-0000-0000-000026000000}"/>
    <cellStyle name="20% - Ênfase2 2 7" xfId="84" xr:uid="{00000000-0005-0000-0000-000027000000}"/>
    <cellStyle name="20% - Ênfase2 3" xfId="85" xr:uid="{00000000-0005-0000-0000-000028000000}"/>
    <cellStyle name="20% - Ênfase2 3 2" xfId="86" xr:uid="{00000000-0005-0000-0000-000029000000}"/>
    <cellStyle name="20% - Ênfase2 3 3" xfId="87" xr:uid="{00000000-0005-0000-0000-00002A000000}"/>
    <cellStyle name="20% - Ênfase2 4" xfId="88" xr:uid="{00000000-0005-0000-0000-00002B000000}"/>
    <cellStyle name="20% - Ênfase2 5" xfId="89" xr:uid="{00000000-0005-0000-0000-00002C000000}"/>
    <cellStyle name="20% - Ênfase3" xfId="44059" builtinId="38" customBuiltin="1"/>
    <cellStyle name="20% - Ênfase3 2" xfId="90" xr:uid="{00000000-0005-0000-0000-00002E000000}"/>
    <cellStyle name="20% - Ênfase3 2 2" xfId="91" xr:uid="{00000000-0005-0000-0000-00002F000000}"/>
    <cellStyle name="20% - Ênfase3 2 3" xfId="92" xr:uid="{00000000-0005-0000-0000-000030000000}"/>
    <cellStyle name="20% - Ênfase3 2 4" xfId="93" xr:uid="{00000000-0005-0000-0000-000031000000}"/>
    <cellStyle name="20% - Ênfase3 2 5" xfId="94" xr:uid="{00000000-0005-0000-0000-000032000000}"/>
    <cellStyle name="20% - Ênfase3 2 6" xfId="95" xr:uid="{00000000-0005-0000-0000-000033000000}"/>
    <cellStyle name="20% - Ênfase3 2 7" xfId="96" xr:uid="{00000000-0005-0000-0000-000034000000}"/>
    <cellStyle name="20% - Ênfase3 3" xfId="97" xr:uid="{00000000-0005-0000-0000-000035000000}"/>
    <cellStyle name="20% - Ênfase3 3 2" xfId="98" xr:uid="{00000000-0005-0000-0000-000036000000}"/>
    <cellStyle name="20% - Ênfase3 3 3" xfId="99" xr:uid="{00000000-0005-0000-0000-000037000000}"/>
    <cellStyle name="20% - Ênfase3 4" xfId="100" xr:uid="{00000000-0005-0000-0000-000038000000}"/>
    <cellStyle name="20% - Ênfase3 5" xfId="101" xr:uid="{00000000-0005-0000-0000-000039000000}"/>
    <cellStyle name="20% - Ênfase4" xfId="44063" builtinId="42" customBuiltin="1"/>
    <cellStyle name="20% - Ênfase4 2" xfId="102" xr:uid="{00000000-0005-0000-0000-00003B000000}"/>
    <cellStyle name="20% - Ênfase4 2 2" xfId="103" xr:uid="{00000000-0005-0000-0000-00003C000000}"/>
    <cellStyle name="20% - Ênfase4 2 3" xfId="104" xr:uid="{00000000-0005-0000-0000-00003D000000}"/>
    <cellStyle name="20% - Ênfase4 2 4" xfId="105" xr:uid="{00000000-0005-0000-0000-00003E000000}"/>
    <cellStyle name="20% - Ênfase4 2 5" xfId="106" xr:uid="{00000000-0005-0000-0000-00003F000000}"/>
    <cellStyle name="20% - Ênfase4 2 5 2" xfId="107" xr:uid="{00000000-0005-0000-0000-000040000000}"/>
    <cellStyle name="20% - Ênfase4 2 5 3" xfId="108" xr:uid="{00000000-0005-0000-0000-000041000000}"/>
    <cellStyle name="20% - Ênfase4 2 6" xfId="109" xr:uid="{00000000-0005-0000-0000-000042000000}"/>
    <cellStyle name="20% - Ênfase4 2 6 2" xfId="110" xr:uid="{00000000-0005-0000-0000-000043000000}"/>
    <cellStyle name="20% - Ênfase4 2 7" xfId="111" xr:uid="{00000000-0005-0000-0000-000044000000}"/>
    <cellStyle name="20% - Ênfase4 2 7 2" xfId="112" xr:uid="{00000000-0005-0000-0000-000045000000}"/>
    <cellStyle name="20% - Ênfase4 3" xfId="113" xr:uid="{00000000-0005-0000-0000-000046000000}"/>
    <cellStyle name="20% - Ênfase4 3 2" xfId="114" xr:uid="{00000000-0005-0000-0000-000047000000}"/>
    <cellStyle name="20% - Ênfase4 3 3" xfId="115" xr:uid="{00000000-0005-0000-0000-000048000000}"/>
    <cellStyle name="20% - Ênfase4 4" xfId="116" xr:uid="{00000000-0005-0000-0000-000049000000}"/>
    <cellStyle name="20% - Ênfase4 5" xfId="117" xr:uid="{00000000-0005-0000-0000-00004A000000}"/>
    <cellStyle name="20% - Ênfase5" xfId="44067" builtinId="46" customBuiltin="1"/>
    <cellStyle name="20% - Ênfase5 2" xfId="118" xr:uid="{00000000-0005-0000-0000-00004C000000}"/>
    <cellStyle name="20% - Ênfase5 2 2" xfId="119" xr:uid="{00000000-0005-0000-0000-00004D000000}"/>
    <cellStyle name="20% - Ênfase5 2 3" xfId="120" xr:uid="{00000000-0005-0000-0000-00004E000000}"/>
    <cellStyle name="20% - Ênfase5 2 4" xfId="121" xr:uid="{00000000-0005-0000-0000-00004F000000}"/>
    <cellStyle name="20% - Ênfase5 2 5" xfId="122" xr:uid="{00000000-0005-0000-0000-000050000000}"/>
    <cellStyle name="20% - Ênfase5 3" xfId="123" xr:uid="{00000000-0005-0000-0000-000051000000}"/>
    <cellStyle name="20% - Ênfase5 4" xfId="124" xr:uid="{00000000-0005-0000-0000-000052000000}"/>
    <cellStyle name="20% - Ênfase6" xfId="44071" builtinId="50" customBuiltin="1"/>
    <cellStyle name="20% - Ênfase6 2" xfId="125" xr:uid="{00000000-0005-0000-0000-000054000000}"/>
    <cellStyle name="20% - Ênfase6 2 2" xfId="126" xr:uid="{00000000-0005-0000-0000-000055000000}"/>
    <cellStyle name="20% - Ênfase6 2 3" xfId="127" xr:uid="{00000000-0005-0000-0000-000056000000}"/>
    <cellStyle name="20% - Ênfase6 2 4" xfId="128" xr:uid="{00000000-0005-0000-0000-000057000000}"/>
    <cellStyle name="20% - Ênfase6 2 5" xfId="129" xr:uid="{00000000-0005-0000-0000-000058000000}"/>
    <cellStyle name="20% - Ênfase6 3" xfId="130" xr:uid="{00000000-0005-0000-0000-000059000000}"/>
    <cellStyle name="20% - Ênfase6 4" xfId="131" xr:uid="{00000000-0005-0000-0000-00005A000000}"/>
    <cellStyle name="20% - Énfasis1" xfId="132" xr:uid="{00000000-0005-0000-0000-00005B000000}"/>
    <cellStyle name="20% - Énfasis2" xfId="133" xr:uid="{00000000-0005-0000-0000-00005C000000}"/>
    <cellStyle name="20% - Énfasis3" xfId="134" xr:uid="{00000000-0005-0000-0000-00005D000000}"/>
    <cellStyle name="20% - Énfasis4" xfId="135" xr:uid="{00000000-0005-0000-0000-00005E000000}"/>
    <cellStyle name="20% - Énfasis5" xfId="136" xr:uid="{00000000-0005-0000-0000-00005F000000}"/>
    <cellStyle name="20% - Énfasis6" xfId="137" xr:uid="{00000000-0005-0000-0000-000060000000}"/>
    <cellStyle name="40% - Accent1" xfId="138" xr:uid="{00000000-0005-0000-0000-000061000000}"/>
    <cellStyle name="40% - Accent1 2" xfId="139" xr:uid="{00000000-0005-0000-0000-000062000000}"/>
    <cellStyle name="40% - Accent1 3" xfId="140" xr:uid="{00000000-0005-0000-0000-000063000000}"/>
    <cellStyle name="40% - Accent2" xfId="141" xr:uid="{00000000-0005-0000-0000-000064000000}"/>
    <cellStyle name="40% - Accent2 2" xfId="142" xr:uid="{00000000-0005-0000-0000-000065000000}"/>
    <cellStyle name="40% - Accent2 3" xfId="143" xr:uid="{00000000-0005-0000-0000-000066000000}"/>
    <cellStyle name="40% - Accent3" xfId="144" xr:uid="{00000000-0005-0000-0000-000067000000}"/>
    <cellStyle name="40% - Accent3 2" xfId="145" xr:uid="{00000000-0005-0000-0000-000068000000}"/>
    <cellStyle name="40% - Accent3 3" xfId="146" xr:uid="{00000000-0005-0000-0000-000069000000}"/>
    <cellStyle name="40% - Accent4" xfId="147" xr:uid="{00000000-0005-0000-0000-00006A000000}"/>
    <cellStyle name="40% - Accent4 2" xfId="148" xr:uid="{00000000-0005-0000-0000-00006B000000}"/>
    <cellStyle name="40% - Accent4 3" xfId="149" xr:uid="{00000000-0005-0000-0000-00006C000000}"/>
    <cellStyle name="40% - Accent5" xfId="150" xr:uid="{00000000-0005-0000-0000-00006D000000}"/>
    <cellStyle name="40% - Accent5 2" xfId="151" xr:uid="{00000000-0005-0000-0000-00006E000000}"/>
    <cellStyle name="40% - Accent5 3" xfId="152" xr:uid="{00000000-0005-0000-0000-00006F000000}"/>
    <cellStyle name="40% - Accent6" xfId="153" xr:uid="{00000000-0005-0000-0000-000070000000}"/>
    <cellStyle name="40% - Accent6 2" xfId="154" xr:uid="{00000000-0005-0000-0000-000071000000}"/>
    <cellStyle name="40% - Accent6 3" xfId="155" xr:uid="{00000000-0005-0000-0000-000072000000}"/>
    <cellStyle name="40% - Ênfase1" xfId="44052" builtinId="31" customBuiltin="1"/>
    <cellStyle name="40% - Ênfase1 2" xfId="156" xr:uid="{00000000-0005-0000-0000-000074000000}"/>
    <cellStyle name="40% - Ênfase1 2 2" xfId="157" xr:uid="{00000000-0005-0000-0000-000075000000}"/>
    <cellStyle name="40% - Ênfase1 2 3" xfId="158" xr:uid="{00000000-0005-0000-0000-000076000000}"/>
    <cellStyle name="40% - Ênfase1 2 4" xfId="159" xr:uid="{00000000-0005-0000-0000-000077000000}"/>
    <cellStyle name="40% - Ênfase1 2 5" xfId="160" xr:uid="{00000000-0005-0000-0000-000078000000}"/>
    <cellStyle name="40% - Ênfase1 2 6" xfId="161" xr:uid="{00000000-0005-0000-0000-000079000000}"/>
    <cellStyle name="40% - Ênfase1 2 7" xfId="162" xr:uid="{00000000-0005-0000-0000-00007A000000}"/>
    <cellStyle name="40% - Ênfase1 3" xfId="163" xr:uid="{00000000-0005-0000-0000-00007B000000}"/>
    <cellStyle name="40% - Ênfase1 3 2" xfId="164" xr:uid="{00000000-0005-0000-0000-00007C000000}"/>
    <cellStyle name="40% - Ênfase1 3 3" xfId="165" xr:uid="{00000000-0005-0000-0000-00007D000000}"/>
    <cellStyle name="40% - Ênfase1 4" xfId="166" xr:uid="{00000000-0005-0000-0000-00007E000000}"/>
    <cellStyle name="40% - Ênfase1 5" xfId="167" xr:uid="{00000000-0005-0000-0000-00007F000000}"/>
    <cellStyle name="40% - Ênfase2" xfId="44056" builtinId="35" customBuiltin="1"/>
    <cellStyle name="40% - Ênfase2 2" xfId="168" xr:uid="{00000000-0005-0000-0000-000081000000}"/>
    <cellStyle name="40% - Ênfase2 2 2" xfId="169" xr:uid="{00000000-0005-0000-0000-000082000000}"/>
    <cellStyle name="40% - Ênfase2 2 3" xfId="170" xr:uid="{00000000-0005-0000-0000-000083000000}"/>
    <cellStyle name="40% - Ênfase2 2 4" xfId="171" xr:uid="{00000000-0005-0000-0000-000084000000}"/>
    <cellStyle name="40% - Ênfase2 2 5" xfId="172" xr:uid="{00000000-0005-0000-0000-000085000000}"/>
    <cellStyle name="40% - Ênfase2 3" xfId="173" xr:uid="{00000000-0005-0000-0000-000086000000}"/>
    <cellStyle name="40% - Ênfase2 4" xfId="174" xr:uid="{00000000-0005-0000-0000-000087000000}"/>
    <cellStyle name="40% - Ênfase3" xfId="44060" builtinId="39" customBuiltin="1"/>
    <cellStyle name="40% - Ênfase3 2" xfId="175" xr:uid="{00000000-0005-0000-0000-000089000000}"/>
    <cellStyle name="40% - Ênfase3 2 2" xfId="176" xr:uid="{00000000-0005-0000-0000-00008A000000}"/>
    <cellStyle name="40% - Ênfase3 2 3" xfId="177" xr:uid="{00000000-0005-0000-0000-00008B000000}"/>
    <cellStyle name="40% - Ênfase3 2 4" xfId="178" xr:uid="{00000000-0005-0000-0000-00008C000000}"/>
    <cellStyle name="40% - Ênfase3 2 5" xfId="179" xr:uid="{00000000-0005-0000-0000-00008D000000}"/>
    <cellStyle name="40% - Ênfase3 2 6" xfId="180" xr:uid="{00000000-0005-0000-0000-00008E000000}"/>
    <cellStyle name="40% - Ênfase3 2 7" xfId="181" xr:uid="{00000000-0005-0000-0000-00008F000000}"/>
    <cellStyle name="40% - Ênfase3 3" xfId="182" xr:uid="{00000000-0005-0000-0000-000090000000}"/>
    <cellStyle name="40% - Ênfase3 3 2" xfId="183" xr:uid="{00000000-0005-0000-0000-000091000000}"/>
    <cellStyle name="40% - Ênfase3 3 3" xfId="184" xr:uid="{00000000-0005-0000-0000-000092000000}"/>
    <cellStyle name="40% - Ênfase3 4" xfId="185" xr:uid="{00000000-0005-0000-0000-000093000000}"/>
    <cellStyle name="40% - Ênfase3 5" xfId="186" xr:uid="{00000000-0005-0000-0000-000094000000}"/>
    <cellStyle name="40% - Ênfase4" xfId="44064" builtinId="43" customBuiltin="1"/>
    <cellStyle name="40% - Ênfase4 2" xfId="187" xr:uid="{00000000-0005-0000-0000-000096000000}"/>
    <cellStyle name="40% - Ênfase4 2 2" xfId="188" xr:uid="{00000000-0005-0000-0000-000097000000}"/>
    <cellStyle name="40% - Ênfase4 2 3" xfId="189" xr:uid="{00000000-0005-0000-0000-000098000000}"/>
    <cellStyle name="40% - Ênfase4 2 4" xfId="190" xr:uid="{00000000-0005-0000-0000-000099000000}"/>
    <cellStyle name="40% - Ênfase4 2 5" xfId="191" xr:uid="{00000000-0005-0000-0000-00009A000000}"/>
    <cellStyle name="40% - Ênfase4 2 5 2" xfId="192" xr:uid="{00000000-0005-0000-0000-00009B000000}"/>
    <cellStyle name="40% - Ênfase4 2 5 3" xfId="193" xr:uid="{00000000-0005-0000-0000-00009C000000}"/>
    <cellStyle name="40% - Ênfase4 2 6" xfId="194" xr:uid="{00000000-0005-0000-0000-00009D000000}"/>
    <cellStyle name="40% - Ênfase4 2 6 2" xfId="195" xr:uid="{00000000-0005-0000-0000-00009E000000}"/>
    <cellStyle name="40% - Ênfase4 2 7" xfId="196" xr:uid="{00000000-0005-0000-0000-00009F000000}"/>
    <cellStyle name="40% - Ênfase4 2 7 2" xfId="197" xr:uid="{00000000-0005-0000-0000-0000A0000000}"/>
    <cellStyle name="40% - Ênfase4 3" xfId="198" xr:uid="{00000000-0005-0000-0000-0000A1000000}"/>
    <cellStyle name="40% - Ênfase4 3 2" xfId="199" xr:uid="{00000000-0005-0000-0000-0000A2000000}"/>
    <cellStyle name="40% - Ênfase4 3 3" xfId="200" xr:uid="{00000000-0005-0000-0000-0000A3000000}"/>
    <cellStyle name="40% - Ênfase4 4" xfId="201" xr:uid="{00000000-0005-0000-0000-0000A4000000}"/>
    <cellStyle name="40% - Ênfase4 5" xfId="202" xr:uid="{00000000-0005-0000-0000-0000A5000000}"/>
    <cellStyle name="40% - Ênfase5" xfId="44068" builtinId="47" customBuiltin="1"/>
    <cellStyle name="40% - Ênfase5 2" xfId="203" xr:uid="{00000000-0005-0000-0000-0000A7000000}"/>
    <cellStyle name="40% - Ênfase5 2 2" xfId="204" xr:uid="{00000000-0005-0000-0000-0000A8000000}"/>
    <cellStyle name="40% - Ênfase5 2 3" xfId="205" xr:uid="{00000000-0005-0000-0000-0000A9000000}"/>
    <cellStyle name="40% - Ênfase5 2 4" xfId="206" xr:uid="{00000000-0005-0000-0000-0000AA000000}"/>
    <cellStyle name="40% - Ênfase5 2 5" xfId="207" xr:uid="{00000000-0005-0000-0000-0000AB000000}"/>
    <cellStyle name="40% - Ênfase5 3" xfId="208" xr:uid="{00000000-0005-0000-0000-0000AC000000}"/>
    <cellStyle name="40% - Ênfase5 4" xfId="209" xr:uid="{00000000-0005-0000-0000-0000AD000000}"/>
    <cellStyle name="40% - Ênfase6" xfId="44072" builtinId="51" customBuiltin="1"/>
    <cellStyle name="40% - Ênfase6 2" xfId="210" xr:uid="{00000000-0005-0000-0000-0000AF000000}"/>
    <cellStyle name="40% - Ênfase6 2 2" xfId="211" xr:uid="{00000000-0005-0000-0000-0000B0000000}"/>
    <cellStyle name="40% - Ênfase6 2 3" xfId="212" xr:uid="{00000000-0005-0000-0000-0000B1000000}"/>
    <cellStyle name="40% - Ênfase6 2 4" xfId="213" xr:uid="{00000000-0005-0000-0000-0000B2000000}"/>
    <cellStyle name="40% - Ênfase6 2 5" xfId="214" xr:uid="{00000000-0005-0000-0000-0000B3000000}"/>
    <cellStyle name="40% - Ênfase6 2 6" xfId="215" xr:uid="{00000000-0005-0000-0000-0000B4000000}"/>
    <cellStyle name="40% - Ênfase6 2 7" xfId="216" xr:uid="{00000000-0005-0000-0000-0000B5000000}"/>
    <cellStyle name="40% - Ênfase6 3" xfId="217" xr:uid="{00000000-0005-0000-0000-0000B6000000}"/>
    <cellStyle name="40% - Ênfase6 3 2" xfId="218" xr:uid="{00000000-0005-0000-0000-0000B7000000}"/>
    <cellStyle name="40% - Ênfase6 3 3" xfId="219" xr:uid="{00000000-0005-0000-0000-0000B8000000}"/>
    <cellStyle name="40% - Ênfase6 4" xfId="220" xr:uid="{00000000-0005-0000-0000-0000B9000000}"/>
    <cellStyle name="40% - Ênfase6 5" xfId="221" xr:uid="{00000000-0005-0000-0000-0000BA000000}"/>
    <cellStyle name="40% - Énfasis1" xfId="222" xr:uid="{00000000-0005-0000-0000-0000BB000000}"/>
    <cellStyle name="40% - Énfasis2" xfId="223" xr:uid="{00000000-0005-0000-0000-0000BC000000}"/>
    <cellStyle name="40% - Énfasis3" xfId="224" xr:uid="{00000000-0005-0000-0000-0000BD000000}"/>
    <cellStyle name="40% - Énfasis4" xfId="225" xr:uid="{00000000-0005-0000-0000-0000BE000000}"/>
    <cellStyle name="40% - Énfasis5" xfId="226" xr:uid="{00000000-0005-0000-0000-0000BF000000}"/>
    <cellStyle name="40% - Énfasis6" xfId="227" xr:uid="{00000000-0005-0000-0000-0000C0000000}"/>
    <cellStyle name="60% - Accent1" xfId="228" xr:uid="{00000000-0005-0000-0000-0000C1000000}"/>
    <cellStyle name="60% - Accent1 2" xfId="229" xr:uid="{00000000-0005-0000-0000-0000C2000000}"/>
    <cellStyle name="60% - Accent1 3" xfId="230" xr:uid="{00000000-0005-0000-0000-0000C3000000}"/>
    <cellStyle name="60% - Accent2" xfId="231" xr:uid="{00000000-0005-0000-0000-0000C4000000}"/>
    <cellStyle name="60% - Accent2 2" xfId="232" xr:uid="{00000000-0005-0000-0000-0000C5000000}"/>
    <cellStyle name="60% - Accent2 3" xfId="233" xr:uid="{00000000-0005-0000-0000-0000C6000000}"/>
    <cellStyle name="60% - Accent3" xfId="234" xr:uid="{00000000-0005-0000-0000-0000C7000000}"/>
    <cellStyle name="60% - Accent3 2" xfId="235" xr:uid="{00000000-0005-0000-0000-0000C8000000}"/>
    <cellStyle name="60% - Accent3 3" xfId="236" xr:uid="{00000000-0005-0000-0000-0000C9000000}"/>
    <cellStyle name="60% - Accent4" xfId="237" xr:uid="{00000000-0005-0000-0000-0000CA000000}"/>
    <cellStyle name="60% - Accent4 2" xfId="238" xr:uid="{00000000-0005-0000-0000-0000CB000000}"/>
    <cellStyle name="60% - Accent4 3" xfId="239" xr:uid="{00000000-0005-0000-0000-0000CC000000}"/>
    <cellStyle name="60% - Accent5" xfId="240" xr:uid="{00000000-0005-0000-0000-0000CD000000}"/>
    <cellStyle name="60% - Accent5 2" xfId="241" xr:uid="{00000000-0005-0000-0000-0000CE000000}"/>
    <cellStyle name="60% - Accent5 3" xfId="242" xr:uid="{00000000-0005-0000-0000-0000CF000000}"/>
    <cellStyle name="60% - Accent6" xfId="243" xr:uid="{00000000-0005-0000-0000-0000D0000000}"/>
    <cellStyle name="60% - Accent6 2" xfId="244" xr:uid="{00000000-0005-0000-0000-0000D1000000}"/>
    <cellStyle name="60% - Accent6 3" xfId="245" xr:uid="{00000000-0005-0000-0000-0000D2000000}"/>
    <cellStyle name="60% - Ênfase1" xfId="44053" builtinId="32" customBuiltin="1"/>
    <cellStyle name="60% - Ênfase1 2" xfId="246" xr:uid="{00000000-0005-0000-0000-0000D4000000}"/>
    <cellStyle name="60% - Ênfase1 2 2" xfId="247" xr:uid="{00000000-0005-0000-0000-0000D5000000}"/>
    <cellStyle name="60% - Ênfase1 2 3" xfId="248" xr:uid="{00000000-0005-0000-0000-0000D6000000}"/>
    <cellStyle name="60% - Ênfase1 2 4" xfId="249" xr:uid="{00000000-0005-0000-0000-0000D7000000}"/>
    <cellStyle name="60% - Ênfase1 2 5" xfId="250" xr:uid="{00000000-0005-0000-0000-0000D8000000}"/>
    <cellStyle name="60% - Ênfase1 2 6" xfId="251" xr:uid="{00000000-0005-0000-0000-0000D9000000}"/>
    <cellStyle name="60% - Ênfase1 2 7" xfId="252" xr:uid="{00000000-0005-0000-0000-0000DA000000}"/>
    <cellStyle name="60% - Ênfase1 3" xfId="253" xr:uid="{00000000-0005-0000-0000-0000DB000000}"/>
    <cellStyle name="60% - Ênfase1 4" xfId="254" xr:uid="{00000000-0005-0000-0000-0000DC000000}"/>
    <cellStyle name="60% - Ênfase2" xfId="44057" builtinId="36" customBuiltin="1"/>
    <cellStyle name="60% - Ênfase2 2" xfId="255" xr:uid="{00000000-0005-0000-0000-0000DE000000}"/>
    <cellStyle name="60% - Ênfase2 2 2" xfId="256" xr:uid="{00000000-0005-0000-0000-0000DF000000}"/>
    <cellStyle name="60% - Ênfase2 2 3" xfId="257" xr:uid="{00000000-0005-0000-0000-0000E0000000}"/>
    <cellStyle name="60% - Ênfase2 3" xfId="258" xr:uid="{00000000-0005-0000-0000-0000E1000000}"/>
    <cellStyle name="60% - Ênfase3" xfId="44061" builtinId="40" customBuiltin="1"/>
    <cellStyle name="60% - Ênfase3 2" xfId="259" xr:uid="{00000000-0005-0000-0000-0000E3000000}"/>
    <cellStyle name="60% - Ênfase3 2 2" xfId="260" xr:uid="{00000000-0005-0000-0000-0000E4000000}"/>
    <cellStyle name="60% - Ênfase3 2 3" xfId="261" xr:uid="{00000000-0005-0000-0000-0000E5000000}"/>
    <cellStyle name="60% - Ênfase3 2 4" xfId="262" xr:uid="{00000000-0005-0000-0000-0000E6000000}"/>
    <cellStyle name="60% - Ênfase3 2 5" xfId="263" xr:uid="{00000000-0005-0000-0000-0000E7000000}"/>
    <cellStyle name="60% - Ênfase3 2 6" xfId="264" xr:uid="{00000000-0005-0000-0000-0000E8000000}"/>
    <cellStyle name="60% - Ênfase3 2 7" xfId="265" xr:uid="{00000000-0005-0000-0000-0000E9000000}"/>
    <cellStyle name="60% - Ênfase3 3" xfId="266" xr:uid="{00000000-0005-0000-0000-0000EA000000}"/>
    <cellStyle name="60% - Ênfase3 4" xfId="267" xr:uid="{00000000-0005-0000-0000-0000EB000000}"/>
    <cellStyle name="60% - Ênfase4" xfId="44065" builtinId="44" customBuiltin="1"/>
    <cellStyle name="60% - Ênfase4 2" xfId="268" xr:uid="{00000000-0005-0000-0000-0000ED000000}"/>
    <cellStyle name="60% - Ênfase4 2 2" xfId="269" xr:uid="{00000000-0005-0000-0000-0000EE000000}"/>
    <cellStyle name="60% - Ênfase4 2 3" xfId="270" xr:uid="{00000000-0005-0000-0000-0000EF000000}"/>
    <cellStyle name="60% - Ênfase4 2 4" xfId="271" xr:uid="{00000000-0005-0000-0000-0000F0000000}"/>
    <cellStyle name="60% - Ênfase4 2 5" xfId="272" xr:uid="{00000000-0005-0000-0000-0000F1000000}"/>
    <cellStyle name="60% - Ênfase4 2 6" xfId="273" xr:uid="{00000000-0005-0000-0000-0000F2000000}"/>
    <cellStyle name="60% - Ênfase4 2 7" xfId="274" xr:uid="{00000000-0005-0000-0000-0000F3000000}"/>
    <cellStyle name="60% - Ênfase4 3" xfId="275" xr:uid="{00000000-0005-0000-0000-0000F4000000}"/>
    <cellStyle name="60% - Ênfase4 4" xfId="276" xr:uid="{00000000-0005-0000-0000-0000F5000000}"/>
    <cellStyle name="60% - Ênfase5" xfId="44069" builtinId="48" customBuiltin="1"/>
    <cellStyle name="60% - Ênfase5 2" xfId="277" xr:uid="{00000000-0005-0000-0000-0000F7000000}"/>
    <cellStyle name="60% - Ênfase5 2 2" xfId="278" xr:uid="{00000000-0005-0000-0000-0000F8000000}"/>
    <cellStyle name="60% - Ênfase5 2 2 2" xfId="279" xr:uid="{00000000-0005-0000-0000-0000F9000000}"/>
    <cellStyle name="60% - Ênfase5 2 2 3" xfId="280" xr:uid="{00000000-0005-0000-0000-0000FA000000}"/>
    <cellStyle name="60% - Ênfase5 2 3" xfId="281" xr:uid="{00000000-0005-0000-0000-0000FB000000}"/>
    <cellStyle name="60% - Ênfase5 2 3 2" xfId="282" xr:uid="{00000000-0005-0000-0000-0000FC000000}"/>
    <cellStyle name="60% - Ênfase5 3" xfId="283" xr:uid="{00000000-0005-0000-0000-0000FD000000}"/>
    <cellStyle name="60% - Ênfase6" xfId="44073" builtinId="52" customBuiltin="1"/>
    <cellStyle name="60% - Ênfase6 2" xfId="284" xr:uid="{00000000-0005-0000-0000-0000FF000000}"/>
    <cellStyle name="60% - Ênfase6 2 2" xfId="285" xr:uid="{00000000-0005-0000-0000-000000010000}"/>
    <cellStyle name="60% - Ênfase6 2 3" xfId="286" xr:uid="{00000000-0005-0000-0000-000001010000}"/>
    <cellStyle name="60% - Ênfase6 2 4" xfId="287" xr:uid="{00000000-0005-0000-0000-000002010000}"/>
    <cellStyle name="60% - Ênfase6 2 5" xfId="288" xr:uid="{00000000-0005-0000-0000-000003010000}"/>
    <cellStyle name="60% - Ênfase6 2 6" xfId="289" xr:uid="{00000000-0005-0000-0000-000004010000}"/>
    <cellStyle name="60% - Ênfase6 2 7" xfId="290" xr:uid="{00000000-0005-0000-0000-000005010000}"/>
    <cellStyle name="60% - Ênfase6 3" xfId="291" xr:uid="{00000000-0005-0000-0000-000006010000}"/>
    <cellStyle name="60% - Ênfase6 4" xfId="292" xr:uid="{00000000-0005-0000-0000-000007010000}"/>
    <cellStyle name="60% - Énfasis1" xfId="293" xr:uid="{00000000-0005-0000-0000-000008010000}"/>
    <cellStyle name="60% - Énfasis2" xfId="294" xr:uid="{00000000-0005-0000-0000-000009010000}"/>
    <cellStyle name="60% - Énfasis3" xfId="295" xr:uid="{00000000-0005-0000-0000-00000A010000}"/>
    <cellStyle name="60% - Énfasis4" xfId="296" xr:uid="{00000000-0005-0000-0000-00000B010000}"/>
    <cellStyle name="60% - Énfasis5" xfId="297" xr:uid="{00000000-0005-0000-0000-00000C010000}"/>
    <cellStyle name="60% - Énfasis6" xfId="298" xr:uid="{00000000-0005-0000-0000-00000D010000}"/>
    <cellStyle name="Accent1" xfId="299" xr:uid="{00000000-0005-0000-0000-00000E010000}"/>
    <cellStyle name="Accent1 2" xfId="300" xr:uid="{00000000-0005-0000-0000-00000F010000}"/>
    <cellStyle name="Accent1 3" xfId="301" xr:uid="{00000000-0005-0000-0000-000010010000}"/>
    <cellStyle name="Accent2" xfId="302" xr:uid="{00000000-0005-0000-0000-000011010000}"/>
    <cellStyle name="Accent2 2" xfId="303" xr:uid="{00000000-0005-0000-0000-000012010000}"/>
    <cellStyle name="Accent2 3" xfId="304" xr:uid="{00000000-0005-0000-0000-000013010000}"/>
    <cellStyle name="Accent3" xfId="305" xr:uid="{00000000-0005-0000-0000-000014010000}"/>
    <cellStyle name="Accent3 2" xfId="306" xr:uid="{00000000-0005-0000-0000-000015010000}"/>
    <cellStyle name="Accent3 3" xfId="307" xr:uid="{00000000-0005-0000-0000-000016010000}"/>
    <cellStyle name="Accent4" xfId="308" xr:uid="{00000000-0005-0000-0000-000017010000}"/>
    <cellStyle name="Accent4 2" xfId="309" xr:uid="{00000000-0005-0000-0000-000018010000}"/>
    <cellStyle name="Accent4 3" xfId="310" xr:uid="{00000000-0005-0000-0000-000019010000}"/>
    <cellStyle name="Accent5" xfId="311" xr:uid="{00000000-0005-0000-0000-00001A010000}"/>
    <cellStyle name="Accent5 2" xfId="312" xr:uid="{00000000-0005-0000-0000-00001B010000}"/>
    <cellStyle name="Accent5 3" xfId="313" xr:uid="{00000000-0005-0000-0000-00001C010000}"/>
    <cellStyle name="Accent6" xfId="314" xr:uid="{00000000-0005-0000-0000-00001D010000}"/>
    <cellStyle name="Accent6 2" xfId="315" xr:uid="{00000000-0005-0000-0000-00001E010000}"/>
    <cellStyle name="Accent6 3" xfId="316" xr:uid="{00000000-0005-0000-0000-00001F010000}"/>
    <cellStyle name="Bad" xfId="317" xr:uid="{00000000-0005-0000-0000-000020010000}"/>
    <cellStyle name="Bad 2" xfId="318" xr:uid="{00000000-0005-0000-0000-000021010000}"/>
    <cellStyle name="Bad 3" xfId="319" xr:uid="{00000000-0005-0000-0000-000022010000}"/>
    <cellStyle name="Bom" xfId="44038" builtinId="26" customBuiltin="1"/>
    <cellStyle name="Bom 2" xfId="320" xr:uid="{00000000-0005-0000-0000-000024010000}"/>
    <cellStyle name="Bom 2 2" xfId="321" xr:uid="{00000000-0005-0000-0000-000025010000}"/>
    <cellStyle name="Bom 2 3" xfId="322" xr:uid="{00000000-0005-0000-0000-000026010000}"/>
    <cellStyle name="Bom 3" xfId="323" xr:uid="{00000000-0005-0000-0000-000027010000}"/>
    <cellStyle name="Buena" xfId="324" xr:uid="{00000000-0005-0000-0000-000028010000}"/>
    <cellStyle name="Calculation" xfId="325" xr:uid="{00000000-0005-0000-0000-000029010000}"/>
    <cellStyle name="Calculation 2" xfId="326" xr:uid="{00000000-0005-0000-0000-00002A010000}"/>
    <cellStyle name="Calculation 2 2" xfId="327" xr:uid="{00000000-0005-0000-0000-00002B010000}"/>
    <cellStyle name="Calculation 2 2 2" xfId="328" xr:uid="{00000000-0005-0000-0000-00002C010000}"/>
    <cellStyle name="Calculation 2 2 2 2" xfId="329" xr:uid="{00000000-0005-0000-0000-00002D010000}"/>
    <cellStyle name="Calculation 2 2 2 2 2" xfId="330" xr:uid="{00000000-0005-0000-0000-00002E010000}"/>
    <cellStyle name="Calculation 2 2 2 2 3" xfId="331" xr:uid="{00000000-0005-0000-0000-00002F010000}"/>
    <cellStyle name="Calculation 2 2 2 2 4" xfId="332" xr:uid="{00000000-0005-0000-0000-000030010000}"/>
    <cellStyle name="Calculation 2 2 2 2 5" xfId="333" xr:uid="{00000000-0005-0000-0000-000031010000}"/>
    <cellStyle name="Calculation 2 2 2 3" xfId="334" xr:uid="{00000000-0005-0000-0000-000032010000}"/>
    <cellStyle name="Calculation 2 2 2 3 2" xfId="335" xr:uid="{00000000-0005-0000-0000-000033010000}"/>
    <cellStyle name="Calculation 2 2 2 3 3" xfId="336" xr:uid="{00000000-0005-0000-0000-000034010000}"/>
    <cellStyle name="Calculation 2 2 2 3 4" xfId="337" xr:uid="{00000000-0005-0000-0000-000035010000}"/>
    <cellStyle name="Calculation 2 2 2 3 5" xfId="338" xr:uid="{00000000-0005-0000-0000-000036010000}"/>
    <cellStyle name="Calculation 2 2 2 3 6" xfId="339" xr:uid="{00000000-0005-0000-0000-000037010000}"/>
    <cellStyle name="Calculation 2 2 2 4" xfId="340" xr:uid="{00000000-0005-0000-0000-000038010000}"/>
    <cellStyle name="Calculation 2 2 3" xfId="341" xr:uid="{00000000-0005-0000-0000-000039010000}"/>
    <cellStyle name="Calculation 2 2 3 2" xfId="342" xr:uid="{00000000-0005-0000-0000-00003A010000}"/>
    <cellStyle name="Calculation 2 2 3 3" xfId="343" xr:uid="{00000000-0005-0000-0000-00003B010000}"/>
    <cellStyle name="Calculation 2 2 3 4" xfId="344" xr:uid="{00000000-0005-0000-0000-00003C010000}"/>
    <cellStyle name="Calculation 2 2 3 5" xfId="345" xr:uid="{00000000-0005-0000-0000-00003D010000}"/>
    <cellStyle name="Calculation 2 2 3 6" xfId="346" xr:uid="{00000000-0005-0000-0000-00003E010000}"/>
    <cellStyle name="Calculation 2 3" xfId="347" xr:uid="{00000000-0005-0000-0000-00003F010000}"/>
    <cellStyle name="Calculation 2 3 2" xfId="348" xr:uid="{00000000-0005-0000-0000-000040010000}"/>
    <cellStyle name="Calculation 2 3 2 2" xfId="349" xr:uid="{00000000-0005-0000-0000-000041010000}"/>
    <cellStyle name="Calculation 2 3 2 3" xfId="350" xr:uid="{00000000-0005-0000-0000-000042010000}"/>
    <cellStyle name="Calculation 2 3 2 4" xfId="351" xr:uid="{00000000-0005-0000-0000-000043010000}"/>
    <cellStyle name="Calculation 2 3 2 5" xfId="352" xr:uid="{00000000-0005-0000-0000-000044010000}"/>
    <cellStyle name="Calculation 2 3 3" xfId="353" xr:uid="{00000000-0005-0000-0000-000045010000}"/>
    <cellStyle name="Calculation 2 3 3 2" xfId="354" xr:uid="{00000000-0005-0000-0000-000046010000}"/>
    <cellStyle name="Calculation 2 3 3 3" xfId="355" xr:uid="{00000000-0005-0000-0000-000047010000}"/>
    <cellStyle name="Calculation 2 3 3 4" xfId="356" xr:uid="{00000000-0005-0000-0000-000048010000}"/>
    <cellStyle name="Calculation 2 3 3 5" xfId="357" xr:uid="{00000000-0005-0000-0000-000049010000}"/>
    <cellStyle name="Calculation 2 3 3 6" xfId="358" xr:uid="{00000000-0005-0000-0000-00004A010000}"/>
    <cellStyle name="Calculation 2 3 4" xfId="359" xr:uid="{00000000-0005-0000-0000-00004B010000}"/>
    <cellStyle name="Calculation 2 4" xfId="360" xr:uid="{00000000-0005-0000-0000-00004C010000}"/>
    <cellStyle name="Calculation 2 4 2" xfId="361" xr:uid="{00000000-0005-0000-0000-00004D010000}"/>
    <cellStyle name="Calculation 2 4 2 2" xfId="362" xr:uid="{00000000-0005-0000-0000-00004E010000}"/>
    <cellStyle name="Calculation 2 4 2 3" xfId="363" xr:uid="{00000000-0005-0000-0000-00004F010000}"/>
    <cellStyle name="Calculation 2 4 2 4" xfId="364" xr:uid="{00000000-0005-0000-0000-000050010000}"/>
    <cellStyle name="Calculation 2 4 2 5" xfId="365" xr:uid="{00000000-0005-0000-0000-000051010000}"/>
    <cellStyle name="Calculation 2 4 3" xfId="366" xr:uid="{00000000-0005-0000-0000-000052010000}"/>
    <cellStyle name="Calculation 2 4 4" xfId="367" xr:uid="{00000000-0005-0000-0000-000053010000}"/>
    <cellStyle name="Calculation 2 4 5" xfId="368" xr:uid="{00000000-0005-0000-0000-000054010000}"/>
    <cellStyle name="Calculation 2 4 6" xfId="369" xr:uid="{00000000-0005-0000-0000-000055010000}"/>
    <cellStyle name="Calculation 2 4 7" xfId="370" xr:uid="{00000000-0005-0000-0000-000056010000}"/>
    <cellStyle name="Calculation 2 4 8" xfId="371" xr:uid="{00000000-0005-0000-0000-000057010000}"/>
    <cellStyle name="Calculation 3" xfId="372" xr:uid="{00000000-0005-0000-0000-000058010000}"/>
    <cellStyle name="Calculation 3 2" xfId="373" xr:uid="{00000000-0005-0000-0000-000059010000}"/>
    <cellStyle name="Calculation 3 2 2" xfId="374" xr:uid="{00000000-0005-0000-0000-00005A010000}"/>
    <cellStyle name="Calculation 3 2 2 2" xfId="375" xr:uid="{00000000-0005-0000-0000-00005B010000}"/>
    <cellStyle name="Calculation 3 2 2 3" xfId="376" xr:uid="{00000000-0005-0000-0000-00005C010000}"/>
    <cellStyle name="Calculation 3 2 2 4" xfId="377" xr:uid="{00000000-0005-0000-0000-00005D010000}"/>
    <cellStyle name="Calculation 3 2 2 5" xfId="378" xr:uid="{00000000-0005-0000-0000-00005E010000}"/>
    <cellStyle name="Calculation 3 2 3" xfId="379" xr:uid="{00000000-0005-0000-0000-00005F010000}"/>
    <cellStyle name="Calculation 3 2 3 2" xfId="380" xr:uid="{00000000-0005-0000-0000-000060010000}"/>
    <cellStyle name="Calculation 3 2 3 3" xfId="381" xr:uid="{00000000-0005-0000-0000-000061010000}"/>
    <cellStyle name="Calculation 3 2 3 4" xfId="382" xr:uid="{00000000-0005-0000-0000-000062010000}"/>
    <cellStyle name="Calculation 3 2 3 5" xfId="383" xr:uid="{00000000-0005-0000-0000-000063010000}"/>
    <cellStyle name="Calculation 3 2 3 6" xfId="384" xr:uid="{00000000-0005-0000-0000-000064010000}"/>
    <cellStyle name="Calculation 3 2 4" xfId="385" xr:uid="{00000000-0005-0000-0000-000065010000}"/>
    <cellStyle name="Calculation 3 3" xfId="386" xr:uid="{00000000-0005-0000-0000-000066010000}"/>
    <cellStyle name="Calculation 3 3 2" xfId="387" xr:uid="{00000000-0005-0000-0000-000067010000}"/>
    <cellStyle name="Calculation 3 3 2 2" xfId="388" xr:uid="{00000000-0005-0000-0000-000068010000}"/>
    <cellStyle name="Calculation 3 3 2 3" xfId="389" xr:uid="{00000000-0005-0000-0000-000069010000}"/>
    <cellStyle name="Calculation 3 3 2 4" xfId="390" xr:uid="{00000000-0005-0000-0000-00006A010000}"/>
    <cellStyle name="Calculation 3 3 2 5" xfId="391" xr:uid="{00000000-0005-0000-0000-00006B010000}"/>
    <cellStyle name="Calculation 3 3 3" xfId="392" xr:uid="{00000000-0005-0000-0000-00006C010000}"/>
    <cellStyle name="Calculation 3 3 4" xfId="393" xr:uid="{00000000-0005-0000-0000-00006D010000}"/>
    <cellStyle name="Calculation 3 3 5" xfId="394" xr:uid="{00000000-0005-0000-0000-00006E010000}"/>
    <cellStyle name="Calculation 3 3 6" xfId="395" xr:uid="{00000000-0005-0000-0000-00006F010000}"/>
    <cellStyle name="Calculation 3 3 7" xfId="396" xr:uid="{00000000-0005-0000-0000-000070010000}"/>
    <cellStyle name="Calculation 3 3 8" xfId="397" xr:uid="{00000000-0005-0000-0000-000071010000}"/>
    <cellStyle name="Calculation 4" xfId="398" xr:uid="{00000000-0005-0000-0000-000072010000}"/>
    <cellStyle name="Calculation 4 2" xfId="399" xr:uid="{00000000-0005-0000-0000-000073010000}"/>
    <cellStyle name="Calculation 4 2 2" xfId="400" xr:uid="{00000000-0005-0000-0000-000074010000}"/>
    <cellStyle name="Calculation 4 2 2 2" xfId="401" xr:uid="{00000000-0005-0000-0000-000075010000}"/>
    <cellStyle name="Calculation 4 2 2 3" xfId="402" xr:uid="{00000000-0005-0000-0000-000076010000}"/>
    <cellStyle name="Calculation 4 2 2 4" xfId="403" xr:uid="{00000000-0005-0000-0000-000077010000}"/>
    <cellStyle name="Calculation 4 2 2 5" xfId="404" xr:uid="{00000000-0005-0000-0000-000078010000}"/>
    <cellStyle name="Calculation 4 2 3" xfId="405" xr:uid="{00000000-0005-0000-0000-000079010000}"/>
    <cellStyle name="Calculation 4 2 3 2" xfId="406" xr:uid="{00000000-0005-0000-0000-00007A010000}"/>
    <cellStyle name="Calculation 4 2 3 3" xfId="407" xr:uid="{00000000-0005-0000-0000-00007B010000}"/>
    <cellStyle name="Calculation 4 2 3 4" xfId="408" xr:uid="{00000000-0005-0000-0000-00007C010000}"/>
    <cellStyle name="Calculation 4 2 3 5" xfId="409" xr:uid="{00000000-0005-0000-0000-00007D010000}"/>
    <cellStyle name="Calculation 4 2 3 6" xfId="410" xr:uid="{00000000-0005-0000-0000-00007E010000}"/>
    <cellStyle name="Calculation 4 2 4" xfId="411" xr:uid="{00000000-0005-0000-0000-00007F010000}"/>
    <cellStyle name="Calculation 4 3" xfId="412" xr:uid="{00000000-0005-0000-0000-000080010000}"/>
    <cellStyle name="Calculation 4 3 2" xfId="413" xr:uid="{00000000-0005-0000-0000-000081010000}"/>
    <cellStyle name="Calculation 4 3 3" xfId="414" xr:uid="{00000000-0005-0000-0000-000082010000}"/>
    <cellStyle name="Calculation 4 3 4" xfId="415" xr:uid="{00000000-0005-0000-0000-000083010000}"/>
    <cellStyle name="Calculation 4 3 5" xfId="416" xr:uid="{00000000-0005-0000-0000-000084010000}"/>
    <cellStyle name="Calculation 4 3 6" xfId="417" xr:uid="{00000000-0005-0000-0000-000085010000}"/>
    <cellStyle name="Calculation 5" xfId="418" xr:uid="{00000000-0005-0000-0000-000086010000}"/>
    <cellStyle name="Calculation 5 2" xfId="419" xr:uid="{00000000-0005-0000-0000-000087010000}"/>
    <cellStyle name="Calculation 5 3" xfId="420" xr:uid="{00000000-0005-0000-0000-000088010000}"/>
    <cellStyle name="Calculation 5 4" xfId="421" xr:uid="{00000000-0005-0000-0000-000089010000}"/>
    <cellStyle name="Calculation 5 5" xfId="422" xr:uid="{00000000-0005-0000-0000-00008A010000}"/>
    <cellStyle name="Calculation 5 6" xfId="423" xr:uid="{00000000-0005-0000-0000-00008B010000}"/>
    <cellStyle name="Cálculo" xfId="44043" builtinId="22" customBuiltin="1"/>
    <cellStyle name="Cálculo 2" xfId="424" xr:uid="{00000000-0005-0000-0000-00008D010000}"/>
    <cellStyle name="Cálculo 2 10" xfId="425" xr:uid="{00000000-0005-0000-0000-00008E010000}"/>
    <cellStyle name="Cálculo 2 11" xfId="426" xr:uid="{00000000-0005-0000-0000-00008F010000}"/>
    <cellStyle name="Cálculo 2 12" xfId="427" xr:uid="{00000000-0005-0000-0000-000090010000}"/>
    <cellStyle name="Cálculo 2 13" xfId="428" xr:uid="{00000000-0005-0000-0000-000091010000}"/>
    <cellStyle name="Cálculo 2 14" xfId="429" xr:uid="{00000000-0005-0000-0000-000092010000}"/>
    <cellStyle name="Cálculo 2 15" xfId="430" xr:uid="{00000000-0005-0000-0000-000093010000}"/>
    <cellStyle name="Cálculo 2 16" xfId="431" xr:uid="{00000000-0005-0000-0000-000094010000}"/>
    <cellStyle name="Cálculo 2 17" xfId="432" xr:uid="{00000000-0005-0000-0000-000095010000}"/>
    <cellStyle name="Cálculo 2 18" xfId="433" xr:uid="{00000000-0005-0000-0000-000096010000}"/>
    <cellStyle name="Cálculo 2 19" xfId="434" xr:uid="{00000000-0005-0000-0000-000097010000}"/>
    <cellStyle name="Cálculo 2 2" xfId="435" xr:uid="{00000000-0005-0000-0000-000098010000}"/>
    <cellStyle name="Cálculo 2 2 2" xfId="436" xr:uid="{00000000-0005-0000-0000-000099010000}"/>
    <cellStyle name="Cálculo 2 2 2 2" xfId="437" xr:uid="{00000000-0005-0000-0000-00009A010000}"/>
    <cellStyle name="Cálculo 2 2 2 2 2" xfId="438" xr:uid="{00000000-0005-0000-0000-00009B010000}"/>
    <cellStyle name="Cálculo 2 2 2 2 2 2" xfId="439" xr:uid="{00000000-0005-0000-0000-00009C010000}"/>
    <cellStyle name="Cálculo 2 2 2 2 2 2 2" xfId="440" xr:uid="{00000000-0005-0000-0000-00009D010000}"/>
    <cellStyle name="Cálculo 2 2 2 2 2 2 3" xfId="441" xr:uid="{00000000-0005-0000-0000-00009E010000}"/>
    <cellStyle name="Cálculo 2 2 2 2 2 2 4" xfId="442" xr:uid="{00000000-0005-0000-0000-00009F010000}"/>
    <cellStyle name="Cálculo 2 2 2 2 2 2 5" xfId="443" xr:uid="{00000000-0005-0000-0000-0000A0010000}"/>
    <cellStyle name="Cálculo 2 2 2 2 2 3" xfId="444" xr:uid="{00000000-0005-0000-0000-0000A1010000}"/>
    <cellStyle name="Cálculo 2 2 2 2 2 3 2" xfId="445" xr:uid="{00000000-0005-0000-0000-0000A2010000}"/>
    <cellStyle name="Cálculo 2 2 2 2 2 3 3" xfId="446" xr:uid="{00000000-0005-0000-0000-0000A3010000}"/>
    <cellStyle name="Cálculo 2 2 2 2 2 3 4" xfId="447" xr:uid="{00000000-0005-0000-0000-0000A4010000}"/>
    <cellStyle name="Cálculo 2 2 2 2 2 3 5" xfId="448" xr:uid="{00000000-0005-0000-0000-0000A5010000}"/>
    <cellStyle name="Cálculo 2 2 2 2 2 3 6" xfId="449" xr:uid="{00000000-0005-0000-0000-0000A6010000}"/>
    <cellStyle name="Cálculo 2 2 2 2 2 4" xfId="450" xr:uid="{00000000-0005-0000-0000-0000A7010000}"/>
    <cellStyle name="Cálculo 2 2 2 2 3" xfId="451" xr:uid="{00000000-0005-0000-0000-0000A8010000}"/>
    <cellStyle name="Cálculo 2 2 2 2 3 2" xfId="452" xr:uid="{00000000-0005-0000-0000-0000A9010000}"/>
    <cellStyle name="Cálculo 2 2 2 2 3 2 2" xfId="453" xr:uid="{00000000-0005-0000-0000-0000AA010000}"/>
    <cellStyle name="Cálculo 2 2 2 2 3 2 3" xfId="454" xr:uid="{00000000-0005-0000-0000-0000AB010000}"/>
    <cellStyle name="Cálculo 2 2 2 2 3 2 4" xfId="455" xr:uid="{00000000-0005-0000-0000-0000AC010000}"/>
    <cellStyle name="Cálculo 2 2 2 2 3 2 5" xfId="456" xr:uid="{00000000-0005-0000-0000-0000AD010000}"/>
    <cellStyle name="Cálculo 2 2 2 2 3 3" xfId="457" xr:uid="{00000000-0005-0000-0000-0000AE010000}"/>
    <cellStyle name="Cálculo 2 2 2 2 3 4" xfId="458" xr:uid="{00000000-0005-0000-0000-0000AF010000}"/>
    <cellStyle name="Cálculo 2 2 2 2 3 5" xfId="459" xr:uid="{00000000-0005-0000-0000-0000B0010000}"/>
    <cellStyle name="Cálculo 2 2 2 2 3 6" xfId="460" xr:uid="{00000000-0005-0000-0000-0000B1010000}"/>
    <cellStyle name="Cálculo 2 2 2 2 3 7" xfId="461" xr:uid="{00000000-0005-0000-0000-0000B2010000}"/>
    <cellStyle name="Cálculo 2 2 2 2 3 8" xfId="462" xr:uid="{00000000-0005-0000-0000-0000B3010000}"/>
    <cellStyle name="Cálculo 2 2 2 3" xfId="463" xr:uid="{00000000-0005-0000-0000-0000B4010000}"/>
    <cellStyle name="Cálculo 2 2 2 3 2" xfId="464" xr:uid="{00000000-0005-0000-0000-0000B5010000}"/>
    <cellStyle name="Cálculo 2 2 2 3 2 2" xfId="465" xr:uid="{00000000-0005-0000-0000-0000B6010000}"/>
    <cellStyle name="Cálculo 2 2 2 3 2 3" xfId="466" xr:uid="{00000000-0005-0000-0000-0000B7010000}"/>
    <cellStyle name="Cálculo 2 2 2 3 2 4" xfId="467" xr:uid="{00000000-0005-0000-0000-0000B8010000}"/>
    <cellStyle name="Cálculo 2 2 2 3 2 5" xfId="468" xr:uid="{00000000-0005-0000-0000-0000B9010000}"/>
    <cellStyle name="Cálculo 2 2 2 3 3" xfId="469" xr:uid="{00000000-0005-0000-0000-0000BA010000}"/>
    <cellStyle name="Cálculo 2 2 2 3 3 2" xfId="470" xr:uid="{00000000-0005-0000-0000-0000BB010000}"/>
    <cellStyle name="Cálculo 2 2 2 3 3 3" xfId="471" xr:uid="{00000000-0005-0000-0000-0000BC010000}"/>
    <cellStyle name="Cálculo 2 2 2 3 3 4" xfId="472" xr:uid="{00000000-0005-0000-0000-0000BD010000}"/>
    <cellStyle name="Cálculo 2 2 2 3 3 5" xfId="473" xr:uid="{00000000-0005-0000-0000-0000BE010000}"/>
    <cellStyle name="Cálculo 2 2 2 3 3 6" xfId="474" xr:uid="{00000000-0005-0000-0000-0000BF010000}"/>
    <cellStyle name="Cálculo 2 2 2 3 4" xfId="475" xr:uid="{00000000-0005-0000-0000-0000C0010000}"/>
    <cellStyle name="Cálculo 2 2 2 4" xfId="476" xr:uid="{00000000-0005-0000-0000-0000C1010000}"/>
    <cellStyle name="Cálculo 2 2 2 4 2" xfId="477" xr:uid="{00000000-0005-0000-0000-0000C2010000}"/>
    <cellStyle name="Cálculo 2 2 2 4 2 2" xfId="478" xr:uid="{00000000-0005-0000-0000-0000C3010000}"/>
    <cellStyle name="Cálculo 2 2 2 4 2 3" xfId="479" xr:uid="{00000000-0005-0000-0000-0000C4010000}"/>
    <cellStyle name="Cálculo 2 2 2 4 2 4" xfId="480" xr:uid="{00000000-0005-0000-0000-0000C5010000}"/>
    <cellStyle name="Cálculo 2 2 2 4 2 5" xfId="481" xr:uid="{00000000-0005-0000-0000-0000C6010000}"/>
    <cellStyle name="Cálculo 2 2 2 4 3" xfId="482" xr:uid="{00000000-0005-0000-0000-0000C7010000}"/>
    <cellStyle name="Cálculo 2 2 2 4 4" xfId="483" xr:uid="{00000000-0005-0000-0000-0000C8010000}"/>
    <cellStyle name="Cálculo 2 2 2 4 5" xfId="484" xr:uid="{00000000-0005-0000-0000-0000C9010000}"/>
    <cellStyle name="Cálculo 2 2 2 4 6" xfId="485" xr:uid="{00000000-0005-0000-0000-0000CA010000}"/>
    <cellStyle name="Cálculo 2 2 2 4 7" xfId="486" xr:uid="{00000000-0005-0000-0000-0000CB010000}"/>
    <cellStyle name="Cálculo 2 2 2 4 8" xfId="487" xr:uid="{00000000-0005-0000-0000-0000CC010000}"/>
    <cellStyle name="Cálculo 2 2 3" xfId="488" xr:uid="{00000000-0005-0000-0000-0000CD010000}"/>
    <cellStyle name="Cálculo 2 2 3 2" xfId="489" xr:uid="{00000000-0005-0000-0000-0000CE010000}"/>
    <cellStyle name="Cálculo 2 2 3 2 2" xfId="490" xr:uid="{00000000-0005-0000-0000-0000CF010000}"/>
    <cellStyle name="Cálculo 2 2 3 2 2 2" xfId="491" xr:uid="{00000000-0005-0000-0000-0000D0010000}"/>
    <cellStyle name="Cálculo 2 2 3 2 2 3" xfId="492" xr:uid="{00000000-0005-0000-0000-0000D1010000}"/>
    <cellStyle name="Cálculo 2 2 3 2 2 4" xfId="493" xr:uid="{00000000-0005-0000-0000-0000D2010000}"/>
    <cellStyle name="Cálculo 2 2 3 2 2 5" xfId="494" xr:uid="{00000000-0005-0000-0000-0000D3010000}"/>
    <cellStyle name="Cálculo 2 2 3 2 3" xfId="495" xr:uid="{00000000-0005-0000-0000-0000D4010000}"/>
    <cellStyle name="Cálculo 2 2 3 2 3 2" xfId="496" xr:uid="{00000000-0005-0000-0000-0000D5010000}"/>
    <cellStyle name="Cálculo 2 2 3 2 3 3" xfId="497" xr:uid="{00000000-0005-0000-0000-0000D6010000}"/>
    <cellStyle name="Cálculo 2 2 3 2 3 4" xfId="498" xr:uid="{00000000-0005-0000-0000-0000D7010000}"/>
    <cellStyle name="Cálculo 2 2 3 2 3 5" xfId="499" xr:uid="{00000000-0005-0000-0000-0000D8010000}"/>
    <cellStyle name="Cálculo 2 2 3 2 3 6" xfId="500" xr:uid="{00000000-0005-0000-0000-0000D9010000}"/>
    <cellStyle name="Cálculo 2 2 3 2 4" xfId="501" xr:uid="{00000000-0005-0000-0000-0000DA010000}"/>
    <cellStyle name="Cálculo 2 2 3 3" xfId="502" xr:uid="{00000000-0005-0000-0000-0000DB010000}"/>
    <cellStyle name="Cálculo 2 2 3 3 2" xfId="503" xr:uid="{00000000-0005-0000-0000-0000DC010000}"/>
    <cellStyle name="Cálculo 2 2 3 3 2 2" xfId="504" xr:uid="{00000000-0005-0000-0000-0000DD010000}"/>
    <cellStyle name="Cálculo 2 2 3 3 2 3" xfId="505" xr:uid="{00000000-0005-0000-0000-0000DE010000}"/>
    <cellStyle name="Cálculo 2 2 3 3 2 4" xfId="506" xr:uid="{00000000-0005-0000-0000-0000DF010000}"/>
    <cellStyle name="Cálculo 2 2 3 3 2 5" xfId="507" xr:uid="{00000000-0005-0000-0000-0000E0010000}"/>
    <cellStyle name="Cálculo 2 2 3 3 3" xfId="508" xr:uid="{00000000-0005-0000-0000-0000E1010000}"/>
    <cellStyle name="Cálculo 2 2 3 3 4" xfId="509" xr:uid="{00000000-0005-0000-0000-0000E2010000}"/>
    <cellStyle name="Cálculo 2 2 3 3 5" xfId="510" xr:uid="{00000000-0005-0000-0000-0000E3010000}"/>
    <cellStyle name="Cálculo 2 2 3 3 6" xfId="511" xr:uid="{00000000-0005-0000-0000-0000E4010000}"/>
    <cellStyle name="Cálculo 2 2 3 3 7" xfId="512" xr:uid="{00000000-0005-0000-0000-0000E5010000}"/>
    <cellStyle name="Cálculo 2 2 3 3 8" xfId="513" xr:uid="{00000000-0005-0000-0000-0000E6010000}"/>
    <cellStyle name="Cálculo 2 2 4" xfId="514" xr:uid="{00000000-0005-0000-0000-0000E7010000}"/>
    <cellStyle name="Cálculo 2 2 4 2" xfId="515" xr:uid="{00000000-0005-0000-0000-0000E8010000}"/>
    <cellStyle name="Cálculo 2 2 4 2 2" xfId="516" xr:uid="{00000000-0005-0000-0000-0000E9010000}"/>
    <cellStyle name="Cálculo 2 2 4 2 2 2" xfId="517" xr:uid="{00000000-0005-0000-0000-0000EA010000}"/>
    <cellStyle name="Cálculo 2 2 4 2 2 3" xfId="518" xr:uid="{00000000-0005-0000-0000-0000EB010000}"/>
    <cellStyle name="Cálculo 2 2 4 2 2 4" xfId="519" xr:uid="{00000000-0005-0000-0000-0000EC010000}"/>
    <cellStyle name="Cálculo 2 2 4 2 2 5" xfId="520" xr:uid="{00000000-0005-0000-0000-0000ED010000}"/>
    <cellStyle name="Cálculo 2 2 4 2 3" xfId="521" xr:uid="{00000000-0005-0000-0000-0000EE010000}"/>
    <cellStyle name="Cálculo 2 2 4 2 3 2" xfId="522" xr:uid="{00000000-0005-0000-0000-0000EF010000}"/>
    <cellStyle name="Cálculo 2 2 4 2 3 3" xfId="523" xr:uid="{00000000-0005-0000-0000-0000F0010000}"/>
    <cellStyle name="Cálculo 2 2 4 2 3 4" xfId="524" xr:uid="{00000000-0005-0000-0000-0000F1010000}"/>
    <cellStyle name="Cálculo 2 2 4 2 3 5" xfId="525" xr:uid="{00000000-0005-0000-0000-0000F2010000}"/>
    <cellStyle name="Cálculo 2 2 4 2 3 6" xfId="526" xr:uid="{00000000-0005-0000-0000-0000F3010000}"/>
    <cellStyle name="Cálculo 2 2 4 2 4" xfId="527" xr:uid="{00000000-0005-0000-0000-0000F4010000}"/>
    <cellStyle name="Cálculo 2 2 4 3" xfId="528" xr:uid="{00000000-0005-0000-0000-0000F5010000}"/>
    <cellStyle name="Cálculo 2 2 4 3 2" xfId="529" xr:uid="{00000000-0005-0000-0000-0000F6010000}"/>
    <cellStyle name="Cálculo 2 2 4 3 3" xfId="530" xr:uid="{00000000-0005-0000-0000-0000F7010000}"/>
    <cellStyle name="Cálculo 2 2 4 3 4" xfId="531" xr:uid="{00000000-0005-0000-0000-0000F8010000}"/>
    <cellStyle name="Cálculo 2 2 4 3 5" xfId="532" xr:uid="{00000000-0005-0000-0000-0000F9010000}"/>
    <cellStyle name="Cálculo 2 2 4 3 6" xfId="533" xr:uid="{00000000-0005-0000-0000-0000FA010000}"/>
    <cellStyle name="Cálculo 2 2 5" xfId="534" xr:uid="{00000000-0005-0000-0000-0000FB010000}"/>
    <cellStyle name="Cálculo 2 2 5 2" xfId="535" xr:uid="{00000000-0005-0000-0000-0000FC010000}"/>
    <cellStyle name="Cálculo 2 2 5 3" xfId="536" xr:uid="{00000000-0005-0000-0000-0000FD010000}"/>
    <cellStyle name="Cálculo 2 2 5 4" xfId="537" xr:uid="{00000000-0005-0000-0000-0000FE010000}"/>
    <cellStyle name="Cálculo 2 2 5 5" xfId="538" xr:uid="{00000000-0005-0000-0000-0000FF010000}"/>
    <cellStyle name="Cálculo 2 2 5 6" xfId="539" xr:uid="{00000000-0005-0000-0000-000000020000}"/>
    <cellStyle name="Cálculo 2 2 6" xfId="540" xr:uid="{00000000-0005-0000-0000-000001020000}"/>
    <cellStyle name="Cálculo 2 20" xfId="541" xr:uid="{00000000-0005-0000-0000-000002020000}"/>
    <cellStyle name="Cálculo 2 21" xfId="542" xr:uid="{00000000-0005-0000-0000-000003020000}"/>
    <cellStyle name="Cálculo 2 22" xfId="543" xr:uid="{00000000-0005-0000-0000-000004020000}"/>
    <cellStyle name="Cálculo 2 23" xfId="544" xr:uid="{00000000-0005-0000-0000-000005020000}"/>
    <cellStyle name="Cálculo 2 24" xfId="545" xr:uid="{00000000-0005-0000-0000-000006020000}"/>
    <cellStyle name="Cálculo 2 25" xfId="546" xr:uid="{00000000-0005-0000-0000-000007020000}"/>
    <cellStyle name="Cálculo 2 26" xfId="547" xr:uid="{00000000-0005-0000-0000-000008020000}"/>
    <cellStyle name="Cálculo 2 27" xfId="548" xr:uid="{00000000-0005-0000-0000-000009020000}"/>
    <cellStyle name="Cálculo 2 28" xfId="549" xr:uid="{00000000-0005-0000-0000-00000A020000}"/>
    <cellStyle name="Cálculo 2 29" xfId="550" xr:uid="{00000000-0005-0000-0000-00000B020000}"/>
    <cellStyle name="Cálculo 2 3" xfId="551" xr:uid="{00000000-0005-0000-0000-00000C020000}"/>
    <cellStyle name="Cálculo 2 3 2" xfId="552" xr:uid="{00000000-0005-0000-0000-00000D020000}"/>
    <cellStyle name="Cálculo 2 3 2 2" xfId="553" xr:uid="{00000000-0005-0000-0000-00000E020000}"/>
    <cellStyle name="Cálculo 2 3 2 2 2" xfId="554" xr:uid="{00000000-0005-0000-0000-00000F020000}"/>
    <cellStyle name="Cálculo 2 3 2 2 2 2" xfId="555" xr:uid="{00000000-0005-0000-0000-000010020000}"/>
    <cellStyle name="Cálculo 2 3 2 2 2 3" xfId="556" xr:uid="{00000000-0005-0000-0000-000011020000}"/>
    <cellStyle name="Cálculo 2 3 2 2 2 4" xfId="557" xr:uid="{00000000-0005-0000-0000-000012020000}"/>
    <cellStyle name="Cálculo 2 3 2 2 2 5" xfId="558" xr:uid="{00000000-0005-0000-0000-000013020000}"/>
    <cellStyle name="Cálculo 2 3 2 2 3" xfId="559" xr:uid="{00000000-0005-0000-0000-000014020000}"/>
    <cellStyle name="Cálculo 2 3 2 2 3 2" xfId="560" xr:uid="{00000000-0005-0000-0000-000015020000}"/>
    <cellStyle name="Cálculo 2 3 2 2 3 3" xfId="561" xr:uid="{00000000-0005-0000-0000-000016020000}"/>
    <cellStyle name="Cálculo 2 3 2 2 3 4" xfId="562" xr:uid="{00000000-0005-0000-0000-000017020000}"/>
    <cellStyle name="Cálculo 2 3 2 2 3 5" xfId="563" xr:uid="{00000000-0005-0000-0000-000018020000}"/>
    <cellStyle name="Cálculo 2 3 2 2 3 6" xfId="564" xr:uid="{00000000-0005-0000-0000-000019020000}"/>
    <cellStyle name="Cálculo 2 3 2 2 4" xfId="565" xr:uid="{00000000-0005-0000-0000-00001A020000}"/>
    <cellStyle name="Cálculo 2 3 2 3" xfId="566" xr:uid="{00000000-0005-0000-0000-00001B020000}"/>
    <cellStyle name="Cálculo 2 3 2 3 2" xfId="567" xr:uid="{00000000-0005-0000-0000-00001C020000}"/>
    <cellStyle name="Cálculo 2 3 2 3 3" xfId="568" xr:uid="{00000000-0005-0000-0000-00001D020000}"/>
    <cellStyle name="Cálculo 2 3 2 3 4" xfId="569" xr:uid="{00000000-0005-0000-0000-00001E020000}"/>
    <cellStyle name="Cálculo 2 3 2 3 5" xfId="570" xr:uid="{00000000-0005-0000-0000-00001F020000}"/>
    <cellStyle name="Cálculo 2 3 2 3 6" xfId="571" xr:uid="{00000000-0005-0000-0000-000020020000}"/>
    <cellStyle name="Cálculo 2 3 3" xfId="572" xr:uid="{00000000-0005-0000-0000-000021020000}"/>
    <cellStyle name="Cálculo 2 3 3 2" xfId="573" xr:uid="{00000000-0005-0000-0000-000022020000}"/>
    <cellStyle name="Cálculo 2 3 3 2 2" xfId="574" xr:uid="{00000000-0005-0000-0000-000023020000}"/>
    <cellStyle name="Cálculo 2 3 3 2 3" xfId="575" xr:uid="{00000000-0005-0000-0000-000024020000}"/>
    <cellStyle name="Cálculo 2 3 3 2 4" xfId="576" xr:uid="{00000000-0005-0000-0000-000025020000}"/>
    <cellStyle name="Cálculo 2 3 3 2 5" xfId="577" xr:uid="{00000000-0005-0000-0000-000026020000}"/>
    <cellStyle name="Cálculo 2 3 3 3" xfId="578" xr:uid="{00000000-0005-0000-0000-000027020000}"/>
    <cellStyle name="Cálculo 2 3 3 3 2" xfId="579" xr:uid="{00000000-0005-0000-0000-000028020000}"/>
    <cellStyle name="Cálculo 2 3 3 3 3" xfId="580" xr:uid="{00000000-0005-0000-0000-000029020000}"/>
    <cellStyle name="Cálculo 2 3 3 3 4" xfId="581" xr:uid="{00000000-0005-0000-0000-00002A020000}"/>
    <cellStyle name="Cálculo 2 3 3 3 5" xfId="582" xr:uid="{00000000-0005-0000-0000-00002B020000}"/>
    <cellStyle name="Cálculo 2 3 3 3 6" xfId="583" xr:uid="{00000000-0005-0000-0000-00002C020000}"/>
    <cellStyle name="Cálculo 2 3 3 4" xfId="584" xr:uid="{00000000-0005-0000-0000-00002D020000}"/>
    <cellStyle name="Cálculo 2 3 4" xfId="585" xr:uid="{00000000-0005-0000-0000-00002E020000}"/>
    <cellStyle name="Cálculo 2 3 4 2" xfId="586" xr:uid="{00000000-0005-0000-0000-00002F020000}"/>
    <cellStyle name="Cálculo 2 3 4 2 2" xfId="587" xr:uid="{00000000-0005-0000-0000-000030020000}"/>
    <cellStyle name="Cálculo 2 3 4 2 3" xfId="588" xr:uid="{00000000-0005-0000-0000-000031020000}"/>
    <cellStyle name="Cálculo 2 3 4 2 4" xfId="589" xr:uid="{00000000-0005-0000-0000-000032020000}"/>
    <cellStyle name="Cálculo 2 3 4 2 5" xfId="590" xr:uid="{00000000-0005-0000-0000-000033020000}"/>
    <cellStyle name="Cálculo 2 3 4 3" xfId="591" xr:uid="{00000000-0005-0000-0000-000034020000}"/>
    <cellStyle name="Cálculo 2 3 4 4" xfId="592" xr:uid="{00000000-0005-0000-0000-000035020000}"/>
    <cellStyle name="Cálculo 2 3 4 5" xfId="593" xr:uid="{00000000-0005-0000-0000-000036020000}"/>
    <cellStyle name="Cálculo 2 3 4 6" xfId="594" xr:uid="{00000000-0005-0000-0000-000037020000}"/>
    <cellStyle name="Cálculo 2 3 4 7" xfId="595" xr:uid="{00000000-0005-0000-0000-000038020000}"/>
    <cellStyle name="Cálculo 2 3 4 8" xfId="596" xr:uid="{00000000-0005-0000-0000-000039020000}"/>
    <cellStyle name="Cálculo 2 30" xfId="597" xr:uid="{00000000-0005-0000-0000-00003A020000}"/>
    <cellStyle name="Cálculo 2 31" xfId="598" xr:uid="{00000000-0005-0000-0000-00003B020000}"/>
    <cellStyle name="Cálculo 2 32" xfId="599" xr:uid="{00000000-0005-0000-0000-00003C020000}"/>
    <cellStyle name="Cálculo 2 33" xfId="600" xr:uid="{00000000-0005-0000-0000-00003D020000}"/>
    <cellStyle name="Cálculo 2 34" xfId="601" xr:uid="{00000000-0005-0000-0000-00003E020000}"/>
    <cellStyle name="Cálculo 2 35" xfId="602" xr:uid="{00000000-0005-0000-0000-00003F020000}"/>
    <cellStyle name="Cálculo 2 36" xfId="603" xr:uid="{00000000-0005-0000-0000-000040020000}"/>
    <cellStyle name="Cálculo 2 37" xfId="604" xr:uid="{00000000-0005-0000-0000-000041020000}"/>
    <cellStyle name="Cálculo 2 38" xfId="605" xr:uid="{00000000-0005-0000-0000-000042020000}"/>
    <cellStyle name="Cálculo 2 39" xfId="606" xr:uid="{00000000-0005-0000-0000-000043020000}"/>
    <cellStyle name="Cálculo 2 4" xfId="607" xr:uid="{00000000-0005-0000-0000-000044020000}"/>
    <cellStyle name="Cálculo 2 4 2" xfId="608" xr:uid="{00000000-0005-0000-0000-000045020000}"/>
    <cellStyle name="Cálculo 2 4 2 2" xfId="609" xr:uid="{00000000-0005-0000-0000-000046020000}"/>
    <cellStyle name="Cálculo 2 4 2 2 2" xfId="610" xr:uid="{00000000-0005-0000-0000-000047020000}"/>
    <cellStyle name="Cálculo 2 4 2 2 2 2" xfId="611" xr:uid="{00000000-0005-0000-0000-000048020000}"/>
    <cellStyle name="Cálculo 2 4 2 2 2 3" xfId="612" xr:uid="{00000000-0005-0000-0000-000049020000}"/>
    <cellStyle name="Cálculo 2 4 2 2 2 4" xfId="613" xr:uid="{00000000-0005-0000-0000-00004A020000}"/>
    <cellStyle name="Cálculo 2 4 2 2 2 5" xfId="614" xr:uid="{00000000-0005-0000-0000-00004B020000}"/>
    <cellStyle name="Cálculo 2 4 2 2 3" xfId="615" xr:uid="{00000000-0005-0000-0000-00004C020000}"/>
    <cellStyle name="Cálculo 2 4 2 2 3 2" xfId="616" xr:uid="{00000000-0005-0000-0000-00004D020000}"/>
    <cellStyle name="Cálculo 2 4 2 2 3 3" xfId="617" xr:uid="{00000000-0005-0000-0000-00004E020000}"/>
    <cellStyle name="Cálculo 2 4 2 2 3 4" xfId="618" xr:uid="{00000000-0005-0000-0000-00004F020000}"/>
    <cellStyle name="Cálculo 2 4 2 2 3 5" xfId="619" xr:uid="{00000000-0005-0000-0000-000050020000}"/>
    <cellStyle name="Cálculo 2 4 2 2 3 6" xfId="620" xr:uid="{00000000-0005-0000-0000-000051020000}"/>
    <cellStyle name="Cálculo 2 4 2 2 4" xfId="621" xr:uid="{00000000-0005-0000-0000-000052020000}"/>
    <cellStyle name="Cálculo 2 4 2 3" xfId="622" xr:uid="{00000000-0005-0000-0000-000053020000}"/>
    <cellStyle name="Cálculo 2 4 2 3 2" xfId="623" xr:uid="{00000000-0005-0000-0000-000054020000}"/>
    <cellStyle name="Cálculo 2 4 2 3 3" xfId="624" xr:uid="{00000000-0005-0000-0000-000055020000}"/>
    <cellStyle name="Cálculo 2 4 2 3 4" xfId="625" xr:uid="{00000000-0005-0000-0000-000056020000}"/>
    <cellStyle name="Cálculo 2 4 2 3 5" xfId="626" xr:uid="{00000000-0005-0000-0000-000057020000}"/>
    <cellStyle name="Cálculo 2 4 2 3 6" xfId="627" xr:uid="{00000000-0005-0000-0000-000058020000}"/>
    <cellStyle name="Cálculo 2 4 3" xfId="628" xr:uid="{00000000-0005-0000-0000-000059020000}"/>
    <cellStyle name="Cálculo 2 4 3 2" xfId="629" xr:uid="{00000000-0005-0000-0000-00005A020000}"/>
    <cellStyle name="Cálculo 2 4 3 2 2" xfId="630" xr:uid="{00000000-0005-0000-0000-00005B020000}"/>
    <cellStyle name="Cálculo 2 4 3 2 3" xfId="631" xr:uid="{00000000-0005-0000-0000-00005C020000}"/>
    <cellStyle name="Cálculo 2 4 3 2 4" xfId="632" xr:uid="{00000000-0005-0000-0000-00005D020000}"/>
    <cellStyle name="Cálculo 2 4 3 2 5" xfId="633" xr:uid="{00000000-0005-0000-0000-00005E020000}"/>
    <cellStyle name="Cálculo 2 4 3 3" xfId="634" xr:uid="{00000000-0005-0000-0000-00005F020000}"/>
    <cellStyle name="Cálculo 2 4 3 3 2" xfId="635" xr:uid="{00000000-0005-0000-0000-000060020000}"/>
    <cellStyle name="Cálculo 2 4 3 3 3" xfId="636" xr:uid="{00000000-0005-0000-0000-000061020000}"/>
    <cellStyle name="Cálculo 2 4 3 3 4" xfId="637" xr:uid="{00000000-0005-0000-0000-000062020000}"/>
    <cellStyle name="Cálculo 2 4 3 3 5" xfId="638" xr:uid="{00000000-0005-0000-0000-000063020000}"/>
    <cellStyle name="Cálculo 2 4 3 3 6" xfId="639" xr:uid="{00000000-0005-0000-0000-000064020000}"/>
    <cellStyle name="Cálculo 2 4 3 4" xfId="640" xr:uid="{00000000-0005-0000-0000-000065020000}"/>
    <cellStyle name="Cálculo 2 4 4" xfId="641" xr:uid="{00000000-0005-0000-0000-000066020000}"/>
    <cellStyle name="Cálculo 2 4 4 2" xfId="642" xr:uid="{00000000-0005-0000-0000-000067020000}"/>
    <cellStyle name="Cálculo 2 4 4 2 2" xfId="643" xr:uid="{00000000-0005-0000-0000-000068020000}"/>
    <cellStyle name="Cálculo 2 4 4 2 3" xfId="644" xr:uid="{00000000-0005-0000-0000-000069020000}"/>
    <cellStyle name="Cálculo 2 4 4 2 4" xfId="645" xr:uid="{00000000-0005-0000-0000-00006A020000}"/>
    <cellStyle name="Cálculo 2 4 4 2 5" xfId="646" xr:uid="{00000000-0005-0000-0000-00006B020000}"/>
    <cellStyle name="Cálculo 2 4 4 3" xfId="647" xr:uid="{00000000-0005-0000-0000-00006C020000}"/>
    <cellStyle name="Cálculo 2 4 4 4" xfId="648" xr:uid="{00000000-0005-0000-0000-00006D020000}"/>
    <cellStyle name="Cálculo 2 4 4 5" xfId="649" xr:uid="{00000000-0005-0000-0000-00006E020000}"/>
    <cellStyle name="Cálculo 2 4 4 6" xfId="650" xr:uid="{00000000-0005-0000-0000-00006F020000}"/>
    <cellStyle name="Cálculo 2 4 4 7" xfId="651" xr:uid="{00000000-0005-0000-0000-000070020000}"/>
    <cellStyle name="Cálculo 2 4 4 8" xfId="652" xr:uid="{00000000-0005-0000-0000-000071020000}"/>
    <cellStyle name="Cálculo 2 40" xfId="653" xr:uid="{00000000-0005-0000-0000-000072020000}"/>
    <cellStyle name="Cálculo 2 41" xfId="654" xr:uid="{00000000-0005-0000-0000-000073020000}"/>
    <cellStyle name="Cálculo 2 42" xfId="655" xr:uid="{00000000-0005-0000-0000-000074020000}"/>
    <cellStyle name="Cálculo 2 43" xfId="656" xr:uid="{00000000-0005-0000-0000-000075020000}"/>
    <cellStyle name="Cálculo 2 44" xfId="657" xr:uid="{00000000-0005-0000-0000-000076020000}"/>
    <cellStyle name="Cálculo 2 45" xfId="658" xr:uid="{00000000-0005-0000-0000-000077020000}"/>
    <cellStyle name="Cálculo 2 5" xfId="659" xr:uid="{00000000-0005-0000-0000-000078020000}"/>
    <cellStyle name="Cálculo 2 5 2" xfId="660" xr:uid="{00000000-0005-0000-0000-000079020000}"/>
    <cellStyle name="Cálculo 2 5 2 2" xfId="661" xr:uid="{00000000-0005-0000-0000-00007A020000}"/>
    <cellStyle name="Cálculo 2 5 2 2 2" xfId="662" xr:uid="{00000000-0005-0000-0000-00007B020000}"/>
    <cellStyle name="Cálculo 2 5 2 2 2 2" xfId="663" xr:uid="{00000000-0005-0000-0000-00007C020000}"/>
    <cellStyle name="Cálculo 2 5 2 2 2 3" xfId="664" xr:uid="{00000000-0005-0000-0000-00007D020000}"/>
    <cellStyle name="Cálculo 2 5 2 2 2 4" xfId="665" xr:uid="{00000000-0005-0000-0000-00007E020000}"/>
    <cellStyle name="Cálculo 2 5 2 2 2 5" xfId="666" xr:uid="{00000000-0005-0000-0000-00007F020000}"/>
    <cellStyle name="Cálculo 2 5 2 2 3" xfId="667" xr:uid="{00000000-0005-0000-0000-000080020000}"/>
    <cellStyle name="Cálculo 2 5 2 2 3 2" xfId="668" xr:uid="{00000000-0005-0000-0000-000081020000}"/>
    <cellStyle name="Cálculo 2 5 2 2 3 3" xfId="669" xr:uid="{00000000-0005-0000-0000-000082020000}"/>
    <cellStyle name="Cálculo 2 5 2 2 3 4" xfId="670" xr:uid="{00000000-0005-0000-0000-000083020000}"/>
    <cellStyle name="Cálculo 2 5 2 2 3 5" xfId="671" xr:uid="{00000000-0005-0000-0000-000084020000}"/>
    <cellStyle name="Cálculo 2 5 2 2 3 6" xfId="672" xr:uid="{00000000-0005-0000-0000-000085020000}"/>
    <cellStyle name="Cálculo 2 5 2 2 4" xfId="673" xr:uid="{00000000-0005-0000-0000-000086020000}"/>
    <cellStyle name="Cálculo 2 5 2 3" xfId="674" xr:uid="{00000000-0005-0000-0000-000087020000}"/>
    <cellStyle name="Cálculo 2 5 2 3 2" xfId="675" xr:uid="{00000000-0005-0000-0000-000088020000}"/>
    <cellStyle name="Cálculo 2 5 2 3 2 2" xfId="676" xr:uid="{00000000-0005-0000-0000-000089020000}"/>
    <cellStyle name="Cálculo 2 5 2 3 2 3" xfId="677" xr:uid="{00000000-0005-0000-0000-00008A020000}"/>
    <cellStyle name="Cálculo 2 5 2 3 2 4" xfId="678" xr:uid="{00000000-0005-0000-0000-00008B020000}"/>
    <cellStyle name="Cálculo 2 5 2 3 2 5" xfId="679" xr:uid="{00000000-0005-0000-0000-00008C020000}"/>
    <cellStyle name="Cálculo 2 5 2 3 3" xfId="680" xr:uid="{00000000-0005-0000-0000-00008D020000}"/>
    <cellStyle name="Cálculo 2 5 2 3 4" xfId="681" xr:uid="{00000000-0005-0000-0000-00008E020000}"/>
    <cellStyle name="Cálculo 2 5 2 3 5" xfId="682" xr:uid="{00000000-0005-0000-0000-00008F020000}"/>
    <cellStyle name="Cálculo 2 5 2 3 6" xfId="683" xr:uid="{00000000-0005-0000-0000-000090020000}"/>
    <cellStyle name="Cálculo 2 5 2 3 7" xfId="684" xr:uid="{00000000-0005-0000-0000-000091020000}"/>
    <cellStyle name="Cálculo 2 5 2 3 8" xfId="685" xr:uid="{00000000-0005-0000-0000-000092020000}"/>
    <cellStyle name="Cálculo 2 5 3" xfId="686" xr:uid="{00000000-0005-0000-0000-000093020000}"/>
    <cellStyle name="Cálculo 2 5 3 2" xfId="687" xr:uid="{00000000-0005-0000-0000-000094020000}"/>
    <cellStyle name="Cálculo 2 5 3 2 2" xfId="688" xr:uid="{00000000-0005-0000-0000-000095020000}"/>
    <cellStyle name="Cálculo 2 5 3 2 3" xfId="689" xr:uid="{00000000-0005-0000-0000-000096020000}"/>
    <cellStyle name="Cálculo 2 5 3 2 4" xfId="690" xr:uid="{00000000-0005-0000-0000-000097020000}"/>
    <cellStyle name="Cálculo 2 5 3 2 5" xfId="691" xr:uid="{00000000-0005-0000-0000-000098020000}"/>
    <cellStyle name="Cálculo 2 5 3 3" xfId="692" xr:uid="{00000000-0005-0000-0000-000099020000}"/>
    <cellStyle name="Cálculo 2 5 3 3 2" xfId="693" xr:uid="{00000000-0005-0000-0000-00009A020000}"/>
    <cellStyle name="Cálculo 2 5 3 3 3" xfId="694" xr:uid="{00000000-0005-0000-0000-00009B020000}"/>
    <cellStyle name="Cálculo 2 5 3 3 4" xfId="695" xr:uid="{00000000-0005-0000-0000-00009C020000}"/>
    <cellStyle name="Cálculo 2 5 3 3 5" xfId="696" xr:uid="{00000000-0005-0000-0000-00009D020000}"/>
    <cellStyle name="Cálculo 2 5 3 3 6" xfId="697" xr:uid="{00000000-0005-0000-0000-00009E020000}"/>
    <cellStyle name="Cálculo 2 5 3 4" xfId="698" xr:uid="{00000000-0005-0000-0000-00009F020000}"/>
    <cellStyle name="Cálculo 2 5 4" xfId="699" xr:uid="{00000000-0005-0000-0000-0000A0020000}"/>
    <cellStyle name="Cálculo 2 5 4 2" xfId="700" xr:uid="{00000000-0005-0000-0000-0000A1020000}"/>
    <cellStyle name="Cálculo 2 5 4 2 2" xfId="701" xr:uid="{00000000-0005-0000-0000-0000A2020000}"/>
    <cellStyle name="Cálculo 2 5 4 2 3" xfId="702" xr:uid="{00000000-0005-0000-0000-0000A3020000}"/>
    <cellStyle name="Cálculo 2 5 4 2 4" xfId="703" xr:uid="{00000000-0005-0000-0000-0000A4020000}"/>
    <cellStyle name="Cálculo 2 5 4 2 5" xfId="704" xr:uid="{00000000-0005-0000-0000-0000A5020000}"/>
    <cellStyle name="Cálculo 2 5 4 3" xfId="705" xr:uid="{00000000-0005-0000-0000-0000A6020000}"/>
    <cellStyle name="Cálculo 2 5 4 4" xfId="706" xr:uid="{00000000-0005-0000-0000-0000A7020000}"/>
    <cellStyle name="Cálculo 2 5 4 5" xfId="707" xr:uid="{00000000-0005-0000-0000-0000A8020000}"/>
    <cellStyle name="Cálculo 2 5 4 6" xfId="708" xr:uid="{00000000-0005-0000-0000-0000A9020000}"/>
    <cellStyle name="Cálculo 2 5 4 7" xfId="709" xr:uid="{00000000-0005-0000-0000-0000AA020000}"/>
    <cellStyle name="Cálculo 2 5 4 8" xfId="710" xr:uid="{00000000-0005-0000-0000-0000AB020000}"/>
    <cellStyle name="Cálculo 2 6" xfId="711" xr:uid="{00000000-0005-0000-0000-0000AC020000}"/>
    <cellStyle name="Cálculo 2 6 2" xfId="712" xr:uid="{00000000-0005-0000-0000-0000AD020000}"/>
    <cellStyle name="Cálculo 2 6 2 2" xfId="713" xr:uid="{00000000-0005-0000-0000-0000AE020000}"/>
    <cellStyle name="Cálculo 2 6 2 2 2" xfId="714" xr:uid="{00000000-0005-0000-0000-0000AF020000}"/>
    <cellStyle name="Cálculo 2 6 2 2 3" xfId="715" xr:uid="{00000000-0005-0000-0000-0000B0020000}"/>
    <cellStyle name="Cálculo 2 6 2 2 4" xfId="716" xr:uid="{00000000-0005-0000-0000-0000B1020000}"/>
    <cellStyle name="Cálculo 2 6 2 2 5" xfId="717" xr:uid="{00000000-0005-0000-0000-0000B2020000}"/>
    <cellStyle name="Cálculo 2 6 2 3" xfId="718" xr:uid="{00000000-0005-0000-0000-0000B3020000}"/>
    <cellStyle name="Cálculo 2 6 2 3 2" xfId="719" xr:uid="{00000000-0005-0000-0000-0000B4020000}"/>
    <cellStyle name="Cálculo 2 6 2 3 3" xfId="720" xr:uid="{00000000-0005-0000-0000-0000B5020000}"/>
    <cellStyle name="Cálculo 2 6 2 3 4" xfId="721" xr:uid="{00000000-0005-0000-0000-0000B6020000}"/>
    <cellStyle name="Cálculo 2 6 2 3 5" xfId="722" xr:uid="{00000000-0005-0000-0000-0000B7020000}"/>
    <cellStyle name="Cálculo 2 6 2 3 6" xfId="723" xr:uid="{00000000-0005-0000-0000-0000B8020000}"/>
    <cellStyle name="Cálculo 2 6 2 4" xfId="724" xr:uid="{00000000-0005-0000-0000-0000B9020000}"/>
    <cellStyle name="Cálculo 2 6 3" xfId="725" xr:uid="{00000000-0005-0000-0000-0000BA020000}"/>
    <cellStyle name="Cálculo 2 6 3 2" xfId="726" xr:uid="{00000000-0005-0000-0000-0000BB020000}"/>
    <cellStyle name="Cálculo 2 6 3 2 2" xfId="727" xr:uid="{00000000-0005-0000-0000-0000BC020000}"/>
    <cellStyle name="Cálculo 2 6 3 2 3" xfId="728" xr:uid="{00000000-0005-0000-0000-0000BD020000}"/>
    <cellStyle name="Cálculo 2 6 3 2 4" xfId="729" xr:uid="{00000000-0005-0000-0000-0000BE020000}"/>
    <cellStyle name="Cálculo 2 6 3 2 5" xfId="730" xr:uid="{00000000-0005-0000-0000-0000BF020000}"/>
    <cellStyle name="Cálculo 2 6 3 3" xfId="731" xr:uid="{00000000-0005-0000-0000-0000C0020000}"/>
    <cellStyle name="Cálculo 2 6 3 4" xfId="732" xr:uid="{00000000-0005-0000-0000-0000C1020000}"/>
    <cellStyle name="Cálculo 2 6 3 5" xfId="733" xr:uid="{00000000-0005-0000-0000-0000C2020000}"/>
    <cellStyle name="Cálculo 2 6 3 6" xfId="734" xr:uid="{00000000-0005-0000-0000-0000C3020000}"/>
    <cellStyle name="Cálculo 2 6 3 7" xfId="735" xr:uid="{00000000-0005-0000-0000-0000C4020000}"/>
    <cellStyle name="Cálculo 2 6 3 8" xfId="736" xr:uid="{00000000-0005-0000-0000-0000C5020000}"/>
    <cellStyle name="Cálculo 2 6 4" xfId="737" xr:uid="{00000000-0005-0000-0000-0000C6020000}"/>
    <cellStyle name="Cálculo 2 7" xfId="738" xr:uid="{00000000-0005-0000-0000-0000C7020000}"/>
    <cellStyle name="Cálculo 2 7 2" xfId="739" xr:uid="{00000000-0005-0000-0000-0000C8020000}"/>
    <cellStyle name="Cálculo 2 7 2 2" xfId="740" xr:uid="{00000000-0005-0000-0000-0000C9020000}"/>
    <cellStyle name="Cálculo 2 7 2 2 2" xfId="741" xr:uid="{00000000-0005-0000-0000-0000CA020000}"/>
    <cellStyle name="Cálculo 2 7 2 2 3" xfId="742" xr:uid="{00000000-0005-0000-0000-0000CB020000}"/>
    <cellStyle name="Cálculo 2 7 2 2 4" xfId="743" xr:uid="{00000000-0005-0000-0000-0000CC020000}"/>
    <cellStyle name="Cálculo 2 7 2 2 5" xfId="744" xr:uid="{00000000-0005-0000-0000-0000CD020000}"/>
    <cellStyle name="Cálculo 2 7 2 3" xfId="745" xr:uid="{00000000-0005-0000-0000-0000CE020000}"/>
    <cellStyle name="Cálculo 2 7 2 3 2" xfId="746" xr:uid="{00000000-0005-0000-0000-0000CF020000}"/>
    <cellStyle name="Cálculo 2 7 2 3 3" xfId="747" xr:uid="{00000000-0005-0000-0000-0000D0020000}"/>
    <cellStyle name="Cálculo 2 7 2 3 4" xfId="748" xr:uid="{00000000-0005-0000-0000-0000D1020000}"/>
    <cellStyle name="Cálculo 2 7 2 3 5" xfId="749" xr:uid="{00000000-0005-0000-0000-0000D2020000}"/>
    <cellStyle name="Cálculo 2 7 2 3 6" xfId="750" xr:uid="{00000000-0005-0000-0000-0000D3020000}"/>
    <cellStyle name="Cálculo 2 7 2 4" xfId="751" xr:uid="{00000000-0005-0000-0000-0000D4020000}"/>
    <cellStyle name="Cálculo 2 7 3" xfId="752" xr:uid="{00000000-0005-0000-0000-0000D5020000}"/>
    <cellStyle name="Cálculo 2 7 3 2" xfId="753" xr:uid="{00000000-0005-0000-0000-0000D6020000}"/>
    <cellStyle name="Cálculo 2 7 3 3" xfId="754" xr:uid="{00000000-0005-0000-0000-0000D7020000}"/>
    <cellStyle name="Cálculo 2 7 3 4" xfId="755" xr:uid="{00000000-0005-0000-0000-0000D8020000}"/>
    <cellStyle name="Cálculo 2 7 3 5" xfId="756" xr:uid="{00000000-0005-0000-0000-0000D9020000}"/>
    <cellStyle name="Cálculo 2 7 3 6" xfId="757" xr:uid="{00000000-0005-0000-0000-0000DA020000}"/>
    <cellStyle name="Cálculo 2 7 3 7" xfId="758" xr:uid="{00000000-0005-0000-0000-0000DB020000}"/>
    <cellStyle name="Cálculo 2 7 4" xfId="759" xr:uid="{00000000-0005-0000-0000-0000DC020000}"/>
    <cellStyle name="Cálculo 2 8" xfId="760" xr:uid="{00000000-0005-0000-0000-0000DD020000}"/>
    <cellStyle name="Cálculo 2 8 2" xfId="761" xr:uid="{00000000-0005-0000-0000-0000DE020000}"/>
    <cellStyle name="Cálculo 2 8 3" xfId="762" xr:uid="{00000000-0005-0000-0000-0000DF020000}"/>
    <cellStyle name="Cálculo 2 8 4" xfId="763" xr:uid="{00000000-0005-0000-0000-0000E0020000}"/>
    <cellStyle name="Cálculo 2 8 5" xfId="764" xr:uid="{00000000-0005-0000-0000-0000E1020000}"/>
    <cellStyle name="Cálculo 2 8 6" xfId="765" xr:uid="{00000000-0005-0000-0000-0000E2020000}"/>
    <cellStyle name="Cálculo 2 9" xfId="766" xr:uid="{00000000-0005-0000-0000-0000E3020000}"/>
    <cellStyle name="Cálculo 2_Curva ABC" xfId="767" xr:uid="{00000000-0005-0000-0000-0000E4020000}"/>
    <cellStyle name="Cálculo 3" xfId="768" xr:uid="{00000000-0005-0000-0000-0000E5020000}"/>
    <cellStyle name="Cálculo 3 2" xfId="769" xr:uid="{00000000-0005-0000-0000-0000E6020000}"/>
    <cellStyle name="Cálculo 3 2 2" xfId="770" xr:uid="{00000000-0005-0000-0000-0000E7020000}"/>
    <cellStyle name="Cálculo 3 2 2 2" xfId="771" xr:uid="{00000000-0005-0000-0000-0000E8020000}"/>
    <cellStyle name="Cálculo 3 2 2 2 2" xfId="772" xr:uid="{00000000-0005-0000-0000-0000E9020000}"/>
    <cellStyle name="Cálculo 3 2 2 2 2 2" xfId="773" xr:uid="{00000000-0005-0000-0000-0000EA020000}"/>
    <cellStyle name="Cálculo 3 2 2 2 2 3" xfId="774" xr:uid="{00000000-0005-0000-0000-0000EB020000}"/>
    <cellStyle name="Cálculo 3 2 2 2 2 4" xfId="775" xr:uid="{00000000-0005-0000-0000-0000EC020000}"/>
    <cellStyle name="Cálculo 3 2 2 2 2 5" xfId="776" xr:uid="{00000000-0005-0000-0000-0000ED020000}"/>
    <cellStyle name="Cálculo 3 2 2 2 3" xfId="777" xr:uid="{00000000-0005-0000-0000-0000EE020000}"/>
    <cellStyle name="Cálculo 3 2 2 2 3 2" xfId="778" xr:uid="{00000000-0005-0000-0000-0000EF020000}"/>
    <cellStyle name="Cálculo 3 2 2 2 3 3" xfId="779" xr:uid="{00000000-0005-0000-0000-0000F0020000}"/>
    <cellStyle name="Cálculo 3 2 2 2 3 4" xfId="780" xr:uid="{00000000-0005-0000-0000-0000F1020000}"/>
    <cellStyle name="Cálculo 3 2 2 2 3 5" xfId="781" xr:uid="{00000000-0005-0000-0000-0000F2020000}"/>
    <cellStyle name="Cálculo 3 2 2 2 3 6" xfId="782" xr:uid="{00000000-0005-0000-0000-0000F3020000}"/>
    <cellStyle name="Cálculo 3 2 2 2 4" xfId="783" xr:uid="{00000000-0005-0000-0000-0000F4020000}"/>
    <cellStyle name="Cálculo 3 2 2 3" xfId="784" xr:uid="{00000000-0005-0000-0000-0000F5020000}"/>
    <cellStyle name="Cálculo 3 2 2 3 2" xfId="785" xr:uid="{00000000-0005-0000-0000-0000F6020000}"/>
    <cellStyle name="Cálculo 3 2 2 3 3" xfId="786" xr:uid="{00000000-0005-0000-0000-0000F7020000}"/>
    <cellStyle name="Cálculo 3 2 2 3 4" xfId="787" xr:uid="{00000000-0005-0000-0000-0000F8020000}"/>
    <cellStyle name="Cálculo 3 2 2 3 5" xfId="788" xr:uid="{00000000-0005-0000-0000-0000F9020000}"/>
    <cellStyle name="Cálculo 3 2 2 3 6" xfId="789" xr:uid="{00000000-0005-0000-0000-0000FA020000}"/>
    <cellStyle name="Cálculo 3 2 3" xfId="790" xr:uid="{00000000-0005-0000-0000-0000FB020000}"/>
    <cellStyle name="Cálculo 3 2 3 2" xfId="791" xr:uid="{00000000-0005-0000-0000-0000FC020000}"/>
    <cellStyle name="Cálculo 3 2 3 2 2" xfId="792" xr:uid="{00000000-0005-0000-0000-0000FD020000}"/>
    <cellStyle name="Cálculo 3 2 3 2 3" xfId="793" xr:uid="{00000000-0005-0000-0000-0000FE020000}"/>
    <cellStyle name="Cálculo 3 2 3 2 4" xfId="794" xr:uid="{00000000-0005-0000-0000-0000FF020000}"/>
    <cellStyle name="Cálculo 3 2 3 2 5" xfId="795" xr:uid="{00000000-0005-0000-0000-000000030000}"/>
    <cellStyle name="Cálculo 3 2 3 3" xfId="796" xr:uid="{00000000-0005-0000-0000-000001030000}"/>
    <cellStyle name="Cálculo 3 2 3 3 2" xfId="797" xr:uid="{00000000-0005-0000-0000-000002030000}"/>
    <cellStyle name="Cálculo 3 2 3 3 3" xfId="798" xr:uid="{00000000-0005-0000-0000-000003030000}"/>
    <cellStyle name="Cálculo 3 2 3 3 4" xfId="799" xr:uid="{00000000-0005-0000-0000-000004030000}"/>
    <cellStyle name="Cálculo 3 2 3 3 5" xfId="800" xr:uid="{00000000-0005-0000-0000-000005030000}"/>
    <cellStyle name="Cálculo 3 2 3 3 6" xfId="801" xr:uid="{00000000-0005-0000-0000-000006030000}"/>
    <cellStyle name="Cálculo 3 2 3 4" xfId="802" xr:uid="{00000000-0005-0000-0000-000007030000}"/>
    <cellStyle name="Cálculo 3 2 4" xfId="803" xr:uid="{00000000-0005-0000-0000-000008030000}"/>
    <cellStyle name="Cálculo 3 2 4 2" xfId="804" xr:uid="{00000000-0005-0000-0000-000009030000}"/>
    <cellStyle name="Cálculo 3 2 4 2 2" xfId="805" xr:uid="{00000000-0005-0000-0000-00000A030000}"/>
    <cellStyle name="Cálculo 3 2 4 2 3" xfId="806" xr:uid="{00000000-0005-0000-0000-00000B030000}"/>
    <cellStyle name="Cálculo 3 2 4 2 4" xfId="807" xr:uid="{00000000-0005-0000-0000-00000C030000}"/>
    <cellStyle name="Cálculo 3 2 4 2 5" xfId="808" xr:uid="{00000000-0005-0000-0000-00000D030000}"/>
    <cellStyle name="Cálculo 3 2 4 3" xfId="809" xr:uid="{00000000-0005-0000-0000-00000E030000}"/>
    <cellStyle name="Cálculo 3 2 4 4" xfId="810" xr:uid="{00000000-0005-0000-0000-00000F030000}"/>
    <cellStyle name="Cálculo 3 2 4 5" xfId="811" xr:uid="{00000000-0005-0000-0000-000010030000}"/>
    <cellStyle name="Cálculo 3 2 4 6" xfId="812" xr:uid="{00000000-0005-0000-0000-000011030000}"/>
    <cellStyle name="Cálculo 3 2 4 7" xfId="813" xr:uid="{00000000-0005-0000-0000-000012030000}"/>
    <cellStyle name="Cálculo 3 2 4 8" xfId="814" xr:uid="{00000000-0005-0000-0000-000013030000}"/>
    <cellStyle name="Cálculo 3 3" xfId="815" xr:uid="{00000000-0005-0000-0000-000014030000}"/>
    <cellStyle name="Cálculo 3 3 2" xfId="816" xr:uid="{00000000-0005-0000-0000-000015030000}"/>
    <cellStyle name="Cálculo 3 3 2 2" xfId="817" xr:uid="{00000000-0005-0000-0000-000016030000}"/>
    <cellStyle name="Cálculo 3 3 2 2 2" xfId="818" xr:uid="{00000000-0005-0000-0000-000017030000}"/>
    <cellStyle name="Cálculo 3 3 2 2 3" xfId="819" xr:uid="{00000000-0005-0000-0000-000018030000}"/>
    <cellStyle name="Cálculo 3 3 2 2 4" xfId="820" xr:uid="{00000000-0005-0000-0000-000019030000}"/>
    <cellStyle name="Cálculo 3 3 2 2 5" xfId="821" xr:uid="{00000000-0005-0000-0000-00001A030000}"/>
    <cellStyle name="Cálculo 3 3 2 3" xfId="822" xr:uid="{00000000-0005-0000-0000-00001B030000}"/>
    <cellStyle name="Cálculo 3 3 2 3 2" xfId="823" xr:uid="{00000000-0005-0000-0000-00001C030000}"/>
    <cellStyle name="Cálculo 3 3 2 3 3" xfId="824" xr:uid="{00000000-0005-0000-0000-00001D030000}"/>
    <cellStyle name="Cálculo 3 3 2 3 4" xfId="825" xr:uid="{00000000-0005-0000-0000-00001E030000}"/>
    <cellStyle name="Cálculo 3 3 2 3 5" xfId="826" xr:uid="{00000000-0005-0000-0000-00001F030000}"/>
    <cellStyle name="Cálculo 3 3 2 3 6" xfId="827" xr:uid="{00000000-0005-0000-0000-000020030000}"/>
    <cellStyle name="Cálculo 3 3 2 4" xfId="828" xr:uid="{00000000-0005-0000-0000-000021030000}"/>
    <cellStyle name="Cálculo 3 3 3" xfId="829" xr:uid="{00000000-0005-0000-0000-000022030000}"/>
    <cellStyle name="Cálculo 3 3 3 2" xfId="830" xr:uid="{00000000-0005-0000-0000-000023030000}"/>
    <cellStyle name="Cálculo 3 3 3 2 2" xfId="831" xr:uid="{00000000-0005-0000-0000-000024030000}"/>
    <cellStyle name="Cálculo 3 3 3 2 3" xfId="832" xr:uid="{00000000-0005-0000-0000-000025030000}"/>
    <cellStyle name="Cálculo 3 3 3 2 4" xfId="833" xr:uid="{00000000-0005-0000-0000-000026030000}"/>
    <cellStyle name="Cálculo 3 3 3 2 5" xfId="834" xr:uid="{00000000-0005-0000-0000-000027030000}"/>
    <cellStyle name="Cálculo 3 3 3 3" xfId="835" xr:uid="{00000000-0005-0000-0000-000028030000}"/>
    <cellStyle name="Cálculo 3 3 3 4" xfId="836" xr:uid="{00000000-0005-0000-0000-000029030000}"/>
    <cellStyle name="Cálculo 3 3 3 5" xfId="837" xr:uid="{00000000-0005-0000-0000-00002A030000}"/>
    <cellStyle name="Cálculo 3 3 3 6" xfId="838" xr:uid="{00000000-0005-0000-0000-00002B030000}"/>
    <cellStyle name="Cálculo 3 3 3 7" xfId="839" xr:uid="{00000000-0005-0000-0000-00002C030000}"/>
    <cellStyle name="Cálculo 3 3 3 8" xfId="840" xr:uid="{00000000-0005-0000-0000-00002D030000}"/>
    <cellStyle name="Cálculo 3 4" xfId="841" xr:uid="{00000000-0005-0000-0000-00002E030000}"/>
    <cellStyle name="Cálculo 3 4 2" xfId="842" xr:uid="{00000000-0005-0000-0000-00002F030000}"/>
    <cellStyle name="Cálculo 3 4 3" xfId="843" xr:uid="{00000000-0005-0000-0000-000030030000}"/>
    <cellStyle name="Cálculo 3 4 4" xfId="844" xr:uid="{00000000-0005-0000-0000-000031030000}"/>
    <cellStyle name="Cálculo 3 4 5" xfId="845" xr:uid="{00000000-0005-0000-0000-000032030000}"/>
    <cellStyle name="Cálculo 3 4 6" xfId="846" xr:uid="{00000000-0005-0000-0000-000033030000}"/>
    <cellStyle name="Cálculo 3 5" xfId="847" xr:uid="{00000000-0005-0000-0000-000034030000}"/>
    <cellStyle name="Cálculo 3 5 2" xfId="848" xr:uid="{00000000-0005-0000-0000-000035030000}"/>
    <cellStyle name="Cálculo 3 5 3" xfId="849" xr:uid="{00000000-0005-0000-0000-000036030000}"/>
    <cellStyle name="Cálculo 3 5 4" xfId="850" xr:uid="{00000000-0005-0000-0000-000037030000}"/>
    <cellStyle name="Cálculo 3 5 5" xfId="851" xr:uid="{00000000-0005-0000-0000-000038030000}"/>
    <cellStyle name="Cálculo 3 5 6" xfId="852" xr:uid="{00000000-0005-0000-0000-000039030000}"/>
    <cellStyle name="Cálculo 4" xfId="853" xr:uid="{00000000-0005-0000-0000-00003A030000}"/>
    <cellStyle name="Cálculo 4 2" xfId="854" xr:uid="{00000000-0005-0000-0000-00003B030000}"/>
    <cellStyle name="Cálculo 4 2 2" xfId="855" xr:uid="{00000000-0005-0000-0000-00003C030000}"/>
    <cellStyle name="Cálculo 4 2 3" xfId="856" xr:uid="{00000000-0005-0000-0000-00003D030000}"/>
    <cellStyle name="Cálculo 4 2 4" xfId="857" xr:uid="{00000000-0005-0000-0000-00003E030000}"/>
    <cellStyle name="Cálculo 4 2 5" xfId="858" xr:uid="{00000000-0005-0000-0000-00003F030000}"/>
    <cellStyle name="Cálculo 4 2 6" xfId="859" xr:uid="{00000000-0005-0000-0000-000040030000}"/>
    <cellStyle name="Cancel" xfId="860" xr:uid="{00000000-0005-0000-0000-000041030000}"/>
    <cellStyle name="Célula de Verificação" xfId="44045" builtinId="23" customBuiltin="1"/>
    <cellStyle name="Célula de Verificação 2" xfId="861" xr:uid="{00000000-0005-0000-0000-000043030000}"/>
    <cellStyle name="Célula de Verificação 2 2" xfId="862" xr:uid="{00000000-0005-0000-0000-000044030000}"/>
    <cellStyle name="Célula de Verificação 2 2 2" xfId="863" xr:uid="{00000000-0005-0000-0000-000045030000}"/>
    <cellStyle name="Célula de Verificação 2 2 3" xfId="864" xr:uid="{00000000-0005-0000-0000-000046030000}"/>
    <cellStyle name="Célula de Verificação 2 3" xfId="865" xr:uid="{00000000-0005-0000-0000-000047030000}"/>
    <cellStyle name="Célula de Verificação 2 3 2" xfId="866" xr:uid="{00000000-0005-0000-0000-000048030000}"/>
    <cellStyle name="Célula de Verificação 3" xfId="867" xr:uid="{00000000-0005-0000-0000-000049030000}"/>
    <cellStyle name="Célula Vinculada" xfId="44044" builtinId="24" customBuiltin="1"/>
    <cellStyle name="Célula Vinculada 2" xfId="868" xr:uid="{00000000-0005-0000-0000-00004B030000}"/>
    <cellStyle name="Célula Vinculada 3" xfId="869" xr:uid="{00000000-0005-0000-0000-00004C030000}"/>
    <cellStyle name="Check Cell" xfId="870" xr:uid="{00000000-0005-0000-0000-00004D030000}"/>
    <cellStyle name="Check Cell 2" xfId="871" xr:uid="{00000000-0005-0000-0000-00004E030000}"/>
    <cellStyle name="Check Cell 3" xfId="872" xr:uid="{00000000-0005-0000-0000-00004F030000}"/>
    <cellStyle name="Comma [0]" xfId="873" xr:uid="{00000000-0005-0000-0000-000050030000}"/>
    <cellStyle name="Comma [0] 2" xfId="874" xr:uid="{00000000-0005-0000-0000-000051030000}"/>
    <cellStyle name="Comma [0] 3" xfId="875" xr:uid="{00000000-0005-0000-0000-000052030000}"/>
    <cellStyle name="Currency [0]" xfId="876" xr:uid="{00000000-0005-0000-0000-000053030000}"/>
    <cellStyle name="Data" xfId="877" xr:uid="{00000000-0005-0000-0000-000054030000}"/>
    <cellStyle name="Data 2" xfId="43949" xr:uid="{00000000-0005-0000-0000-000055030000}"/>
    <cellStyle name="Ênfase1" xfId="44050" builtinId="29" customBuiltin="1"/>
    <cellStyle name="Ênfase1 2" xfId="878" xr:uid="{00000000-0005-0000-0000-000057030000}"/>
    <cellStyle name="Ênfase1 2 2" xfId="879" xr:uid="{00000000-0005-0000-0000-000058030000}"/>
    <cellStyle name="Ênfase1 2 3" xfId="880" xr:uid="{00000000-0005-0000-0000-000059030000}"/>
    <cellStyle name="Ênfase1 2 4" xfId="881" xr:uid="{00000000-0005-0000-0000-00005A030000}"/>
    <cellStyle name="Ênfase1 2 5" xfId="882" xr:uid="{00000000-0005-0000-0000-00005B030000}"/>
    <cellStyle name="Ênfase1 2 6" xfId="883" xr:uid="{00000000-0005-0000-0000-00005C030000}"/>
    <cellStyle name="Ênfase1 2 7" xfId="884" xr:uid="{00000000-0005-0000-0000-00005D030000}"/>
    <cellStyle name="Ênfase1 3" xfId="885" xr:uid="{00000000-0005-0000-0000-00005E030000}"/>
    <cellStyle name="Ênfase1 4" xfId="886" xr:uid="{00000000-0005-0000-0000-00005F030000}"/>
    <cellStyle name="Ênfase2" xfId="44054" builtinId="33" customBuiltin="1"/>
    <cellStyle name="Ênfase2 2" xfId="887" xr:uid="{00000000-0005-0000-0000-000061030000}"/>
    <cellStyle name="Ênfase2 2 2" xfId="888" xr:uid="{00000000-0005-0000-0000-000062030000}"/>
    <cellStyle name="Ênfase2 2 3" xfId="889" xr:uid="{00000000-0005-0000-0000-000063030000}"/>
    <cellStyle name="Ênfase2 3" xfId="890" xr:uid="{00000000-0005-0000-0000-000064030000}"/>
    <cellStyle name="Ênfase3" xfId="44058" builtinId="37" customBuiltin="1"/>
    <cellStyle name="Ênfase3 2" xfId="891" xr:uid="{00000000-0005-0000-0000-000066030000}"/>
    <cellStyle name="Ênfase3 2 2" xfId="892" xr:uid="{00000000-0005-0000-0000-000067030000}"/>
    <cellStyle name="Ênfase3 2 3" xfId="893" xr:uid="{00000000-0005-0000-0000-000068030000}"/>
    <cellStyle name="Ênfase3 3" xfId="894" xr:uid="{00000000-0005-0000-0000-000069030000}"/>
    <cellStyle name="Ênfase4" xfId="44062" builtinId="41" customBuiltin="1"/>
    <cellStyle name="Ênfase4 2" xfId="895" xr:uid="{00000000-0005-0000-0000-00006B030000}"/>
    <cellStyle name="Ênfase4 2 2" xfId="896" xr:uid="{00000000-0005-0000-0000-00006C030000}"/>
    <cellStyle name="Ênfase4 2 3" xfId="897" xr:uid="{00000000-0005-0000-0000-00006D030000}"/>
    <cellStyle name="Ênfase4 2 4" xfId="898" xr:uid="{00000000-0005-0000-0000-00006E030000}"/>
    <cellStyle name="Ênfase4 2 5" xfId="899" xr:uid="{00000000-0005-0000-0000-00006F030000}"/>
    <cellStyle name="Ênfase4 2 6" xfId="900" xr:uid="{00000000-0005-0000-0000-000070030000}"/>
    <cellStyle name="Ênfase4 2 7" xfId="901" xr:uid="{00000000-0005-0000-0000-000071030000}"/>
    <cellStyle name="Ênfase4 3" xfId="902" xr:uid="{00000000-0005-0000-0000-000072030000}"/>
    <cellStyle name="Ênfase4 4" xfId="903" xr:uid="{00000000-0005-0000-0000-000073030000}"/>
    <cellStyle name="Ênfase5" xfId="44066" builtinId="45" customBuiltin="1"/>
    <cellStyle name="Ênfase5 2" xfId="904" xr:uid="{00000000-0005-0000-0000-000075030000}"/>
    <cellStyle name="Ênfase5 2 2" xfId="905" xr:uid="{00000000-0005-0000-0000-000076030000}"/>
    <cellStyle name="Ênfase5 2 2 2" xfId="906" xr:uid="{00000000-0005-0000-0000-000077030000}"/>
    <cellStyle name="Ênfase5 2 2 3" xfId="907" xr:uid="{00000000-0005-0000-0000-000078030000}"/>
    <cellStyle name="Ênfase5 2 3" xfId="908" xr:uid="{00000000-0005-0000-0000-000079030000}"/>
    <cellStyle name="Ênfase5 2 3 2" xfId="909" xr:uid="{00000000-0005-0000-0000-00007A030000}"/>
    <cellStyle name="Ênfase5 3" xfId="910" xr:uid="{00000000-0005-0000-0000-00007B030000}"/>
    <cellStyle name="Ênfase6" xfId="44070" builtinId="49" customBuiltin="1"/>
    <cellStyle name="Ênfase6 2" xfId="911" xr:uid="{00000000-0005-0000-0000-00007D030000}"/>
    <cellStyle name="Ênfase6 2 2" xfId="912" xr:uid="{00000000-0005-0000-0000-00007E030000}"/>
    <cellStyle name="Ênfase6 2 3" xfId="913" xr:uid="{00000000-0005-0000-0000-00007F030000}"/>
    <cellStyle name="Ênfase6 3" xfId="914" xr:uid="{00000000-0005-0000-0000-000080030000}"/>
    <cellStyle name="Énfasis1" xfId="915" xr:uid="{00000000-0005-0000-0000-000081030000}"/>
    <cellStyle name="Énfasis2" xfId="916" xr:uid="{00000000-0005-0000-0000-000082030000}"/>
    <cellStyle name="Énfasis3" xfId="917" xr:uid="{00000000-0005-0000-0000-000083030000}"/>
    <cellStyle name="Énfasis4" xfId="918" xr:uid="{00000000-0005-0000-0000-000084030000}"/>
    <cellStyle name="Énfasis5" xfId="919" xr:uid="{00000000-0005-0000-0000-000085030000}"/>
    <cellStyle name="Énfasis6" xfId="920" xr:uid="{00000000-0005-0000-0000-000086030000}"/>
    <cellStyle name="Entrada" xfId="44041" builtinId="20" customBuiltin="1"/>
    <cellStyle name="Entrada 2" xfId="921" xr:uid="{00000000-0005-0000-0000-000088030000}"/>
    <cellStyle name="Entrada 2 10" xfId="922" xr:uid="{00000000-0005-0000-0000-000089030000}"/>
    <cellStyle name="Entrada 2 11" xfId="923" xr:uid="{00000000-0005-0000-0000-00008A030000}"/>
    <cellStyle name="Entrada 2 12" xfId="924" xr:uid="{00000000-0005-0000-0000-00008B030000}"/>
    <cellStyle name="Entrada 2 13" xfId="925" xr:uid="{00000000-0005-0000-0000-00008C030000}"/>
    <cellStyle name="Entrada 2 14" xfId="926" xr:uid="{00000000-0005-0000-0000-00008D030000}"/>
    <cellStyle name="Entrada 2 15" xfId="927" xr:uid="{00000000-0005-0000-0000-00008E030000}"/>
    <cellStyle name="Entrada 2 16" xfId="928" xr:uid="{00000000-0005-0000-0000-00008F030000}"/>
    <cellStyle name="Entrada 2 17" xfId="929" xr:uid="{00000000-0005-0000-0000-000090030000}"/>
    <cellStyle name="Entrada 2 18" xfId="930" xr:uid="{00000000-0005-0000-0000-000091030000}"/>
    <cellStyle name="Entrada 2 19" xfId="931" xr:uid="{00000000-0005-0000-0000-000092030000}"/>
    <cellStyle name="Entrada 2 2" xfId="932" xr:uid="{00000000-0005-0000-0000-000093030000}"/>
    <cellStyle name="Entrada 2 2 2" xfId="933" xr:uid="{00000000-0005-0000-0000-000094030000}"/>
    <cellStyle name="Entrada 2 2 2 2" xfId="934" xr:uid="{00000000-0005-0000-0000-000095030000}"/>
    <cellStyle name="Entrada 2 2 2 2 2" xfId="935" xr:uid="{00000000-0005-0000-0000-000096030000}"/>
    <cellStyle name="Entrada 2 2 2 2 2 2" xfId="936" xr:uid="{00000000-0005-0000-0000-000097030000}"/>
    <cellStyle name="Entrada 2 2 2 2 2 3" xfId="937" xr:uid="{00000000-0005-0000-0000-000098030000}"/>
    <cellStyle name="Entrada 2 2 2 2 2 4" xfId="938" xr:uid="{00000000-0005-0000-0000-000099030000}"/>
    <cellStyle name="Entrada 2 2 2 2 2 5" xfId="939" xr:uid="{00000000-0005-0000-0000-00009A030000}"/>
    <cellStyle name="Entrada 2 2 2 2 3" xfId="940" xr:uid="{00000000-0005-0000-0000-00009B030000}"/>
    <cellStyle name="Entrada 2 2 2 2 3 2" xfId="941" xr:uid="{00000000-0005-0000-0000-00009C030000}"/>
    <cellStyle name="Entrada 2 2 2 2 3 3" xfId="942" xr:uid="{00000000-0005-0000-0000-00009D030000}"/>
    <cellStyle name="Entrada 2 2 2 2 3 4" xfId="943" xr:uid="{00000000-0005-0000-0000-00009E030000}"/>
    <cellStyle name="Entrada 2 2 2 2 3 5" xfId="944" xr:uid="{00000000-0005-0000-0000-00009F030000}"/>
    <cellStyle name="Entrada 2 2 2 2 3 6" xfId="945" xr:uid="{00000000-0005-0000-0000-0000A0030000}"/>
    <cellStyle name="Entrada 2 2 2 2 4" xfId="946" xr:uid="{00000000-0005-0000-0000-0000A1030000}"/>
    <cellStyle name="Entrada 2 2 2 3" xfId="947" xr:uid="{00000000-0005-0000-0000-0000A2030000}"/>
    <cellStyle name="Entrada 2 2 2 3 2" xfId="948" xr:uid="{00000000-0005-0000-0000-0000A3030000}"/>
    <cellStyle name="Entrada 2 2 2 3 3" xfId="949" xr:uid="{00000000-0005-0000-0000-0000A4030000}"/>
    <cellStyle name="Entrada 2 2 2 3 4" xfId="950" xr:uid="{00000000-0005-0000-0000-0000A5030000}"/>
    <cellStyle name="Entrada 2 2 2 3 5" xfId="951" xr:uid="{00000000-0005-0000-0000-0000A6030000}"/>
    <cellStyle name="Entrada 2 2 2 3 6" xfId="952" xr:uid="{00000000-0005-0000-0000-0000A7030000}"/>
    <cellStyle name="Entrada 2 2 3" xfId="953" xr:uid="{00000000-0005-0000-0000-0000A8030000}"/>
    <cellStyle name="Entrada 2 2 3 2" xfId="954" xr:uid="{00000000-0005-0000-0000-0000A9030000}"/>
    <cellStyle name="Entrada 2 2 3 2 2" xfId="955" xr:uid="{00000000-0005-0000-0000-0000AA030000}"/>
    <cellStyle name="Entrada 2 2 3 2 3" xfId="956" xr:uid="{00000000-0005-0000-0000-0000AB030000}"/>
    <cellStyle name="Entrada 2 2 3 2 4" xfId="957" xr:uid="{00000000-0005-0000-0000-0000AC030000}"/>
    <cellStyle name="Entrada 2 2 3 2 5" xfId="958" xr:uid="{00000000-0005-0000-0000-0000AD030000}"/>
    <cellStyle name="Entrada 2 2 3 3" xfId="959" xr:uid="{00000000-0005-0000-0000-0000AE030000}"/>
    <cellStyle name="Entrada 2 2 3 3 2" xfId="960" xr:uid="{00000000-0005-0000-0000-0000AF030000}"/>
    <cellStyle name="Entrada 2 2 3 3 3" xfId="961" xr:uid="{00000000-0005-0000-0000-0000B0030000}"/>
    <cellStyle name="Entrada 2 2 3 3 4" xfId="962" xr:uid="{00000000-0005-0000-0000-0000B1030000}"/>
    <cellStyle name="Entrada 2 2 3 3 5" xfId="963" xr:uid="{00000000-0005-0000-0000-0000B2030000}"/>
    <cellStyle name="Entrada 2 2 3 3 6" xfId="964" xr:uid="{00000000-0005-0000-0000-0000B3030000}"/>
    <cellStyle name="Entrada 2 2 3 4" xfId="965" xr:uid="{00000000-0005-0000-0000-0000B4030000}"/>
    <cellStyle name="Entrada 2 2 4" xfId="966" xr:uid="{00000000-0005-0000-0000-0000B5030000}"/>
    <cellStyle name="Entrada 2 2 4 2" xfId="967" xr:uid="{00000000-0005-0000-0000-0000B6030000}"/>
    <cellStyle name="Entrada 2 2 4 2 2" xfId="968" xr:uid="{00000000-0005-0000-0000-0000B7030000}"/>
    <cellStyle name="Entrada 2 2 4 2 3" xfId="969" xr:uid="{00000000-0005-0000-0000-0000B8030000}"/>
    <cellStyle name="Entrada 2 2 4 2 4" xfId="970" xr:uid="{00000000-0005-0000-0000-0000B9030000}"/>
    <cellStyle name="Entrada 2 2 4 2 5" xfId="971" xr:uid="{00000000-0005-0000-0000-0000BA030000}"/>
    <cellStyle name="Entrada 2 2 4 3" xfId="972" xr:uid="{00000000-0005-0000-0000-0000BB030000}"/>
    <cellStyle name="Entrada 2 2 4 4" xfId="973" xr:uid="{00000000-0005-0000-0000-0000BC030000}"/>
    <cellStyle name="Entrada 2 2 4 5" xfId="974" xr:uid="{00000000-0005-0000-0000-0000BD030000}"/>
    <cellStyle name="Entrada 2 2 4 6" xfId="975" xr:uid="{00000000-0005-0000-0000-0000BE030000}"/>
    <cellStyle name="Entrada 2 2 4 7" xfId="976" xr:uid="{00000000-0005-0000-0000-0000BF030000}"/>
    <cellStyle name="Entrada 2 2 4 8" xfId="977" xr:uid="{00000000-0005-0000-0000-0000C0030000}"/>
    <cellStyle name="Entrada 2 20" xfId="978" xr:uid="{00000000-0005-0000-0000-0000C1030000}"/>
    <cellStyle name="Entrada 2 21" xfId="979" xr:uid="{00000000-0005-0000-0000-0000C2030000}"/>
    <cellStyle name="Entrada 2 22" xfId="980" xr:uid="{00000000-0005-0000-0000-0000C3030000}"/>
    <cellStyle name="Entrada 2 23" xfId="981" xr:uid="{00000000-0005-0000-0000-0000C4030000}"/>
    <cellStyle name="Entrada 2 24" xfId="982" xr:uid="{00000000-0005-0000-0000-0000C5030000}"/>
    <cellStyle name="Entrada 2 25" xfId="983" xr:uid="{00000000-0005-0000-0000-0000C6030000}"/>
    <cellStyle name="Entrada 2 26" xfId="984" xr:uid="{00000000-0005-0000-0000-0000C7030000}"/>
    <cellStyle name="Entrada 2 27" xfId="985" xr:uid="{00000000-0005-0000-0000-0000C8030000}"/>
    <cellStyle name="Entrada 2 28" xfId="986" xr:uid="{00000000-0005-0000-0000-0000C9030000}"/>
    <cellStyle name="Entrada 2 29" xfId="987" xr:uid="{00000000-0005-0000-0000-0000CA030000}"/>
    <cellStyle name="Entrada 2 3" xfId="988" xr:uid="{00000000-0005-0000-0000-0000CB030000}"/>
    <cellStyle name="Entrada 2 3 2" xfId="989" xr:uid="{00000000-0005-0000-0000-0000CC030000}"/>
    <cellStyle name="Entrada 2 3 2 2" xfId="990" xr:uid="{00000000-0005-0000-0000-0000CD030000}"/>
    <cellStyle name="Entrada 2 3 2 2 2" xfId="991" xr:uid="{00000000-0005-0000-0000-0000CE030000}"/>
    <cellStyle name="Entrada 2 3 2 2 2 2" xfId="992" xr:uid="{00000000-0005-0000-0000-0000CF030000}"/>
    <cellStyle name="Entrada 2 3 2 2 2 3" xfId="993" xr:uid="{00000000-0005-0000-0000-0000D0030000}"/>
    <cellStyle name="Entrada 2 3 2 2 2 4" xfId="994" xr:uid="{00000000-0005-0000-0000-0000D1030000}"/>
    <cellStyle name="Entrada 2 3 2 2 2 5" xfId="995" xr:uid="{00000000-0005-0000-0000-0000D2030000}"/>
    <cellStyle name="Entrada 2 3 2 2 3" xfId="996" xr:uid="{00000000-0005-0000-0000-0000D3030000}"/>
    <cellStyle name="Entrada 2 3 2 2 3 2" xfId="997" xr:uid="{00000000-0005-0000-0000-0000D4030000}"/>
    <cellStyle name="Entrada 2 3 2 2 3 3" xfId="998" xr:uid="{00000000-0005-0000-0000-0000D5030000}"/>
    <cellStyle name="Entrada 2 3 2 2 3 4" xfId="999" xr:uid="{00000000-0005-0000-0000-0000D6030000}"/>
    <cellStyle name="Entrada 2 3 2 2 3 5" xfId="1000" xr:uid="{00000000-0005-0000-0000-0000D7030000}"/>
    <cellStyle name="Entrada 2 3 2 2 3 6" xfId="1001" xr:uid="{00000000-0005-0000-0000-0000D8030000}"/>
    <cellStyle name="Entrada 2 3 2 2 4" xfId="1002" xr:uid="{00000000-0005-0000-0000-0000D9030000}"/>
    <cellStyle name="Entrada 2 3 2 3" xfId="1003" xr:uid="{00000000-0005-0000-0000-0000DA030000}"/>
    <cellStyle name="Entrada 2 3 2 3 2" xfId="1004" xr:uid="{00000000-0005-0000-0000-0000DB030000}"/>
    <cellStyle name="Entrada 2 3 2 3 3" xfId="1005" xr:uid="{00000000-0005-0000-0000-0000DC030000}"/>
    <cellStyle name="Entrada 2 3 2 3 4" xfId="1006" xr:uid="{00000000-0005-0000-0000-0000DD030000}"/>
    <cellStyle name="Entrada 2 3 2 3 5" xfId="1007" xr:uid="{00000000-0005-0000-0000-0000DE030000}"/>
    <cellStyle name="Entrada 2 3 2 3 6" xfId="1008" xr:uid="{00000000-0005-0000-0000-0000DF030000}"/>
    <cellStyle name="Entrada 2 3 3" xfId="1009" xr:uid="{00000000-0005-0000-0000-0000E0030000}"/>
    <cellStyle name="Entrada 2 3 3 2" xfId="1010" xr:uid="{00000000-0005-0000-0000-0000E1030000}"/>
    <cellStyle name="Entrada 2 3 3 2 2" xfId="1011" xr:uid="{00000000-0005-0000-0000-0000E2030000}"/>
    <cellStyle name="Entrada 2 3 3 2 3" xfId="1012" xr:uid="{00000000-0005-0000-0000-0000E3030000}"/>
    <cellStyle name="Entrada 2 3 3 2 4" xfId="1013" xr:uid="{00000000-0005-0000-0000-0000E4030000}"/>
    <cellStyle name="Entrada 2 3 3 2 5" xfId="1014" xr:uid="{00000000-0005-0000-0000-0000E5030000}"/>
    <cellStyle name="Entrada 2 3 3 3" xfId="1015" xr:uid="{00000000-0005-0000-0000-0000E6030000}"/>
    <cellStyle name="Entrada 2 3 3 3 2" xfId="1016" xr:uid="{00000000-0005-0000-0000-0000E7030000}"/>
    <cellStyle name="Entrada 2 3 3 3 3" xfId="1017" xr:uid="{00000000-0005-0000-0000-0000E8030000}"/>
    <cellStyle name="Entrada 2 3 3 3 4" xfId="1018" xr:uid="{00000000-0005-0000-0000-0000E9030000}"/>
    <cellStyle name="Entrada 2 3 3 3 5" xfId="1019" xr:uid="{00000000-0005-0000-0000-0000EA030000}"/>
    <cellStyle name="Entrada 2 3 3 3 6" xfId="1020" xr:uid="{00000000-0005-0000-0000-0000EB030000}"/>
    <cellStyle name="Entrada 2 3 3 4" xfId="1021" xr:uid="{00000000-0005-0000-0000-0000EC030000}"/>
    <cellStyle name="Entrada 2 3 4" xfId="1022" xr:uid="{00000000-0005-0000-0000-0000ED030000}"/>
    <cellStyle name="Entrada 2 3 4 2" xfId="1023" xr:uid="{00000000-0005-0000-0000-0000EE030000}"/>
    <cellStyle name="Entrada 2 3 4 2 2" xfId="1024" xr:uid="{00000000-0005-0000-0000-0000EF030000}"/>
    <cellStyle name="Entrada 2 3 4 2 3" xfId="1025" xr:uid="{00000000-0005-0000-0000-0000F0030000}"/>
    <cellStyle name="Entrada 2 3 4 2 4" xfId="1026" xr:uid="{00000000-0005-0000-0000-0000F1030000}"/>
    <cellStyle name="Entrada 2 3 4 2 5" xfId="1027" xr:uid="{00000000-0005-0000-0000-0000F2030000}"/>
    <cellStyle name="Entrada 2 3 4 3" xfId="1028" xr:uid="{00000000-0005-0000-0000-0000F3030000}"/>
    <cellStyle name="Entrada 2 3 4 4" xfId="1029" xr:uid="{00000000-0005-0000-0000-0000F4030000}"/>
    <cellStyle name="Entrada 2 3 4 5" xfId="1030" xr:uid="{00000000-0005-0000-0000-0000F5030000}"/>
    <cellStyle name="Entrada 2 3 4 6" xfId="1031" xr:uid="{00000000-0005-0000-0000-0000F6030000}"/>
    <cellStyle name="Entrada 2 3 4 7" xfId="1032" xr:uid="{00000000-0005-0000-0000-0000F7030000}"/>
    <cellStyle name="Entrada 2 3 4 8" xfId="1033" xr:uid="{00000000-0005-0000-0000-0000F8030000}"/>
    <cellStyle name="Entrada 2 30" xfId="1034" xr:uid="{00000000-0005-0000-0000-0000F9030000}"/>
    <cellStyle name="Entrada 2 31" xfId="1035" xr:uid="{00000000-0005-0000-0000-0000FA030000}"/>
    <cellStyle name="Entrada 2 32" xfId="1036" xr:uid="{00000000-0005-0000-0000-0000FB030000}"/>
    <cellStyle name="Entrada 2 33" xfId="1037" xr:uid="{00000000-0005-0000-0000-0000FC030000}"/>
    <cellStyle name="Entrada 2 34" xfId="1038" xr:uid="{00000000-0005-0000-0000-0000FD030000}"/>
    <cellStyle name="Entrada 2 35" xfId="1039" xr:uid="{00000000-0005-0000-0000-0000FE030000}"/>
    <cellStyle name="Entrada 2 36" xfId="1040" xr:uid="{00000000-0005-0000-0000-0000FF030000}"/>
    <cellStyle name="Entrada 2 37" xfId="1041" xr:uid="{00000000-0005-0000-0000-000000040000}"/>
    <cellStyle name="Entrada 2 38" xfId="1042" xr:uid="{00000000-0005-0000-0000-000001040000}"/>
    <cellStyle name="Entrada 2 39" xfId="1043" xr:uid="{00000000-0005-0000-0000-000002040000}"/>
    <cellStyle name="Entrada 2 4" xfId="1044" xr:uid="{00000000-0005-0000-0000-000003040000}"/>
    <cellStyle name="Entrada 2 4 2" xfId="1045" xr:uid="{00000000-0005-0000-0000-000004040000}"/>
    <cellStyle name="Entrada 2 4 2 2" xfId="1046" xr:uid="{00000000-0005-0000-0000-000005040000}"/>
    <cellStyle name="Entrada 2 4 2 2 2" xfId="1047" xr:uid="{00000000-0005-0000-0000-000006040000}"/>
    <cellStyle name="Entrada 2 4 2 2 2 2" xfId="1048" xr:uid="{00000000-0005-0000-0000-000007040000}"/>
    <cellStyle name="Entrada 2 4 2 2 2 3" xfId="1049" xr:uid="{00000000-0005-0000-0000-000008040000}"/>
    <cellStyle name="Entrada 2 4 2 2 2 4" xfId="1050" xr:uid="{00000000-0005-0000-0000-000009040000}"/>
    <cellStyle name="Entrada 2 4 2 2 2 5" xfId="1051" xr:uid="{00000000-0005-0000-0000-00000A040000}"/>
    <cellStyle name="Entrada 2 4 2 2 3" xfId="1052" xr:uid="{00000000-0005-0000-0000-00000B040000}"/>
    <cellStyle name="Entrada 2 4 2 2 3 2" xfId="1053" xr:uid="{00000000-0005-0000-0000-00000C040000}"/>
    <cellStyle name="Entrada 2 4 2 2 3 3" xfId="1054" xr:uid="{00000000-0005-0000-0000-00000D040000}"/>
    <cellStyle name="Entrada 2 4 2 2 3 4" xfId="1055" xr:uid="{00000000-0005-0000-0000-00000E040000}"/>
    <cellStyle name="Entrada 2 4 2 2 3 5" xfId="1056" xr:uid="{00000000-0005-0000-0000-00000F040000}"/>
    <cellStyle name="Entrada 2 4 2 2 3 6" xfId="1057" xr:uid="{00000000-0005-0000-0000-000010040000}"/>
    <cellStyle name="Entrada 2 4 2 2 4" xfId="1058" xr:uid="{00000000-0005-0000-0000-000011040000}"/>
    <cellStyle name="Entrada 2 4 2 3" xfId="1059" xr:uid="{00000000-0005-0000-0000-000012040000}"/>
    <cellStyle name="Entrada 2 4 2 3 2" xfId="1060" xr:uid="{00000000-0005-0000-0000-000013040000}"/>
    <cellStyle name="Entrada 2 4 2 3 3" xfId="1061" xr:uid="{00000000-0005-0000-0000-000014040000}"/>
    <cellStyle name="Entrada 2 4 2 3 4" xfId="1062" xr:uid="{00000000-0005-0000-0000-000015040000}"/>
    <cellStyle name="Entrada 2 4 2 3 5" xfId="1063" xr:uid="{00000000-0005-0000-0000-000016040000}"/>
    <cellStyle name="Entrada 2 4 2 3 6" xfId="1064" xr:uid="{00000000-0005-0000-0000-000017040000}"/>
    <cellStyle name="Entrada 2 4 3" xfId="1065" xr:uid="{00000000-0005-0000-0000-000018040000}"/>
    <cellStyle name="Entrada 2 4 3 2" xfId="1066" xr:uid="{00000000-0005-0000-0000-000019040000}"/>
    <cellStyle name="Entrada 2 4 3 2 2" xfId="1067" xr:uid="{00000000-0005-0000-0000-00001A040000}"/>
    <cellStyle name="Entrada 2 4 3 2 3" xfId="1068" xr:uid="{00000000-0005-0000-0000-00001B040000}"/>
    <cellStyle name="Entrada 2 4 3 2 4" xfId="1069" xr:uid="{00000000-0005-0000-0000-00001C040000}"/>
    <cellStyle name="Entrada 2 4 3 2 5" xfId="1070" xr:uid="{00000000-0005-0000-0000-00001D040000}"/>
    <cellStyle name="Entrada 2 4 3 3" xfId="1071" xr:uid="{00000000-0005-0000-0000-00001E040000}"/>
    <cellStyle name="Entrada 2 4 3 3 2" xfId="1072" xr:uid="{00000000-0005-0000-0000-00001F040000}"/>
    <cellStyle name="Entrada 2 4 3 3 3" xfId="1073" xr:uid="{00000000-0005-0000-0000-000020040000}"/>
    <cellStyle name="Entrada 2 4 3 3 4" xfId="1074" xr:uid="{00000000-0005-0000-0000-000021040000}"/>
    <cellStyle name="Entrada 2 4 3 3 5" xfId="1075" xr:uid="{00000000-0005-0000-0000-000022040000}"/>
    <cellStyle name="Entrada 2 4 3 3 6" xfId="1076" xr:uid="{00000000-0005-0000-0000-000023040000}"/>
    <cellStyle name="Entrada 2 4 3 4" xfId="1077" xr:uid="{00000000-0005-0000-0000-000024040000}"/>
    <cellStyle name="Entrada 2 4 4" xfId="1078" xr:uid="{00000000-0005-0000-0000-000025040000}"/>
    <cellStyle name="Entrada 2 4 4 2" xfId="1079" xr:uid="{00000000-0005-0000-0000-000026040000}"/>
    <cellStyle name="Entrada 2 4 4 2 2" xfId="1080" xr:uid="{00000000-0005-0000-0000-000027040000}"/>
    <cellStyle name="Entrada 2 4 4 2 3" xfId="1081" xr:uid="{00000000-0005-0000-0000-000028040000}"/>
    <cellStyle name="Entrada 2 4 4 2 4" xfId="1082" xr:uid="{00000000-0005-0000-0000-000029040000}"/>
    <cellStyle name="Entrada 2 4 4 2 5" xfId="1083" xr:uid="{00000000-0005-0000-0000-00002A040000}"/>
    <cellStyle name="Entrada 2 4 4 3" xfId="1084" xr:uid="{00000000-0005-0000-0000-00002B040000}"/>
    <cellStyle name="Entrada 2 4 4 4" xfId="1085" xr:uid="{00000000-0005-0000-0000-00002C040000}"/>
    <cellStyle name="Entrada 2 4 4 5" xfId="1086" xr:uid="{00000000-0005-0000-0000-00002D040000}"/>
    <cellStyle name="Entrada 2 4 4 6" xfId="1087" xr:uid="{00000000-0005-0000-0000-00002E040000}"/>
    <cellStyle name="Entrada 2 4 4 7" xfId="1088" xr:uid="{00000000-0005-0000-0000-00002F040000}"/>
    <cellStyle name="Entrada 2 4 4 8" xfId="1089" xr:uid="{00000000-0005-0000-0000-000030040000}"/>
    <cellStyle name="Entrada 2 40" xfId="1090" xr:uid="{00000000-0005-0000-0000-000031040000}"/>
    <cellStyle name="Entrada 2 41" xfId="1091" xr:uid="{00000000-0005-0000-0000-000032040000}"/>
    <cellStyle name="Entrada 2 42" xfId="1092" xr:uid="{00000000-0005-0000-0000-000033040000}"/>
    <cellStyle name="Entrada 2 43" xfId="1093" xr:uid="{00000000-0005-0000-0000-000034040000}"/>
    <cellStyle name="Entrada 2 44" xfId="1094" xr:uid="{00000000-0005-0000-0000-000035040000}"/>
    <cellStyle name="Entrada 2 45" xfId="1095" xr:uid="{00000000-0005-0000-0000-000036040000}"/>
    <cellStyle name="Entrada 2 5" xfId="1096" xr:uid="{00000000-0005-0000-0000-000037040000}"/>
    <cellStyle name="Entrada 2 5 2" xfId="1097" xr:uid="{00000000-0005-0000-0000-000038040000}"/>
    <cellStyle name="Entrada 2 5 2 2" xfId="1098" xr:uid="{00000000-0005-0000-0000-000039040000}"/>
    <cellStyle name="Entrada 2 5 2 2 2" xfId="1099" xr:uid="{00000000-0005-0000-0000-00003A040000}"/>
    <cellStyle name="Entrada 2 5 2 2 3" xfId="1100" xr:uid="{00000000-0005-0000-0000-00003B040000}"/>
    <cellStyle name="Entrada 2 5 2 2 4" xfId="1101" xr:uid="{00000000-0005-0000-0000-00003C040000}"/>
    <cellStyle name="Entrada 2 5 2 2 5" xfId="1102" xr:uid="{00000000-0005-0000-0000-00003D040000}"/>
    <cellStyle name="Entrada 2 5 2 3" xfId="1103" xr:uid="{00000000-0005-0000-0000-00003E040000}"/>
    <cellStyle name="Entrada 2 5 2 3 2" xfId="1104" xr:uid="{00000000-0005-0000-0000-00003F040000}"/>
    <cellStyle name="Entrada 2 5 2 3 3" xfId="1105" xr:uid="{00000000-0005-0000-0000-000040040000}"/>
    <cellStyle name="Entrada 2 5 2 3 4" xfId="1106" xr:uid="{00000000-0005-0000-0000-000041040000}"/>
    <cellStyle name="Entrada 2 5 2 3 5" xfId="1107" xr:uid="{00000000-0005-0000-0000-000042040000}"/>
    <cellStyle name="Entrada 2 5 2 3 6" xfId="1108" xr:uid="{00000000-0005-0000-0000-000043040000}"/>
    <cellStyle name="Entrada 2 5 2 4" xfId="1109" xr:uid="{00000000-0005-0000-0000-000044040000}"/>
    <cellStyle name="Entrada 2 5 3" xfId="1110" xr:uid="{00000000-0005-0000-0000-000045040000}"/>
    <cellStyle name="Entrada 2 5 3 2" xfId="1111" xr:uid="{00000000-0005-0000-0000-000046040000}"/>
    <cellStyle name="Entrada 2 5 3 3" xfId="1112" xr:uid="{00000000-0005-0000-0000-000047040000}"/>
    <cellStyle name="Entrada 2 5 3 4" xfId="1113" xr:uid="{00000000-0005-0000-0000-000048040000}"/>
    <cellStyle name="Entrada 2 5 3 5" xfId="1114" xr:uid="{00000000-0005-0000-0000-000049040000}"/>
    <cellStyle name="Entrada 2 5 3 6" xfId="1115" xr:uid="{00000000-0005-0000-0000-00004A040000}"/>
    <cellStyle name="Entrada 2 6" xfId="1116" xr:uid="{00000000-0005-0000-0000-00004B040000}"/>
    <cellStyle name="Entrada 2 6 2" xfId="1117" xr:uid="{00000000-0005-0000-0000-00004C040000}"/>
    <cellStyle name="Entrada 2 6 3" xfId="1118" xr:uid="{00000000-0005-0000-0000-00004D040000}"/>
    <cellStyle name="Entrada 2 6 4" xfId="1119" xr:uid="{00000000-0005-0000-0000-00004E040000}"/>
    <cellStyle name="Entrada 2 6 5" xfId="1120" xr:uid="{00000000-0005-0000-0000-00004F040000}"/>
    <cellStyle name="Entrada 2 6 6" xfId="1121" xr:uid="{00000000-0005-0000-0000-000050040000}"/>
    <cellStyle name="Entrada 2 7" xfId="1122" xr:uid="{00000000-0005-0000-0000-000051040000}"/>
    <cellStyle name="Entrada 2 8" xfId="1123" xr:uid="{00000000-0005-0000-0000-000052040000}"/>
    <cellStyle name="Entrada 2 9" xfId="1124" xr:uid="{00000000-0005-0000-0000-000053040000}"/>
    <cellStyle name="Entrada 2_Curva ABC" xfId="1125" xr:uid="{00000000-0005-0000-0000-000054040000}"/>
    <cellStyle name="Entrada 3" xfId="1126" xr:uid="{00000000-0005-0000-0000-000055040000}"/>
    <cellStyle name="Entrada 3 2" xfId="1127" xr:uid="{00000000-0005-0000-0000-000056040000}"/>
    <cellStyle name="Entrada 3 2 2" xfId="1128" xr:uid="{00000000-0005-0000-0000-000057040000}"/>
    <cellStyle name="Entrada 3 2 2 2" xfId="1129" xr:uid="{00000000-0005-0000-0000-000058040000}"/>
    <cellStyle name="Entrada 3 2 2 2 2" xfId="1130" xr:uid="{00000000-0005-0000-0000-000059040000}"/>
    <cellStyle name="Entrada 3 2 2 2 3" xfId="1131" xr:uid="{00000000-0005-0000-0000-00005A040000}"/>
    <cellStyle name="Entrada 3 2 2 2 4" xfId="1132" xr:uid="{00000000-0005-0000-0000-00005B040000}"/>
    <cellStyle name="Entrada 3 2 2 2 5" xfId="1133" xr:uid="{00000000-0005-0000-0000-00005C040000}"/>
    <cellStyle name="Entrada 3 2 2 3" xfId="1134" xr:uid="{00000000-0005-0000-0000-00005D040000}"/>
    <cellStyle name="Entrada 3 2 2 3 2" xfId="1135" xr:uid="{00000000-0005-0000-0000-00005E040000}"/>
    <cellStyle name="Entrada 3 2 2 3 3" xfId="1136" xr:uid="{00000000-0005-0000-0000-00005F040000}"/>
    <cellStyle name="Entrada 3 2 2 3 4" xfId="1137" xr:uid="{00000000-0005-0000-0000-000060040000}"/>
    <cellStyle name="Entrada 3 2 2 3 5" xfId="1138" xr:uid="{00000000-0005-0000-0000-000061040000}"/>
    <cellStyle name="Entrada 3 2 2 3 6" xfId="1139" xr:uid="{00000000-0005-0000-0000-000062040000}"/>
    <cellStyle name="Entrada 3 2 2 4" xfId="1140" xr:uid="{00000000-0005-0000-0000-000063040000}"/>
    <cellStyle name="Entrada 3 2 3" xfId="1141" xr:uid="{00000000-0005-0000-0000-000064040000}"/>
    <cellStyle name="Entrada 3 2 3 2" xfId="1142" xr:uid="{00000000-0005-0000-0000-000065040000}"/>
    <cellStyle name="Entrada 3 2 3 2 2" xfId="1143" xr:uid="{00000000-0005-0000-0000-000066040000}"/>
    <cellStyle name="Entrada 3 2 3 2 3" xfId="1144" xr:uid="{00000000-0005-0000-0000-000067040000}"/>
    <cellStyle name="Entrada 3 2 3 2 4" xfId="1145" xr:uid="{00000000-0005-0000-0000-000068040000}"/>
    <cellStyle name="Entrada 3 2 3 2 5" xfId="1146" xr:uid="{00000000-0005-0000-0000-000069040000}"/>
    <cellStyle name="Entrada 3 2 3 3" xfId="1147" xr:uid="{00000000-0005-0000-0000-00006A040000}"/>
    <cellStyle name="Entrada 3 2 3 4" xfId="1148" xr:uid="{00000000-0005-0000-0000-00006B040000}"/>
    <cellStyle name="Entrada 3 2 3 5" xfId="1149" xr:uid="{00000000-0005-0000-0000-00006C040000}"/>
    <cellStyle name="Entrada 3 2 3 6" xfId="1150" xr:uid="{00000000-0005-0000-0000-00006D040000}"/>
    <cellStyle name="Entrada 3 2 3 7" xfId="1151" xr:uid="{00000000-0005-0000-0000-00006E040000}"/>
    <cellStyle name="Entrada 3 2 3 8" xfId="1152" xr:uid="{00000000-0005-0000-0000-00006F040000}"/>
    <cellStyle name="Entrada 3 3" xfId="1153" xr:uid="{00000000-0005-0000-0000-000070040000}"/>
    <cellStyle name="Entrada 3 3 2" xfId="1154" xr:uid="{00000000-0005-0000-0000-000071040000}"/>
    <cellStyle name="Entrada 3 3 2 2" xfId="1155" xr:uid="{00000000-0005-0000-0000-000072040000}"/>
    <cellStyle name="Entrada 3 3 2 2 2" xfId="1156" xr:uid="{00000000-0005-0000-0000-000073040000}"/>
    <cellStyle name="Entrada 3 3 2 2 3" xfId="1157" xr:uid="{00000000-0005-0000-0000-000074040000}"/>
    <cellStyle name="Entrada 3 3 2 2 4" xfId="1158" xr:uid="{00000000-0005-0000-0000-000075040000}"/>
    <cellStyle name="Entrada 3 3 2 2 5" xfId="1159" xr:uid="{00000000-0005-0000-0000-000076040000}"/>
    <cellStyle name="Entrada 3 3 2 3" xfId="1160" xr:uid="{00000000-0005-0000-0000-000077040000}"/>
    <cellStyle name="Entrada 3 3 2 3 2" xfId="1161" xr:uid="{00000000-0005-0000-0000-000078040000}"/>
    <cellStyle name="Entrada 3 3 2 3 3" xfId="1162" xr:uid="{00000000-0005-0000-0000-000079040000}"/>
    <cellStyle name="Entrada 3 3 2 3 4" xfId="1163" xr:uid="{00000000-0005-0000-0000-00007A040000}"/>
    <cellStyle name="Entrada 3 3 2 3 5" xfId="1164" xr:uid="{00000000-0005-0000-0000-00007B040000}"/>
    <cellStyle name="Entrada 3 3 2 3 6" xfId="1165" xr:uid="{00000000-0005-0000-0000-00007C040000}"/>
    <cellStyle name="Entrada 3 3 2 4" xfId="1166" xr:uid="{00000000-0005-0000-0000-00007D040000}"/>
    <cellStyle name="Entrada 3 3 3" xfId="1167" xr:uid="{00000000-0005-0000-0000-00007E040000}"/>
    <cellStyle name="Entrada 3 3 3 2" xfId="1168" xr:uid="{00000000-0005-0000-0000-00007F040000}"/>
    <cellStyle name="Entrada 3 3 3 2 2" xfId="1169" xr:uid="{00000000-0005-0000-0000-000080040000}"/>
    <cellStyle name="Entrada 3 3 3 2 3" xfId="1170" xr:uid="{00000000-0005-0000-0000-000081040000}"/>
    <cellStyle name="Entrada 3 3 3 2 4" xfId="1171" xr:uid="{00000000-0005-0000-0000-000082040000}"/>
    <cellStyle name="Entrada 3 3 3 2 5" xfId="1172" xr:uid="{00000000-0005-0000-0000-000083040000}"/>
    <cellStyle name="Entrada 3 3 3 3" xfId="1173" xr:uid="{00000000-0005-0000-0000-000084040000}"/>
    <cellStyle name="Entrada 3 3 3 4" xfId="1174" xr:uid="{00000000-0005-0000-0000-000085040000}"/>
    <cellStyle name="Entrada 3 3 3 5" xfId="1175" xr:uid="{00000000-0005-0000-0000-000086040000}"/>
    <cellStyle name="Entrada 3 3 3 6" xfId="1176" xr:uid="{00000000-0005-0000-0000-000087040000}"/>
    <cellStyle name="Entrada 3 3 3 7" xfId="1177" xr:uid="{00000000-0005-0000-0000-000088040000}"/>
    <cellStyle name="Entrada 3 3 3 8" xfId="1178" xr:uid="{00000000-0005-0000-0000-000089040000}"/>
    <cellStyle name="Entrada 3 4" xfId="1179" xr:uid="{00000000-0005-0000-0000-00008A040000}"/>
    <cellStyle name="Entrada 3 4 2" xfId="1180" xr:uid="{00000000-0005-0000-0000-00008B040000}"/>
    <cellStyle name="Entrada 3 4 3" xfId="1181" xr:uid="{00000000-0005-0000-0000-00008C040000}"/>
    <cellStyle name="Entrada 3 4 4" xfId="1182" xr:uid="{00000000-0005-0000-0000-00008D040000}"/>
    <cellStyle name="Entrada 3 4 5" xfId="1183" xr:uid="{00000000-0005-0000-0000-00008E040000}"/>
    <cellStyle name="Entrada 3 4 6" xfId="1184" xr:uid="{00000000-0005-0000-0000-00008F040000}"/>
    <cellStyle name="Entrada 4" xfId="1185" xr:uid="{00000000-0005-0000-0000-000090040000}"/>
    <cellStyle name="Entrada 4 2" xfId="1186" xr:uid="{00000000-0005-0000-0000-000091040000}"/>
    <cellStyle name="Entrada 4 2 2" xfId="1187" xr:uid="{00000000-0005-0000-0000-000092040000}"/>
    <cellStyle name="Entrada 4 2 3" xfId="1188" xr:uid="{00000000-0005-0000-0000-000093040000}"/>
    <cellStyle name="Entrada 4 2 4" xfId="1189" xr:uid="{00000000-0005-0000-0000-000094040000}"/>
    <cellStyle name="Entrada 4 2 5" xfId="1190" xr:uid="{00000000-0005-0000-0000-000095040000}"/>
    <cellStyle name="Entrada 4 2 6" xfId="1191" xr:uid="{00000000-0005-0000-0000-000096040000}"/>
    <cellStyle name="Euro" xfId="1192" xr:uid="{00000000-0005-0000-0000-000097040000}"/>
    <cellStyle name="Euro 2" xfId="43916" xr:uid="{00000000-0005-0000-0000-000098040000}"/>
    <cellStyle name="Euro 3" xfId="43950" xr:uid="{00000000-0005-0000-0000-000099040000}"/>
    <cellStyle name="Excel Built-in Comma" xfId="1193" xr:uid="{00000000-0005-0000-0000-00009A040000}"/>
    <cellStyle name="Excel Built-in Comma 2" xfId="1194" xr:uid="{00000000-0005-0000-0000-00009B040000}"/>
    <cellStyle name="Excel Built-in Normal" xfId="1195" xr:uid="{00000000-0005-0000-0000-00009C040000}"/>
    <cellStyle name="Excel Built-in Normal 2" xfId="1196" xr:uid="{00000000-0005-0000-0000-00009D040000}"/>
    <cellStyle name="Excel Built-in Normal 2 2" xfId="1197" xr:uid="{00000000-0005-0000-0000-00009E040000}"/>
    <cellStyle name="Excel Built-in Percent" xfId="1198" xr:uid="{00000000-0005-0000-0000-00009F040000}"/>
    <cellStyle name="Excel_BuiltIn_Comma 1" xfId="1199" xr:uid="{00000000-0005-0000-0000-0000A0040000}"/>
    <cellStyle name="Explanatory Text" xfId="1200" xr:uid="{00000000-0005-0000-0000-0000A1040000}"/>
    <cellStyle name="Fixo" xfId="1201" xr:uid="{00000000-0005-0000-0000-0000A2040000}"/>
    <cellStyle name="Fixo 2" xfId="43951" xr:uid="{00000000-0005-0000-0000-0000A3040000}"/>
    <cellStyle name="Good" xfId="1202" xr:uid="{00000000-0005-0000-0000-0000A4040000}"/>
    <cellStyle name="Good 2" xfId="1203" xr:uid="{00000000-0005-0000-0000-0000A5040000}"/>
    <cellStyle name="Good 3" xfId="1204" xr:uid="{00000000-0005-0000-0000-0000A6040000}"/>
    <cellStyle name="Heading 1" xfId="1205" xr:uid="{00000000-0005-0000-0000-0000A7040000}"/>
    <cellStyle name="Heading 1 2" xfId="1206" xr:uid="{00000000-0005-0000-0000-0000A8040000}"/>
    <cellStyle name="Heading 2" xfId="1207" xr:uid="{00000000-0005-0000-0000-0000A9040000}"/>
    <cellStyle name="Heading 3" xfId="1208" xr:uid="{00000000-0005-0000-0000-0000AA040000}"/>
    <cellStyle name="Heading 4" xfId="1209" xr:uid="{00000000-0005-0000-0000-0000AB040000}"/>
    <cellStyle name="Hiperlink" xfId="44084" builtinId="8"/>
    <cellStyle name="Hiperlink 2" xfId="1210" xr:uid="{00000000-0005-0000-0000-0000AC040000}"/>
    <cellStyle name="Hiperlink 3" xfId="1211" xr:uid="{00000000-0005-0000-0000-0000AD040000}"/>
    <cellStyle name="Hiperlink 4" xfId="44021" xr:uid="{00000000-0005-0000-0000-0000AE040000}"/>
    <cellStyle name="Hyperlink 2" xfId="1212" xr:uid="{00000000-0005-0000-0000-0000AF040000}"/>
    <cellStyle name="Incorreto 2" xfId="1213" xr:uid="{00000000-0005-0000-0000-0000B1040000}"/>
    <cellStyle name="Incorreto 2 2" xfId="1214" xr:uid="{00000000-0005-0000-0000-0000B2040000}"/>
    <cellStyle name="Incorreto 2 3" xfId="1215" xr:uid="{00000000-0005-0000-0000-0000B3040000}"/>
    <cellStyle name="Incorreto 3" xfId="1216" xr:uid="{00000000-0005-0000-0000-0000B4040000}"/>
    <cellStyle name="Indefinido" xfId="1217" xr:uid="{00000000-0005-0000-0000-0000B5040000}"/>
    <cellStyle name="Input" xfId="1218" xr:uid="{00000000-0005-0000-0000-0000B6040000}"/>
    <cellStyle name="Input 2" xfId="1219" xr:uid="{00000000-0005-0000-0000-0000B7040000}"/>
    <cellStyle name="Input 2 2" xfId="1220" xr:uid="{00000000-0005-0000-0000-0000B8040000}"/>
    <cellStyle name="Input 2 2 2" xfId="1221" xr:uid="{00000000-0005-0000-0000-0000B9040000}"/>
    <cellStyle name="Input 2 2 2 2" xfId="1222" xr:uid="{00000000-0005-0000-0000-0000BA040000}"/>
    <cellStyle name="Input 2 2 2 2 2" xfId="1223" xr:uid="{00000000-0005-0000-0000-0000BB040000}"/>
    <cellStyle name="Input 2 2 2 2 3" xfId="1224" xr:uid="{00000000-0005-0000-0000-0000BC040000}"/>
    <cellStyle name="Input 2 2 2 2 4" xfId="1225" xr:uid="{00000000-0005-0000-0000-0000BD040000}"/>
    <cellStyle name="Input 2 2 2 2 5" xfId="1226" xr:uid="{00000000-0005-0000-0000-0000BE040000}"/>
    <cellStyle name="Input 2 2 2 3" xfId="1227" xr:uid="{00000000-0005-0000-0000-0000BF040000}"/>
    <cellStyle name="Input 2 2 2 3 2" xfId="1228" xr:uid="{00000000-0005-0000-0000-0000C0040000}"/>
    <cellStyle name="Input 2 2 2 3 3" xfId="1229" xr:uid="{00000000-0005-0000-0000-0000C1040000}"/>
    <cellStyle name="Input 2 2 2 3 4" xfId="1230" xr:uid="{00000000-0005-0000-0000-0000C2040000}"/>
    <cellStyle name="Input 2 2 2 3 5" xfId="1231" xr:uid="{00000000-0005-0000-0000-0000C3040000}"/>
    <cellStyle name="Input 2 2 2 3 6" xfId="1232" xr:uid="{00000000-0005-0000-0000-0000C4040000}"/>
    <cellStyle name="Input 2 2 2 4" xfId="1233" xr:uid="{00000000-0005-0000-0000-0000C5040000}"/>
    <cellStyle name="Input 2 2 3" xfId="1234" xr:uid="{00000000-0005-0000-0000-0000C6040000}"/>
    <cellStyle name="Input 2 2 3 2" xfId="1235" xr:uid="{00000000-0005-0000-0000-0000C7040000}"/>
    <cellStyle name="Input 2 2 3 3" xfId="1236" xr:uid="{00000000-0005-0000-0000-0000C8040000}"/>
    <cellStyle name="Input 2 2 3 4" xfId="1237" xr:uid="{00000000-0005-0000-0000-0000C9040000}"/>
    <cellStyle name="Input 2 2 3 5" xfId="1238" xr:uid="{00000000-0005-0000-0000-0000CA040000}"/>
    <cellStyle name="Input 2 2 3 6" xfId="1239" xr:uid="{00000000-0005-0000-0000-0000CB040000}"/>
    <cellStyle name="Input 2 3" xfId="1240" xr:uid="{00000000-0005-0000-0000-0000CC040000}"/>
    <cellStyle name="Input 2 3 2" xfId="1241" xr:uid="{00000000-0005-0000-0000-0000CD040000}"/>
    <cellStyle name="Input 2 3 2 2" xfId="1242" xr:uid="{00000000-0005-0000-0000-0000CE040000}"/>
    <cellStyle name="Input 2 3 2 3" xfId="1243" xr:uid="{00000000-0005-0000-0000-0000CF040000}"/>
    <cellStyle name="Input 2 3 2 4" xfId="1244" xr:uid="{00000000-0005-0000-0000-0000D0040000}"/>
    <cellStyle name="Input 2 3 2 5" xfId="1245" xr:uid="{00000000-0005-0000-0000-0000D1040000}"/>
    <cellStyle name="Input 2 3 3" xfId="1246" xr:uid="{00000000-0005-0000-0000-0000D2040000}"/>
    <cellStyle name="Input 2 3 3 2" xfId="1247" xr:uid="{00000000-0005-0000-0000-0000D3040000}"/>
    <cellStyle name="Input 2 3 3 3" xfId="1248" xr:uid="{00000000-0005-0000-0000-0000D4040000}"/>
    <cellStyle name="Input 2 3 3 4" xfId="1249" xr:uid="{00000000-0005-0000-0000-0000D5040000}"/>
    <cellStyle name="Input 2 3 3 5" xfId="1250" xr:uid="{00000000-0005-0000-0000-0000D6040000}"/>
    <cellStyle name="Input 2 3 3 6" xfId="1251" xr:uid="{00000000-0005-0000-0000-0000D7040000}"/>
    <cellStyle name="Input 2 3 4" xfId="1252" xr:uid="{00000000-0005-0000-0000-0000D8040000}"/>
    <cellStyle name="Input 2 4" xfId="1253" xr:uid="{00000000-0005-0000-0000-0000D9040000}"/>
    <cellStyle name="Input 2 4 2" xfId="1254" xr:uid="{00000000-0005-0000-0000-0000DA040000}"/>
    <cellStyle name="Input 2 4 2 2" xfId="1255" xr:uid="{00000000-0005-0000-0000-0000DB040000}"/>
    <cellStyle name="Input 2 4 2 3" xfId="1256" xr:uid="{00000000-0005-0000-0000-0000DC040000}"/>
    <cellStyle name="Input 2 4 2 4" xfId="1257" xr:uid="{00000000-0005-0000-0000-0000DD040000}"/>
    <cellStyle name="Input 2 4 2 5" xfId="1258" xr:uid="{00000000-0005-0000-0000-0000DE040000}"/>
    <cellStyle name="Input 2 4 3" xfId="1259" xr:uid="{00000000-0005-0000-0000-0000DF040000}"/>
    <cellStyle name="Input 2 4 4" xfId="1260" xr:uid="{00000000-0005-0000-0000-0000E0040000}"/>
    <cellStyle name="Input 2 4 5" xfId="1261" xr:uid="{00000000-0005-0000-0000-0000E1040000}"/>
    <cellStyle name="Input 2 4 6" xfId="1262" xr:uid="{00000000-0005-0000-0000-0000E2040000}"/>
    <cellStyle name="Input 2 4 7" xfId="1263" xr:uid="{00000000-0005-0000-0000-0000E3040000}"/>
    <cellStyle name="Input 2 4 8" xfId="1264" xr:uid="{00000000-0005-0000-0000-0000E4040000}"/>
    <cellStyle name="Input 3" xfId="1265" xr:uid="{00000000-0005-0000-0000-0000E5040000}"/>
    <cellStyle name="Input 3 2" xfId="1266" xr:uid="{00000000-0005-0000-0000-0000E6040000}"/>
    <cellStyle name="Input 3 2 2" xfId="1267" xr:uid="{00000000-0005-0000-0000-0000E7040000}"/>
    <cellStyle name="Input 3 2 2 2" xfId="1268" xr:uid="{00000000-0005-0000-0000-0000E8040000}"/>
    <cellStyle name="Input 3 2 2 3" xfId="1269" xr:uid="{00000000-0005-0000-0000-0000E9040000}"/>
    <cellStyle name="Input 3 2 2 4" xfId="1270" xr:uid="{00000000-0005-0000-0000-0000EA040000}"/>
    <cellStyle name="Input 3 2 2 5" xfId="1271" xr:uid="{00000000-0005-0000-0000-0000EB040000}"/>
    <cellStyle name="Input 3 2 3" xfId="1272" xr:uid="{00000000-0005-0000-0000-0000EC040000}"/>
    <cellStyle name="Input 3 2 3 2" xfId="1273" xr:uid="{00000000-0005-0000-0000-0000ED040000}"/>
    <cellStyle name="Input 3 2 3 3" xfId="1274" xr:uid="{00000000-0005-0000-0000-0000EE040000}"/>
    <cellStyle name="Input 3 2 3 4" xfId="1275" xr:uid="{00000000-0005-0000-0000-0000EF040000}"/>
    <cellStyle name="Input 3 2 3 5" xfId="1276" xr:uid="{00000000-0005-0000-0000-0000F0040000}"/>
    <cellStyle name="Input 3 2 3 6" xfId="1277" xr:uid="{00000000-0005-0000-0000-0000F1040000}"/>
    <cellStyle name="Input 3 2 4" xfId="1278" xr:uid="{00000000-0005-0000-0000-0000F2040000}"/>
    <cellStyle name="Input 3 3" xfId="1279" xr:uid="{00000000-0005-0000-0000-0000F3040000}"/>
    <cellStyle name="Input 3 3 2" xfId="1280" xr:uid="{00000000-0005-0000-0000-0000F4040000}"/>
    <cellStyle name="Input 3 3 2 2" xfId="1281" xr:uid="{00000000-0005-0000-0000-0000F5040000}"/>
    <cellStyle name="Input 3 3 2 3" xfId="1282" xr:uid="{00000000-0005-0000-0000-0000F6040000}"/>
    <cellStyle name="Input 3 3 2 4" xfId="1283" xr:uid="{00000000-0005-0000-0000-0000F7040000}"/>
    <cellStyle name="Input 3 3 2 5" xfId="1284" xr:uid="{00000000-0005-0000-0000-0000F8040000}"/>
    <cellStyle name="Input 3 3 3" xfId="1285" xr:uid="{00000000-0005-0000-0000-0000F9040000}"/>
    <cellStyle name="Input 3 3 4" xfId="1286" xr:uid="{00000000-0005-0000-0000-0000FA040000}"/>
    <cellStyle name="Input 3 3 5" xfId="1287" xr:uid="{00000000-0005-0000-0000-0000FB040000}"/>
    <cellStyle name="Input 3 3 6" xfId="1288" xr:uid="{00000000-0005-0000-0000-0000FC040000}"/>
    <cellStyle name="Input 3 3 7" xfId="1289" xr:uid="{00000000-0005-0000-0000-0000FD040000}"/>
    <cellStyle name="Input 3 3 8" xfId="1290" xr:uid="{00000000-0005-0000-0000-0000FE040000}"/>
    <cellStyle name="Input 4" xfId="1291" xr:uid="{00000000-0005-0000-0000-0000FF040000}"/>
    <cellStyle name="Input 4 2" xfId="1292" xr:uid="{00000000-0005-0000-0000-000000050000}"/>
    <cellStyle name="Input 4 2 2" xfId="1293" xr:uid="{00000000-0005-0000-0000-000001050000}"/>
    <cellStyle name="Input 4 2 2 2" xfId="1294" xr:uid="{00000000-0005-0000-0000-000002050000}"/>
    <cellStyle name="Input 4 2 2 3" xfId="1295" xr:uid="{00000000-0005-0000-0000-000003050000}"/>
    <cellStyle name="Input 4 2 2 4" xfId="1296" xr:uid="{00000000-0005-0000-0000-000004050000}"/>
    <cellStyle name="Input 4 2 2 5" xfId="1297" xr:uid="{00000000-0005-0000-0000-000005050000}"/>
    <cellStyle name="Input 4 2 3" xfId="1298" xr:uid="{00000000-0005-0000-0000-000006050000}"/>
    <cellStyle name="Input 4 2 3 2" xfId="1299" xr:uid="{00000000-0005-0000-0000-000007050000}"/>
    <cellStyle name="Input 4 2 3 3" xfId="1300" xr:uid="{00000000-0005-0000-0000-000008050000}"/>
    <cellStyle name="Input 4 2 3 4" xfId="1301" xr:uid="{00000000-0005-0000-0000-000009050000}"/>
    <cellStyle name="Input 4 2 3 5" xfId="1302" xr:uid="{00000000-0005-0000-0000-00000A050000}"/>
    <cellStyle name="Input 4 2 3 6" xfId="1303" xr:uid="{00000000-0005-0000-0000-00000B050000}"/>
    <cellStyle name="Input 4 2 4" xfId="1304" xr:uid="{00000000-0005-0000-0000-00000C050000}"/>
    <cellStyle name="Input 4 3" xfId="1305" xr:uid="{00000000-0005-0000-0000-00000D050000}"/>
    <cellStyle name="Input 4 3 2" xfId="1306" xr:uid="{00000000-0005-0000-0000-00000E050000}"/>
    <cellStyle name="Input 4 3 3" xfId="1307" xr:uid="{00000000-0005-0000-0000-00000F050000}"/>
    <cellStyle name="Input 4 3 4" xfId="1308" xr:uid="{00000000-0005-0000-0000-000010050000}"/>
    <cellStyle name="Input 4 3 5" xfId="1309" xr:uid="{00000000-0005-0000-0000-000011050000}"/>
    <cellStyle name="Input 4 3 6" xfId="1310" xr:uid="{00000000-0005-0000-0000-000012050000}"/>
    <cellStyle name="Input 5" xfId="1311" xr:uid="{00000000-0005-0000-0000-000013050000}"/>
    <cellStyle name="Input 5 2" xfId="1312" xr:uid="{00000000-0005-0000-0000-000014050000}"/>
    <cellStyle name="Input 5 3" xfId="1313" xr:uid="{00000000-0005-0000-0000-000015050000}"/>
    <cellStyle name="Input 5 4" xfId="1314" xr:uid="{00000000-0005-0000-0000-000016050000}"/>
    <cellStyle name="Input 5 5" xfId="1315" xr:uid="{00000000-0005-0000-0000-000017050000}"/>
    <cellStyle name="Input 5 6" xfId="1316" xr:uid="{00000000-0005-0000-0000-000018050000}"/>
    <cellStyle name="Linked Cell" xfId="1317" xr:uid="{00000000-0005-0000-0000-000019050000}"/>
    <cellStyle name="Moeda" xfId="43937" builtinId="4"/>
    <cellStyle name="Moeda 10" xfId="1318" xr:uid="{00000000-0005-0000-0000-00001B050000}"/>
    <cellStyle name="Moeda 11" xfId="1319" xr:uid="{00000000-0005-0000-0000-00001C050000}"/>
    <cellStyle name="Moeda 12" xfId="1320" xr:uid="{00000000-0005-0000-0000-00001D050000}"/>
    <cellStyle name="Moeda 13" xfId="1321" xr:uid="{00000000-0005-0000-0000-00001E050000}"/>
    <cellStyle name="Moeda 13 2" xfId="1322" xr:uid="{00000000-0005-0000-0000-00001F050000}"/>
    <cellStyle name="Moeda 13 2 2" xfId="1323" xr:uid="{00000000-0005-0000-0000-000020050000}"/>
    <cellStyle name="Moeda 13 2 2 2" xfId="1324" xr:uid="{00000000-0005-0000-0000-000021050000}"/>
    <cellStyle name="Moeda 13 2 2 3" xfId="1325" xr:uid="{00000000-0005-0000-0000-000022050000}"/>
    <cellStyle name="Moeda 13 2 3" xfId="1326" xr:uid="{00000000-0005-0000-0000-000023050000}"/>
    <cellStyle name="Moeda 13 2 4" xfId="1327" xr:uid="{00000000-0005-0000-0000-000024050000}"/>
    <cellStyle name="Moeda 13 3" xfId="1328" xr:uid="{00000000-0005-0000-0000-000025050000}"/>
    <cellStyle name="Moeda 13 3 2" xfId="1329" xr:uid="{00000000-0005-0000-0000-000026050000}"/>
    <cellStyle name="Moeda 13 3 2 2" xfId="1330" xr:uid="{00000000-0005-0000-0000-000027050000}"/>
    <cellStyle name="Moeda 13 3 2 3" xfId="1331" xr:uid="{00000000-0005-0000-0000-000028050000}"/>
    <cellStyle name="Moeda 13 3 3" xfId="1332" xr:uid="{00000000-0005-0000-0000-000029050000}"/>
    <cellStyle name="Moeda 13 3 4" xfId="1333" xr:uid="{00000000-0005-0000-0000-00002A050000}"/>
    <cellStyle name="Moeda 13 4" xfId="1334" xr:uid="{00000000-0005-0000-0000-00002B050000}"/>
    <cellStyle name="Moeda 13 4 2" xfId="1335" xr:uid="{00000000-0005-0000-0000-00002C050000}"/>
    <cellStyle name="Moeda 13 4 2 2" xfId="1336" xr:uid="{00000000-0005-0000-0000-00002D050000}"/>
    <cellStyle name="Moeda 13 4 2 3" xfId="1337" xr:uid="{00000000-0005-0000-0000-00002E050000}"/>
    <cellStyle name="Moeda 13 4 3" xfId="1338" xr:uid="{00000000-0005-0000-0000-00002F050000}"/>
    <cellStyle name="Moeda 13 4 4" xfId="1339" xr:uid="{00000000-0005-0000-0000-000030050000}"/>
    <cellStyle name="Moeda 13 5" xfId="1340" xr:uid="{00000000-0005-0000-0000-000031050000}"/>
    <cellStyle name="Moeda 13 5 2" xfId="1341" xr:uid="{00000000-0005-0000-0000-000032050000}"/>
    <cellStyle name="Moeda 13 5 3" xfId="1342" xr:uid="{00000000-0005-0000-0000-000033050000}"/>
    <cellStyle name="Moeda 13 6" xfId="1343" xr:uid="{00000000-0005-0000-0000-000034050000}"/>
    <cellStyle name="Moeda 13 7" xfId="1344" xr:uid="{00000000-0005-0000-0000-000035050000}"/>
    <cellStyle name="Moeda 14" xfId="1345" xr:uid="{00000000-0005-0000-0000-000036050000}"/>
    <cellStyle name="Moeda 15" xfId="1346" xr:uid="{00000000-0005-0000-0000-000037050000}"/>
    <cellStyle name="Moeda 16" xfId="1347" xr:uid="{00000000-0005-0000-0000-000038050000}"/>
    <cellStyle name="Moeda 17" xfId="43876" xr:uid="{00000000-0005-0000-0000-000039050000}"/>
    <cellStyle name="Moeda 17 2" xfId="44078" xr:uid="{4B29501C-D4E7-4694-A4EE-1B78B07E63EA}"/>
    <cellStyle name="Moeda 18" xfId="4" xr:uid="{00000000-0005-0000-0000-00003A050000}"/>
    <cellStyle name="Moeda 18 2" xfId="44020" xr:uid="{00000000-0005-0000-0000-00003B050000}"/>
    <cellStyle name="Moeda 18 3" xfId="43944" xr:uid="{00000000-0005-0000-0000-00003C050000}"/>
    <cellStyle name="Moeda 19" xfId="43946" xr:uid="{00000000-0005-0000-0000-00003D050000}"/>
    <cellStyle name="Moeda 2" xfId="8" xr:uid="{00000000-0005-0000-0000-00003E050000}"/>
    <cellStyle name="Moeda 2 10" xfId="43917" xr:uid="{00000000-0005-0000-0000-00003F050000}"/>
    <cellStyle name="Moeda 2 11" xfId="26" xr:uid="{00000000-0005-0000-0000-000040050000}"/>
    <cellStyle name="Moeda 2 12" xfId="44023" xr:uid="{00000000-0005-0000-0000-000041050000}"/>
    <cellStyle name="Moeda 2 2" xfId="28" xr:uid="{00000000-0005-0000-0000-000042050000}"/>
    <cellStyle name="Moeda 2 2 2" xfId="1348" xr:uid="{00000000-0005-0000-0000-000043050000}"/>
    <cellStyle name="Moeda 2 2 2 2" xfId="1349" xr:uid="{00000000-0005-0000-0000-000044050000}"/>
    <cellStyle name="Moeda 2 2 2 2 2" xfId="1350" xr:uid="{00000000-0005-0000-0000-000045050000}"/>
    <cellStyle name="Moeda 2 2 2 2 3" xfId="1351" xr:uid="{00000000-0005-0000-0000-000046050000}"/>
    <cellStyle name="Moeda 2 2 2 3" xfId="1352" xr:uid="{00000000-0005-0000-0000-000047050000}"/>
    <cellStyle name="Moeda 2 2 2 4" xfId="1353" xr:uid="{00000000-0005-0000-0000-000048050000}"/>
    <cellStyle name="Moeda 2 2 2 5" xfId="1354" xr:uid="{00000000-0005-0000-0000-000049050000}"/>
    <cellStyle name="Moeda 2 2 2 6" xfId="1355" xr:uid="{00000000-0005-0000-0000-00004A050000}"/>
    <cellStyle name="Moeda 2 2 3" xfId="1356" xr:uid="{00000000-0005-0000-0000-00004B050000}"/>
    <cellStyle name="Moeda 2 2 3 2" xfId="1357" xr:uid="{00000000-0005-0000-0000-00004C050000}"/>
    <cellStyle name="Moeda 2 2 3 2 2" xfId="1358" xr:uid="{00000000-0005-0000-0000-00004D050000}"/>
    <cellStyle name="Moeda 2 2 3 3" xfId="1359" xr:uid="{00000000-0005-0000-0000-00004E050000}"/>
    <cellStyle name="Moeda 2 2 3 4" xfId="1360" xr:uid="{00000000-0005-0000-0000-00004F050000}"/>
    <cellStyle name="Moeda 2 2 4" xfId="1361" xr:uid="{00000000-0005-0000-0000-000050050000}"/>
    <cellStyle name="Moeda 2 2 5" xfId="1362" xr:uid="{00000000-0005-0000-0000-000051050000}"/>
    <cellStyle name="Moeda 2 2 6" xfId="1363" xr:uid="{00000000-0005-0000-0000-000052050000}"/>
    <cellStyle name="Moeda 2 2 7" xfId="1364" xr:uid="{00000000-0005-0000-0000-000053050000}"/>
    <cellStyle name="Moeda 2 2 8" xfId="43881" xr:uid="{00000000-0005-0000-0000-000054050000}"/>
    <cellStyle name="Moeda 2 3" xfId="20" xr:uid="{00000000-0005-0000-0000-000055050000}"/>
    <cellStyle name="Moeda 2 3 2" xfId="1366" xr:uid="{00000000-0005-0000-0000-000056050000}"/>
    <cellStyle name="Moeda 2 3 2 2" xfId="1367" xr:uid="{00000000-0005-0000-0000-000057050000}"/>
    <cellStyle name="Moeda 2 3 2 2 2" xfId="1368" xr:uid="{00000000-0005-0000-0000-000058050000}"/>
    <cellStyle name="Moeda 2 3 2 3" xfId="1369" xr:uid="{00000000-0005-0000-0000-000059050000}"/>
    <cellStyle name="Moeda 2 3 3" xfId="1370" xr:uid="{00000000-0005-0000-0000-00005A050000}"/>
    <cellStyle name="Moeda 2 3 4" xfId="1371" xr:uid="{00000000-0005-0000-0000-00005B050000}"/>
    <cellStyle name="Moeda 2 3 5" xfId="1372" xr:uid="{00000000-0005-0000-0000-00005C050000}"/>
    <cellStyle name="Moeda 2 3 6" xfId="1373" xr:uid="{00000000-0005-0000-0000-00005D050000}"/>
    <cellStyle name="Moeda 2 3 7" xfId="1365" xr:uid="{00000000-0005-0000-0000-00005E050000}"/>
    <cellStyle name="Moeda 2 4" xfId="1374" xr:uid="{00000000-0005-0000-0000-00005F050000}"/>
    <cellStyle name="Moeda 2 4 2" xfId="1375" xr:uid="{00000000-0005-0000-0000-000060050000}"/>
    <cellStyle name="Moeda 2 4 2 2" xfId="1376" xr:uid="{00000000-0005-0000-0000-000061050000}"/>
    <cellStyle name="Moeda 2 4 3" xfId="1377" xr:uid="{00000000-0005-0000-0000-000062050000}"/>
    <cellStyle name="Moeda 2 4 4" xfId="1378" xr:uid="{00000000-0005-0000-0000-000063050000}"/>
    <cellStyle name="Moeda 2 5" xfId="1379" xr:uid="{00000000-0005-0000-0000-000064050000}"/>
    <cellStyle name="Moeda 2 6" xfId="1380" xr:uid="{00000000-0005-0000-0000-000065050000}"/>
    <cellStyle name="Moeda 2 7" xfId="1381" xr:uid="{00000000-0005-0000-0000-000066050000}"/>
    <cellStyle name="Moeda 2 8" xfId="1382" xr:uid="{00000000-0005-0000-0000-000067050000}"/>
    <cellStyle name="Moeda 2 9" xfId="43879" xr:uid="{00000000-0005-0000-0000-000068050000}"/>
    <cellStyle name="Moeda 2_Memória de Cálculo - BM 21 ANICUNS MARGEM ESQUERDA" xfId="1383" xr:uid="{00000000-0005-0000-0000-000069050000}"/>
    <cellStyle name="Moeda 20" xfId="44016" xr:uid="{00000000-0005-0000-0000-00006A050000}"/>
    <cellStyle name="Moeda 21" xfId="44081" xr:uid="{A8E9F571-7F70-47D4-836A-4B51660F4CBB}"/>
    <cellStyle name="Moeda 3" xfId="35" xr:uid="{00000000-0005-0000-0000-00006B050000}"/>
    <cellStyle name="Moeda 3 10" xfId="1384" xr:uid="{00000000-0005-0000-0000-00006C050000}"/>
    <cellStyle name="Moeda 3 10 10" xfId="1385" xr:uid="{00000000-0005-0000-0000-00006D050000}"/>
    <cellStyle name="Moeda 3 10 2" xfId="1386" xr:uid="{00000000-0005-0000-0000-00006E050000}"/>
    <cellStyle name="Moeda 3 10 2 2" xfId="1387" xr:uid="{00000000-0005-0000-0000-00006F050000}"/>
    <cellStyle name="Moeda 3 10 2 2 2" xfId="1388" xr:uid="{00000000-0005-0000-0000-000070050000}"/>
    <cellStyle name="Moeda 3 10 2 2 2 2" xfId="1389" xr:uid="{00000000-0005-0000-0000-000071050000}"/>
    <cellStyle name="Moeda 3 10 2 2 2 3" xfId="1390" xr:uid="{00000000-0005-0000-0000-000072050000}"/>
    <cellStyle name="Moeda 3 10 2 2 3" xfId="1391" xr:uid="{00000000-0005-0000-0000-000073050000}"/>
    <cellStyle name="Moeda 3 10 2 2 4" xfId="1392" xr:uid="{00000000-0005-0000-0000-000074050000}"/>
    <cellStyle name="Moeda 3 10 2 3" xfId="1393" xr:uid="{00000000-0005-0000-0000-000075050000}"/>
    <cellStyle name="Moeda 3 10 2 3 2" xfId="1394" xr:uid="{00000000-0005-0000-0000-000076050000}"/>
    <cellStyle name="Moeda 3 10 2 3 2 2" xfId="1395" xr:uid="{00000000-0005-0000-0000-000077050000}"/>
    <cellStyle name="Moeda 3 10 2 3 2 3" xfId="1396" xr:uid="{00000000-0005-0000-0000-000078050000}"/>
    <cellStyle name="Moeda 3 10 2 3 3" xfId="1397" xr:uid="{00000000-0005-0000-0000-000079050000}"/>
    <cellStyle name="Moeda 3 10 2 3 4" xfId="1398" xr:uid="{00000000-0005-0000-0000-00007A050000}"/>
    <cellStyle name="Moeda 3 10 2 4" xfId="1399" xr:uid="{00000000-0005-0000-0000-00007B050000}"/>
    <cellStyle name="Moeda 3 10 2 4 2" xfId="1400" xr:uid="{00000000-0005-0000-0000-00007C050000}"/>
    <cellStyle name="Moeda 3 10 2 4 2 2" xfId="1401" xr:uid="{00000000-0005-0000-0000-00007D050000}"/>
    <cellStyle name="Moeda 3 10 2 4 2 3" xfId="1402" xr:uid="{00000000-0005-0000-0000-00007E050000}"/>
    <cellStyle name="Moeda 3 10 2 4 3" xfId="1403" xr:uid="{00000000-0005-0000-0000-00007F050000}"/>
    <cellStyle name="Moeda 3 10 2 4 4" xfId="1404" xr:uid="{00000000-0005-0000-0000-000080050000}"/>
    <cellStyle name="Moeda 3 10 2 5" xfId="1405" xr:uid="{00000000-0005-0000-0000-000081050000}"/>
    <cellStyle name="Moeda 3 10 2 5 2" xfId="1406" xr:uid="{00000000-0005-0000-0000-000082050000}"/>
    <cellStyle name="Moeda 3 10 2 5 3" xfId="1407" xr:uid="{00000000-0005-0000-0000-000083050000}"/>
    <cellStyle name="Moeda 3 10 2 6" xfId="1408" xr:uid="{00000000-0005-0000-0000-000084050000}"/>
    <cellStyle name="Moeda 3 10 2 7" xfId="1409" xr:uid="{00000000-0005-0000-0000-000085050000}"/>
    <cellStyle name="Moeda 3 10 3" xfId="1410" xr:uid="{00000000-0005-0000-0000-000086050000}"/>
    <cellStyle name="Moeda 3 10 3 2" xfId="1411" xr:uid="{00000000-0005-0000-0000-000087050000}"/>
    <cellStyle name="Moeda 3 10 3 2 2" xfId="1412" xr:uid="{00000000-0005-0000-0000-000088050000}"/>
    <cellStyle name="Moeda 3 10 3 2 3" xfId="1413" xr:uid="{00000000-0005-0000-0000-000089050000}"/>
    <cellStyle name="Moeda 3 10 3 3" xfId="1414" xr:uid="{00000000-0005-0000-0000-00008A050000}"/>
    <cellStyle name="Moeda 3 10 3 4" xfId="1415" xr:uid="{00000000-0005-0000-0000-00008B050000}"/>
    <cellStyle name="Moeda 3 10 4" xfId="1416" xr:uid="{00000000-0005-0000-0000-00008C050000}"/>
    <cellStyle name="Moeda 3 10 4 2" xfId="1417" xr:uid="{00000000-0005-0000-0000-00008D050000}"/>
    <cellStyle name="Moeda 3 10 4 2 2" xfId="1418" xr:uid="{00000000-0005-0000-0000-00008E050000}"/>
    <cellStyle name="Moeda 3 10 4 2 3" xfId="1419" xr:uid="{00000000-0005-0000-0000-00008F050000}"/>
    <cellStyle name="Moeda 3 10 4 3" xfId="1420" xr:uid="{00000000-0005-0000-0000-000090050000}"/>
    <cellStyle name="Moeda 3 10 4 4" xfId="1421" xr:uid="{00000000-0005-0000-0000-000091050000}"/>
    <cellStyle name="Moeda 3 10 5" xfId="1422" xr:uid="{00000000-0005-0000-0000-000092050000}"/>
    <cellStyle name="Moeda 3 10 5 2" xfId="1423" xr:uid="{00000000-0005-0000-0000-000093050000}"/>
    <cellStyle name="Moeda 3 10 5 2 2" xfId="1424" xr:uid="{00000000-0005-0000-0000-000094050000}"/>
    <cellStyle name="Moeda 3 10 5 2 3" xfId="1425" xr:uid="{00000000-0005-0000-0000-000095050000}"/>
    <cellStyle name="Moeda 3 10 5 3" xfId="1426" xr:uid="{00000000-0005-0000-0000-000096050000}"/>
    <cellStyle name="Moeda 3 10 5 4" xfId="1427" xr:uid="{00000000-0005-0000-0000-000097050000}"/>
    <cellStyle name="Moeda 3 10 6" xfId="1428" xr:uid="{00000000-0005-0000-0000-000098050000}"/>
    <cellStyle name="Moeda 3 10 6 2" xfId="1429" xr:uid="{00000000-0005-0000-0000-000099050000}"/>
    <cellStyle name="Moeda 3 10 6 3" xfId="1430" xr:uid="{00000000-0005-0000-0000-00009A050000}"/>
    <cellStyle name="Moeda 3 10 7" xfId="1431" xr:uid="{00000000-0005-0000-0000-00009B050000}"/>
    <cellStyle name="Moeda 3 10 8" xfId="1432" xr:uid="{00000000-0005-0000-0000-00009C050000}"/>
    <cellStyle name="Moeda 3 10 9" xfId="1433" xr:uid="{00000000-0005-0000-0000-00009D050000}"/>
    <cellStyle name="Moeda 3 11" xfId="1434" xr:uid="{00000000-0005-0000-0000-00009E050000}"/>
    <cellStyle name="Moeda 3 11 10" xfId="1435" xr:uid="{00000000-0005-0000-0000-00009F050000}"/>
    <cellStyle name="Moeda 3 11 2" xfId="1436" xr:uid="{00000000-0005-0000-0000-0000A0050000}"/>
    <cellStyle name="Moeda 3 11 2 2" xfId="1437" xr:uid="{00000000-0005-0000-0000-0000A1050000}"/>
    <cellStyle name="Moeda 3 11 2 2 2" xfId="1438" xr:uid="{00000000-0005-0000-0000-0000A2050000}"/>
    <cellStyle name="Moeda 3 11 2 2 2 2" xfId="1439" xr:uid="{00000000-0005-0000-0000-0000A3050000}"/>
    <cellStyle name="Moeda 3 11 2 2 2 3" xfId="1440" xr:uid="{00000000-0005-0000-0000-0000A4050000}"/>
    <cellStyle name="Moeda 3 11 2 2 3" xfId="1441" xr:uid="{00000000-0005-0000-0000-0000A5050000}"/>
    <cellStyle name="Moeda 3 11 2 2 4" xfId="1442" xr:uid="{00000000-0005-0000-0000-0000A6050000}"/>
    <cellStyle name="Moeda 3 11 2 3" xfId="1443" xr:uid="{00000000-0005-0000-0000-0000A7050000}"/>
    <cellStyle name="Moeda 3 11 2 3 2" xfId="1444" xr:uid="{00000000-0005-0000-0000-0000A8050000}"/>
    <cellStyle name="Moeda 3 11 2 3 2 2" xfId="1445" xr:uid="{00000000-0005-0000-0000-0000A9050000}"/>
    <cellStyle name="Moeda 3 11 2 3 2 3" xfId="1446" xr:uid="{00000000-0005-0000-0000-0000AA050000}"/>
    <cellStyle name="Moeda 3 11 2 3 3" xfId="1447" xr:uid="{00000000-0005-0000-0000-0000AB050000}"/>
    <cellStyle name="Moeda 3 11 2 3 4" xfId="1448" xr:uid="{00000000-0005-0000-0000-0000AC050000}"/>
    <cellStyle name="Moeda 3 11 2 4" xfId="1449" xr:uid="{00000000-0005-0000-0000-0000AD050000}"/>
    <cellStyle name="Moeda 3 11 2 4 2" xfId="1450" xr:uid="{00000000-0005-0000-0000-0000AE050000}"/>
    <cellStyle name="Moeda 3 11 2 4 2 2" xfId="1451" xr:uid="{00000000-0005-0000-0000-0000AF050000}"/>
    <cellStyle name="Moeda 3 11 2 4 2 3" xfId="1452" xr:uid="{00000000-0005-0000-0000-0000B0050000}"/>
    <cellStyle name="Moeda 3 11 2 4 3" xfId="1453" xr:uid="{00000000-0005-0000-0000-0000B1050000}"/>
    <cellStyle name="Moeda 3 11 2 4 4" xfId="1454" xr:uid="{00000000-0005-0000-0000-0000B2050000}"/>
    <cellStyle name="Moeda 3 11 2 5" xfId="1455" xr:uid="{00000000-0005-0000-0000-0000B3050000}"/>
    <cellStyle name="Moeda 3 11 2 5 2" xfId="1456" xr:uid="{00000000-0005-0000-0000-0000B4050000}"/>
    <cellStyle name="Moeda 3 11 2 5 3" xfId="1457" xr:uid="{00000000-0005-0000-0000-0000B5050000}"/>
    <cellStyle name="Moeda 3 11 2 6" xfId="1458" xr:uid="{00000000-0005-0000-0000-0000B6050000}"/>
    <cellStyle name="Moeda 3 11 2 7" xfId="1459" xr:uid="{00000000-0005-0000-0000-0000B7050000}"/>
    <cellStyle name="Moeda 3 11 3" xfId="1460" xr:uid="{00000000-0005-0000-0000-0000B8050000}"/>
    <cellStyle name="Moeda 3 11 3 2" xfId="1461" xr:uid="{00000000-0005-0000-0000-0000B9050000}"/>
    <cellStyle name="Moeda 3 11 3 2 2" xfId="1462" xr:uid="{00000000-0005-0000-0000-0000BA050000}"/>
    <cellStyle name="Moeda 3 11 3 2 3" xfId="1463" xr:uid="{00000000-0005-0000-0000-0000BB050000}"/>
    <cellStyle name="Moeda 3 11 3 3" xfId="1464" xr:uid="{00000000-0005-0000-0000-0000BC050000}"/>
    <cellStyle name="Moeda 3 11 3 4" xfId="1465" xr:uid="{00000000-0005-0000-0000-0000BD050000}"/>
    <cellStyle name="Moeda 3 11 4" xfId="1466" xr:uid="{00000000-0005-0000-0000-0000BE050000}"/>
    <cellStyle name="Moeda 3 11 4 2" xfId="1467" xr:uid="{00000000-0005-0000-0000-0000BF050000}"/>
    <cellStyle name="Moeda 3 11 4 2 2" xfId="1468" xr:uid="{00000000-0005-0000-0000-0000C0050000}"/>
    <cellStyle name="Moeda 3 11 4 2 3" xfId="1469" xr:uid="{00000000-0005-0000-0000-0000C1050000}"/>
    <cellStyle name="Moeda 3 11 4 3" xfId="1470" xr:uid="{00000000-0005-0000-0000-0000C2050000}"/>
    <cellStyle name="Moeda 3 11 4 4" xfId="1471" xr:uid="{00000000-0005-0000-0000-0000C3050000}"/>
    <cellStyle name="Moeda 3 11 5" xfId="1472" xr:uid="{00000000-0005-0000-0000-0000C4050000}"/>
    <cellStyle name="Moeda 3 11 5 2" xfId="1473" xr:uid="{00000000-0005-0000-0000-0000C5050000}"/>
    <cellStyle name="Moeda 3 11 5 2 2" xfId="1474" xr:uid="{00000000-0005-0000-0000-0000C6050000}"/>
    <cellStyle name="Moeda 3 11 5 2 3" xfId="1475" xr:uid="{00000000-0005-0000-0000-0000C7050000}"/>
    <cellStyle name="Moeda 3 11 5 3" xfId="1476" xr:uid="{00000000-0005-0000-0000-0000C8050000}"/>
    <cellStyle name="Moeda 3 11 5 4" xfId="1477" xr:uid="{00000000-0005-0000-0000-0000C9050000}"/>
    <cellStyle name="Moeda 3 11 6" xfId="1478" xr:uid="{00000000-0005-0000-0000-0000CA050000}"/>
    <cellStyle name="Moeda 3 11 6 2" xfId="1479" xr:uid="{00000000-0005-0000-0000-0000CB050000}"/>
    <cellStyle name="Moeda 3 11 6 3" xfId="1480" xr:uid="{00000000-0005-0000-0000-0000CC050000}"/>
    <cellStyle name="Moeda 3 11 7" xfId="1481" xr:uid="{00000000-0005-0000-0000-0000CD050000}"/>
    <cellStyle name="Moeda 3 11 8" xfId="1482" xr:uid="{00000000-0005-0000-0000-0000CE050000}"/>
    <cellStyle name="Moeda 3 11 9" xfId="1483" xr:uid="{00000000-0005-0000-0000-0000CF050000}"/>
    <cellStyle name="Moeda 3 12" xfId="1484" xr:uid="{00000000-0005-0000-0000-0000D0050000}"/>
    <cellStyle name="Moeda 3 12 2" xfId="1485" xr:uid="{00000000-0005-0000-0000-0000D1050000}"/>
    <cellStyle name="Moeda 3 12 2 2" xfId="1486" xr:uid="{00000000-0005-0000-0000-0000D2050000}"/>
    <cellStyle name="Moeda 3 12 2 2 2" xfId="1487" xr:uid="{00000000-0005-0000-0000-0000D3050000}"/>
    <cellStyle name="Moeda 3 12 2 2 3" xfId="1488" xr:uid="{00000000-0005-0000-0000-0000D4050000}"/>
    <cellStyle name="Moeda 3 12 2 3" xfId="1489" xr:uid="{00000000-0005-0000-0000-0000D5050000}"/>
    <cellStyle name="Moeda 3 12 2 4" xfId="1490" xr:uid="{00000000-0005-0000-0000-0000D6050000}"/>
    <cellStyle name="Moeda 3 12 3" xfId="1491" xr:uid="{00000000-0005-0000-0000-0000D7050000}"/>
    <cellStyle name="Moeda 3 12 3 2" xfId="1492" xr:uid="{00000000-0005-0000-0000-0000D8050000}"/>
    <cellStyle name="Moeda 3 12 3 2 2" xfId="1493" xr:uid="{00000000-0005-0000-0000-0000D9050000}"/>
    <cellStyle name="Moeda 3 12 3 2 3" xfId="1494" xr:uid="{00000000-0005-0000-0000-0000DA050000}"/>
    <cellStyle name="Moeda 3 12 3 3" xfId="1495" xr:uid="{00000000-0005-0000-0000-0000DB050000}"/>
    <cellStyle name="Moeda 3 12 3 4" xfId="1496" xr:uid="{00000000-0005-0000-0000-0000DC050000}"/>
    <cellStyle name="Moeda 3 12 4" xfId="1497" xr:uid="{00000000-0005-0000-0000-0000DD050000}"/>
    <cellStyle name="Moeda 3 12 4 2" xfId="1498" xr:uid="{00000000-0005-0000-0000-0000DE050000}"/>
    <cellStyle name="Moeda 3 12 4 2 2" xfId="1499" xr:uid="{00000000-0005-0000-0000-0000DF050000}"/>
    <cellStyle name="Moeda 3 12 4 2 3" xfId="1500" xr:uid="{00000000-0005-0000-0000-0000E0050000}"/>
    <cellStyle name="Moeda 3 12 4 3" xfId="1501" xr:uid="{00000000-0005-0000-0000-0000E1050000}"/>
    <cellStyle name="Moeda 3 12 4 4" xfId="1502" xr:uid="{00000000-0005-0000-0000-0000E2050000}"/>
    <cellStyle name="Moeda 3 12 5" xfId="1503" xr:uid="{00000000-0005-0000-0000-0000E3050000}"/>
    <cellStyle name="Moeda 3 12 5 2" xfId="1504" xr:uid="{00000000-0005-0000-0000-0000E4050000}"/>
    <cellStyle name="Moeda 3 12 5 3" xfId="1505" xr:uid="{00000000-0005-0000-0000-0000E5050000}"/>
    <cellStyle name="Moeda 3 12 6" xfId="1506" xr:uid="{00000000-0005-0000-0000-0000E6050000}"/>
    <cellStyle name="Moeda 3 12 7" xfId="1507" xr:uid="{00000000-0005-0000-0000-0000E7050000}"/>
    <cellStyle name="Moeda 3 12 8" xfId="1508" xr:uid="{00000000-0005-0000-0000-0000E8050000}"/>
    <cellStyle name="Moeda 3 13" xfId="1509" xr:uid="{00000000-0005-0000-0000-0000E9050000}"/>
    <cellStyle name="Moeda 3 13 2" xfId="1510" xr:uid="{00000000-0005-0000-0000-0000EA050000}"/>
    <cellStyle name="Moeda 3 13 2 2" xfId="1511" xr:uid="{00000000-0005-0000-0000-0000EB050000}"/>
    <cellStyle name="Moeda 3 13 2 2 2" xfId="1512" xr:uid="{00000000-0005-0000-0000-0000EC050000}"/>
    <cellStyle name="Moeda 3 13 2 2 3" xfId="1513" xr:uid="{00000000-0005-0000-0000-0000ED050000}"/>
    <cellStyle name="Moeda 3 13 2 3" xfId="1514" xr:uid="{00000000-0005-0000-0000-0000EE050000}"/>
    <cellStyle name="Moeda 3 13 2 4" xfId="1515" xr:uid="{00000000-0005-0000-0000-0000EF050000}"/>
    <cellStyle name="Moeda 3 13 3" xfId="1516" xr:uid="{00000000-0005-0000-0000-0000F0050000}"/>
    <cellStyle name="Moeda 3 13 3 2" xfId="1517" xr:uid="{00000000-0005-0000-0000-0000F1050000}"/>
    <cellStyle name="Moeda 3 13 3 3" xfId="1518" xr:uid="{00000000-0005-0000-0000-0000F2050000}"/>
    <cellStyle name="Moeda 3 13 4" xfId="1519" xr:uid="{00000000-0005-0000-0000-0000F3050000}"/>
    <cellStyle name="Moeda 3 13 5" xfId="1520" xr:uid="{00000000-0005-0000-0000-0000F4050000}"/>
    <cellStyle name="Moeda 3 14" xfId="1521" xr:uid="{00000000-0005-0000-0000-0000F5050000}"/>
    <cellStyle name="Moeda 3 14 2" xfId="1522" xr:uid="{00000000-0005-0000-0000-0000F6050000}"/>
    <cellStyle name="Moeda 3 14 2 2" xfId="1523" xr:uid="{00000000-0005-0000-0000-0000F7050000}"/>
    <cellStyle name="Moeda 3 14 2 3" xfId="1524" xr:uid="{00000000-0005-0000-0000-0000F8050000}"/>
    <cellStyle name="Moeda 3 14 3" xfId="1525" xr:uid="{00000000-0005-0000-0000-0000F9050000}"/>
    <cellStyle name="Moeda 3 14 4" xfId="1526" xr:uid="{00000000-0005-0000-0000-0000FA050000}"/>
    <cellStyle name="Moeda 3 15" xfId="1527" xr:uid="{00000000-0005-0000-0000-0000FB050000}"/>
    <cellStyle name="Moeda 3 15 2" xfId="1528" xr:uid="{00000000-0005-0000-0000-0000FC050000}"/>
    <cellStyle name="Moeda 3 15 2 2" xfId="1529" xr:uid="{00000000-0005-0000-0000-0000FD050000}"/>
    <cellStyle name="Moeda 3 15 2 3" xfId="1530" xr:uid="{00000000-0005-0000-0000-0000FE050000}"/>
    <cellStyle name="Moeda 3 15 3" xfId="1531" xr:uid="{00000000-0005-0000-0000-0000FF050000}"/>
    <cellStyle name="Moeda 3 15 4" xfId="1532" xr:uid="{00000000-0005-0000-0000-000000060000}"/>
    <cellStyle name="Moeda 3 16" xfId="1533" xr:uid="{00000000-0005-0000-0000-000001060000}"/>
    <cellStyle name="Moeda 3 16 2" xfId="1534" xr:uid="{00000000-0005-0000-0000-000002060000}"/>
    <cellStyle name="Moeda 3 16 2 2" xfId="1535" xr:uid="{00000000-0005-0000-0000-000003060000}"/>
    <cellStyle name="Moeda 3 16 2 3" xfId="1536" xr:uid="{00000000-0005-0000-0000-000004060000}"/>
    <cellStyle name="Moeda 3 16 3" xfId="1537" xr:uid="{00000000-0005-0000-0000-000005060000}"/>
    <cellStyle name="Moeda 3 16 4" xfId="1538" xr:uid="{00000000-0005-0000-0000-000006060000}"/>
    <cellStyle name="Moeda 3 17" xfId="1539" xr:uid="{00000000-0005-0000-0000-000007060000}"/>
    <cellStyle name="Moeda 3 17 2" xfId="1540" xr:uid="{00000000-0005-0000-0000-000008060000}"/>
    <cellStyle name="Moeda 3 17 3" xfId="1541" xr:uid="{00000000-0005-0000-0000-000009060000}"/>
    <cellStyle name="Moeda 3 18" xfId="1542" xr:uid="{00000000-0005-0000-0000-00000A060000}"/>
    <cellStyle name="Moeda 3 18 2" xfId="1543" xr:uid="{00000000-0005-0000-0000-00000B060000}"/>
    <cellStyle name="Moeda 3 18 3" xfId="1544" xr:uid="{00000000-0005-0000-0000-00000C060000}"/>
    <cellStyle name="Moeda 3 19" xfId="1545" xr:uid="{00000000-0005-0000-0000-00000D060000}"/>
    <cellStyle name="Moeda 3 2" xfId="1546" xr:uid="{00000000-0005-0000-0000-00000E060000}"/>
    <cellStyle name="Moeda 3 2 10" xfId="1547" xr:uid="{00000000-0005-0000-0000-00000F060000}"/>
    <cellStyle name="Moeda 3 2 10 2" xfId="1548" xr:uid="{00000000-0005-0000-0000-000010060000}"/>
    <cellStyle name="Moeda 3 2 10 3" xfId="1549" xr:uid="{00000000-0005-0000-0000-000011060000}"/>
    <cellStyle name="Moeda 3 2 11" xfId="1550" xr:uid="{00000000-0005-0000-0000-000012060000}"/>
    <cellStyle name="Moeda 3 2 12" xfId="1551" xr:uid="{00000000-0005-0000-0000-000013060000}"/>
    <cellStyle name="Moeda 3 2 13" xfId="1552" xr:uid="{00000000-0005-0000-0000-000014060000}"/>
    <cellStyle name="Moeda 3 2 14" xfId="1553" xr:uid="{00000000-0005-0000-0000-000015060000}"/>
    <cellStyle name="Moeda 3 2 2" xfId="1554" xr:uid="{00000000-0005-0000-0000-000016060000}"/>
    <cellStyle name="Moeda 3 2 2 10" xfId="1555" xr:uid="{00000000-0005-0000-0000-000017060000}"/>
    <cellStyle name="Moeda 3 2 2 11" xfId="1556" xr:uid="{00000000-0005-0000-0000-000018060000}"/>
    <cellStyle name="Moeda 3 2 2 2" xfId="1557" xr:uid="{00000000-0005-0000-0000-000019060000}"/>
    <cellStyle name="Moeda 3 2 2 2 2" xfId="1558" xr:uid="{00000000-0005-0000-0000-00001A060000}"/>
    <cellStyle name="Moeda 3 2 2 2 2 2" xfId="1559" xr:uid="{00000000-0005-0000-0000-00001B060000}"/>
    <cellStyle name="Moeda 3 2 2 2 2 2 2" xfId="1560" xr:uid="{00000000-0005-0000-0000-00001C060000}"/>
    <cellStyle name="Moeda 3 2 2 2 2 2 2 2" xfId="1561" xr:uid="{00000000-0005-0000-0000-00001D060000}"/>
    <cellStyle name="Moeda 3 2 2 2 2 2 2 3" xfId="1562" xr:uid="{00000000-0005-0000-0000-00001E060000}"/>
    <cellStyle name="Moeda 3 2 2 2 2 2 3" xfId="1563" xr:uid="{00000000-0005-0000-0000-00001F060000}"/>
    <cellStyle name="Moeda 3 2 2 2 2 2 4" xfId="1564" xr:uid="{00000000-0005-0000-0000-000020060000}"/>
    <cellStyle name="Moeda 3 2 2 2 2 3" xfId="1565" xr:uid="{00000000-0005-0000-0000-000021060000}"/>
    <cellStyle name="Moeda 3 2 2 2 2 3 2" xfId="1566" xr:uid="{00000000-0005-0000-0000-000022060000}"/>
    <cellStyle name="Moeda 3 2 2 2 2 3 2 2" xfId="1567" xr:uid="{00000000-0005-0000-0000-000023060000}"/>
    <cellStyle name="Moeda 3 2 2 2 2 3 2 3" xfId="1568" xr:uid="{00000000-0005-0000-0000-000024060000}"/>
    <cellStyle name="Moeda 3 2 2 2 2 3 3" xfId="1569" xr:uid="{00000000-0005-0000-0000-000025060000}"/>
    <cellStyle name="Moeda 3 2 2 2 2 3 4" xfId="1570" xr:uid="{00000000-0005-0000-0000-000026060000}"/>
    <cellStyle name="Moeda 3 2 2 2 2 4" xfId="1571" xr:uid="{00000000-0005-0000-0000-000027060000}"/>
    <cellStyle name="Moeda 3 2 2 2 2 4 2" xfId="1572" xr:uid="{00000000-0005-0000-0000-000028060000}"/>
    <cellStyle name="Moeda 3 2 2 2 2 4 2 2" xfId="1573" xr:uid="{00000000-0005-0000-0000-000029060000}"/>
    <cellStyle name="Moeda 3 2 2 2 2 4 2 3" xfId="1574" xr:uid="{00000000-0005-0000-0000-00002A060000}"/>
    <cellStyle name="Moeda 3 2 2 2 2 4 3" xfId="1575" xr:uid="{00000000-0005-0000-0000-00002B060000}"/>
    <cellStyle name="Moeda 3 2 2 2 2 4 4" xfId="1576" xr:uid="{00000000-0005-0000-0000-00002C060000}"/>
    <cellStyle name="Moeda 3 2 2 2 2 5" xfId="1577" xr:uid="{00000000-0005-0000-0000-00002D060000}"/>
    <cellStyle name="Moeda 3 2 2 2 2 5 2" xfId="1578" xr:uid="{00000000-0005-0000-0000-00002E060000}"/>
    <cellStyle name="Moeda 3 2 2 2 2 5 3" xfId="1579" xr:uid="{00000000-0005-0000-0000-00002F060000}"/>
    <cellStyle name="Moeda 3 2 2 2 2 6" xfId="1580" xr:uid="{00000000-0005-0000-0000-000030060000}"/>
    <cellStyle name="Moeda 3 2 2 2 2 7" xfId="1581" xr:uid="{00000000-0005-0000-0000-000031060000}"/>
    <cellStyle name="Moeda 3 2 2 2 3" xfId="1582" xr:uid="{00000000-0005-0000-0000-000032060000}"/>
    <cellStyle name="Moeda 3 2 2 2 3 2" xfId="1583" xr:uid="{00000000-0005-0000-0000-000033060000}"/>
    <cellStyle name="Moeda 3 2 2 2 3 2 2" xfId="1584" xr:uid="{00000000-0005-0000-0000-000034060000}"/>
    <cellStyle name="Moeda 3 2 2 2 3 2 3" xfId="1585" xr:uid="{00000000-0005-0000-0000-000035060000}"/>
    <cellStyle name="Moeda 3 2 2 2 3 3" xfId="1586" xr:uid="{00000000-0005-0000-0000-000036060000}"/>
    <cellStyle name="Moeda 3 2 2 2 3 4" xfId="1587" xr:uid="{00000000-0005-0000-0000-000037060000}"/>
    <cellStyle name="Moeda 3 2 2 2 4" xfId="1588" xr:uid="{00000000-0005-0000-0000-000038060000}"/>
    <cellStyle name="Moeda 3 2 2 2 4 2" xfId="1589" xr:uid="{00000000-0005-0000-0000-000039060000}"/>
    <cellStyle name="Moeda 3 2 2 2 4 2 2" xfId="1590" xr:uid="{00000000-0005-0000-0000-00003A060000}"/>
    <cellStyle name="Moeda 3 2 2 2 4 2 3" xfId="1591" xr:uid="{00000000-0005-0000-0000-00003B060000}"/>
    <cellStyle name="Moeda 3 2 2 2 4 3" xfId="1592" xr:uid="{00000000-0005-0000-0000-00003C060000}"/>
    <cellStyle name="Moeda 3 2 2 2 4 4" xfId="1593" xr:uid="{00000000-0005-0000-0000-00003D060000}"/>
    <cellStyle name="Moeda 3 2 2 2 5" xfId="1594" xr:uid="{00000000-0005-0000-0000-00003E060000}"/>
    <cellStyle name="Moeda 3 2 2 2 5 2" xfId="1595" xr:uid="{00000000-0005-0000-0000-00003F060000}"/>
    <cellStyle name="Moeda 3 2 2 2 5 2 2" xfId="1596" xr:uid="{00000000-0005-0000-0000-000040060000}"/>
    <cellStyle name="Moeda 3 2 2 2 5 2 3" xfId="1597" xr:uid="{00000000-0005-0000-0000-000041060000}"/>
    <cellStyle name="Moeda 3 2 2 2 5 3" xfId="1598" xr:uid="{00000000-0005-0000-0000-000042060000}"/>
    <cellStyle name="Moeda 3 2 2 2 5 4" xfId="1599" xr:uid="{00000000-0005-0000-0000-000043060000}"/>
    <cellStyle name="Moeda 3 2 2 2 6" xfId="1600" xr:uid="{00000000-0005-0000-0000-000044060000}"/>
    <cellStyle name="Moeda 3 2 2 2 6 2" xfId="1601" xr:uid="{00000000-0005-0000-0000-000045060000}"/>
    <cellStyle name="Moeda 3 2 2 2 6 3" xfId="1602" xr:uid="{00000000-0005-0000-0000-000046060000}"/>
    <cellStyle name="Moeda 3 2 2 2 7" xfId="1603" xr:uid="{00000000-0005-0000-0000-000047060000}"/>
    <cellStyle name="Moeda 3 2 2 2 8" xfId="1604" xr:uid="{00000000-0005-0000-0000-000048060000}"/>
    <cellStyle name="Moeda 3 2 2 2 9" xfId="1605" xr:uid="{00000000-0005-0000-0000-000049060000}"/>
    <cellStyle name="Moeda 3 2 2 3" xfId="1606" xr:uid="{00000000-0005-0000-0000-00004A060000}"/>
    <cellStyle name="Moeda 3 2 2 3 2" xfId="1607" xr:uid="{00000000-0005-0000-0000-00004B060000}"/>
    <cellStyle name="Moeda 3 2 2 3 2 2" xfId="1608" xr:uid="{00000000-0005-0000-0000-00004C060000}"/>
    <cellStyle name="Moeda 3 2 2 3 2 2 2" xfId="1609" xr:uid="{00000000-0005-0000-0000-00004D060000}"/>
    <cellStyle name="Moeda 3 2 2 3 2 2 3" xfId="1610" xr:uid="{00000000-0005-0000-0000-00004E060000}"/>
    <cellStyle name="Moeda 3 2 2 3 2 3" xfId="1611" xr:uid="{00000000-0005-0000-0000-00004F060000}"/>
    <cellStyle name="Moeda 3 2 2 3 2 4" xfId="1612" xr:uid="{00000000-0005-0000-0000-000050060000}"/>
    <cellStyle name="Moeda 3 2 2 3 3" xfId="1613" xr:uid="{00000000-0005-0000-0000-000051060000}"/>
    <cellStyle name="Moeda 3 2 2 3 3 2" xfId="1614" xr:uid="{00000000-0005-0000-0000-000052060000}"/>
    <cellStyle name="Moeda 3 2 2 3 3 2 2" xfId="1615" xr:uid="{00000000-0005-0000-0000-000053060000}"/>
    <cellStyle name="Moeda 3 2 2 3 3 2 3" xfId="1616" xr:uid="{00000000-0005-0000-0000-000054060000}"/>
    <cellStyle name="Moeda 3 2 2 3 3 3" xfId="1617" xr:uid="{00000000-0005-0000-0000-000055060000}"/>
    <cellStyle name="Moeda 3 2 2 3 3 4" xfId="1618" xr:uid="{00000000-0005-0000-0000-000056060000}"/>
    <cellStyle name="Moeda 3 2 2 3 4" xfId="1619" xr:uid="{00000000-0005-0000-0000-000057060000}"/>
    <cellStyle name="Moeda 3 2 2 3 4 2" xfId="1620" xr:uid="{00000000-0005-0000-0000-000058060000}"/>
    <cellStyle name="Moeda 3 2 2 3 4 2 2" xfId="1621" xr:uid="{00000000-0005-0000-0000-000059060000}"/>
    <cellStyle name="Moeda 3 2 2 3 4 2 3" xfId="1622" xr:uid="{00000000-0005-0000-0000-00005A060000}"/>
    <cellStyle name="Moeda 3 2 2 3 4 3" xfId="1623" xr:uid="{00000000-0005-0000-0000-00005B060000}"/>
    <cellStyle name="Moeda 3 2 2 3 4 4" xfId="1624" xr:uid="{00000000-0005-0000-0000-00005C060000}"/>
    <cellStyle name="Moeda 3 2 2 3 5" xfId="1625" xr:uid="{00000000-0005-0000-0000-00005D060000}"/>
    <cellStyle name="Moeda 3 2 2 3 5 2" xfId="1626" xr:uid="{00000000-0005-0000-0000-00005E060000}"/>
    <cellStyle name="Moeda 3 2 2 3 5 3" xfId="1627" xr:uid="{00000000-0005-0000-0000-00005F060000}"/>
    <cellStyle name="Moeda 3 2 2 3 6" xfId="1628" xr:uid="{00000000-0005-0000-0000-000060060000}"/>
    <cellStyle name="Moeda 3 2 2 3 7" xfId="1629" xr:uid="{00000000-0005-0000-0000-000061060000}"/>
    <cellStyle name="Moeda 3 2 2 4" xfId="1630" xr:uid="{00000000-0005-0000-0000-000062060000}"/>
    <cellStyle name="Moeda 3 2 2 4 2" xfId="1631" xr:uid="{00000000-0005-0000-0000-000063060000}"/>
    <cellStyle name="Moeda 3 2 2 4 2 2" xfId="1632" xr:uid="{00000000-0005-0000-0000-000064060000}"/>
    <cellStyle name="Moeda 3 2 2 4 2 3" xfId="1633" xr:uid="{00000000-0005-0000-0000-000065060000}"/>
    <cellStyle name="Moeda 3 2 2 4 3" xfId="1634" xr:uid="{00000000-0005-0000-0000-000066060000}"/>
    <cellStyle name="Moeda 3 2 2 4 4" xfId="1635" xr:uid="{00000000-0005-0000-0000-000067060000}"/>
    <cellStyle name="Moeda 3 2 2 5" xfId="1636" xr:uid="{00000000-0005-0000-0000-000068060000}"/>
    <cellStyle name="Moeda 3 2 2 5 2" xfId="1637" xr:uid="{00000000-0005-0000-0000-000069060000}"/>
    <cellStyle name="Moeda 3 2 2 5 2 2" xfId="1638" xr:uid="{00000000-0005-0000-0000-00006A060000}"/>
    <cellStyle name="Moeda 3 2 2 5 2 3" xfId="1639" xr:uid="{00000000-0005-0000-0000-00006B060000}"/>
    <cellStyle name="Moeda 3 2 2 5 3" xfId="1640" xr:uid="{00000000-0005-0000-0000-00006C060000}"/>
    <cellStyle name="Moeda 3 2 2 5 4" xfId="1641" xr:uid="{00000000-0005-0000-0000-00006D060000}"/>
    <cellStyle name="Moeda 3 2 2 6" xfId="1642" xr:uid="{00000000-0005-0000-0000-00006E060000}"/>
    <cellStyle name="Moeda 3 2 2 6 2" xfId="1643" xr:uid="{00000000-0005-0000-0000-00006F060000}"/>
    <cellStyle name="Moeda 3 2 2 6 2 2" xfId="1644" xr:uid="{00000000-0005-0000-0000-000070060000}"/>
    <cellStyle name="Moeda 3 2 2 6 2 3" xfId="1645" xr:uid="{00000000-0005-0000-0000-000071060000}"/>
    <cellStyle name="Moeda 3 2 2 6 3" xfId="1646" xr:uid="{00000000-0005-0000-0000-000072060000}"/>
    <cellStyle name="Moeda 3 2 2 6 4" xfId="1647" xr:uid="{00000000-0005-0000-0000-000073060000}"/>
    <cellStyle name="Moeda 3 2 2 7" xfId="1648" xr:uid="{00000000-0005-0000-0000-000074060000}"/>
    <cellStyle name="Moeda 3 2 2 7 2" xfId="1649" xr:uid="{00000000-0005-0000-0000-000075060000}"/>
    <cellStyle name="Moeda 3 2 2 7 3" xfId="1650" xr:uid="{00000000-0005-0000-0000-000076060000}"/>
    <cellStyle name="Moeda 3 2 2 8" xfId="1651" xr:uid="{00000000-0005-0000-0000-000077060000}"/>
    <cellStyle name="Moeda 3 2 2 9" xfId="1652" xr:uid="{00000000-0005-0000-0000-000078060000}"/>
    <cellStyle name="Moeda 3 2 3" xfId="1653" xr:uid="{00000000-0005-0000-0000-000079060000}"/>
    <cellStyle name="Moeda 3 2 3 10" xfId="1654" xr:uid="{00000000-0005-0000-0000-00007A060000}"/>
    <cellStyle name="Moeda 3 2 3 2" xfId="1655" xr:uid="{00000000-0005-0000-0000-00007B060000}"/>
    <cellStyle name="Moeda 3 2 3 2 2" xfId="1656" xr:uid="{00000000-0005-0000-0000-00007C060000}"/>
    <cellStyle name="Moeda 3 2 3 2 2 2" xfId="1657" xr:uid="{00000000-0005-0000-0000-00007D060000}"/>
    <cellStyle name="Moeda 3 2 3 2 2 2 2" xfId="1658" xr:uid="{00000000-0005-0000-0000-00007E060000}"/>
    <cellStyle name="Moeda 3 2 3 2 2 2 3" xfId="1659" xr:uid="{00000000-0005-0000-0000-00007F060000}"/>
    <cellStyle name="Moeda 3 2 3 2 2 3" xfId="1660" xr:uid="{00000000-0005-0000-0000-000080060000}"/>
    <cellStyle name="Moeda 3 2 3 2 2 4" xfId="1661" xr:uid="{00000000-0005-0000-0000-000081060000}"/>
    <cellStyle name="Moeda 3 2 3 2 3" xfId="1662" xr:uid="{00000000-0005-0000-0000-000082060000}"/>
    <cellStyle name="Moeda 3 2 3 2 3 2" xfId="1663" xr:uid="{00000000-0005-0000-0000-000083060000}"/>
    <cellStyle name="Moeda 3 2 3 2 3 2 2" xfId="1664" xr:uid="{00000000-0005-0000-0000-000084060000}"/>
    <cellStyle name="Moeda 3 2 3 2 3 2 3" xfId="1665" xr:uid="{00000000-0005-0000-0000-000085060000}"/>
    <cellStyle name="Moeda 3 2 3 2 3 3" xfId="1666" xr:uid="{00000000-0005-0000-0000-000086060000}"/>
    <cellStyle name="Moeda 3 2 3 2 3 4" xfId="1667" xr:uid="{00000000-0005-0000-0000-000087060000}"/>
    <cellStyle name="Moeda 3 2 3 2 4" xfId="1668" xr:uid="{00000000-0005-0000-0000-000088060000}"/>
    <cellStyle name="Moeda 3 2 3 2 4 2" xfId="1669" xr:uid="{00000000-0005-0000-0000-000089060000}"/>
    <cellStyle name="Moeda 3 2 3 2 4 2 2" xfId="1670" xr:uid="{00000000-0005-0000-0000-00008A060000}"/>
    <cellStyle name="Moeda 3 2 3 2 4 2 3" xfId="1671" xr:uid="{00000000-0005-0000-0000-00008B060000}"/>
    <cellStyle name="Moeda 3 2 3 2 4 3" xfId="1672" xr:uid="{00000000-0005-0000-0000-00008C060000}"/>
    <cellStyle name="Moeda 3 2 3 2 4 4" xfId="1673" xr:uid="{00000000-0005-0000-0000-00008D060000}"/>
    <cellStyle name="Moeda 3 2 3 2 5" xfId="1674" xr:uid="{00000000-0005-0000-0000-00008E060000}"/>
    <cellStyle name="Moeda 3 2 3 2 5 2" xfId="1675" xr:uid="{00000000-0005-0000-0000-00008F060000}"/>
    <cellStyle name="Moeda 3 2 3 2 5 3" xfId="1676" xr:uid="{00000000-0005-0000-0000-000090060000}"/>
    <cellStyle name="Moeda 3 2 3 2 6" xfId="1677" xr:uid="{00000000-0005-0000-0000-000091060000}"/>
    <cellStyle name="Moeda 3 2 3 2 7" xfId="1678" xr:uid="{00000000-0005-0000-0000-000092060000}"/>
    <cellStyle name="Moeda 3 2 3 3" xfId="1679" xr:uid="{00000000-0005-0000-0000-000093060000}"/>
    <cellStyle name="Moeda 3 2 3 4" xfId="1680" xr:uid="{00000000-0005-0000-0000-000094060000}"/>
    <cellStyle name="Moeda 3 2 3 4 2" xfId="1681" xr:uid="{00000000-0005-0000-0000-000095060000}"/>
    <cellStyle name="Moeda 3 2 3 4 2 2" xfId="1682" xr:uid="{00000000-0005-0000-0000-000096060000}"/>
    <cellStyle name="Moeda 3 2 3 4 2 3" xfId="1683" xr:uid="{00000000-0005-0000-0000-000097060000}"/>
    <cellStyle name="Moeda 3 2 3 4 3" xfId="1684" xr:uid="{00000000-0005-0000-0000-000098060000}"/>
    <cellStyle name="Moeda 3 2 3 4 4" xfId="1685" xr:uid="{00000000-0005-0000-0000-000099060000}"/>
    <cellStyle name="Moeda 3 2 3 5" xfId="1686" xr:uid="{00000000-0005-0000-0000-00009A060000}"/>
    <cellStyle name="Moeda 3 2 3 5 2" xfId="1687" xr:uid="{00000000-0005-0000-0000-00009B060000}"/>
    <cellStyle name="Moeda 3 2 3 5 2 2" xfId="1688" xr:uid="{00000000-0005-0000-0000-00009C060000}"/>
    <cellStyle name="Moeda 3 2 3 5 2 3" xfId="1689" xr:uid="{00000000-0005-0000-0000-00009D060000}"/>
    <cellStyle name="Moeda 3 2 3 5 3" xfId="1690" xr:uid="{00000000-0005-0000-0000-00009E060000}"/>
    <cellStyle name="Moeda 3 2 3 5 4" xfId="1691" xr:uid="{00000000-0005-0000-0000-00009F060000}"/>
    <cellStyle name="Moeda 3 2 3 6" xfId="1692" xr:uid="{00000000-0005-0000-0000-0000A0060000}"/>
    <cellStyle name="Moeda 3 2 3 6 2" xfId="1693" xr:uid="{00000000-0005-0000-0000-0000A1060000}"/>
    <cellStyle name="Moeda 3 2 3 6 2 2" xfId="1694" xr:uid="{00000000-0005-0000-0000-0000A2060000}"/>
    <cellStyle name="Moeda 3 2 3 6 2 3" xfId="1695" xr:uid="{00000000-0005-0000-0000-0000A3060000}"/>
    <cellStyle name="Moeda 3 2 3 6 3" xfId="1696" xr:uid="{00000000-0005-0000-0000-0000A4060000}"/>
    <cellStyle name="Moeda 3 2 3 6 4" xfId="1697" xr:uid="{00000000-0005-0000-0000-0000A5060000}"/>
    <cellStyle name="Moeda 3 2 3 7" xfId="1698" xr:uid="{00000000-0005-0000-0000-0000A6060000}"/>
    <cellStyle name="Moeda 3 2 3 7 2" xfId="1699" xr:uid="{00000000-0005-0000-0000-0000A7060000}"/>
    <cellStyle name="Moeda 3 2 3 7 3" xfId="1700" xr:uid="{00000000-0005-0000-0000-0000A8060000}"/>
    <cellStyle name="Moeda 3 2 3 8" xfId="1701" xr:uid="{00000000-0005-0000-0000-0000A9060000}"/>
    <cellStyle name="Moeda 3 2 3 9" xfId="1702" xr:uid="{00000000-0005-0000-0000-0000AA060000}"/>
    <cellStyle name="Moeda 3 2 4" xfId="1703" xr:uid="{00000000-0005-0000-0000-0000AB060000}"/>
    <cellStyle name="Moeda 3 2 4 2" xfId="1704" xr:uid="{00000000-0005-0000-0000-0000AC060000}"/>
    <cellStyle name="Moeda 3 2 4 2 2" xfId="1705" xr:uid="{00000000-0005-0000-0000-0000AD060000}"/>
    <cellStyle name="Moeda 3 2 4 2 2 2" xfId="1706" xr:uid="{00000000-0005-0000-0000-0000AE060000}"/>
    <cellStyle name="Moeda 3 2 4 2 2 2 2" xfId="1707" xr:uid="{00000000-0005-0000-0000-0000AF060000}"/>
    <cellStyle name="Moeda 3 2 4 2 2 2 3" xfId="1708" xr:uid="{00000000-0005-0000-0000-0000B0060000}"/>
    <cellStyle name="Moeda 3 2 4 2 2 3" xfId="1709" xr:uid="{00000000-0005-0000-0000-0000B1060000}"/>
    <cellStyle name="Moeda 3 2 4 2 2 4" xfId="1710" xr:uid="{00000000-0005-0000-0000-0000B2060000}"/>
    <cellStyle name="Moeda 3 2 4 2 3" xfId="1711" xr:uid="{00000000-0005-0000-0000-0000B3060000}"/>
    <cellStyle name="Moeda 3 2 4 2 3 2" xfId="1712" xr:uid="{00000000-0005-0000-0000-0000B4060000}"/>
    <cellStyle name="Moeda 3 2 4 2 3 2 2" xfId="1713" xr:uid="{00000000-0005-0000-0000-0000B5060000}"/>
    <cellStyle name="Moeda 3 2 4 2 3 2 3" xfId="1714" xr:uid="{00000000-0005-0000-0000-0000B6060000}"/>
    <cellStyle name="Moeda 3 2 4 2 3 3" xfId="1715" xr:uid="{00000000-0005-0000-0000-0000B7060000}"/>
    <cellStyle name="Moeda 3 2 4 2 3 4" xfId="1716" xr:uid="{00000000-0005-0000-0000-0000B8060000}"/>
    <cellStyle name="Moeda 3 2 4 2 4" xfId="1717" xr:uid="{00000000-0005-0000-0000-0000B9060000}"/>
    <cellStyle name="Moeda 3 2 4 2 4 2" xfId="1718" xr:uid="{00000000-0005-0000-0000-0000BA060000}"/>
    <cellStyle name="Moeda 3 2 4 2 4 2 2" xfId="1719" xr:uid="{00000000-0005-0000-0000-0000BB060000}"/>
    <cellStyle name="Moeda 3 2 4 2 4 2 3" xfId="1720" xr:uid="{00000000-0005-0000-0000-0000BC060000}"/>
    <cellStyle name="Moeda 3 2 4 2 4 3" xfId="1721" xr:uid="{00000000-0005-0000-0000-0000BD060000}"/>
    <cellStyle name="Moeda 3 2 4 2 4 4" xfId="1722" xr:uid="{00000000-0005-0000-0000-0000BE060000}"/>
    <cellStyle name="Moeda 3 2 4 2 5" xfId="1723" xr:uid="{00000000-0005-0000-0000-0000BF060000}"/>
    <cellStyle name="Moeda 3 2 4 2 5 2" xfId="1724" xr:uid="{00000000-0005-0000-0000-0000C0060000}"/>
    <cellStyle name="Moeda 3 2 4 2 5 3" xfId="1725" xr:uid="{00000000-0005-0000-0000-0000C1060000}"/>
    <cellStyle name="Moeda 3 2 4 2 6" xfId="1726" xr:uid="{00000000-0005-0000-0000-0000C2060000}"/>
    <cellStyle name="Moeda 3 2 4 2 7" xfId="1727" xr:uid="{00000000-0005-0000-0000-0000C3060000}"/>
    <cellStyle name="Moeda 3 2 4 3" xfId="1728" xr:uid="{00000000-0005-0000-0000-0000C4060000}"/>
    <cellStyle name="Moeda 3 2 4 3 2" xfId="1729" xr:uid="{00000000-0005-0000-0000-0000C5060000}"/>
    <cellStyle name="Moeda 3 2 4 3 2 2" xfId="1730" xr:uid="{00000000-0005-0000-0000-0000C6060000}"/>
    <cellStyle name="Moeda 3 2 4 3 2 3" xfId="1731" xr:uid="{00000000-0005-0000-0000-0000C7060000}"/>
    <cellStyle name="Moeda 3 2 4 3 3" xfId="1732" xr:uid="{00000000-0005-0000-0000-0000C8060000}"/>
    <cellStyle name="Moeda 3 2 4 3 4" xfId="1733" xr:uid="{00000000-0005-0000-0000-0000C9060000}"/>
    <cellStyle name="Moeda 3 2 4 4" xfId="1734" xr:uid="{00000000-0005-0000-0000-0000CA060000}"/>
    <cellStyle name="Moeda 3 2 4 4 2" xfId="1735" xr:uid="{00000000-0005-0000-0000-0000CB060000}"/>
    <cellStyle name="Moeda 3 2 4 4 2 2" xfId="1736" xr:uid="{00000000-0005-0000-0000-0000CC060000}"/>
    <cellStyle name="Moeda 3 2 4 4 2 3" xfId="1737" xr:uid="{00000000-0005-0000-0000-0000CD060000}"/>
    <cellStyle name="Moeda 3 2 4 4 3" xfId="1738" xr:uid="{00000000-0005-0000-0000-0000CE060000}"/>
    <cellStyle name="Moeda 3 2 4 4 4" xfId="1739" xr:uid="{00000000-0005-0000-0000-0000CF060000}"/>
    <cellStyle name="Moeda 3 2 4 5" xfId="1740" xr:uid="{00000000-0005-0000-0000-0000D0060000}"/>
    <cellStyle name="Moeda 3 2 4 5 2" xfId="1741" xr:uid="{00000000-0005-0000-0000-0000D1060000}"/>
    <cellStyle name="Moeda 3 2 4 5 2 2" xfId="1742" xr:uid="{00000000-0005-0000-0000-0000D2060000}"/>
    <cellStyle name="Moeda 3 2 4 5 2 3" xfId="1743" xr:uid="{00000000-0005-0000-0000-0000D3060000}"/>
    <cellStyle name="Moeda 3 2 4 5 3" xfId="1744" xr:uid="{00000000-0005-0000-0000-0000D4060000}"/>
    <cellStyle name="Moeda 3 2 4 5 4" xfId="1745" xr:uid="{00000000-0005-0000-0000-0000D5060000}"/>
    <cellStyle name="Moeda 3 2 4 6" xfId="1746" xr:uid="{00000000-0005-0000-0000-0000D6060000}"/>
    <cellStyle name="Moeda 3 2 4 6 2" xfId="1747" xr:uid="{00000000-0005-0000-0000-0000D7060000}"/>
    <cellStyle name="Moeda 3 2 4 6 3" xfId="1748" xr:uid="{00000000-0005-0000-0000-0000D8060000}"/>
    <cellStyle name="Moeda 3 2 4 7" xfId="1749" xr:uid="{00000000-0005-0000-0000-0000D9060000}"/>
    <cellStyle name="Moeda 3 2 4 8" xfId="1750" xr:uid="{00000000-0005-0000-0000-0000DA060000}"/>
    <cellStyle name="Moeda 3 2 4 9" xfId="1751" xr:uid="{00000000-0005-0000-0000-0000DB060000}"/>
    <cellStyle name="Moeda 3 2 5" xfId="1752" xr:uid="{00000000-0005-0000-0000-0000DC060000}"/>
    <cellStyle name="Moeda 3 2 5 2" xfId="1753" xr:uid="{00000000-0005-0000-0000-0000DD060000}"/>
    <cellStyle name="Moeda 3 2 5 2 2" xfId="1754" xr:uid="{00000000-0005-0000-0000-0000DE060000}"/>
    <cellStyle name="Moeda 3 2 5 2 2 2" xfId="1755" xr:uid="{00000000-0005-0000-0000-0000DF060000}"/>
    <cellStyle name="Moeda 3 2 5 2 2 2 2" xfId="1756" xr:uid="{00000000-0005-0000-0000-0000E0060000}"/>
    <cellStyle name="Moeda 3 2 5 2 2 2 3" xfId="1757" xr:uid="{00000000-0005-0000-0000-0000E1060000}"/>
    <cellStyle name="Moeda 3 2 5 2 2 3" xfId="1758" xr:uid="{00000000-0005-0000-0000-0000E2060000}"/>
    <cellStyle name="Moeda 3 2 5 2 2 4" xfId="1759" xr:uid="{00000000-0005-0000-0000-0000E3060000}"/>
    <cellStyle name="Moeda 3 2 5 2 3" xfId="1760" xr:uid="{00000000-0005-0000-0000-0000E4060000}"/>
    <cellStyle name="Moeda 3 2 5 2 3 2" xfId="1761" xr:uid="{00000000-0005-0000-0000-0000E5060000}"/>
    <cellStyle name="Moeda 3 2 5 2 3 2 2" xfId="1762" xr:uid="{00000000-0005-0000-0000-0000E6060000}"/>
    <cellStyle name="Moeda 3 2 5 2 3 2 3" xfId="1763" xr:uid="{00000000-0005-0000-0000-0000E7060000}"/>
    <cellStyle name="Moeda 3 2 5 2 3 3" xfId="1764" xr:uid="{00000000-0005-0000-0000-0000E8060000}"/>
    <cellStyle name="Moeda 3 2 5 2 3 4" xfId="1765" xr:uid="{00000000-0005-0000-0000-0000E9060000}"/>
    <cellStyle name="Moeda 3 2 5 2 4" xfId="1766" xr:uid="{00000000-0005-0000-0000-0000EA060000}"/>
    <cellStyle name="Moeda 3 2 5 2 4 2" xfId="1767" xr:uid="{00000000-0005-0000-0000-0000EB060000}"/>
    <cellStyle name="Moeda 3 2 5 2 4 2 2" xfId="1768" xr:uid="{00000000-0005-0000-0000-0000EC060000}"/>
    <cellStyle name="Moeda 3 2 5 2 4 2 3" xfId="1769" xr:uid="{00000000-0005-0000-0000-0000ED060000}"/>
    <cellStyle name="Moeda 3 2 5 2 4 3" xfId="1770" xr:uid="{00000000-0005-0000-0000-0000EE060000}"/>
    <cellStyle name="Moeda 3 2 5 2 4 4" xfId="1771" xr:uid="{00000000-0005-0000-0000-0000EF060000}"/>
    <cellStyle name="Moeda 3 2 5 2 5" xfId="1772" xr:uid="{00000000-0005-0000-0000-0000F0060000}"/>
    <cellStyle name="Moeda 3 2 5 2 5 2" xfId="1773" xr:uid="{00000000-0005-0000-0000-0000F1060000}"/>
    <cellStyle name="Moeda 3 2 5 2 5 3" xfId="1774" xr:uid="{00000000-0005-0000-0000-0000F2060000}"/>
    <cellStyle name="Moeda 3 2 5 2 6" xfId="1775" xr:uid="{00000000-0005-0000-0000-0000F3060000}"/>
    <cellStyle name="Moeda 3 2 5 2 7" xfId="1776" xr:uid="{00000000-0005-0000-0000-0000F4060000}"/>
    <cellStyle name="Moeda 3 2 5 3" xfId="1777" xr:uid="{00000000-0005-0000-0000-0000F5060000}"/>
    <cellStyle name="Moeda 3 2 5 3 2" xfId="1778" xr:uid="{00000000-0005-0000-0000-0000F6060000}"/>
    <cellStyle name="Moeda 3 2 5 3 2 2" xfId="1779" xr:uid="{00000000-0005-0000-0000-0000F7060000}"/>
    <cellStyle name="Moeda 3 2 5 3 2 3" xfId="1780" xr:uid="{00000000-0005-0000-0000-0000F8060000}"/>
    <cellStyle name="Moeda 3 2 5 3 3" xfId="1781" xr:uid="{00000000-0005-0000-0000-0000F9060000}"/>
    <cellStyle name="Moeda 3 2 5 3 4" xfId="1782" xr:uid="{00000000-0005-0000-0000-0000FA060000}"/>
    <cellStyle name="Moeda 3 2 5 4" xfId="1783" xr:uid="{00000000-0005-0000-0000-0000FB060000}"/>
    <cellStyle name="Moeda 3 2 5 4 2" xfId="1784" xr:uid="{00000000-0005-0000-0000-0000FC060000}"/>
    <cellStyle name="Moeda 3 2 5 4 2 2" xfId="1785" xr:uid="{00000000-0005-0000-0000-0000FD060000}"/>
    <cellStyle name="Moeda 3 2 5 4 2 3" xfId="1786" xr:uid="{00000000-0005-0000-0000-0000FE060000}"/>
    <cellStyle name="Moeda 3 2 5 4 3" xfId="1787" xr:uid="{00000000-0005-0000-0000-0000FF060000}"/>
    <cellStyle name="Moeda 3 2 5 4 4" xfId="1788" xr:uid="{00000000-0005-0000-0000-000000070000}"/>
    <cellStyle name="Moeda 3 2 5 5" xfId="1789" xr:uid="{00000000-0005-0000-0000-000001070000}"/>
    <cellStyle name="Moeda 3 2 5 5 2" xfId="1790" xr:uid="{00000000-0005-0000-0000-000002070000}"/>
    <cellStyle name="Moeda 3 2 5 5 2 2" xfId="1791" xr:uid="{00000000-0005-0000-0000-000003070000}"/>
    <cellStyle name="Moeda 3 2 5 5 2 3" xfId="1792" xr:uid="{00000000-0005-0000-0000-000004070000}"/>
    <cellStyle name="Moeda 3 2 5 5 3" xfId="1793" xr:uid="{00000000-0005-0000-0000-000005070000}"/>
    <cellStyle name="Moeda 3 2 5 5 4" xfId="1794" xr:uid="{00000000-0005-0000-0000-000006070000}"/>
    <cellStyle name="Moeda 3 2 5 6" xfId="1795" xr:uid="{00000000-0005-0000-0000-000007070000}"/>
    <cellStyle name="Moeda 3 2 5 6 2" xfId="1796" xr:uid="{00000000-0005-0000-0000-000008070000}"/>
    <cellStyle name="Moeda 3 2 5 6 3" xfId="1797" xr:uid="{00000000-0005-0000-0000-000009070000}"/>
    <cellStyle name="Moeda 3 2 5 7" xfId="1798" xr:uid="{00000000-0005-0000-0000-00000A070000}"/>
    <cellStyle name="Moeda 3 2 5 8" xfId="1799" xr:uid="{00000000-0005-0000-0000-00000B070000}"/>
    <cellStyle name="Moeda 3 2 6" xfId="1800" xr:uid="{00000000-0005-0000-0000-00000C070000}"/>
    <cellStyle name="Moeda 3 2 6 2" xfId="1801" xr:uid="{00000000-0005-0000-0000-00000D070000}"/>
    <cellStyle name="Moeda 3 2 6 2 2" xfId="1802" xr:uid="{00000000-0005-0000-0000-00000E070000}"/>
    <cellStyle name="Moeda 3 2 6 2 2 2" xfId="1803" xr:uid="{00000000-0005-0000-0000-00000F070000}"/>
    <cellStyle name="Moeda 3 2 6 2 2 3" xfId="1804" xr:uid="{00000000-0005-0000-0000-000010070000}"/>
    <cellStyle name="Moeda 3 2 6 2 3" xfId="1805" xr:uid="{00000000-0005-0000-0000-000011070000}"/>
    <cellStyle name="Moeda 3 2 6 2 4" xfId="1806" xr:uid="{00000000-0005-0000-0000-000012070000}"/>
    <cellStyle name="Moeda 3 2 6 3" xfId="1807" xr:uid="{00000000-0005-0000-0000-000013070000}"/>
    <cellStyle name="Moeda 3 2 6 3 2" xfId="1808" xr:uid="{00000000-0005-0000-0000-000014070000}"/>
    <cellStyle name="Moeda 3 2 6 3 2 2" xfId="1809" xr:uid="{00000000-0005-0000-0000-000015070000}"/>
    <cellStyle name="Moeda 3 2 6 3 2 3" xfId="1810" xr:uid="{00000000-0005-0000-0000-000016070000}"/>
    <cellStyle name="Moeda 3 2 6 3 3" xfId="1811" xr:uid="{00000000-0005-0000-0000-000017070000}"/>
    <cellStyle name="Moeda 3 2 6 3 4" xfId="1812" xr:uid="{00000000-0005-0000-0000-000018070000}"/>
    <cellStyle name="Moeda 3 2 6 4" xfId="1813" xr:uid="{00000000-0005-0000-0000-000019070000}"/>
    <cellStyle name="Moeda 3 2 6 4 2" xfId="1814" xr:uid="{00000000-0005-0000-0000-00001A070000}"/>
    <cellStyle name="Moeda 3 2 6 4 2 2" xfId="1815" xr:uid="{00000000-0005-0000-0000-00001B070000}"/>
    <cellStyle name="Moeda 3 2 6 4 2 3" xfId="1816" xr:uid="{00000000-0005-0000-0000-00001C070000}"/>
    <cellStyle name="Moeda 3 2 6 4 3" xfId="1817" xr:uid="{00000000-0005-0000-0000-00001D070000}"/>
    <cellStyle name="Moeda 3 2 6 4 4" xfId="1818" xr:uid="{00000000-0005-0000-0000-00001E070000}"/>
    <cellStyle name="Moeda 3 2 6 5" xfId="1819" xr:uid="{00000000-0005-0000-0000-00001F070000}"/>
    <cellStyle name="Moeda 3 2 6 5 2" xfId="1820" xr:uid="{00000000-0005-0000-0000-000020070000}"/>
    <cellStyle name="Moeda 3 2 6 5 3" xfId="1821" xr:uid="{00000000-0005-0000-0000-000021070000}"/>
    <cellStyle name="Moeda 3 2 6 6" xfId="1822" xr:uid="{00000000-0005-0000-0000-000022070000}"/>
    <cellStyle name="Moeda 3 2 6 7" xfId="1823" xr:uid="{00000000-0005-0000-0000-000023070000}"/>
    <cellStyle name="Moeda 3 2 7" xfId="1824" xr:uid="{00000000-0005-0000-0000-000024070000}"/>
    <cellStyle name="Moeda 3 2 7 2" xfId="1825" xr:uid="{00000000-0005-0000-0000-000025070000}"/>
    <cellStyle name="Moeda 3 2 7 2 2" xfId="1826" xr:uid="{00000000-0005-0000-0000-000026070000}"/>
    <cellStyle name="Moeda 3 2 7 2 3" xfId="1827" xr:uid="{00000000-0005-0000-0000-000027070000}"/>
    <cellStyle name="Moeda 3 2 7 3" xfId="1828" xr:uid="{00000000-0005-0000-0000-000028070000}"/>
    <cellStyle name="Moeda 3 2 7 4" xfId="1829" xr:uid="{00000000-0005-0000-0000-000029070000}"/>
    <cellStyle name="Moeda 3 2 8" xfId="1830" xr:uid="{00000000-0005-0000-0000-00002A070000}"/>
    <cellStyle name="Moeda 3 2 8 2" xfId="1831" xr:uid="{00000000-0005-0000-0000-00002B070000}"/>
    <cellStyle name="Moeda 3 2 8 2 2" xfId="1832" xr:uid="{00000000-0005-0000-0000-00002C070000}"/>
    <cellStyle name="Moeda 3 2 8 2 3" xfId="1833" xr:uid="{00000000-0005-0000-0000-00002D070000}"/>
    <cellStyle name="Moeda 3 2 8 3" xfId="1834" xr:uid="{00000000-0005-0000-0000-00002E070000}"/>
    <cellStyle name="Moeda 3 2 8 4" xfId="1835" xr:uid="{00000000-0005-0000-0000-00002F070000}"/>
    <cellStyle name="Moeda 3 2 9" xfId="1836" xr:uid="{00000000-0005-0000-0000-000030070000}"/>
    <cellStyle name="Moeda 3 2 9 2" xfId="1837" xr:uid="{00000000-0005-0000-0000-000031070000}"/>
    <cellStyle name="Moeda 3 2 9 2 2" xfId="1838" xr:uid="{00000000-0005-0000-0000-000032070000}"/>
    <cellStyle name="Moeda 3 2 9 2 3" xfId="1839" xr:uid="{00000000-0005-0000-0000-000033070000}"/>
    <cellStyle name="Moeda 3 2 9 3" xfId="1840" xr:uid="{00000000-0005-0000-0000-000034070000}"/>
    <cellStyle name="Moeda 3 2 9 4" xfId="1841" xr:uid="{00000000-0005-0000-0000-000035070000}"/>
    <cellStyle name="Moeda 3 20" xfId="1842" xr:uid="{00000000-0005-0000-0000-000036070000}"/>
    <cellStyle name="Moeda 3 21" xfId="1843" xr:uid="{00000000-0005-0000-0000-000037070000}"/>
    <cellStyle name="Moeda 3 22" xfId="1844" xr:uid="{00000000-0005-0000-0000-000038070000}"/>
    <cellStyle name="Moeda 3 23" xfId="1845" xr:uid="{00000000-0005-0000-0000-000039070000}"/>
    <cellStyle name="Moeda 3 24" xfId="1846" xr:uid="{00000000-0005-0000-0000-00003A070000}"/>
    <cellStyle name="Moeda 3 25" xfId="1847" xr:uid="{00000000-0005-0000-0000-00003B070000}"/>
    <cellStyle name="Moeda 3 26" xfId="1848" xr:uid="{00000000-0005-0000-0000-00003C070000}"/>
    <cellStyle name="Moeda 3 27" xfId="43886" xr:uid="{00000000-0005-0000-0000-00003D070000}"/>
    <cellStyle name="Moeda 3 28" xfId="43904" xr:uid="{00000000-0005-0000-0000-00003E070000}"/>
    <cellStyle name="Moeda 3 3" xfId="1849" xr:uid="{00000000-0005-0000-0000-00003F070000}"/>
    <cellStyle name="Moeda 3 3 2" xfId="1850" xr:uid="{00000000-0005-0000-0000-000040070000}"/>
    <cellStyle name="Moeda 3 3 3" xfId="1851" xr:uid="{00000000-0005-0000-0000-000041070000}"/>
    <cellStyle name="Moeda 3 3 4" xfId="1852" xr:uid="{00000000-0005-0000-0000-000042070000}"/>
    <cellStyle name="Moeda 3 3 5" xfId="1853" xr:uid="{00000000-0005-0000-0000-000043070000}"/>
    <cellStyle name="Moeda 3 4" xfId="1854" xr:uid="{00000000-0005-0000-0000-000044070000}"/>
    <cellStyle name="Moeda 3 4 10" xfId="1855" xr:uid="{00000000-0005-0000-0000-000045070000}"/>
    <cellStyle name="Moeda 3 4 11" xfId="1856" xr:uid="{00000000-0005-0000-0000-000046070000}"/>
    <cellStyle name="Moeda 3 4 12" xfId="1857" xr:uid="{00000000-0005-0000-0000-000047070000}"/>
    <cellStyle name="Moeda 3 4 13" xfId="43925" xr:uid="{00000000-0005-0000-0000-000048070000}"/>
    <cellStyle name="Moeda 3 4 2" xfId="1858" xr:uid="{00000000-0005-0000-0000-000049070000}"/>
    <cellStyle name="Moeda 3 4 2 2" xfId="1859" xr:uid="{00000000-0005-0000-0000-00004A070000}"/>
    <cellStyle name="Moeda 3 4 2 2 2" xfId="1860" xr:uid="{00000000-0005-0000-0000-00004B070000}"/>
    <cellStyle name="Moeda 3 4 2 2 2 2" xfId="1861" xr:uid="{00000000-0005-0000-0000-00004C070000}"/>
    <cellStyle name="Moeda 3 4 2 2 2 2 2" xfId="1862" xr:uid="{00000000-0005-0000-0000-00004D070000}"/>
    <cellStyle name="Moeda 3 4 2 2 2 2 3" xfId="1863" xr:uid="{00000000-0005-0000-0000-00004E070000}"/>
    <cellStyle name="Moeda 3 4 2 2 2 3" xfId="1864" xr:uid="{00000000-0005-0000-0000-00004F070000}"/>
    <cellStyle name="Moeda 3 4 2 2 2 4" xfId="1865" xr:uid="{00000000-0005-0000-0000-000050070000}"/>
    <cellStyle name="Moeda 3 4 2 2 3" xfId="1866" xr:uid="{00000000-0005-0000-0000-000051070000}"/>
    <cellStyle name="Moeda 3 4 2 2 3 2" xfId="1867" xr:uid="{00000000-0005-0000-0000-000052070000}"/>
    <cellStyle name="Moeda 3 4 2 2 3 2 2" xfId="1868" xr:uid="{00000000-0005-0000-0000-000053070000}"/>
    <cellStyle name="Moeda 3 4 2 2 3 2 3" xfId="1869" xr:uid="{00000000-0005-0000-0000-000054070000}"/>
    <cellStyle name="Moeda 3 4 2 2 3 3" xfId="1870" xr:uid="{00000000-0005-0000-0000-000055070000}"/>
    <cellStyle name="Moeda 3 4 2 2 3 4" xfId="1871" xr:uid="{00000000-0005-0000-0000-000056070000}"/>
    <cellStyle name="Moeda 3 4 2 2 4" xfId="1872" xr:uid="{00000000-0005-0000-0000-000057070000}"/>
    <cellStyle name="Moeda 3 4 2 2 4 2" xfId="1873" xr:uid="{00000000-0005-0000-0000-000058070000}"/>
    <cellStyle name="Moeda 3 4 2 2 4 2 2" xfId="1874" xr:uid="{00000000-0005-0000-0000-000059070000}"/>
    <cellStyle name="Moeda 3 4 2 2 4 2 3" xfId="1875" xr:uid="{00000000-0005-0000-0000-00005A070000}"/>
    <cellStyle name="Moeda 3 4 2 2 4 3" xfId="1876" xr:uid="{00000000-0005-0000-0000-00005B070000}"/>
    <cellStyle name="Moeda 3 4 2 2 4 4" xfId="1877" xr:uid="{00000000-0005-0000-0000-00005C070000}"/>
    <cellStyle name="Moeda 3 4 2 2 5" xfId="1878" xr:uid="{00000000-0005-0000-0000-00005D070000}"/>
    <cellStyle name="Moeda 3 4 2 2 5 2" xfId="1879" xr:uid="{00000000-0005-0000-0000-00005E070000}"/>
    <cellStyle name="Moeda 3 4 2 2 5 3" xfId="1880" xr:uid="{00000000-0005-0000-0000-00005F070000}"/>
    <cellStyle name="Moeda 3 4 2 2 6" xfId="1881" xr:uid="{00000000-0005-0000-0000-000060070000}"/>
    <cellStyle name="Moeda 3 4 2 2 7" xfId="1882" xr:uid="{00000000-0005-0000-0000-000061070000}"/>
    <cellStyle name="Moeda 3 4 2 3" xfId="1883" xr:uid="{00000000-0005-0000-0000-000062070000}"/>
    <cellStyle name="Moeda 3 4 2 3 2" xfId="1884" xr:uid="{00000000-0005-0000-0000-000063070000}"/>
    <cellStyle name="Moeda 3 4 2 3 2 2" xfId="1885" xr:uid="{00000000-0005-0000-0000-000064070000}"/>
    <cellStyle name="Moeda 3 4 2 3 2 3" xfId="1886" xr:uid="{00000000-0005-0000-0000-000065070000}"/>
    <cellStyle name="Moeda 3 4 2 3 3" xfId="1887" xr:uid="{00000000-0005-0000-0000-000066070000}"/>
    <cellStyle name="Moeda 3 4 2 3 4" xfId="1888" xr:uid="{00000000-0005-0000-0000-000067070000}"/>
    <cellStyle name="Moeda 3 4 2 4" xfId="1889" xr:uid="{00000000-0005-0000-0000-000068070000}"/>
    <cellStyle name="Moeda 3 4 2 4 2" xfId="1890" xr:uid="{00000000-0005-0000-0000-000069070000}"/>
    <cellStyle name="Moeda 3 4 2 4 2 2" xfId="1891" xr:uid="{00000000-0005-0000-0000-00006A070000}"/>
    <cellStyle name="Moeda 3 4 2 4 2 3" xfId="1892" xr:uid="{00000000-0005-0000-0000-00006B070000}"/>
    <cellStyle name="Moeda 3 4 2 4 3" xfId="1893" xr:uid="{00000000-0005-0000-0000-00006C070000}"/>
    <cellStyle name="Moeda 3 4 2 4 4" xfId="1894" xr:uid="{00000000-0005-0000-0000-00006D070000}"/>
    <cellStyle name="Moeda 3 4 2 5" xfId="1895" xr:uid="{00000000-0005-0000-0000-00006E070000}"/>
    <cellStyle name="Moeda 3 4 2 5 2" xfId="1896" xr:uid="{00000000-0005-0000-0000-00006F070000}"/>
    <cellStyle name="Moeda 3 4 2 5 2 2" xfId="1897" xr:uid="{00000000-0005-0000-0000-000070070000}"/>
    <cellStyle name="Moeda 3 4 2 5 2 3" xfId="1898" xr:uid="{00000000-0005-0000-0000-000071070000}"/>
    <cellStyle name="Moeda 3 4 2 5 3" xfId="1899" xr:uid="{00000000-0005-0000-0000-000072070000}"/>
    <cellStyle name="Moeda 3 4 2 5 4" xfId="1900" xr:uid="{00000000-0005-0000-0000-000073070000}"/>
    <cellStyle name="Moeda 3 4 2 6" xfId="1901" xr:uid="{00000000-0005-0000-0000-000074070000}"/>
    <cellStyle name="Moeda 3 4 2 6 2" xfId="1902" xr:uid="{00000000-0005-0000-0000-000075070000}"/>
    <cellStyle name="Moeda 3 4 2 6 3" xfId="1903" xr:uid="{00000000-0005-0000-0000-000076070000}"/>
    <cellStyle name="Moeda 3 4 2 7" xfId="1904" xr:uid="{00000000-0005-0000-0000-000077070000}"/>
    <cellStyle name="Moeda 3 4 2 8" xfId="1905" xr:uid="{00000000-0005-0000-0000-000078070000}"/>
    <cellStyle name="Moeda 3 4 2 9" xfId="1906" xr:uid="{00000000-0005-0000-0000-000079070000}"/>
    <cellStyle name="Moeda 3 4 3" xfId="1907" xr:uid="{00000000-0005-0000-0000-00007A070000}"/>
    <cellStyle name="Moeda 3 4 3 2" xfId="1908" xr:uid="{00000000-0005-0000-0000-00007B070000}"/>
    <cellStyle name="Moeda 3 4 3 2 2" xfId="1909" xr:uid="{00000000-0005-0000-0000-00007C070000}"/>
    <cellStyle name="Moeda 3 4 3 2 2 2" xfId="1910" xr:uid="{00000000-0005-0000-0000-00007D070000}"/>
    <cellStyle name="Moeda 3 4 3 2 2 3" xfId="1911" xr:uid="{00000000-0005-0000-0000-00007E070000}"/>
    <cellStyle name="Moeda 3 4 3 2 3" xfId="1912" xr:uid="{00000000-0005-0000-0000-00007F070000}"/>
    <cellStyle name="Moeda 3 4 3 2 4" xfId="1913" xr:uid="{00000000-0005-0000-0000-000080070000}"/>
    <cellStyle name="Moeda 3 4 3 3" xfId="1914" xr:uid="{00000000-0005-0000-0000-000081070000}"/>
    <cellStyle name="Moeda 3 4 3 3 2" xfId="1915" xr:uid="{00000000-0005-0000-0000-000082070000}"/>
    <cellStyle name="Moeda 3 4 3 3 2 2" xfId="1916" xr:uid="{00000000-0005-0000-0000-000083070000}"/>
    <cellStyle name="Moeda 3 4 3 3 2 3" xfId="1917" xr:uid="{00000000-0005-0000-0000-000084070000}"/>
    <cellStyle name="Moeda 3 4 3 3 3" xfId="1918" xr:uid="{00000000-0005-0000-0000-000085070000}"/>
    <cellStyle name="Moeda 3 4 3 3 4" xfId="1919" xr:uid="{00000000-0005-0000-0000-000086070000}"/>
    <cellStyle name="Moeda 3 4 3 4" xfId="1920" xr:uid="{00000000-0005-0000-0000-000087070000}"/>
    <cellStyle name="Moeda 3 4 3 4 2" xfId="1921" xr:uid="{00000000-0005-0000-0000-000088070000}"/>
    <cellStyle name="Moeda 3 4 3 4 2 2" xfId="1922" xr:uid="{00000000-0005-0000-0000-000089070000}"/>
    <cellStyle name="Moeda 3 4 3 4 2 3" xfId="1923" xr:uid="{00000000-0005-0000-0000-00008A070000}"/>
    <cellStyle name="Moeda 3 4 3 4 3" xfId="1924" xr:uid="{00000000-0005-0000-0000-00008B070000}"/>
    <cellStyle name="Moeda 3 4 3 4 4" xfId="1925" xr:uid="{00000000-0005-0000-0000-00008C070000}"/>
    <cellStyle name="Moeda 3 4 3 5" xfId="1926" xr:uid="{00000000-0005-0000-0000-00008D070000}"/>
    <cellStyle name="Moeda 3 4 3 5 2" xfId="1927" xr:uid="{00000000-0005-0000-0000-00008E070000}"/>
    <cellStyle name="Moeda 3 4 3 5 3" xfId="1928" xr:uid="{00000000-0005-0000-0000-00008F070000}"/>
    <cellStyle name="Moeda 3 4 3 6" xfId="1929" xr:uid="{00000000-0005-0000-0000-000090070000}"/>
    <cellStyle name="Moeda 3 4 3 7" xfId="1930" xr:uid="{00000000-0005-0000-0000-000091070000}"/>
    <cellStyle name="Moeda 3 4 4" xfId="1931" xr:uid="{00000000-0005-0000-0000-000092070000}"/>
    <cellStyle name="Moeda 3 4 5" xfId="1932" xr:uid="{00000000-0005-0000-0000-000093070000}"/>
    <cellStyle name="Moeda 3 4 5 2" xfId="1933" xr:uid="{00000000-0005-0000-0000-000094070000}"/>
    <cellStyle name="Moeda 3 4 5 2 2" xfId="1934" xr:uid="{00000000-0005-0000-0000-000095070000}"/>
    <cellStyle name="Moeda 3 4 5 2 3" xfId="1935" xr:uid="{00000000-0005-0000-0000-000096070000}"/>
    <cellStyle name="Moeda 3 4 5 3" xfId="1936" xr:uid="{00000000-0005-0000-0000-000097070000}"/>
    <cellStyle name="Moeda 3 4 5 4" xfId="1937" xr:uid="{00000000-0005-0000-0000-000098070000}"/>
    <cellStyle name="Moeda 3 4 6" xfId="1938" xr:uid="{00000000-0005-0000-0000-000099070000}"/>
    <cellStyle name="Moeda 3 4 6 2" xfId="1939" xr:uid="{00000000-0005-0000-0000-00009A070000}"/>
    <cellStyle name="Moeda 3 4 6 2 2" xfId="1940" xr:uid="{00000000-0005-0000-0000-00009B070000}"/>
    <cellStyle name="Moeda 3 4 6 2 3" xfId="1941" xr:uid="{00000000-0005-0000-0000-00009C070000}"/>
    <cellStyle name="Moeda 3 4 6 3" xfId="1942" xr:uid="{00000000-0005-0000-0000-00009D070000}"/>
    <cellStyle name="Moeda 3 4 6 4" xfId="1943" xr:uid="{00000000-0005-0000-0000-00009E070000}"/>
    <cellStyle name="Moeda 3 4 7" xfId="1944" xr:uid="{00000000-0005-0000-0000-00009F070000}"/>
    <cellStyle name="Moeda 3 4 7 2" xfId="1945" xr:uid="{00000000-0005-0000-0000-0000A0070000}"/>
    <cellStyle name="Moeda 3 4 7 2 2" xfId="1946" xr:uid="{00000000-0005-0000-0000-0000A1070000}"/>
    <cellStyle name="Moeda 3 4 7 2 3" xfId="1947" xr:uid="{00000000-0005-0000-0000-0000A2070000}"/>
    <cellStyle name="Moeda 3 4 7 3" xfId="1948" xr:uid="{00000000-0005-0000-0000-0000A3070000}"/>
    <cellStyle name="Moeda 3 4 7 4" xfId="1949" xr:uid="{00000000-0005-0000-0000-0000A4070000}"/>
    <cellStyle name="Moeda 3 4 8" xfId="1950" xr:uid="{00000000-0005-0000-0000-0000A5070000}"/>
    <cellStyle name="Moeda 3 4 8 2" xfId="1951" xr:uid="{00000000-0005-0000-0000-0000A6070000}"/>
    <cellStyle name="Moeda 3 4 8 3" xfId="1952" xr:uid="{00000000-0005-0000-0000-0000A7070000}"/>
    <cellStyle name="Moeda 3 4 9" xfId="1953" xr:uid="{00000000-0005-0000-0000-0000A8070000}"/>
    <cellStyle name="Moeda 3 5" xfId="1954" xr:uid="{00000000-0005-0000-0000-0000A9070000}"/>
    <cellStyle name="Moeda 3 5 2" xfId="1955" xr:uid="{00000000-0005-0000-0000-0000AA070000}"/>
    <cellStyle name="Moeda 3 5 2 2" xfId="1956" xr:uid="{00000000-0005-0000-0000-0000AB070000}"/>
    <cellStyle name="Moeda 3 5 2 2 2" xfId="1957" xr:uid="{00000000-0005-0000-0000-0000AC070000}"/>
    <cellStyle name="Moeda 3 5 2 2 2 2" xfId="1958" xr:uid="{00000000-0005-0000-0000-0000AD070000}"/>
    <cellStyle name="Moeda 3 5 2 2 2 3" xfId="1959" xr:uid="{00000000-0005-0000-0000-0000AE070000}"/>
    <cellStyle name="Moeda 3 5 2 2 3" xfId="1960" xr:uid="{00000000-0005-0000-0000-0000AF070000}"/>
    <cellStyle name="Moeda 3 5 2 2 4" xfId="1961" xr:uid="{00000000-0005-0000-0000-0000B0070000}"/>
    <cellStyle name="Moeda 3 5 2 3" xfId="1962" xr:uid="{00000000-0005-0000-0000-0000B1070000}"/>
    <cellStyle name="Moeda 3 5 2 3 2" xfId="1963" xr:uid="{00000000-0005-0000-0000-0000B2070000}"/>
    <cellStyle name="Moeda 3 5 2 3 2 2" xfId="1964" xr:uid="{00000000-0005-0000-0000-0000B3070000}"/>
    <cellStyle name="Moeda 3 5 2 3 2 3" xfId="1965" xr:uid="{00000000-0005-0000-0000-0000B4070000}"/>
    <cellStyle name="Moeda 3 5 2 3 3" xfId="1966" xr:uid="{00000000-0005-0000-0000-0000B5070000}"/>
    <cellStyle name="Moeda 3 5 2 3 4" xfId="1967" xr:uid="{00000000-0005-0000-0000-0000B6070000}"/>
    <cellStyle name="Moeda 3 5 2 4" xfId="1968" xr:uid="{00000000-0005-0000-0000-0000B7070000}"/>
    <cellStyle name="Moeda 3 5 2 4 2" xfId="1969" xr:uid="{00000000-0005-0000-0000-0000B8070000}"/>
    <cellStyle name="Moeda 3 5 2 4 2 2" xfId="1970" xr:uid="{00000000-0005-0000-0000-0000B9070000}"/>
    <cellStyle name="Moeda 3 5 2 4 2 3" xfId="1971" xr:uid="{00000000-0005-0000-0000-0000BA070000}"/>
    <cellStyle name="Moeda 3 5 2 4 3" xfId="1972" xr:uid="{00000000-0005-0000-0000-0000BB070000}"/>
    <cellStyle name="Moeda 3 5 2 4 4" xfId="1973" xr:uid="{00000000-0005-0000-0000-0000BC070000}"/>
    <cellStyle name="Moeda 3 5 2 5" xfId="1974" xr:uid="{00000000-0005-0000-0000-0000BD070000}"/>
    <cellStyle name="Moeda 3 5 2 5 2" xfId="1975" xr:uid="{00000000-0005-0000-0000-0000BE070000}"/>
    <cellStyle name="Moeda 3 5 2 5 3" xfId="1976" xr:uid="{00000000-0005-0000-0000-0000BF070000}"/>
    <cellStyle name="Moeda 3 5 2 6" xfId="1977" xr:uid="{00000000-0005-0000-0000-0000C0070000}"/>
    <cellStyle name="Moeda 3 5 2 7" xfId="1978" xr:uid="{00000000-0005-0000-0000-0000C1070000}"/>
    <cellStyle name="Moeda 3 5 3" xfId="1979" xr:uid="{00000000-0005-0000-0000-0000C2070000}"/>
    <cellStyle name="Moeda 3 5 3 2" xfId="1980" xr:uid="{00000000-0005-0000-0000-0000C3070000}"/>
    <cellStyle name="Moeda 3 5 3 2 2" xfId="1981" xr:uid="{00000000-0005-0000-0000-0000C4070000}"/>
    <cellStyle name="Moeda 3 5 3 2 3" xfId="1982" xr:uid="{00000000-0005-0000-0000-0000C5070000}"/>
    <cellStyle name="Moeda 3 5 3 3" xfId="1983" xr:uid="{00000000-0005-0000-0000-0000C6070000}"/>
    <cellStyle name="Moeda 3 5 3 4" xfId="1984" xr:uid="{00000000-0005-0000-0000-0000C7070000}"/>
    <cellStyle name="Moeda 3 5 4" xfId="1985" xr:uid="{00000000-0005-0000-0000-0000C8070000}"/>
    <cellStyle name="Moeda 3 5 4 2" xfId="1986" xr:uid="{00000000-0005-0000-0000-0000C9070000}"/>
    <cellStyle name="Moeda 3 5 4 2 2" xfId="1987" xr:uid="{00000000-0005-0000-0000-0000CA070000}"/>
    <cellStyle name="Moeda 3 5 4 2 3" xfId="1988" xr:uid="{00000000-0005-0000-0000-0000CB070000}"/>
    <cellStyle name="Moeda 3 5 4 3" xfId="1989" xr:uid="{00000000-0005-0000-0000-0000CC070000}"/>
    <cellStyle name="Moeda 3 5 4 4" xfId="1990" xr:uid="{00000000-0005-0000-0000-0000CD070000}"/>
    <cellStyle name="Moeda 3 5 5" xfId="1991" xr:uid="{00000000-0005-0000-0000-0000CE070000}"/>
    <cellStyle name="Moeda 3 5 5 2" xfId="1992" xr:uid="{00000000-0005-0000-0000-0000CF070000}"/>
    <cellStyle name="Moeda 3 5 5 2 2" xfId="1993" xr:uid="{00000000-0005-0000-0000-0000D0070000}"/>
    <cellStyle name="Moeda 3 5 5 2 3" xfId="1994" xr:uid="{00000000-0005-0000-0000-0000D1070000}"/>
    <cellStyle name="Moeda 3 5 5 3" xfId="1995" xr:uid="{00000000-0005-0000-0000-0000D2070000}"/>
    <cellStyle name="Moeda 3 5 5 4" xfId="1996" xr:uid="{00000000-0005-0000-0000-0000D3070000}"/>
    <cellStyle name="Moeda 3 5 6" xfId="1997" xr:uid="{00000000-0005-0000-0000-0000D4070000}"/>
    <cellStyle name="Moeda 3 5 6 2" xfId="1998" xr:uid="{00000000-0005-0000-0000-0000D5070000}"/>
    <cellStyle name="Moeda 3 5 6 3" xfId="1999" xr:uid="{00000000-0005-0000-0000-0000D6070000}"/>
    <cellStyle name="Moeda 3 5 7" xfId="2000" xr:uid="{00000000-0005-0000-0000-0000D7070000}"/>
    <cellStyle name="Moeda 3 5 8" xfId="2001" xr:uid="{00000000-0005-0000-0000-0000D8070000}"/>
    <cellStyle name="Moeda 3 5 9" xfId="2002" xr:uid="{00000000-0005-0000-0000-0000D9070000}"/>
    <cellStyle name="Moeda 3 6" xfId="2003" xr:uid="{00000000-0005-0000-0000-0000DA070000}"/>
    <cellStyle name="Moeda 3 7" xfId="2004" xr:uid="{00000000-0005-0000-0000-0000DB070000}"/>
    <cellStyle name="Moeda 3 7 2" xfId="2005" xr:uid="{00000000-0005-0000-0000-0000DC070000}"/>
    <cellStyle name="Moeda 3 7 2 2" xfId="2006" xr:uid="{00000000-0005-0000-0000-0000DD070000}"/>
    <cellStyle name="Moeda 3 7 2 2 2" xfId="2007" xr:uid="{00000000-0005-0000-0000-0000DE070000}"/>
    <cellStyle name="Moeda 3 7 2 2 2 2" xfId="2008" xr:uid="{00000000-0005-0000-0000-0000DF070000}"/>
    <cellStyle name="Moeda 3 7 2 2 2 3" xfId="2009" xr:uid="{00000000-0005-0000-0000-0000E0070000}"/>
    <cellStyle name="Moeda 3 7 2 2 3" xfId="2010" xr:uid="{00000000-0005-0000-0000-0000E1070000}"/>
    <cellStyle name="Moeda 3 7 2 2 4" xfId="2011" xr:uid="{00000000-0005-0000-0000-0000E2070000}"/>
    <cellStyle name="Moeda 3 7 2 3" xfId="2012" xr:uid="{00000000-0005-0000-0000-0000E3070000}"/>
    <cellStyle name="Moeda 3 7 2 3 2" xfId="2013" xr:uid="{00000000-0005-0000-0000-0000E4070000}"/>
    <cellStyle name="Moeda 3 7 2 3 2 2" xfId="2014" xr:uid="{00000000-0005-0000-0000-0000E5070000}"/>
    <cellStyle name="Moeda 3 7 2 3 2 3" xfId="2015" xr:uid="{00000000-0005-0000-0000-0000E6070000}"/>
    <cellStyle name="Moeda 3 7 2 3 3" xfId="2016" xr:uid="{00000000-0005-0000-0000-0000E7070000}"/>
    <cellStyle name="Moeda 3 7 2 3 4" xfId="2017" xr:uid="{00000000-0005-0000-0000-0000E8070000}"/>
    <cellStyle name="Moeda 3 7 2 4" xfId="2018" xr:uid="{00000000-0005-0000-0000-0000E9070000}"/>
    <cellStyle name="Moeda 3 7 2 4 2" xfId="2019" xr:uid="{00000000-0005-0000-0000-0000EA070000}"/>
    <cellStyle name="Moeda 3 7 2 4 2 2" xfId="2020" xr:uid="{00000000-0005-0000-0000-0000EB070000}"/>
    <cellStyle name="Moeda 3 7 2 4 2 3" xfId="2021" xr:uid="{00000000-0005-0000-0000-0000EC070000}"/>
    <cellStyle name="Moeda 3 7 2 4 3" xfId="2022" xr:uid="{00000000-0005-0000-0000-0000ED070000}"/>
    <cellStyle name="Moeda 3 7 2 4 4" xfId="2023" xr:uid="{00000000-0005-0000-0000-0000EE070000}"/>
    <cellStyle name="Moeda 3 7 2 5" xfId="2024" xr:uid="{00000000-0005-0000-0000-0000EF070000}"/>
    <cellStyle name="Moeda 3 7 2 5 2" xfId="2025" xr:uid="{00000000-0005-0000-0000-0000F0070000}"/>
    <cellStyle name="Moeda 3 7 2 5 3" xfId="2026" xr:uid="{00000000-0005-0000-0000-0000F1070000}"/>
    <cellStyle name="Moeda 3 7 2 6" xfId="2027" xr:uid="{00000000-0005-0000-0000-0000F2070000}"/>
    <cellStyle name="Moeda 3 7 2 7" xfId="2028" xr:uid="{00000000-0005-0000-0000-0000F3070000}"/>
    <cellStyle name="Moeda 3 7 3" xfId="2029" xr:uid="{00000000-0005-0000-0000-0000F4070000}"/>
    <cellStyle name="Moeda 3 7 3 2" xfId="2030" xr:uid="{00000000-0005-0000-0000-0000F5070000}"/>
    <cellStyle name="Moeda 3 7 3 2 2" xfId="2031" xr:uid="{00000000-0005-0000-0000-0000F6070000}"/>
    <cellStyle name="Moeda 3 7 3 2 3" xfId="2032" xr:uid="{00000000-0005-0000-0000-0000F7070000}"/>
    <cellStyle name="Moeda 3 7 3 3" xfId="2033" xr:uid="{00000000-0005-0000-0000-0000F8070000}"/>
    <cellStyle name="Moeda 3 7 3 4" xfId="2034" xr:uid="{00000000-0005-0000-0000-0000F9070000}"/>
    <cellStyle name="Moeda 3 7 4" xfId="2035" xr:uid="{00000000-0005-0000-0000-0000FA070000}"/>
    <cellStyle name="Moeda 3 7 4 2" xfId="2036" xr:uid="{00000000-0005-0000-0000-0000FB070000}"/>
    <cellStyle name="Moeda 3 7 4 2 2" xfId="2037" xr:uid="{00000000-0005-0000-0000-0000FC070000}"/>
    <cellStyle name="Moeda 3 7 4 2 3" xfId="2038" xr:uid="{00000000-0005-0000-0000-0000FD070000}"/>
    <cellStyle name="Moeda 3 7 4 3" xfId="2039" xr:uid="{00000000-0005-0000-0000-0000FE070000}"/>
    <cellStyle name="Moeda 3 7 4 4" xfId="2040" xr:uid="{00000000-0005-0000-0000-0000FF070000}"/>
    <cellStyle name="Moeda 3 7 5" xfId="2041" xr:uid="{00000000-0005-0000-0000-000000080000}"/>
    <cellStyle name="Moeda 3 7 5 2" xfId="2042" xr:uid="{00000000-0005-0000-0000-000001080000}"/>
    <cellStyle name="Moeda 3 7 5 2 2" xfId="2043" xr:uid="{00000000-0005-0000-0000-000002080000}"/>
    <cellStyle name="Moeda 3 7 5 2 3" xfId="2044" xr:uid="{00000000-0005-0000-0000-000003080000}"/>
    <cellStyle name="Moeda 3 7 5 3" xfId="2045" xr:uid="{00000000-0005-0000-0000-000004080000}"/>
    <cellStyle name="Moeda 3 7 5 4" xfId="2046" xr:uid="{00000000-0005-0000-0000-000005080000}"/>
    <cellStyle name="Moeda 3 7 6" xfId="2047" xr:uid="{00000000-0005-0000-0000-000006080000}"/>
    <cellStyle name="Moeda 3 7 6 2" xfId="2048" xr:uid="{00000000-0005-0000-0000-000007080000}"/>
    <cellStyle name="Moeda 3 7 6 3" xfId="2049" xr:uid="{00000000-0005-0000-0000-000008080000}"/>
    <cellStyle name="Moeda 3 7 7" xfId="2050" xr:uid="{00000000-0005-0000-0000-000009080000}"/>
    <cellStyle name="Moeda 3 7 8" xfId="2051" xr:uid="{00000000-0005-0000-0000-00000A080000}"/>
    <cellStyle name="Moeda 3 7 9" xfId="2052" xr:uid="{00000000-0005-0000-0000-00000B080000}"/>
    <cellStyle name="Moeda 3 8" xfId="2053" xr:uid="{00000000-0005-0000-0000-00000C080000}"/>
    <cellStyle name="Moeda 3 8 2" xfId="2054" xr:uid="{00000000-0005-0000-0000-00000D080000}"/>
    <cellStyle name="Moeda 3 8 2 2" xfId="2055" xr:uid="{00000000-0005-0000-0000-00000E080000}"/>
    <cellStyle name="Moeda 3 8 2 2 2" xfId="2056" xr:uid="{00000000-0005-0000-0000-00000F080000}"/>
    <cellStyle name="Moeda 3 8 2 2 2 2" xfId="2057" xr:uid="{00000000-0005-0000-0000-000010080000}"/>
    <cellStyle name="Moeda 3 8 2 2 2 3" xfId="2058" xr:uid="{00000000-0005-0000-0000-000011080000}"/>
    <cellStyle name="Moeda 3 8 2 2 3" xfId="2059" xr:uid="{00000000-0005-0000-0000-000012080000}"/>
    <cellStyle name="Moeda 3 8 2 2 4" xfId="2060" xr:uid="{00000000-0005-0000-0000-000013080000}"/>
    <cellStyle name="Moeda 3 8 2 3" xfId="2061" xr:uid="{00000000-0005-0000-0000-000014080000}"/>
    <cellStyle name="Moeda 3 8 2 3 2" xfId="2062" xr:uid="{00000000-0005-0000-0000-000015080000}"/>
    <cellStyle name="Moeda 3 8 2 3 2 2" xfId="2063" xr:uid="{00000000-0005-0000-0000-000016080000}"/>
    <cellStyle name="Moeda 3 8 2 3 2 3" xfId="2064" xr:uid="{00000000-0005-0000-0000-000017080000}"/>
    <cellStyle name="Moeda 3 8 2 3 3" xfId="2065" xr:uid="{00000000-0005-0000-0000-000018080000}"/>
    <cellStyle name="Moeda 3 8 2 3 4" xfId="2066" xr:uid="{00000000-0005-0000-0000-000019080000}"/>
    <cellStyle name="Moeda 3 8 2 4" xfId="2067" xr:uid="{00000000-0005-0000-0000-00001A080000}"/>
    <cellStyle name="Moeda 3 8 2 4 2" xfId="2068" xr:uid="{00000000-0005-0000-0000-00001B080000}"/>
    <cellStyle name="Moeda 3 8 2 4 2 2" xfId="2069" xr:uid="{00000000-0005-0000-0000-00001C080000}"/>
    <cellStyle name="Moeda 3 8 2 4 2 3" xfId="2070" xr:uid="{00000000-0005-0000-0000-00001D080000}"/>
    <cellStyle name="Moeda 3 8 2 4 3" xfId="2071" xr:uid="{00000000-0005-0000-0000-00001E080000}"/>
    <cellStyle name="Moeda 3 8 2 4 4" xfId="2072" xr:uid="{00000000-0005-0000-0000-00001F080000}"/>
    <cellStyle name="Moeda 3 8 2 5" xfId="2073" xr:uid="{00000000-0005-0000-0000-000020080000}"/>
    <cellStyle name="Moeda 3 8 2 5 2" xfId="2074" xr:uid="{00000000-0005-0000-0000-000021080000}"/>
    <cellStyle name="Moeda 3 8 2 5 3" xfId="2075" xr:uid="{00000000-0005-0000-0000-000022080000}"/>
    <cellStyle name="Moeda 3 8 2 6" xfId="2076" xr:uid="{00000000-0005-0000-0000-000023080000}"/>
    <cellStyle name="Moeda 3 8 2 7" xfId="2077" xr:uid="{00000000-0005-0000-0000-000024080000}"/>
    <cellStyle name="Moeda 3 8 3" xfId="2078" xr:uid="{00000000-0005-0000-0000-000025080000}"/>
    <cellStyle name="Moeda 3 8 3 2" xfId="2079" xr:uid="{00000000-0005-0000-0000-000026080000}"/>
    <cellStyle name="Moeda 3 8 3 2 2" xfId="2080" xr:uid="{00000000-0005-0000-0000-000027080000}"/>
    <cellStyle name="Moeda 3 8 3 2 3" xfId="2081" xr:uid="{00000000-0005-0000-0000-000028080000}"/>
    <cellStyle name="Moeda 3 8 3 3" xfId="2082" xr:uid="{00000000-0005-0000-0000-000029080000}"/>
    <cellStyle name="Moeda 3 8 3 4" xfId="2083" xr:uid="{00000000-0005-0000-0000-00002A080000}"/>
    <cellStyle name="Moeda 3 8 4" xfId="2084" xr:uid="{00000000-0005-0000-0000-00002B080000}"/>
    <cellStyle name="Moeda 3 8 4 2" xfId="2085" xr:uid="{00000000-0005-0000-0000-00002C080000}"/>
    <cellStyle name="Moeda 3 8 4 2 2" xfId="2086" xr:uid="{00000000-0005-0000-0000-00002D080000}"/>
    <cellStyle name="Moeda 3 8 4 2 3" xfId="2087" xr:uid="{00000000-0005-0000-0000-00002E080000}"/>
    <cellStyle name="Moeda 3 8 4 3" xfId="2088" xr:uid="{00000000-0005-0000-0000-00002F080000}"/>
    <cellStyle name="Moeda 3 8 4 4" xfId="2089" xr:uid="{00000000-0005-0000-0000-000030080000}"/>
    <cellStyle name="Moeda 3 8 5" xfId="2090" xr:uid="{00000000-0005-0000-0000-000031080000}"/>
    <cellStyle name="Moeda 3 8 5 2" xfId="2091" xr:uid="{00000000-0005-0000-0000-000032080000}"/>
    <cellStyle name="Moeda 3 8 5 2 2" xfId="2092" xr:uid="{00000000-0005-0000-0000-000033080000}"/>
    <cellStyle name="Moeda 3 8 5 2 3" xfId="2093" xr:uid="{00000000-0005-0000-0000-000034080000}"/>
    <cellStyle name="Moeda 3 8 5 3" xfId="2094" xr:uid="{00000000-0005-0000-0000-000035080000}"/>
    <cellStyle name="Moeda 3 8 5 4" xfId="2095" xr:uid="{00000000-0005-0000-0000-000036080000}"/>
    <cellStyle name="Moeda 3 8 6" xfId="2096" xr:uid="{00000000-0005-0000-0000-000037080000}"/>
    <cellStyle name="Moeda 3 8 6 2" xfId="2097" xr:uid="{00000000-0005-0000-0000-000038080000}"/>
    <cellStyle name="Moeda 3 8 6 3" xfId="2098" xr:uid="{00000000-0005-0000-0000-000039080000}"/>
    <cellStyle name="Moeda 3 8 7" xfId="2099" xr:uid="{00000000-0005-0000-0000-00003A080000}"/>
    <cellStyle name="Moeda 3 8 8" xfId="2100" xr:uid="{00000000-0005-0000-0000-00003B080000}"/>
    <cellStyle name="Moeda 3 8 9" xfId="2101" xr:uid="{00000000-0005-0000-0000-00003C080000}"/>
    <cellStyle name="Moeda 3 9" xfId="2102" xr:uid="{00000000-0005-0000-0000-00003D080000}"/>
    <cellStyle name="Moeda 3 9 2" xfId="2103" xr:uid="{00000000-0005-0000-0000-00003E080000}"/>
    <cellStyle name="Moeda 3 9 2 2" xfId="2104" xr:uid="{00000000-0005-0000-0000-00003F080000}"/>
    <cellStyle name="Moeda 3 9 2 2 2" xfId="2105" xr:uid="{00000000-0005-0000-0000-000040080000}"/>
    <cellStyle name="Moeda 3 9 2 2 2 2" xfId="2106" xr:uid="{00000000-0005-0000-0000-000041080000}"/>
    <cellStyle name="Moeda 3 9 2 2 2 3" xfId="2107" xr:uid="{00000000-0005-0000-0000-000042080000}"/>
    <cellStyle name="Moeda 3 9 2 2 3" xfId="2108" xr:uid="{00000000-0005-0000-0000-000043080000}"/>
    <cellStyle name="Moeda 3 9 2 2 4" xfId="2109" xr:uid="{00000000-0005-0000-0000-000044080000}"/>
    <cellStyle name="Moeda 3 9 2 3" xfId="2110" xr:uid="{00000000-0005-0000-0000-000045080000}"/>
    <cellStyle name="Moeda 3 9 2 3 2" xfId="2111" xr:uid="{00000000-0005-0000-0000-000046080000}"/>
    <cellStyle name="Moeda 3 9 2 3 2 2" xfId="2112" xr:uid="{00000000-0005-0000-0000-000047080000}"/>
    <cellStyle name="Moeda 3 9 2 3 2 3" xfId="2113" xr:uid="{00000000-0005-0000-0000-000048080000}"/>
    <cellStyle name="Moeda 3 9 2 3 3" xfId="2114" xr:uid="{00000000-0005-0000-0000-000049080000}"/>
    <cellStyle name="Moeda 3 9 2 3 4" xfId="2115" xr:uid="{00000000-0005-0000-0000-00004A080000}"/>
    <cellStyle name="Moeda 3 9 2 4" xfId="2116" xr:uid="{00000000-0005-0000-0000-00004B080000}"/>
    <cellStyle name="Moeda 3 9 2 4 2" xfId="2117" xr:uid="{00000000-0005-0000-0000-00004C080000}"/>
    <cellStyle name="Moeda 3 9 2 4 2 2" xfId="2118" xr:uid="{00000000-0005-0000-0000-00004D080000}"/>
    <cellStyle name="Moeda 3 9 2 4 2 3" xfId="2119" xr:uid="{00000000-0005-0000-0000-00004E080000}"/>
    <cellStyle name="Moeda 3 9 2 4 3" xfId="2120" xr:uid="{00000000-0005-0000-0000-00004F080000}"/>
    <cellStyle name="Moeda 3 9 2 4 4" xfId="2121" xr:uid="{00000000-0005-0000-0000-000050080000}"/>
    <cellStyle name="Moeda 3 9 2 5" xfId="2122" xr:uid="{00000000-0005-0000-0000-000051080000}"/>
    <cellStyle name="Moeda 3 9 2 5 2" xfId="2123" xr:uid="{00000000-0005-0000-0000-000052080000}"/>
    <cellStyle name="Moeda 3 9 2 5 3" xfId="2124" xr:uid="{00000000-0005-0000-0000-000053080000}"/>
    <cellStyle name="Moeda 3 9 2 6" xfId="2125" xr:uid="{00000000-0005-0000-0000-000054080000}"/>
    <cellStyle name="Moeda 3 9 2 7" xfId="2126" xr:uid="{00000000-0005-0000-0000-000055080000}"/>
    <cellStyle name="Moeda 3 9 3" xfId="2127" xr:uid="{00000000-0005-0000-0000-000056080000}"/>
    <cellStyle name="Moeda 3 9 3 2" xfId="2128" xr:uid="{00000000-0005-0000-0000-000057080000}"/>
    <cellStyle name="Moeda 3 9 3 2 2" xfId="2129" xr:uid="{00000000-0005-0000-0000-000058080000}"/>
    <cellStyle name="Moeda 3 9 3 2 3" xfId="2130" xr:uid="{00000000-0005-0000-0000-000059080000}"/>
    <cellStyle name="Moeda 3 9 3 3" xfId="2131" xr:uid="{00000000-0005-0000-0000-00005A080000}"/>
    <cellStyle name="Moeda 3 9 3 4" xfId="2132" xr:uid="{00000000-0005-0000-0000-00005B080000}"/>
    <cellStyle name="Moeda 3 9 4" xfId="2133" xr:uid="{00000000-0005-0000-0000-00005C080000}"/>
    <cellStyle name="Moeda 3 9 4 2" xfId="2134" xr:uid="{00000000-0005-0000-0000-00005D080000}"/>
    <cellStyle name="Moeda 3 9 4 2 2" xfId="2135" xr:uid="{00000000-0005-0000-0000-00005E080000}"/>
    <cellStyle name="Moeda 3 9 4 2 3" xfId="2136" xr:uid="{00000000-0005-0000-0000-00005F080000}"/>
    <cellStyle name="Moeda 3 9 4 3" xfId="2137" xr:uid="{00000000-0005-0000-0000-000060080000}"/>
    <cellStyle name="Moeda 3 9 4 4" xfId="2138" xr:uid="{00000000-0005-0000-0000-000061080000}"/>
    <cellStyle name="Moeda 3 9 5" xfId="2139" xr:uid="{00000000-0005-0000-0000-000062080000}"/>
    <cellStyle name="Moeda 3 9 5 2" xfId="2140" xr:uid="{00000000-0005-0000-0000-000063080000}"/>
    <cellStyle name="Moeda 3 9 5 2 2" xfId="2141" xr:uid="{00000000-0005-0000-0000-000064080000}"/>
    <cellStyle name="Moeda 3 9 5 2 3" xfId="2142" xr:uid="{00000000-0005-0000-0000-000065080000}"/>
    <cellStyle name="Moeda 3 9 5 3" xfId="2143" xr:uid="{00000000-0005-0000-0000-000066080000}"/>
    <cellStyle name="Moeda 3 9 5 4" xfId="2144" xr:uid="{00000000-0005-0000-0000-000067080000}"/>
    <cellStyle name="Moeda 3 9 6" xfId="2145" xr:uid="{00000000-0005-0000-0000-000068080000}"/>
    <cellStyle name="Moeda 3 9 6 2" xfId="2146" xr:uid="{00000000-0005-0000-0000-000069080000}"/>
    <cellStyle name="Moeda 3 9 6 3" xfId="2147" xr:uid="{00000000-0005-0000-0000-00006A080000}"/>
    <cellStyle name="Moeda 3 9 7" xfId="2148" xr:uid="{00000000-0005-0000-0000-00006B080000}"/>
    <cellStyle name="Moeda 3 9 8" xfId="2149" xr:uid="{00000000-0005-0000-0000-00006C080000}"/>
    <cellStyle name="Moeda 3 9 9" xfId="2150" xr:uid="{00000000-0005-0000-0000-00006D080000}"/>
    <cellStyle name="Moeda 4" xfId="39" xr:uid="{00000000-0005-0000-0000-00006E080000}"/>
    <cellStyle name="Moeda 4 2" xfId="2151" xr:uid="{00000000-0005-0000-0000-00006F080000}"/>
    <cellStyle name="Moeda 4 3" xfId="2152" xr:uid="{00000000-0005-0000-0000-000070080000}"/>
    <cellStyle name="Moeda 4 4" xfId="43889" xr:uid="{00000000-0005-0000-0000-000071080000}"/>
    <cellStyle name="Moeda 4 5" xfId="43897" xr:uid="{00000000-0005-0000-0000-000072080000}"/>
    <cellStyle name="Moeda 5" xfId="2153" xr:uid="{00000000-0005-0000-0000-000073080000}"/>
    <cellStyle name="Moeda 5 10" xfId="2154" xr:uid="{00000000-0005-0000-0000-000074080000}"/>
    <cellStyle name="Moeda 5 11" xfId="2155" xr:uid="{00000000-0005-0000-0000-000075080000}"/>
    <cellStyle name="Moeda 5 2" xfId="2156" xr:uid="{00000000-0005-0000-0000-000076080000}"/>
    <cellStyle name="Moeda 5 2 2" xfId="2157" xr:uid="{00000000-0005-0000-0000-000077080000}"/>
    <cellStyle name="Moeda 5 2 2 2" xfId="2158" xr:uid="{00000000-0005-0000-0000-000078080000}"/>
    <cellStyle name="Moeda 5 2 2 2 2" xfId="2159" xr:uid="{00000000-0005-0000-0000-000079080000}"/>
    <cellStyle name="Moeda 5 2 2 2 2 2" xfId="2160" xr:uid="{00000000-0005-0000-0000-00007A080000}"/>
    <cellStyle name="Moeda 5 2 2 2 2 3" xfId="2161" xr:uid="{00000000-0005-0000-0000-00007B080000}"/>
    <cellStyle name="Moeda 5 2 2 2 3" xfId="2162" xr:uid="{00000000-0005-0000-0000-00007C080000}"/>
    <cellStyle name="Moeda 5 2 2 2 4" xfId="2163" xr:uid="{00000000-0005-0000-0000-00007D080000}"/>
    <cellStyle name="Moeda 5 2 2 3" xfId="2164" xr:uid="{00000000-0005-0000-0000-00007E080000}"/>
    <cellStyle name="Moeda 5 2 2 3 2" xfId="2165" xr:uid="{00000000-0005-0000-0000-00007F080000}"/>
    <cellStyle name="Moeda 5 2 2 3 2 2" xfId="2166" xr:uid="{00000000-0005-0000-0000-000080080000}"/>
    <cellStyle name="Moeda 5 2 2 3 2 3" xfId="2167" xr:uid="{00000000-0005-0000-0000-000081080000}"/>
    <cellStyle name="Moeda 5 2 2 3 3" xfId="2168" xr:uid="{00000000-0005-0000-0000-000082080000}"/>
    <cellStyle name="Moeda 5 2 2 3 4" xfId="2169" xr:uid="{00000000-0005-0000-0000-000083080000}"/>
    <cellStyle name="Moeda 5 2 2 4" xfId="2170" xr:uid="{00000000-0005-0000-0000-000084080000}"/>
    <cellStyle name="Moeda 5 2 2 4 2" xfId="2171" xr:uid="{00000000-0005-0000-0000-000085080000}"/>
    <cellStyle name="Moeda 5 2 2 4 2 2" xfId="2172" xr:uid="{00000000-0005-0000-0000-000086080000}"/>
    <cellStyle name="Moeda 5 2 2 4 2 3" xfId="2173" xr:uid="{00000000-0005-0000-0000-000087080000}"/>
    <cellStyle name="Moeda 5 2 2 4 3" xfId="2174" xr:uid="{00000000-0005-0000-0000-000088080000}"/>
    <cellStyle name="Moeda 5 2 2 4 4" xfId="2175" xr:uid="{00000000-0005-0000-0000-000089080000}"/>
    <cellStyle name="Moeda 5 2 2 5" xfId="2176" xr:uid="{00000000-0005-0000-0000-00008A080000}"/>
    <cellStyle name="Moeda 5 2 2 5 2" xfId="2177" xr:uid="{00000000-0005-0000-0000-00008B080000}"/>
    <cellStyle name="Moeda 5 2 2 5 3" xfId="2178" xr:uid="{00000000-0005-0000-0000-00008C080000}"/>
    <cellStyle name="Moeda 5 2 2 6" xfId="2179" xr:uid="{00000000-0005-0000-0000-00008D080000}"/>
    <cellStyle name="Moeda 5 2 2 7" xfId="2180" xr:uid="{00000000-0005-0000-0000-00008E080000}"/>
    <cellStyle name="Moeda 5 2 3" xfId="2181" xr:uid="{00000000-0005-0000-0000-00008F080000}"/>
    <cellStyle name="Moeda 5 2 3 2" xfId="2182" xr:uid="{00000000-0005-0000-0000-000090080000}"/>
    <cellStyle name="Moeda 5 2 3 2 2" xfId="2183" xr:uid="{00000000-0005-0000-0000-000091080000}"/>
    <cellStyle name="Moeda 5 2 3 2 3" xfId="2184" xr:uid="{00000000-0005-0000-0000-000092080000}"/>
    <cellStyle name="Moeda 5 2 3 3" xfId="2185" xr:uid="{00000000-0005-0000-0000-000093080000}"/>
    <cellStyle name="Moeda 5 2 3 4" xfId="2186" xr:uid="{00000000-0005-0000-0000-000094080000}"/>
    <cellStyle name="Moeda 5 2 4" xfId="2187" xr:uid="{00000000-0005-0000-0000-000095080000}"/>
    <cellStyle name="Moeda 5 2 4 2" xfId="2188" xr:uid="{00000000-0005-0000-0000-000096080000}"/>
    <cellStyle name="Moeda 5 2 4 2 2" xfId="2189" xr:uid="{00000000-0005-0000-0000-000097080000}"/>
    <cellStyle name="Moeda 5 2 4 2 3" xfId="2190" xr:uid="{00000000-0005-0000-0000-000098080000}"/>
    <cellStyle name="Moeda 5 2 4 3" xfId="2191" xr:uid="{00000000-0005-0000-0000-000099080000}"/>
    <cellStyle name="Moeda 5 2 4 4" xfId="2192" xr:uid="{00000000-0005-0000-0000-00009A080000}"/>
    <cellStyle name="Moeda 5 2 5" xfId="2193" xr:uid="{00000000-0005-0000-0000-00009B080000}"/>
    <cellStyle name="Moeda 5 2 5 2" xfId="2194" xr:uid="{00000000-0005-0000-0000-00009C080000}"/>
    <cellStyle name="Moeda 5 2 5 2 2" xfId="2195" xr:uid="{00000000-0005-0000-0000-00009D080000}"/>
    <cellStyle name="Moeda 5 2 5 2 3" xfId="2196" xr:uid="{00000000-0005-0000-0000-00009E080000}"/>
    <cellStyle name="Moeda 5 2 5 3" xfId="2197" xr:uid="{00000000-0005-0000-0000-00009F080000}"/>
    <cellStyle name="Moeda 5 2 5 4" xfId="2198" xr:uid="{00000000-0005-0000-0000-0000A0080000}"/>
    <cellStyle name="Moeda 5 2 6" xfId="2199" xr:uid="{00000000-0005-0000-0000-0000A1080000}"/>
    <cellStyle name="Moeda 5 2 6 2" xfId="2200" xr:uid="{00000000-0005-0000-0000-0000A2080000}"/>
    <cellStyle name="Moeda 5 2 6 3" xfId="2201" xr:uid="{00000000-0005-0000-0000-0000A3080000}"/>
    <cellStyle name="Moeda 5 2 7" xfId="2202" xr:uid="{00000000-0005-0000-0000-0000A4080000}"/>
    <cellStyle name="Moeda 5 2 8" xfId="2203" xr:uid="{00000000-0005-0000-0000-0000A5080000}"/>
    <cellStyle name="Moeda 5 2 9" xfId="2204" xr:uid="{00000000-0005-0000-0000-0000A6080000}"/>
    <cellStyle name="Moeda 5 3" xfId="2205" xr:uid="{00000000-0005-0000-0000-0000A7080000}"/>
    <cellStyle name="Moeda 5 3 2" xfId="2206" xr:uid="{00000000-0005-0000-0000-0000A8080000}"/>
    <cellStyle name="Moeda 5 3 2 2" xfId="2207" xr:uid="{00000000-0005-0000-0000-0000A9080000}"/>
    <cellStyle name="Moeda 5 3 2 2 2" xfId="2208" xr:uid="{00000000-0005-0000-0000-0000AA080000}"/>
    <cellStyle name="Moeda 5 3 2 2 3" xfId="2209" xr:uid="{00000000-0005-0000-0000-0000AB080000}"/>
    <cellStyle name="Moeda 5 3 2 3" xfId="2210" xr:uid="{00000000-0005-0000-0000-0000AC080000}"/>
    <cellStyle name="Moeda 5 3 2 4" xfId="2211" xr:uid="{00000000-0005-0000-0000-0000AD080000}"/>
    <cellStyle name="Moeda 5 3 3" xfId="2212" xr:uid="{00000000-0005-0000-0000-0000AE080000}"/>
    <cellStyle name="Moeda 5 3 3 2" xfId="2213" xr:uid="{00000000-0005-0000-0000-0000AF080000}"/>
    <cellStyle name="Moeda 5 3 3 2 2" xfId="2214" xr:uid="{00000000-0005-0000-0000-0000B0080000}"/>
    <cellStyle name="Moeda 5 3 3 2 3" xfId="2215" xr:uid="{00000000-0005-0000-0000-0000B1080000}"/>
    <cellStyle name="Moeda 5 3 3 3" xfId="2216" xr:uid="{00000000-0005-0000-0000-0000B2080000}"/>
    <cellStyle name="Moeda 5 3 3 4" xfId="2217" xr:uid="{00000000-0005-0000-0000-0000B3080000}"/>
    <cellStyle name="Moeda 5 3 4" xfId="2218" xr:uid="{00000000-0005-0000-0000-0000B4080000}"/>
    <cellStyle name="Moeda 5 3 4 2" xfId="2219" xr:uid="{00000000-0005-0000-0000-0000B5080000}"/>
    <cellStyle name="Moeda 5 3 4 2 2" xfId="2220" xr:uid="{00000000-0005-0000-0000-0000B6080000}"/>
    <cellStyle name="Moeda 5 3 4 2 3" xfId="2221" xr:uid="{00000000-0005-0000-0000-0000B7080000}"/>
    <cellStyle name="Moeda 5 3 4 3" xfId="2222" xr:uid="{00000000-0005-0000-0000-0000B8080000}"/>
    <cellStyle name="Moeda 5 3 4 4" xfId="2223" xr:uid="{00000000-0005-0000-0000-0000B9080000}"/>
    <cellStyle name="Moeda 5 3 5" xfId="2224" xr:uid="{00000000-0005-0000-0000-0000BA080000}"/>
    <cellStyle name="Moeda 5 3 5 2" xfId="2225" xr:uid="{00000000-0005-0000-0000-0000BB080000}"/>
    <cellStyle name="Moeda 5 3 5 3" xfId="2226" xr:uid="{00000000-0005-0000-0000-0000BC080000}"/>
    <cellStyle name="Moeda 5 3 6" xfId="2227" xr:uid="{00000000-0005-0000-0000-0000BD080000}"/>
    <cellStyle name="Moeda 5 3 7" xfId="2228" xr:uid="{00000000-0005-0000-0000-0000BE080000}"/>
    <cellStyle name="Moeda 5 4" xfId="2229" xr:uid="{00000000-0005-0000-0000-0000BF080000}"/>
    <cellStyle name="Moeda 5 5" xfId="2230" xr:uid="{00000000-0005-0000-0000-0000C0080000}"/>
    <cellStyle name="Moeda 5 5 2" xfId="2231" xr:uid="{00000000-0005-0000-0000-0000C1080000}"/>
    <cellStyle name="Moeda 5 5 2 2" xfId="2232" xr:uid="{00000000-0005-0000-0000-0000C2080000}"/>
    <cellStyle name="Moeda 5 5 2 3" xfId="2233" xr:uid="{00000000-0005-0000-0000-0000C3080000}"/>
    <cellStyle name="Moeda 5 5 3" xfId="2234" xr:uid="{00000000-0005-0000-0000-0000C4080000}"/>
    <cellStyle name="Moeda 5 5 4" xfId="2235" xr:uid="{00000000-0005-0000-0000-0000C5080000}"/>
    <cellStyle name="Moeda 5 6" xfId="2236" xr:uid="{00000000-0005-0000-0000-0000C6080000}"/>
    <cellStyle name="Moeda 5 6 2" xfId="2237" xr:uid="{00000000-0005-0000-0000-0000C7080000}"/>
    <cellStyle name="Moeda 5 6 2 2" xfId="2238" xr:uid="{00000000-0005-0000-0000-0000C8080000}"/>
    <cellStyle name="Moeda 5 6 2 3" xfId="2239" xr:uid="{00000000-0005-0000-0000-0000C9080000}"/>
    <cellStyle name="Moeda 5 6 3" xfId="2240" xr:uid="{00000000-0005-0000-0000-0000CA080000}"/>
    <cellStyle name="Moeda 5 6 4" xfId="2241" xr:uid="{00000000-0005-0000-0000-0000CB080000}"/>
    <cellStyle name="Moeda 5 7" xfId="2242" xr:uid="{00000000-0005-0000-0000-0000CC080000}"/>
    <cellStyle name="Moeda 5 7 2" xfId="2243" xr:uid="{00000000-0005-0000-0000-0000CD080000}"/>
    <cellStyle name="Moeda 5 7 2 2" xfId="2244" xr:uid="{00000000-0005-0000-0000-0000CE080000}"/>
    <cellStyle name="Moeda 5 7 2 3" xfId="2245" xr:uid="{00000000-0005-0000-0000-0000CF080000}"/>
    <cellStyle name="Moeda 5 7 3" xfId="2246" xr:uid="{00000000-0005-0000-0000-0000D0080000}"/>
    <cellStyle name="Moeda 5 7 4" xfId="2247" xr:uid="{00000000-0005-0000-0000-0000D1080000}"/>
    <cellStyle name="Moeda 5 8" xfId="2248" xr:uid="{00000000-0005-0000-0000-0000D2080000}"/>
    <cellStyle name="Moeda 5 8 2" xfId="2249" xr:uid="{00000000-0005-0000-0000-0000D3080000}"/>
    <cellStyle name="Moeda 5 8 3" xfId="2250" xr:uid="{00000000-0005-0000-0000-0000D4080000}"/>
    <cellStyle name="Moeda 5 9" xfId="2251" xr:uid="{00000000-0005-0000-0000-0000D5080000}"/>
    <cellStyle name="Moeda 6" xfId="2252" xr:uid="{00000000-0005-0000-0000-0000D6080000}"/>
    <cellStyle name="Moeda 6 10" xfId="2253" xr:uid="{00000000-0005-0000-0000-0000D7080000}"/>
    <cellStyle name="Moeda 6 11" xfId="2254" xr:uid="{00000000-0005-0000-0000-0000D8080000}"/>
    <cellStyle name="Moeda 6 2" xfId="2255" xr:uid="{00000000-0005-0000-0000-0000D9080000}"/>
    <cellStyle name="Moeda 6 2 2" xfId="2256" xr:uid="{00000000-0005-0000-0000-0000DA080000}"/>
    <cellStyle name="Moeda 6 2 2 2" xfId="2257" xr:uid="{00000000-0005-0000-0000-0000DB080000}"/>
    <cellStyle name="Moeda 6 2 2 2 2" xfId="2258" xr:uid="{00000000-0005-0000-0000-0000DC080000}"/>
    <cellStyle name="Moeda 6 2 2 2 2 2" xfId="2259" xr:uid="{00000000-0005-0000-0000-0000DD080000}"/>
    <cellStyle name="Moeda 6 2 2 2 2 3" xfId="2260" xr:uid="{00000000-0005-0000-0000-0000DE080000}"/>
    <cellStyle name="Moeda 6 2 2 2 3" xfId="2261" xr:uid="{00000000-0005-0000-0000-0000DF080000}"/>
    <cellStyle name="Moeda 6 2 2 2 4" xfId="2262" xr:uid="{00000000-0005-0000-0000-0000E0080000}"/>
    <cellStyle name="Moeda 6 2 2 3" xfId="2263" xr:uid="{00000000-0005-0000-0000-0000E1080000}"/>
    <cellStyle name="Moeda 6 2 2 3 2" xfId="2264" xr:uid="{00000000-0005-0000-0000-0000E2080000}"/>
    <cellStyle name="Moeda 6 2 2 3 2 2" xfId="2265" xr:uid="{00000000-0005-0000-0000-0000E3080000}"/>
    <cellStyle name="Moeda 6 2 2 3 2 3" xfId="2266" xr:uid="{00000000-0005-0000-0000-0000E4080000}"/>
    <cellStyle name="Moeda 6 2 2 3 3" xfId="2267" xr:uid="{00000000-0005-0000-0000-0000E5080000}"/>
    <cellStyle name="Moeda 6 2 2 3 4" xfId="2268" xr:uid="{00000000-0005-0000-0000-0000E6080000}"/>
    <cellStyle name="Moeda 6 2 2 4" xfId="2269" xr:uid="{00000000-0005-0000-0000-0000E7080000}"/>
    <cellStyle name="Moeda 6 2 2 4 2" xfId="2270" xr:uid="{00000000-0005-0000-0000-0000E8080000}"/>
    <cellStyle name="Moeda 6 2 2 4 2 2" xfId="2271" xr:uid="{00000000-0005-0000-0000-0000E9080000}"/>
    <cellStyle name="Moeda 6 2 2 4 2 3" xfId="2272" xr:uid="{00000000-0005-0000-0000-0000EA080000}"/>
    <cellStyle name="Moeda 6 2 2 4 3" xfId="2273" xr:uid="{00000000-0005-0000-0000-0000EB080000}"/>
    <cellStyle name="Moeda 6 2 2 4 4" xfId="2274" xr:uid="{00000000-0005-0000-0000-0000EC080000}"/>
    <cellStyle name="Moeda 6 2 2 5" xfId="2275" xr:uid="{00000000-0005-0000-0000-0000ED080000}"/>
    <cellStyle name="Moeda 6 2 2 5 2" xfId="2276" xr:uid="{00000000-0005-0000-0000-0000EE080000}"/>
    <cellStyle name="Moeda 6 2 2 5 3" xfId="2277" xr:uid="{00000000-0005-0000-0000-0000EF080000}"/>
    <cellStyle name="Moeda 6 2 2 6" xfId="2278" xr:uid="{00000000-0005-0000-0000-0000F0080000}"/>
    <cellStyle name="Moeda 6 2 2 7" xfId="2279" xr:uid="{00000000-0005-0000-0000-0000F1080000}"/>
    <cellStyle name="Moeda 6 2 3" xfId="2280" xr:uid="{00000000-0005-0000-0000-0000F2080000}"/>
    <cellStyle name="Moeda 6 2 3 2" xfId="2281" xr:uid="{00000000-0005-0000-0000-0000F3080000}"/>
    <cellStyle name="Moeda 6 2 3 2 2" xfId="2282" xr:uid="{00000000-0005-0000-0000-0000F4080000}"/>
    <cellStyle name="Moeda 6 2 3 2 3" xfId="2283" xr:uid="{00000000-0005-0000-0000-0000F5080000}"/>
    <cellStyle name="Moeda 6 2 3 3" xfId="2284" xr:uid="{00000000-0005-0000-0000-0000F6080000}"/>
    <cellStyle name="Moeda 6 2 3 4" xfId="2285" xr:uid="{00000000-0005-0000-0000-0000F7080000}"/>
    <cellStyle name="Moeda 6 2 4" xfId="2286" xr:uid="{00000000-0005-0000-0000-0000F8080000}"/>
    <cellStyle name="Moeda 6 2 4 2" xfId="2287" xr:uid="{00000000-0005-0000-0000-0000F9080000}"/>
    <cellStyle name="Moeda 6 2 4 2 2" xfId="2288" xr:uid="{00000000-0005-0000-0000-0000FA080000}"/>
    <cellStyle name="Moeda 6 2 4 2 3" xfId="2289" xr:uid="{00000000-0005-0000-0000-0000FB080000}"/>
    <cellStyle name="Moeda 6 2 4 3" xfId="2290" xr:uid="{00000000-0005-0000-0000-0000FC080000}"/>
    <cellStyle name="Moeda 6 2 4 4" xfId="2291" xr:uid="{00000000-0005-0000-0000-0000FD080000}"/>
    <cellStyle name="Moeda 6 2 5" xfId="2292" xr:uid="{00000000-0005-0000-0000-0000FE080000}"/>
    <cellStyle name="Moeda 6 2 5 2" xfId="2293" xr:uid="{00000000-0005-0000-0000-0000FF080000}"/>
    <cellStyle name="Moeda 6 2 5 2 2" xfId="2294" xr:uid="{00000000-0005-0000-0000-000000090000}"/>
    <cellStyle name="Moeda 6 2 5 2 3" xfId="2295" xr:uid="{00000000-0005-0000-0000-000001090000}"/>
    <cellStyle name="Moeda 6 2 5 3" xfId="2296" xr:uid="{00000000-0005-0000-0000-000002090000}"/>
    <cellStyle name="Moeda 6 2 5 4" xfId="2297" xr:uid="{00000000-0005-0000-0000-000003090000}"/>
    <cellStyle name="Moeda 6 2 6" xfId="2298" xr:uid="{00000000-0005-0000-0000-000004090000}"/>
    <cellStyle name="Moeda 6 2 6 2" xfId="2299" xr:uid="{00000000-0005-0000-0000-000005090000}"/>
    <cellStyle name="Moeda 6 2 6 3" xfId="2300" xr:uid="{00000000-0005-0000-0000-000006090000}"/>
    <cellStyle name="Moeda 6 2 7" xfId="2301" xr:uid="{00000000-0005-0000-0000-000007090000}"/>
    <cellStyle name="Moeda 6 2 8" xfId="2302" xr:uid="{00000000-0005-0000-0000-000008090000}"/>
    <cellStyle name="Moeda 6 2 9" xfId="2303" xr:uid="{00000000-0005-0000-0000-000009090000}"/>
    <cellStyle name="Moeda 6 3" xfId="2304" xr:uid="{00000000-0005-0000-0000-00000A090000}"/>
    <cellStyle name="Moeda 6 3 2" xfId="2305" xr:uid="{00000000-0005-0000-0000-00000B090000}"/>
    <cellStyle name="Moeda 6 3 2 2" xfId="2306" xr:uid="{00000000-0005-0000-0000-00000C090000}"/>
    <cellStyle name="Moeda 6 3 2 2 2" xfId="2307" xr:uid="{00000000-0005-0000-0000-00000D090000}"/>
    <cellStyle name="Moeda 6 3 2 2 3" xfId="2308" xr:uid="{00000000-0005-0000-0000-00000E090000}"/>
    <cellStyle name="Moeda 6 3 2 3" xfId="2309" xr:uid="{00000000-0005-0000-0000-00000F090000}"/>
    <cellStyle name="Moeda 6 3 2 4" xfId="2310" xr:uid="{00000000-0005-0000-0000-000010090000}"/>
    <cellStyle name="Moeda 6 3 3" xfId="2311" xr:uid="{00000000-0005-0000-0000-000011090000}"/>
    <cellStyle name="Moeda 6 3 3 2" xfId="2312" xr:uid="{00000000-0005-0000-0000-000012090000}"/>
    <cellStyle name="Moeda 6 3 3 2 2" xfId="2313" xr:uid="{00000000-0005-0000-0000-000013090000}"/>
    <cellStyle name="Moeda 6 3 3 2 3" xfId="2314" xr:uid="{00000000-0005-0000-0000-000014090000}"/>
    <cellStyle name="Moeda 6 3 3 3" xfId="2315" xr:uid="{00000000-0005-0000-0000-000015090000}"/>
    <cellStyle name="Moeda 6 3 3 4" xfId="2316" xr:uid="{00000000-0005-0000-0000-000016090000}"/>
    <cellStyle name="Moeda 6 3 4" xfId="2317" xr:uid="{00000000-0005-0000-0000-000017090000}"/>
    <cellStyle name="Moeda 6 3 4 2" xfId="2318" xr:uid="{00000000-0005-0000-0000-000018090000}"/>
    <cellStyle name="Moeda 6 3 4 2 2" xfId="2319" xr:uid="{00000000-0005-0000-0000-000019090000}"/>
    <cellStyle name="Moeda 6 3 4 2 3" xfId="2320" xr:uid="{00000000-0005-0000-0000-00001A090000}"/>
    <cellStyle name="Moeda 6 3 4 3" xfId="2321" xr:uid="{00000000-0005-0000-0000-00001B090000}"/>
    <cellStyle name="Moeda 6 3 4 4" xfId="2322" xr:uid="{00000000-0005-0000-0000-00001C090000}"/>
    <cellStyle name="Moeda 6 3 5" xfId="2323" xr:uid="{00000000-0005-0000-0000-00001D090000}"/>
    <cellStyle name="Moeda 6 3 5 2" xfId="2324" xr:uid="{00000000-0005-0000-0000-00001E090000}"/>
    <cellStyle name="Moeda 6 3 5 3" xfId="2325" xr:uid="{00000000-0005-0000-0000-00001F090000}"/>
    <cellStyle name="Moeda 6 3 6" xfId="2326" xr:uid="{00000000-0005-0000-0000-000020090000}"/>
    <cellStyle name="Moeda 6 3 7" xfId="2327" xr:uid="{00000000-0005-0000-0000-000021090000}"/>
    <cellStyle name="Moeda 6 4" xfId="2328" xr:uid="{00000000-0005-0000-0000-000022090000}"/>
    <cellStyle name="Moeda 6 5" xfId="2329" xr:uid="{00000000-0005-0000-0000-000023090000}"/>
    <cellStyle name="Moeda 6 5 2" xfId="2330" xr:uid="{00000000-0005-0000-0000-000024090000}"/>
    <cellStyle name="Moeda 6 5 2 2" xfId="2331" xr:uid="{00000000-0005-0000-0000-000025090000}"/>
    <cellStyle name="Moeda 6 5 2 3" xfId="2332" xr:uid="{00000000-0005-0000-0000-000026090000}"/>
    <cellStyle name="Moeda 6 5 3" xfId="2333" xr:uid="{00000000-0005-0000-0000-000027090000}"/>
    <cellStyle name="Moeda 6 5 4" xfId="2334" xr:uid="{00000000-0005-0000-0000-000028090000}"/>
    <cellStyle name="Moeda 6 6" xfId="2335" xr:uid="{00000000-0005-0000-0000-000029090000}"/>
    <cellStyle name="Moeda 6 6 2" xfId="2336" xr:uid="{00000000-0005-0000-0000-00002A090000}"/>
    <cellStyle name="Moeda 6 6 2 2" xfId="2337" xr:uid="{00000000-0005-0000-0000-00002B090000}"/>
    <cellStyle name="Moeda 6 6 2 3" xfId="2338" xr:uid="{00000000-0005-0000-0000-00002C090000}"/>
    <cellStyle name="Moeda 6 6 3" xfId="2339" xr:uid="{00000000-0005-0000-0000-00002D090000}"/>
    <cellStyle name="Moeda 6 6 4" xfId="2340" xr:uid="{00000000-0005-0000-0000-00002E090000}"/>
    <cellStyle name="Moeda 6 7" xfId="2341" xr:uid="{00000000-0005-0000-0000-00002F090000}"/>
    <cellStyle name="Moeda 6 7 2" xfId="2342" xr:uid="{00000000-0005-0000-0000-000030090000}"/>
    <cellStyle name="Moeda 6 7 2 2" xfId="2343" xr:uid="{00000000-0005-0000-0000-000031090000}"/>
    <cellStyle name="Moeda 6 7 2 3" xfId="2344" xr:uid="{00000000-0005-0000-0000-000032090000}"/>
    <cellStyle name="Moeda 6 7 3" xfId="2345" xr:uid="{00000000-0005-0000-0000-000033090000}"/>
    <cellStyle name="Moeda 6 7 4" xfId="2346" xr:uid="{00000000-0005-0000-0000-000034090000}"/>
    <cellStyle name="Moeda 6 8" xfId="2347" xr:uid="{00000000-0005-0000-0000-000035090000}"/>
    <cellStyle name="Moeda 6 8 2" xfId="2348" xr:uid="{00000000-0005-0000-0000-000036090000}"/>
    <cellStyle name="Moeda 6 8 3" xfId="2349" xr:uid="{00000000-0005-0000-0000-000037090000}"/>
    <cellStyle name="Moeda 6 9" xfId="2350" xr:uid="{00000000-0005-0000-0000-000038090000}"/>
    <cellStyle name="Moeda 7" xfId="2351" xr:uid="{00000000-0005-0000-0000-000039090000}"/>
    <cellStyle name="Moeda 7 10" xfId="2352" xr:uid="{00000000-0005-0000-0000-00003A090000}"/>
    <cellStyle name="Moeda 7 11" xfId="2353" xr:uid="{00000000-0005-0000-0000-00003B090000}"/>
    <cellStyle name="Moeda 7 2" xfId="2354" xr:uid="{00000000-0005-0000-0000-00003C090000}"/>
    <cellStyle name="Moeda 7 2 2" xfId="2355" xr:uid="{00000000-0005-0000-0000-00003D090000}"/>
    <cellStyle name="Moeda 7 2 2 2" xfId="2356" xr:uid="{00000000-0005-0000-0000-00003E090000}"/>
    <cellStyle name="Moeda 7 2 2 2 2" xfId="2357" xr:uid="{00000000-0005-0000-0000-00003F090000}"/>
    <cellStyle name="Moeda 7 2 2 2 2 2" xfId="2358" xr:uid="{00000000-0005-0000-0000-000040090000}"/>
    <cellStyle name="Moeda 7 2 2 2 2 3" xfId="2359" xr:uid="{00000000-0005-0000-0000-000041090000}"/>
    <cellStyle name="Moeda 7 2 2 2 3" xfId="2360" xr:uid="{00000000-0005-0000-0000-000042090000}"/>
    <cellStyle name="Moeda 7 2 2 2 4" xfId="2361" xr:uid="{00000000-0005-0000-0000-000043090000}"/>
    <cellStyle name="Moeda 7 2 2 3" xfId="2362" xr:uid="{00000000-0005-0000-0000-000044090000}"/>
    <cellStyle name="Moeda 7 2 2 3 2" xfId="2363" xr:uid="{00000000-0005-0000-0000-000045090000}"/>
    <cellStyle name="Moeda 7 2 2 3 2 2" xfId="2364" xr:uid="{00000000-0005-0000-0000-000046090000}"/>
    <cellStyle name="Moeda 7 2 2 3 2 3" xfId="2365" xr:uid="{00000000-0005-0000-0000-000047090000}"/>
    <cellStyle name="Moeda 7 2 2 3 3" xfId="2366" xr:uid="{00000000-0005-0000-0000-000048090000}"/>
    <cellStyle name="Moeda 7 2 2 3 4" xfId="2367" xr:uid="{00000000-0005-0000-0000-000049090000}"/>
    <cellStyle name="Moeda 7 2 2 4" xfId="2368" xr:uid="{00000000-0005-0000-0000-00004A090000}"/>
    <cellStyle name="Moeda 7 2 2 4 2" xfId="2369" xr:uid="{00000000-0005-0000-0000-00004B090000}"/>
    <cellStyle name="Moeda 7 2 2 4 2 2" xfId="2370" xr:uid="{00000000-0005-0000-0000-00004C090000}"/>
    <cellStyle name="Moeda 7 2 2 4 2 3" xfId="2371" xr:uid="{00000000-0005-0000-0000-00004D090000}"/>
    <cellStyle name="Moeda 7 2 2 4 3" xfId="2372" xr:uid="{00000000-0005-0000-0000-00004E090000}"/>
    <cellStyle name="Moeda 7 2 2 4 4" xfId="2373" xr:uid="{00000000-0005-0000-0000-00004F090000}"/>
    <cellStyle name="Moeda 7 2 2 5" xfId="2374" xr:uid="{00000000-0005-0000-0000-000050090000}"/>
    <cellStyle name="Moeda 7 2 2 5 2" xfId="2375" xr:uid="{00000000-0005-0000-0000-000051090000}"/>
    <cellStyle name="Moeda 7 2 2 5 3" xfId="2376" xr:uid="{00000000-0005-0000-0000-000052090000}"/>
    <cellStyle name="Moeda 7 2 2 6" xfId="2377" xr:uid="{00000000-0005-0000-0000-000053090000}"/>
    <cellStyle name="Moeda 7 2 2 7" xfId="2378" xr:uid="{00000000-0005-0000-0000-000054090000}"/>
    <cellStyle name="Moeda 7 2 3" xfId="2379" xr:uid="{00000000-0005-0000-0000-000055090000}"/>
    <cellStyle name="Moeda 7 2 3 2" xfId="2380" xr:uid="{00000000-0005-0000-0000-000056090000}"/>
    <cellStyle name="Moeda 7 2 3 2 2" xfId="2381" xr:uid="{00000000-0005-0000-0000-000057090000}"/>
    <cellStyle name="Moeda 7 2 3 2 3" xfId="2382" xr:uid="{00000000-0005-0000-0000-000058090000}"/>
    <cellStyle name="Moeda 7 2 3 3" xfId="2383" xr:uid="{00000000-0005-0000-0000-000059090000}"/>
    <cellStyle name="Moeda 7 2 3 4" xfId="2384" xr:uid="{00000000-0005-0000-0000-00005A090000}"/>
    <cellStyle name="Moeda 7 2 4" xfId="2385" xr:uid="{00000000-0005-0000-0000-00005B090000}"/>
    <cellStyle name="Moeda 7 2 4 2" xfId="2386" xr:uid="{00000000-0005-0000-0000-00005C090000}"/>
    <cellStyle name="Moeda 7 2 4 2 2" xfId="2387" xr:uid="{00000000-0005-0000-0000-00005D090000}"/>
    <cellStyle name="Moeda 7 2 4 2 3" xfId="2388" xr:uid="{00000000-0005-0000-0000-00005E090000}"/>
    <cellStyle name="Moeda 7 2 4 3" xfId="2389" xr:uid="{00000000-0005-0000-0000-00005F090000}"/>
    <cellStyle name="Moeda 7 2 4 4" xfId="2390" xr:uid="{00000000-0005-0000-0000-000060090000}"/>
    <cellStyle name="Moeda 7 2 5" xfId="2391" xr:uid="{00000000-0005-0000-0000-000061090000}"/>
    <cellStyle name="Moeda 7 2 5 2" xfId="2392" xr:uid="{00000000-0005-0000-0000-000062090000}"/>
    <cellStyle name="Moeda 7 2 5 2 2" xfId="2393" xr:uid="{00000000-0005-0000-0000-000063090000}"/>
    <cellStyle name="Moeda 7 2 5 2 3" xfId="2394" xr:uid="{00000000-0005-0000-0000-000064090000}"/>
    <cellStyle name="Moeda 7 2 5 3" xfId="2395" xr:uid="{00000000-0005-0000-0000-000065090000}"/>
    <cellStyle name="Moeda 7 2 5 4" xfId="2396" xr:uid="{00000000-0005-0000-0000-000066090000}"/>
    <cellStyle name="Moeda 7 2 6" xfId="2397" xr:uid="{00000000-0005-0000-0000-000067090000}"/>
    <cellStyle name="Moeda 7 2 6 2" xfId="2398" xr:uid="{00000000-0005-0000-0000-000068090000}"/>
    <cellStyle name="Moeda 7 2 6 3" xfId="2399" xr:uid="{00000000-0005-0000-0000-000069090000}"/>
    <cellStyle name="Moeda 7 2 7" xfId="2400" xr:uid="{00000000-0005-0000-0000-00006A090000}"/>
    <cellStyle name="Moeda 7 2 8" xfId="2401" xr:uid="{00000000-0005-0000-0000-00006B090000}"/>
    <cellStyle name="Moeda 7 2 9" xfId="2402" xr:uid="{00000000-0005-0000-0000-00006C090000}"/>
    <cellStyle name="Moeda 7 3" xfId="2403" xr:uid="{00000000-0005-0000-0000-00006D090000}"/>
    <cellStyle name="Moeda 7 3 2" xfId="2404" xr:uid="{00000000-0005-0000-0000-00006E090000}"/>
    <cellStyle name="Moeda 7 3 2 2" xfId="2405" xr:uid="{00000000-0005-0000-0000-00006F090000}"/>
    <cellStyle name="Moeda 7 3 2 2 2" xfId="2406" xr:uid="{00000000-0005-0000-0000-000070090000}"/>
    <cellStyle name="Moeda 7 3 2 2 3" xfId="2407" xr:uid="{00000000-0005-0000-0000-000071090000}"/>
    <cellStyle name="Moeda 7 3 2 3" xfId="2408" xr:uid="{00000000-0005-0000-0000-000072090000}"/>
    <cellStyle name="Moeda 7 3 2 4" xfId="2409" xr:uid="{00000000-0005-0000-0000-000073090000}"/>
    <cellStyle name="Moeda 7 3 3" xfId="2410" xr:uid="{00000000-0005-0000-0000-000074090000}"/>
    <cellStyle name="Moeda 7 3 3 2" xfId="2411" xr:uid="{00000000-0005-0000-0000-000075090000}"/>
    <cellStyle name="Moeda 7 3 3 2 2" xfId="2412" xr:uid="{00000000-0005-0000-0000-000076090000}"/>
    <cellStyle name="Moeda 7 3 3 2 3" xfId="2413" xr:uid="{00000000-0005-0000-0000-000077090000}"/>
    <cellStyle name="Moeda 7 3 3 3" xfId="2414" xr:uid="{00000000-0005-0000-0000-000078090000}"/>
    <cellStyle name="Moeda 7 3 3 4" xfId="2415" xr:uid="{00000000-0005-0000-0000-000079090000}"/>
    <cellStyle name="Moeda 7 3 4" xfId="2416" xr:uid="{00000000-0005-0000-0000-00007A090000}"/>
    <cellStyle name="Moeda 7 3 4 2" xfId="2417" xr:uid="{00000000-0005-0000-0000-00007B090000}"/>
    <cellStyle name="Moeda 7 3 4 2 2" xfId="2418" xr:uid="{00000000-0005-0000-0000-00007C090000}"/>
    <cellStyle name="Moeda 7 3 4 2 3" xfId="2419" xr:uid="{00000000-0005-0000-0000-00007D090000}"/>
    <cellStyle name="Moeda 7 3 4 3" xfId="2420" xr:uid="{00000000-0005-0000-0000-00007E090000}"/>
    <cellStyle name="Moeda 7 3 4 4" xfId="2421" xr:uid="{00000000-0005-0000-0000-00007F090000}"/>
    <cellStyle name="Moeda 7 3 5" xfId="2422" xr:uid="{00000000-0005-0000-0000-000080090000}"/>
    <cellStyle name="Moeda 7 3 5 2" xfId="2423" xr:uid="{00000000-0005-0000-0000-000081090000}"/>
    <cellStyle name="Moeda 7 3 5 3" xfId="2424" xr:uid="{00000000-0005-0000-0000-000082090000}"/>
    <cellStyle name="Moeda 7 3 6" xfId="2425" xr:uid="{00000000-0005-0000-0000-000083090000}"/>
    <cellStyle name="Moeda 7 3 7" xfId="2426" xr:uid="{00000000-0005-0000-0000-000084090000}"/>
    <cellStyle name="Moeda 7 4" xfId="2427" xr:uid="{00000000-0005-0000-0000-000085090000}"/>
    <cellStyle name="Moeda 7 5" xfId="2428" xr:uid="{00000000-0005-0000-0000-000086090000}"/>
    <cellStyle name="Moeda 7 5 2" xfId="2429" xr:uid="{00000000-0005-0000-0000-000087090000}"/>
    <cellStyle name="Moeda 7 5 2 2" xfId="2430" xr:uid="{00000000-0005-0000-0000-000088090000}"/>
    <cellStyle name="Moeda 7 5 2 3" xfId="2431" xr:uid="{00000000-0005-0000-0000-000089090000}"/>
    <cellStyle name="Moeda 7 5 3" xfId="2432" xr:uid="{00000000-0005-0000-0000-00008A090000}"/>
    <cellStyle name="Moeda 7 5 4" xfId="2433" xr:uid="{00000000-0005-0000-0000-00008B090000}"/>
    <cellStyle name="Moeda 7 6" xfId="2434" xr:uid="{00000000-0005-0000-0000-00008C090000}"/>
    <cellStyle name="Moeda 7 6 2" xfId="2435" xr:uid="{00000000-0005-0000-0000-00008D090000}"/>
    <cellStyle name="Moeda 7 6 2 2" xfId="2436" xr:uid="{00000000-0005-0000-0000-00008E090000}"/>
    <cellStyle name="Moeda 7 6 2 3" xfId="2437" xr:uid="{00000000-0005-0000-0000-00008F090000}"/>
    <cellStyle name="Moeda 7 6 3" xfId="2438" xr:uid="{00000000-0005-0000-0000-000090090000}"/>
    <cellStyle name="Moeda 7 6 4" xfId="2439" xr:uid="{00000000-0005-0000-0000-000091090000}"/>
    <cellStyle name="Moeda 7 7" xfId="2440" xr:uid="{00000000-0005-0000-0000-000092090000}"/>
    <cellStyle name="Moeda 7 7 2" xfId="2441" xr:uid="{00000000-0005-0000-0000-000093090000}"/>
    <cellStyle name="Moeda 7 7 2 2" xfId="2442" xr:uid="{00000000-0005-0000-0000-000094090000}"/>
    <cellStyle name="Moeda 7 7 2 3" xfId="2443" xr:uid="{00000000-0005-0000-0000-000095090000}"/>
    <cellStyle name="Moeda 7 7 3" xfId="2444" xr:uid="{00000000-0005-0000-0000-000096090000}"/>
    <cellStyle name="Moeda 7 7 4" xfId="2445" xr:uid="{00000000-0005-0000-0000-000097090000}"/>
    <cellStyle name="Moeda 7 8" xfId="2446" xr:uid="{00000000-0005-0000-0000-000098090000}"/>
    <cellStyle name="Moeda 7 8 2" xfId="2447" xr:uid="{00000000-0005-0000-0000-000099090000}"/>
    <cellStyle name="Moeda 7 8 3" xfId="2448" xr:uid="{00000000-0005-0000-0000-00009A090000}"/>
    <cellStyle name="Moeda 7 9" xfId="2449" xr:uid="{00000000-0005-0000-0000-00009B090000}"/>
    <cellStyle name="Moeda 8" xfId="2450" xr:uid="{00000000-0005-0000-0000-00009C090000}"/>
    <cellStyle name="Moeda 9" xfId="2451" xr:uid="{00000000-0005-0000-0000-00009D090000}"/>
    <cellStyle name="Neutra 2" xfId="2452" xr:uid="{00000000-0005-0000-0000-00009F090000}"/>
    <cellStyle name="Neutra 2 2" xfId="2453" xr:uid="{00000000-0005-0000-0000-0000A0090000}"/>
    <cellStyle name="Neutra 2 3" xfId="2454" xr:uid="{00000000-0005-0000-0000-0000A1090000}"/>
    <cellStyle name="Neutra 2 4" xfId="2455" xr:uid="{00000000-0005-0000-0000-0000A2090000}"/>
    <cellStyle name="Neutra 2 5" xfId="2456" xr:uid="{00000000-0005-0000-0000-0000A3090000}"/>
    <cellStyle name="Neutra 2 6" xfId="2457" xr:uid="{00000000-0005-0000-0000-0000A4090000}"/>
    <cellStyle name="Neutra 2 7" xfId="2458" xr:uid="{00000000-0005-0000-0000-0000A5090000}"/>
    <cellStyle name="Neutra 3" xfId="2459" xr:uid="{00000000-0005-0000-0000-0000A6090000}"/>
    <cellStyle name="Neutra 4" xfId="2460" xr:uid="{00000000-0005-0000-0000-0000A7090000}"/>
    <cellStyle name="Neutral" xfId="2461" xr:uid="{00000000-0005-0000-0000-0000A8090000}"/>
    <cellStyle name="Neutral 2" xfId="2462" xr:uid="{00000000-0005-0000-0000-0000A9090000}"/>
    <cellStyle name="Neutral 3" xfId="2463" xr:uid="{00000000-0005-0000-0000-0000AA090000}"/>
    <cellStyle name="Neutro" xfId="44040" builtinId="28" customBuiltin="1"/>
    <cellStyle name="Normal" xfId="0" builtinId="0"/>
    <cellStyle name="Normal 10" xfId="2464" xr:uid="{00000000-0005-0000-0000-0000AC090000}"/>
    <cellStyle name="Normal 10 10" xfId="2465" xr:uid="{00000000-0005-0000-0000-0000AD090000}"/>
    <cellStyle name="Normal 10 2" xfId="18" xr:uid="{00000000-0005-0000-0000-0000AE090000}"/>
    <cellStyle name="Normal 10 2 2" xfId="2467" xr:uid="{00000000-0005-0000-0000-0000AF090000}"/>
    <cellStyle name="Normal 10 2 2 2" xfId="2468" xr:uid="{00000000-0005-0000-0000-0000B0090000}"/>
    <cellStyle name="Normal 10 2 3" xfId="2469" xr:uid="{00000000-0005-0000-0000-0000B1090000}"/>
    <cellStyle name="Normal 10 2 4" xfId="2470" xr:uid="{00000000-0005-0000-0000-0000B2090000}"/>
    <cellStyle name="Normal 10 2 5" xfId="2466" xr:uid="{00000000-0005-0000-0000-0000B3090000}"/>
    <cellStyle name="Normal 10 2 6" xfId="44029" xr:uid="{00000000-0005-0000-0000-0000B4090000}"/>
    <cellStyle name="Normal 10 20" xfId="12" xr:uid="{00000000-0005-0000-0000-0000B5090000}"/>
    <cellStyle name="Normal 10 3" xfId="2471" xr:uid="{00000000-0005-0000-0000-0000B6090000}"/>
    <cellStyle name="Normal 10 3 10" xfId="2472" xr:uid="{00000000-0005-0000-0000-0000B7090000}"/>
    <cellStyle name="Normal 10 3 11" xfId="2473" xr:uid="{00000000-0005-0000-0000-0000B8090000}"/>
    <cellStyle name="Normal 10 3 12" xfId="2474" xr:uid="{00000000-0005-0000-0000-0000B9090000}"/>
    <cellStyle name="Normal 10 3 2" xfId="2475" xr:uid="{00000000-0005-0000-0000-0000BA090000}"/>
    <cellStyle name="Normal 10 3 2 2" xfId="2476" xr:uid="{00000000-0005-0000-0000-0000BB090000}"/>
    <cellStyle name="Normal 10 3 2 2 2" xfId="2477" xr:uid="{00000000-0005-0000-0000-0000BC090000}"/>
    <cellStyle name="Normal 10 3 2 2 2 2" xfId="2478" xr:uid="{00000000-0005-0000-0000-0000BD090000}"/>
    <cellStyle name="Normal 10 3 2 2 2 2 2" xfId="2479" xr:uid="{00000000-0005-0000-0000-0000BE090000}"/>
    <cellStyle name="Normal 10 3 2 2 2 2 2 2" xfId="2480" xr:uid="{00000000-0005-0000-0000-0000BF090000}"/>
    <cellStyle name="Normal 10 3 2 2 2 2 2 3" xfId="2481" xr:uid="{00000000-0005-0000-0000-0000C0090000}"/>
    <cellStyle name="Normal 10 3 2 2 2 2 3" xfId="2482" xr:uid="{00000000-0005-0000-0000-0000C1090000}"/>
    <cellStyle name="Normal 10 3 2 2 2 2 4" xfId="2483" xr:uid="{00000000-0005-0000-0000-0000C2090000}"/>
    <cellStyle name="Normal 10 3 2 2 2 3" xfId="2484" xr:uid="{00000000-0005-0000-0000-0000C3090000}"/>
    <cellStyle name="Normal 10 3 2 2 2 3 2" xfId="2485" xr:uid="{00000000-0005-0000-0000-0000C4090000}"/>
    <cellStyle name="Normal 10 3 2 2 2 3 3" xfId="2486" xr:uid="{00000000-0005-0000-0000-0000C5090000}"/>
    <cellStyle name="Normal 10 3 2 2 2 4" xfId="2487" xr:uid="{00000000-0005-0000-0000-0000C6090000}"/>
    <cellStyle name="Normal 10 3 2 2 2 5" xfId="2488" xr:uid="{00000000-0005-0000-0000-0000C7090000}"/>
    <cellStyle name="Normal 10 3 2 2 3" xfId="2489" xr:uid="{00000000-0005-0000-0000-0000C8090000}"/>
    <cellStyle name="Normal 10 3 2 2 3 2" xfId="2490" xr:uid="{00000000-0005-0000-0000-0000C9090000}"/>
    <cellStyle name="Normal 10 3 2 2 3 2 2" xfId="2491" xr:uid="{00000000-0005-0000-0000-0000CA090000}"/>
    <cellStyle name="Normal 10 3 2 2 3 2 3" xfId="2492" xr:uid="{00000000-0005-0000-0000-0000CB090000}"/>
    <cellStyle name="Normal 10 3 2 2 3 3" xfId="2493" xr:uid="{00000000-0005-0000-0000-0000CC090000}"/>
    <cellStyle name="Normal 10 3 2 2 3 4" xfId="2494" xr:uid="{00000000-0005-0000-0000-0000CD090000}"/>
    <cellStyle name="Normal 10 3 2 2 4" xfId="2495" xr:uid="{00000000-0005-0000-0000-0000CE090000}"/>
    <cellStyle name="Normal 10 3 2 2 4 2" xfId="2496" xr:uid="{00000000-0005-0000-0000-0000CF090000}"/>
    <cellStyle name="Normal 10 3 2 2 4 2 2" xfId="2497" xr:uid="{00000000-0005-0000-0000-0000D0090000}"/>
    <cellStyle name="Normal 10 3 2 2 4 2 3" xfId="2498" xr:uid="{00000000-0005-0000-0000-0000D1090000}"/>
    <cellStyle name="Normal 10 3 2 2 4 3" xfId="2499" xr:uid="{00000000-0005-0000-0000-0000D2090000}"/>
    <cellStyle name="Normal 10 3 2 2 4 4" xfId="2500" xr:uid="{00000000-0005-0000-0000-0000D3090000}"/>
    <cellStyle name="Normal 10 3 2 2 5" xfId="2501" xr:uid="{00000000-0005-0000-0000-0000D4090000}"/>
    <cellStyle name="Normal 10 3 2 2 5 2" xfId="2502" xr:uid="{00000000-0005-0000-0000-0000D5090000}"/>
    <cellStyle name="Normal 10 3 2 2 5 3" xfId="2503" xr:uid="{00000000-0005-0000-0000-0000D6090000}"/>
    <cellStyle name="Normal 10 3 2 2 6" xfId="2504" xr:uid="{00000000-0005-0000-0000-0000D7090000}"/>
    <cellStyle name="Normal 10 3 2 2 7" xfId="2505" xr:uid="{00000000-0005-0000-0000-0000D8090000}"/>
    <cellStyle name="Normal 10 3 2 2 8" xfId="2506" xr:uid="{00000000-0005-0000-0000-0000D9090000}"/>
    <cellStyle name="Normal 10 3 2 3" xfId="2507" xr:uid="{00000000-0005-0000-0000-0000DA090000}"/>
    <cellStyle name="Normal 10 3 2 3 2" xfId="2508" xr:uid="{00000000-0005-0000-0000-0000DB090000}"/>
    <cellStyle name="Normal 10 3 2 3 2 2" xfId="2509" xr:uid="{00000000-0005-0000-0000-0000DC090000}"/>
    <cellStyle name="Normal 10 3 2 3 2 3" xfId="2510" xr:uid="{00000000-0005-0000-0000-0000DD090000}"/>
    <cellStyle name="Normal 10 3 2 3 3" xfId="2511" xr:uid="{00000000-0005-0000-0000-0000DE090000}"/>
    <cellStyle name="Normal 10 3 2 3 4" xfId="2512" xr:uid="{00000000-0005-0000-0000-0000DF090000}"/>
    <cellStyle name="Normal 10 3 2 4" xfId="2513" xr:uid="{00000000-0005-0000-0000-0000E0090000}"/>
    <cellStyle name="Normal 10 3 2 4 2" xfId="2514" xr:uid="{00000000-0005-0000-0000-0000E1090000}"/>
    <cellStyle name="Normal 10 3 2 4 2 2" xfId="2515" xr:uid="{00000000-0005-0000-0000-0000E2090000}"/>
    <cellStyle name="Normal 10 3 2 4 2 3" xfId="2516" xr:uid="{00000000-0005-0000-0000-0000E3090000}"/>
    <cellStyle name="Normal 10 3 2 4 3" xfId="2517" xr:uid="{00000000-0005-0000-0000-0000E4090000}"/>
    <cellStyle name="Normal 10 3 2 4 4" xfId="2518" xr:uid="{00000000-0005-0000-0000-0000E5090000}"/>
    <cellStyle name="Normal 10 3 2 5" xfId="2519" xr:uid="{00000000-0005-0000-0000-0000E6090000}"/>
    <cellStyle name="Normal 10 3 2 5 2" xfId="2520" xr:uid="{00000000-0005-0000-0000-0000E7090000}"/>
    <cellStyle name="Normal 10 3 2 5 2 2" xfId="2521" xr:uid="{00000000-0005-0000-0000-0000E8090000}"/>
    <cellStyle name="Normal 10 3 2 5 2 3" xfId="2522" xr:uid="{00000000-0005-0000-0000-0000E9090000}"/>
    <cellStyle name="Normal 10 3 2 5 3" xfId="2523" xr:uid="{00000000-0005-0000-0000-0000EA090000}"/>
    <cellStyle name="Normal 10 3 2 5 4" xfId="2524" xr:uid="{00000000-0005-0000-0000-0000EB090000}"/>
    <cellStyle name="Normal 10 3 2 6" xfId="2525" xr:uid="{00000000-0005-0000-0000-0000EC090000}"/>
    <cellStyle name="Normal 10 3 2 6 2" xfId="2526" xr:uid="{00000000-0005-0000-0000-0000ED090000}"/>
    <cellStyle name="Normal 10 3 2 6 3" xfId="2527" xr:uid="{00000000-0005-0000-0000-0000EE090000}"/>
    <cellStyle name="Normal 10 3 2 7" xfId="2528" xr:uid="{00000000-0005-0000-0000-0000EF090000}"/>
    <cellStyle name="Normal 10 3 2 8" xfId="2529" xr:uid="{00000000-0005-0000-0000-0000F0090000}"/>
    <cellStyle name="Normal 10 3 2 9" xfId="2530" xr:uid="{00000000-0005-0000-0000-0000F1090000}"/>
    <cellStyle name="Normal 10 3 3" xfId="2531" xr:uid="{00000000-0005-0000-0000-0000F2090000}"/>
    <cellStyle name="Normal 10 3 3 2" xfId="2532" xr:uid="{00000000-0005-0000-0000-0000F3090000}"/>
    <cellStyle name="Normal 10 3 3 2 2" xfId="2533" xr:uid="{00000000-0005-0000-0000-0000F4090000}"/>
    <cellStyle name="Normal 10 3 3 2 2 2" xfId="2534" xr:uid="{00000000-0005-0000-0000-0000F5090000}"/>
    <cellStyle name="Normal 10 3 3 2 2 3" xfId="2535" xr:uid="{00000000-0005-0000-0000-0000F6090000}"/>
    <cellStyle name="Normal 10 3 3 2 3" xfId="2536" xr:uid="{00000000-0005-0000-0000-0000F7090000}"/>
    <cellStyle name="Normal 10 3 3 2 4" xfId="2537" xr:uid="{00000000-0005-0000-0000-0000F8090000}"/>
    <cellStyle name="Normal 10 3 3 2 5" xfId="2538" xr:uid="{00000000-0005-0000-0000-0000F9090000}"/>
    <cellStyle name="Normal 10 3 3 3" xfId="2539" xr:uid="{00000000-0005-0000-0000-0000FA090000}"/>
    <cellStyle name="Normal 10 3 3 3 2" xfId="2540" xr:uid="{00000000-0005-0000-0000-0000FB090000}"/>
    <cellStyle name="Normal 10 3 3 3 2 2" xfId="2541" xr:uid="{00000000-0005-0000-0000-0000FC090000}"/>
    <cellStyle name="Normal 10 3 3 3 2 3" xfId="2542" xr:uid="{00000000-0005-0000-0000-0000FD090000}"/>
    <cellStyle name="Normal 10 3 3 3 3" xfId="2543" xr:uid="{00000000-0005-0000-0000-0000FE090000}"/>
    <cellStyle name="Normal 10 3 3 3 4" xfId="2544" xr:uid="{00000000-0005-0000-0000-0000FF090000}"/>
    <cellStyle name="Normal 10 3 3 4" xfId="2545" xr:uid="{00000000-0005-0000-0000-0000000A0000}"/>
    <cellStyle name="Normal 10 3 3 4 2" xfId="2546" xr:uid="{00000000-0005-0000-0000-0000010A0000}"/>
    <cellStyle name="Normal 10 3 3 4 2 2" xfId="2547" xr:uid="{00000000-0005-0000-0000-0000020A0000}"/>
    <cellStyle name="Normal 10 3 3 4 2 3" xfId="2548" xr:uid="{00000000-0005-0000-0000-0000030A0000}"/>
    <cellStyle name="Normal 10 3 3 4 3" xfId="2549" xr:uid="{00000000-0005-0000-0000-0000040A0000}"/>
    <cellStyle name="Normal 10 3 3 4 4" xfId="2550" xr:uid="{00000000-0005-0000-0000-0000050A0000}"/>
    <cellStyle name="Normal 10 3 3 5" xfId="2551" xr:uid="{00000000-0005-0000-0000-0000060A0000}"/>
    <cellStyle name="Normal 10 3 3 5 2" xfId="2552" xr:uid="{00000000-0005-0000-0000-0000070A0000}"/>
    <cellStyle name="Normal 10 3 3 5 3" xfId="2553" xr:uid="{00000000-0005-0000-0000-0000080A0000}"/>
    <cellStyle name="Normal 10 3 3 6" xfId="2554" xr:uid="{00000000-0005-0000-0000-0000090A0000}"/>
    <cellStyle name="Normal 10 3 3 7" xfId="2555" xr:uid="{00000000-0005-0000-0000-00000A0A0000}"/>
    <cellStyle name="Normal 10 3 3 8" xfId="2556" xr:uid="{00000000-0005-0000-0000-00000B0A0000}"/>
    <cellStyle name="Normal 10 3 4" xfId="2557" xr:uid="{00000000-0005-0000-0000-00000C0A0000}"/>
    <cellStyle name="Normal 10 3 5" xfId="2558" xr:uid="{00000000-0005-0000-0000-00000D0A0000}"/>
    <cellStyle name="Normal 10 3 5 2" xfId="2559" xr:uid="{00000000-0005-0000-0000-00000E0A0000}"/>
    <cellStyle name="Normal 10 3 5 2 2" xfId="2560" xr:uid="{00000000-0005-0000-0000-00000F0A0000}"/>
    <cellStyle name="Normal 10 3 5 2 3" xfId="2561" xr:uid="{00000000-0005-0000-0000-0000100A0000}"/>
    <cellStyle name="Normal 10 3 5 3" xfId="2562" xr:uid="{00000000-0005-0000-0000-0000110A0000}"/>
    <cellStyle name="Normal 10 3 5 4" xfId="2563" xr:uid="{00000000-0005-0000-0000-0000120A0000}"/>
    <cellStyle name="Normal 10 3 6" xfId="2564" xr:uid="{00000000-0005-0000-0000-0000130A0000}"/>
    <cellStyle name="Normal 10 3 6 2" xfId="2565" xr:uid="{00000000-0005-0000-0000-0000140A0000}"/>
    <cellStyle name="Normal 10 3 6 2 2" xfId="2566" xr:uid="{00000000-0005-0000-0000-0000150A0000}"/>
    <cellStyle name="Normal 10 3 6 2 3" xfId="2567" xr:uid="{00000000-0005-0000-0000-0000160A0000}"/>
    <cellStyle name="Normal 10 3 6 3" xfId="2568" xr:uid="{00000000-0005-0000-0000-0000170A0000}"/>
    <cellStyle name="Normal 10 3 6 4" xfId="2569" xr:uid="{00000000-0005-0000-0000-0000180A0000}"/>
    <cellStyle name="Normal 10 3 7" xfId="2570" xr:uid="{00000000-0005-0000-0000-0000190A0000}"/>
    <cellStyle name="Normal 10 3 7 2" xfId="2571" xr:uid="{00000000-0005-0000-0000-00001A0A0000}"/>
    <cellStyle name="Normal 10 3 7 2 2" xfId="2572" xr:uid="{00000000-0005-0000-0000-00001B0A0000}"/>
    <cellStyle name="Normal 10 3 7 2 3" xfId="2573" xr:uid="{00000000-0005-0000-0000-00001C0A0000}"/>
    <cellStyle name="Normal 10 3 7 3" xfId="2574" xr:uid="{00000000-0005-0000-0000-00001D0A0000}"/>
    <cellStyle name="Normal 10 3 7 4" xfId="2575" xr:uid="{00000000-0005-0000-0000-00001E0A0000}"/>
    <cellStyle name="Normal 10 3 8" xfId="2576" xr:uid="{00000000-0005-0000-0000-00001F0A0000}"/>
    <cellStyle name="Normal 10 3 8 2" xfId="2577" xr:uid="{00000000-0005-0000-0000-0000200A0000}"/>
    <cellStyle name="Normal 10 3 8 3" xfId="2578" xr:uid="{00000000-0005-0000-0000-0000210A0000}"/>
    <cellStyle name="Normal 10 3 9" xfId="2579" xr:uid="{00000000-0005-0000-0000-0000220A0000}"/>
    <cellStyle name="Normal 10 4" xfId="2580" xr:uid="{00000000-0005-0000-0000-0000230A0000}"/>
    <cellStyle name="Normal 10 4 10" xfId="2581" xr:uid="{00000000-0005-0000-0000-0000240A0000}"/>
    <cellStyle name="Normal 10 4 11" xfId="2582" xr:uid="{00000000-0005-0000-0000-0000250A0000}"/>
    <cellStyle name="Normal 10 4 12" xfId="2583" xr:uid="{00000000-0005-0000-0000-0000260A0000}"/>
    <cellStyle name="Normal 10 4 13" xfId="2584" xr:uid="{00000000-0005-0000-0000-0000270A0000}"/>
    <cellStyle name="Normal 10 4 2" xfId="2585" xr:uid="{00000000-0005-0000-0000-0000280A0000}"/>
    <cellStyle name="Normal 10 4 2 10" xfId="2586" xr:uid="{00000000-0005-0000-0000-0000290A0000}"/>
    <cellStyle name="Normal 10 4 2 11" xfId="2587" xr:uid="{00000000-0005-0000-0000-00002A0A0000}"/>
    <cellStyle name="Normal 10 4 2 12" xfId="2588" xr:uid="{00000000-0005-0000-0000-00002B0A0000}"/>
    <cellStyle name="Normal 10 4 2 13" xfId="2589" xr:uid="{00000000-0005-0000-0000-00002C0A0000}"/>
    <cellStyle name="Normal 10 4 2 2" xfId="2590" xr:uid="{00000000-0005-0000-0000-00002D0A0000}"/>
    <cellStyle name="Normal 10 4 2 2 2" xfId="2591" xr:uid="{00000000-0005-0000-0000-00002E0A0000}"/>
    <cellStyle name="Normal 10 4 2 2 2 2" xfId="2592" xr:uid="{00000000-0005-0000-0000-00002F0A0000}"/>
    <cellStyle name="Normal 10 4 2 2 2 2 2" xfId="2593" xr:uid="{00000000-0005-0000-0000-0000300A0000}"/>
    <cellStyle name="Normal 10 4 2 2 2 2 2 2" xfId="2594" xr:uid="{00000000-0005-0000-0000-0000310A0000}"/>
    <cellStyle name="Normal 10 4 2 2 2 2 2 3" xfId="2595" xr:uid="{00000000-0005-0000-0000-0000320A0000}"/>
    <cellStyle name="Normal 10 4 2 2 2 2 3" xfId="2596" xr:uid="{00000000-0005-0000-0000-0000330A0000}"/>
    <cellStyle name="Normal 10 4 2 2 2 2 4" xfId="2597" xr:uid="{00000000-0005-0000-0000-0000340A0000}"/>
    <cellStyle name="Normal 10 4 2 2 2 3" xfId="2598" xr:uid="{00000000-0005-0000-0000-0000350A0000}"/>
    <cellStyle name="Normal 10 4 2 2 2 3 2" xfId="2599" xr:uid="{00000000-0005-0000-0000-0000360A0000}"/>
    <cellStyle name="Normal 10 4 2 2 2 3 2 2" xfId="2600" xr:uid="{00000000-0005-0000-0000-0000370A0000}"/>
    <cellStyle name="Normal 10 4 2 2 2 3 2 3" xfId="2601" xr:uid="{00000000-0005-0000-0000-0000380A0000}"/>
    <cellStyle name="Normal 10 4 2 2 2 3 3" xfId="2602" xr:uid="{00000000-0005-0000-0000-0000390A0000}"/>
    <cellStyle name="Normal 10 4 2 2 2 3 4" xfId="2603" xr:uid="{00000000-0005-0000-0000-00003A0A0000}"/>
    <cellStyle name="Normal 10 4 2 2 2 4" xfId="2604" xr:uid="{00000000-0005-0000-0000-00003B0A0000}"/>
    <cellStyle name="Normal 10 4 2 2 2 4 2" xfId="2605" xr:uid="{00000000-0005-0000-0000-00003C0A0000}"/>
    <cellStyle name="Normal 10 4 2 2 2 4 2 2" xfId="2606" xr:uid="{00000000-0005-0000-0000-00003D0A0000}"/>
    <cellStyle name="Normal 10 4 2 2 2 4 2 3" xfId="2607" xr:uid="{00000000-0005-0000-0000-00003E0A0000}"/>
    <cellStyle name="Normal 10 4 2 2 2 4 3" xfId="2608" xr:uid="{00000000-0005-0000-0000-00003F0A0000}"/>
    <cellStyle name="Normal 10 4 2 2 2 4 4" xfId="2609" xr:uid="{00000000-0005-0000-0000-0000400A0000}"/>
    <cellStyle name="Normal 10 4 2 2 2 5" xfId="2610" xr:uid="{00000000-0005-0000-0000-0000410A0000}"/>
    <cellStyle name="Normal 10 4 2 2 2 5 2" xfId="2611" xr:uid="{00000000-0005-0000-0000-0000420A0000}"/>
    <cellStyle name="Normal 10 4 2 2 2 5 3" xfId="2612" xr:uid="{00000000-0005-0000-0000-0000430A0000}"/>
    <cellStyle name="Normal 10 4 2 2 2 6" xfId="2613" xr:uid="{00000000-0005-0000-0000-0000440A0000}"/>
    <cellStyle name="Normal 10 4 2 2 2 7" xfId="2614" xr:uid="{00000000-0005-0000-0000-0000450A0000}"/>
    <cellStyle name="Normal 10 4 2 2 3" xfId="2615" xr:uid="{00000000-0005-0000-0000-0000460A0000}"/>
    <cellStyle name="Normal 10 4 2 2 3 2" xfId="2616" xr:uid="{00000000-0005-0000-0000-0000470A0000}"/>
    <cellStyle name="Normal 10 4 2 2 3 2 2" xfId="2617" xr:uid="{00000000-0005-0000-0000-0000480A0000}"/>
    <cellStyle name="Normal 10 4 2 2 3 2 3" xfId="2618" xr:uid="{00000000-0005-0000-0000-0000490A0000}"/>
    <cellStyle name="Normal 10 4 2 2 3 3" xfId="2619" xr:uid="{00000000-0005-0000-0000-00004A0A0000}"/>
    <cellStyle name="Normal 10 4 2 2 3 4" xfId="2620" xr:uid="{00000000-0005-0000-0000-00004B0A0000}"/>
    <cellStyle name="Normal 10 4 2 2 4" xfId="2621" xr:uid="{00000000-0005-0000-0000-00004C0A0000}"/>
    <cellStyle name="Normal 10 4 2 2 4 2" xfId="2622" xr:uid="{00000000-0005-0000-0000-00004D0A0000}"/>
    <cellStyle name="Normal 10 4 2 2 4 2 2" xfId="2623" xr:uid="{00000000-0005-0000-0000-00004E0A0000}"/>
    <cellStyle name="Normal 10 4 2 2 4 2 3" xfId="2624" xr:uid="{00000000-0005-0000-0000-00004F0A0000}"/>
    <cellStyle name="Normal 10 4 2 2 4 3" xfId="2625" xr:uid="{00000000-0005-0000-0000-0000500A0000}"/>
    <cellStyle name="Normal 10 4 2 2 4 4" xfId="2626" xr:uid="{00000000-0005-0000-0000-0000510A0000}"/>
    <cellStyle name="Normal 10 4 2 2 5" xfId="2627" xr:uid="{00000000-0005-0000-0000-0000520A0000}"/>
    <cellStyle name="Normal 10 4 2 2 5 2" xfId="2628" xr:uid="{00000000-0005-0000-0000-0000530A0000}"/>
    <cellStyle name="Normal 10 4 2 2 5 2 2" xfId="2629" xr:uid="{00000000-0005-0000-0000-0000540A0000}"/>
    <cellStyle name="Normal 10 4 2 2 5 2 3" xfId="2630" xr:uid="{00000000-0005-0000-0000-0000550A0000}"/>
    <cellStyle name="Normal 10 4 2 2 5 3" xfId="2631" xr:uid="{00000000-0005-0000-0000-0000560A0000}"/>
    <cellStyle name="Normal 10 4 2 2 5 4" xfId="2632" xr:uid="{00000000-0005-0000-0000-0000570A0000}"/>
    <cellStyle name="Normal 10 4 2 2 6" xfId="2633" xr:uid="{00000000-0005-0000-0000-0000580A0000}"/>
    <cellStyle name="Normal 10 4 2 2 6 2" xfId="2634" xr:uid="{00000000-0005-0000-0000-0000590A0000}"/>
    <cellStyle name="Normal 10 4 2 2 6 3" xfId="2635" xr:uid="{00000000-0005-0000-0000-00005A0A0000}"/>
    <cellStyle name="Normal 10 4 2 2 7" xfId="2636" xr:uid="{00000000-0005-0000-0000-00005B0A0000}"/>
    <cellStyle name="Normal 10 4 2 2 8" xfId="2637" xr:uid="{00000000-0005-0000-0000-00005C0A0000}"/>
    <cellStyle name="Normal 10 4 2 2 9" xfId="2638" xr:uid="{00000000-0005-0000-0000-00005D0A0000}"/>
    <cellStyle name="Normal 10 4 2 3" xfId="2639" xr:uid="{00000000-0005-0000-0000-00005E0A0000}"/>
    <cellStyle name="Normal 10 4 2 3 2" xfId="2640" xr:uid="{00000000-0005-0000-0000-00005F0A0000}"/>
    <cellStyle name="Normal 10 4 2 3 2 2" xfId="2641" xr:uid="{00000000-0005-0000-0000-0000600A0000}"/>
    <cellStyle name="Normal 10 4 2 3 2 2 2" xfId="2642" xr:uid="{00000000-0005-0000-0000-0000610A0000}"/>
    <cellStyle name="Normal 10 4 2 3 2 2 2 2" xfId="2643" xr:uid="{00000000-0005-0000-0000-0000620A0000}"/>
    <cellStyle name="Normal 10 4 2 3 2 2 2 3" xfId="2644" xr:uid="{00000000-0005-0000-0000-0000630A0000}"/>
    <cellStyle name="Normal 10 4 2 3 2 2 3" xfId="2645" xr:uid="{00000000-0005-0000-0000-0000640A0000}"/>
    <cellStyle name="Normal 10 4 2 3 2 2 4" xfId="2646" xr:uid="{00000000-0005-0000-0000-0000650A0000}"/>
    <cellStyle name="Normal 10 4 2 3 2 3" xfId="2647" xr:uid="{00000000-0005-0000-0000-0000660A0000}"/>
    <cellStyle name="Normal 10 4 2 3 2 3 2" xfId="2648" xr:uid="{00000000-0005-0000-0000-0000670A0000}"/>
    <cellStyle name="Normal 10 4 2 3 2 3 2 2" xfId="2649" xr:uid="{00000000-0005-0000-0000-0000680A0000}"/>
    <cellStyle name="Normal 10 4 2 3 2 3 2 3" xfId="2650" xr:uid="{00000000-0005-0000-0000-0000690A0000}"/>
    <cellStyle name="Normal 10 4 2 3 2 3 3" xfId="2651" xr:uid="{00000000-0005-0000-0000-00006A0A0000}"/>
    <cellStyle name="Normal 10 4 2 3 2 3 4" xfId="2652" xr:uid="{00000000-0005-0000-0000-00006B0A0000}"/>
    <cellStyle name="Normal 10 4 2 3 2 4" xfId="2653" xr:uid="{00000000-0005-0000-0000-00006C0A0000}"/>
    <cellStyle name="Normal 10 4 2 3 2 4 2" xfId="2654" xr:uid="{00000000-0005-0000-0000-00006D0A0000}"/>
    <cellStyle name="Normal 10 4 2 3 2 4 2 2" xfId="2655" xr:uid="{00000000-0005-0000-0000-00006E0A0000}"/>
    <cellStyle name="Normal 10 4 2 3 2 4 2 3" xfId="2656" xr:uid="{00000000-0005-0000-0000-00006F0A0000}"/>
    <cellStyle name="Normal 10 4 2 3 2 4 3" xfId="2657" xr:uid="{00000000-0005-0000-0000-0000700A0000}"/>
    <cellStyle name="Normal 10 4 2 3 2 4 4" xfId="2658" xr:uid="{00000000-0005-0000-0000-0000710A0000}"/>
    <cellStyle name="Normal 10 4 2 3 2 5" xfId="2659" xr:uid="{00000000-0005-0000-0000-0000720A0000}"/>
    <cellStyle name="Normal 10 4 2 3 2 5 2" xfId="2660" xr:uid="{00000000-0005-0000-0000-0000730A0000}"/>
    <cellStyle name="Normal 10 4 2 3 2 5 3" xfId="2661" xr:uid="{00000000-0005-0000-0000-0000740A0000}"/>
    <cellStyle name="Normal 10 4 2 3 2 6" xfId="2662" xr:uid="{00000000-0005-0000-0000-0000750A0000}"/>
    <cellStyle name="Normal 10 4 2 3 2 7" xfId="2663" xr:uid="{00000000-0005-0000-0000-0000760A0000}"/>
    <cellStyle name="Normal 10 4 2 3 3" xfId="2664" xr:uid="{00000000-0005-0000-0000-0000770A0000}"/>
    <cellStyle name="Normal 10 4 2 3 3 2" xfId="2665" xr:uid="{00000000-0005-0000-0000-0000780A0000}"/>
    <cellStyle name="Normal 10 4 2 3 3 2 2" xfId="2666" xr:uid="{00000000-0005-0000-0000-0000790A0000}"/>
    <cellStyle name="Normal 10 4 2 3 3 2 3" xfId="2667" xr:uid="{00000000-0005-0000-0000-00007A0A0000}"/>
    <cellStyle name="Normal 10 4 2 3 3 3" xfId="2668" xr:uid="{00000000-0005-0000-0000-00007B0A0000}"/>
    <cellStyle name="Normal 10 4 2 3 3 4" xfId="2669" xr:uid="{00000000-0005-0000-0000-00007C0A0000}"/>
    <cellStyle name="Normal 10 4 2 3 4" xfId="2670" xr:uid="{00000000-0005-0000-0000-00007D0A0000}"/>
    <cellStyle name="Normal 10 4 2 3 4 2" xfId="2671" xr:uid="{00000000-0005-0000-0000-00007E0A0000}"/>
    <cellStyle name="Normal 10 4 2 3 4 2 2" xfId="2672" xr:uid="{00000000-0005-0000-0000-00007F0A0000}"/>
    <cellStyle name="Normal 10 4 2 3 4 2 3" xfId="2673" xr:uid="{00000000-0005-0000-0000-0000800A0000}"/>
    <cellStyle name="Normal 10 4 2 3 4 3" xfId="2674" xr:uid="{00000000-0005-0000-0000-0000810A0000}"/>
    <cellStyle name="Normal 10 4 2 3 4 4" xfId="2675" xr:uid="{00000000-0005-0000-0000-0000820A0000}"/>
    <cellStyle name="Normal 10 4 2 3 5" xfId="2676" xr:uid="{00000000-0005-0000-0000-0000830A0000}"/>
    <cellStyle name="Normal 10 4 2 3 5 2" xfId="2677" xr:uid="{00000000-0005-0000-0000-0000840A0000}"/>
    <cellStyle name="Normal 10 4 2 3 5 2 2" xfId="2678" xr:uid="{00000000-0005-0000-0000-0000850A0000}"/>
    <cellStyle name="Normal 10 4 2 3 5 2 3" xfId="2679" xr:uid="{00000000-0005-0000-0000-0000860A0000}"/>
    <cellStyle name="Normal 10 4 2 3 5 3" xfId="2680" xr:uid="{00000000-0005-0000-0000-0000870A0000}"/>
    <cellStyle name="Normal 10 4 2 3 5 4" xfId="2681" xr:uid="{00000000-0005-0000-0000-0000880A0000}"/>
    <cellStyle name="Normal 10 4 2 3 6" xfId="2682" xr:uid="{00000000-0005-0000-0000-0000890A0000}"/>
    <cellStyle name="Normal 10 4 2 3 6 2" xfId="2683" xr:uid="{00000000-0005-0000-0000-00008A0A0000}"/>
    <cellStyle name="Normal 10 4 2 3 6 3" xfId="2684" xr:uid="{00000000-0005-0000-0000-00008B0A0000}"/>
    <cellStyle name="Normal 10 4 2 3 7" xfId="2685" xr:uid="{00000000-0005-0000-0000-00008C0A0000}"/>
    <cellStyle name="Normal 10 4 2 3 8" xfId="2686" xr:uid="{00000000-0005-0000-0000-00008D0A0000}"/>
    <cellStyle name="Normal 10 4 2 3 9" xfId="2687" xr:uid="{00000000-0005-0000-0000-00008E0A0000}"/>
    <cellStyle name="Normal 10 4 2 4" xfId="2688" xr:uid="{00000000-0005-0000-0000-00008F0A0000}"/>
    <cellStyle name="Normal 10 4 2 4 2" xfId="2689" xr:uid="{00000000-0005-0000-0000-0000900A0000}"/>
    <cellStyle name="Normal 10 4 2 4 2 2" xfId="2690" xr:uid="{00000000-0005-0000-0000-0000910A0000}"/>
    <cellStyle name="Normal 10 4 2 4 2 2 2" xfId="2691" xr:uid="{00000000-0005-0000-0000-0000920A0000}"/>
    <cellStyle name="Normal 10 4 2 4 2 2 3" xfId="2692" xr:uid="{00000000-0005-0000-0000-0000930A0000}"/>
    <cellStyle name="Normal 10 4 2 4 2 3" xfId="2693" xr:uid="{00000000-0005-0000-0000-0000940A0000}"/>
    <cellStyle name="Normal 10 4 2 4 2 4" xfId="2694" xr:uid="{00000000-0005-0000-0000-0000950A0000}"/>
    <cellStyle name="Normal 10 4 2 4 3" xfId="2695" xr:uid="{00000000-0005-0000-0000-0000960A0000}"/>
    <cellStyle name="Normal 10 4 2 4 3 2" xfId="2696" xr:uid="{00000000-0005-0000-0000-0000970A0000}"/>
    <cellStyle name="Normal 10 4 2 4 3 2 2" xfId="2697" xr:uid="{00000000-0005-0000-0000-0000980A0000}"/>
    <cellStyle name="Normal 10 4 2 4 3 2 3" xfId="2698" xr:uid="{00000000-0005-0000-0000-0000990A0000}"/>
    <cellStyle name="Normal 10 4 2 4 3 3" xfId="2699" xr:uid="{00000000-0005-0000-0000-00009A0A0000}"/>
    <cellStyle name="Normal 10 4 2 4 3 4" xfId="2700" xr:uid="{00000000-0005-0000-0000-00009B0A0000}"/>
    <cellStyle name="Normal 10 4 2 4 4" xfId="2701" xr:uid="{00000000-0005-0000-0000-00009C0A0000}"/>
    <cellStyle name="Normal 10 4 2 4 4 2" xfId="2702" xr:uid="{00000000-0005-0000-0000-00009D0A0000}"/>
    <cellStyle name="Normal 10 4 2 4 4 2 2" xfId="2703" xr:uid="{00000000-0005-0000-0000-00009E0A0000}"/>
    <cellStyle name="Normal 10 4 2 4 4 2 3" xfId="2704" xr:uid="{00000000-0005-0000-0000-00009F0A0000}"/>
    <cellStyle name="Normal 10 4 2 4 4 3" xfId="2705" xr:uid="{00000000-0005-0000-0000-0000A00A0000}"/>
    <cellStyle name="Normal 10 4 2 4 4 4" xfId="2706" xr:uid="{00000000-0005-0000-0000-0000A10A0000}"/>
    <cellStyle name="Normal 10 4 2 4 5" xfId="2707" xr:uid="{00000000-0005-0000-0000-0000A20A0000}"/>
    <cellStyle name="Normal 10 4 2 4 5 2" xfId="2708" xr:uid="{00000000-0005-0000-0000-0000A30A0000}"/>
    <cellStyle name="Normal 10 4 2 4 5 3" xfId="2709" xr:uid="{00000000-0005-0000-0000-0000A40A0000}"/>
    <cellStyle name="Normal 10 4 2 4 6" xfId="2710" xr:uid="{00000000-0005-0000-0000-0000A50A0000}"/>
    <cellStyle name="Normal 10 4 2 4 7" xfId="2711" xr:uid="{00000000-0005-0000-0000-0000A60A0000}"/>
    <cellStyle name="Normal 10 4 2 5" xfId="2712" xr:uid="{00000000-0005-0000-0000-0000A70A0000}"/>
    <cellStyle name="Normal 10 4 2 5 2" xfId="2713" xr:uid="{00000000-0005-0000-0000-0000A80A0000}"/>
    <cellStyle name="Normal 10 4 2 5 2 2" xfId="2714" xr:uid="{00000000-0005-0000-0000-0000A90A0000}"/>
    <cellStyle name="Normal 10 4 2 5 2 3" xfId="2715" xr:uid="{00000000-0005-0000-0000-0000AA0A0000}"/>
    <cellStyle name="Normal 10 4 2 5 3" xfId="2716" xr:uid="{00000000-0005-0000-0000-0000AB0A0000}"/>
    <cellStyle name="Normal 10 4 2 5 4" xfId="2717" xr:uid="{00000000-0005-0000-0000-0000AC0A0000}"/>
    <cellStyle name="Normal 10 4 2 6" xfId="2718" xr:uid="{00000000-0005-0000-0000-0000AD0A0000}"/>
    <cellStyle name="Normal 10 4 2 6 2" xfId="2719" xr:uid="{00000000-0005-0000-0000-0000AE0A0000}"/>
    <cellStyle name="Normal 10 4 2 6 2 2" xfId="2720" xr:uid="{00000000-0005-0000-0000-0000AF0A0000}"/>
    <cellStyle name="Normal 10 4 2 6 2 3" xfId="2721" xr:uid="{00000000-0005-0000-0000-0000B00A0000}"/>
    <cellStyle name="Normal 10 4 2 6 3" xfId="2722" xr:uid="{00000000-0005-0000-0000-0000B10A0000}"/>
    <cellStyle name="Normal 10 4 2 6 4" xfId="2723" xr:uid="{00000000-0005-0000-0000-0000B20A0000}"/>
    <cellStyle name="Normal 10 4 2 7" xfId="2724" xr:uid="{00000000-0005-0000-0000-0000B30A0000}"/>
    <cellStyle name="Normal 10 4 2 7 2" xfId="2725" xr:uid="{00000000-0005-0000-0000-0000B40A0000}"/>
    <cellStyle name="Normal 10 4 2 7 2 2" xfId="2726" xr:uid="{00000000-0005-0000-0000-0000B50A0000}"/>
    <cellStyle name="Normal 10 4 2 7 2 3" xfId="2727" xr:uid="{00000000-0005-0000-0000-0000B60A0000}"/>
    <cellStyle name="Normal 10 4 2 7 3" xfId="2728" xr:uid="{00000000-0005-0000-0000-0000B70A0000}"/>
    <cellStyle name="Normal 10 4 2 7 4" xfId="2729" xr:uid="{00000000-0005-0000-0000-0000B80A0000}"/>
    <cellStyle name="Normal 10 4 2 8" xfId="2730" xr:uid="{00000000-0005-0000-0000-0000B90A0000}"/>
    <cellStyle name="Normal 10 4 2 8 2" xfId="2731" xr:uid="{00000000-0005-0000-0000-0000BA0A0000}"/>
    <cellStyle name="Normal 10 4 2 8 3" xfId="2732" xr:uid="{00000000-0005-0000-0000-0000BB0A0000}"/>
    <cellStyle name="Normal 10 4 2 9" xfId="2733" xr:uid="{00000000-0005-0000-0000-0000BC0A0000}"/>
    <cellStyle name="Normal 10 4 3" xfId="2734" xr:uid="{00000000-0005-0000-0000-0000BD0A0000}"/>
    <cellStyle name="Normal 10 4 3 10" xfId="2735" xr:uid="{00000000-0005-0000-0000-0000BE0A0000}"/>
    <cellStyle name="Normal 10 4 3 2" xfId="2736" xr:uid="{00000000-0005-0000-0000-0000BF0A0000}"/>
    <cellStyle name="Normal 10 4 3 2 2" xfId="2737" xr:uid="{00000000-0005-0000-0000-0000C00A0000}"/>
    <cellStyle name="Normal 10 4 3 2 2 2" xfId="2738" xr:uid="{00000000-0005-0000-0000-0000C10A0000}"/>
    <cellStyle name="Normal 10 4 3 2 2 2 2" xfId="2739" xr:uid="{00000000-0005-0000-0000-0000C20A0000}"/>
    <cellStyle name="Normal 10 4 3 2 2 2 2 2" xfId="2740" xr:uid="{00000000-0005-0000-0000-0000C30A0000}"/>
    <cellStyle name="Normal 10 4 3 2 2 2 2 3" xfId="2741" xr:uid="{00000000-0005-0000-0000-0000C40A0000}"/>
    <cellStyle name="Normal 10 4 3 2 2 2 3" xfId="2742" xr:uid="{00000000-0005-0000-0000-0000C50A0000}"/>
    <cellStyle name="Normal 10 4 3 2 2 2 4" xfId="2743" xr:uid="{00000000-0005-0000-0000-0000C60A0000}"/>
    <cellStyle name="Normal 10 4 3 2 2 3" xfId="2744" xr:uid="{00000000-0005-0000-0000-0000C70A0000}"/>
    <cellStyle name="Normal 10 4 3 2 2 3 2" xfId="2745" xr:uid="{00000000-0005-0000-0000-0000C80A0000}"/>
    <cellStyle name="Normal 10 4 3 2 2 3 2 2" xfId="2746" xr:uid="{00000000-0005-0000-0000-0000C90A0000}"/>
    <cellStyle name="Normal 10 4 3 2 2 3 2 3" xfId="2747" xr:uid="{00000000-0005-0000-0000-0000CA0A0000}"/>
    <cellStyle name="Normal 10 4 3 2 2 3 3" xfId="2748" xr:uid="{00000000-0005-0000-0000-0000CB0A0000}"/>
    <cellStyle name="Normal 10 4 3 2 2 3 4" xfId="2749" xr:uid="{00000000-0005-0000-0000-0000CC0A0000}"/>
    <cellStyle name="Normal 10 4 3 2 2 4" xfId="2750" xr:uid="{00000000-0005-0000-0000-0000CD0A0000}"/>
    <cellStyle name="Normal 10 4 3 2 2 4 2" xfId="2751" xr:uid="{00000000-0005-0000-0000-0000CE0A0000}"/>
    <cellStyle name="Normal 10 4 3 2 2 4 2 2" xfId="2752" xr:uid="{00000000-0005-0000-0000-0000CF0A0000}"/>
    <cellStyle name="Normal 10 4 3 2 2 4 2 3" xfId="2753" xr:uid="{00000000-0005-0000-0000-0000D00A0000}"/>
    <cellStyle name="Normal 10 4 3 2 2 4 3" xfId="2754" xr:uid="{00000000-0005-0000-0000-0000D10A0000}"/>
    <cellStyle name="Normal 10 4 3 2 2 4 4" xfId="2755" xr:uid="{00000000-0005-0000-0000-0000D20A0000}"/>
    <cellStyle name="Normal 10 4 3 2 2 5" xfId="2756" xr:uid="{00000000-0005-0000-0000-0000D30A0000}"/>
    <cellStyle name="Normal 10 4 3 2 2 5 2" xfId="2757" xr:uid="{00000000-0005-0000-0000-0000D40A0000}"/>
    <cellStyle name="Normal 10 4 3 2 2 5 3" xfId="2758" xr:uid="{00000000-0005-0000-0000-0000D50A0000}"/>
    <cellStyle name="Normal 10 4 3 2 2 6" xfId="2759" xr:uid="{00000000-0005-0000-0000-0000D60A0000}"/>
    <cellStyle name="Normal 10 4 3 2 2 7" xfId="2760" xr:uid="{00000000-0005-0000-0000-0000D70A0000}"/>
    <cellStyle name="Normal 10 4 3 2 3" xfId="2761" xr:uid="{00000000-0005-0000-0000-0000D80A0000}"/>
    <cellStyle name="Normal 10 4 3 2 3 2" xfId="2762" xr:uid="{00000000-0005-0000-0000-0000D90A0000}"/>
    <cellStyle name="Normal 10 4 3 2 3 2 2" xfId="2763" xr:uid="{00000000-0005-0000-0000-0000DA0A0000}"/>
    <cellStyle name="Normal 10 4 3 2 3 2 3" xfId="2764" xr:uid="{00000000-0005-0000-0000-0000DB0A0000}"/>
    <cellStyle name="Normal 10 4 3 2 3 3" xfId="2765" xr:uid="{00000000-0005-0000-0000-0000DC0A0000}"/>
    <cellStyle name="Normal 10 4 3 2 3 4" xfId="2766" xr:uid="{00000000-0005-0000-0000-0000DD0A0000}"/>
    <cellStyle name="Normal 10 4 3 2 4" xfId="2767" xr:uid="{00000000-0005-0000-0000-0000DE0A0000}"/>
    <cellStyle name="Normal 10 4 3 2 4 2" xfId="2768" xr:uid="{00000000-0005-0000-0000-0000DF0A0000}"/>
    <cellStyle name="Normal 10 4 3 2 4 2 2" xfId="2769" xr:uid="{00000000-0005-0000-0000-0000E00A0000}"/>
    <cellStyle name="Normal 10 4 3 2 4 2 3" xfId="2770" xr:uid="{00000000-0005-0000-0000-0000E10A0000}"/>
    <cellStyle name="Normal 10 4 3 2 4 3" xfId="2771" xr:uid="{00000000-0005-0000-0000-0000E20A0000}"/>
    <cellStyle name="Normal 10 4 3 2 4 4" xfId="2772" xr:uid="{00000000-0005-0000-0000-0000E30A0000}"/>
    <cellStyle name="Normal 10 4 3 2 5" xfId="2773" xr:uid="{00000000-0005-0000-0000-0000E40A0000}"/>
    <cellStyle name="Normal 10 4 3 2 5 2" xfId="2774" xr:uid="{00000000-0005-0000-0000-0000E50A0000}"/>
    <cellStyle name="Normal 10 4 3 2 5 2 2" xfId="2775" xr:uid="{00000000-0005-0000-0000-0000E60A0000}"/>
    <cellStyle name="Normal 10 4 3 2 5 2 3" xfId="2776" xr:uid="{00000000-0005-0000-0000-0000E70A0000}"/>
    <cellStyle name="Normal 10 4 3 2 5 3" xfId="2777" xr:uid="{00000000-0005-0000-0000-0000E80A0000}"/>
    <cellStyle name="Normal 10 4 3 2 5 4" xfId="2778" xr:uid="{00000000-0005-0000-0000-0000E90A0000}"/>
    <cellStyle name="Normal 10 4 3 2 6" xfId="2779" xr:uid="{00000000-0005-0000-0000-0000EA0A0000}"/>
    <cellStyle name="Normal 10 4 3 2 6 2" xfId="2780" xr:uid="{00000000-0005-0000-0000-0000EB0A0000}"/>
    <cellStyle name="Normal 10 4 3 2 6 3" xfId="2781" xr:uid="{00000000-0005-0000-0000-0000EC0A0000}"/>
    <cellStyle name="Normal 10 4 3 2 7" xfId="2782" xr:uid="{00000000-0005-0000-0000-0000ED0A0000}"/>
    <cellStyle name="Normal 10 4 3 2 8" xfId="2783" xr:uid="{00000000-0005-0000-0000-0000EE0A0000}"/>
    <cellStyle name="Normal 10 4 3 2 9" xfId="2784" xr:uid="{00000000-0005-0000-0000-0000EF0A0000}"/>
    <cellStyle name="Normal 10 4 3 3" xfId="2785" xr:uid="{00000000-0005-0000-0000-0000F00A0000}"/>
    <cellStyle name="Normal 10 4 3 3 2" xfId="2786" xr:uid="{00000000-0005-0000-0000-0000F10A0000}"/>
    <cellStyle name="Normal 10 4 3 3 2 2" xfId="2787" xr:uid="{00000000-0005-0000-0000-0000F20A0000}"/>
    <cellStyle name="Normal 10 4 3 3 2 2 2" xfId="2788" xr:uid="{00000000-0005-0000-0000-0000F30A0000}"/>
    <cellStyle name="Normal 10 4 3 3 2 2 3" xfId="2789" xr:uid="{00000000-0005-0000-0000-0000F40A0000}"/>
    <cellStyle name="Normal 10 4 3 3 2 3" xfId="2790" xr:uid="{00000000-0005-0000-0000-0000F50A0000}"/>
    <cellStyle name="Normal 10 4 3 3 2 4" xfId="2791" xr:uid="{00000000-0005-0000-0000-0000F60A0000}"/>
    <cellStyle name="Normal 10 4 3 3 3" xfId="2792" xr:uid="{00000000-0005-0000-0000-0000F70A0000}"/>
    <cellStyle name="Normal 10 4 3 3 3 2" xfId="2793" xr:uid="{00000000-0005-0000-0000-0000F80A0000}"/>
    <cellStyle name="Normal 10 4 3 3 3 2 2" xfId="2794" xr:uid="{00000000-0005-0000-0000-0000F90A0000}"/>
    <cellStyle name="Normal 10 4 3 3 3 2 3" xfId="2795" xr:uid="{00000000-0005-0000-0000-0000FA0A0000}"/>
    <cellStyle name="Normal 10 4 3 3 3 3" xfId="2796" xr:uid="{00000000-0005-0000-0000-0000FB0A0000}"/>
    <cellStyle name="Normal 10 4 3 3 3 4" xfId="2797" xr:uid="{00000000-0005-0000-0000-0000FC0A0000}"/>
    <cellStyle name="Normal 10 4 3 3 4" xfId="2798" xr:uid="{00000000-0005-0000-0000-0000FD0A0000}"/>
    <cellStyle name="Normal 10 4 3 3 4 2" xfId="2799" xr:uid="{00000000-0005-0000-0000-0000FE0A0000}"/>
    <cellStyle name="Normal 10 4 3 3 4 2 2" xfId="2800" xr:uid="{00000000-0005-0000-0000-0000FF0A0000}"/>
    <cellStyle name="Normal 10 4 3 3 4 2 3" xfId="2801" xr:uid="{00000000-0005-0000-0000-0000000B0000}"/>
    <cellStyle name="Normal 10 4 3 3 4 3" xfId="2802" xr:uid="{00000000-0005-0000-0000-0000010B0000}"/>
    <cellStyle name="Normal 10 4 3 3 4 4" xfId="2803" xr:uid="{00000000-0005-0000-0000-0000020B0000}"/>
    <cellStyle name="Normal 10 4 3 3 5" xfId="2804" xr:uid="{00000000-0005-0000-0000-0000030B0000}"/>
    <cellStyle name="Normal 10 4 3 3 5 2" xfId="2805" xr:uid="{00000000-0005-0000-0000-0000040B0000}"/>
    <cellStyle name="Normal 10 4 3 3 5 3" xfId="2806" xr:uid="{00000000-0005-0000-0000-0000050B0000}"/>
    <cellStyle name="Normal 10 4 3 3 6" xfId="2807" xr:uid="{00000000-0005-0000-0000-0000060B0000}"/>
    <cellStyle name="Normal 10 4 3 3 7" xfId="2808" xr:uid="{00000000-0005-0000-0000-0000070B0000}"/>
    <cellStyle name="Normal 10 4 3 4" xfId="2809" xr:uid="{00000000-0005-0000-0000-0000080B0000}"/>
    <cellStyle name="Normal 10 4 3 4 2" xfId="2810" xr:uid="{00000000-0005-0000-0000-0000090B0000}"/>
    <cellStyle name="Normal 10 4 3 4 2 2" xfId="2811" xr:uid="{00000000-0005-0000-0000-00000A0B0000}"/>
    <cellStyle name="Normal 10 4 3 4 2 3" xfId="2812" xr:uid="{00000000-0005-0000-0000-00000B0B0000}"/>
    <cellStyle name="Normal 10 4 3 4 3" xfId="2813" xr:uid="{00000000-0005-0000-0000-00000C0B0000}"/>
    <cellStyle name="Normal 10 4 3 4 4" xfId="2814" xr:uid="{00000000-0005-0000-0000-00000D0B0000}"/>
    <cellStyle name="Normal 10 4 3 5" xfId="2815" xr:uid="{00000000-0005-0000-0000-00000E0B0000}"/>
    <cellStyle name="Normal 10 4 3 5 2" xfId="2816" xr:uid="{00000000-0005-0000-0000-00000F0B0000}"/>
    <cellStyle name="Normal 10 4 3 5 2 2" xfId="2817" xr:uid="{00000000-0005-0000-0000-0000100B0000}"/>
    <cellStyle name="Normal 10 4 3 5 2 3" xfId="2818" xr:uid="{00000000-0005-0000-0000-0000110B0000}"/>
    <cellStyle name="Normal 10 4 3 5 3" xfId="2819" xr:uid="{00000000-0005-0000-0000-0000120B0000}"/>
    <cellStyle name="Normal 10 4 3 5 4" xfId="2820" xr:uid="{00000000-0005-0000-0000-0000130B0000}"/>
    <cellStyle name="Normal 10 4 3 6" xfId="2821" xr:uid="{00000000-0005-0000-0000-0000140B0000}"/>
    <cellStyle name="Normal 10 4 3 6 2" xfId="2822" xr:uid="{00000000-0005-0000-0000-0000150B0000}"/>
    <cellStyle name="Normal 10 4 3 6 2 2" xfId="2823" xr:uid="{00000000-0005-0000-0000-0000160B0000}"/>
    <cellStyle name="Normal 10 4 3 6 2 3" xfId="2824" xr:uid="{00000000-0005-0000-0000-0000170B0000}"/>
    <cellStyle name="Normal 10 4 3 6 3" xfId="2825" xr:uid="{00000000-0005-0000-0000-0000180B0000}"/>
    <cellStyle name="Normal 10 4 3 6 4" xfId="2826" xr:uid="{00000000-0005-0000-0000-0000190B0000}"/>
    <cellStyle name="Normal 10 4 3 7" xfId="2827" xr:uid="{00000000-0005-0000-0000-00001A0B0000}"/>
    <cellStyle name="Normal 10 4 3 7 2" xfId="2828" xr:uid="{00000000-0005-0000-0000-00001B0B0000}"/>
    <cellStyle name="Normal 10 4 3 7 3" xfId="2829" xr:uid="{00000000-0005-0000-0000-00001C0B0000}"/>
    <cellStyle name="Normal 10 4 3 8" xfId="2830" xr:uid="{00000000-0005-0000-0000-00001D0B0000}"/>
    <cellStyle name="Normal 10 4 3 9" xfId="2831" xr:uid="{00000000-0005-0000-0000-00001E0B0000}"/>
    <cellStyle name="Normal 10 4 4" xfId="2832" xr:uid="{00000000-0005-0000-0000-00001F0B0000}"/>
    <cellStyle name="Normal 10 4 4 2" xfId="2833" xr:uid="{00000000-0005-0000-0000-0000200B0000}"/>
    <cellStyle name="Normal 10 4 4 2 2" xfId="2834" xr:uid="{00000000-0005-0000-0000-0000210B0000}"/>
    <cellStyle name="Normal 10 4 4 2 2 2" xfId="2835" xr:uid="{00000000-0005-0000-0000-0000220B0000}"/>
    <cellStyle name="Normal 10 4 4 2 2 2 2" xfId="2836" xr:uid="{00000000-0005-0000-0000-0000230B0000}"/>
    <cellStyle name="Normal 10 4 4 2 2 2 3" xfId="2837" xr:uid="{00000000-0005-0000-0000-0000240B0000}"/>
    <cellStyle name="Normal 10 4 4 2 2 3" xfId="2838" xr:uid="{00000000-0005-0000-0000-0000250B0000}"/>
    <cellStyle name="Normal 10 4 4 2 2 4" xfId="2839" xr:uid="{00000000-0005-0000-0000-0000260B0000}"/>
    <cellStyle name="Normal 10 4 4 2 3" xfId="2840" xr:uid="{00000000-0005-0000-0000-0000270B0000}"/>
    <cellStyle name="Normal 10 4 4 2 3 2" xfId="2841" xr:uid="{00000000-0005-0000-0000-0000280B0000}"/>
    <cellStyle name="Normal 10 4 4 2 3 2 2" xfId="2842" xr:uid="{00000000-0005-0000-0000-0000290B0000}"/>
    <cellStyle name="Normal 10 4 4 2 3 2 3" xfId="2843" xr:uid="{00000000-0005-0000-0000-00002A0B0000}"/>
    <cellStyle name="Normal 10 4 4 2 3 3" xfId="2844" xr:uid="{00000000-0005-0000-0000-00002B0B0000}"/>
    <cellStyle name="Normal 10 4 4 2 3 4" xfId="2845" xr:uid="{00000000-0005-0000-0000-00002C0B0000}"/>
    <cellStyle name="Normal 10 4 4 2 4" xfId="2846" xr:uid="{00000000-0005-0000-0000-00002D0B0000}"/>
    <cellStyle name="Normal 10 4 4 2 4 2" xfId="2847" xr:uid="{00000000-0005-0000-0000-00002E0B0000}"/>
    <cellStyle name="Normal 10 4 4 2 4 2 2" xfId="2848" xr:uid="{00000000-0005-0000-0000-00002F0B0000}"/>
    <cellStyle name="Normal 10 4 4 2 4 2 3" xfId="2849" xr:uid="{00000000-0005-0000-0000-0000300B0000}"/>
    <cellStyle name="Normal 10 4 4 2 4 3" xfId="2850" xr:uid="{00000000-0005-0000-0000-0000310B0000}"/>
    <cellStyle name="Normal 10 4 4 2 4 4" xfId="2851" xr:uid="{00000000-0005-0000-0000-0000320B0000}"/>
    <cellStyle name="Normal 10 4 4 2 5" xfId="2852" xr:uid="{00000000-0005-0000-0000-0000330B0000}"/>
    <cellStyle name="Normal 10 4 4 2 5 2" xfId="2853" xr:uid="{00000000-0005-0000-0000-0000340B0000}"/>
    <cellStyle name="Normal 10 4 4 2 5 3" xfId="2854" xr:uid="{00000000-0005-0000-0000-0000350B0000}"/>
    <cellStyle name="Normal 10 4 4 2 6" xfId="2855" xr:uid="{00000000-0005-0000-0000-0000360B0000}"/>
    <cellStyle name="Normal 10 4 4 2 7" xfId="2856" xr:uid="{00000000-0005-0000-0000-0000370B0000}"/>
    <cellStyle name="Normal 10 4 4 3" xfId="2857" xr:uid="{00000000-0005-0000-0000-0000380B0000}"/>
    <cellStyle name="Normal 10 4 4 3 2" xfId="2858" xr:uid="{00000000-0005-0000-0000-0000390B0000}"/>
    <cellStyle name="Normal 10 4 4 3 2 2" xfId="2859" xr:uid="{00000000-0005-0000-0000-00003A0B0000}"/>
    <cellStyle name="Normal 10 4 4 3 2 3" xfId="2860" xr:uid="{00000000-0005-0000-0000-00003B0B0000}"/>
    <cellStyle name="Normal 10 4 4 3 3" xfId="2861" xr:uid="{00000000-0005-0000-0000-00003C0B0000}"/>
    <cellStyle name="Normal 10 4 4 3 4" xfId="2862" xr:uid="{00000000-0005-0000-0000-00003D0B0000}"/>
    <cellStyle name="Normal 10 4 4 4" xfId="2863" xr:uid="{00000000-0005-0000-0000-00003E0B0000}"/>
    <cellStyle name="Normal 10 4 4 4 2" xfId="2864" xr:uid="{00000000-0005-0000-0000-00003F0B0000}"/>
    <cellStyle name="Normal 10 4 4 4 2 2" xfId="2865" xr:uid="{00000000-0005-0000-0000-0000400B0000}"/>
    <cellStyle name="Normal 10 4 4 4 2 3" xfId="2866" xr:uid="{00000000-0005-0000-0000-0000410B0000}"/>
    <cellStyle name="Normal 10 4 4 4 3" xfId="2867" xr:uid="{00000000-0005-0000-0000-0000420B0000}"/>
    <cellStyle name="Normal 10 4 4 4 4" xfId="2868" xr:uid="{00000000-0005-0000-0000-0000430B0000}"/>
    <cellStyle name="Normal 10 4 4 5" xfId="2869" xr:uid="{00000000-0005-0000-0000-0000440B0000}"/>
    <cellStyle name="Normal 10 4 4 5 2" xfId="2870" xr:uid="{00000000-0005-0000-0000-0000450B0000}"/>
    <cellStyle name="Normal 10 4 4 5 2 2" xfId="2871" xr:uid="{00000000-0005-0000-0000-0000460B0000}"/>
    <cellStyle name="Normal 10 4 4 5 2 3" xfId="2872" xr:uid="{00000000-0005-0000-0000-0000470B0000}"/>
    <cellStyle name="Normal 10 4 4 5 3" xfId="2873" xr:uid="{00000000-0005-0000-0000-0000480B0000}"/>
    <cellStyle name="Normal 10 4 4 5 4" xfId="2874" xr:uid="{00000000-0005-0000-0000-0000490B0000}"/>
    <cellStyle name="Normal 10 4 4 6" xfId="2875" xr:uid="{00000000-0005-0000-0000-00004A0B0000}"/>
    <cellStyle name="Normal 10 4 4 6 2" xfId="2876" xr:uid="{00000000-0005-0000-0000-00004B0B0000}"/>
    <cellStyle name="Normal 10 4 4 6 3" xfId="2877" xr:uid="{00000000-0005-0000-0000-00004C0B0000}"/>
    <cellStyle name="Normal 10 4 4 7" xfId="2878" xr:uid="{00000000-0005-0000-0000-00004D0B0000}"/>
    <cellStyle name="Normal 10 4 4 8" xfId="2879" xr:uid="{00000000-0005-0000-0000-00004E0B0000}"/>
    <cellStyle name="Normal 10 4 4 9" xfId="2880" xr:uid="{00000000-0005-0000-0000-00004F0B0000}"/>
    <cellStyle name="Normal 10 4 5" xfId="2881" xr:uid="{00000000-0005-0000-0000-0000500B0000}"/>
    <cellStyle name="Normal 10 4 5 2" xfId="2882" xr:uid="{00000000-0005-0000-0000-0000510B0000}"/>
    <cellStyle name="Normal 10 4 5 2 2" xfId="2883" xr:uid="{00000000-0005-0000-0000-0000520B0000}"/>
    <cellStyle name="Normal 10 4 5 2 2 2" xfId="2884" xr:uid="{00000000-0005-0000-0000-0000530B0000}"/>
    <cellStyle name="Normal 10 4 5 2 2 2 2" xfId="2885" xr:uid="{00000000-0005-0000-0000-0000540B0000}"/>
    <cellStyle name="Normal 10 4 5 2 2 2 3" xfId="2886" xr:uid="{00000000-0005-0000-0000-0000550B0000}"/>
    <cellStyle name="Normal 10 4 5 2 2 3" xfId="2887" xr:uid="{00000000-0005-0000-0000-0000560B0000}"/>
    <cellStyle name="Normal 10 4 5 2 2 4" xfId="2888" xr:uid="{00000000-0005-0000-0000-0000570B0000}"/>
    <cellStyle name="Normal 10 4 5 2 3" xfId="2889" xr:uid="{00000000-0005-0000-0000-0000580B0000}"/>
    <cellStyle name="Normal 10 4 5 2 3 2" xfId="2890" xr:uid="{00000000-0005-0000-0000-0000590B0000}"/>
    <cellStyle name="Normal 10 4 5 2 3 2 2" xfId="2891" xr:uid="{00000000-0005-0000-0000-00005A0B0000}"/>
    <cellStyle name="Normal 10 4 5 2 3 2 3" xfId="2892" xr:uid="{00000000-0005-0000-0000-00005B0B0000}"/>
    <cellStyle name="Normal 10 4 5 2 3 3" xfId="2893" xr:uid="{00000000-0005-0000-0000-00005C0B0000}"/>
    <cellStyle name="Normal 10 4 5 2 3 4" xfId="2894" xr:uid="{00000000-0005-0000-0000-00005D0B0000}"/>
    <cellStyle name="Normal 10 4 5 2 4" xfId="2895" xr:uid="{00000000-0005-0000-0000-00005E0B0000}"/>
    <cellStyle name="Normal 10 4 5 2 4 2" xfId="2896" xr:uid="{00000000-0005-0000-0000-00005F0B0000}"/>
    <cellStyle name="Normal 10 4 5 2 4 2 2" xfId="2897" xr:uid="{00000000-0005-0000-0000-0000600B0000}"/>
    <cellStyle name="Normal 10 4 5 2 4 2 3" xfId="2898" xr:uid="{00000000-0005-0000-0000-0000610B0000}"/>
    <cellStyle name="Normal 10 4 5 2 4 3" xfId="2899" xr:uid="{00000000-0005-0000-0000-0000620B0000}"/>
    <cellStyle name="Normal 10 4 5 2 4 4" xfId="2900" xr:uid="{00000000-0005-0000-0000-0000630B0000}"/>
    <cellStyle name="Normal 10 4 5 2 5" xfId="2901" xr:uid="{00000000-0005-0000-0000-0000640B0000}"/>
    <cellStyle name="Normal 10 4 5 2 5 2" xfId="2902" xr:uid="{00000000-0005-0000-0000-0000650B0000}"/>
    <cellStyle name="Normal 10 4 5 2 5 3" xfId="2903" xr:uid="{00000000-0005-0000-0000-0000660B0000}"/>
    <cellStyle name="Normal 10 4 5 2 6" xfId="2904" xr:uid="{00000000-0005-0000-0000-0000670B0000}"/>
    <cellStyle name="Normal 10 4 5 2 7" xfId="2905" xr:uid="{00000000-0005-0000-0000-0000680B0000}"/>
    <cellStyle name="Normal 10 4 5 3" xfId="2906" xr:uid="{00000000-0005-0000-0000-0000690B0000}"/>
    <cellStyle name="Normal 10 4 5 3 2" xfId="2907" xr:uid="{00000000-0005-0000-0000-00006A0B0000}"/>
    <cellStyle name="Normal 10 4 5 3 2 2" xfId="2908" xr:uid="{00000000-0005-0000-0000-00006B0B0000}"/>
    <cellStyle name="Normal 10 4 5 3 2 3" xfId="2909" xr:uid="{00000000-0005-0000-0000-00006C0B0000}"/>
    <cellStyle name="Normal 10 4 5 3 3" xfId="2910" xr:uid="{00000000-0005-0000-0000-00006D0B0000}"/>
    <cellStyle name="Normal 10 4 5 3 4" xfId="2911" xr:uid="{00000000-0005-0000-0000-00006E0B0000}"/>
    <cellStyle name="Normal 10 4 5 4" xfId="2912" xr:uid="{00000000-0005-0000-0000-00006F0B0000}"/>
    <cellStyle name="Normal 10 4 5 4 2" xfId="2913" xr:uid="{00000000-0005-0000-0000-0000700B0000}"/>
    <cellStyle name="Normal 10 4 5 4 2 2" xfId="2914" xr:uid="{00000000-0005-0000-0000-0000710B0000}"/>
    <cellStyle name="Normal 10 4 5 4 2 3" xfId="2915" xr:uid="{00000000-0005-0000-0000-0000720B0000}"/>
    <cellStyle name="Normal 10 4 5 4 3" xfId="2916" xr:uid="{00000000-0005-0000-0000-0000730B0000}"/>
    <cellStyle name="Normal 10 4 5 4 4" xfId="2917" xr:uid="{00000000-0005-0000-0000-0000740B0000}"/>
    <cellStyle name="Normal 10 4 5 5" xfId="2918" xr:uid="{00000000-0005-0000-0000-0000750B0000}"/>
    <cellStyle name="Normal 10 4 5 5 2" xfId="2919" xr:uid="{00000000-0005-0000-0000-0000760B0000}"/>
    <cellStyle name="Normal 10 4 5 5 2 2" xfId="2920" xr:uid="{00000000-0005-0000-0000-0000770B0000}"/>
    <cellStyle name="Normal 10 4 5 5 2 3" xfId="2921" xr:uid="{00000000-0005-0000-0000-0000780B0000}"/>
    <cellStyle name="Normal 10 4 5 5 3" xfId="2922" xr:uid="{00000000-0005-0000-0000-0000790B0000}"/>
    <cellStyle name="Normal 10 4 5 5 4" xfId="2923" xr:uid="{00000000-0005-0000-0000-00007A0B0000}"/>
    <cellStyle name="Normal 10 4 5 6" xfId="2924" xr:uid="{00000000-0005-0000-0000-00007B0B0000}"/>
    <cellStyle name="Normal 10 4 5 6 2" xfId="2925" xr:uid="{00000000-0005-0000-0000-00007C0B0000}"/>
    <cellStyle name="Normal 10 4 5 6 3" xfId="2926" xr:uid="{00000000-0005-0000-0000-00007D0B0000}"/>
    <cellStyle name="Normal 10 4 5 7" xfId="2927" xr:uid="{00000000-0005-0000-0000-00007E0B0000}"/>
    <cellStyle name="Normal 10 4 5 8" xfId="2928" xr:uid="{00000000-0005-0000-0000-00007F0B0000}"/>
    <cellStyle name="Normal 10 4 5 9" xfId="2929" xr:uid="{00000000-0005-0000-0000-0000800B0000}"/>
    <cellStyle name="Normal 10 4 6" xfId="2930" xr:uid="{00000000-0005-0000-0000-0000810B0000}"/>
    <cellStyle name="Normal 10 4 6 2" xfId="2931" xr:uid="{00000000-0005-0000-0000-0000820B0000}"/>
    <cellStyle name="Normal 10 4 6 3" xfId="2932" xr:uid="{00000000-0005-0000-0000-0000830B0000}"/>
    <cellStyle name="Normal 10 4 7" xfId="2933" xr:uid="{00000000-0005-0000-0000-0000840B0000}"/>
    <cellStyle name="Normal 10 4 7 2" xfId="2934" xr:uid="{00000000-0005-0000-0000-0000850B0000}"/>
    <cellStyle name="Normal 10 4 8" xfId="2935" xr:uid="{00000000-0005-0000-0000-0000860B0000}"/>
    <cellStyle name="Normal 10 4 8 2" xfId="2936" xr:uid="{00000000-0005-0000-0000-0000870B0000}"/>
    <cellStyle name="Normal 10 4 8 2 2" xfId="2937" xr:uid="{00000000-0005-0000-0000-0000880B0000}"/>
    <cellStyle name="Normal 10 4 8 2 2 2" xfId="2938" xr:uid="{00000000-0005-0000-0000-0000890B0000}"/>
    <cellStyle name="Normal 10 4 8 2 2 3" xfId="2939" xr:uid="{00000000-0005-0000-0000-00008A0B0000}"/>
    <cellStyle name="Normal 10 4 8 2 3" xfId="2940" xr:uid="{00000000-0005-0000-0000-00008B0B0000}"/>
    <cellStyle name="Normal 10 4 8 2 4" xfId="2941" xr:uid="{00000000-0005-0000-0000-00008C0B0000}"/>
    <cellStyle name="Normal 10 4 8 3" xfId="2942" xr:uid="{00000000-0005-0000-0000-00008D0B0000}"/>
    <cellStyle name="Normal 10 4 8 3 2" xfId="2943" xr:uid="{00000000-0005-0000-0000-00008E0B0000}"/>
    <cellStyle name="Normal 10 4 8 3 3" xfId="2944" xr:uid="{00000000-0005-0000-0000-00008F0B0000}"/>
    <cellStyle name="Normal 10 4 8 4" xfId="2945" xr:uid="{00000000-0005-0000-0000-0000900B0000}"/>
    <cellStyle name="Normal 10 4 8 5" xfId="2946" xr:uid="{00000000-0005-0000-0000-0000910B0000}"/>
    <cellStyle name="Normal 10 4 9" xfId="2947" xr:uid="{00000000-0005-0000-0000-0000920B0000}"/>
    <cellStyle name="Normal 10 4 9 2" xfId="2948" xr:uid="{00000000-0005-0000-0000-0000930B0000}"/>
    <cellStyle name="Normal 10 4 9 2 2" xfId="2949" xr:uid="{00000000-0005-0000-0000-0000940B0000}"/>
    <cellStyle name="Normal 10 4 9 2 3" xfId="2950" xr:uid="{00000000-0005-0000-0000-0000950B0000}"/>
    <cellStyle name="Normal 10 4 9 3" xfId="2951" xr:uid="{00000000-0005-0000-0000-0000960B0000}"/>
    <cellStyle name="Normal 10 4 9 4" xfId="2952" xr:uid="{00000000-0005-0000-0000-0000970B0000}"/>
    <cellStyle name="Normal 10 5" xfId="2953" xr:uid="{00000000-0005-0000-0000-0000980B0000}"/>
    <cellStyle name="Normal 10 5 2" xfId="2954" xr:uid="{00000000-0005-0000-0000-0000990B0000}"/>
    <cellStyle name="Normal 10 6" xfId="43914" xr:uid="{00000000-0005-0000-0000-00009A0B0000}"/>
    <cellStyle name="Normal 100" xfId="2955" xr:uid="{00000000-0005-0000-0000-00009B0B0000}"/>
    <cellStyle name="Normal 100 2" xfId="43922" xr:uid="{00000000-0005-0000-0000-00009C0B0000}"/>
    <cellStyle name="Normal 101" xfId="2956" xr:uid="{00000000-0005-0000-0000-00009D0B0000}"/>
    <cellStyle name="Normal 102" xfId="2957" xr:uid="{00000000-0005-0000-0000-00009E0B0000}"/>
    <cellStyle name="Normal 103" xfId="2958" xr:uid="{00000000-0005-0000-0000-00009F0B0000}"/>
    <cellStyle name="Normal 104" xfId="44" xr:uid="{00000000-0005-0000-0000-0000A00B0000}"/>
    <cellStyle name="Normal 104 2" xfId="43902" xr:uid="{00000000-0005-0000-0000-0000A10B0000}"/>
    <cellStyle name="Normal 104 3" xfId="43927" xr:uid="{00000000-0005-0000-0000-0000A20B0000}"/>
    <cellStyle name="Normal 105" xfId="2959" xr:uid="{00000000-0005-0000-0000-0000A30B0000}"/>
    <cellStyle name="Normal 106" xfId="47" xr:uid="{00000000-0005-0000-0000-0000A40B0000}"/>
    <cellStyle name="Normal 107" xfId="2960" xr:uid="{00000000-0005-0000-0000-0000A50B0000}"/>
    <cellStyle name="Normal 107 2" xfId="2961" xr:uid="{00000000-0005-0000-0000-0000A60B0000}"/>
    <cellStyle name="Normal 108" xfId="2962" xr:uid="{00000000-0005-0000-0000-0000A70B0000}"/>
    <cellStyle name="Normal 109" xfId="2963" xr:uid="{00000000-0005-0000-0000-0000A80B0000}"/>
    <cellStyle name="Normal 11" xfId="2964" xr:uid="{00000000-0005-0000-0000-0000A90B0000}"/>
    <cellStyle name="Normal 11 2" xfId="2965" xr:uid="{00000000-0005-0000-0000-0000AA0B0000}"/>
    <cellStyle name="Normal 11 2 2" xfId="2966" xr:uid="{00000000-0005-0000-0000-0000AB0B0000}"/>
    <cellStyle name="Normal 11 2 2 2" xfId="2967" xr:uid="{00000000-0005-0000-0000-0000AC0B0000}"/>
    <cellStyle name="Normal 11 2 2 2 2" xfId="2968" xr:uid="{00000000-0005-0000-0000-0000AD0B0000}"/>
    <cellStyle name="Normal 11 2 2 2 2 2" xfId="2969" xr:uid="{00000000-0005-0000-0000-0000AE0B0000}"/>
    <cellStyle name="Normal 11 2 2 2 2 3" xfId="2970" xr:uid="{00000000-0005-0000-0000-0000AF0B0000}"/>
    <cellStyle name="Normal 11 2 2 2 3" xfId="2971" xr:uid="{00000000-0005-0000-0000-0000B00B0000}"/>
    <cellStyle name="Normal 11 2 2 2 4" xfId="2972" xr:uid="{00000000-0005-0000-0000-0000B10B0000}"/>
    <cellStyle name="Normal 11 2 2 3" xfId="2973" xr:uid="{00000000-0005-0000-0000-0000B20B0000}"/>
    <cellStyle name="Normal 11 2 2 3 2" xfId="2974" xr:uid="{00000000-0005-0000-0000-0000B30B0000}"/>
    <cellStyle name="Normal 11 2 2 3 2 2" xfId="2975" xr:uid="{00000000-0005-0000-0000-0000B40B0000}"/>
    <cellStyle name="Normal 11 2 2 3 2 3" xfId="2976" xr:uid="{00000000-0005-0000-0000-0000B50B0000}"/>
    <cellStyle name="Normal 11 2 2 3 3" xfId="2977" xr:uid="{00000000-0005-0000-0000-0000B60B0000}"/>
    <cellStyle name="Normal 11 2 2 3 4" xfId="2978" xr:uid="{00000000-0005-0000-0000-0000B70B0000}"/>
    <cellStyle name="Normal 11 2 2 4" xfId="2979" xr:uid="{00000000-0005-0000-0000-0000B80B0000}"/>
    <cellStyle name="Normal 11 2 2 4 2" xfId="2980" xr:uid="{00000000-0005-0000-0000-0000B90B0000}"/>
    <cellStyle name="Normal 11 2 2 4 2 2" xfId="2981" xr:uid="{00000000-0005-0000-0000-0000BA0B0000}"/>
    <cellStyle name="Normal 11 2 2 4 2 3" xfId="2982" xr:uid="{00000000-0005-0000-0000-0000BB0B0000}"/>
    <cellStyle name="Normal 11 2 2 4 3" xfId="2983" xr:uid="{00000000-0005-0000-0000-0000BC0B0000}"/>
    <cellStyle name="Normal 11 2 2 4 4" xfId="2984" xr:uid="{00000000-0005-0000-0000-0000BD0B0000}"/>
    <cellStyle name="Normal 11 2 2 5" xfId="2985" xr:uid="{00000000-0005-0000-0000-0000BE0B0000}"/>
    <cellStyle name="Normal 11 2 2 5 2" xfId="2986" xr:uid="{00000000-0005-0000-0000-0000BF0B0000}"/>
    <cellStyle name="Normal 11 2 2 5 3" xfId="2987" xr:uid="{00000000-0005-0000-0000-0000C00B0000}"/>
    <cellStyle name="Normal 11 2 2 6" xfId="2988" xr:uid="{00000000-0005-0000-0000-0000C10B0000}"/>
    <cellStyle name="Normal 11 2 2 7" xfId="2989" xr:uid="{00000000-0005-0000-0000-0000C20B0000}"/>
    <cellStyle name="Normal 11 2 2 8" xfId="2990" xr:uid="{00000000-0005-0000-0000-0000C30B0000}"/>
    <cellStyle name="Normal 11 2 3" xfId="2991" xr:uid="{00000000-0005-0000-0000-0000C40B0000}"/>
    <cellStyle name="Normal 11 2 4" xfId="2992" xr:uid="{00000000-0005-0000-0000-0000C50B0000}"/>
    <cellStyle name="Normal 11 2 4 2" xfId="2993" xr:uid="{00000000-0005-0000-0000-0000C60B0000}"/>
    <cellStyle name="Normal 11 2 4 2 2" xfId="2994" xr:uid="{00000000-0005-0000-0000-0000C70B0000}"/>
    <cellStyle name="Normal 11 2 4 2 2 2" xfId="2995" xr:uid="{00000000-0005-0000-0000-0000C80B0000}"/>
    <cellStyle name="Normal 11 2 4 2 2 3" xfId="2996" xr:uid="{00000000-0005-0000-0000-0000C90B0000}"/>
    <cellStyle name="Normal 11 2 4 2 3" xfId="2997" xr:uid="{00000000-0005-0000-0000-0000CA0B0000}"/>
    <cellStyle name="Normal 11 2 4 2 4" xfId="2998" xr:uid="{00000000-0005-0000-0000-0000CB0B0000}"/>
    <cellStyle name="Normal 11 2 4 3" xfId="2999" xr:uid="{00000000-0005-0000-0000-0000CC0B0000}"/>
    <cellStyle name="Normal 11 2 4 3 2" xfId="3000" xr:uid="{00000000-0005-0000-0000-0000CD0B0000}"/>
    <cellStyle name="Normal 11 2 4 3 2 2" xfId="3001" xr:uid="{00000000-0005-0000-0000-0000CE0B0000}"/>
    <cellStyle name="Normal 11 2 4 3 2 3" xfId="3002" xr:uid="{00000000-0005-0000-0000-0000CF0B0000}"/>
    <cellStyle name="Normal 11 2 4 3 3" xfId="3003" xr:uid="{00000000-0005-0000-0000-0000D00B0000}"/>
    <cellStyle name="Normal 11 2 4 3 4" xfId="3004" xr:uid="{00000000-0005-0000-0000-0000D10B0000}"/>
    <cellStyle name="Normal 11 2 4 4" xfId="3005" xr:uid="{00000000-0005-0000-0000-0000D20B0000}"/>
    <cellStyle name="Normal 11 2 4 4 2" xfId="3006" xr:uid="{00000000-0005-0000-0000-0000D30B0000}"/>
    <cellStyle name="Normal 11 2 4 4 2 2" xfId="3007" xr:uid="{00000000-0005-0000-0000-0000D40B0000}"/>
    <cellStyle name="Normal 11 2 4 4 2 3" xfId="3008" xr:uid="{00000000-0005-0000-0000-0000D50B0000}"/>
    <cellStyle name="Normal 11 2 4 4 3" xfId="3009" xr:uid="{00000000-0005-0000-0000-0000D60B0000}"/>
    <cellStyle name="Normal 11 2 4 4 4" xfId="3010" xr:uid="{00000000-0005-0000-0000-0000D70B0000}"/>
    <cellStyle name="Normal 11 2 4 5" xfId="3011" xr:uid="{00000000-0005-0000-0000-0000D80B0000}"/>
    <cellStyle name="Normal 11 2 4 5 2" xfId="3012" xr:uid="{00000000-0005-0000-0000-0000D90B0000}"/>
    <cellStyle name="Normal 11 2 4 5 3" xfId="3013" xr:uid="{00000000-0005-0000-0000-0000DA0B0000}"/>
    <cellStyle name="Normal 11 2 4 6" xfId="3014" xr:uid="{00000000-0005-0000-0000-0000DB0B0000}"/>
    <cellStyle name="Normal 11 2 4 7" xfId="3015" xr:uid="{00000000-0005-0000-0000-0000DC0B0000}"/>
    <cellStyle name="Normal 11 2 5" xfId="3016" xr:uid="{00000000-0005-0000-0000-0000DD0B0000}"/>
    <cellStyle name="Normal 11 3" xfId="3017" xr:uid="{00000000-0005-0000-0000-0000DE0B0000}"/>
    <cellStyle name="Normal 11 3 10" xfId="3018" xr:uid="{00000000-0005-0000-0000-0000DF0B0000}"/>
    <cellStyle name="Normal 11 3 2" xfId="3019" xr:uid="{00000000-0005-0000-0000-0000E00B0000}"/>
    <cellStyle name="Normal 11 3 2 2" xfId="3020" xr:uid="{00000000-0005-0000-0000-0000E10B0000}"/>
    <cellStyle name="Normal 11 3 2 2 2" xfId="3021" xr:uid="{00000000-0005-0000-0000-0000E20B0000}"/>
    <cellStyle name="Normal 11 3 2 2 2 2" xfId="3022" xr:uid="{00000000-0005-0000-0000-0000E30B0000}"/>
    <cellStyle name="Normal 11 3 2 2 2 2 2" xfId="3023" xr:uid="{00000000-0005-0000-0000-0000E40B0000}"/>
    <cellStyle name="Normal 11 3 2 2 2 2 3" xfId="3024" xr:uid="{00000000-0005-0000-0000-0000E50B0000}"/>
    <cellStyle name="Normal 11 3 2 2 2 3" xfId="3025" xr:uid="{00000000-0005-0000-0000-0000E60B0000}"/>
    <cellStyle name="Normal 11 3 2 2 2 4" xfId="3026" xr:uid="{00000000-0005-0000-0000-0000E70B0000}"/>
    <cellStyle name="Normal 11 3 2 2 3" xfId="3027" xr:uid="{00000000-0005-0000-0000-0000E80B0000}"/>
    <cellStyle name="Normal 11 3 2 2 3 2" xfId="3028" xr:uid="{00000000-0005-0000-0000-0000E90B0000}"/>
    <cellStyle name="Normal 11 3 2 2 3 2 2" xfId="3029" xr:uid="{00000000-0005-0000-0000-0000EA0B0000}"/>
    <cellStyle name="Normal 11 3 2 2 3 2 3" xfId="3030" xr:uid="{00000000-0005-0000-0000-0000EB0B0000}"/>
    <cellStyle name="Normal 11 3 2 2 3 3" xfId="3031" xr:uid="{00000000-0005-0000-0000-0000EC0B0000}"/>
    <cellStyle name="Normal 11 3 2 2 3 4" xfId="3032" xr:uid="{00000000-0005-0000-0000-0000ED0B0000}"/>
    <cellStyle name="Normal 11 3 2 2 4" xfId="3033" xr:uid="{00000000-0005-0000-0000-0000EE0B0000}"/>
    <cellStyle name="Normal 11 3 2 2 4 2" xfId="3034" xr:uid="{00000000-0005-0000-0000-0000EF0B0000}"/>
    <cellStyle name="Normal 11 3 2 2 4 2 2" xfId="3035" xr:uid="{00000000-0005-0000-0000-0000F00B0000}"/>
    <cellStyle name="Normal 11 3 2 2 4 2 3" xfId="3036" xr:uid="{00000000-0005-0000-0000-0000F10B0000}"/>
    <cellStyle name="Normal 11 3 2 2 4 3" xfId="3037" xr:uid="{00000000-0005-0000-0000-0000F20B0000}"/>
    <cellStyle name="Normal 11 3 2 2 4 4" xfId="3038" xr:uid="{00000000-0005-0000-0000-0000F30B0000}"/>
    <cellStyle name="Normal 11 3 2 2 5" xfId="3039" xr:uid="{00000000-0005-0000-0000-0000F40B0000}"/>
    <cellStyle name="Normal 11 3 2 2 5 2" xfId="3040" xr:uid="{00000000-0005-0000-0000-0000F50B0000}"/>
    <cellStyle name="Normal 11 3 2 2 5 3" xfId="3041" xr:uid="{00000000-0005-0000-0000-0000F60B0000}"/>
    <cellStyle name="Normal 11 3 2 2 6" xfId="3042" xr:uid="{00000000-0005-0000-0000-0000F70B0000}"/>
    <cellStyle name="Normal 11 3 2 2 7" xfId="3043" xr:uid="{00000000-0005-0000-0000-0000F80B0000}"/>
    <cellStyle name="Normal 11 3 2 3" xfId="3044" xr:uid="{00000000-0005-0000-0000-0000F90B0000}"/>
    <cellStyle name="Normal 11 3 2 3 2" xfId="3045" xr:uid="{00000000-0005-0000-0000-0000FA0B0000}"/>
    <cellStyle name="Normal 11 3 2 3 2 2" xfId="3046" xr:uid="{00000000-0005-0000-0000-0000FB0B0000}"/>
    <cellStyle name="Normal 11 3 2 3 2 3" xfId="3047" xr:uid="{00000000-0005-0000-0000-0000FC0B0000}"/>
    <cellStyle name="Normal 11 3 2 3 3" xfId="3048" xr:uid="{00000000-0005-0000-0000-0000FD0B0000}"/>
    <cellStyle name="Normal 11 3 2 3 4" xfId="3049" xr:uid="{00000000-0005-0000-0000-0000FE0B0000}"/>
    <cellStyle name="Normal 11 3 2 4" xfId="3050" xr:uid="{00000000-0005-0000-0000-0000FF0B0000}"/>
    <cellStyle name="Normal 11 3 2 4 2" xfId="3051" xr:uid="{00000000-0005-0000-0000-0000000C0000}"/>
    <cellStyle name="Normal 11 3 2 4 2 2" xfId="3052" xr:uid="{00000000-0005-0000-0000-0000010C0000}"/>
    <cellStyle name="Normal 11 3 2 4 2 3" xfId="3053" xr:uid="{00000000-0005-0000-0000-0000020C0000}"/>
    <cellStyle name="Normal 11 3 2 4 3" xfId="3054" xr:uid="{00000000-0005-0000-0000-0000030C0000}"/>
    <cellStyle name="Normal 11 3 2 4 4" xfId="3055" xr:uid="{00000000-0005-0000-0000-0000040C0000}"/>
    <cellStyle name="Normal 11 3 2 5" xfId="3056" xr:uid="{00000000-0005-0000-0000-0000050C0000}"/>
    <cellStyle name="Normal 11 3 2 5 2" xfId="3057" xr:uid="{00000000-0005-0000-0000-0000060C0000}"/>
    <cellStyle name="Normal 11 3 2 5 2 2" xfId="3058" xr:uid="{00000000-0005-0000-0000-0000070C0000}"/>
    <cellStyle name="Normal 11 3 2 5 2 3" xfId="3059" xr:uid="{00000000-0005-0000-0000-0000080C0000}"/>
    <cellStyle name="Normal 11 3 2 5 3" xfId="3060" xr:uid="{00000000-0005-0000-0000-0000090C0000}"/>
    <cellStyle name="Normal 11 3 2 5 4" xfId="3061" xr:uid="{00000000-0005-0000-0000-00000A0C0000}"/>
    <cellStyle name="Normal 11 3 2 6" xfId="3062" xr:uid="{00000000-0005-0000-0000-00000B0C0000}"/>
    <cellStyle name="Normal 11 3 2 6 2" xfId="3063" xr:uid="{00000000-0005-0000-0000-00000C0C0000}"/>
    <cellStyle name="Normal 11 3 2 6 3" xfId="3064" xr:uid="{00000000-0005-0000-0000-00000D0C0000}"/>
    <cellStyle name="Normal 11 3 2 7" xfId="3065" xr:uid="{00000000-0005-0000-0000-00000E0C0000}"/>
    <cellStyle name="Normal 11 3 2 8" xfId="3066" xr:uid="{00000000-0005-0000-0000-00000F0C0000}"/>
    <cellStyle name="Normal 11 3 2 9" xfId="3067" xr:uid="{00000000-0005-0000-0000-0000100C0000}"/>
    <cellStyle name="Normal 11 3 3" xfId="3068" xr:uid="{00000000-0005-0000-0000-0000110C0000}"/>
    <cellStyle name="Normal 11 3 3 2" xfId="3069" xr:uid="{00000000-0005-0000-0000-0000120C0000}"/>
    <cellStyle name="Normal 11 3 3 2 2" xfId="3070" xr:uid="{00000000-0005-0000-0000-0000130C0000}"/>
    <cellStyle name="Normal 11 3 3 2 2 2" xfId="3071" xr:uid="{00000000-0005-0000-0000-0000140C0000}"/>
    <cellStyle name="Normal 11 3 3 2 2 3" xfId="3072" xr:uid="{00000000-0005-0000-0000-0000150C0000}"/>
    <cellStyle name="Normal 11 3 3 2 3" xfId="3073" xr:uid="{00000000-0005-0000-0000-0000160C0000}"/>
    <cellStyle name="Normal 11 3 3 2 4" xfId="3074" xr:uid="{00000000-0005-0000-0000-0000170C0000}"/>
    <cellStyle name="Normal 11 3 3 3" xfId="3075" xr:uid="{00000000-0005-0000-0000-0000180C0000}"/>
    <cellStyle name="Normal 11 3 3 3 2" xfId="3076" xr:uid="{00000000-0005-0000-0000-0000190C0000}"/>
    <cellStyle name="Normal 11 3 3 3 2 2" xfId="3077" xr:uid="{00000000-0005-0000-0000-00001A0C0000}"/>
    <cellStyle name="Normal 11 3 3 3 2 3" xfId="3078" xr:uid="{00000000-0005-0000-0000-00001B0C0000}"/>
    <cellStyle name="Normal 11 3 3 3 3" xfId="3079" xr:uid="{00000000-0005-0000-0000-00001C0C0000}"/>
    <cellStyle name="Normal 11 3 3 3 4" xfId="3080" xr:uid="{00000000-0005-0000-0000-00001D0C0000}"/>
    <cellStyle name="Normal 11 3 3 4" xfId="3081" xr:uid="{00000000-0005-0000-0000-00001E0C0000}"/>
    <cellStyle name="Normal 11 3 3 4 2" xfId="3082" xr:uid="{00000000-0005-0000-0000-00001F0C0000}"/>
    <cellStyle name="Normal 11 3 3 4 2 2" xfId="3083" xr:uid="{00000000-0005-0000-0000-0000200C0000}"/>
    <cellStyle name="Normal 11 3 3 4 2 3" xfId="3084" xr:uid="{00000000-0005-0000-0000-0000210C0000}"/>
    <cellStyle name="Normal 11 3 3 4 3" xfId="3085" xr:uid="{00000000-0005-0000-0000-0000220C0000}"/>
    <cellStyle name="Normal 11 3 3 4 4" xfId="3086" xr:uid="{00000000-0005-0000-0000-0000230C0000}"/>
    <cellStyle name="Normal 11 3 3 5" xfId="3087" xr:uid="{00000000-0005-0000-0000-0000240C0000}"/>
    <cellStyle name="Normal 11 3 3 5 2" xfId="3088" xr:uid="{00000000-0005-0000-0000-0000250C0000}"/>
    <cellStyle name="Normal 11 3 3 5 3" xfId="3089" xr:uid="{00000000-0005-0000-0000-0000260C0000}"/>
    <cellStyle name="Normal 11 3 3 6" xfId="3090" xr:uid="{00000000-0005-0000-0000-0000270C0000}"/>
    <cellStyle name="Normal 11 3 3 7" xfId="3091" xr:uid="{00000000-0005-0000-0000-0000280C0000}"/>
    <cellStyle name="Normal 11 3 4" xfId="3092" xr:uid="{00000000-0005-0000-0000-0000290C0000}"/>
    <cellStyle name="Normal 11 3 4 2" xfId="3093" xr:uid="{00000000-0005-0000-0000-00002A0C0000}"/>
    <cellStyle name="Normal 11 3 4 2 2" xfId="3094" xr:uid="{00000000-0005-0000-0000-00002B0C0000}"/>
    <cellStyle name="Normal 11 3 4 2 3" xfId="3095" xr:uid="{00000000-0005-0000-0000-00002C0C0000}"/>
    <cellStyle name="Normal 11 3 4 3" xfId="3096" xr:uid="{00000000-0005-0000-0000-00002D0C0000}"/>
    <cellStyle name="Normal 11 3 4 4" xfId="3097" xr:uid="{00000000-0005-0000-0000-00002E0C0000}"/>
    <cellStyle name="Normal 11 3 5" xfId="3098" xr:uid="{00000000-0005-0000-0000-00002F0C0000}"/>
    <cellStyle name="Normal 11 3 5 2" xfId="3099" xr:uid="{00000000-0005-0000-0000-0000300C0000}"/>
    <cellStyle name="Normal 11 3 5 2 2" xfId="3100" xr:uid="{00000000-0005-0000-0000-0000310C0000}"/>
    <cellStyle name="Normal 11 3 5 2 3" xfId="3101" xr:uid="{00000000-0005-0000-0000-0000320C0000}"/>
    <cellStyle name="Normal 11 3 5 3" xfId="3102" xr:uid="{00000000-0005-0000-0000-0000330C0000}"/>
    <cellStyle name="Normal 11 3 5 4" xfId="3103" xr:uid="{00000000-0005-0000-0000-0000340C0000}"/>
    <cellStyle name="Normal 11 3 6" xfId="3104" xr:uid="{00000000-0005-0000-0000-0000350C0000}"/>
    <cellStyle name="Normal 11 3 6 2" xfId="3105" xr:uid="{00000000-0005-0000-0000-0000360C0000}"/>
    <cellStyle name="Normal 11 3 6 2 2" xfId="3106" xr:uid="{00000000-0005-0000-0000-0000370C0000}"/>
    <cellStyle name="Normal 11 3 6 2 3" xfId="3107" xr:uid="{00000000-0005-0000-0000-0000380C0000}"/>
    <cellStyle name="Normal 11 3 6 3" xfId="3108" xr:uid="{00000000-0005-0000-0000-0000390C0000}"/>
    <cellStyle name="Normal 11 3 6 4" xfId="3109" xr:uid="{00000000-0005-0000-0000-00003A0C0000}"/>
    <cellStyle name="Normal 11 3 7" xfId="3110" xr:uid="{00000000-0005-0000-0000-00003B0C0000}"/>
    <cellStyle name="Normal 11 3 7 2" xfId="3111" xr:uid="{00000000-0005-0000-0000-00003C0C0000}"/>
    <cellStyle name="Normal 11 3 7 3" xfId="3112" xr:uid="{00000000-0005-0000-0000-00003D0C0000}"/>
    <cellStyle name="Normal 11 3 8" xfId="3113" xr:uid="{00000000-0005-0000-0000-00003E0C0000}"/>
    <cellStyle name="Normal 11 3 9" xfId="3114" xr:uid="{00000000-0005-0000-0000-00003F0C0000}"/>
    <cellStyle name="Normal 11 4" xfId="3115" xr:uid="{00000000-0005-0000-0000-0000400C0000}"/>
    <cellStyle name="Normal 11 4 10" xfId="3116" xr:uid="{00000000-0005-0000-0000-0000410C0000}"/>
    <cellStyle name="Normal 11 4 2" xfId="3117" xr:uid="{00000000-0005-0000-0000-0000420C0000}"/>
    <cellStyle name="Normal 11 4 2 2" xfId="3118" xr:uid="{00000000-0005-0000-0000-0000430C0000}"/>
    <cellStyle name="Normal 11 4 2 2 2" xfId="3119" xr:uid="{00000000-0005-0000-0000-0000440C0000}"/>
    <cellStyle name="Normal 11 4 2 2 2 2" xfId="3120" xr:uid="{00000000-0005-0000-0000-0000450C0000}"/>
    <cellStyle name="Normal 11 4 2 2 2 2 2" xfId="3121" xr:uid="{00000000-0005-0000-0000-0000460C0000}"/>
    <cellStyle name="Normal 11 4 2 2 2 2 3" xfId="3122" xr:uid="{00000000-0005-0000-0000-0000470C0000}"/>
    <cellStyle name="Normal 11 4 2 2 2 3" xfId="3123" xr:uid="{00000000-0005-0000-0000-0000480C0000}"/>
    <cellStyle name="Normal 11 4 2 2 2 4" xfId="3124" xr:uid="{00000000-0005-0000-0000-0000490C0000}"/>
    <cellStyle name="Normal 11 4 2 2 3" xfId="3125" xr:uid="{00000000-0005-0000-0000-00004A0C0000}"/>
    <cellStyle name="Normal 11 4 2 2 3 2" xfId="3126" xr:uid="{00000000-0005-0000-0000-00004B0C0000}"/>
    <cellStyle name="Normal 11 4 2 2 3 2 2" xfId="3127" xr:uid="{00000000-0005-0000-0000-00004C0C0000}"/>
    <cellStyle name="Normal 11 4 2 2 3 2 3" xfId="3128" xr:uid="{00000000-0005-0000-0000-00004D0C0000}"/>
    <cellStyle name="Normal 11 4 2 2 3 3" xfId="3129" xr:uid="{00000000-0005-0000-0000-00004E0C0000}"/>
    <cellStyle name="Normal 11 4 2 2 3 4" xfId="3130" xr:uid="{00000000-0005-0000-0000-00004F0C0000}"/>
    <cellStyle name="Normal 11 4 2 2 4" xfId="3131" xr:uid="{00000000-0005-0000-0000-0000500C0000}"/>
    <cellStyle name="Normal 11 4 2 2 4 2" xfId="3132" xr:uid="{00000000-0005-0000-0000-0000510C0000}"/>
    <cellStyle name="Normal 11 4 2 2 4 2 2" xfId="3133" xr:uid="{00000000-0005-0000-0000-0000520C0000}"/>
    <cellStyle name="Normal 11 4 2 2 4 2 3" xfId="3134" xr:uid="{00000000-0005-0000-0000-0000530C0000}"/>
    <cellStyle name="Normal 11 4 2 2 4 3" xfId="3135" xr:uid="{00000000-0005-0000-0000-0000540C0000}"/>
    <cellStyle name="Normal 11 4 2 2 4 4" xfId="3136" xr:uid="{00000000-0005-0000-0000-0000550C0000}"/>
    <cellStyle name="Normal 11 4 2 2 5" xfId="3137" xr:uid="{00000000-0005-0000-0000-0000560C0000}"/>
    <cellStyle name="Normal 11 4 2 2 5 2" xfId="3138" xr:uid="{00000000-0005-0000-0000-0000570C0000}"/>
    <cellStyle name="Normal 11 4 2 2 5 3" xfId="3139" xr:uid="{00000000-0005-0000-0000-0000580C0000}"/>
    <cellStyle name="Normal 11 4 2 2 6" xfId="3140" xr:uid="{00000000-0005-0000-0000-0000590C0000}"/>
    <cellStyle name="Normal 11 4 2 2 7" xfId="3141" xr:uid="{00000000-0005-0000-0000-00005A0C0000}"/>
    <cellStyle name="Normal 11 4 2 3" xfId="3142" xr:uid="{00000000-0005-0000-0000-00005B0C0000}"/>
    <cellStyle name="Normal 11 4 2 3 2" xfId="3143" xr:uid="{00000000-0005-0000-0000-00005C0C0000}"/>
    <cellStyle name="Normal 11 4 2 3 2 2" xfId="3144" xr:uid="{00000000-0005-0000-0000-00005D0C0000}"/>
    <cellStyle name="Normal 11 4 2 3 2 3" xfId="3145" xr:uid="{00000000-0005-0000-0000-00005E0C0000}"/>
    <cellStyle name="Normal 11 4 2 3 3" xfId="3146" xr:uid="{00000000-0005-0000-0000-00005F0C0000}"/>
    <cellStyle name="Normal 11 4 2 3 4" xfId="3147" xr:uid="{00000000-0005-0000-0000-0000600C0000}"/>
    <cellStyle name="Normal 11 4 2 4" xfId="3148" xr:uid="{00000000-0005-0000-0000-0000610C0000}"/>
    <cellStyle name="Normal 11 4 2 4 2" xfId="3149" xr:uid="{00000000-0005-0000-0000-0000620C0000}"/>
    <cellStyle name="Normal 11 4 2 4 2 2" xfId="3150" xr:uid="{00000000-0005-0000-0000-0000630C0000}"/>
    <cellStyle name="Normal 11 4 2 4 2 3" xfId="3151" xr:uid="{00000000-0005-0000-0000-0000640C0000}"/>
    <cellStyle name="Normal 11 4 2 4 3" xfId="3152" xr:uid="{00000000-0005-0000-0000-0000650C0000}"/>
    <cellStyle name="Normal 11 4 2 4 4" xfId="3153" xr:uid="{00000000-0005-0000-0000-0000660C0000}"/>
    <cellStyle name="Normal 11 4 2 5" xfId="3154" xr:uid="{00000000-0005-0000-0000-0000670C0000}"/>
    <cellStyle name="Normal 11 4 2 5 2" xfId="3155" xr:uid="{00000000-0005-0000-0000-0000680C0000}"/>
    <cellStyle name="Normal 11 4 2 5 2 2" xfId="3156" xr:uid="{00000000-0005-0000-0000-0000690C0000}"/>
    <cellStyle name="Normal 11 4 2 5 2 3" xfId="3157" xr:uid="{00000000-0005-0000-0000-00006A0C0000}"/>
    <cellStyle name="Normal 11 4 2 5 3" xfId="3158" xr:uid="{00000000-0005-0000-0000-00006B0C0000}"/>
    <cellStyle name="Normal 11 4 2 5 4" xfId="3159" xr:uid="{00000000-0005-0000-0000-00006C0C0000}"/>
    <cellStyle name="Normal 11 4 2 6" xfId="3160" xr:uid="{00000000-0005-0000-0000-00006D0C0000}"/>
    <cellStyle name="Normal 11 4 2 6 2" xfId="3161" xr:uid="{00000000-0005-0000-0000-00006E0C0000}"/>
    <cellStyle name="Normal 11 4 2 6 3" xfId="3162" xr:uid="{00000000-0005-0000-0000-00006F0C0000}"/>
    <cellStyle name="Normal 11 4 2 7" xfId="3163" xr:uid="{00000000-0005-0000-0000-0000700C0000}"/>
    <cellStyle name="Normal 11 4 2 8" xfId="3164" xr:uid="{00000000-0005-0000-0000-0000710C0000}"/>
    <cellStyle name="Normal 11 4 2 9" xfId="3165" xr:uid="{00000000-0005-0000-0000-0000720C0000}"/>
    <cellStyle name="Normal 11 4 3" xfId="3166" xr:uid="{00000000-0005-0000-0000-0000730C0000}"/>
    <cellStyle name="Normal 11 4 3 2" xfId="3167" xr:uid="{00000000-0005-0000-0000-0000740C0000}"/>
    <cellStyle name="Normal 11 4 3 2 2" xfId="3168" xr:uid="{00000000-0005-0000-0000-0000750C0000}"/>
    <cellStyle name="Normal 11 4 3 2 2 2" xfId="3169" xr:uid="{00000000-0005-0000-0000-0000760C0000}"/>
    <cellStyle name="Normal 11 4 3 2 2 3" xfId="3170" xr:uid="{00000000-0005-0000-0000-0000770C0000}"/>
    <cellStyle name="Normal 11 4 3 2 3" xfId="3171" xr:uid="{00000000-0005-0000-0000-0000780C0000}"/>
    <cellStyle name="Normal 11 4 3 2 4" xfId="3172" xr:uid="{00000000-0005-0000-0000-0000790C0000}"/>
    <cellStyle name="Normal 11 4 3 3" xfId="3173" xr:uid="{00000000-0005-0000-0000-00007A0C0000}"/>
    <cellStyle name="Normal 11 4 3 3 2" xfId="3174" xr:uid="{00000000-0005-0000-0000-00007B0C0000}"/>
    <cellStyle name="Normal 11 4 3 3 2 2" xfId="3175" xr:uid="{00000000-0005-0000-0000-00007C0C0000}"/>
    <cellStyle name="Normal 11 4 3 3 2 3" xfId="3176" xr:uid="{00000000-0005-0000-0000-00007D0C0000}"/>
    <cellStyle name="Normal 11 4 3 3 3" xfId="3177" xr:uid="{00000000-0005-0000-0000-00007E0C0000}"/>
    <cellStyle name="Normal 11 4 3 3 4" xfId="3178" xr:uid="{00000000-0005-0000-0000-00007F0C0000}"/>
    <cellStyle name="Normal 11 4 3 4" xfId="3179" xr:uid="{00000000-0005-0000-0000-0000800C0000}"/>
    <cellStyle name="Normal 11 4 3 4 2" xfId="3180" xr:uid="{00000000-0005-0000-0000-0000810C0000}"/>
    <cellStyle name="Normal 11 4 3 4 2 2" xfId="3181" xr:uid="{00000000-0005-0000-0000-0000820C0000}"/>
    <cellStyle name="Normal 11 4 3 4 2 3" xfId="3182" xr:uid="{00000000-0005-0000-0000-0000830C0000}"/>
    <cellStyle name="Normal 11 4 3 4 3" xfId="3183" xr:uid="{00000000-0005-0000-0000-0000840C0000}"/>
    <cellStyle name="Normal 11 4 3 4 4" xfId="3184" xr:uid="{00000000-0005-0000-0000-0000850C0000}"/>
    <cellStyle name="Normal 11 4 3 5" xfId="3185" xr:uid="{00000000-0005-0000-0000-0000860C0000}"/>
    <cellStyle name="Normal 11 4 3 5 2" xfId="3186" xr:uid="{00000000-0005-0000-0000-0000870C0000}"/>
    <cellStyle name="Normal 11 4 3 5 3" xfId="3187" xr:uid="{00000000-0005-0000-0000-0000880C0000}"/>
    <cellStyle name="Normal 11 4 3 6" xfId="3188" xr:uid="{00000000-0005-0000-0000-0000890C0000}"/>
    <cellStyle name="Normal 11 4 3 7" xfId="3189" xr:uid="{00000000-0005-0000-0000-00008A0C0000}"/>
    <cellStyle name="Normal 11 4 4" xfId="3190" xr:uid="{00000000-0005-0000-0000-00008B0C0000}"/>
    <cellStyle name="Normal 11 4 4 2" xfId="3191" xr:uid="{00000000-0005-0000-0000-00008C0C0000}"/>
    <cellStyle name="Normal 11 4 4 2 2" xfId="3192" xr:uid="{00000000-0005-0000-0000-00008D0C0000}"/>
    <cellStyle name="Normal 11 4 4 2 3" xfId="3193" xr:uid="{00000000-0005-0000-0000-00008E0C0000}"/>
    <cellStyle name="Normal 11 4 4 3" xfId="3194" xr:uid="{00000000-0005-0000-0000-00008F0C0000}"/>
    <cellStyle name="Normal 11 4 4 4" xfId="3195" xr:uid="{00000000-0005-0000-0000-0000900C0000}"/>
    <cellStyle name="Normal 11 4 5" xfId="3196" xr:uid="{00000000-0005-0000-0000-0000910C0000}"/>
    <cellStyle name="Normal 11 4 5 2" xfId="3197" xr:uid="{00000000-0005-0000-0000-0000920C0000}"/>
    <cellStyle name="Normal 11 4 5 2 2" xfId="3198" xr:uid="{00000000-0005-0000-0000-0000930C0000}"/>
    <cellStyle name="Normal 11 4 5 2 3" xfId="3199" xr:uid="{00000000-0005-0000-0000-0000940C0000}"/>
    <cellStyle name="Normal 11 4 5 3" xfId="3200" xr:uid="{00000000-0005-0000-0000-0000950C0000}"/>
    <cellStyle name="Normal 11 4 5 4" xfId="3201" xr:uid="{00000000-0005-0000-0000-0000960C0000}"/>
    <cellStyle name="Normal 11 4 6" xfId="3202" xr:uid="{00000000-0005-0000-0000-0000970C0000}"/>
    <cellStyle name="Normal 11 4 6 2" xfId="3203" xr:uid="{00000000-0005-0000-0000-0000980C0000}"/>
    <cellStyle name="Normal 11 4 6 2 2" xfId="3204" xr:uid="{00000000-0005-0000-0000-0000990C0000}"/>
    <cellStyle name="Normal 11 4 6 2 3" xfId="3205" xr:uid="{00000000-0005-0000-0000-00009A0C0000}"/>
    <cellStyle name="Normal 11 4 6 3" xfId="3206" xr:uid="{00000000-0005-0000-0000-00009B0C0000}"/>
    <cellStyle name="Normal 11 4 6 4" xfId="3207" xr:uid="{00000000-0005-0000-0000-00009C0C0000}"/>
    <cellStyle name="Normal 11 4 7" xfId="3208" xr:uid="{00000000-0005-0000-0000-00009D0C0000}"/>
    <cellStyle name="Normal 11 4 7 2" xfId="3209" xr:uid="{00000000-0005-0000-0000-00009E0C0000}"/>
    <cellStyle name="Normal 11 4 7 3" xfId="3210" xr:uid="{00000000-0005-0000-0000-00009F0C0000}"/>
    <cellStyle name="Normal 11 4 8" xfId="3211" xr:uid="{00000000-0005-0000-0000-0000A00C0000}"/>
    <cellStyle name="Normal 11 4 9" xfId="3212" xr:uid="{00000000-0005-0000-0000-0000A10C0000}"/>
    <cellStyle name="Normal 11 5" xfId="3213" xr:uid="{00000000-0005-0000-0000-0000A20C0000}"/>
    <cellStyle name="Normal 110" xfId="3214" xr:uid="{00000000-0005-0000-0000-0000A30C0000}"/>
    <cellStyle name="Normal 111" xfId="3215" xr:uid="{00000000-0005-0000-0000-0000A40C0000}"/>
    <cellStyle name="Normal 112" xfId="3216" xr:uid="{00000000-0005-0000-0000-0000A50C0000}"/>
    <cellStyle name="Normal 113" xfId="3217" xr:uid="{00000000-0005-0000-0000-0000A60C0000}"/>
    <cellStyle name="Normal 114" xfId="3218" xr:uid="{00000000-0005-0000-0000-0000A70C0000}"/>
    <cellStyle name="Normal 115" xfId="3219" xr:uid="{00000000-0005-0000-0000-0000A80C0000}"/>
    <cellStyle name="Normal 116" xfId="43891" xr:uid="{00000000-0005-0000-0000-0000A90C0000}"/>
    <cellStyle name="Normal 116 2" xfId="43931" xr:uid="{00000000-0005-0000-0000-0000AA0C0000}"/>
    <cellStyle name="Normal 117" xfId="43894" xr:uid="{00000000-0005-0000-0000-0000AB0C0000}"/>
    <cellStyle name="Normal 117 2" xfId="43905" xr:uid="{00000000-0005-0000-0000-0000AC0C0000}"/>
    <cellStyle name="Normal 118" xfId="3220" xr:uid="{00000000-0005-0000-0000-0000AD0C0000}"/>
    <cellStyle name="Normal 119" xfId="43907" xr:uid="{00000000-0005-0000-0000-0000AE0C0000}"/>
    <cellStyle name="Normal 12" xfId="3221" xr:uid="{00000000-0005-0000-0000-0000AF0C0000}"/>
    <cellStyle name="Normal 12 10" xfId="3222" xr:uid="{00000000-0005-0000-0000-0000B00C0000}"/>
    <cellStyle name="Normal 12 10 2" xfId="3223" xr:uid="{00000000-0005-0000-0000-0000B10C0000}"/>
    <cellStyle name="Normal 12 10 2 2" xfId="3224" xr:uid="{00000000-0005-0000-0000-0000B20C0000}"/>
    <cellStyle name="Normal 12 10 2 2 2" xfId="3225" xr:uid="{00000000-0005-0000-0000-0000B30C0000}"/>
    <cellStyle name="Normal 12 10 2 2 2 2" xfId="3226" xr:uid="{00000000-0005-0000-0000-0000B40C0000}"/>
    <cellStyle name="Normal 12 10 2 2 2 3" xfId="3227" xr:uid="{00000000-0005-0000-0000-0000B50C0000}"/>
    <cellStyle name="Normal 12 10 2 2 3" xfId="3228" xr:uid="{00000000-0005-0000-0000-0000B60C0000}"/>
    <cellStyle name="Normal 12 10 2 2 4" xfId="3229" xr:uid="{00000000-0005-0000-0000-0000B70C0000}"/>
    <cellStyle name="Normal 12 10 2 3" xfId="3230" xr:uid="{00000000-0005-0000-0000-0000B80C0000}"/>
    <cellStyle name="Normal 12 10 2 3 2" xfId="3231" xr:uid="{00000000-0005-0000-0000-0000B90C0000}"/>
    <cellStyle name="Normal 12 10 2 3 2 2" xfId="3232" xr:uid="{00000000-0005-0000-0000-0000BA0C0000}"/>
    <cellStyle name="Normal 12 10 2 3 2 3" xfId="3233" xr:uid="{00000000-0005-0000-0000-0000BB0C0000}"/>
    <cellStyle name="Normal 12 10 2 3 3" xfId="3234" xr:uid="{00000000-0005-0000-0000-0000BC0C0000}"/>
    <cellStyle name="Normal 12 10 2 3 4" xfId="3235" xr:uid="{00000000-0005-0000-0000-0000BD0C0000}"/>
    <cellStyle name="Normal 12 10 2 4" xfId="3236" xr:uid="{00000000-0005-0000-0000-0000BE0C0000}"/>
    <cellStyle name="Normal 12 10 2 4 2" xfId="3237" xr:uid="{00000000-0005-0000-0000-0000BF0C0000}"/>
    <cellStyle name="Normal 12 10 2 4 2 2" xfId="3238" xr:uid="{00000000-0005-0000-0000-0000C00C0000}"/>
    <cellStyle name="Normal 12 10 2 4 2 3" xfId="3239" xr:uid="{00000000-0005-0000-0000-0000C10C0000}"/>
    <cellStyle name="Normal 12 10 2 4 3" xfId="3240" xr:uid="{00000000-0005-0000-0000-0000C20C0000}"/>
    <cellStyle name="Normal 12 10 2 4 4" xfId="3241" xr:uid="{00000000-0005-0000-0000-0000C30C0000}"/>
    <cellStyle name="Normal 12 10 2 5" xfId="3242" xr:uid="{00000000-0005-0000-0000-0000C40C0000}"/>
    <cellStyle name="Normal 12 10 2 5 2" xfId="3243" xr:uid="{00000000-0005-0000-0000-0000C50C0000}"/>
    <cellStyle name="Normal 12 10 2 5 3" xfId="3244" xr:uid="{00000000-0005-0000-0000-0000C60C0000}"/>
    <cellStyle name="Normal 12 10 2 6" xfId="3245" xr:uid="{00000000-0005-0000-0000-0000C70C0000}"/>
    <cellStyle name="Normal 12 10 2 7" xfId="3246" xr:uid="{00000000-0005-0000-0000-0000C80C0000}"/>
    <cellStyle name="Normal 12 10 2 8" xfId="3247" xr:uid="{00000000-0005-0000-0000-0000C90C0000}"/>
    <cellStyle name="Normal 12 10 3" xfId="3248" xr:uid="{00000000-0005-0000-0000-0000CA0C0000}"/>
    <cellStyle name="Normal 12 10 3 2" xfId="3249" xr:uid="{00000000-0005-0000-0000-0000CB0C0000}"/>
    <cellStyle name="Normal 12 10 3 2 2" xfId="3250" xr:uid="{00000000-0005-0000-0000-0000CC0C0000}"/>
    <cellStyle name="Normal 12 10 3 2 3" xfId="3251" xr:uid="{00000000-0005-0000-0000-0000CD0C0000}"/>
    <cellStyle name="Normal 12 10 3 3" xfId="3252" xr:uid="{00000000-0005-0000-0000-0000CE0C0000}"/>
    <cellStyle name="Normal 12 10 3 4" xfId="3253" xr:uid="{00000000-0005-0000-0000-0000CF0C0000}"/>
    <cellStyle name="Normal 12 10 4" xfId="3254" xr:uid="{00000000-0005-0000-0000-0000D00C0000}"/>
    <cellStyle name="Normal 12 10 4 2" xfId="3255" xr:uid="{00000000-0005-0000-0000-0000D10C0000}"/>
    <cellStyle name="Normal 12 10 4 2 2" xfId="3256" xr:uid="{00000000-0005-0000-0000-0000D20C0000}"/>
    <cellStyle name="Normal 12 10 4 2 3" xfId="3257" xr:uid="{00000000-0005-0000-0000-0000D30C0000}"/>
    <cellStyle name="Normal 12 10 4 3" xfId="3258" xr:uid="{00000000-0005-0000-0000-0000D40C0000}"/>
    <cellStyle name="Normal 12 10 4 4" xfId="3259" xr:uid="{00000000-0005-0000-0000-0000D50C0000}"/>
    <cellStyle name="Normal 12 10 5" xfId="3260" xr:uid="{00000000-0005-0000-0000-0000D60C0000}"/>
    <cellStyle name="Normal 12 10 5 2" xfId="3261" xr:uid="{00000000-0005-0000-0000-0000D70C0000}"/>
    <cellStyle name="Normal 12 10 5 2 2" xfId="3262" xr:uid="{00000000-0005-0000-0000-0000D80C0000}"/>
    <cellStyle name="Normal 12 10 5 2 3" xfId="3263" xr:uid="{00000000-0005-0000-0000-0000D90C0000}"/>
    <cellStyle name="Normal 12 10 5 3" xfId="3264" xr:uid="{00000000-0005-0000-0000-0000DA0C0000}"/>
    <cellStyle name="Normal 12 10 5 4" xfId="3265" xr:uid="{00000000-0005-0000-0000-0000DB0C0000}"/>
    <cellStyle name="Normal 12 10 6" xfId="3266" xr:uid="{00000000-0005-0000-0000-0000DC0C0000}"/>
    <cellStyle name="Normal 12 10 6 2" xfId="3267" xr:uid="{00000000-0005-0000-0000-0000DD0C0000}"/>
    <cellStyle name="Normal 12 10 6 3" xfId="3268" xr:uid="{00000000-0005-0000-0000-0000DE0C0000}"/>
    <cellStyle name="Normal 12 10 7" xfId="3269" xr:uid="{00000000-0005-0000-0000-0000DF0C0000}"/>
    <cellStyle name="Normal 12 10 8" xfId="3270" xr:uid="{00000000-0005-0000-0000-0000E00C0000}"/>
    <cellStyle name="Normal 12 10 9" xfId="3271" xr:uid="{00000000-0005-0000-0000-0000E10C0000}"/>
    <cellStyle name="Normal 12 11" xfId="3272" xr:uid="{00000000-0005-0000-0000-0000E20C0000}"/>
    <cellStyle name="Normal 12 11 2" xfId="3273" xr:uid="{00000000-0005-0000-0000-0000E30C0000}"/>
    <cellStyle name="Normal 12 11 2 2" xfId="3274" xr:uid="{00000000-0005-0000-0000-0000E40C0000}"/>
    <cellStyle name="Normal 12 11 2 2 2" xfId="3275" xr:uid="{00000000-0005-0000-0000-0000E50C0000}"/>
    <cellStyle name="Normal 12 11 2 2 2 2" xfId="3276" xr:uid="{00000000-0005-0000-0000-0000E60C0000}"/>
    <cellStyle name="Normal 12 11 2 2 2 3" xfId="3277" xr:uid="{00000000-0005-0000-0000-0000E70C0000}"/>
    <cellStyle name="Normal 12 11 2 2 3" xfId="3278" xr:uid="{00000000-0005-0000-0000-0000E80C0000}"/>
    <cellStyle name="Normal 12 11 2 2 4" xfId="3279" xr:uid="{00000000-0005-0000-0000-0000E90C0000}"/>
    <cellStyle name="Normal 12 11 2 3" xfId="3280" xr:uid="{00000000-0005-0000-0000-0000EA0C0000}"/>
    <cellStyle name="Normal 12 11 2 3 2" xfId="3281" xr:uid="{00000000-0005-0000-0000-0000EB0C0000}"/>
    <cellStyle name="Normal 12 11 2 3 2 2" xfId="3282" xr:uid="{00000000-0005-0000-0000-0000EC0C0000}"/>
    <cellStyle name="Normal 12 11 2 3 2 3" xfId="3283" xr:uid="{00000000-0005-0000-0000-0000ED0C0000}"/>
    <cellStyle name="Normal 12 11 2 3 3" xfId="3284" xr:uid="{00000000-0005-0000-0000-0000EE0C0000}"/>
    <cellStyle name="Normal 12 11 2 3 4" xfId="3285" xr:uid="{00000000-0005-0000-0000-0000EF0C0000}"/>
    <cellStyle name="Normal 12 11 2 4" xfId="3286" xr:uid="{00000000-0005-0000-0000-0000F00C0000}"/>
    <cellStyle name="Normal 12 11 2 4 2" xfId="3287" xr:uid="{00000000-0005-0000-0000-0000F10C0000}"/>
    <cellStyle name="Normal 12 11 2 4 2 2" xfId="3288" xr:uid="{00000000-0005-0000-0000-0000F20C0000}"/>
    <cellStyle name="Normal 12 11 2 4 2 3" xfId="3289" xr:uid="{00000000-0005-0000-0000-0000F30C0000}"/>
    <cellStyle name="Normal 12 11 2 4 3" xfId="3290" xr:uid="{00000000-0005-0000-0000-0000F40C0000}"/>
    <cellStyle name="Normal 12 11 2 4 4" xfId="3291" xr:uid="{00000000-0005-0000-0000-0000F50C0000}"/>
    <cellStyle name="Normal 12 11 2 5" xfId="3292" xr:uid="{00000000-0005-0000-0000-0000F60C0000}"/>
    <cellStyle name="Normal 12 11 2 5 2" xfId="3293" xr:uid="{00000000-0005-0000-0000-0000F70C0000}"/>
    <cellStyle name="Normal 12 11 2 5 3" xfId="3294" xr:uid="{00000000-0005-0000-0000-0000F80C0000}"/>
    <cellStyle name="Normal 12 11 2 6" xfId="3295" xr:uid="{00000000-0005-0000-0000-0000F90C0000}"/>
    <cellStyle name="Normal 12 11 2 7" xfId="3296" xr:uid="{00000000-0005-0000-0000-0000FA0C0000}"/>
    <cellStyle name="Normal 12 11 3" xfId="3297" xr:uid="{00000000-0005-0000-0000-0000FB0C0000}"/>
    <cellStyle name="Normal 12 11 3 2" xfId="3298" xr:uid="{00000000-0005-0000-0000-0000FC0C0000}"/>
    <cellStyle name="Normal 12 11 3 2 2" xfId="3299" xr:uid="{00000000-0005-0000-0000-0000FD0C0000}"/>
    <cellStyle name="Normal 12 11 3 2 3" xfId="3300" xr:uid="{00000000-0005-0000-0000-0000FE0C0000}"/>
    <cellStyle name="Normal 12 11 3 3" xfId="3301" xr:uid="{00000000-0005-0000-0000-0000FF0C0000}"/>
    <cellStyle name="Normal 12 11 3 4" xfId="3302" xr:uid="{00000000-0005-0000-0000-0000000D0000}"/>
    <cellStyle name="Normal 12 11 4" xfId="3303" xr:uid="{00000000-0005-0000-0000-0000010D0000}"/>
    <cellStyle name="Normal 12 11 4 2" xfId="3304" xr:uid="{00000000-0005-0000-0000-0000020D0000}"/>
    <cellStyle name="Normal 12 11 4 2 2" xfId="3305" xr:uid="{00000000-0005-0000-0000-0000030D0000}"/>
    <cellStyle name="Normal 12 11 4 2 3" xfId="3306" xr:uid="{00000000-0005-0000-0000-0000040D0000}"/>
    <cellStyle name="Normal 12 11 4 3" xfId="3307" xr:uid="{00000000-0005-0000-0000-0000050D0000}"/>
    <cellStyle name="Normal 12 11 4 4" xfId="3308" xr:uid="{00000000-0005-0000-0000-0000060D0000}"/>
    <cellStyle name="Normal 12 11 5" xfId="3309" xr:uid="{00000000-0005-0000-0000-0000070D0000}"/>
    <cellStyle name="Normal 12 11 5 2" xfId="3310" xr:uid="{00000000-0005-0000-0000-0000080D0000}"/>
    <cellStyle name="Normal 12 11 5 2 2" xfId="3311" xr:uid="{00000000-0005-0000-0000-0000090D0000}"/>
    <cellStyle name="Normal 12 11 5 2 3" xfId="3312" xr:uid="{00000000-0005-0000-0000-00000A0D0000}"/>
    <cellStyle name="Normal 12 11 5 3" xfId="3313" xr:uid="{00000000-0005-0000-0000-00000B0D0000}"/>
    <cellStyle name="Normal 12 11 5 4" xfId="3314" xr:uid="{00000000-0005-0000-0000-00000C0D0000}"/>
    <cellStyle name="Normal 12 11 6" xfId="3315" xr:uid="{00000000-0005-0000-0000-00000D0D0000}"/>
    <cellStyle name="Normal 12 11 6 2" xfId="3316" xr:uid="{00000000-0005-0000-0000-00000E0D0000}"/>
    <cellStyle name="Normal 12 11 6 3" xfId="3317" xr:uid="{00000000-0005-0000-0000-00000F0D0000}"/>
    <cellStyle name="Normal 12 11 7" xfId="3318" xr:uid="{00000000-0005-0000-0000-0000100D0000}"/>
    <cellStyle name="Normal 12 11 8" xfId="3319" xr:uid="{00000000-0005-0000-0000-0000110D0000}"/>
    <cellStyle name="Normal 12 11 9" xfId="3320" xr:uid="{00000000-0005-0000-0000-0000120D0000}"/>
    <cellStyle name="Normal 12 12" xfId="3321" xr:uid="{00000000-0005-0000-0000-0000130D0000}"/>
    <cellStyle name="Normal 12 12 2" xfId="3322" xr:uid="{00000000-0005-0000-0000-0000140D0000}"/>
    <cellStyle name="Normal 12 12 2 2" xfId="3323" xr:uid="{00000000-0005-0000-0000-0000150D0000}"/>
    <cellStyle name="Normal 12 12 2 2 2" xfId="3324" xr:uid="{00000000-0005-0000-0000-0000160D0000}"/>
    <cellStyle name="Normal 12 12 2 2 2 2" xfId="3325" xr:uid="{00000000-0005-0000-0000-0000170D0000}"/>
    <cellStyle name="Normal 12 12 2 2 2 3" xfId="3326" xr:uid="{00000000-0005-0000-0000-0000180D0000}"/>
    <cellStyle name="Normal 12 12 2 2 3" xfId="3327" xr:uid="{00000000-0005-0000-0000-0000190D0000}"/>
    <cellStyle name="Normal 12 12 2 2 4" xfId="3328" xr:uid="{00000000-0005-0000-0000-00001A0D0000}"/>
    <cellStyle name="Normal 12 12 2 3" xfId="3329" xr:uid="{00000000-0005-0000-0000-00001B0D0000}"/>
    <cellStyle name="Normal 12 12 2 3 2" xfId="3330" xr:uid="{00000000-0005-0000-0000-00001C0D0000}"/>
    <cellStyle name="Normal 12 12 2 3 2 2" xfId="3331" xr:uid="{00000000-0005-0000-0000-00001D0D0000}"/>
    <cellStyle name="Normal 12 12 2 3 2 3" xfId="3332" xr:uid="{00000000-0005-0000-0000-00001E0D0000}"/>
    <cellStyle name="Normal 12 12 2 3 3" xfId="3333" xr:uid="{00000000-0005-0000-0000-00001F0D0000}"/>
    <cellStyle name="Normal 12 12 2 3 4" xfId="3334" xr:uid="{00000000-0005-0000-0000-0000200D0000}"/>
    <cellStyle name="Normal 12 12 2 4" xfId="3335" xr:uid="{00000000-0005-0000-0000-0000210D0000}"/>
    <cellStyle name="Normal 12 12 2 4 2" xfId="3336" xr:uid="{00000000-0005-0000-0000-0000220D0000}"/>
    <cellStyle name="Normal 12 12 2 4 2 2" xfId="3337" xr:uid="{00000000-0005-0000-0000-0000230D0000}"/>
    <cellStyle name="Normal 12 12 2 4 2 3" xfId="3338" xr:uid="{00000000-0005-0000-0000-0000240D0000}"/>
    <cellStyle name="Normal 12 12 2 4 3" xfId="3339" xr:uid="{00000000-0005-0000-0000-0000250D0000}"/>
    <cellStyle name="Normal 12 12 2 4 4" xfId="3340" xr:uid="{00000000-0005-0000-0000-0000260D0000}"/>
    <cellStyle name="Normal 12 12 2 5" xfId="3341" xr:uid="{00000000-0005-0000-0000-0000270D0000}"/>
    <cellStyle name="Normal 12 12 2 5 2" xfId="3342" xr:uid="{00000000-0005-0000-0000-0000280D0000}"/>
    <cellStyle name="Normal 12 12 2 5 3" xfId="3343" xr:uid="{00000000-0005-0000-0000-0000290D0000}"/>
    <cellStyle name="Normal 12 12 2 6" xfId="3344" xr:uid="{00000000-0005-0000-0000-00002A0D0000}"/>
    <cellStyle name="Normal 12 12 2 7" xfId="3345" xr:uid="{00000000-0005-0000-0000-00002B0D0000}"/>
    <cellStyle name="Normal 12 12 3" xfId="3346" xr:uid="{00000000-0005-0000-0000-00002C0D0000}"/>
    <cellStyle name="Normal 12 12 3 2" xfId="3347" xr:uid="{00000000-0005-0000-0000-00002D0D0000}"/>
    <cellStyle name="Normal 12 12 3 2 2" xfId="3348" xr:uid="{00000000-0005-0000-0000-00002E0D0000}"/>
    <cellStyle name="Normal 12 12 3 2 3" xfId="3349" xr:uid="{00000000-0005-0000-0000-00002F0D0000}"/>
    <cellStyle name="Normal 12 12 3 3" xfId="3350" xr:uid="{00000000-0005-0000-0000-0000300D0000}"/>
    <cellStyle name="Normal 12 12 3 4" xfId="3351" xr:uid="{00000000-0005-0000-0000-0000310D0000}"/>
    <cellStyle name="Normal 12 12 4" xfId="3352" xr:uid="{00000000-0005-0000-0000-0000320D0000}"/>
    <cellStyle name="Normal 12 12 4 2" xfId="3353" xr:uid="{00000000-0005-0000-0000-0000330D0000}"/>
    <cellStyle name="Normal 12 12 4 2 2" xfId="3354" xr:uid="{00000000-0005-0000-0000-0000340D0000}"/>
    <cellStyle name="Normal 12 12 4 2 3" xfId="3355" xr:uid="{00000000-0005-0000-0000-0000350D0000}"/>
    <cellStyle name="Normal 12 12 4 3" xfId="3356" xr:uid="{00000000-0005-0000-0000-0000360D0000}"/>
    <cellStyle name="Normal 12 12 4 4" xfId="3357" xr:uid="{00000000-0005-0000-0000-0000370D0000}"/>
    <cellStyle name="Normal 12 12 5" xfId="3358" xr:uid="{00000000-0005-0000-0000-0000380D0000}"/>
    <cellStyle name="Normal 12 12 5 2" xfId="3359" xr:uid="{00000000-0005-0000-0000-0000390D0000}"/>
    <cellStyle name="Normal 12 12 5 2 2" xfId="3360" xr:uid="{00000000-0005-0000-0000-00003A0D0000}"/>
    <cellStyle name="Normal 12 12 5 2 3" xfId="3361" xr:uid="{00000000-0005-0000-0000-00003B0D0000}"/>
    <cellStyle name="Normal 12 12 5 3" xfId="3362" xr:uid="{00000000-0005-0000-0000-00003C0D0000}"/>
    <cellStyle name="Normal 12 12 5 4" xfId="3363" xr:uid="{00000000-0005-0000-0000-00003D0D0000}"/>
    <cellStyle name="Normal 12 12 6" xfId="3364" xr:uid="{00000000-0005-0000-0000-00003E0D0000}"/>
    <cellStyle name="Normal 12 12 6 2" xfId="3365" xr:uid="{00000000-0005-0000-0000-00003F0D0000}"/>
    <cellStyle name="Normal 12 12 6 3" xfId="3366" xr:uid="{00000000-0005-0000-0000-0000400D0000}"/>
    <cellStyle name="Normal 12 12 7" xfId="3367" xr:uid="{00000000-0005-0000-0000-0000410D0000}"/>
    <cellStyle name="Normal 12 12 8" xfId="3368" xr:uid="{00000000-0005-0000-0000-0000420D0000}"/>
    <cellStyle name="Normal 12 12 9" xfId="3369" xr:uid="{00000000-0005-0000-0000-0000430D0000}"/>
    <cellStyle name="Normal 12 13" xfId="3370" xr:uid="{00000000-0005-0000-0000-0000440D0000}"/>
    <cellStyle name="Normal 12 13 2" xfId="3371" xr:uid="{00000000-0005-0000-0000-0000450D0000}"/>
    <cellStyle name="Normal 12 13 2 2" xfId="3372" xr:uid="{00000000-0005-0000-0000-0000460D0000}"/>
    <cellStyle name="Normal 12 13 2 2 2" xfId="3373" xr:uid="{00000000-0005-0000-0000-0000470D0000}"/>
    <cellStyle name="Normal 12 13 2 2 2 2" xfId="3374" xr:uid="{00000000-0005-0000-0000-0000480D0000}"/>
    <cellStyle name="Normal 12 13 2 2 2 3" xfId="3375" xr:uid="{00000000-0005-0000-0000-0000490D0000}"/>
    <cellStyle name="Normal 12 13 2 2 3" xfId="3376" xr:uid="{00000000-0005-0000-0000-00004A0D0000}"/>
    <cellStyle name="Normal 12 13 2 2 4" xfId="3377" xr:uid="{00000000-0005-0000-0000-00004B0D0000}"/>
    <cellStyle name="Normal 12 13 2 3" xfId="3378" xr:uid="{00000000-0005-0000-0000-00004C0D0000}"/>
    <cellStyle name="Normal 12 13 2 3 2" xfId="3379" xr:uid="{00000000-0005-0000-0000-00004D0D0000}"/>
    <cellStyle name="Normal 12 13 2 3 2 2" xfId="3380" xr:uid="{00000000-0005-0000-0000-00004E0D0000}"/>
    <cellStyle name="Normal 12 13 2 3 2 3" xfId="3381" xr:uid="{00000000-0005-0000-0000-00004F0D0000}"/>
    <cellStyle name="Normal 12 13 2 3 3" xfId="3382" xr:uid="{00000000-0005-0000-0000-0000500D0000}"/>
    <cellStyle name="Normal 12 13 2 3 4" xfId="3383" xr:uid="{00000000-0005-0000-0000-0000510D0000}"/>
    <cellStyle name="Normal 12 13 2 4" xfId="3384" xr:uid="{00000000-0005-0000-0000-0000520D0000}"/>
    <cellStyle name="Normal 12 13 2 4 2" xfId="3385" xr:uid="{00000000-0005-0000-0000-0000530D0000}"/>
    <cellStyle name="Normal 12 13 2 4 2 2" xfId="3386" xr:uid="{00000000-0005-0000-0000-0000540D0000}"/>
    <cellStyle name="Normal 12 13 2 4 2 3" xfId="3387" xr:uid="{00000000-0005-0000-0000-0000550D0000}"/>
    <cellStyle name="Normal 12 13 2 4 3" xfId="3388" xr:uid="{00000000-0005-0000-0000-0000560D0000}"/>
    <cellStyle name="Normal 12 13 2 4 4" xfId="3389" xr:uid="{00000000-0005-0000-0000-0000570D0000}"/>
    <cellStyle name="Normal 12 13 2 5" xfId="3390" xr:uid="{00000000-0005-0000-0000-0000580D0000}"/>
    <cellStyle name="Normal 12 13 2 5 2" xfId="3391" xr:uid="{00000000-0005-0000-0000-0000590D0000}"/>
    <cellStyle name="Normal 12 13 2 5 3" xfId="3392" xr:uid="{00000000-0005-0000-0000-00005A0D0000}"/>
    <cellStyle name="Normal 12 13 2 6" xfId="3393" xr:uid="{00000000-0005-0000-0000-00005B0D0000}"/>
    <cellStyle name="Normal 12 13 2 7" xfId="3394" xr:uid="{00000000-0005-0000-0000-00005C0D0000}"/>
    <cellStyle name="Normal 12 13 3" xfId="3395" xr:uid="{00000000-0005-0000-0000-00005D0D0000}"/>
    <cellStyle name="Normal 12 13 3 2" xfId="3396" xr:uid="{00000000-0005-0000-0000-00005E0D0000}"/>
    <cellStyle name="Normal 12 13 3 2 2" xfId="3397" xr:uid="{00000000-0005-0000-0000-00005F0D0000}"/>
    <cellStyle name="Normal 12 13 3 2 3" xfId="3398" xr:uid="{00000000-0005-0000-0000-0000600D0000}"/>
    <cellStyle name="Normal 12 13 3 3" xfId="3399" xr:uid="{00000000-0005-0000-0000-0000610D0000}"/>
    <cellStyle name="Normal 12 13 3 4" xfId="3400" xr:uid="{00000000-0005-0000-0000-0000620D0000}"/>
    <cellStyle name="Normal 12 13 4" xfId="3401" xr:uid="{00000000-0005-0000-0000-0000630D0000}"/>
    <cellStyle name="Normal 12 13 4 2" xfId="3402" xr:uid="{00000000-0005-0000-0000-0000640D0000}"/>
    <cellStyle name="Normal 12 13 4 2 2" xfId="3403" xr:uid="{00000000-0005-0000-0000-0000650D0000}"/>
    <cellStyle name="Normal 12 13 4 2 3" xfId="3404" xr:uid="{00000000-0005-0000-0000-0000660D0000}"/>
    <cellStyle name="Normal 12 13 4 3" xfId="3405" xr:uid="{00000000-0005-0000-0000-0000670D0000}"/>
    <cellStyle name="Normal 12 13 4 4" xfId="3406" xr:uid="{00000000-0005-0000-0000-0000680D0000}"/>
    <cellStyle name="Normal 12 13 5" xfId="3407" xr:uid="{00000000-0005-0000-0000-0000690D0000}"/>
    <cellStyle name="Normal 12 13 5 2" xfId="3408" xr:uid="{00000000-0005-0000-0000-00006A0D0000}"/>
    <cellStyle name="Normal 12 13 5 2 2" xfId="3409" xr:uid="{00000000-0005-0000-0000-00006B0D0000}"/>
    <cellStyle name="Normal 12 13 5 2 3" xfId="3410" xr:uid="{00000000-0005-0000-0000-00006C0D0000}"/>
    <cellStyle name="Normal 12 13 5 3" xfId="3411" xr:uid="{00000000-0005-0000-0000-00006D0D0000}"/>
    <cellStyle name="Normal 12 13 5 4" xfId="3412" xr:uid="{00000000-0005-0000-0000-00006E0D0000}"/>
    <cellStyle name="Normal 12 13 6" xfId="3413" xr:uid="{00000000-0005-0000-0000-00006F0D0000}"/>
    <cellStyle name="Normal 12 13 6 2" xfId="3414" xr:uid="{00000000-0005-0000-0000-0000700D0000}"/>
    <cellStyle name="Normal 12 13 6 3" xfId="3415" xr:uid="{00000000-0005-0000-0000-0000710D0000}"/>
    <cellStyle name="Normal 12 13 7" xfId="3416" xr:uid="{00000000-0005-0000-0000-0000720D0000}"/>
    <cellStyle name="Normal 12 13 8" xfId="3417" xr:uid="{00000000-0005-0000-0000-0000730D0000}"/>
    <cellStyle name="Normal 12 13 9" xfId="3418" xr:uid="{00000000-0005-0000-0000-0000740D0000}"/>
    <cellStyle name="Normal 12 14" xfId="3419" xr:uid="{00000000-0005-0000-0000-0000750D0000}"/>
    <cellStyle name="Normal 12 14 2" xfId="3420" xr:uid="{00000000-0005-0000-0000-0000760D0000}"/>
    <cellStyle name="Normal 12 14 2 2" xfId="3421" xr:uid="{00000000-0005-0000-0000-0000770D0000}"/>
    <cellStyle name="Normal 12 14 2 2 2" xfId="3422" xr:uid="{00000000-0005-0000-0000-0000780D0000}"/>
    <cellStyle name="Normal 12 14 2 2 2 2" xfId="3423" xr:uid="{00000000-0005-0000-0000-0000790D0000}"/>
    <cellStyle name="Normal 12 14 2 2 2 3" xfId="3424" xr:uid="{00000000-0005-0000-0000-00007A0D0000}"/>
    <cellStyle name="Normal 12 14 2 2 3" xfId="3425" xr:uid="{00000000-0005-0000-0000-00007B0D0000}"/>
    <cellStyle name="Normal 12 14 2 2 4" xfId="3426" xr:uid="{00000000-0005-0000-0000-00007C0D0000}"/>
    <cellStyle name="Normal 12 14 2 3" xfId="3427" xr:uid="{00000000-0005-0000-0000-00007D0D0000}"/>
    <cellStyle name="Normal 12 14 2 3 2" xfId="3428" xr:uid="{00000000-0005-0000-0000-00007E0D0000}"/>
    <cellStyle name="Normal 12 14 2 3 2 2" xfId="3429" xr:uid="{00000000-0005-0000-0000-00007F0D0000}"/>
    <cellStyle name="Normal 12 14 2 3 2 3" xfId="3430" xr:uid="{00000000-0005-0000-0000-0000800D0000}"/>
    <cellStyle name="Normal 12 14 2 3 3" xfId="3431" xr:uid="{00000000-0005-0000-0000-0000810D0000}"/>
    <cellStyle name="Normal 12 14 2 3 4" xfId="3432" xr:uid="{00000000-0005-0000-0000-0000820D0000}"/>
    <cellStyle name="Normal 12 14 2 4" xfId="3433" xr:uid="{00000000-0005-0000-0000-0000830D0000}"/>
    <cellStyle name="Normal 12 14 2 4 2" xfId="3434" xr:uid="{00000000-0005-0000-0000-0000840D0000}"/>
    <cellStyle name="Normal 12 14 2 4 2 2" xfId="3435" xr:uid="{00000000-0005-0000-0000-0000850D0000}"/>
    <cellStyle name="Normal 12 14 2 4 2 3" xfId="3436" xr:uid="{00000000-0005-0000-0000-0000860D0000}"/>
    <cellStyle name="Normal 12 14 2 4 3" xfId="3437" xr:uid="{00000000-0005-0000-0000-0000870D0000}"/>
    <cellStyle name="Normal 12 14 2 4 4" xfId="3438" xr:uid="{00000000-0005-0000-0000-0000880D0000}"/>
    <cellStyle name="Normal 12 14 2 5" xfId="3439" xr:uid="{00000000-0005-0000-0000-0000890D0000}"/>
    <cellStyle name="Normal 12 14 2 5 2" xfId="3440" xr:uid="{00000000-0005-0000-0000-00008A0D0000}"/>
    <cellStyle name="Normal 12 14 2 5 3" xfId="3441" xr:uid="{00000000-0005-0000-0000-00008B0D0000}"/>
    <cellStyle name="Normal 12 14 2 6" xfId="3442" xr:uid="{00000000-0005-0000-0000-00008C0D0000}"/>
    <cellStyle name="Normal 12 14 2 7" xfId="3443" xr:uid="{00000000-0005-0000-0000-00008D0D0000}"/>
    <cellStyle name="Normal 12 14 3" xfId="3444" xr:uid="{00000000-0005-0000-0000-00008E0D0000}"/>
    <cellStyle name="Normal 12 14 3 2" xfId="3445" xr:uid="{00000000-0005-0000-0000-00008F0D0000}"/>
    <cellStyle name="Normal 12 14 3 2 2" xfId="3446" xr:uid="{00000000-0005-0000-0000-0000900D0000}"/>
    <cellStyle name="Normal 12 14 3 2 3" xfId="3447" xr:uid="{00000000-0005-0000-0000-0000910D0000}"/>
    <cellStyle name="Normal 12 14 3 3" xfId="3448" xr:uid="{00000000-0005-0000-0000-0000920D0000}"/>
    <cellStyle name="Normal 12 14 3 4" xfId="3449" xr:uid="{00000000-0005-0000-0000-0000930D0000}"/>
    <cellStyle name="Normal 12 14 4" xfId="3450" xr:uid="{00000000-0005-0000-0000-0000940D0000}"/>
    <cellStyle name="Normal 12 14 4 2" xfId="3451" xr:uid="{00000000-0005-0000-0000-0000950D0000}"/>
    <cellStyle name="Normal 12 14 4 2 2" xfId="3452" xr:uid="{00000000-0005-0000-0000-0000960D0000}"/>
    <cellStyle name="Normal 12 14 4 2 3" xfId="3453" xr:uid="{00000000-0005-0000-0000-0000970D0000}"/>
    <cellStyle name="Normal 12 14 4 3" xfId="3454" xr:uid="{00000000-0005-0000-0000-0000980D0000}"/>
    <cellStyle name="Normal 12 14 4 4" xfId="3455" xr:uid="{00000000-0005-0000-0000-0000990D0000}"/>
    <cellStyle name="Normal 12 14 5" xfId="3456" xr:uid="{00000000-0005-0000-0000-00009A0D0000}"/>
    <cellStyle name="Normal 12 14 5 2" xfId="3457" xr:uid="{00000000-0005-0000-0000-00009B0D0000}"/>
    <cellStyle name="Normal 12 14 5 2 2" xfId="3458" xr:uid="{00000000-0005-0000-0000-00009C0D0000}"/>
    <cellStyle name="Normal 12 14 5 2 3" xfId="3459" xr:uid="{00000000-0005-0000-0000-00009D0D0000}"/>
    <cellStyle name="Normal 12 14 5 3" xfId="3460" xr:uid="{00000000-0005-0000-0000-00009E0D0000}"/>
    <cellStyle name="Normal 12 14 5 4" xfId="3461" xr:uid="{00000000-0005-0000-0000-00009F0D0000}"/>
    <cellStyle name="Normal 12 14 6" xfId="3462" xr:uid="{00000000-0005-0000-0000-0000A00D0000}"/>
    <cellStyle name="Normal 12 14 6 2" xfId="3463" xr:uid="{00000000-0005-0000-0000-0000A10D0000}"/>
    <cellStyle name="Normal 12 14 6 3" xfId="3464" xr:uid="{00000000-0005-0000-0000-0000A20D0000}"/>
    <cellStyle name="Normal 12 14 7" xfId="3465" xr:uid="{00000000-0005-0000-0000-0000A30D0000}"/>
    <cellStyle name="Normal 12 14 8" xfId="3466" xr:uid="{00000000-0005-0000-0000-0000A40D0000}"/>
    <cellStyle name="Normal 12 14 9" xfId="3467" xr:uid="{00000000-0005-0000-0000-0000A50D0000}"/>
    <cellStyle name="Normal 12 15" xfId="3468" xr:uid="{00000000-0005-0000-0000-0000A60D0000}"/>
    <cellStyle name="Normal 12 16" xfId="3469" xr:uid="{00000000-0005-0000-0000-0000A70D0000}"/>
    <cellStyle name="Normal 12 17" xfId="3470" xr:uid="{00000000-0005-0000-0000-0000A80D0000}"/>
    <cellStyle name="Normal 12 18" xfId="3471" xr:uid="{00000000-0005-0000-0000-0000A90D0000}"/>
    <cellStyle name="Normal 12 19" xfId="3472" xr:uid="{00000000-0005-0000-0000-0000AA0D0000}"/>
    <cellStyle name="Normal 12 19 2" xfId="3473" xr:uid="{00000000-0005-0000-0000-0000AB0D0000}"/>
    <cellStyle name="Normal 12 2" xfId="3474" xr:uid="{00000000-0005-0000-0000-0000AC0D0000}"/>
    <cellStyle name="Normal 12 2 2" xfId="3475" xr:uid="{00000000-0005-0000-0000-0000AD0D0000}"/>
    <cellStyle name="Normal 12 2 2 10" xfId="3476" xr:uid="{00000000-0005-0000-0000-0000AE0D0000}"/>
    <cellStyle name="Normal 12 2 2 10 2" xfId="3477" xr:uid="{00000000-0005-0000-0000-0000AF0D0000}"/>
    <cellStyle name="Normal 12 2 2 10 3" xfId="3478" xr:uid="{00000000-0005-0000-0000-0000B00D0000}"/>
    <cellStyle name="Normal 12 2 2 11" xfId="3479" xr:uid="{00000000-0005-0000-0000-0000B10D0000}"/>
    <cellStyle name="Normal 12 2 2 12" xfId="3480" xr:uid="{00000000-0005-0000-0000-0000B20D0000}"/>
    <cellStyle name="Normal 12 2 2 13" xfId="3481" xr:uid="{00000000-0005-0000-0000-0000B30D0000}"/>
    <cellStyle name="Normal 12 2 2 14" xfId="3482" xr:uid="{00000000-0005-0000-0000-0000B40D0000}"/>
    <cellStyle name="Normal 12 2 2 2" xfId="3483" xr:uid="{00000000-0005-0000-0000-0000B50D0000}"/>
    <cellStyle name="Normal 12 2 2 2 2" xfId="3484" xr:uid="{00000000-0005-0000-0000-0000B60D0000}"/>
    <cellStyle name="Normal 12 2 2 2 2 2" xfId="3485" xr:uid="{00000000-0005-0000-0000-0000B70D0000}"/>
    <cellStyle name="Normal 12 2 2 2 2 2 2" xfId="3486" xr:uid="{00000000-0005-0000-0000-0000B80D0000}"/>
    <cellStyle name="Normal 12 2 2 2 2 2 2 2" xfId="3487" xr:uid="{00000000-0005-0000-0000-0000B90D0000}"/>
    <cellStyle name="Normal 12 2 2 2 2 2 2 3" xfId="3488" xr:uid="{00000000-0005-0000-0000-0000BA0D0000}"/>
    <cellStyle name="Normal 12 2 2 2 2 2 3" xfId="3489" xr:uid="{00000000-0005-0000-0000-0000BB0D0000}"/>
    <cellStyle name="Normal 12 2 2 2 2 2 4" xfId="3490" xr:uid="{00000000-0005-0000-0000-0000BC0D0000}"/>
    <cellStyle name="Normal 12 2 2 2 2 3" xfId="3491" xr:uid="{00000000-0005-0000-0000-0000BD0D0000}"/>
    <cellStyle name="Normal 12 2 2 2 2 3 2" xfId="3492" xr:uid="{00000000-0005-0000-0000-0000BE0D0000}"/>
    <cellStyle name="Normal 12 2 2 2 2 3 2 2" xfId="3493" xr:uid="{00000000-0005-0000-0000-0000BF0D0000}"/>
    <cellStyle name="Normal 12 2 2 2 2 3 2 3" xfId="3494" xr:uid="{00000000-0005-0000-0000-0000C00D0000}"/>
    <cellStyle name="Normal 12 2 2 2 2 3 3" xfId="3495" xr:uid="{00000000-0005-0000-0000-0000C10D0000}"/>
    <cellStyle name="Normal 12 2 2 2 2 3 4" xfId="3496" xr:uid="{00000000-0005-0000-0000-0000C20D0000}"/>
    <cellStyle name="Normal 12 2 2 2 2 4" xfId="3497" xr:uid="{00000000-0005-0000-0000-0000C30D0000}"/>
    <cellStyle name="Normal 12 2 2 2 2 4 2" xfId="3498" xr:uid="{00000000-0005-0000-0000-0000C40D0000}"/>
    <cellStyle name="Normal 12 2 2 2 2 4 2 2" xfId="3499" xr:uid="{00000000-0005-0000-0000-0000C50D0000}"/>
    <cellStyle name="Normal 12 2 2 2 2 4 2 3" xfId="3500" xr:uid="{00000000-0005-0000-0000-0000C60D0000}"/>
    <cellStyle name="Normal 12 2 2 2 2 4 3" xfId="3501" xr:uid="{00000000-0005-0000-0000-0000C70D0000}"/>
    <cellStyle name="Normal 12 2 2 2 2 4 4" xfId="3502" xr:uid="{00000000-0005-0000-0000-0000C80D0000}"/>
    <cellStyle name="Normal 12 2 2 2 2 5" xfId="3503" xr:uid="{00000000-0005-0000-0000-0000C90D0000}"/>
    <cellStyle name="Normal 12 2 2 2 2 5 2" xfId="3504" xr:uid="{00000000-0005-0000-0000-0000CA0D0000}"/>
    <cellStyle name="Normal 12 2 2 2 2 5 3" xfId="3505" xr:uid="{00000000-0005-0000-0000-0000CB0D0000}"/>
    <cellStyle name="Normal 12 2 2 2 2 6" xfId="3506" xr:uid="{00000000-0005-0000-0000-0000CC0D0000}"/>
    <cellStyle name="Normal 12 2 2 2 2 7" xfId="3507" xr:uid="{00000000-0005-0000-0000-0000CD0D0000}"/>
    <cellStyle name="Normal 12 2 2 2 3" xfId="3508" xr:uid="{00000000-0005-0000-0000-0000CE0D0000}"/>
    <cellStyle name="Normal 12 2 2 2 3 2" xfId="3509" xr:uid="{00000000-0005-0000-0000-0000CF0D0000}"/>
    <cellStyle name="Normal 12 2 2 2 3 2 2" xfId="3510" xr:uid="{00000000-0005-0000-0000-0000D00D0000}"/>
    <cellStyle name="Normal 12 2 2 2 3 2 3" xfId="3511" xr:uid="{00000000-0005-0000-0000-0000D10D0000}"/>
    <cellStyle name="Normal 12 2 2 2 3 3" xfId="3512" xr:uid="{00000000-0005-0000-0000-0000D20D0000}"/>
    <cellStyle name="Normal 12 2 2 2 3 4" xfId="3513" xr:uid="{00000000-0005-0000-0000-0000D30D0000}"/>
    <cellStyle name="Normal 12 2 2 2 4" xfId="3514" xr:uid="{00000000-0005-0000-0000-0000D40D0000}"/>
    <cellStyle name="Normal 12 2 2 2 4 2" xfId="3515" xr:uid="{00000000-0005-0000-0000-0000D50D0000}"/>
    <cellStyle name="Normal 12 2 2 2 4 2 2" xfId="3516" xr:uid="{00000000-0005-0000-0000-0000D60D0000}"/>
    <cellStyle name="Normal 12 2 2 2 4 2 3" xfId="3517" xr:uid="{00000000-0005-0000-0000-0000D70D0000}"/>
    <cellStyle name="Normal 12 2 2 2 4 3" xfId="3518" xr:uid="{00000000-0005-0000-0000-0000D80D0000}"/>
    <cellStyle name="Normal 12 2 2 2 4 4" xfId="3519" xr:uid="{00000000-0005-0000-0000-0000D90D0000}"/>
    <cellStyle name="Normal 12 2 2 2 5" xfId="3520" xr:uid="{00000000-0005-0000-0000-0000DA0D0000}"/>
    <cellStyle name="Normal 12 2 2 2 5 2" xfId="3521" xr:uid="{00000000-0005-0000-0000-0000DB0D0000}"/>
    <cellStyle name="Normal 12 2 2 2 5 2 2" xfId="3522" xr:uid="{00000000-0005-0000-0000-0000DC0D0000}"/>
    <cellStyle name="Normal 12 2 2 2 5 2 3" xfId="3523" xr:uid="{00000000-0005-0000-0000-0000DD0D0000}"/>
    <cellStyle name="Normal 12 2 2 2 5 3" xfId="3524" xr:uid="{00000000-0005-0000-0000-0000DE0D0000}"/>
    <cellStyle name="Normal 12 2 2 2 5 4" xfId="3525" xr:uid="{00000000-0005-0000-0000-0000DF0D0000}"/>
    <cellStyle name="Normal 12 2 2 2 6" xfId="3526" xr:uid="{00000000-0005-0000-0000-0000E00D0000}"/>
    <cellStyle name="Normal 12 2 2 2 6 2" xfId="3527" xr:uid="{00000000-0005-0000-0000-0000E10D0000}"/>
    <cellStyle name="Normal 12 2 2 2 6 3" xfId="3528" xr:uid="{00000000-0005-0000-0000-0000E20D0000}"/>
    <cellStyle name="Normal 12 2 2 2 7" xfId="3529" xr:uid="{00000000-0005-0000-0000-0000E30D0000}"/>
    <cellStyle name="Normal 12 2 2 2 8" xfId="3530" xr:uid="{00000000-0005-0000-0000-0000E40D0000}"/>
    <cellStyle name="Normal 12 2 2 2 9" xfId="3531" xr:uid="{00000000-0005-0000-0000-0000E50D0000}"/>
    <cellStyle name="Normal 12 2 2 3" xfId="3532" xr:uid="{00000000-0005-0000-0000-0000E60D0000}"/>
    <cellStyle name="Normal 12 2 2 3 2" xfId="3533" xr:uid="{00000000-0005-0000-0000-0000E70D0000}"/>
    <cellStyle name="Normal 12 2 2 3 2 2" xfId="3534" xr:uid="{00000000-0005-0000-0000-0000E80D0000}"/>
    <cellStyle name="Normal 12 2 2 3 2 2 2" xfId="3535" xr:uid="{00000000-0005-0000-0000-0000E90D0000}"/>
    <cellStyle name="Normal 12 2 2 3 2 2 2 2" xfId="3536" xr:uid="{00000000-0005-0000-0000-0000EA0D0000}"/>
    <cellStyle name="Normal 12 2 2 3 2 2 2 3" xfId="3537" xr:uid="{00000000-0005-0000-0000-0000EB0D0000}"/>
    <cellStyle name="Normal 12 2 2 3 2 2 3" xfId="3538" xr:uid="{00000000-0005-0000-0000-0000EC0D0000}"/>
    <cellStyle name="Normal 12 2 2 3 2 2 4" xfId="3539" xr:uid="{00000000-0005-0000-0000-0000ED0D0000}"/>
    <cellStyle name="Normal 12 2 2 3 2 3" xfId="3540" xr:uid="{00000000-0005-0000-0000-0000EE0D0000}"/>
    <cellStyle name="Normal 12 2 2 3 2 3 2" xfId="3541" xr:uid="{00000000-0005-0000-0000-0000EF0D0000}"/>
    <cellStyle name="Normal 12 2 2 3 2 3 2 2" xfId="3542" xr:uid="{00000000-0005-0000-0000-0000F00D0000}"/>
    <cellStyle name="Normal 12 2 2 3 2 3 2 3" xfId="3543" xr:uid="{00000000-0005-0000-0000-0000F10D0000}"/>
    <cellStyle name="Normal 12 2 2 3 2 3 3" xfId="3544" xr:uid="{00000000-0005-0000-0000-0000F20D0000}"/>
    <cellStyle name="Normal 12 2 2 3 2 3 4" xfId="3545" xr:uid="{00000000-0005-0000-0000-0000F30D0000}"/>
    <cellStyle name="Normal 12 2 2 3 2 4" xfId="3546" xr:uid="{00000000-0005-0000-0000-0000F40D0000}"/>
    <cellStyle name="Normal 12 2 2 3 2 4 2" xfId="3547" xr:uid="{00000000-0005-0000-0000-0000F50D0000}"/>
    <cellStyle name="Normal 12 2 2 3 2 4 2 2" xfId="3548" xr:uid="{00000000-0005-0000-0000-0000F60D0000}"/>
    <cellStyle name="Normal 12 2 2 3 2 4 2 3" xfId="3549" xr:uid="{00000000-0005-0000-0000-0000F70D0000}"/>
    <cellStyle name="Normal 12 2 2 3 2 4 3" xfId="3550" xr:uid="{00000000-0005-0000-0000-0000F80D0000}"/>
    <cellStyle name="Normal 12 2 2 3 2 4 4" xfId="3551" xr:uid="{00000000-0005-0000-0000-0000F90D0000}"/>
    <cellStyle name="Normal 12 2 2 3 2 5" xfId="3552" xr:uid="{00000000-0005-0000-0000-0000FA0D0000}"/>
    <cellStyle name="Normal 12 2 2 3 2 5 2" xfId="3553" xr:uid="{00000000-0005-0000-0000-0000FB0D0000}"/>
    <cellStyle name="Normal 12 2 2 3 2 5 3" xfId="3554" xr:uid="{00000000-0005-0000-0000-0000FC0D0000}"/>
    <cellStyle name="Normal 12 2 2 3 2 6" xfId="3555" xr:uid="{00000000-0005-0000-0000-0000FD0D0000}"/>
    <cellStyle name="Normal 12 2 2 3 2 7" xfId="3556" xr:uid="{00000000-0005-0000-0000-0000FE0D0000}"/>
    <cellStyle name="Normal 12 2 2 3 3" xfId="3557" xr:uid="{00000000-0005-0000-0000-0000FF0D0000}"/>
    <cellStyle name="Normal 12 2 2 3 3 2" xfId="3558" xr:uid="{00000000-0005-0000-0000-0000000E0000}"/>
    <cellStyle name="Normal 12 2 2 3 3 2 2" xfId="3559" xr:uid="{00000000-0005-0000-0000-0000010E0000}"/>
    <cellStyle name="Normal 12 2 2 3 3 2 3" xfId="3560" xr:uid="{00000000-0005-0000-0000-0000020E0000}"/>
    <cellStyle name="Normal 12 2 2 3 3 3" xfId="3561" xr:uid="{00000000-0005-0000-0000-0000030E0000}"/>
    <cellStyle name="Normal 12 2 2 3 3 4" xfId="3562" xr:uid="{00000000-0005-0000-0000-0000040E0000}"/>
    <cellStyle name="Normal 12 2 2 3 4" xfId="3563" xr:uid="{00000000-0005-0000-0000-0000050E0000}"/>
    <cellStyle name="Normal 12 2 2 3 4 2" xfId="3564" xr:uid="{00000000-0005-0000-0000-0000060E0000}"/>
    <cellStyle name="Normal 12 2 2 3 4 2 2" xfId="3565" xr:uid="{00000000-0005-0000-0000-0000070E0000}"/>
    <cellStyle name="Normal 12 2 2 3 4 2 3" xfId="3566" xr:uid="{00000000-0005-0000-0000-0000080E0000}"/>
    <cellStyle name="Normal 12 2 2 3 4 3" xfId="3567" xr:uid="{00000000-0005-0000-0000-0000090E0000}"/>
    <cellStyle name="Normal 12 2 2 3 4 4" xfId="3568" xr:uid="{00000000-0005-0000-0000-00000A0E0000}"/>
    <cellStyle name="Normal 12 2 2 3 5" xfId="3569" xr:uid="{00000000-0005-0000-0000-00000B0E0000}"/>
    <cellStyle name="Normal 12 2 2 3 5 2" xfId="3570" xr:uid="{00000000-0005-0000-0000-00000C0E0000}"/>
    <cellStyle name="Normal 12 2 2 3 5 2 2" xfId="3571" xr:uid="{00000000-0005-0000-0000-00000D0E0000}"/>
    <cellStyle name="Normal 12 2 2 3 5 2 3" xfId="3572" xr:uid="{00000000-0005-0000-0000-00000E0E0000}"/>
    <cellStyle name="Normal 12 2 2 3 5 3" xfId="3573" xr:uid="{00000000-0005-0000-0000-00000F0E0000}"/>
    <cellStyle name="Normal 12 2 2 3 5 4" xfId="3574" xr:uid="{00000000-0005-0000-0000-0000100E0000}"/>
    <cellStyle name="Normal 12 2 2 3 6" xfId="3575" xr:uid="{00000000-0005-0000-0000-0000110E0000}"/>
    <cellStyle name="Normal 12 2 2 3 6 2" xfId="3576" xr:uid="{00000000-0005-0000-0000-0000120E0000}"/>
    <cellStyle name="Normal 12 2 2 3 6 3" xfId="3577" xr:uid="{00000000-0005-0000-0000-0000130E0000}"/>
    <cellStyle name="Normal 12 2 2 3 7" xfId="3578" xr:uid="{00000000-0005-0000-0000-0000140E0000}"/>
    <cellStyle name="Normal 12 2 2 3 8" xfId="3579" xr:uid="{00000000-0005-0000-0000-0000150E0000}"/>
    <cellStyle name="Normal 12 2 2 3 9" xfId="3580" xr:uid="{00000000-0005-0000-0000-0000160E0000}"/>
    <cellStyle name="Normal 12 2 2 4" xfId="3581" xr:uid="{00000000-0005-0000-0000-0000170E0000}"/>
    <cellStyle name="Normal 12 2 2 4 2" xfId="3582" xr:uid="{00000000-0005-0000-0000-0000180E0000}"/>
    <cellStyle name="Normal 12 2 2 4 2 2" xfId="3583" xr:uid="{00000000-0005-0000-0000-0000190E0000}"/>
    <cellStyle name="Normal 12 2 2 4 2 2 2" xfId="3584" xr:uid="{00000000-0005-0000-0000-00001A0E0000}"/>
    <cellStyle name="Normal 12 2 2 4 2 2 2 2" xfId="3585" xr:uid="{00000000-0005-0000-0000-00001B0E0000}"/>
    <cellStyle name="Normal 12 2 2 4 2 2 2 3" xfId="3586" xr:uid="{00000000-0005-0000-0000-00001C0E0000}"/>
    <cellStyle name="Normal 12 2 2 4 2 2 3" xfId="3587" xr:uid="{00000000-0005-0000-0000-00001D0E0000}"/>
    <cellStyle name="Normal 12 2 2 4 2 2 4" xfId="3588" xr:uid="{00000000-0005-0000-0000-00001E0E0000}"/>
    <cellStyle name="Normal 12 2 2 4 2 3" xfId="3589" xr:uid="{00000000-0005-0000-0000-00001F0E0000}"/>
    <cellStyle name="Normal 12 2 2 4 2 3 2" xfId="3590" xr:uid="{00000000-0005-0000-0000-0000200E0000}"/>
    <cellStyle name="Normal 12 2 2 4 2 3 2 2" xfId="3591" xr:uid="{00000000-0005-0000-0000-0000210E0000}"/>
    <cellStyle name="Normal 12 2 2 4 2 3 2 3" xfId="3592" xr:uid="{00000000-0005-0000-0000-0000220E0000}"/>
    <cellStyle name="Normal 12 2 2 4 2 3 3" xfId="3593" xr:uid="{00000000-0005-0000-0000-0000230E0000}"/>
    <cellStyle name="Normal 12 2 2 4 2 3 4" xfId="3594" xr:uid="{00000000-0005-0000-0000-0000240E0000}"/>
    <cellStyle name="Normal 12 2 2 4 2 4" xfId="3595" xr:uid="{00000000-0005-0000-0000-0000250E0000}"/>
    <cellStyle name="Normal 12 2 2 4 2 4 2" xfId="3596" xr:uid="{00000000-0005-0000-0000-0000260E0000}"/>
    <cellStyle name="Normal 12 2 2 4 2 4 2 2" xfId="3597" xr:uid="{00000000-0005-0000-0000-0000270E0000}"/>
    <cellStyle name="Normal 12 2 2 4 2 4 2 3" xfId="3598" xr:uid="{00000000-0005-0000-0000-0000280E0000}"/>
    <cellStyle name="Normal 12 2 2 4 2 4 3" xfId="3599" xr:uid="{00000000-0005-0000-0000-0000290E0000}"/>
    <cellStyle name="Normal 12 2 2 4 2 4 4" xfId="3600" xr:uid="{00000000-0005-0000-0000-00002A0E0000}"/>
    <cellStyle name="Normal 12 2 2 4 2 5" xfId="3601" xr:uid="{00000000-0005-0000-0000-00002B0E0000}"/>
    <cellStyle name="Normal 12 2 2 4 2 5 2" xfId="3602" xr:uid="{00000000-0005-0000-0000-00002C0E0000}"/>
    <cellStyle name="Normal 12 2 2 4 2 5 3" xfId="3603" xr:uid="{00000000-0005-0000-0000-00002D0E0000}"/>
    <cellStyle name="Normal 12 2 2 4 2 6" xfId="3604" xr:uid="{00000000-0005-0000-0000-00002E0E0000}"/>
    <cellStyle name="Normal 12 2 2 4 2 7" xfId="3605" xr:uid="{00000000-0005-0000-0000-00002F0E0000}"/>
    <cellStyle name="Normal 12 2 2 4 3" xfId="3606" xr:uid="{00000000-0005-0000-0000-0000300E0000}"/>
    <cellStyle name="Normal 12 2 2 4 3 2" xfId="3607" xr:uid="{00000000-0005-0000-0000-0000310E0000}"/>
    <cellStyle name="Normal 12 2 2 4 3 2 2" xfId="3608" xr:uid="{00000000-0005-0000-0000-0000320E0000}"/>
    <cellStyle name="Normal 12 2 2 4 3 2 3" xfId="3609" xr:uid="{00000000-0005-0000-0000-0000330E0000}"/>
    <cellStyle name="Normal 12 2 2 4 3 3" xfId="3610" xr:uid="{00000000-0005-0000-0000-0000340E0000}"/>
    <cellStyle name="Normal 12 2 2 4 3 4" xfId="3611" xr:uid="{00000000-0005-0000-0000-0000350E0000}"/>
    <cellStyle name="Normal 12 2 2 4 4" xfId="3612" xr:uid="{00000000-0005-0000-0000-0000360E0000}"/>
    <cellStyle name="Normal 12 2 2 4 4 2" xfId="3613" xr:uid="{00000000-0005-0000-0000-0000370E0000}"/>
    <cellStyle name="Normal 12 2 2 4 4 2 2" xfId="3614" xr:uid="{00000000-0005-0000-0000-0000380E0000}"/>
    <cellStyle name="Normal 12 2 2 4 4 2 3" xfId="3615" xr:uid="{00000000-0005-0000-0000-0000390E0000}"/>
    <cellStyle name="Normal 12 2 2 4 4 3" xfId="3616" xr:uid="{00000000-0005-0000-0000-00003A0E0000}"/>
    <cellStyle name="Normal 12 2 2 4 4 4" xfId="3617" xr:uid="{00000000-0005-0000-0000-00003B0E0000}"/>
    <cellStyle name="Normal 12 2 2 4 5" xfId="3618" xr:uid="{00000000-0005-0000-0000-00003C0E0000}"/>
    <cellStyle name="Normal 12 2 2 4 5 2" xfId="3619" xr:uid="{00000000-0005-0000-0000-00003D0E0000}"/>
    <cellStyle name="Normal 12 2 2 4 5 2 2" xfId="3620" xr:uid="{00000000-0005-0000-0000-00003E0E0000}"/>
    <cellStyle name="Normal 12 2 2 4 5 2 3" xfId="3621" xr:uid="{00000000-0005-0000-0000-00003F0E0000}"/>
    <cellStyle name="Normal 12 2 2 4 5 3" xfId="3622" xr:uid="{00000000-0005-0000-0000-0000400E0000}"/>
    <cellStyle name="Normal 12 2 2 4 5 4" xfId="3623" xr:uid="{00000000-0005-0000-0000-0000410E0000}"/>
    <cellStyle name="Normal 12 2 2 4 6" xfId="3624" xr:uid="{00000000-0005-0000-0000-0000420E0000}"/>
    <cellStyle name="Normal 12 2 2 4 6 2" xfId="3625" xr:uid="{00000000-0005-0000-0000-0000430E0000}"/>
    <cellStyle name="Normal 12 2 2 4 6 3" xfId="3626" xr:uid="{00000000-0005-0000-0000-0000440E0000}"/>
    <cellStyle name="Normal 12 2 2 4 7" xfId="3627" xr:uid="{00000000-0005-0000-0000-0000450E0000}"/>
    <cellStyle name="Normal 12 2 2 4 8" xfId="3628" xr:uid="{00000000-0005-0000-0000-0000460E0000}"/>
    <cellStyle name="Normal 12 2 2 4 9" xfId="3629" xr:uid="{00000000-0005-0000-0000-0000470E0000}"/>
    <cellStyle name="Normal 12 2 2 5" xfId="3630" xr:uid="{00000000-0005-0000-0000-0000480E0000}"/>
    <cellStyle name="Normal 12 2 2 5 2" xfId="3631" xr:uid="{00000000-0005-0000-0000-0000490E0000}"/>
    <cellStyle name="Normal 12 2 2 5 2 2" xfId="3632" xr:uid="{00000000-0005-0000-0000-00004A0E0000}"/>
    <cellStyle name="Normal 12 2 2 5 2 2 2" xfId="3633" xr:uid="{00000000-0005-0000-0000-00004B0E0000}"/>
    <cellStyle name="Normal 12 2 2 5 2 2 2 2" xfId="3634" xr:uid="{00000000-0005-0000-0000-00004C0E0000}"/>
    <cellStyle name="Normal 12 2 2 5 2 2 2 3" xfId="3635" xr:uid="{00000000-0005-0000-0000-00004D0E0000}"/>
    <cellStyle name="Normal 12 2 2 5 2 2 3" xfId="3636" xr:uid="{00000000-0005-0000-0000-00004E0E0000}"/>
    <cellStyle name="Normal 12 2 2 5 2 2 4" xfId="3637" xr:uid="{00000000-0005-0000-0000-00004F0E0000}"/>
    <cellStyle name="Normal 12 2 2 5 2 3" xfId="3638" xr:uid="{00000000-0005-0000-0000-0000500E0000}"/>
    <cellStyle name="Normal 12 2 2 5 2 3 2" xfId="3639" xr:uid="{00000000-0005-0000-0000-0000510E0000}"/>
    <cellStyle name="Normal 12 2 2 5 2 3 2 2" xfId="3640" xr:uid="{00000000-0005-0000-0000-0000520E0000}"/>
    <cellStyle name="Normal 12 2 2 5 2 3 2 3" xfId="3641" xr:uid="{00000000-0005-0000-0000-0000530E0000}"/>
    <cellStyle name="Normal 12 2 2 5 2 3 3" xfId="3642" xr:uid="{00000000-0005-0000-0000-0000540E0000}"/>
    <cellStyle name="Normal 12 2 2 5 2 3 4" xfId="3643" xr:uid="{00000000-0005-0000-0000-0000550E0000}"/>
    <cellStyle name="Normal 12 2 2 5 2 4" xfId="3644" xr:uid="{00000000-0005-0000-0000-0000560E0000}"/>
    <cellStyle name="Normal 12 2 2 5 2 4 2" xfId="3645" xr:uid="{00000000-0005-0000-0000-0000570E0000}"/>
    <cellStyle name="Normal 12 2 2 5 2 4 2 2" xfId="3646" xr:uid="{00000000-0005-0000-0000-0000580E0000}"/>
    <cellStyle name="Normal 12 2 2 5 2 4 2 3" xfId="3647" xr:uid="{00000000-0005-0000-0000-0000590E0000}"/>
    <cellStyle name="Normal 12 2 2 5 2 4 3" xfId="3648" xr:uid="{00000000-0005-0000-0000-00005A0E0000}"/>
    <cellStyle name="Normal 12 2 2 5 2 4 4" xfId="3649" xr:uid="{00000000-0005-0000-0000-00005B0E0000}"/>
    <cellStyle name="Normal 12 2 2 5 2 5" xfId="3650" xr:uid="{00000000-0005-0000-0000-00005C0E0000}"/>
    <cellStyle name="Normal 12 2 2 5 2 5 2" xfId="3651" xr:uid="{00000000-0005-0000-0000-00005D0E0000}"/>
    <cellStyle name="Normal 12 2 2 5 2 5 3" xfId="3652" xr:uid="{00000000-0005-0000-0000-00005E0E0000}"/>
    <cellStyle name="Normal 12 2 2 5 2 6" xfId="3653" xr:uid="{00000000-0005-0000-0000-00005F0E0000}"/>
    <cellStyle name="Normal 12 2 2 5 2 7" xfId="3654" xr:uid="{00000000-0005-0000-0000-0000600E0000}"/>
    <cellStyle name="Normal 12 2 2 5 3" xfId="3655" xr:uid="{00000000-0005-0000-0000-0000610E0000}"/>
    <cellStyle name="Normal 12 2 2 5 3 2" xfId="3656" xr:uid="{00000000-0005-0000-0000-0000620E0000}"/>
    <cellStyle name="Normal 12 2 2 5 3 2 2" xfId="3657" xr:uid="{00000000-0005-0000-0000-0000630E0000}"/>
    <cellStyle name="Normal 12 2 2 5 3 2 3" xfId="3658" xr:uid="{00000000-0005-0000-0000-0000640E0000}"/>
    <cellStyle name="Normal 12 2 2 5 3 3" xfId="3659" xr:uid="{00000000-0005-0000-0000-0000650E0000}"/>
    <cellStyle name="Normal 12 2 2 5 3 4" xfId="3660" xr:uid="{00000000-0005-0000-0000-0000660E0000}"/>
    <cellStyle name="Normal 12 2 2 5 4" xfId="3661" xr:uid="{00000000-0005-0000-0000-0000670E0000}"/>
    <cellStyle name="Normal 12 2 2 5 4 2" xfId="3662" xr:uid="{00000000-0005-0000-0000-0000680E0000}"/>
    <cellStyle name="Normal 12 2 2 5 4 2 2" xfId="3663" xr:uid="{00000000-0005-0000-0000-0000690E0000}"/>
    <cellStyle name="Normal 12 2 2 5 4 2 3" xfId="3664" xr:uid="{00000000-0005-0000-0000-00006A0E0000}"/>
    <cellStyle name="Normal 12 2 2 5 4 3" xfId="3665" xr:uid="{00000000-0005-0000-0000-00006B0E0000}"/>
    <cellStyle name="Normal 12 2 2 5 4 4" xfId="3666" xr:uid="{00000000-0005-0000-0000-00006C0E0000}"/>
    <cellStyle name="Normal 12 2 2 5 5" xfId="3667" xr:uid="{00000000-0005-0000-0000-00006D0E0000}"/>
    <cellStyle name="Normal 12 2 2 5 5 2" xfId="3668" xr:uid="{00000000-0005-0000-0000-00006E0E0000}"/>
    <cellStyle name="Normal 12 2 2 5 5 2 2" xfId="3669" xr:uid="{00000000-0005-0000-0000-00006F0E0000}"/>
    <cellStyle name="Normal 12 2 2 5 5 2 3" xfId="3670" xr:uid="{00000000-0005-0000-0000-0000700E0000}"/>
    <cellStyle name="Normal 12 2 2 5 5 3" xfId="3671" xr:uid="{00000000-0005-0000-0000-0000710E0000}"/>
    <cellStyle name="Normal 12 2 2 5 5 4" xfId="3672" xr:uid="{00000000-0005-0000-0000-0000720E0000}"/>
    <cellStyle name="Normal 12 2 2 5 6" xfId="3673" xr:uid="{00000000-0005-0000-0000-0000730E0000}"/>
    <cellStyle name="Normal 12 2 2 5 6 2" xfId="3674" xr:uid="{00000000-0005-0000-0000-0000740E0000}"/>
    <cellStyle name="Normal 12 2 2 5 6 3" xfId="3675" xr:uid="{00000000-0005-0000-0000-0000750E0000}"/>
    <cellStyle name="Normal 12 2 2 5 7" xfId="3676" xr:uid="{00000000-0005-0000-0000-0000760E0000}"/>
    <cellStyle name="Normal 12 2 2 5 8" xfId="3677" xr:uid="{00000000-0005-0000-0000-0000770E0000}"/>
    <cellStyle name="Normal 12 2 2 5 9" xfId="3678" xr:uid="{00000000-0005-0000-0000-0000780E0000}"/>
    <cellStyle name="Normal 12 2 2 6" xfId="3679" xr:uid="{00000000-0005-0000-0000-0000790E0000}"/>
    <cellStyle name="Normal 12 2 2 6 2" xfId="3680" xr:uid="{00000000-0005-0000-0000-00007A0E0000}"/>
    <cellStyle name="Normal 12 2 2 6 2 2" xfId="3681" xr:uid="{00000000-0005-0000-0000-00007B0E0000}"/>
    <cellStyle name="Normal 12 2 2 6 2 2 2" xfId="3682" xr:uid="{00000000-0005-0000-0000-00007C0E0000}"/>
    <cellStyle name="Normal 12 2 2 6 2 2 3" xfId="3683" xr:uid="{00000000-0005-0000-0000-00007D0E0000}"/>
    <cellStyle name="Normal 12 2 2 6 2 3" xfId="3684" xr:uid="{00000000-0005-0000-0000-00007E0E0000}"/>
    <cellStyle name="Normal 12 2 2 6 2 4" xfId="3685" xr:uid="{00000000-0005-0000-0000-00007F0E0000}"/>
    <cellStyle name="Normal 12 2 2 6 3" xfId="3686" xr:uid="{00000000-0005-0000-0000-0000800E0000}"/>
    <cellStyle name="Normal 12 2 2 6 3 2" xfId="3687" xr:uid="{00000000-0005-0000-0000-0000810E0000}"/>
    <cellStyle name="Normal 12 2 2 6 3 2 2" xfId="3688" xr:uid="{00000000-0005-0000-0000-0000820E0000}"/>
    <cellStyle name="Normal 12 2 2 6 3 2 3" xfId="3689" xr:uid="{00000000-0005-0000-0000-0000830E0000}"/>
    <cellStyle name="Normal 12 2 2 6 3 3" xfId="3690" xr:uid="{00000000-0005-0000-0000-0000840E0000}"/>
    <cellStyle name="Normal 12 2 2 6 3 4" xfId="3691" xr:uid="{00000000-0005-0000-0000-0000850E0000}"/>
    <cellStyle name="Normal 12 2 2 6 4" xfId="3692" xr:uid="{00000000-0005-0000-0000-0000860E0000}"/>
    <cellStyle name="Normal 12 2 2 6 4 2" xfId="3693" xr:uid="{00000000-0005-0000-0000-0000870E0000}"/>
    <cellStyle name="Normal 12 2 2 6 4 2 2" xfId="3694" xr:uid="{00000000-0005-0000-0000-0000880E0000}"/>
    <cellStyle name="Normal 12 2 2 6 4 2 3" xfId="3695" xr:uid="{00000000-0005-0000-0000-0000890E0000}"/>
    <cellStyle name="Normal 12 2 2 6 4 3" xfId="3696" xr:uid="{00000000-0005-0000-0000-00008A0E0000}"/>
    <cellStyle name="Normal 12 2 2 6 4 4" xfId="3697" xr:uid="{00000000-0005-0000-0000-00008B0E0000}"/>
    <cellStyle name="Normal 12 2 2 6 5" xfId="3698" xr:uid="{00000000-0005-0000-0000-00008C0E0000}"/>
    <cellStyle name="Normal 12 2 2 6 5 2" xfId="3699" xr:uid="{00000000-0005-0000-0000-00008D0E0000}"/>
    <cellStyle name="Normal 12 2 2 6 5 3" xfId="3700" xr:uid="{00000000-0005-0000-0000-00008E0E0000}"/>
    <cellStyle name="Normal 12 2 2 6 6" xfId="3701" xr:uid="{00000000-0005-0000-0000-00008F0E0000}"/>
    <cellStyle name="Normal 12 2 2 6 7" xfId="3702" xr:uid="{00000000-0005-0000-0000-0000900E0000}"/>
    <cellStyle name="Normal 12 2 2 6 8" xfId="3703" xr:uid="{00000000-0005-0000-0000-0000910E0000}"/>
    <cellStyle name="Normal 12 2 2 7" xfId="3704" xr:uid="{00000000-0005-0000-0000-0000920E0000}"/>
    <cellStyle name="Normal 12 2 2 7 2" xfId="3705" xr:uid="{00000000-0005-0000-0000-0000930E0000}"/>
    <cellStyle name="Normal 12 2 2 7 2 2" xfId="3706" xr:uid="{00000000-0005-0000-0000-0000940E0000}"/>
    <cellStyle name="Normal 12 2 2 7 2 3" xfId="3707" xr:uid="{00000000-0005-0000-0000-0000950E0000}"/>
    <cellStyle name="Normal 12 2 2 7 3" xfId="3708" xr:uid="{00000000-0005-0000-0000-0000960E0000}"/>
    <cellStyle name="Normal 12 2 2 7 4" xfId="3709" xr:uid="{00000000-0005-0000-0000-0000970E0000}"/>
    <cellStyle name="Normal 12 2 2 8" xfId="3710" xr:uid="{00000000-0005-0000-0000-0000980E0000}"/>
    <cellStyle name="Normal 12 2 2 8 2" xfId="3711" xr:uid="{00000000-0005-0000-0000-0000990E0000}"/>
    <cellStyle name="Normal 12 2 2 8 2 2" xfId="3712" xr:uid="{00000000-0005-0000-0000-00009A0E0000}"/>
    <cellStyle name="Normal 12 2 2 8 2 3" xfId="3713" xr:uid="{00000000-0005-0000-0000-00009B0E0000}"/>
    <cellStyle name="Normal 12 2 2 8 3" xfId="3714" xr:uid="{00000000-0005-0000-0000-00009C0E0000}"/>
    <cellStyle name="Normal 12 2 2 8 4" xfId="3715" xr:uid="{00000000-0005-0000-0000-00009D0E0000}"/>
    <cellStyle name="Normal 12 2 2 9" xfId="3716" xr:uid="{00000000-0005-0000-0000-00009E0E0000}"/>
    <cellStyle name="Normal 12 2 2 9 2" xfId="3717" xr:uid="{00000000-0005-0000-0000-00009F0E0000}"/>
    <cellStyle name="Normal 12 2 2 9 2 2" xfId="3718" xr:uid="{00000000-0005-0000-0000-0000A00E0000}"/>
    <cellStyle name="Normal 12 2 2 9 2 3" xfId="3719" xr:uid="{00000000-0005-0000-0000-0000A10E0000}"/>
    <cellStyle name="Normal 12 2 2 9 3" xfId="3720" xr:uid="{00000000-0005-0000-0000-0000A20E0000}"/>
    <cellStyle name="Normal 12 2 2 9 4" xfId="3721" xr:uid="{00000000-0005-0000-0000-0000A30E0000}"/>
    <cellStyle name="Normal 12 2 3" xfId="3722" xr:uid="{00000000-0005-0000-0000-0000A40E0000}"/>
    <cellStyle name="Normal 12 2 3 2" xfId="3723" xr:uid="{00000000-0005-0000-0000-0000A50E0000}"/>
    <cellStyle name="Normal 12 2 3 2 2" xfId="3724" xr:uid="{00000000-0005-0000-0000-0000A60E0000}"/>
    <cellStyle name="Normal 12 2 3 2 2 2" xfId="3725" xr:uid="{00000000-0005-0000-0000-0000A70E0000}"/>
    <cellStyle name="Normal 12 2 3 2 2 2 2" xfId="3726" xr:uid="{00000000-0005-0000-0000-0000A80E0000}"/>
    <cellStyle name="Normal 12 2 3 2 2 2 3" xfId="3727" xr:uid="{00000000-0005-0000-0000-0000A90E0000}"/>
    <cellStyle name="Normal 12 2 3 2 2 3" xfId="3728" xr:uid="{00000000-0005-0000-0000-0000AA0E0000}"/>
    <cellStyle name="Normal 12 2 3 2 2 4" xfId="3729" xr:uid="{00000000-0005-0000-0000-0000AB0E0000}"/>
    <cellStyle name="Normal 12 2 3 2 3" xfId="3730" xr:uid="{00000000-0005-0000-0000-0000AC0E0000}"/>
    <cellStyle name="Normal 12 2 3 2 3 2" xfId="3731" xr:uid="{00000000-0005-0000-0000-0000AD0E0000}"/>
    <cellStyle name="Normal 12 2 3 2 3 2 2" xfId="3732" xr:uid="{00000000-0005-0000-0000-0000AE0E0000}"/>
    <cellStyle name="Normal 12 2 3 2 3 2 3" xfId="3733" xr:uid="{00000000-0005-0000-0000-0000AF0E0000}"/>
    <cellStyle name="Normal 12 2 3 2 3 3" xfId="3734" xr:uid="{00000000-0005-0000-0000-0000B00E0000}"/>
    <cellStyle name="Normal 12 2 3 2 3 4" xfId="3735" xr:uid="{00000000-0005-0000-0000-0000B10E0000}"/>
    <cellStyle name="Normal 12 2 3 2 4" xfId="3736" xr:uid="{00000000-0005-0000-0000-0000B20E0000}"/>
    <cellStyle name="Normal 12 2 3 2 4 2" xfId="3737" xr:uid="{00000000-0005-0000-0000-0000B30E0000}"/>
    <cellStyle name="Normal 12 2 3 2 4 2 2" xfId="3738" xr:uid="{00000000-0005-0000-0000-0000B40E0000}"/>
    <cellStyle name="Normal 12 2 3 2 4 2 3" xfId="3739" xr:uid="{00000000-0005-0000-0000-0000B50E0000}"/>
    <cellStyle name="Normal 12 2 3 2 4 3" xfId="3740" xr:uid="{00000000-0005-0000-0000-0000B60E0000}"/>
    <cellStyle name="Normal 12 2 3 2 4 4" xfId="3741" xr:uid="{00000000-0005-0000-0000-0000B70E0000}"/>
    <cellStyle name="Normal 12 2 3 2 5" xfId="3742" xr:uid="{00000000-0005-0000-0000-0000B80E0000}"/>
    <cellStyle name="Normal 12 2 3 2 5 2" xfId="3743" xr:uid="{00000000-0005-0000-0000-0000B90E0000}"/>
    <cellStyle name="Normal 12 2 3 2 5 3" xfId="3744" xr:uid="{00000000-0005-0000-0000-0000BA0E0000}"/>
    <cellStyle name="Normal 12 2 3 2 6" xfId="3745" xr:uid="{00000000-0005-0000-0000-0000BB0E0000}"/>
    <cellStyle name="Normal 12 2 3 2 7" xfId="3746" xr:uid="{00000000-0005-0000-0000-0000BC0E0000}"/>
    <cellStyle name="Normal 12 2 3 3" xfId="3747" xr:uid="{00000000-0005-0000-0000-0000BD0E0000}"/>
    <cellStyle name="Normal 12 2 3 3 2" xfId="3748" xr:uid="{00000000-0005-0000-0000-0000BE0E0000}"/>
    <cellStyle name="Normal 12 2 3 3 2 2" xfId="3749" xr:uid="{00000000-0005-0000-0000-0000BF0E0000}"/>
    <cellStyle name="Normal 12 2 3 3 2 3" xfId="3750" xr:uid="{00000000-0005-0000-0000-0000C00E0000}"/>
    <cellStyle name="Normal 12 2 3 3 3" xfId="3751" xr:uid="{00000000-0005-0000-0000-0000C10E0000}"/>
    <cellStyle name="Normal 12 2 3 3 4" xfId="3752" xr:uid="{00000000-0005-0000-0000-0000C20E0000}"/>
    <cellStyle name="Normal 12 2 3 4" xfId="3753" xr:uid="{00000000-0005-0000-0000-0000C30E0000}"/>
    <cellStyle name="Normal 12 2 3 4 2" xfId="3754" xr:uid="{00000000-0005-0000-0000-0000C40E0000}"/>
    <cellStyle name="Normal 12 2 3 4 2 2" xfId="3755" xr:uid="{00000000-0005-0000-0000-0000C50E0000}"/>
    <cellStyle name="Normal 12 2 3 4 2 3" xfId="3756" xr:uid="{00000000-0005-0000-0000-0000C60E0000}"/>
    <cellStyle name="Normal 12 2 3 4 3" xfId="3757" xr:uid="{00000000-0005-0000-0000-0000C70E0000}"/>
    <cellStyle name="Normal 12 2 3 4 4" xfId="3758" xr:uid="{00000000-0005-0000-0000-0000C80E0000}"/>
    <cellStyle name="Normal 12 2 3 5" xfId="3759" xr:uid="{00000000-0005-0000-0000-0000C90E0000}"/>
    <cellStyle name="Normal 12 2 3 5 2" xfId="3760" xr:uid="{00000000-0005-0000-0000-0000CA0E0000}"/>
    <cellStyle name="Normal 12 2 3 5 2 2" xfId="3761" xr:uid="{00000000-0005-0000-0000-0000CB0E0000}"/>
    <cellStyle name="Normal 12 2 3 5 2 3" xfId="3762" xr:uid="{00000000-0005-0000-0000-0000CC0E0000}"/>
    <cellStyle name="Normal 12 2 3 5 3" xfId="3763" xr:uid="{00000000-0005-0000-0000-0000CD0E0000}"/>
    <cellStyle name="Normal 12 2 3 5 4" xfId="3764" xr:uid="{00000000-0005-0000-0000-0000CE0E0000}"/>
    <cellStyle name="Normal 12 2 3 6" xfId="3765" xr:uid="{00000000-0005-0000-0000-0000CF0E0000}"/>
    <cellStyle name="Normal 12 2 3 6 2" xfId="3766" xr:uid="{00000000-0005-0000-0000-0000D00E0000}"/>
    <cellStyle name="Normal 12 2 3 6 3" xfId="3767" xr:uid="{00000000-0005-0000-0000-0000D10E0000}"/>
    <cellStyle name="Normal 12 2 3 7" xfId="3768" xr:uid="{00000000-0005-0000-0000-0000D20E0000}"/>
    <cellStyle name="Normal 12 2 3 8" xfId="3769" xr:uid="{00000000-0005-0000-0000-0000D30E0000}"/>
    <cellStyle name="Normal 12 2 3 9" xfId="3770" xr:uid="{00000000-0005-0000-0000-0000D40E0000}"/>
    <cellStyle name="Normal 12 2 4" xfId="3771" xr:uid="{00000000-0005-0000-0000-0000D50E0000}"/>
    <cellStyle name="Normal 12 2 5" xfId="3772" xr:uid="{00000000-0005-0000-0000-0000D60E0000}"/>
    <cellStyle name="Normal 12 2 6" xfId="3773" xr:uid="{00000000-0005-0000-0000-0000D70E0000}"/>
    <cellStyle name="Normal 12 20" xfId="3774" xr:uid="{00000000-0005-0000-0000-0000D80E0000}"/>
    <cellStyle name="Normal 12 21" xfId="3775" xr:uid="{00000000-0005-0000-0000-0000D90E0000}"/>
    <cellStyle name="Normal 12 21 2" xfId="3776" xr:uid="{00000000-0005-0000-0000-0000DA0E0000}"/>
    <cellStyle name="Normal 12 22" xfId="3777" xr:uid="{00000000-0005-0000-0000-0000DB0E0000}"/>
    <cellStyle name="Normal 12 23" xfId="3778" xr:uid="{00000000-0005-0000-0000-0000DC0E0000}"/>
    <cellStyle name="Normal 12 24" xfId="3779" xr:uid="{00000000-0005-0000-0000-0000DD0E0000}"/>
    <cellStyle name="Normal 12 25" xfId="3780" xr:uid="{00000000-0005-0000-0000-0000DE0E0000}"/>
    <cellStyle name="Normal 12 26" xfId="3781" xr:uid="{00000000-0005-0000-0000-0000DF0E0000}"/>
    <cellStyle name="Normal 12 27" xfId="3782" xr:uid="{00000000-0005-0000-0000-0000E00E0000}"/>
    <cellStyle name="Normal 12 3" xfId="3783" xr:uid="{00000000-0005-0000-0000-0000E10E0000}"/>
    <cellStyle name="Normal 12 3 2" xfId="3784" xr:uid="{00000000-0005-0000-0000-0000E20E0000}"/>
    <cellStyle name="Normal 12 3 2 2" xfId="3785" xr:uid="{00000000-0005-0000-0000-0000E30E0000}"/>
    <cellStyle name="Normal 12 3 2 2 2" xfId="3786" xr:uid="{00000000-0005-0000-0000-0000E40E0000}"/>
    <cellStyle name="Normal 12 3 2 2 2 2" xfId="3787" xr:uid="{00000000-0005-0000-0000-0000E50E0000}"/>
    <cellStyle name="Normal 12 3 2 2 2 2 2" xfId="3788" xr:uid="{00000000-0005-0000-0000-0000E60E0000}"/>
    <cellStyle name="Normal 12 3 2 2 2 2 3" xfId="3789" xr:uid="{00000000-0005-0000-0000-0000E70E0000}"/>
    <cellStyle name="Normal 12 3 2 2 2 3" xfId="3790" xr:uid="{00000000-0005-0000-0000-0000E80E0000}"/>
    <cellStyle name="Normal 12 3 2 2 2 4" xfId="3791" xr:uid="{00000000-0005-0000-0000-0000E90E0000}"/>
    <cellStyle name="Normal 12 3 2 2 3" xfId="3792" xr:uid="{00000000-0005-0000-0000-0000EA0E0000}"/>
    <cellStyle name="Normal 12 3 2 2 3 2" xfId="3793" xr:uid="{00000000-0005-0000-0000-0000EB0E0000}"/>
    <cellStyle name="Normal 12 3 2 2 3 2 2" xfId="3794" xr:uid="{00000000-0005-0000-0000-0000EC0E0000}"/>
    <cellStyle name="Normal 12 3 2 2 3 2 3" xfId="3795" xr:uid="{00000000-0005-0000-0000-0000ED0E0000}"/>
    <cellStyle name="Normal 12 3 2 2 3 3" xfId="3796" xr:uid="{00000000-0005-0000-0000-0000EE0E0000}"/>
    <cellStyle name="Normal 12 3 2 2 3 4" xfId="3797" xr:uid="{00000000-0005-0000-0000-0000EF0E0000}"/>
    <cellStyle name="Normal 12 3 2 2 4" xfId="3798" xr:uid="{00000000-0005-0000-0000-0000F00E0000}"/>
    <cellStyle name="Normal 12 3 2 2 4 2" xfId="3799" xr:uid="{00000000-0005-0000-0000-0000F10E0000}"/>
    <cellStyle name="Normal 12 3 2 2 4 2 2" xfId="3800" xr:uid="{00000000-0005-0000-0000-0000F20E0000}"/>
    <cellStyle name="Normal 12 3 2 2 4 2 3" xfId="3801" xr:uid="{00000000-0005-0000-0000-0000F30E0000}"/>
    <cellStyle name="Normal 12 3 2 2 4 3" xfId="3802" xr:uid="{00000000-0005-0000-0000-0000F40E0000}"/>
    <cellStyle name="Normal 12 3 2 2 4 4" xfId="3803" xr:uid="{00000000-0005-0000-0000-0000F50E0000}"/>
    <cellStyle name="Normal 12 3 2 2 5" xfId="3804" xr:uid="{00000000-0005-0000-0000-0000F60E0000}"/>
    <cellStyle name="Normal 12 3 2 2 5 2" xfId="3805" xr:uid="{00000000-0005-0000-0000-0000F70E0000}"/>
    <cellStyle name="Normal 12 3 2 2 5 3" xfId="3806" xr:uid="{00000000-0005-0000-0000-0000F80E0000}"/>
    <cellStyle name="Normal 12 3 2 2 6" xfId="3807" xr:uid="{00000000-0005-0000-0000-0000F90E0000}"/>
    <cellStyle name="Normal 12 3 2 2 7" xfId="3808" xr:uid="{00000000-0005-0000-0000-0000FA0E0000}"/>
    <cellStyle name="Normal 12 3 2 2 8" xfId="3809" xr:uid="{00000000-0005-0000-0000-0000FB0E0000}"/>
    <cellStyle name="Normal 12 3 2 3" xfId="3810" xr:uid="{00000000-0005-0000-0000-0000FC0E0000}"/>
    <cellStyle name="Normal 12 3 2 3 2" xfId="3811" xr:uid="{00000000-0005-0000-0000-0000FD0E0000}"/>
    <cellStyle name="Normal 12 3 2 3 2 2" xfId="3812" xr:uid="{00000000-0005-0000-0000-0000FE0E0000}"/>
    <cellStyle name="Normal 12 3 2 3 2 3" xfId="3813" xr:uid="{00000000-0005-0000-0000-0000FF0E0000}"/>
    <cellStyle name="Normal 12 3 2 3 3" xfId="3814" xr:uid="{00000000-0005-0000-0000-0000000F0000}"/>
    <cellStyle name="Normal 12 3 2 3 4" xfId="3815" xr:uid="{00000000-0005-0000-0000-0000010F0000}"/>
    <cellStyle name="Normal 12 3 2 3 5" xfId="3816" xr:uid="{00000000-0005-0000-0000-0000020F0000}"/>
    <cellStyle name="Normal 12 3 2 4" xfId="3817" xr:uid="{00000000-0005-0000-0000-0000030F0000}"/>
    <cellStyle name="Normal 12 3 2 4 2" xfId="3818" xr:uid="{00000000-0005-0000-0000-0000040F0000}"/>
    <cellStyle name="Normal 12 3 2 4 2 2" xfId="3819" xr:uid="{00000000-0005-0000-0000-0000050F0000}"/>
    <cellStyle name="Normal 12 3 2 4 2 3" xfId="3820" xr:uid="{00000000-0005-0000-0000-0000060F0000}"/>
    <cellStyle name="Normal 12 3 2 4 3" xfId="3821" xr:uid="{00000000-0005-0000-0000-0000070F0000}"/>
    <cellStyle name="Normal 12 3 2 4 4" xfId="3822" xr:uid="{00000000-0005-0000-0000-0000080F0000}"/>
    <cellStyle name="Normal 12 3 2 5" xfId="3823" xr:uid="{00000000-0005-0000-0000-0000090F0000}"/>
    <cellStyle name="Normal 12 3 2 5 2" xfId="3824" xr:uid="{00000000-0005-0000-0000-00000A0F0000}"/>
    <cellStyle name="Normal 12 3 2 5 2 2" xfId="3825" xr:uid="{00000000-0005-0000-0000-00000B0F0000}"/>
    <cellStyle name="Normal 12 3 2 5 2 3" xfId="3826" xr:uid="{00000000-0005-0000-0000-00000C0F0000}"/>
    <cellStyle name="Normal 12 3 2 5 3" xfId="3827" xr:uid="{00000000-0005-0000-0000-00000D0F0000}"/>
    <cellStyle name="Normal 12 3 2 5 4" xfId="3828" xr:uid="{00000000-0005-0000-0000-00000E0F0000}"/>
    <cellStyle name="Normal 12 3 2 6" xfId="3829" xr:uid="{00000000-0005-0000-0000-00000F0F0000}"/>
    <cellStyle name="Normal 12 3 2 6 2" xfId="3830" xr:uid="{00000000-0005-0000-0000-0000100F0000}"/>
    <cellStyle name="Normal 12 3 2 6 3" xfId="3831" xr:uid="{00000000-0005-0000-0000-0000110F0000}"/>
    <cellStyle name="Normal 12 3 2 7" xfId="3832" xr:uid="{00000000-0005-0000-0000-0000120F0000}"/>
    <cellStyle name="Normal 12 3 2 8" xfId="3833" xr:uid="{00000000-0005-0000-0000-0000130F0000}"/>
    <cellStyle name="Normal 12 3 2 9" xfId="3834" xr:uid="{00000000-0005-0000-0000-0000140F0000}"/>
    <cellStyle name="Normal 12 3 3" xfId="3835" xr:uid="{00000000-0005-0000-0000-0000150F0000}"/>
    <cellStyle name="Normal 12 3 3 2" xfId="3836" xr:uid="{00000000-0005-0000-0000-0000160F0000}"/>
    <cellStyle name="Normal 12 3 3 2 2" xfId="3837" xr:uid="{00000000-0005-0000-0000-0000170F0000}"/>
    <cellStyle name="Normal 12 3 3 2 2 2" xfId="3838" xr:uid="{00000000-0005-0000-0000-0000180F0000}"/>
    <cellStyle name="Normal 12 3 3 2 2 2 2" xfId="3839" xr:uid="{00000000-0005-0000-0000-0000190F0000}"/>
    <cellStyle name="Normal 12 3 3 2 2 2 3" xfId="3840" xr:uid="{00000000-0005-0000-0000-00001A0F0000}"/>
    <cellStyle name="Normal 12 3 3 2 2 3" xfId="3841" xr:uid="{00000000-0005-0000-0000-00001B0F0000}"/>
    <cellStyle name="Normal 12 3 3 2 2 4" xfId="3842" xr:uid="{00000000-0005-0000-0000-00001C0F0000}"/>
    <cellStyle name="Normal 12 3 3 2 3" xfId="3843" xr:uid="{00000000-0005-0000-0000-00001D0F0000}"/>
    <cellStyle name="Normal 12 3 3 2 3 2" xfId="3844" xr:uid="{00000000-0005-0000-0000-00001E0F0000}"/>
    <cellStyle name="Normal 12 3 3 2 3 2 2" xfId="3845" xr:uid="{00000000-0005-0000-0000-00001F0F0000}"/>
    <cellStyle name="Normal 12 3 3 2 3 2 3" xfId="3846" xr:uid="{00000000-0005-0000-0000-0000200F0000}"/>
    <cellStyle name="Normal 12 3 3 2 3 3" xfId="3847" xr:uid="{00000000-0005-0000-0000-0000210F0000}"/>
    <cellStyle name="Normal 12 3 3 2 3 4" xfId="3848" xr:uid="{00000000-0005-0000-0000-0000220F0000}"/>
    <cellStyle name="Normal 12 3 3 2 4" xfId="3849" xr:uid="{00000000-0005-0000-0000-0000230F0000}"/>
    <cellStyle name="Normal 12 3 3 2 4 2" xfId="3850" xr:uid="{00000000-0005-0000-0000-0000240F0000}"/>
    <cellStyle name="Normal 12 3 3 2 4 2 2" xfId="3851" xr:uid="{00000000-0005-0000-0000-0000250F0000}"/>
    <cellStyle name="Normal 12 3 3 2 4 2 3" xfId="3852" xr:uid="{00000000-0005-0000-0000-0000260F0000}"/>
    <cellStyle name="Normal 12 3 3 2 4 3" xfId="3853" xr:uid="{00000000-0005-0000-0000-0000270F0000}"/>
    <cellStyle name="Normal 12 3 3 2 4 4" xfId="3854" xr:uid="{00000000-0005-0000-0000-0000280F0000}"/>
    <cellStyle name="Normal 12 3 3 2 5" xfId="3855" xr:uid="{00000000-0005-0000-0000-0000290F0000}"/>
    <cellStyle name="Normal 12 3 3 2 5 2" xfId="3856" xr:uid="{00000000-0005-0000-0000-00002A0F0000}"/>
    <cellStyle name="Normal 12 3 3 2 5 3" xfId="3857" xr:uid="{00000000-0005-0000-0000-00002B0F0000}"/>
    <cellStyle name="Normal 12 3 3 2 6" xfId="3858" xr:uid="{00000000-0005-0000-0000-00002C0F0000}"/>
    <cellStyle name="Normal 12 3 3 2 7" xfId="3859" xr:uid="{00000000-0005-0000-0000-00002D0F0000}"/>
    <cellStyle name="Normal 12 3 3 3" xfId="3860" xr:uid="{00000000-0005-0000-0000-00002E0F0000}"/>
    <cellStyle name="Normal 12 3 3 3 2" xfId="3861" xr:uid="{00000000-0005-0000-0000-00002F0F0000}"/>
    <cellStyle name="Normal 12 3 3 3 2 2" xfId="3862" xr:uid="{00000000-0005-0000-0000-0000300F0000}"/>
    <cellStyle name="Normal 12 3 3 3 2 3" xfId="3863" xr:uid="{00000000-0005-0000-0000-0000310F0000}"/>
    <cellStyle name="Normal 12 3 3 3 3" xfId="3864" xr:uid="{00000000-0005-0000-0000-0000320F0000}"/>
    <cellStyle name="Normal 12 3 3 3 4" xfId="3865" xr:uid="{00000000-0005-0000-0000-0000330F0000}"/>
    <cellStyle name="Normal 12 3 3 4" xfId="3866" xr:uid="{00000000-0005-0000-0000-0000340F0000}"/>
    <cellStyle name="Normal 12 3 3 4 2" xfId="3867" xr:uid="{00000000-0005-0000-0000-0000350F0000}"/>
    <cellStyle name="Normal 12 3 3 4 2 2" xfId="3868" xr:uid="{00000000-0005-0000-0000-0000360F0000}"/>
    <cellStyle name="Normal 12 3 3 4 2 3" xfId="3869" xr:uid="{00000000-0005-0000-0000-0000370F0000}"/>
    <cellStyle name="Normal 12 3 3 4 3" xfId="3870" xr:uid="{00000000-0005-0000-0000-0000380F0000}"/>
    <cellStyle name="Normal 12 3 3 4 4" xfId="3871" xr:uid="{00000000-0005-0000-0000-0000390F0000}"/>
    <cellStyle name="Normal 12 3 3 5" xfId="3872" xr:uid="{00000000-0005-0000-0000-00003A0F0000}"/>
    <cellStyle name="Normal 12 3 3 5 2" xfId="3873" xr:uid="{00000000-0005-0000-0000-00003B0F0000}"/>
    <cellStyle name="Normal 12 3 3 5 2 2" xfId="3874" xr:uid="{00000000-0005-0000-0000-00003C0F0000}"/>
    <cellStyle name="Normal 12 3 3 5 2 3" xfId="3875" xr:uid="{00000000-0005-0000-0000-00003D0F0000}"/>
    <cellStyle name="Normal 12 3 3 5 3" xfId="3876" xr:uid="{00000000-0005-0000-0000-00003E0F0000}"/>
    <cellStyle name="Normal 12 3 3 5 4" xfId="3877" xr:uid="{00000000-0005-0000-0000-00003F0F0000}"/>
    <cellStyle name="Normal 12 3 3 6" xfId="3878" xr:uid="{00000000-0005-0000-0000-0000400F0000}"/>
    <cellStyle name="Normal 12 3 3 6 2" xfId="3879" xr:uid="{00000000-0005-0000-0000-0000410F0000}"/>
    <cellStyle name="Normal 12 3 3 6 3" xfId="3880" xr:uid="{00000000-0005-0000-0000-0000420F0000}"/>
    <cellStyle name="Normal 12 3 3 7" xfId="3881" xr:uid="{00000000-0005-0000-0000-0000430F0000}"/>
    <cellStyle name="Normal 12 3 3 8" xfId="3882" xr:uid="{00000000-0005-0000-0000-0000440F0000}"/>
    <cellStyle name="Normal 12 3 3 9" xfId="3883" xr:uid="{00000000-0005-0000-0000-0000450F0000}"/>
    <cellStyle name="Normal 12 3 4" xfId="3884" xr:uid="{00000000-0005-0000-0000-0000460F0000}"/>
    <cellStyle name="Normal 12 3 4 2" xfId="3885" xr:uid="{00000000-0005-0000-0000-0000470F0000}"/>
    <cellStyle name="Normal 12 3 4 2 2" xfId="3886" xr:uid="{00000000-0005-0000-0000-0000480F0000}"/>
    <cellStyle name="Normal 12 3 4 2 2 2" xfId="3887" xr:uid="{00000000-0005-0000-0000-0000490F0000}"/>
    <cellStyle name="Normal 12 3 4 2 2 2 2" xfId="3888" xr:uid="{00000000-0005-0000-0000-00004A0F0000}"/>
    <cellStyle name="Normal 12 3 4 2 2 2 3" xfId="3889" xr:uid="{00000000-0005-0000-0000-00004B0F0000}"/>
    <cellStyle name="Normal 12 3 4 2 2 3" xfId="3890" xr:uid="{00000000-0005-0000-0000-00004C0F0000}"/>
    <cellStyle name="Normal 12 3 4 2 2 4" xfId="3891" xr:uid="{00000000-0005-0000-0000-00004D0F0000}"/>
    <cellStyle name="Normal 12 3 4 2 3" xfId="3892" xr:uid="{00000000-0005-0000-0000-00004E0F0000}"/>
    <cellStyle name="Normal 12 3 4 2 3 2" xfId="3893" xr:uid="{00000000-0005-0000-0000-00004F0F0000}"/>
    <cellStyle name="Normal 12 3 4 2 3 2 2" xfId="3894" xr:uid="{00000000-0005-0000-0000-0000500F0000}"/>
    <cellStyle name="Normal 12 3 4 2 3 2 3" xfId="3895" xr:uid="{00000000-0005-0000-0000-0000510F0000}"/>
    <cellStyle name="Normal 12 3 4 2 3 3" xfId="3896" xr:uid="{00000000-0005-0000-0000-0000520F0000}"/>
    <cellStyle name="Normal 12 3 4 2 3 4" xfId="3897" xr:uid="{00000000-0005-0000-0000-0000530F0000}"/>
    <cellStyle name="Normal 12 3 4 2 4" xfId="3898" xr:uid="{00000000-0005-0000-0000-0000540F0000}"/>
    <cellStyle name="Normal 12 3 4 2 4 2" xfId="3899" xr:uid="{00000000-0005-0000-0000-0000550F0000}"/>
    <cellStyle name="Normal 12 3 4 2 4 2 2" xfId="3900" xr:uid="{00000000-0005-0000-0000-0000560F0000}"/>
    <cellStyle name="Normal 12 3 4 2 4 2 3" xfId="3901" xr:uid="{00000000-0005-0000-0000-0000570F0000}"/>
    <cellStyle name="Normal 12 3 4 2 4 3" xfId="3902" xr:uid="{00000000-0005-0000-0000-0000580F0000}"/>
    <cellStyle name="Normal 12 3 4 2 4 4" xfId="3903" xr:uid="{00000000-0005-0000-0000-0000590F0000}"/>
    <cellStyle name="Normal 12 3 4 2 5" xfId="3904" xr:uid="{00000000-0005-0000-0000-00005A0F0000}"/>
    <cellStyle name="Normal 12 3 4 2 5 2" xfId="3905" xr:uid="{00000000-0005-0000-0000-00005B0F0000}"/>
    <cellStyle name="Normal 12 3 4 2 5 3" xfId="3906" xr:uid="{00000000-0005-0000-0000-00005C0F0000}"/>
    <cellStyle name="Normal 12 3 4 2 6" xfId="3907" xr:uid="{00000000-0005-0000-0000-00005D0F0000}"/>
    <cellStyle name="Normal 12 3 4 2 7" xfId="3908" xr:uid="{00000000-0005-0000-0000-00005E0F0000}"/>
    <cellStyle name="Normal 12 3 4 3" xfId="3909" xr:uid="{00000000-0005-0000-0000-00005F0F0000}"/>
    <cellStyle name="Normal 12 3 4 3 2" xfId="3910" xr:uid="{00000000-0005-0000-0000-0000600F0000}"/>
    <cellStyle name="Normal 12 3 4 3 2 2" xfId="3911" xr:uid="{00000000-0005-0000-0000-0000610F0000}"/>
    <cellStyle name="Normal 12 3 4 3 2 3" xfId="3912" xr:uid="{00000000-0005-0000-0000-0000620F0000}"/>
    <cellStyle name="Normal 12 3 4 3 3" xfId="3913" xr:uid="{00000000-0005-0000-0000-0000630F0000}"/>
    <cellStyle name="Normal 12 3 4 3 4" xfId="3914" xr:uid="{00000000-0005-0000-0000-0000640F0000}"/>
    <cellStyle name="Normal 12 3 4 4" xfId="3915" xr:uid="{00000000-0005-0000-0000-0000650F0000}"/>
    <cellStyle name="Normal 12 3 4 4 2" xfId="3916" xr:uid="{00000000-0005-0000-0000-0000660F0000}"/>
    <cellStyle name="Normal 12 3 4 4 2 2" xfId="3917" xr:uid="{00000000-0005-0000-0000-0000670F0000}"/>
    <cellStyle name="Normal 12 3 4 4 2 3" xfId="3918" xr:uid="{00000000-0005-0000-0000-0000680F0000}"/>
    <cellStyle name="Normal 12 3 4 4 3" xfId="3919" xr:uid="{00000000-0005-0000-0000-0000690F0000}"/>
    <cellStyle name="Normal 12 3 4 4 4" xfId="3920" xr:uid="{00000000-0005-0000-0000-00006A0F0000}"/>
    <cellStyle name="Normal 12 3 4 5" xfId="3921" xr:uid="{00000000-0005-0000-0000-00006B0F0000}"/>
    <cellStyle name="Normal 12 3 4 5 2" xfId="3922" xr:uid="{00000000-0005-0000-0000-00006C0F0000}"/>
    <cellStyle name="Normal 12 3 4 5 2 2" xfId="3923" xr:uid="{00000000-0005-0000-0000-00006D0F0000}"/>
    <cellStyle name="Normal 12 3 4 5 2 3" xfId="3924" xr:uid="{00000000-0005-0000-0000-00006E0F0000}"/>
    <cellStyle name="Normal 12 3 4 5 3" xfId="3925" xr:uid="{00000000-0005-0000-0000-00006F0F0000}"/>
    <cellStyle name="Normal 12 3 4 5 4" xfId="3926" xr:uid="{00000000-0005-0000-0000-0000700F0000}"/>
    <cellStyle name="Normal 12 3 4 6" xfId="3927" xr:uid="{00000000-0005-0000-0000-0000710F0000}"/>
    <cellStyle name="Normal 12 3 4 6 2" xfId="3928" xr:uid="{00000000-0005-0000-0000-0000720F0000}"/>
    <cellStyle name="Normal 12 3 4 6 3" xfId="3929" xr:uid="{00000000-0005-0000-0000-0000730F0000}"/>
    <cellStyle name="Normal 12 3 4 7" xfId="3930" xr:uid="{00000000-0005-0000-0000-0000740F0000}"/>
    <cellStyle name="Normal 12 3 4 8" xfId="3931" xr:uid="{00000000-0005-0000-0000-0000750F0000}"/>
    <cellStyle name="Normal 12 3 4 9" xfId="3932" xr:uid="{00000000-0005-0000-0000-0000760F0000}"/>
    <cellStyle name="Normal 12 3 5" xfId="3933" xr:uid="{00000000-0005-0000-0000-0000770F0000}"/>
    <cellStyle name="Normal 12 4" xfId="3934" xr:uid="{00000000-0005-0000-0000-0000780F0000}"/>
    <cellStyle name="Normal 12 4 10" xfId="3935" xr:uid="{00000000-0005-0000-0000-0000790F0000}"/>
    <cellStyle name="Normal 12 4 11" xfId="3936" xr:uid="{00000000-0005-0000-0000-00007A0F0000}"/>
    <cellStyle name="Normal 12 4 12" xfId="3937" xr:uid="{00000000-0005-0000-0000-00007B0F0000}"/>
    <cellStyle name="Normal 12 4 13" xfId="3938" xr:uid="{00000000-0005-0000-0000-00007C0F0000}"/>
    <cellStyle name="Normal 12 4 14" xfId="3939" xr:uid="{00000000-0005-0000-0000-00007D0F0000}"/>
    <cellStyle name="Normal 12 4 15" xfId="3940" xr:uid="{00000000-0005-0000-0000-00007E0F0000}"/>
    <cellStyle name="Normal 12 4 2" xfId="3941" xr:uid="{00000000-0005-0000-0000-00007F0F0000}"/>
    <cellStyle name="Normal 12 4 2 2" xfId="3942" xr:uid="{00000000-0005-0000-0000-0000800F0000}"/>
    <cellStyle name="Normal 12 4 2 2 2" xfId="3943" xr:uid="{00000000-0005-0000-0000-0000810F0000}"/>
    <cellStyle name="Normal 12 4 2 2 2 2" xfId="3944" xr:uid="{00000000-0005-0000-0000-0000820F0000}"/>
    <cellStyle name="Normal 12 4 2 2 2 2 2" xfId="3945" xr:uid="{00000000-0005-0000-0000-0000830F0000}"/>
    <cellStyle name="Normal 12 4 2 2 2 2 3" xfId="3946" xr:uid="{00000000-0005-0000-0000-0000840F0000}"/>
    <cellStyle name="Normal 12 4 2 2 2 3" xfId="3947" xr:uid="{00000000-0005-0000-0000-0000850F0000}"/>
    <cellStyle name="Normal 12 4 2 2 2 4" xfId="3948" xr:uid="{00000000-0005-0000-0000-0000860F0000}"/>
    <cellStyle name="Normal 12 4 2 2 2 5" xfId="3949" xr:uid="{00000000-0005-0000-0000-0000870F0000}"/>
    <cellStyle name="Normal 12 4 2 2 3" xfId="3950" xr:uid="{00000000-0005-0000-0000-0000880F0000}"/>
    <cellStyle name="Normal 12 4 2 2 3 2" xfId="3951" xr:uid="{00000000-0005-0000-0000-0000890F0000}"/>
    <cellStyle name="Normal 12 4 2 2 3 2 2" xfId="3952" xr:uid="{00000000-0005-0000-0000-00008A0F0000}"/>
    <cellStyle name="Normal 12 4 2 2 3 2 3" xfId="3953" xr:uid="{00000000-0005-0000-0000-00008B0F0000}"/>
    <cellStyle name="Normal 12 4 2 2 3 3" xfId="3954" xr:uid="{00000000-0005-0000-0000-00008C0F0000}"/>
    <cellStyle name="Normal 12 4 2 2 3 4" xfId="3955" xr:uid="{00000000-0005-0000-0000-00008D0F0000}"/>
    <cellStyle name="Normal 12 4 2 2 4" xfId="3956" xr:uid="{00000000-0005-0000-0000-00008E0F0000}"/>
    <cellStyle name="Normal 12 4 2 2 4 2" xfId="3957" xr:uid="{00000000-0005-0000-0000-00008F0F0000}"/>
    <cellStyle name="Normal 12 4 2 2 4 2 2" xfId="3958" xr:uid="{00000000-0005-0000-0000-0000900F0000}"/>
    <cellStyle name="Normal 12 4 2 2 4 2 3" xfId="3959" xr:uid="{00000000-0005-0000-0000-0000910F0000}"/>
    <cellStyle name="Normal 12 4 2 2 4 3" xfId="3960" xr:uid="{00000000-0005-0000-0000-0000920F0000}"/>
    <cellStyle name="Normal 12 4 2 2 4 4" xfId="3961" xr:uid="{00000000-0005-0000-0000-0000930F0000}"/>
    <cellStyle name="Normal 12 4 2 2 5" xfId="3962" xr:uid="{00000000-0005-0000-0000-0000940F0000}"/>
    <cellStyle name="Normal 12 4 2 2 5 2" xfId="3963" xr:uid="{00000000-0005-0000-0000-0000950F0000}"/>
    <cellStyle name="Normal 12 4 2 2 5 3" xfId="3964" xr:uid="{00000000-0005-0000-0000-0000960F0000}"/>
    <cellStyle name="Normal 12 4 2 2 6" xfId="3965" xr:uid="{00000000-0005-0000-0000-0000970F0000}"/>
    <cellStyle name="Normal 12 4 2 2 7" xfId="3966" xr:uid="{00000000-0005-0000-0000-0000980F0000}"/>
    <cellStyle name="Normal 12 4 2 2 8" xfId="3967" xr:uid="{00000000-0005-0000-0000-0000990F0000}"/>
    <cellStyle name="Normal 12 4 2 3" xfId="3968" xr:uid="{00000000-0005-0000-0000-00009A0F0000}"/>
    <cellStyle name="Normal 12 4 2 3 2" xfId="3969" xr:uid="{00000000-0005-0000-0000-00009B0F0000}"/>
    <cellStyle name="Normal 12 4 2 3 2 2" xfId="3970" xr:uid="{00000000-0005-0000-0000-00009C0F0000}"/>
    <cellStyle name="Normal 12 4 2 3 2 3" xfId="3971" xr:uid="{00000000-0005-0000-0000-00009D0F0000}"/>
    <cellStyle name="Normal 12 4 2 3 3" xfId="3972" xr:uid="{00000000-0005-0000-0000-00009E0F0000}"/>
    <cellStyle name="Normal 12 4 2 3 4" xfId="3973" xr:uid="{00000000-0005-0000-0000-00009F0F0000}"/>
    <cellStyle name="Normal 12 4 2 4" xfId="3974" xr:uid="{00000000-0005-0000-0000-0000A00F0000}"/>
    <cellStyle name="Normal 12 4 2 4 2" xfId="3975" xr:uid="{00000000-0005-0000-0000-0000A10F0000}"/>
    <cellStyle name="Normal 12 4 2 4 2 2" xfId="3976" xr:uid="{00000000-0005-0000-0000-0000A20F0000}"/>
    <cellStyle name="Normal 12 4 2 4 2 3" xfId="3977" xr:uid="{00000000-0005-0000-0000-0000A30F0000}"/>
    <cellStyle name="Normal 12 4 2 4 3" xfId="3978" xr:uid="{00000000-0005-0000-0000-0000A40F0000}"/>
    <cellStyle name="Normal 12 4 2 4 4" xfId="3979" xr:uid="{00000000-0005-0000-0000-0000A50F0000}"/>
    <cellStyle name="Normal 12 4 2 5" xfId="3980" xr:uid="{00000000-0005-0000-0000-0000A60F0000}"/>
    <cellStyle name="Normal 12 4 2 5 2" xfId="3981" xr:uid="{00000000-0005-0000-0000-0000A70F0000}"/>
    <cellStyle name="Normal 12 4 2 5 2 2" xfId="3982" xr:uid="{00000000-0005-0000-0000-0000A80F0000}"/>
    <cellStyle name="Normal 12 4 2 5 2 3" xfId="3983" xr:uid="{00000000-0005-0000-0000-0000A90F0000}"/>
    <cellStyle name="Normal 12 4 2 5 3" xfId="3984" xr:uid="{00000000-0005-0000-0000-0000AA0F0000}"/>
    <cellStyle name="Normal 12 4 2 5 4" xfId="3985" xr:uid="{00000000-0005-0000-0000-0000AB0F0000}"/>
    <cellStyle name="Normal 12 4 2 6" xfId="3986" xr:uid="{00000000-0005-0000-0000-0000AC0F0000}"/>
    <cellStyle name="Normal 12 4 2 6 2" xfId="3987" xr:uid="{00000000-0005-0000-0000-0000AD0F0000}"/>
    <cellStyle name="Normal 12 4 2 6 3" xfId="3988" xr:uid="{00000000-0005-0000-0000-0000AE0F0000}"/>
    <cellStyle name="Normal 12 4 2 7" xfId="3989" xr:uid="{00000000-0005-0000-0000-0000AF0F0000}"/>
    <cellStyle name="Normal 12 4 2 8" xfId="3990" xr:uid="{00000000-0005-0000-0000-0000B00F0000}"/>
    <cellStyle name="Normal 12 4 2 9" xfId="3991" xr:uid="{00000000-0005-0000-0000-0000B10F0000}"/>
    <cellStyle name="Normal 12 4 3" xfId="3992" xr:uid="{00000000-0005-0000-0000-0000B20F0000}"/>
    <cellStyle name="Normal 12 4 3 2" xfId="3993" xr:uid="{00000000-0005-0000-0000-0000B30F0000}"/>
    <cellStyle name="Normal 12 4 3 2 2" xfId="3994" xr:uid="{00000000-0005-0000-0000-0000B40F0000}"/>
    <cellStyle name="Normal 12 4 3 2 2 2" xfId="3995" xr:uid="{00000000-0005-0000-0000-0000B50F0000}"/>
    <cellStyle name="Normal 12 4 3 2 2 2 2" xfId="3996" xr:uid="{00000000-0005-0000-0000-0000B60F0000}"/>
    <cellStyle name="Normal 12 4 3 2 2 2 3" xfId="3997" xr:uid="{00000000-0005-0000-0000-0000B70F0000}"/>
    <cellStyle name="Normal 12 4 3 2 2 3" xfId="3998" xr:uid="{00000000-0005-0000-0000-0000B80F0000}"/>
    <cellStyle name="Normal 12 4 3 2 2 4" xfId="3999" xr:uid="{00000000-0005-0000-0000-0000B90F0000}"/>
    <cellStyle name="Normal 12 4 3 2 3" xfId="4000" xr:uid="{00000000-0005-0000-0000-0000BA0F0000}"/>
    <cellStyle name="Normal 12 4 3 2 3 2" xfId="4001" xr:uid="{00000000-0005-0000-0000-0000BB0F0000}"/>
    <cellStyle name="Normal 12 4 3 2 3 2 2" xfId="4002" xr:uid="{00000000-0005-0000-0000-0000BC0F0000}"/>
    <cellStyle name="Normal 12 4 3 2 3 2 3" xfId="4003" xr:uid="{00000000-0005-0000-0000-0000BD0F0000}"/>
    <cellStyle name="Normal 12 4 3 2 3 3" xfId="4004" xr:uid="{00000000-0005-0000-0000-0000BE0F0000}"/>
    <cellStyle name="Normal 12 4 3 2 3 4" xfId="4005" xr:uid="{00000000-0005-0000-0000-0000BF0F0000}"/>
    <cellStyle name="Normal 12 4 3 2 4" xfId="4006" xr:uid="{00000000-0005-0000-0000-0000C00F0000}"/>
    <cellStyle name="Normal 12 4 3 2 4 2" xfId="4007" xr:uid="{00000000-0005-0000-0000-0000C10F0000}"/>
    <cellStyle name="Normal 12 4 3 2 4 2 2" xfId="4008" xr:uid="{00000000-0005-0000-0000-0000C20F0000}"/>
    <cellStyle name="Normal 12 4 3 2 4 2 3" xfId="4009" xr:uid="{00000000-0005-0000-0000-0000C30F0000}"/>
    <cellStyle name="Normal 12 4 3 2 4 3" xfId="4010" xr:uid="{00000000-0005-0000-0000-0000C40F0000}"/>
    <cellStyle name="Normal 12 4 3 2 4 4" xfId="4011" xr:uid="{00000000-0005-0000-0000-0000C50F0000}"/>
    <cellStyle name="Normal 12 4 3 2 5" xfId="4012" xr:uid="{00000000-0005-0000-0000-0000C60F0000}"/>
    <cellStyle name="Normal 12 4 3 2 5 2" xfId="4013" xr:uid="{00000000-0005-0000-0000-0000C70F0000}"/>
    <cellStyle name="Normal 12 4 3 2 5 3" xfId="4014" xr:uid="{00000000-0005-0000-0000-0000C80F0000}"/>
    <cellStyle name="Normal 12 4 3 2 6" xfId="4015" xr:uid="{00000000-0005-0000-0000-0000C90F0000}"/>
    <cellStyle name="Normal 12 4 3 2 7" xfId="4016" xr:uid="{00000000-0005-0000-0000-0000CA0F0000}"/>
    <cellStyle name="Normal 12 4 3 3" xfId="4017" xr:uid="{00000000-0005-0000-0000-0000CB0F0000}"/>
    <cellStyle name="Normal 12 4 3 3 2" xfId="4018" xr:uid="{00000000-0005-0000-0000-0000CC0F0000}"/>
    <cellStyle name="Normal 12 4 3 3 2 2" xfId="4019" xr:uid="{00000000-0005-0000-0000-0000CD0F0000}"/>
    <cellStyle name="Normal 12 4 3 3 2 3" xfId="4020" xr:uid="{00000000-0005-0000-0000-0000CE0F0000}"/>
    <cellStyle name="Normal 12 4 3 3 3" xfId="4021" xr:uid="{00000000-0005-0000-0000-0000CF0F0000}"/>
    <cellStyle name="Normal 12 4 3 3 4" xfId="4022" xr:uid="{00000000-0005-0000-0000-0000D00F0000}"/>
    <cellStyle name="Normal 12 4 3 4" xfId="4023" xr:uid="{00000000-0005-0000-0000-0000D10F0000}"/>
    <cellStyle name="Normal 12 4 3 4 2" xfId="4024" xr:uid="{00000000-0005-0000-0000-0000D20F0000}"/>
    <cellStyle name="Normal 12 4 3 4 2 2" xfId="4025" xr:uid="{00000000-0005-0000-0000-0000D30F0000}"/>
    <cellStyle name="Normal 12 4 3 4 2 3" xfId="4026" xr:uid="{00000000-0005-0000-0000-0000D40F0000}"/>
    <cellStyle name="Normal 12 4 3 4 3" xfId="4027" xr:uid="{00000000-0005-0000-0000-0000D50F0000}"/>
    <cellStyle name="Normal 12 4 3 4 4" xfId="4028" xr:uid="{00000000-0005-0000-0000-0000D60F0000}"/>
    <cellStyle name="Normal 12 4 3 5" xfId="4029" xr:uid="{00000000-0005-0000-0000-0000D70F0000}"/>
    <cellStyle name="Normal 12 4 3 5 2" xfId="4030" xr:uid="{00000000-0005-0000-0000-0000D80F0000}"/>
    <cellStyle name="Normal 12 4 3 5 2 2" xfId="4031" xr:uid="{00000000-0005-0000-0000-0000D90F0000}"/>
    <cellStyle name="Normal 12 4 3 5 2 3" xfId="4032" xr:uid="{00000000-0005-0000-0000-0000DA0F0000}"/>
    <cellStyle name="Normal 12 4 3 5 3" xfId="4033" xr:uid="{00000000-0005-0000-0000-0000DB0F0000}"/>
    <cellStyle name="Normal 12 4 3 5 4" xfId="4034" xr:uid="{00000000-0005-0000-0000-0000DC0F0000}"/>
    <cellStyle name="Normal 12 4 3 6" xfId="4035" xr:uid="{00000000-0005-0000-0000-0000DD0F0000}"/>
    <cellStyle name="Normal 12 4 3 6 2" xfId="4036" xr:uid="{00000000-0005-0000-0000-0000DE0F0000}"/>
    <cellStyle name="Normal 12 4 3 6 3" xfId="4037" xr:uid="{00000000-0005-0000-0000-0000DF0F0000}"/>
    <cellStyle name="Normal 12 4 3 7" xfId="4038" xr:uid="{00000000-0005-0000-0000-0000E00F0000}"/>
    <cellStyle name="Normal 12 4 3 8" xfId="4039" xr:uid="{00000000-0005-0000-0000-0000E10F0000}"/>
    <cellStyle name="Normal 12 4 3 9" xfId="4040" xr:uid="{00000000-0005-0000-0000-0000E20F0000}"/>
    <cellStyle name="Normal 12 4 4" xfId="4041" xr:uid="{00000000-0005-0000-0000-0000E30F0000}"/>
    <cellStyle name="Normal 12 4 4 2" xfId="4042" xr:uid="{00000000-0005-0000-0000-0000E40F0000}"/>
    <cellStyle name="Normal 12 4 4 2 2" xfId="4043" xr:uid="{00000000-0005-0000-0000-0000E50F0000}"/>
    <cellStyle name="Normal 12 4 4 2 2 2" xfId="4044" xr:uid="{00000000-0005-0000-0000-0000E60F0000}"/>
    <cellStyle name="Normal 12 4 4 2 2 2 2" xfId="4045" xr:uid="{00000000-0005-0000-0000-0000E70F0000}"/>
    <cellStyle name="Normal 12 4 4 2 2 2 3" xfId="4046" xr:uid="{00000000-0005-0000-0000-0000E80F0000}"/>
    <cellStyle name="Normal 12 4 4 2 2 3" xfId="4047" xr:uid="{00000000-0005-0000-0000-0000E90F0000}"/>
    <cellStyle name="Normal 12 4 4 2 2 4" xfId="4048" xr:uid="{00000000-0005-0000-0000-0000EA0F0000}"/>
    <cellStyle name="Normal 12 4 4 2 3" xfId="4049" xr:uid="{00000000-0005-0000-0000-0000EB0F0000}"/>
    <cellStyle name="Normal 12 4 4 2 3 2" xfId="4050" xr:uid="{00000000-0005-0000-0000-0000EC0F0000}"/>
    <cellStyle name="Normal 12 4 4 2 3 2 2" xfId="4051" xr:uid="{00000000-0005-0000-0000-0000ED0F0000}"/>
    <cellStyle name="Normal 12 4 4 2 3 2 3" xfId="4052" xr:uid="{00000000-0005-0000-0000-0000EE0F0000}"/>
    <cellStyle name="Normal 12 4 4 2 3 3" xfId="4053" xr:uid="{00000000-0005-0000-0000-0000EF0F0000}"/>
    <cellStyle name="Normal 12 4 4 2 3 4" xfId="4054" xr:uid="{00000000-0005-0000-0000-0000F00F0000}"/>
    <cellStyle name="Normal 12 4 4 2 4" xfId="4055" xr:uid="{00000000-0005-0000-0000-0000F10F0000}"/>
    <cellStyle name="Normal 12 4 4 2 4 2" xfId="4056" xr:uid="{00000000-0005-0000-0000-0000F20F0000}"/>
    <cellStyle name="Normal 12 4 4 2 4 2 2" xfId="4057" xr:uid="{00000000-0005-0000-0000-0000F30F0000}"/>
    <cellStyle name="Normal 12 4 4 2 4 2 3" xfId="4058" xr:uid="{00000000-0005-0000-0000-0000F40F0000}"/>
    <cellStyle name="Normal 12 4 4 2 4 3" xfId="4059" xr:uid="{00000000-0005-0000-0000-0000F50F0000}"/>
    <cellStyle name="Normal 12 4 4 2 4 4" xfId="4060" xr:uid="{00000000-0005-0000-0000-0000F60F0000}"/>
    <cellStyle name="Normal 12 4 4 2 5" xfId="4061" xr:uid="{00000000-0005-0000-0000-0000F70F0000}"/>
    <cellStyle name="Normal 12 4 4 2 5 2" xfId="4062" xr:uid="{00000000-0005-0000-0000-0000F80F0000}"/>
    <cellStyle name="Normal 12 4 4 2 5 3" xfId="4063" xr:uid="{00000000-0005-0000-0000-0000F90F0000}"/>
    <cellStyle name="Normal 12 4 4 2 6" xfId="4064" xr:uid="{00000000-0005-0000-0000-0000FA0F0000}"/>
    <cellStyle name="Normal 12 4 4 2 7" xfId="4065" xr:uid="{00000000-0005-0000-0000-0000FB0F0000}"/>
    <cellStyle name="Normal 12 4 4 3" xfId="4066" xr:uid="{00000000-0005-0000-0000-0000FC0F0000}"/>
    <cellStyle name="Normal 12 4 4 3 2" xfId="4067" xr:uid="{00000000-0005-0000-0000-0000FD0F0000}"/>
    <cellStyle name="Normal 12 4 4 3 2 2" xfId="4068" xr:uid="{00000000-0005-0000-0000-0000FE0F0000}"/>
    <cellStyle name="Normal 12 4 4 3 2 3" xfId="4069" xr:uid="{00000000-0005-0000-0000-0000FF0F0000}"/>
    <cellStyle name="Normal 12 4 4 3 3" xfId="4070" xr:uid="{00000000-0005-0000-0000-000000100000}"/>
    <cellStyle name="Normal 12 4 4 3 4" xfId="4071" xr:uid="{00000000-0005-0000-0000-000001100000}"/>
    <cellStyle name="Normal 12 4 4 4" xfId="4072" xr:uid="{00000000-0005-0000-0000-000002100000}"/>
    <cellStyle name="Normal 12 4 4 4 2" xfId="4073" xr:uid="{00000000-0005-0000-0000-000003100000}"/>
    <cellStyle name="Normal 12 4 4 4 2 2" xfId="4074" xr:uid="{00000000-0005-0000-0000-000004100000}"/>
    <cellStyle name="Normal 12 4 4 4 2 3" xfId="4075" xr:uid="{00000000-0005-0000-0000-000005100000}"/>
    <cellStyle name="Normal 12 4 4 4 3" xfId="4076" xr:uid="{00000000-0005-0000-0000-000006100000}"/>
    <cellStyle name="Normal 12 4 4 4 4" xfId="4077" xr:uid="{00000000-0005-0000-0000-000007100000}"/>
    <cellStyle name="Normal 12 4 4 5" xfId="4078" xr:uid="{00000000-0005-0000-0000-000008100000}"/>
    <cellStyle name="Normal 12 4 4 5 2" xfId="4079" xr:uid="{00000000-0005-0000-0000-000009100000}"/>
    <cellStyle name="Normal 12 4 4 5 2 2" xfId="4080" xr:uid="{00000000-0005-0000-0000-00000A100000}"/>
    <cellStyle name="Normal 12 4 4 5 2 3" xfId="4081" xr:uid="{00000000-0005-0000-0000-00000B100000}"/>
    <cellStyle name="Normal 12 4 4 5 3" xfId="4082" xr:uid="{00000000-0005-0000-0000-00000C100000}"/>
    <cellStyle name="Normal 12 4 4 5 4" xfId="4083" xr:uid="{00000000-0005-0000-0000-00000D100000}"/>
    <cellStyle name="Normal 12 4 4 6" xfId="4084" xr:uid="{00000000-0005-0000-0000-00000E100000}"/>
    <cellStyle name="Normal 12 4 4 6 2" xfId="4085" xr:uid="{00000000-0005-0000-0000-00000F100000}"/>
    <cellStyle name="Normal 12 4 4 6 3" xfId="4086" xr:uid="{00000000-0005-0000-0000-000010100000}"/>
    <cellStyle name="Normal 12 4 4 7" xfId="4087" xr:uid="{00000000-0005-0000-0000-000011100000}"/>
    <cellStyle name="Normal 12 4 4 8" xfId="4088" xr:uid="{00000000-0005-0000-0000-000012100000}"/>
    <cellStyle name="Normal 12 4 4 9" xfId="4089" xr:uid="{00000000-0005-0000-0000-000013100000}"/>
    <cellStyle name="Normal 12 4 5" xfId="4090" xr:uid="{00000000-0005-0000-0000-000014100000}"/>
    <cellStyle name="Normal 12 4 5 2" xfId="4091" xr:uid="{00000000-0005-0000-0000-000015100000}"/>
    <cellStyle name="Normal 12 4 5 2 2" xfId="4092" xr:uid="{00000000-0005-0000-0000-000016100000}"/>
    <cellStyle name="Normal 12 4 5 2 2 2" xfId="4093" xr:uid="{00000000-0005-0000-0000-000017100000}"/>
    <cellStyle name="Normal 12 4 5 2 2 3" xfId="4094" xr:uid="{00000000-0005-0000-0000-000018100000}"/>
    <cellStyle name="Normal 12 4 5 2 3" xfId="4095" xr:uid="{00000000-0005-0000-0000-000019100000}"/>
    <cellStyle name="Normal 12 4 5 2 4" xfId="4096" xr:uid="{00000000-0005-0000-0000-00001A100000}"/>
    <cellStyle name="Normal 12 4 5 3" xfId="4097" xr:uid="{00000000-0005-0000-0000-00001B100000}"/>
    <cellStyle name="Normal 12 4 5 3 2" xfId="4098" xr:uid="{00000000-0005-0000-0000-00001C100000}"/>
    <cellStyle name="Normal 12 4 5 3 2 2" xfId="4099" xr:uid="{00000000-0005-0000-0000-00001D100000}"/>
    <cellStyle name="Normal 12 4 5 3 2 3" xfId="4100" xr:uid="{00000000-0005-0000-0000-00001E100000}"/>
    <cellStyle name="Normal 12 4 5 3 3" xfId="4101" xr:uid="{00000000-0005-0000-0000-00001F100000}"/>
    <cellStyle name="Normal 12 4 5 3 4" xfId="4102" xr:uid="{00000000-0005-0000-0000-000020100000}"/>
    <cellStyle name="Normal 12 4 5 4" xfId="4103" xr:uid="{00000000-0005-0000-0000-000021100000}"/>
    <cellStyle name="Normal 12 4 5 4 2" xfId="4104" xr:uid="{00000000-0005-0000-0000-000022100000}"/>
    <cellStyle name="Normal 12 4 5 4 2 2" xfId="4105" xr:uid="{00000000-0005-0000-0000-000023100000}"/>
    <cellStyle name="Normal 12 4 5 4 2 3" xfId="4106" xr:uid="{00000000-0005-0000-0000-000024100000}"/>
    <cellStyle name="Normal 12 4 5 4 3" xfId="4107" xr:uid="{00000000-0005-0000-0000-000025100000}"/>
    <cellStyle name="Normal 12 4 5 4 4" xfId="4108" xr:uid="{00000000-0005-0000-0000-000026100000}"/>
    <cellStyle name="Normal 12 4 5 5" xfId="4109" xr:uid="{00000000-0005-0000-0000-000027100000}"/>
    <cellStyle name="Normal 12 4 5 5 2" xfId="4110" xr:uid="{00000000-0005-0000-0000-000028100000}"/>
    <cellStyle name="Normal 12 4 5 5 3" xfId="4111" xr:uid="{00000000-0005-0000-0000-000029100000}"/>
    <cellStyle name="Normal 12 4 5 6" xfId="4112" xr:uid="{00000000-0005-0000-0000-00002A100000}"/>
    <cellStyle name="Normal 12 4 5 7" xfId="4113" xr:uid="{00000000-0005-0000-0000-00002B100000}"/>
    <cellStyle name="Normal 12 4 6" xfId="4114" xr:uid="{00000000-0005-0000-0000-00002C100000}"/>
    <cellStyle name="Normal 12 4 6 2" xfId="4115" xr:uid="{00000000-0005-0000-0000-00002D100000}"/>
    <cellStyle name="Normal 12 4 6 2 2" xfId="4116" xr:uid="{00000000-0005-0000-0000-00002E100000}"/>
    <cellStyle name="Normal 12 4 6 2 3" xfId="4117" xr:uid="{00000000-0005-0000-0000-00002F100000}"/>
    <cellStyle name="Normal 12 4 6 3" xfId="4118" xr:uid="{00000000-0005-0000-0000-000030100000}"/>
    <cellStyle name="Normal 12 4 6 4" xfId="4119" xr:uid="{00000000-0005-0000-0000-000031100000}"/>
    <cellStyle name="Normal 12 4 7" xfId="4120" xr:uid="{00000000-0005-0000-0000-000032100000}"/>
    <cellStyle name="Normal 12 4 7 2" xfId="4121" xr:uid="{00000000-0005-0000-0000-000033100000}"/>
    <cellStyle name="Normal 12 4 7 2 2" xfId="4122" xr:uid="{00000000-0005-0000-0000-000034100000}"/>
    <cellStyle name="Normal 12 4 7 2 3" xfId="4123" xr:uid="{00000000-0005-0000-0000-000035100000}"/>
    <cellStyle name="Normal 12 4 7 3" xfId="4124" xr:uid="{00000000-0005-0000-0000-000036100000}"/>
    <cellStyle name="Normal 12 4 7 4" xfId="4125" xr:uid="{00000000-0005-0000-0000-000037100000}"/>
    <cellStyle name="Normal 12 4 8" xfId="4126" xr:uid="{00000000-0005-0000-0000-000038100000}"/>
    <cellStyle name="Normal 12 4 8 2" xfId="4127" xr:uid="{00000000-0005-0000-0000-000039100000}"/>
    <cellStyle name="Normal 12 4 8 2 2" xfId="4128" xr:uid="{00000000-0005-0000-0000-00003A100000}"/>
    <cellStyle name="Normal 12 4 8 2 3" xfId="4129" xr:uid="{00000000-0005-0000-0000-00003B100000}"/>
    <cellStyle name="Normal 12 4 8 3" xfId="4130" xr:uid="{00000000-0005-0000-0000-00003C100000}"/>
    <cellStyle name="Normal 12 4 8 4" xfId="4131" xr:uid="{00000000-0005-0000-0000-00003D100000}"/>
    <cellStyle name="Normal 12 4 9" xfId="4132" xr:uid="{00000000-0005-0000-0000-00003E100000}"/>
    <cellStyle name="Normal 12 4 9 2" xfId="4133" xr:uid="{00000000-0005-0000-0000-00003F100000}"/>
    <cellStyle name="Normal 12 4 9 3" xfId="4134" xr:uid="{00000000-0005-0000-0000-000040100000}"/>
    <cellStyle name="Normal 12 5" xfId="4135" xr:uid="{00000000-0005-0000-0000-000041100000}"/>
    <cellStyle name="Normal 12 5 10" xfId="4136" xr:uid="{00000000-0005-0000-0000-000042100000}"/>
    <cellStyle name="Normal 12 5 11" xfId="4137" xr:uid="{00000000-0005-0000-0000-000043100000}"/>
    <cellStyle name="Normal 12 5 2" xfId="4138" xr:uid="{00000000-0005-0000-0000-000044100000}"/>
    <cellStyle name="Normal 12 5 2 2" xfId="4139" xr:uid="{00000000-0005-0000-0000-000045100000}"/>
    <cellStyle name="Normal 12 5 2 2 2" xfId="4140" xr:uid="{00000000-0005-0000-0000-000046100000}"/>
    <cellStyle name="Normal 12 5 2 2 2 2" xfId="4141" xr:uid="{00000000-0005-0000-0000-000047100000}"/>
    <cellStyle name="Normal 12 5 2 2 2 2 2" xfId="4142" xr:uid="{00000000-0005-0000-0000-000048100000}"/>
    <cellStyle name="Normal 12 5 2 2 2 2 3" xfId="4143" xr:uid="{00000000-0005-0000-0000-000049100000}"/>
    <cellStyle name="Normal 12 5 2 2 2 3" xfId="4144" xr:uid="{00000000-0005-0000-0000-00004A100000}"/>
    <cellStyle name="Normal 12 5 2 2 2 4" xfId="4145" xr:uid="{00000000-0005-0000-0000-00004B100000}"/>
    <cellStyle name="Normal 12 5 2 2 3" xfId="4146" xr:uid="{00000000-0005-0000-0000-00004C100000}"/>
    <cellStyle name="Normal 12 5 2 2 3 2" xfId="4147" xr:uid="{00000000-0005-0000-0000-00004D100000}"/>
    <cellStyle name="Normal 12 5 2 2 3 2 2" xfId="4148" xr:uid="{00000000-0005-0000-0000-00004E100000}"/>
    <cellStyle name="Normal 12 5 2 2 3 2 3" xfId="4149" xr:uid="{00000000-0005-0000-0000-00004F100000}"/>
    <cellStyle name="Normal 12 5 2 2 3 3" xfId="4150" xr:uid="{00000000-0005-0000-0000-000050100000}"/>
    <cellStyle name="Normal 12 5 2 2 3 4" xfId="4151" xr:uid="{00000000-0005-0000-0000-000051100000}"/>
    <cellStyle name="Normal 12 5 2 2 4" xfId="4152" xr:uid="{00000000-0005-0000-0000-000052100000}"/>
    <cellStyle name="Normal 12 5 2 2 4 2" xfId="4153" xr:uid="{00000000-0005-0000-0000-000053100000}"/>
    <cellStyle name="Normal 12 5 2 2 4 2 2" xfId="4154" xr:uid="{00000000-0005-0000-0000-000054100000}"/>
    <cellStyle name="Normal 12 5 2 2 4 2 3" xfId="4155" xr:uid="{00000000-0005-0000-0000-000055100000}"/>
    <cellStyle name="Normal 12 5 2 2 4 3" xfId="4156" xr:uid="{00000000-0005-0000-0000-000056100000}"/>
    <cellStyle name="Normal 12 5 2 2 4 4" xfId="4157" xr:uid="{00000000-0005-0000-0000-000057100000}"/>
    <cellStyle name="Normal 12 5 2 2 5" xfId="4158" xr:uid="{00000000-0005-0000-0000-000058100000}"/>
    <cellStyle name="Normal 12 5 2 2 5 2" xfId="4159" xr:uid="{00000000-0005-0000-0000-000059100000}"/>
    <cellStyle name="Normal 12 5 2 2 5 3" xfId="4160" xr:uid="{00000000-0005-0000-0000-00005A100000}"/>
    <cellStyle name="Normal 12 5 2 2 6" xfId="4161" xr:uid="{00000000-0005-0000-0000-00005B100000}"/>
    <cellStyle name="Normal 12 5 2 2 7" xfId="4162" xr:uid="{00000000-0005-0000-0000-00005C100000}"/>
    <cellStyle name="Normal 12 5 2 3" xfId="4163" xr:uid="{00000000-0005-0000-0000-00005D100000}"/>
    <cellStyle name="Normal 12 5 2 3 2" xfId="4164" xr:uid="{00000000-0005-0000-0000-00005E100000}"/>
    <cellStyle name="Normal 12 5 2 3 2 2" xfId="4165" xr:uid="{00000000-0005-0000-0000-00005F100000}"/>
    <cellStyle name="Normal 12 5 2 3 2 3" xfId="4166" xr:uid="{00000000-0005-0000-0000-000060100000}"/>
    <cellStyle name="Normal 12 5 2 3 3" xfId="4167" xr:uid="{00000000-0005-0000-0000-000061100000}"/>
    <cellStyle name="Normal 12 5 2 3 4" xfId="4168" xr:uid="{00000000-0005-0000-0000-000062100000}"/>
    <cellStyle name="Normal 12 5 2 4" xfId="4169" xr:uid="{00000000-0005-0000-0000-000063100000}"/>
    <cellStyle name="Normal 12 5 2 4 2" xfId="4170" xr:uid="{00000000-0005-0000-0000-000064100000}"/>
    <cellStyle name="Normal 12 5 2 4 2 2" xfId="4171" xr:uid="{00000000-0005-0000-0000-000065100000}"/>
    <cellStyle name="Normal 12 5 2 4 2 3" xfId="4172" xr:uid="{00000000-0005-0000-0000-000066100000}"/>
    <cellStyle name="Normal 12 5 2 4 3" xfId="4173" xr:uid="{00000000-0005-0000-0000-000067100000}"/>
    <cellStyle name="Normal 12 5 2 4 4" xfId="4174" xr:uid="{00000000-0005-0000-0000-000068100000}"/>
    <cellStyle name="Normal 12 5 2 5" xfId="4175" xr:uid="{00000000-0005-0000-0000-000069100000}"/>
    <cellStyle name="Normal 12 5 2 5 2" xfId="4176" xr:uid="{00000000-0005-0000-0000-00006A100000}"/>
    <cellStyle name="Normal 12 5 2 5 2 2" xfId="4177" xr:uid="{00000000-0005-0000-0000-00006B100000}"/>
    <cellStyle name="Normal 12 5 2 5 2 3" xfId="4178" xr:uid="{00000000-0005-0000-0000-00006C100000}"/>
    <cellStyle name="Normal 12 5 2 5 3" xfId="4179" xr:uid="{00000000-0005-0000-0000-00006D100000}"/>
    <cellStyle name="Normal 12 5 2 5 4" xfId="4180" xr:uid="{00000000-0005-0000-0000-00006E100000}"/>
    <cellStyle name="Normal 12 5 2 6" xfId="4181" xr:uid="{00000000-0005-0000-0000-00006F100000}"/>
    <cellStyle name="Normal 12 5 2 6 2" xfId="4182" xr:uid="{00000000-0005-0000-0000-000070100000}"/>
    <cellStyle name="Normal 12 5 2 6 3" xfId="4183" xr:uid="{00000000-0005-0000-0000-000071100000}"/>
    <cellStyle name="Normal 12 5 2 7" xfId="4184" xr:uid="{00000000-0005-0000-0000-000072100000}"/>
    <cellStyle name="Normal 12 5 2 8" xfId="4185" xr:uid="{00000000-0005-0000-0000-000073100000}"/>
    <cellStyle name="Normal 12 5 2 9" xfId="4186" xr:uid="{00000000-0005-0000-0000-000074100000}"/>
    <cellStyle name="Normal 12 5 3" xfId="4187" xr:uid="{00000000-0005-0000-0000-000075100000}"/>
    <cellStyle name="Normal 12 5 3 2" xfId="4188" xr:uid="{00000000-0005-0000-0000-000076100000}"/>
    <cellStyle name="Normal 12 5 3 2 2" xfId="4189" xr:uid="{00000000-0005-0000-0000-000077100000}"/>
    <cellStyle name="Normal 12 5 3 2 2 2" xfId="4190" xr:uid="{00000000-0005-0000-0000-000078100000}"/>
    <cellStyle name="Normal 12 5 3 2 2 3" xfId="4191" xr:uid="{00000000-0005-0000-0000-000079100000}"/>
    <cellStyle name="Normal 12 5 3 2 3" xfId="4192" xr:uid="{00000000-0005-0000-0000-00007A100000}"/>
    <cellStyle name="Normal 12 5 3 2 4" xfId="4193" xr:uid="{00000000-0005-0000-0000-00007B100000}"/>
    <cellStyle name="Normal 12 5 3 3" xfId="4194" xr:uid="{00000000-0005-0000-0000-00007C100000}"/>
    <cellStyle name="Normal 12 5 3 3 2" xfId="4195" xr:uid="{00000000-0005-0000-0000-00007D100000}"/>
    <cellStyle name="Normal 12 5 3 3 2 2" xfId="4196" xr:uid="{00000000-0005-0000-0000-00007E100000}"/>
    <cellStyle name="Normal 12 5 3 3 2 3" xfId="4197" xr:uid="{00000000-0005-0000-0000-00007F100000}"/>
    <cellStyle name="Normal 12 5 3 3 3" xfId="4198" xr:uid="{00000000-0005-0000-0000-000080100000}"/>
    <cellStyle name="Normal 12 5 3 3 4" xfId="4199" xr:uid="{00000000-0005-0000-0000-000081100000}"/>
    <cellStyle name="Normal 12 5 3 4" xfId="4200" xr:uid="{00000000-0005-0000-0000-000082100000}"/>
    <cellStyle name="Normal 12 5 3 4 2" xfId="4201" xr:uid="{00000000-0005-0000-0000-000083100000}"/>
    <cellStyle name="Normal 12 5 3 4 2 2" xfId="4202" xr:uid="{00000000-0005-0000-0000-000084100000}"/>
    <cellStyle name="Normal 12 5 3 4 2 3" xfId="4203" xr:uid="{00000000-0005-0000-0000-000085100000}"/>
    <cellStyle name="Normal 12 5 3 4 3" xfId="4204" xr:uid="{00000000-0005-0000-0000-000086100000}"/>
    <cellStyle name="Normal 12 5 3 4 4" xfId="4205" xr:uid="{00000000-0005-0000-0000-000087100000}"/>
    <cellStyle name="Normal 12 5 3 5" xfId="4206" xr:uid="{00000000-0005-0000-0000-000088100000}"/>
    <cellStyle name="Normal 12 5 3 5 2" xfId="4207" xr:uid="{00000000-0005-0000-0000-000089100000}"/>
    <cellStyle name="Normal 12 5 3 5 3" xfId="4208" xr:uid="{00000000-0005-0000-0000-00008A100000}"/>
    <cellStyle name="Normal 12 5 3 6" xfId="4209" xr:uid="{00000000-0005-0000-0000-00008B100000}"/>
    <cellStyle name="Normal 12 5 3 7" xfId="4210" xr:uid="{00000000-0005-0000-0000-00008C100000}"/>
    <cellStyle name="Normal 12 5 3 8" xfId="4211" xr:uid="{00000000-0005-0000-0000-00008D100000}"/>
    <cellStyle name="Normal 12 5 4" xfId="4212" xr:uid="{00000000-0005-0000-0000-00008E100000}"/>
    <cellStyle name="Normal 12 5 4 2" xfId="4213" xr:uid="{00000000-0005-0000-0000-00008F100000}"/>
    <cellStyle name="Normal 12 5 4 2 2" xfId="4214" xr:uid="{00000000-0005-0000-0000-000090100000}"/>
    <cellStyle name="Normal 12 5 4 2 3" xfId="4215" xr:uid="{00000000-0005-0000-0000-000091100000}"/>
    <cellStyle name="Normal 12 5 4 3" xfId="4216" xr:uid="{00000000-0005-0000-0000-000092100000}"/>
    <cellStyle name="Normal 12 5 4 4" xfId="4217" xr:uid="{00000000-0005-0000-0000-000093100000}"/>
    <cellStyle name="Normal 12 5 5" xfId="4218" xr:uid="{00000000-0005-0000-0000-000094100000}"/>
    <cellStyle name="Normal 12 5 5 2" xfId="4219" xr:uid="{00000000-0005-0000-0000-000095100000}"/>
    <cellStyle name="Normal 12 5 5 2 2" xfId="4220" xr:uid="{00000000-0005-0000-0000-000096100000}"/>
    <cellStyle name="Normal 12 5 5 2 3" xfId="4221" xr:uid="{00000000-0005-0000-0000-000097100000}"/>
    <cellStyle name="Normal 12 5 5 3" xfId="4222" xr:uid="{00000000-0005-0000-0000-000098100000}"/>
    <cellStyle name="Normal 12 5 5 4" xfId="4223" xr:uid="{00000000-0005-0000-0000-000099100000}"/>
    <cellStyle name="Normal 12 5 6" xfId="4224" xr:uid="{00000000-0005-0000-0000-00009A100000}"/>
    <cellStyle name="Normal 12 5 6 2" xfId="4225" xr:uid="{00000000-0005-0000-0000-00009B100000}"/>
    <cellStyle name="Normal 12 5 6 2 2" xfId="4226" xr:uid="{00000000-0005-0000-0000-00009C100000}"/>
    <cellStyle name="Normal 12 5 6 2 3" xfId="4227" xr:uid="{00000000-0005-0000-0000-00009D100000}"/>
    <cellStyle name="Normal 12 5 6 3" xfId="4228" xr:uid="{00000000-0005-0000-0000-00009E100000}"/>
    <cellStyle name="Normal 12 5 6 4" xfId="4229" xr:uid="{00000000-0005-0000-0000-00009F100000}"/>
    <cellStyle name="Normal 12 5 7" xfId="4230" xr:uid="{00000000-0005-0000-0000-0000A0100000}"/>
    <cellStyle name="Normal 12 5 7 2" xfId="4231" xr:uid="{00000000-0005-0000-0000-0000A1100000}"/>
    <cellStyle name="Normal 12 5 7 3" xfId="4232" xr:uid="{00000000-0005-0000-0000-0000A2100000}"/>
    <cellStyle name="Normal 12 5 8" xfId="4233" xr:uid="{00000000-0005-0000-0000-0000A3100000}"/>
    <cellStyle name="Normal 12 5 9" xfId="4234" xr:uid="{00000000-0005-0000-0000-0000A4100000}"/>
    <cellStyle name="Normal 12 6" xfId="4235" xr:uid="{00000000-0005-0000-0000-0000A5100000}"/>
    <cellStyle name="Normal 12 6 10" xfId="4236" xr:uid="{00000000-0005-0000-0000-0000A6100000}"/>
    <cellStyle name="Normal 12 6 2" xfId="4237" xr:uid="{00000000-0005-0000-0000-0000A7100000}"/>
    <cellStyle name="Normal 12 6 2 2" xfId="4238" xr:uid="{00000000-0005-0000-0000-0000A8100000}"/>
    <cellStyle name="Normal 12 6 2 2 2" xfId="4239" xr:uid="{00000000-0005-0000-0000-0000A9100000}"/>
    <cellStyle name="Normal 12 6 2 2 2 2" xfId="4240" xr:uid="{00000000-0005-0000-0000-0000AA100000}"/>
    <cellStyle name="Normal 12 6 2 2 2 2 2" xfId="4241" xr:uid="{00000000-0005-0000-0000-0000AB100000}"/>
    <cellStyle name="Normal 12 6 2 2 2 2 3" xfId="4242" xr:uid="{00000000-0005-0000-0000-0000AC100000}"/>
    <cellStyle name="Normal 12 6 2 2 2 3" xfId="4243" xr:uid="{00000000-0005-0000-0000-0000AD100000}"/>
    <cellStyle name="Normal 12 6 2 2 2 4" xfId="4244" xr:uid="{00000000-0005-0000-0000-0000AE100000}"/>
    <cellStyle name="Normal 12 6 2 2 3" xfId="4245" xr:uid="{00000000-0005-0000-0000-0000AF100000}"/>
    <cellStyle name="Normal 12 6 2 2 3 2" xfId="4246" xr:uid="{00000000-0005-0000-0000-0000B0100000}"/>
    <cellStyle name="Normal 12 6 2 2 3 2 2" xfId="4247" xr:uid="{00000000-0005-0000-0000-0000B1100000}"/>
    <cellStyle name="Normal 12 6 2 2 3 2 3" xfId="4248" xr:uid="{00000000-0005-0000-0000-0000B2100000}"/>
    <cellStyle name="Normal 12 6 2 2 3 3" xfId="4249" xr:uid="{00000000-0005-0000-0000-0000B3100000}"/>
    <cellStyle name="Normal 12 6 2 2 3 4" xfId="4250" xr:uid="{00000000-0005-0000-0000-0000B4100000}"/>
    <cellStyle name="Normal 12 6 2 2 4" xfId="4251" xr:uid="{00000000-0005-0000-0000-0000B5100000}"/>
    <cellStyle name="Normal 12 6 2 2 4 2" xfId="4252" xr:uid="{00000000-0005-0000-0000-0000B6100000}"/>
    <cellStyle name="Normal 12 6 2 2 4 2 2" xfId="4253" xr:uid="{00000000-0005-0000-0000-0000B7100000}"/>
    <cellStyle name="Normal 12 6 2 2 4 2 3" xfId="4254" xr:uid="{00000000-0005-0000-0000-0000B8100000}"/>
    <cellStyle name="Normal 12 6 2 2 4 3" xfId="4255" xr:uid="{00000000-0005-0000-0000-0000B9100000}"/>
    <cellStyle name="Normal 12 6 2 2 4 4" xfId="4256" xr:uid="{00000000-0005-0000-0000-0000BA100000}"/>
    <cellStyle name="Normal 12 6 2 2 5" xfId="4257" xr:uid="{00000000-0005-0000-0000-0000BB100000}"/>
    <cellStyle name="Normal 12 6 2 2 5 2" xfId="4258" xr:uid="{00000000-0005-0000-0000-0000BC100000}"/>
    <cellStyle name="Normal 12 6 2 2 5 3" xfId="4259" xr:uid="{00000000-0005-0000-0000-0000BD100000}"/>
    <cellStyle name="Normal 12 6 2 2 6" xfId="4260" xr:uid="{00000000-0005-0000-0000-0000BE100000}"/>
    <cellStyle name="Normal 12 6 2 2 7" xfId="4261" xr:uid="{00000000-0005-0000-0000-0000BF100000}"/>
    <cellStyle name="Normal 12 6 2 3" xfId="4262" xr:uid="{00000000-0005-0000-0000-0000C0100000}"/>
    <cellStyle name="Normal 12 6 2 3 2" xfId="4263" xr:uid="{00000000-0005-0000-0000-0000C1100000}"/>
    <cellStyle name="Normal 12 6 2 3 2 2" xfId="4264" xr:uid="{00000000-0005-0000-0000-0000C2100000}"/>
    <cellStyle name="Normal 12 6 2 3 2 3" xfId="4265" xr:uid="{00000000-0005-0000-0000-0000C3100000}"/>
    <cellStyle name="Normal 12 6 2 3 3" xfId="4266" xr:uid="{00000000-0005-0000-0000-0000C4100000}"/>
    <cellStyle name="Normal 12 6 2 3 4" xfId="4267" xr:uid="{00000000-0005-0000-0000-0000C5100000}"/>
    <cellStyle name="Normal 12 6 2 4" xfId="4268" xr:uid="{00000000-0005-0000-0000-0000C6100000}"/>
    <cellStyle name="Normal 12 6 2 4 2" xfId="4269" xr:uid="{00000000-0005-0000-0000-0000C7100000}"/>
    <cellStyle name="Normal 12 6 2 4 2 2" xfId="4270" xr:uid="{00000000-0005-0000-0000-0000C8100000}"/>
    <cellStyle name="Normal 12 6 2 4 2 3" xfId="4271" xr:uid="{00000000-0005-0000-0000-0000C9100000}"/>
    <cellStyle name="Normal 12 6 2 4 3" xfId="4272" xr:uid="{00000000-0005-0000-0000-0000CA100000}"/>
    <cellStyle name="Normal 12 6 2 4 4" xfId="4273" xr:uid="{00000000-0005-0000-0000-0000CB100000}"/>
    <cellStyle name="Normal 12 6 2 5" xfId="4274" xr:uid="{00000000-0005-0000-0000-0000CC100000}"/>
    <cellStyle name="Normal 12 6 2 5 2" xfId="4275" xr:uid="{00000000-0005-0000-0000-0000CD100000}"/>
    <cellStyle name="Normal 12 6 2 5 2 2" xfId="4276" xr:uid="{00000000-0005-0000-0000-0000CE100000}"/>
    <cellStyle name="Normal 12 6 2 5 2 3" xfId="4277" xr:uid="{00000000-0005-0000-0000-0000CF100000}"/>
    <cellStyle name="Normal 12 6 2 5 3" xfId="4278" xr:uid="{00000000-0005-0000-0000-0000D0100000}"/>
    <cellStyle name="Normal 12 6 2 5 4" xfId="4279" xr:uid="{00000000-0005-0000-0000-0000D1100000}"/>
    <cellStyle name="Normal 12 6 2 6" xfId="4280" xr:uid="{00000000-0005-0000-0000-0000D2100000}"/>
    <cellStyle name="Normal 12 6 2 6 2" xfId="4281" xr:uid="{00000000-0005-0000-0000-0000D3100000}"/>
    <cellStyle name="Normal 12 6 2 6 3" xfId="4282" xr:uid="{00000000-0005-0000-0000-0000D4100000}"/>
    <cellStyle name="Normal 12 6 2 7" xfId="4283" xr:uid="{00000000-0005-0000-0000-0000D5100000}"/>
    <cellStyle name="Normal 12 6 2 8" xfId="4284" xr:uid="{00000000-0005-0000-0000-0000D6100000}"/>
    <cellStyle name="Normal 12 6 2 9" xfId="4285" xr:uid="{00000000-0005-0000-0000-0000D7100000}"/>
    <cellStyle name="Normal 12 6 3" xfId="4286" xr:uid="{00000000-0005-0000-0000-0000D8100000}"/>
    <cellStyle name="Normal 12 6 3 2" xfId="4287" xr:uid="{00000000-0005-0000-0000-0000D9100000}"/>
    <cellStyle name="Normal 12 6 3 2 2" xfId="4288" xr:uid="{00000000-0005-0000-0000-0000DA100000}"/>
    <cellStyle name="Normal 12 6 3 2 2 2" xfId="4289" xr:uid="{00000000-0005-0000-0000-0000DB100000}"/>
    <cellStyle name="Normal 12 6 3 2 2 3" xfId="4290" xr:uid="{00000000-0005-0000-0000-0000DC100000}"/>
    <cellStyle name="Normal 12 6 3 2 3" xfId="4291" xr:uid="{00000000-0005-0000-0000-0000DD100000}"/>
    <cellStyle name="Normal 12 6 3 2 4" xfId="4292" xr:uid="{00000000-0005-0000-0000-0000DE100000}"/>
    <cellStyle name="Normal 12 6 3 3" xfId="4293" xr:uid="{00000000-0005-0000-0000-0000DF100000}"/>
    <cellStyle name="Normal 12 6 3 3 2" xfId="4294" xr:uid="{00000000-0005-0000-0000-0000E0100000}"/>
    <cellStyle name="Normal 12 6 3 3 2 2" xfId="4295" xr:uid="{00000000-0005-0000-0000-0000E1100000}"/>
    <cellStyle name="Normal 12 6 3 3 2 3" xfId="4296" xr:uid="{00000000-0005-0000-0000-0000E2100000}"/>
    <cellStyle name="Normal 12 6 3 3 3" xfId="4297" xr:uid="{00000000-0005-0000-0000-0000E3100000}"/>
    <cellStyle name="Normal 12 6 3 3 4" xfId="4298" xr:uid="{00000000-0005-0000-0000-0000E4100000}"/>
    <cellStyle name="Normal 12 6 3 4" xfId="4299" xr:uid="{00000000-0005-0000-0000-0000E5100000}"/>
    <cellStyle name="Normal 12 6 3 4 2" xfId="4300" xr:uid="{00000000-0005-0000-0000-0000E6100000}"/>
    <cellStyle name="Normal 12 6 3 4 2 2" xfId="4301" xr:uid="{00000000-0005-0000-0000-0000E7100000}"/>
    <cellStyle name="Normal 12 6 3 4 2 3" xfId="4302" xr:uid="{00000000-0005-0000-0000-0000E8100000}"/>
    <cellStyle name="Normal 12 6 3 4 3" xfId="4303" xr:uid="{00000000-0005-0000-0000-0000E9100000}"/>
    <cellStyle name="Normal 12 6 3 4 4" xfId="4304" xr:uid="{00000000-0005-0000-0000-0000EA100000}"/>
    <cellStyle name="Normal 12 6 3 5" xfId="4305" xr:uid="{00000000-0005-0000-0000-0000EB100000}"/>
    <cellStyle name="Normal 12 6 3 5 2" xfId="4306" xr:uid="{00000000-0005-0000-0000-0000EC100000}"/>
    <cellStyle name="Normal 12 6 3 5 3" xfId="4307" xr:uid="{00000000-0005-0000-0000-0000ED100000}"/>
    <cellStyle name="Normal 12 6 3 6" xfId="4308" xr:uid="{00000000-0005-0000-0000-0000EE100000}"/>
    <cellStyle name="Normal 12 6 3 7" xfId="4309" xr:uid="{00000000-0005-0000-0000-0000EF100000}"/>
    <cellStyle name="Normal 12 6 4" xfId="4310" xr:uid="{00000000-0005-0000-0000-0000F0100000}"/>
    <cellStyle name="Normal 12 6 4 2" xfId="4311" xr:uid="{00000000-0005-0000-0000-0000F1100000}"/>
    <cellStyle name="Normal 12 6 4 2 2" xfId="4312" xr:uid="{00000000-0005-0000-0000-0000F2100000}"/>
    <cellStyle name="Normal 12 6 4 2 3" xfId="4313" xr:uid="{00000000-0005-0000-0000-0000F3100000}"/>
    <cellStyle name="Normal 12 6 4 3" xfId="4314" xr:uid="{00000000-0005-0000-0000-0000F4100000}"/>
    <cellStyle name="Normal 12 6 4 4" xfId="4315" xr:uid="{00000000-0005-0000-0000-0000F5100000}"/>
    <cellStyle name="Normal 12 6 5" xfId="4316" xr:uid="{00000000-0005-0000-0000-0000F6100000}"/>
    <cellStyle name="Normal 12 6 5 2" xfId="4317" xr:uid="{00000000-0005-0000-0000-0000F7100000}"/>
    <cellStyle name="Normal 12 6 5 2 2" xfId="4318" xr:uid="{00000000-0005-0000-0000-0000F8100000}"/>
    <cellStyle name="Normal 12 6 5 2 3" xfId="4319" xr:uid="{00000000-0005-0000-0000-0000F9100000}"/>
    <cellStyle name="Normal 12 6 5 3" xfId="4320" xr:uid="{00000000-0005-0000-0000-0000FA100000}"/>
    <cellStyle name="Normal 12 6 5 4" xfId="4321" xr:uid="{00000000-0005-0000-0000-0000FB100000}"/>
    <cellStyle name="Normal 12 6 6" xfId="4322" xr:uid="{00000000-0005-0000-0000-0000FC100000}"/>
    <cellStyle name="Normal 12 6 6 2" xfId="4323" xr:uid="{00000000-0005-0000-0000-0000FD100000}"/>
    <cellStyle name="Normal 12 6 6 2 2" xfId="4324" xr:uid="{00000000-0005-0000-0000-0000FE100000}"/>
    <cellStyle name="Normal 12 6 6 2 3" xfId="4325" xr:uid="{00000000-0005-0000-0000-0000FF100000}"/>
    <cellStyle name="Normal 12 6 6 3" xfId="4326" xr:uid="{00000000-0005-0000-0000-000000110000}"/>
    <cellStyle name="Normal 12 6 6 4" xfId="4327" xr:uid="{00000000-0005-0000-0000-000001110000}"/>
    <cellStyle name="Normal 12 6 7" xfId="4328" xr:uid="{00000000-0005-0000-0000-000002110000}"/>
    <cellStyle name="Normal 12 6 7 2" xfId="4329" xr:uid="{00000000-0005-0000-0000-000003110000}"/>
    <cellStyle name="Normal 12 6 7 3" xfId="4330" xr:uid="{00000000-0005-0000-0000-000004110000}"/>
    <cellStyle name="Normal 12 6 8" xfId="4331" xr:uid="{00000000-0005-0000-0000-000005110000}"/>
    <cellStyle name="Normal 12 6 9" xfId="4332" xr:uid="{00000000-0005-0000-0000-000006110000}"/>
    <cellStyle name="Normal 12 7" xfId="4333" xr:uid="{00000000-0005-0000-0000-000007110000}"/>
    <cellStyle name="Normal 12 7 10" xfId="4334" xr:uid="{00000000-0005-0000-0000-000008110000}"/>
    <cellStyle name="Normal 12 7 2" xfId="4335" xr:uid="{00000000-0005-0000-0000-000009110000}"/>
    <cellStyle name="Normal 12 7 2 2" xfId="4336" xr:uid="{00000000-0005-0000-0000-00000A110000}"/>
    <cellStyle name="Normal 12 7 2 2 2" xfId="4337" xr:uid="{00000000-0005-0000-0000-00000B110000}"/>
    <cellStyle name="Normal 12 7 2 2 2 2" xfId="4338" xr:uid="{00000000-0005-0000-0000-00000C110000}"/>
    <cellStyle name="Normal 12 7 2 2 2 2 2" xfId="4339" xr:uid="{00000000-0005-0000-0000-00000D110000}"/>
    <cellStyle name="Normal 12 7 2 2 2 2 3" xfId="4340" xr:uid="{00000000-0005-0000-0000-00000E110000}"/>
    <cellStyle name="Normal 12 7 2 2 2 3" xfId="4341" xr:uid="{00000000-0005-0000-0000-00000F110000}"/>
    <cellStyle name="Normal 12 7 2 2 2 4" xfId="4342" xr:uid="{00000000-0005-0000-0000-000010110000}"/>
    <cellStyle name="Normal 12 7 2 2 3" xfId="4343" xr:uid="{00000000-0005-0000-0000-000011110000}"/>
    <cellStyle name="Normal 12 7 2 2 3 2" xfId="4344" xr:uid="{00000000-0005-0000-0000-000012110000}"/>
    <cellStyle name="Normal 12 7 2 2 3 2 2" xfId="4345" xr:uid="{00000000-0005-0000-0000-000013110000}"/>
    <cellStyle name="Normal 12 7 2 2 3 2 3" xfId="4346" xr:uid="{00000000-0005-0000-0000-000014110000}"/>
    <cellStyle name="Normal 12 7 2 2 3 3" xfId="4347" xr:uid="{00000000-0005-0000-0000-000015110000}"/>
    <cellStyle name="Normal 12 7 2 2 3 4" xfId="4348" xr:uid="{00000000-0005-0000-0000-000016110000}"/>
    <cellStyle name="Normal 12 7 2 2 4" xfId="4349" xr:uid="{00000000-0005-0000-0000-000017110000}"/>
    <cellStyle name="Normal 12 7 2 2 4 2" xfId="4350" xr:uid="{00000000-0005-0000-0000-000018110000}"/>
    <cellStyle name="Normal 12 7 2 2 4 2 2" xfId="4351" xr:uid="{00000000-0005-0000-0000-000019110000}"/>
    <cellStyle name="Normal 12 7 2 2 4 2 3" xfId="4352" xr:uid="{00000000-0005-0000-0000-00001A110000}"/>
    <cellStyle name="Normal 12 7 2 2 4 3" xfId="4353" xr:uid="{00000000-0005-0000-0000-00001B110000}"/>
    <cellStyle name="Normal 12 7 2 2 4 4" xfId="4354" xr:uid="{00000000-0005-0000-0000-00001C110000}"/>
    <cellStyle name="Normal 12 7 2 2 5" xfId="4355" xr:uid="{00000000-0005-0000-0000-00001D110000}"/>
    <cellStyle name="Normal 12 7 2 2 5 2" xfId="4356" xr:uid="{00000000-0005-0000-0000-00001E110000}"/>
    <cellStyle name="Normal 12 7 2 2 5 3" xfId="4357" xr:uid="{00000000-0005-0000-0000-00001F110000}"/>
    <cellStyle name="Normal 12 7 2 2 6" xfId="4358" xr:uid="{00000000-0005-0000-0000-000020110000}"/>
    <cellStyle name="Normal 12 7 2 2 7" xfId="4359" xr:uid="{00000000-0005-0000-0000-000021110000}"/>
    <cellStyle name="Normal 12 7 2 3" xfId="4360" xr:uid="{00000000-0005-0000-0000-000022110000}"/>
    <cellStyle name="Normal 12 7 2 3 2" xfId="4361" xr:uid="{00000000-0005-0000-0000-000023110000}"/>
    <cellStyle name="Normal 12 7 2 3 2 2" xfId="4362" xr:uid="{00000000-0005-0000-0000-000024110000}"/>
    <cellStyle name="Normal 12 7 2 3 2 3" xfId="4363" xr:uid="{00000000-0005-0000-0000-000025110000}"/>
    <cellStyle name="Normal 12 7 2 3 3" xfId="4364" xr:uid="{00000000-0005-0000-0000-000026110000}"/>
    <cellStyle name="Normal 12 7 2 3 4" xfId="4365" xr:uid="{00000000-0005-0000-0000-000027110000}"/>
    <cellStyle name="Normal 12 7 2 4" xfId="4366" xr:uid="{00000000-0005-0000-0000-000028110000}"/>
    <cellStyle name="Normal 12 7 2 4 2" xfId="4367" xr:uid="{00000000-0005-0000-0000-000029110000}"/>
    <cellStyle name="Normal 12 7 2 4 2 2" xfId="4368" xr:uid="{00000000-0005-0000-0000-00002A110000}"/>
    <cellStyle name="Normal 12 7 2 4 2 3" xfId="4369" xr:uid="{00000000-0005-0000-0000-00002B110000}"/>
    <cellStyle name="Normal 12 7 2 4 3" xfId="4370" xr:uid="{00000000-0005-0000-0000-00002C110000}"/>
    <cellStyle name="Normal 12 7 2 4 4" xfId="4371" xr:uid="{00000000-0005-0000-0000-00002D110000}"/>
    <cellStyle name="Normal 12 7 2 5" xfId="4372" xr:uid="{00000000-0005-0000-0000-00002E110000}"/>
    <cellStyle name="Normal 12 7 2 5 2" xfId="4373" xr:uid="{00000000-0005-0000-0000-00002F110000}"/>
    <cellStyle name="Normal 12 7 2 5 2 2" xfId="4374" xr:uid="{00000000-0005-0000-0000-000030110000}"/>
    <cellStyle name="Normal 12 7 2 5 2 3" xfId="4375" xr:uid="{00000000-0005-0000-0000-000031110000}"/>
    <cellStyle name="Normal 12 7 2 5 3" xfId="4376" xr:uid="{00000000-0005-0000-0000-000032110000}"/>
    <cellStyle name="Normal 12 7 2 5 4" xfId="4377" xr:uid="{00000000-0005-0000-0000-000033110000}"/>
    <cellStyle name="Normal 12 7 2 6" xfId="4378" xr:uid="{00000000-0005-0000-0000-000034110000}"/>
    <cellStyle name="Normal 12 7 2 6 2" xfId="4379" xr:uid="{00000000-0005-0000-0000-000035110000}"/>
    <cellStyle name="Normal 12 7 2 6 3" xfId="4380" xr:uid="{00000000-0005-0000-0000-000036110000}"/>
    <cellStyle name="Normal 12 7 2 7" xfId="4381" xr:uid="{00000000-0005-0000-0000-000037110000}"/>
    <cellStyle name="Normal 12 7 2 8" xfId="4382" xr:uid="{00000000-0005-0000-0000-000038110000}"/>
    <cellStyle name="Normal 12 7 2 9" xfId="4383" xr:uid="{00000000-0005-0000-0000-000039110000}"/>
    <cellStyle name="Normal 12 7 3" xfId="4384" xr:uid="{00000000-0005-0000-0000-00003A110000}"/>
    <cellStyle name="Normal 12 7 3 2" xfId="4385" xr:uid="{00000000-0005-0000-0000-00003B110000}"/>
    <cellStyle name="Normal 12 7 3 2 2" xfId="4386" xr:uid="{00000000-0005-0000-0000-00003C110000}"/>
    <cellStyle name="Normal 12 7 3 2 2 2" xfId="4387" xr:uid="{00000000-0005-0000-0000-00003D110000}"/>
    <cellStyle name="Normal 12 7 3 2 2 3" xfId="4388" xr:uid="{00000000-0005-0000-0000-00003E110000}"/>
    <cellStyle name="Normal 12 7 3 2 3" xfId="4389" xr:uid="{00000000-0005-0000-0000-00003F110000}"/>
    <cellStyle name="Normal 12 7 3 2 4" xfId="4390" xr:uid="{00000000-0005-0000-0000-000040110000}"/>
    <cellStyle name="Normal 12 7 3 3" xfId="4391" xr:uid="{00000000-0005-0000-0000-000041110000}"/>
    <cellStyle name="Normal 12 7 3 3 2" xfId="4392" xr:uid="{00000000-0005-0000-0000-000042110000}"/>
    <cellStyle name="Normal 12 7 3 3 2 2" xfId="4393" xr:uid="{00000000-0005-0000-0000-000043110000}"/>
    <cellStyle name="Normal 12 7 3 3 2 3" xfId="4394" xr:uid="{00000000-0005-0000-0000-000044110000}"/>
    <cellStyle name="Normal 12 7 3 3 3" xfId="4395" xr:uid="{00000000-0005-0000-0000-000045110000}"/>
    <cellStyle name="Normal 12 7 3 3 4" xfId="4396" xr:uid="{00000000-0005-0000-0000-000046110000}"/>
    <cellStyle name="Normal 12 7 3 4" xfId="4397" xr:uid="{00000000-0005-0000-0000-000047110000}"/>
    <cellStyle name="Normal 12 7 3 4 2" xfId="4398" xr:uid="{00000000-0005-0000-0000-000048110000}"/>
    <cellStyle name="Normal 12 7 3 4 2 2" xfId="4399" xr:uid="{00000000-0005-0000-0000-000049110000}"/>
    <cellStyle name="Normal 12 7 3 4 2 3" xfId="4400" xr:uid="{00000000-0005-0000-0000-00004A110000}"/>
    <cellStyle name="Normal 12 7 3 4 3" xfId="4401" xr:uid="{00000000-0005-0000-0000-00004B110000}"/>
    <cellStyle name="Normal 12 7 3 4 4" xfId="4402" xr:uid="{00000000-0005-0000-0000-00004C110000}"/>
    <cellStyle name="Normal 12 7 3 5" xfId="4403" xr:uid="{00000000-0005-0000-0000-00004D110000}"/>
    <cellStyle name="Normal 12 7 3 5 2" xfId="4404" xr:uid="{00000000-0005-0000-0000-00004E110000}"/>
    <cellStyle name="Normal 12 7 3 5 3" xfId="4405" xr:uid="{00000000-0005-0000-0000-00004F110000}"/>
    <cellStyle name="Normal 12 7 3 6" xfId="4406" xr:uid="{00000000-0005-0000-0000-000050110000}"/>
    <cellStyle name="Normal 12 7 3 7" xfId="4407" xr:uid="{00000000-0005-0000-0000-000051110000}"/>
    <cellStyle name="Normal 12 7 4" xfId="4408" xr:uid="{00000000-0005-0000-0000-000052110000}"/>
    <cellStyle name="Normal 12 7 4 2" xfId="4409" xr:uid="{00000000-0005-0000-0000-000053110000}"/>
    <cellStyle name="Normal 12 7 4 2 2" xfId="4410" xr:uid="{00000000-0005-0000-0000-000054110000}"/>
    <cellStyle name="Normal 12 7 4 2 3" xfId="4411" xr:uid="{00000000-0005-0000-0000-000055110000}"/>
    <cellStyle name="Normal 12 7 4 3" xfId="4412" xr:uid="{00000000-0005-0000-0000-000056110000}"/>
    <cellStyle name="Normal 12 7 4 4" xfId="4413" xr:uid="{00000000-0005-0000-0000-000057110000}"/>
    <cellStyle name="Normal 12 7 5" xfId="4414" xr:uid="{00000000-0005-0000-0000-000058110000}"/>
    <cellStyle name="Normal 12 7 5 2" xfId="4415" xr:uid="{00000000-0005-0000-0000-000059110000}"/>
    <cellStyle name="Normal 12 7 5 2 2" xfId="4416" xr:uid="{00000000-0005-0000-0000-00005A110000}"/>
    <cellStyle name="Normal 12 7 5 2 3" xfId="4417" xr:uid="{00000000-0005-0000-0000-00005B110000}"/>
    <cellStyle name="Normal 12 7 5 3" xfId="4418" xr:uid="{00000000-0005-0000-0000-00005C110000}"/>
    <cellStyle name="Normal 12 7 5 4" xfId="4419" xr:uid="{00000000-0005-0000-0000-00005D110000}"/>
    <cellStyle name="Normal 12 7 6" xfId="4420" xr:uid="{00000000-0005-0000-0000-00005E110000}"/>
    <cellStyle name="Normal 12 7 6 2" xfId="4421" xr:uid="{00000000-0005-0000-0000-00005F110000}"/>
    <cellStyle name="Normal 12 7 6 2 2" xfId="4422" xr:uid="{00000000-0005-0000-0000-000060110000}"/>
    <cellStyle name="Normal 12 7 6 2 3" xfId="4423" xr:uid="{00000000-0005-0000-0000-000061110000}"/>
    <cellStyle name="Normal 12 7 6 3" xfId="4424" xr:uid="{00000000-0005-0000-0000-000062110000}"/>
    <cellStyle name="Normal 12 7 6 4" xfId="4425" xr:uid="{00000000-0005-0000-0000-000063110000}"/>
    <cellStyle name="Normal 12 7 7" xfId="4426" xr:uid="{00000000-0005-0000-0000-000064110000}"/>
    <cellStyle name="Normal 12 7 7 2" xfId="4427" xr:uid="{00000000-0005-0000-0000-000065110000}"/>
    <cellStyle name="Normal 12 7 7 3" xfId="4428" xr:uid="{00000000-0005-0000-0000-000066110000}"/>
    <cellStyle name="Normal 12 7 8" xfId="4429" xr:uid="{00000000-0005-0000-0000-000067110000}"/>
    <cellStyle name="Normal 12 7 9" xfId="4430" xr:uid="{00000000-0005-0000-0000-000068110000}"/>
    <cellStyle name="Normal 12 8" xfId="4431" xr:uid="{00000000-0005-0000-0000-000069110000}"/>
    <cellStyle name="Normal 12 8 10" xfId="4432" xr:uid="{00000000-0005-0000-0000-00006A110000}"/>
    <cellStyle name="Normal 12 8 2" xfId="4433" xr:uid="{00000000-0005-0000-0000-00006B110000}"/>
    <cellStyle name="Normal 12 8 2 2" xfId="4434" xr:uid="{00000000-0005-0000-0000-00006C110000}"/>
    <cellStyle name="Normal 12 8 2 2 2" xfId="4435" xr:uid="{00000000-0005-0000-0000-00006D110000}"/>
    <cellStyle name="Normal 12 8 2 2 2 2" xfId="4436" xr:uid="{00000000-0005-0000-0000-00006E110000}"/>
    <cellStyle name="Normal 12 8 2 2 2 2 2" xfId="4437" xr:uid="{00000000-0005-0000-0000-00006F110000}"/>
    <cellStyle name="Normal 12 8 2 2 2 2 3" xfId="4438" xr:uid="{00000000-0005-0000-0000-000070110000}"/>
    <cellStyle name="Normal 12 8 2 2 2 3" xfId="4439" xr:uid="{00000000-0005-0000-0000-000071110000}"/>
    <cellStyle name="Normal 12 8 2 2 2 4" xfId="4440" xr:uid="{00000000-0005-0000-0000-000072110000}"/>
    <cellStyle name="Normal 12 8 2 2 3" xfId="4441" xr:uid="{00000000-0005-0000-0000-000073110000}"/>
    <cellStyle name="Normal 12 8 2 2 3 2" xfId="4442" xr:uid="{00000000-0005-0000-0000-000074110000}"/>
    <cellStyle name="Normal 12 8 2 2 3 2 2" xfId="4443" xr:uid="{00000000-0005-0000-0000-000075110000}"/>
    <cellStyle name="Normal 12 8 2 2 3 2 3" xfId="4444" xr:uid="{00000000-0005-0000-0000-000076110000}"/>
    <cellStyle name="Normal 12 8 2 2 3 3" xfId="4445" xr:uid="{00000000-0005-0000-0000-000077110000}"/>
    <cellStyle name="Normal 12 8 2 2 3 4" xfId="4446" xr:uid="{00000000-0005-0000-0000-000078110000}"/>
    <cellStyle name="Normal 12 8 2 2 4" xfId="4447" xr:uid="{00000000-0005-0000-0000-000079110000}"/>
    <cellStyle name="Normal 12 8 2 2 4 2" xfId="4448" xr:uid="{00000000-0005-0000-0000-00007A110000}"/>
    <cellStyle name="Normal 12 8 2 2 4 2 2" xfId="4449" xr:uid="{00000000-0005-0000-0000-00007B110000}"/>
    <cellStyle name="Normal 12 8 2 2 4 2 3" xfId="4450" xr:uid="{00000000-0005-0000-0000-00007C110000}"/>
    <cellStyle name="Normal 12 8 2 2 4 3" xfId="4451" xr:uid="{00000000-0005-0000-0000-00007D110000}"/>
    <cellStyle name="Normal 12 8 2 2 4 4" xfId="4452" xr:uid="{00000000-0005-0000-0000-00007E110000}"/>
    <cellStyle name="Normal 12 8 2 2 5" xfId="4453" xr:uid="{00000000-0005-0000-0000-00007F110000}"/>
    <cellStyle name="Normal 12 8 2 2 5 2" xfId="4454" xr:uid="{00000000-0005-0000-0000-000080110000}"/>
    <cellStyle name="Normal 12 8 2 2 5 3" xfId="4455" xr:uid="{00000000-0005-0000-0000-000081110000}"/>
    <cellStyle name="Normal 12 8 2 2 6" xfId="4456" xr:uid="{00000000-0005-0000-0000-000082110000}"/>
    <cellStyle name="Normal 12 8 2 2 7" xfId="4457" xr:uid="{00000000-0005-0000-0000-000083110000}"/>
    <cellStyle name="Normal 12 8 2 3" xfId="4458" xr:uid="{00000000-0005-0000-0000-000084110000}"/>
    <cellStyle name="Normal 12 8 2 3 2" xfId="4459" xr:uid="{00000000-0005-0000-0000-000085110000}"/>
    <cellStyle name="Normal 12 8 2 3 2 2" xfId="4460" xr:uid="{00000000-0005-0000-0000-000086110000}"/>
    <cellStyle name="Normal 12 8 2 3 2 3" xfId="4461" xr:uid="{00000000-0005-0000-0000-000087110000}"/>
    <cellStyle name="Normal 12 8 2 3 3" xfId="4462" xr:uid="{00000000-0005-0000-0000-000088110000}"/>
    <cellStyle name="Normal 12 8 2 3 4" xfId="4463" xr:uid="{00000000-0005-0000-0000-000089110000}"/>
    <cellStyle name="Normal 12 8 2 4" xfId="4464" xr:uid="{00000000-0005-0000-0000-00008A110000}"/>
    <cellStyle name="Normal 12 8 2 4 2" xfId="4465" xr:uid="{00000000-0005-0000-0000-00008B110000}"/>
    <cellStyle name="Normal 12 8 2 4 2 2" xfId="4466" xr:uid="{00000000-0005-0000-0000-00008C110000}"/>
    <cellStyle name="Normal 12 8 2 4 2 3" xfId="4467" xr:uid="{00000000-0005-0000-0000-00008D110000}"/>
    <cellStyle name="Normal 12 8 2 4 3" xfId="4468" xr:uid="{00000000-0005-0000-0000-00008E110000}"/>
    <cellStyle name="Normal 12 8 2 4 4" xfId="4469" xr:uid="{00000000-0005-0000-0000-00008F110000}"/>
    <cellStyle name="Normal 12 8 2 5" xfId="4470" xr:uid="{00000000-0005-0000-0000-000090110000}"/>
    <cellStyle name="Normal 12 8 2 5 2" xfId="4471" xr:uid="{00000000-0005-0000-0000-000091110000}"/>
    <cellStyle name="Normal 12 8 2 5 2 2" xfId="4472" xr:uid="{00000000-0005-0000-0000-000092110000}"/>
    <cellStyle name="Normal 12 8 2 5 2 3" xfId="4473" xr:uid="{00000000-0005-0000-0000-000093110000}"/>
    <cellStyle name="Normal 12 8 2 5 3" xfId="4474" xr:uid="{00000000-0005-0000-0000-000094110000}"/>
    <cellStyle name="Normal 12 8 2 5 4" xfId="4475" xr:uid="{00000000-0005-0000-0000-000095110000}"/>
    <cellStyle name="Normal 12 8 2 6" xfId="4476" xr:uid="{00000000-0005-0000-0000-000096110000}"/>
    <cellStyle name="Normal 12 8 2 6 2" xfId="4477" xr:uid="{00000000-0005-0000-0000-000097110000}"/>
    <cellStyle name="Normal 12 8 2 6 3" xfId="4478" xr:uid="{00000000-0005-0000-0000-000098110000}"/>
    <cellStyle name="Normal 12 8 2 7" xfId="4479" xr:uid="{00000000-0005-0000-0000-000099110000}"/>
    <cellStyle name="Normal 12 8 2 8" xfId="4480" xr:uid="{00000000-0005-0000-0000-00009A110000}"/>
    <cellStyle name="Normal 12 8 2 9" xfId="4481" xr:uid="{00000000-0005-0000-0000-00009B110000}"/>
    <cellStyle name="Normal 12 8 3" xfId="4482" xr:uid="{00000000-0005-0000-0000-00009C110000}"/>
    <cellStyle name="Normal 12 8 3 2" xfId="4483" xr:uid="{00000000-0005-0000-0000-00009D110000}"/>
    <cellStyle name="Normal 12 8 3 2 2" xfId="4484" xr:uid="{00000000-0005-0000-0000-00009E110000}"/>
    <cellStyle name="Normal 12 8 3 2 2 2" xfId="4485" xr:uid="{00000000-0005-0000-0000-00009F110000}"/>
    <cellStyle name="Normal 12 8 3 2 2 3" xfId="4486" xr:uid="{00000000-0005-0000-0000-0000A0110000}"/>
    <cellStyle name="Normal 12 8 3 2 3" xfId="4487" xr:uid="{00000000-0005-0000-0000-0000A1110000}"/>
    <cellStyle name="Normal 12 8 3 2 4" xfId="4488" xr:uid="{00000000-0005-0000-0000-0000A2110000}"/>
    <cellStyle name="Normal 12 8 3 3" xfId="4489" xr:uid="{00000000-0005-0000-0000-0000A3110000}"/>
    <cellStyle name="Normal 12 8 3 3 2" xfId="4490" xr:uid="{00000000-0005-0000-0000-0000A4110000}"/>
    <cellStyle name="Normal 12 8 3 3 2 2" xfId="4491" xr:uid="{00000000-0005-0000-0000-0000A5110000}"/>
    <cellStyle name="Normal 12 8 3 3 2 3" xfId="4492" xr:uid="{00000000-0005-0000-0000-0000A6110000}"/>
    <cellStyle name="Normal 12 8 3 3 3" xfId="4493" xr:uid="{00000000-0005-0000-0000-0000A7110000}"/>
    <cellStyle name="Normal 12 8 3 3 4" xfId="4494" xr:uid="{00000000-0005-0000-0000-0000A8110000}"/>
    <cellStyle name="Normal 12 8 3 4" xfId="4495" xr:uid="{00000000-0005-0000-0000-0000A9110000}"/>
    <cellStyle name="Normal 12 8 3 4 2" xfId="4496" xr:uid="{00000000-0005-0000-0000-0000AA110000}"/>
    <cellStyle name="Normal 12 8 3 4 2 2" xfId="4497" xr:uid="{00000000-0005-0000-0000-0000AB110000}"/>
    <cellStyle name="Normal 12 8 3 4 2 3" xfId="4498" xr:uid="{00000000-0005-0000-0000-0000AC110000}"/>
    <cellStyle name="Normal 12 8 3 4 3" xfId="4499" xr:uid="{00000000-0005-0000-0000-0000AD110000}"/>
    <cellStyle name="Normal 12 8 3 4 4" xfId="4500" xr:uid="{00000000-0005-0000-0000-0000AE110000}"/>
    <cellStyle name="Normal 12 8 3 5" xfId="4501" xr:uid="{00000000-0005-0000-0000-0000AF110000}"/>
    <cellStyle name="Normal 12 8 3 5 2" xfId="4502" xr:uid="{00000000-0005-0000-0000-0000B0110000}"/>
    <cellStyle name="Normal 12 8 3 5 3" xfId="4503" xr:uid="{00000000-0005-0000-0000-0000B1110000}"/>
    <cellStyle name="Normal 12 8 3 6" xfId="4504" xr:uid="{00000000-0005-0000-0000-0000B2110000}"/>
    <cellStyle name="Normal 12 8 3 7" xfId="4505" xr:uid="{00000000-0005-0000-0000-0000B3110000}"/>
    <cellStyle name="Normal 12 8 4" xfId="4506" xr:uid="{00000000-0005-0000-0000-0000B4110000}"/>
    <cellStyle name="Normal 12 8 4 2" xfId="4507" xr:uid="{00000000-0005-0000-0000-0000B5110000}"/>
    <cellStyle name="Normal 12 8 4 2 2" xfId="4508" xr:uid="{00000000-0005-0000-0000-0000B6110000}"/>
    <cellStyle name="Normal 12 8 4 2 3" xfId="4509" xr:uid="{00000000-0005-0000-0000-0000B7110000}"/>
    <cellStyle name="Normal 12 8 4 3" xfId="4510" xr:uid="{00000000-0005-0000-0000-0000B8110000}"/>
    <cellStyle name="Normal 12 8 4 4" xfId="4511" xr:uid="{00000000-0005-0000-0000-0000B9110000}"/>
    <cellStyle name="Normal 12 8 5" xfId="4512" xr:uid="{00000000-0005-0000-0000-0000BA110000}"/>
    <cellStyle name="Normal 12 8 5 2" xfId="4513" xr:uid="{00000000-0005-0000-0000-0000BB110000}"/>
    <cellStyle name="Normal 12 8 5 2 2" xfId="4514" xr:uid="{00000000-0005-0000-0000-0000BC110000}"/>
    <cellStyle name="Normal 12 8 5 2 3" xfId="4515" xr:uid="{00000000-0005-0000-0000-0000BD110000}"/>
    <cellStyle name="Normal 12 8 5 3" xfId="4516" xr:uid="{00000000-0005-0000-0000-0000BE110000}"/>
    <cellStyle name="Normal 12 8 5 4" xfId="4517" xr:uid="{00000000-0005-0000-0000-0000BF110000}"/>
    <cellStyle name="Normal 12 8 6" xfId="4518" xr:uid="{00000000-0005-0000-0000-0000C0110000}"/>
    <cellStyle name="Normal 12 8 6 2" xfId="4519" xr:uid="{00000000-0005-0000-0000-0000C1110000}"/>
    <cellStyle name="Normal 12 8 6 2 2" xfId="4520" xr:uid="{00000000-0005-0000-0000-0000C2110000}"/>
    <cellStyle name="Normal 12 8 6 2 3" xfId="4521" xr:uid="{00000000-0005-0000-0000-0000C3110000}"/>
    <cellStyle name="Normal 12 8 6 3" xfId="4522" xr:uid="{00000000-0005-0000-0000-0000C4110000}"/>
    <cellStyle name="Normal 12 8 6 4" xfId="4523" xr:uid="{00000000-0005-0000-0000-0000C5110000}"/>
    <cellStyle name="Normal 12 8 7" xfId="4524" xr:uid="{00000000-0005-0000-0000-0000C6110000}"/>
    <cellStyle name="Normal 12 8 7 2" xfId="4525" xr:uid="{00000000-0005-0000-0000-0000C7110000}"/>
    <cellStyle name="Normal 12 8 7 3" xfId="4526" xr:uid="{00000000-0005-0000-0000-0000C8110000}"/>
    <cellStyle name="Normal 12 8 8" xfId="4527" xr:uid="{00000000-0005-0000-0000-0000C9110000}"/>
    <cellStyle name="Normal 12 8 9" xfId="4528" xr:uid="{00000000-0005-0000-0000-0000CA110000}"/>
    <cellStyle name="Normal 12 9" xfId="4529" xr:uid="{00000000-0005-0000-0000-0000CB110000}"/>
    <cellStyle name="Normal 12 9 10" xfId="4530" xr:uid="{00000000-0005-0000-0000-0000CC110000}"/>
    <cellStyle name="Normal 12 9 2" xfId="4531" xr:uid="{00000000-0005-0000-0000-0000CD110000}"/>
    <cellStyle name="Normal 12 9 2 2" xfId="4532" xr:uid="{00000000-0005-0000-0000-0000CE110000}"/>
    <cellStyle name="Normal 12 9 2 2 2" xfId="4533" xr:uid="{00000000-0005-0000-0000-0000CF110000}"/>
    <cellStyle name="Normal 12 9 2 2 2 2" xfId="4534" xr:uid="{00000000-0005-0000-0000-0000D0110000}"/>
    <cellStyle name="Normal 12 9 2 2 2 2 2" xfId="4535" xr:uid="{00000000-0005-0000-0000-0000D1110000}"/>
    <cellStyle name="Normal 12 9 2 2 2 2 3" xfId="4536" xr:uid="{00000000-0005-0000-0000-0000D2110000}"/>
    <cellStyle name="Normal 12 9 2 2 2 3" xfId="4537" xr:uid="{00000000-0005-0000-0000-0000D3110000}"/>
    <cellStyle name="Normal 12 9 2 2 2 4" xfId="4538" xr:uid="{00000000-0005-0000-0000-0000D4110000}"/>
    <cellStyle name="Normal 12 9 2 2 3" xfId="4539" xr:uid="{00000000-0005-0000-0000-0000D5110000}"/>
    <cellStyle name="Normal 12 9 2 2 3 2" xfId="4540" xr:uid="{00000000-0005-0000-0000-0000D6110000}"/>
    <cellStyle name="Normal 12 9 2 2 3 2 2" xfId="4541" xr:uid="{00000000-0005-0000-0000-0000D7110000}"/>
    <cellStyle name="Normal 12 9 2 2 3 2 3" xfId="4542" xr:uid="{00000000-0005-0000-0000-0000D8110000}"/>
    <cellStyle name="Normal 12 9 2 2 3 3" xfId="4543" xr:uid="{00000000-0005-0000-0000-0000D9110000}"/>
    <cellStyle name="Normal 12 9 2 2 3 4" xfId="4544" xr:uid="{00000000-0005-0000-0000-0000DA110000}"/>
    <cellStyle name="Normal 12 9 2 2 4" xfId="4545" xr:uid="{00000000-0005-0000-0000-0000DB110000}"/>
    <cellStyle name="Normal 12 9 2 2 4 2" xfId="4546" xr:uid="{00000000-0005-0000-0000-0000DC110000}"/>
    <cellStyle name="Normal 12 9 2 2 4 2 2" xfId="4547" xr:uid="{00000000-0005-0000-0000-0000DD110000}"/>
    <cellStyle name="Normal 12 9 2 2 4 2 3" xfId="4548" xr:uid="{00000000-0005-0000-0000-0000DE110000}"/>
    <cellStyle name="Normal 12 9 2 2 4 3" xfId="4549" xr:uid="{00000000-0005-0000-0000-0000DF110000}"/>
    <cellStyle name="Normal 12 9 2 2 4 4" xfId="4550" xr:uid="{00000000-0005-0000-0000-0000E0110000}"/>
    <cellStyle name="Normal 12 9 2 2 5" xfId="4551" xr:uid="{00000000-0005-0000-0000-0000E1110000}"/>
    <cellStyle name="Normal 12 9 2 2 5 2" xfId="4552" xr:uid="{00000000-0005-0000-0000-0000E2110000}"/>
    <cellStyle name="Normal 12 9 2 2 5 3" xfId="4553" xr:uid="{00000000-0005-0000-0000-0000E3110000}"/>
    <cellStyle name="Normal 12 9 2 2 6" xfId="4554" xr:uid="{00000000-0005-0000-0000-0000E4110000}"/>
    <cellStyle name="Normal 12 9 2 2 7" xfId="4555" xr:uid="{00000000-0005-0000-0000-0000E5110000}"/>
    <cellStyle name="Normal 12 9 2 3" xfId="4556" xr:uid="{00000000-0005-0000-0000-0000E6110000}"/>
    <cellStyle name="Normal 12 9 2 3 2" xfId="4557" xr:uid="{00000000-0005-0000-0000-0000E7110000}"/>
    <cellStyle name="Normal 12 9 2 3 2 2" xfId="4558" xr:uid="{00000000-0005-0000-0000-0000E8110000}"/>
    <cellStyle name="Normal 12 9 2 3 2 3" xfId="4559" xr:uid="{00000000-0005-0000-0000-0000E9110000}"/>
    <cellStyle name="Normal 12 9 2 3 3" xfId="4560" xr:uid="{00000000-0005-0000-0000-0000EA110000}"/>
    <cellStyle name="Normal 12 9 2 3 4" xfId="4561" xr:uid="{00000000-0005-0000-0000-0000EB110000}"/>
    <cellStyle name="Normal 12 9 2 4" xfId="4562" xr:uid="{00000000-0005-0000-0000-0000EC110000}"/>
    <cellStyle name="Normal 12 9 2 4 2" xfId="4563" xr:uid="{00000000-0005-0000-0000-0000ED110000}"/>
    <cellStyle name="Normal 12 9 2 4 2 2" xfId="4564" xr:uid="{00000000-0005-0000-0000-0000EE110000}"/>
    <cellStyle name="Normal 12 9 2 4 2 3" xfId="4565" xr:uid="{00000000-0005-0000-0000-0000EF110000}"/>
    <cellStyle name="Normal 12 9 2 4 3" xfId="4566" xr:uid="{00000000-0005-0000-0000-0000F0110000}"/>
    <cellStyle name="Normal 12 9 2 4 4" xfId="4567" xr:uid="{00000000-0005-0000-0000-0000F1110000}"/>
    <cellStyle name="Normal 12 9 2 5" xfId="4568" xr:uid="{00000000-0005-0000-0000-0000F2110000}"/>
    <cellStyle name="Normal 12 9 2 5 2" xfId="4569" xr:uid="{00000000-0005-0000-0000-0000F3110000}"/>
    <cellStyle name="Normal 12 9 2 5 2 2" xfId="4570" xr:uid="{00000000-0005-0000-0000-0000F4110000}"/>
    <cellStyle name="Normal 12 9 2 5 2 3" xfId="4571" xr:uid="{00000000-0005-0000-0000-0000F5110000}"/>
    <cellStyle name="Normal 12 9 2 5 3" xfId="4572" xr:uid="{00000000-0005-0000-0000-0000F6110000}"/>
    <cellStyle name="Normal 12 9 2 5 4" xfId="4573" xr:uid="{00000000-0005-0000-0000-0000F7110000}"/>
    <cellStyle name="Normal 12 9 2 6" xfId="4574" xr:uid="{00000000-0005-0000-0000-0000F8110000}"/>
    <cellStyle name="Normal 12 9 2 6 2" xfId="4575" xr:uid="{00000000-0005-0000-0000-0000F9110000}"/>
    <cellStyle name="Normal 12 9 2 6 3" xfId="4576" xr:uid="{00000000-0005-0000-0000-0000FA110000}"/>
    <cellStyle name="Normal 12 9 2 7" xfId="4577" xr:uid="{00000000-0005-0000-0000-0000FB110000}"/>
    <cellStyle name="Normal 12 9 2 8" xfId="4578" xr:uid="{00000000-0005-0000-0000-0000FC110000}"/>
    <cellStyle name="Normal 12 9 2 9" xfId="4579" xr:uid="{00000000-0005-0000-0000-0000FD110000}"/>
    <cellStyle name="Normal 12 9 3" xfId="4580" xr:uid="{00000000-0005-0000-0000-0000FE110000}"/>
    <cellStyle name="Normal 12 9 3 2" xfId="4581" xr:uid="{00000000-0005-0000-0000-0000FF110000}"/>
    <cellStyle name="Normal 12 9 3 2 2" xfId="4582" xr:uid="{00000000-0005-0000-0000-000000120000}"/>
    <cellStyle name="Normal 12 9 3 2 2 2" xfId="4583" xr:uid="{00000000-0005-0000-0000-000001120000}"/>
    <cellStyle name="Normal 12 9 3 2 2 3" xfId="4584" xr:uid="{00000000-0005-0000-0000-000002120000}"/>
    <cellStyle name="Normal 12 9 3 2 3" xfId="4585" xr:uid="{00000000-0005-0000-0000-000003120000}"/>
    <cellStyle name="Normal 12 9 3 2 4" xfId="4586" xr:uid="{00000000-0005-0000-0000-000004120000}"/>
    <cellStyle name="Normal 12 9 3 3" xfId="4587" xr:uid="{00000000-0005-0000-0000-000005120000}"/>
    <cellStyle name="Normal 12 9 3 3 2" xfId="4588" xr:uid="{00000000-0005-0000-0000-000006120000}"/>
    <cellStyle name="Normal 12 9 3 3 2 2" xfId="4589" xr:uid="{00000000-0005-0000-0000-000007120000}"/>
    <cellStyle name="Normal 12 9 3 3 2 3" xfId="4590" xr:uid="{00000000-0005-0000-0000-000008120000}"/>
    <cellStyle name="Normal 12 9 3 3 3" xfId="4591" xr:uid="{00000000-0005-0000-0000-000009120000}"/>
    <cellStyle name="Normal 12 9 3 3 4" xfId="4592" xr:uid="{00000000-0005-0000-0000-00000A120000}"/>
    <cellStyle name="Normal 12 9 3 4" xfId="4593" xr:uid="{00000000-0005-0000-0000-00000B120000}"/>
    <cellStyle name="Normal 12 9 3 4 2" xfId="4594" xr:uid="{00000000-0005-0000-0000-00000C120000}"/>
    <cellStyle name="Normal 12 9 3 4 2 2" xfId="4595" xr:uid="{00000000-0005-0000-0000-00000D120000}"/>
    <cellStyle name="Normal 12 9 3 4 2 3" xfId="4596" xr:uid="{00000000-0005-0000-0000-00000E120000}"/>
    <cellStyle name="Normal 12 9 3 4 3" xfId="4597" xr:uid="{00000000-0005-0000-0000-00000F120000}"/>
    <cellStyle name="Normal 12 9 3 4 4" xfId="4598" xr:uid="{00000000-0005-0000-0000-000010120000}"/>
    <cellStyle name="Normal 12 9 3 5" xfId="4599" xr:uid="{00000000-0005-0000-0000-000011120000}"/>
    <cellStyle name="Normal 12 9 3 5 2" xfId="4600" xr:uid="{00000000-0005-0000-0000-000012120000}"/>
    <cellStyle name="Normal 12 9 3 5 3" xfId="4601" xr:uid="{00000000-0005-0000-0000-000013120000}"/>
    <cellStyle name="Normal 12 9 3 6" xfId="4602" xr:uid="{00000000-0005-0000-0000-000014120000}"/>
    <cellStyle name="Normal 12 9 3 7" xfId="4603" xr:uid="{00000000-0005-0000-0000-000015120000}"/>
    <cellStyle name="Normal 12 9 4" xfId="4604" xr:uid="{00000000-0005-0000-0000-000016120000}"/>
    <cellStyle name="Normal 12 9 4 2" xfId="4605" xr:uid="{00000000-0005-0000-0000-000017120000}"/>
    <cellStyle name="Normal 12 9 4 2 2" xfId="4606" xr:uid="{00000000-0005-0000-0000-000018120000}"/>
    <cellStyle name="Normal 12 9 4 2 3" xfId="4607" xr:uid="{00000000-0005-0000-0000-000019120000}"/>
    <cellStyle name="Normal 12 9 4 3" xfId="4608" xr:uid="{00000000-0005-0000-0000-00001A120000}"/>
    <cellStyle name="Normal 12 9 4 4" xfId="4609" xr:uid="{00000000-0005-0000-0000-00001B120000}"/>
    <cellStyle name="Normal 12 9 5" xfId="4610" xr:uid="{00000000-0005-0000-0000-00001C120000}"/>
    <cellStyle name="Normal 12 9 5 2" xfId="4611" xr:uid="{00000000-0005-0000-0000-00001D120000}"/>
    <cellStyle name="Normal 12 9 5 2 2" xfId="4612" xr:uid="{00000000-0005-0000-0000-00001E120000}"/>
    <cellStyle name="Normal 12 9 5 2 3" xfId="4613" xr:uid="{00000000-0005-0000-0000-00001F120000}"/>
    <cellStyle name="Normal 12 9 5 3" xfId="4614" xr:uid="{00000000-0005-0000-0000-000020120000}"/>
    <cellStyle name="Normal 12 9 5 4" xfId="4615" xr:uid="{00000000-0005-0000-0000-000021120000}"/>
    <cellStyle name="Normal 12 9 6" xfId="4616" xr:uid="{00000000-0005-0000-0000-000022120000}"/>
    <cellStyle name="Normal 12 9 6 2" xfId="4617" xr:uid="{00000000-0005-0000-0000-000023120000}"/>
    <cellStyle name="Normal 12 9 6 2 2" xfId="4618" xr:uid="{00000000-0005-0000-0000-000024120000}"/>
    <cellStyle name="Normal 12 9 6 2 3" xfId="4619" xr:uid="{00000000-0005-0000-0000-000025120000}"/>
    <cellStyle name="Normal 12 9 6 3" xfId="4620" xr:uid="{00000000-0005-0000-0000-000026120000}"/>
    <cellStyle name="Normal 12 9 6 4" xfId="4621" xr:uid="{00000000-0005-0000-0000-000027120000}"/>
    <cellStyle name="Normal 12 9 7" xfId="4622" xr:uid="{00000000-0005-0000-0000-000028120000}"/>
    <cellStyle name="Normal 12 9 7 2" xfId="4623" xr:uid="{00000000-0005-0000-0000-000029120000}"/>
    <cellStyle name="Normal 12 9 7 3" xfId="4624" xr:uid="{00000000-0005-0000-0000-00002A120000}"/>
    <cellStyle name="Normal 12 9 8" xfId="4625" xr:uid="{00000000-0005-0000-0000-00002B120000}"/>
    <cellStyle name="Normal 12 9 9" xfId="4626" xr:uid="{00000000-0005-0000-0000-00002C120000}"/>
    <cellStyle name="Normal 120" xfId="43911" xr:uid="{00000000-0005-0000-0000-00002D120000}"/>
    <cellStyle name="Normal 121" xfId="4627" xr:uid="{00000000-0005-0000-0000-00002E120000}"/>
    <cellStyle name="Normal 122" xfId="43913" xr:uid="{00000000-0005-0000-0000-00002F120000}"/>
    <cellStyle name="Normal 123" xfId="43926" xr:uid="{00000000-0005-0000-0000-000030120000}"/>
    <cellStyle name="Normal 124" xfId="24" xr:uid="{00000000-0005-0000-0000-000031120000}"/>
    <cellStyle name="Normal 125" xfId="43915" xr:uid="{00000000-0005-0000-0000-000032120000}"/>
    <cellStyle name="Normal 126" xfId="43934" xr:uid="{00000000-0005-0000-0000-000033120000}"/>
    <cellStyle name="Normal 127" xfId="43938" xr:uid="{00000000-0005-0000-0000-000034120000}"/>
    <cellStyle name="Normal 128" xfId="43947" xr:uid="{00000000-0005-0000-0000-000035120000}"/>
    <cellStyle name="Normal 129" xfId="43948" xr:uid="{00000000-0005-0000-0000-000036120000}"/>
    <cellStyle name="Normal 13" xfId="4628" xr:uid="{00000000-0005-0000-0000-000037120000}"/>
    <cellStyle name="Normal 13 2" xfId="4629" xr:uid="{00000000-0005-0000-0000-000038120000}"/>
    <cellStyle name="Normal 13 2 2" xfId="4630" xr:uid="{00000000-0005-0000-0000-000039120000}"/>
    <cellStyle name="Normal 13 2 3" xfId="4631" xr:uid="{00000000-0005-0000-0000-00003A120000}"/>
    <cellStyle name="Normal 13 2 4" xfId="43960" xr:uid="{00000000-0005-0000-0000-00003B120000}"/>
    <cellStyle name="Normal 13 3" xfId="4632" xr:uid="{00000000-0005-0000-0000-00003C120000}"/>
    <cellStyle name="Normal 13 3 2" xfId="4633" xr:uid="{00000000-0005-0000-0000-00003D120000}"/>
    <cellStyle name="Normal 13 3 3" xfId="43961" xr:uid="{00000000-0005-0000-0000-00003E120000}"/>
    <cellStyle name="Normal 13 4" xfId="4634" xr:uid="{00000000-0005-0000-0000-00003F120000}"/>
    <cellStyle name="Normal 13 4 2" xfId="43962" xr:uid="{00000000-0005-0000-0000-000040120000}"/>
    <cellStyle name="Normal 130" xfId="43959" xr:uid="{00000000-0005-0000-0000-000041120000}"/>
    <cellStyle name="Normal 131" xfId="44014" xr:uid="{00000000-0005-0000-0000-000042120000}"/>
    <cellStyle name="Normal 132" xfId="44075" xr:uid="{CAAB4C45-40A5-46D0-A501-51DD35B1FC3E}"/>
    <cellStyle name="Normal 14" xfId="4635" xr:uid="{00000000-0005-0000-0000-000043120000}"/>
    <cellStyle name="Normal 14 2" xfId="4636" xr:uid="{00000000-0005-0000-0000-000044120000}"/>
    <cellStyle name="Normal 14 2 2" xfId="43943" xr:uid="{00000000-0005-0000-0000-000045120000}"/>
    <cellStyle name="Normal 14 3" xfId="4637" xr:uid="{00000000-0005-0000-0000-000046120000}"/>
    <cellStyle name="Normal 14 3 2" xfId="43963" xr:uid="{00000000-0005-0000-0000-000047120000}"/>
    <cellStyle name="Normal 14 4" xfId="4638" xr:uid="{00000000-0005-0000-0000-000048120000}"/>
    <cellStyle name="Normal 15" xfId="4639" xr:uid="{00000000-0005-0000-0000-000049120000}"/>
    <cellStyle name="Normal 15 10 3" xfId="4640" xr:uid="{00000000-0005-0000-0000-00004A120000}"/>
    <cellStyle name="Normal 15 2" xfId="4641" xr:uid="{00000000-0005-0000-0000-00004B120000}"/>
    <cellStyle name="Normal 15 2 2" xfId="4642" xr:uid="{00000000-0005-0000-0000-00004C120000}"/>
    <cellStyle name="Normal 15 2 2 2" xfId="4643" xr:uid="{00000000-0005-0000-0000-00004D120000}"/>
    <cellStyle name="Normal 15 2 3" xfId="4644" xr:uid="{00000000-0005-0000-0000-00004E120000}"/>
    <cellStyle name="Normal 15 2 4" xfId="4645" xr:uid="{00000000-0005-0000-0000-00004F120000}"/>
    <cellStyle name="Normal 15 3" xfId="4646" xr:uid="{00000000-0005-0000-0000-000050120000}"/>
    <cellStyle name="Normal 15 3 2" xfId="4647" xr:uid="{00000000-0005-0000-0000-000051120000}"/>
    <cellStyle name="Normal 15 3 2 2" xfId="4648" xr:uid="{00000000-0005-0000-0000-000052120000}"/>
    <cellStyle name="Normal 15 3 3" xfId="4649" xr:uid="{00000000-0005-0000-0000-000053120000}"/>
    <cellStyle name="Normal 15 3 4" xfId="4650" xr:uid="{00000000-0005-0000-0000-000054120000}"/>
    <cellStyle name="Normal 15 3 5" xfId="43964" xr:uid="{00000000-0005-0000-0000-000055120000}"/>
    <cellStyle name="Normal 15 4" xfId="4651" xr:uid="{00000000-0005-0000-0000-000056120000}"/>
    <cellStyle name="Normal 15 4 2" xfId="4652" xr:uid="{00000000-0005-0000-0000-000057120000}"/>
    <cellStyle name="Normal 15 4 3" xfId="43965" xr:uid="{00000000-0005-0000-0000-000058120000}"/>
    <cellStyle name="Normal 16" xfId="11" xr:uid="{00000000-0005-0000-0000-000059120000}"/>
    <cellStyle name="Normal 16 2" xfId="4654" xr:uid="{00000000-0005-0000-0000-00005A120000}"/>
    <cellStyle name="Normal 16 2 2" xfId="4655" xr:uid="{00000000-0005-0000-0000-00005B120000}"/>
    <cellStyle name="Normal 16 2 3" xfId="43966" xr:uid="{00000000-0005-0000-0000-00005C120000}"/>
    <cellStyle name="Normal 16 3" xfId="4656" xr:uid="{00000000-0005-0000-0000-00005D120000}"/>
    <cellStyle name="Normal 16 3 2" xfId="43967" xr:uid="{00000000-0005-0000-0000-00005E120000}"/>
    <cellStyle name="Normal 16 4" xfId="4657" xr:uid="{00000000-0005-0000-0000-00005F120000}"/>
    <cellStyle name="Normal 16 4 2" xfId="43968" xr:uid="{00000000-0005-0000-0000-000060120000}"/>
    <cellStyle name="Normal 16 5" xfId="4658" xr:uid="{00000000-0005-0000-0000-000061120000}"/>
    <cellStyle name="Normal 16 6" xfId="4653" xr:uid="{00000000-0005-0000-0000-000062120000}"/>
    <cellStyle name="Normal 165" xfId="14" xr:uid="{00000000-0005-0000-0000-000063120000}"/>
    <cellStyle name="Normal 17" xfId="4659" xr:uid="{00000000-0005-0000-0000-000064120000}"/>
    <cellStyle name="Normal 17 2" xfId="4660" xr:uid="{00000000-0005-0000-0000-000065120000}"/>
    <cellStyle name="Normal 17 2 2" xfId="4661" xr:uid="{00000000-0005-0000-0000-000066120000}"/>
    <cellStyle name="Normal 17 2 3" xfId="43969" xr:uid="{00000000-0005-0000-0000-000067120000}"/>
    <cellStyle name="Normal 17 3" xfId="4662" xr:uid="{00000000-0005-0000-0000-000068120000}"/>
    <cellStyle name="Normal 17 3 2" xfId="43970" xr:uid="{00000000-0005-0000-0000-000069120000}"/>
    <cellStyle name="Normal 17 4" xfId="43971" xr:uid="{00000000-0005-0000-0000-00006A120000}"/>
    <cellStyle name="Normal 18" xfId="4663" xr:uid="{00000000-0005-0000-0000-00006B120000}"/>
    <cellStyle name="Normal 18 10" xfId="4664" xr:uid="{00000000-0005-0000-0000-00006C120000}"/>
    <cellStyle name="Normal 18 10 2" xfId="4665" xr:uid="{00000000-0005-0000-0000-00006D120000}"/>
    <cellStyle name="Normal 18 10 2 2" xfId="4666" xr:uid="{00000000-0005-0000-0000-00006E120000}"/>
    <cellStyle name="Normal 18 10 2 2 2" xfId="4667" xr:uid="{00000000-0005-0000-0000-00006F120000}"/>
    <cellStyle name="Normal 18 10 2 2 2 2" xfId="4668" xr:uid="{00000000-0005-0000-0000-000070120000}"/>
    <cellStyle name="Normal 18 10 2 2 2 3" xfId="4669" xr:uid="{00000000-0005-0000-0000-000071120000}"/>
    <cellStyle name="Normal 18 10 2 2 3" xfId="4670" xr:uid="{00000000-0005-0000-0000-000072120000}"/>
    <cellStyle name="Normal 18 10 2 2 4" xfId="4671" xr:uid="{00000000-0005-0000-0000-000073120000}"/>
    <cellStyle name="Normal 18 10 2 3" xfId="4672" xr:uid="{00000000-0005-0000-0000-000074120000}"/>
    <cellStyle name="Normal 18 10 2 3 2" xfId="4673" xr:uid="{00000000-0005-0000-0000-000075120000}"/>
    <cellStyle name="Normal 18 10 2 3 2 2" xfId="4674" xr:uid="{00000000-0005-0000-0000-000076120000}"/>
    <cellStyle name="Normal 18 10 2 3 2 3" xfId="4675" xr:uid="{00000000-0005-0000-0000-000077120000}"/>
    <cellStyle name="Normal 18 10 2 3 3" xfId="4676" xr:uid="{00000000-0005-0000-0000-000078120000}"/>
    <cellStyle name="Normal 18 10 2 3 4" xfId="4677" xr:uid="{00000000-0005-0000-0000-000079120000}"/>
    <cellStyle name="Normal 18 10 2 4" xfId="4678" xr:uid="{00000000-0005-0000-0000-00007A120000}"/>
    <cellStyle name="Normal 18 10 2 4 2" xfId="4679" xr:uid="{00000000-0005-0000-0000-00007B120000}"/>
    <cellStyle name="Normal 18 10 2 4 2 2" xfId="4680" xr:uid="{00000000-0005-0000-0000-00007C120000}"/>
    <cellStyle name="Normal 18 10 2 4 2 3" xfId="4681" xr:uid="{00000000-0005-0000-0000-00007D120000}"/>
    <cellStyle name="Normal 18 10 2 4 3" xfId="4682" xr:uid="{00000000-0005-0000-0000-00007E120000}"/>
    <cellStyle name="Normal 18 10 2 4 4" xfId="4683" xr:uid="{00000000-0005-0000-0000-00007F120000}"/>
    <cellStyle name="Normal 18 10 2 5" xfId="4684" xr:uid="{00000000-0005-0000-0000-000080120000}"/>
    <cellStyle name="Normal 18 10 2 5 2" xfId="4685" xr:uid="{00000000-0005-0000-0000-000081120000}"/>
    <cellStyle name="Normal 18 10 2 5 3" xfId="4686" xr:uid="{00000000-0005-0000-0000-000082120000}"/>
    <cellStyle name="Normal 18 10 2 6" xfId="4687" xr:uid="{00000000-0005-0000-0000-000083120000}"/>
    <cellStyle name="Normal 18 10 2 7" xfId="4688" xr:uid="{00000000-0005-0000-0000-000084120000}"/>
    <cellStyle name="Normal 18 10 3" xfId="4689" xr:uid="{00000000-0005-0000-0000-000085120000}"/>
    <cellStyle name="Normal 18 10 3 2" xfId="4690" xr:uid="{00000000-0005-0000-0000-000086120000}"/>
    <cellStyle name="Normal 18 10 3 2 2" xfId="4691" xr:uid="{00000000-0005-0000-0000-000087120000}"/>
    <cellStyle name="Normal 18 10 3 2 3" xfId="4692" xr:uid="{00000000-0005-0000-0000-000088120000}"/>
    <cellStyle name="Normal 18 10 3 3" xfId="4693" xr:uid="{00000000-0005-0000-0000-000089120000}"/>
    <cellStyle name="Normal 18 10 3 4" xfId="4694" xr:uid="{00000000-0005-0000-0000-00008A120000}"/>
    <cellStyle name="Normal 18 10 4" xfId="4695" xr:uid="{00000000-0005-0000-0000-00008B120000}"/>
    <cellStyle name="Normal 18 10 4 2" xfId="4696" xr:uid="{00000000-0005-0000-0000-00008C120000}"/>
    <cellStyle name="Normal 18 10 4 2 2" xfId="4697" xr:uid="{00000000-0005-0000-0000-00008D120000}"/>
    <cellStyle name="Normal 18 10 4 2 3" xfId="4698" xr:uid="{00000000-0005-0000-0000-00008E120000}"/>
    <cellStyle name="Normal 18 10 4 3" xfId="4699" xr:uid="{00000000-0005-0000-0000-00008F120000}"/>
    <cellStyle name="Normal 18 10 4 4" xfId="4700" xr:uid="{00000000-0005-0000-0000-000090120000}"/>
    <cellStyle name="Normal 18 10 5" xfId="4701" xr:uid="{00000000-0005-0000-0000-000091120000}"/>
    <cellStyle name="Normal 18 10 5 2" xfId="4702" xr:uid="{00000000-0005-0000-0000-000092120000}"/>
    <cellStyle name="Normal 18 10 5 2 2" xfId="4703" xr:uid="{00000000-0005-0000-0000-000093120000}"/>
    <cellStyle name="Normal 18 10 5 2 3" xfId="4704" xr:uid="{00000000-0005-0000-0000-000094120000}"/>
    <cellStyle name="Normal 18 10 5 3" xfId="4705" xr:uid="{00000000-0005-0000-0000-000095120000}"/>
    <cellStyle name="Normal 18 10 5 4" xfId="4706" xr:uid="{00000000-0005-0000-0000-000096120000}"/>
    <cellStyle name="Normal 18 10 6" xfId="4707" xr:uid="{00000000-0005-0000-0000-000097120000}"/>
    <cellStyle name="Normal 18 10 6 2" xfId="4708" xr:uid="{00000000-0005-0000-0000-000098120000}"/>
    <cellStyle name="Normal 18 10 6 3" xfId="4709" xr:uid="{00000000-0005-0000-0000-000099120000}"/>
    <cellStyle name="Normal 18 10 7" xfId="4710" xr:uid="{00000000-0005-0000-0000-00009A120000}"/>
    <cellStyle name="Normal 18 10 8" xfId="4711" xr:uid="{00000000-0005-0000-0000-00009B120000}"/>
    <cellStyle name="Normal 18 10 9" xfId="4712" xr:uid="{00000000-0005-0000-0000-00009C120000}"/>
    <cellStyle name="Normal 18 11" xfId="4713" xr:uid="{00000000-0005-0000-0000-00009D120000}"/>
    <cellStyle name="Normal 18 11 2" xfId="4714" xr:uid="{00000000-0005-0000-0000-00009E120000}"/>
    <cellStyle name="Normal 18 11 2 2" xfId="4715" xr:uid="{00000000-0005-0000-0000-00009F120000}"/>
    <cellStyle name="Normal 18 11 2 2 2" xfId="4716" xr:uid="{00000000-0005-0000-0000-0000A0120000}"/>
    <cellStyle name="Normal 18 11 2 2 3" xfId="4717" xr:uid="{00000000-0005-0000-0000-0000A1120000}"/>
    <cellStyle name="Normal 18 11 2 3" xfId="4718" xr:uid="{00000000-0005-0000-0000-0000A2120000}"/>
    <cellStyle name="Normal 18 11 2 4" xfId="4719" xr:uid="{00000000-0005-0000-0000-0000A3120000}"/>
    <cellStyle name="Normal 18 11 3" xfId="4720" xr:uid="{00000000-0005-0000-0000-0000A4120000}"/>
    <cellStyle name="Normal 18 11 3 2" xfId="4721" xr:uid="{00000000-0005-0000-0000-0000A5120000}"/>
    <cellStyle name="Normal 18 11 3 2 2" xfId="4722" xr:uid="{00000000-0005-0000-0000-0000A6120000}"/>
    <cellStyle name="Normal 18 11 3 2 3" xfId="4723" xr:uid="{00000000-0005-0000-0000-0000A7120000}"/>
    <cellStyle name="Normal 18 11 3 3" xfId="4724" xr:uid="{00000000-0005-0000-0000-0000A8120000}"/>
    <cellStyle name="Normal 18 11 3 4" xfId="4725" xr:uid="{00000000-0005-0000-0000-0000A9120000}"/>
    <cellStyle name="Normal 18 11 4" xfId="4726" xr:uid="{00000000-0005-0000-0000-0000AA120000}"/>
    <cellStyle name="Normal 18 11 4 2" xfId="4727" xr:uid="{00000000-0005-0000-0000-0000AB120000}"/>
    <cellStyle name="Normal 18 11 4 2 2" xfId="4728" xr:uid="{00000000-0005-0000-0000-0000AC120000}"/>
    <cellStyle name="Normal 18 11 4 2 3" xfId="4729" xr:uid="{00000000-0005-0000-0000-0000AD120000}"/>
    <cellStyle name="Normal 18 11 4 3" xfId="4730" xr:uid="{00000000-0005-0000-0000-0000AE120000}"/>
    <cellStyle name="Normal 18 11 4 4" xfId="4731" xr:uid="{00000000-0005-0000-0000-0000AF120000}"/>
    <cellStyle name="Normal 18 11 5" xfId="4732" xr:uid="{00000000-0005-0000-0000-0000B0120000}"/>
    <cellStyle name="Normal 18 11 5 2" xfId="4733" xr:uid="{00000000-0005-0000-0000-0000B1120000}"/>
    <cellStyle name="Normal 18 11 5 3" xfId="4734" xr:uid="{00000000-0005-0000-0000-0000B2120000}"/>
    <cellStyle name="Normal 18 11 6" xfId="4735" xr:uid="{00000000-0005-0000-0000-0000B3120000}"/>
    <cellStyle name="Normal 18 11 7" xfId="4736" xr:uid="{00000000-0005-0000-0000-0000B4120000}"/>
    <cellStyle name="Normal 18 11 8" xfId="4737" xr:uid="{00000000-0005-0000-0000-0000B5120000}"/>
    <cellStyle name="Normal 18 12" xfId="4738" xr:uid="{00000000-0005-0000-0000-0000B6120000}"/>
    <cellStyle name="Normal 18 12 2" xfId="4739" xr:uid="{00000000-0005-0000-0000-0000B7120000}"/>
    <cellStyle name="Normal 18 12 2 2" xfId="4740" xr:uid="{00000000-0005-0000-0000-0000B8120000}"/>
    <cellStyle name="Normal 18 12 2 3" xfId="4741" xr:uid="{00000000-0005-0000-0000-0000B9120000}"/>
    <cellStyle name="Normal 18 12 3" xfId="4742" xr:uid="{00000000-0005-0000-0000-0000BA120000}"/>
    <cellStyle name="Normal 18 12 4" xfId="4743" xr:uid="{00000000-0005-0000-0000-0000BB120000}"/>
    <cellStyle name="Normal 18 12 5" xfId="4744" xr:uid="{00000000-0005-0000-0000-0000BC120000}"/>
    <cellStyle name="Normal 18 13" xfId="4745" xr:uid="{00000000-0005-0000-0000-0000BD120000}"/>
    <cellStyle name="Normal 18 13 2" xfId="4746" xr:uid="{00000000-0005-0000-0000-0000BE120000}"/>
    <cellStyle name="Normal 18 13 2 2" xfId="4747" xr:uid="{00000000-0005-0000-0000-0000BF120000}"/>
    <cellStyle name="Normal 18 13 2 3" xfId="4748" xr:uid="{00000000-0005-0000-0000-0000C0120000}"/>
    <cellStyle name="Normal 18 13 3" xfId="4749" xr:uid="{00000000-0005-0000-0000-0000C1120000}"/>
    <cellStyle name="Normal 18 13 4" xfId="4750" xr:uid="{00000000-0005-0000-0000-0000C2120000}"/>
    <cellStyle name="Normal 18 14" xfId="4751" xr:uid="{00000000-0005-0000-0000-0000C3120000}"/>
    <cellStyle name="Normal 18 14 2" xfId="4752" xr:uid="{00000000-0005-0000-0000-0000C4120000}"/>
    <cellStyle name="Normal 18 14 2 2" xfId="4753" xr:uid="{00000000-0005-0000-0000-0000C5120000}"/>
    <cellStyle name="Normal 18 14 2 3" xfId="4754" xr:uid="{00000000-0005-0000-0000-0000C6120000}"/>
    <cellStyle name="Normal 18 14 3" xfId="4755" xr:uid="{00000000-0005-0000-0000-0000C7120000}"/>
    <cellStyle name="Normal 18 14 4" xfId="4756" xr:uid="{00000000-0005-0000-0000-0000C8120000}"/>
    <cellStyle name="Normal 18 15" xfId="4757" xr:uid="{00000000-0005-0000-0000-0000C9120000}"/>
    <cellStyle name="Normal 18 15 2" xfId="4758" xr:uid="{00000000-0005-0000-0000-0000CA120000}"/>
    <cellStyle name="Normal 18 15 3" xfId="4759" xr:uid="{00000000-0005-0000-0000-0000CB120000}"/>
    <cellStyle name="Normal 18 16" xfId="4760" xr:uid="{00000000-0005-0000-0000-0000CC120000}"/>
    <cellStyle name="Normal 18 17" xfId="4761" xr:uid="{00000000-0005-0000-0000-0000CD120000}"/>
    <cellStyle name="Normal 18 18" xfId="4762" xr:uid="{00000000-0005-0000-0000-0000CE120000}"/>
    <cellStyle name="Normal 18 19" xfId="4763" xr:uid="{00000000-0005-0000-0000-0000CF120000}"/>
    <cellStyle name="Normal 18 2" xfId="4764" xr:uid="{00000000-0005-0000-0000-0000D0120000}"/>
    <cellStyle name="Normal 18 2 10" xfId="4765" xr:uid="{00000000-0005-0000-0000-0000D1120000}"/>
    <cellStyle name="Normal 18 2 11" xfId="4766" xr:uid="{00000000-0005-0000-0000-0000D2120000}"/>
    <cellStyle name="Normal 18 2 12" xfId="4767" xr:uid="{00000000-0005-0000-0000-0000D3120000}"/>
    <cellStyle name="Normal 18 2 13" xfId="43972" xr:uid="{00000000-0005-0000-0000-0000D4120000}"/>
    <cellStyle name="Normal 18 2 2" xfId="4768" xr:uid="{00000000-0005-0000-0000-0000D5120000}"/>
    <cellStyle name="Normal 18 2 2 10" xfId="4769" xr:uid="{00000000-0005-0000-0000-0000D6120000}"/>
    <cellStyle name="Normal 18 2 2 2" xfId="4770" xr:uid="{00000000-0005-0000-0000-0000D7120000}"/>
    <cellStyle name="Normal 18 2 2 2 2" xfId="4771" xr:uid="{00000000-0005-0000-0000-0000D8120000}"/>
    <cellStyle name="Normal 18 2 2 2 2 2" xfId="4772" xr:uid="{00000000-0005-0000-0000-0000D9120000}"/>
    <cellStyle name="Normal 18 2 2 2 2 2 2" xfId="4773" xr:uid="{00000000-0005-0000-0000-0000DA120000}"/>
    <cellStyle name="Normal 18 2 2 2 2 2 2 2" xfId="4774" xr:uid="{00000000-0005-0000-0000-0000DB120000}"/>
    <cellStyle name="Normal 18 2 2 2 2 2 2 3" xfId="4775" xr:uid="{00000000-0005-0000-0000-0000DC120000}"/>
    <cellStyle name="Normal 18 2 2 2 2 2 3" xfId="4776" xr:uid="{00000000-0005-0000-0000-0000DD120000}"/>
    <cellStyle name="Normal 18 2 2 2 2 2 4" xfId="4777" xr:uid="{00000000-0005-0000-0000-0000DE120000}"/>
    <cellStyle name="Normal 18 2 2 2 2 3" xfId="4778" xr:uid="{00000000-0005-0000-0000-0000DF120000}"/>
    <cellStyle name="Normal 18 2 2 2 2 3 2" xfId="4779" xr:uid="{00000000-0005-0000-0000-0000E0120000}"/>
    <cellStyle name="Normal 18 2 2 2 2 3 2 2" xfId="4780" xr:uid="{00000000-0005-0000-0000-0000E1120000}"/>
    <cellStyle name="Normal 18 2 2 2 2 3 2 3" xfId="4781" xr:uid="{00000000-0005-0000-0000-0000E2120000}"/>
    <cellStyle name="Normal 18 2 2 2 2 3 3" xfId="4782" xr:uid="{00000000-0005-0000-0000-0000E3120000}"/>
    <cellStyle name="Normal 18 2 2 2 2 3 4" xfId="4783" xr:uid="{00000000-0005-0000-0000-0000E4120000}"/>
    <cellStyle name="Normal 18 2 2 2 2 4" xfId="4784" xr:uid="{00000000-0005-0000-0000-0000E5120000}"/>
    <cellStyle name="Normal 18 2 2 2 2 4 2" xfId="4785" xr:uid="{00000000-0005-0000-0000-0000E6120000}"/>
    <cellStyle name="Normal 18 2 2 2 2 4 2 2" xfId="4786" xr:uid="{00000000-0005-0000-0000-0000E7120000}"/>
    <cellStyle name="Normal 18 2 2 2 2 4 2 3" xfId="4787" xr:uid="{00000000-0005-0000-0000-0000E8120000}"/>
    <cellStyle name="Normal 18 2 2 2 2 4 3" xfId="4788" xr:uid="{00000000-0005-0000-0000-0000E9120000}"/>
    <cellStyle name="Normal 18 2 2 2 2 4 4" xfId="4789" xr:uid="{00000000-0005-0000-0000-0000EA120000}"/>
    <cellStyle name="Normal 18 2 2 2 2 5" xfId="4790" xr:uid="{00000000-0005-0000-0000-0000EB120000}"/>
    <cellStyle name="Normal 18 2 2 2 2 5 2" xfId="4791" xr:uid="{00000000-0005-0000-0000-0000EC120000}"/>
    <cellStyle name="Normal 18 2 2 2 2 5 3" xfId="4792" xr:uid="{00000000-0005-0000-0000-0000ED120000}"/>
    <cellStyle name="Normal 18 2 2 2 2 6" xfId="4793" xr:uid="{00000000-0005-0000-0000-0000EE120000}"/>
    <cellStyle name="Normal 18 2 2 2 2 7" xfId="4794" xr:uid="{00000000-0005-0000-0000-0000EF120000}"/>
    <cellStyle name="Normal 18 2 2 2 3" xfId="4795" xr:uid="{00000000-0005-0000-0000-0000F0120000}"/>
    <cellStyle name="Normal 18 2 2 2 3 2" xfId="4796" xr:uid="{00000000-0005-0000-0000-0000F1120000}"/>
    <cellStyle name="Normal 18 2 2 2 3 2 2" xfId="4797" xr:uid="{00000000-0005-0000-0000-0000F2120000}"/>
    <cellStyle name="Normal 18 2 2 2 3 2 3" xfId="4798" xr:uid="{00000000-0005-0000-0000-0000F3120000}"/>
    <cellStyle name="Normal 18 2 2 2 3 3" xfId="4799" xr:uid="{00000000-0005-0000-0000-0000F4120000}"/>
    <cellStyle name="Normal 18 2 2 2 3 4" xfId="4800" xr:uid="{00000000-0005-0000-0000-0000F5120000}"/>
    <cellStyle name="Normal 18 2 2 2 4" xfId="4801" xr:uid="{00000000-0005-0000-0000-0000F6120000}"/>
    <cellStyle name="Normal 18 2 2 2 4 2" xfId="4802" xr:uid="{00000000-0005-0000-0000-0000F7120000}"/>
    <cellStyle name="Normal 18 2 2 2 4 2 2" xfId="4803" xr:uid="{00000000-0005-0000-0000-0000F8120000}"/>
    <cellStyle name="Normal 18 2 2 2 4 2 3" xfId="4804" xr:uid="{00000000-0005-0000-0000-0000F9120000}"/>
    <cellStyle name="Normal 18 2 2 2 4 3" xfId="4805" xr:uid="{00000000-0005-0000-0000-0000FA120000}"/>
    <cellStyle name="Normal 18 2 2 2 4 4" xfId="4806" xr:uid="{00000000-0005-0000-0000-0000FB120000}"/>
    <cellStyle name="Normal 18 2 2 2 5" xfId="4807" xr:uid="{00000000-0005-0000-0000-0000FC120000}"/>
    <cellStyle name="Normal 18 2 2 2 5 2" xfId="4808" xr:uid="{00000000-0005-0000-0000-0000FD120000}"/>
    <cellStyle name="Normal 18 2 2 2 5 2 2" xfId="4809" xr:uid="{00000000-0005-0000-0000-0000FE120000}"/>
    <cellStyle name="Normal 18 2 2 2 5 2 3" xfId="4810" xr:uid="{00000000-0005-0000-0000-0000FF120000}"/>
    <cellStyle name="Normal 18 2 2 2 5 3" xfId="4811" xr:uid="{00000000-0005-0000-0000-000000130000}"/>
    <cellStyle name="Normal 18 2 2 2 5 4" xfId="4812" xr:uid="{00000000-0005-0000-0000-000001130000}"/>
    <cellStyle name="Normal 18 2 2 2 6" xfId="4813" xr:uid="{00000000-0005-0000-0000-000002130000}"/>
    <cellStyle name="Normal 18 2 2 2 6 2" xfId="4814" xr:uid="{00000000-0005-0000-0000-000003130000}"/>
    <cellStyle name="Normal 18 2 2 2 6 3" xfId="4815" xr:uid="{00000000-0005-0000-0000-000004130000}"/>
    <cellStyle name="Normal 18 2 2 2 7" xfId="4816" xr:uid="{00000000-0005-0000-0000-000005130000}"/>
    <cellStyle name="Normal 18 2 2 2 8" xfId="4817" xr:uid="{00000000-0005-0000-0000-000006130000}"/>
    <cellStyle name="Normal 18 2 2 2 9" xfId="4818" xr:uid="{00000000-0005-0000-0000-000007130000}"/>
    <cellStyle name="Normal 18 2 2 3" xfId="4819" xr:uid="{00000000-0005-0000-0000-000008130000}"/>
    <cellStyle name="Normal 18 2 2 3 2" xfId="4820" xr:uid="{00000000-0005-0000-0000-000009130000}"/>
    <cellStyle name="Normal 18 2 2 3 2 2" xfId="4821" xr:uid="{00000000-0005-0000-0000-00000A130000}"/>
    <cellStyle name="Normal 18 2 2 3 2 2 2" xfId="4822" xr:uid="{00000000-0005-0000-0000-00000B130000}"/>
    <cellStyle name="Normal 18 2 2 3 2 2 3" xfId="4823" xr:uid="{00000000-0005-0000-0000-00000C130000}"/>
    <cellStyle name="Normal 18 2 2 3 2 3" xfId="4824" xr:uid="{00000000-0005-0000-0000-00000D130000}"/>
    <cellStyle name="Normal 18 2 2 3 2 4" xfId="4825" xr:uid="{00000000-0005-0000-0000-00000E130000}"/>
    <cellStyle name="Normal 18 2 2 3 3" xfId="4826" xr:uid="{00000000-0005-0000-0000-00000F130000}"/>
    <cellStyle name="Normal 18 2 2 3 3 2" xfId="4827" xr:uid="{00000000-0005-0000-0000-000010130000}"/>
    <cellStyle name="Normal 18 2 2 3 3 2 2" xfId="4828" xr:uid="{00000000-0005-0000-0000-000011130000}"/>
    <cellStyle name="Normal 18 2 2 3 3 2 3" xfId="4829" xr:uid="{00000000-0005-0000-0000-000012130000}"/>
    <cellStyle name="Normal 18 2 2 3 3 3" xfId="4830" xr:uid="{00000000-0005-0000-0000-000013130000}"/>
    <cellStyle name="Normal 18 2 2 3 3 4" xfId="4831" xr:uid="{00000000-0005-0000-0000-000014130000}"/>
    <cellStyle name="Normal 18 2 2 3 4" xfId="4832" xr:uid="{00000000-0005-0000-0000-000015130000}"/>
    <cellStyle name="Normal 18 2 2 3 4 2" xfId="4833" xr:uid="{00000000-0005-0000-0000-000016130000}"/>
    <cellStyle name="Normal 18 2 2 3 4 2 2" xfId="4834" xr:uid="{00000000-0005-0000-0000-000017130000}"/>
    <cellStyle name="Normal 18 2 2 3 4 2 3" xfId="4835" xr:uid="{00000000-0005-0000-0000-000018130000}"/>
    <cellStyle name="Normal 18 2 2 3 4 3" xfId="4836" xr:uid="{00000000-0005-0000-0000-000019130000}"/>
    <cellStyle name="Normal 18 2 2 3 4 4" xfId="4837" xr:uid="{00000000-0005-0000-0000-00001A130000}"/>
    <cellStyle name="Normal 18 2 2 3 5" xfId="4838" xr:uid="{00000000-0005-0000-0000-00001B130000}"/>
    <cellStyle name="Normal 18 2 2 3 5 2" xfId="4839" xr:uid="{00000000-0005-0000-0000-00001C130000}"/>
    <cellStyle name="Normal 18 2 2 3 5 3" xfId="4840" xr:uid="{00000000-0005-0000-0000-00001D130000}"/>
    <cellStyle name="Normal 18 2 2 3 6" xfId="4841" xr:uid="{00000000-0005-0000-0000-00001E130000}"/>
    <cellStyle name="Normal 18 2 2 3 7" xfId="4842" xr:uid="{00000000-0005-0000-0000-00001F130000}"/>
    <cellStyle name="Normal 18 2 2 4" xfId="4843" xr:uid="{00000000-0005-0000-0000-000020130000}"/>
    <cellStyle name="Normal 18 2 2 4 2" xfId="4844" xr:uid="{00000000-0005-0000-0000-000021130000}"/>
    <cellStyle name="Normal 18 2 2 4 2 2" xfId="4845" xr:uid="{00000000-0005-0000-0000-000022130000}"/>
    <cellStyle name="Normal 18 2 2 4 2 3" xfId="4846" xr:uid="{00000000-0005-0000-0000-000023130000}"/>
    <cellStyle name="Normal 18 2 2 4 3" xfId="4847" xr:uid="{00000000-0005-0000-0000-000024130000}"/>
    <cellStyle name="Normal 18 2 2 4 4" xfId="4848" xr:uid="{00000000-0005-0000-0000-000025130000}"/>
    <cellStyle name="Normal 18 2 2 5" xfId="4849" xr:uid="{00000000-0005-0000-0000-000026130000}"/>
    <cellStyle name="Normal 18 2 2 5 2" xfId="4850" xr:uid="{00000000-0005-0000-0000-000027130000}"/>
    <cellStyle name="Normal 18 2 2 5 2 2" xfId="4851" xr:uid="{00000000-0005-0000-0000-000028130000}"/>
    <cellStyle name="Normal 18 2 2 5 2 3" xfId="4852" xr:uid="{00000000-0005-0000-0000-000029130000}"/>
    <cellStyle name="Normal 18 2 2 5 3" xfId="4853" xr:uid="{00000000-0005-0000-0000-00002A130000}"/>
    <cellStyle name="Normal 18 2 2 5 4" xfId="4854" xr:uid="{00000000-0005-0000-0000-00002B130000}"/>
    <cellStyle name="Normal 18 2 2 6" xfId="4855" xr:uid="{00000000-0005-0000-0000-00002C130000}"/>
    <cellStyle name="Normal 18 2 2 6 2" xfId="4856" xr:uid="{00000000-0005-0000-0000-00002D130000}"/>
    <cellStyle name="Normal 18 2 2 6 2 2" xfId="4857" xr:uid="{00000000-0005-0000-0000-00002E130000}"/>
    <cellStyle name="Normal 18 2 2 6 2 3" xfId="4858" xr:uid="{00000000-0005-0000-0000-00002F130000}"/>
    <cellStyle name="Normal 18 2 2 6 3" xfId="4859" xr:uid="{00000000-0005-0000-0000-000030130000}"/>
    <cellStyle name="Normal 18 2 2 6 4" xfId="4860" xr:uid="{00000000-0005-0000-0000-000031130000}"/>
    <cellStyle name="Normal 18 2 2 7" xfId="4861" xr:uid="{00000000-0005-0000-0000-000032130000}"/>
    <cellStyle name="Normal 18 2 2 7 2" xfId="4862" xr:uid="{00000000-0005-0000-0000-000033130000}"/>
    <cellStyle name="Normal 18 2 2 7 3" xfId="4863" xr:uid="{00000000-0005-0000-0000-000034130000}"/>
    <cellStyle name="Normal 18 2 2 8" xfId="4864" xr:uid="{00000000-0005-0000-0000-000035130000}"/>
    <cellStyle name="Normal 18 2 2 9" xfId="4865" xr:uid="{00000000-0005-0000-0000-000036130000}"/>
    <cellStyle name="Normal 18 2 3" xfId="4866" xr:uid="{00000000-0005-0000-0000-000037130000}"/>
    <cellStyle name="Normal 18 2 3 2" xfId="4867" xr:uid="{00000000-0005-0000-0000-000038130000}"/>
    <cellStyle name="Normal 18 2 3 2 2" xfId="4868" xr:uid="{00000000-0005-0000-0000-000039130000}"/>
    <cellStyle name="Normal 18 2 3 2 2 2" xfId="4869" xr:uid="{00000000-0005-0000-0000-00003A130000}"/>
    <cellStyle name="Normal 18 2 3 2 2 2 2" xfId="4870" xr:uid="{00000000-0005-0000-0000-00003B130000}"/>
    <cellStyle name="Normal 18 2 3 2 2 2 3" xfId="4871" xr:uid="{00000000-0005-0000-0000-00003C130000}"/>
    <cellStyle name="Normal 18 2 3 2 2 3" xfId="4872" xr:uid="{00000000-0005-0000-0000-00003D130000}"/>
    <cellStyle name="Normal 18 2 3 2 2 4" xfId="4873" xr:uid="{00000000-0005-0000-0000-00003E130000}"/>
    <cellStyle name="Normal 18 2 3 2 3" xfId="4874" xr:uid="{00000000-0005-0000-0000-00003F130000}"/>
    <cellStyle name="Normal 18 2 3 2 3 2" xfId="4875" xr:uid="{00000000-0005-0000-0000-000040130000}"/>
    <cellStyle name="Normal 18 2 3 2 3 2 2" xfId="4876" xr:uid="{00000000-0005-0000-0000-000041130000}"/>
    <cellStyle name="Normal 18 2 3 2 3 2 3" xfId="4877" xr:uid="{00000000-0005-0000-0000-000042130000}"/>
    <cellStyle name="Normal 18 2 3 2 3 3" xfId="4878" xr:uid="{00000000-0005-0000-0000-000043130000}"/>
    <cellStyle name="Normal 18 2 3 2 3 4" xfId="4879" xr:uid="{00000000-0005-0000-0000-000044130000}"/>
    <cellStyle name="Normal 18 2 3 2 4" xfId="4880" xr:uid="{00000000-0005-0000-0000-000045130000}"/>
    <cellStyle name="Normal 18 2 3 2 4 2" xfId="4881" xr:uid="{00000000-0005-0000-0000-000046130000}"/>
    <cellStyle name="Normal 18 2 3 2 4 2 2" xfId="4882" xr:uid="{00000000-0005-0000-0000-000047130000}"/>
    <cellStyle name="Normal 18 2 3 2 4 2 3" xfId="4883" xr:uid="{00000000-0005-0000-0000-000048130000}"/>
    <cellStyle name="Normal 18 2 3 2 4 3" xfId="4884" xr:uid="{00000000-0005-0000-0000-000049130000}"/>
    <cellStyle name="Normal 18 2 3 2 4 4" xfId="4885" xr:uid="{00000000-0005-0000-0000-00004A130000}"/>
    <cellStyle name="Normal 18 2 3 2 5" xfId="4886" xr:uid="{00000000-0005-0000-0000-00004B130000}"/>
    <cellStyle name="Normal 18 2 3 2 5 2" xfId="4887" xr:uid="{00000000-0005-0000-0000-00004C130000}"/>
    <cellStyle name="Normal 18 2 3 2 5 3" xfId="4888" xr:uid="{00000000-0005-0000-0000-00004D130000}"/>
    <cellStyle name="Normal 18 2 3 2 6" xfId="4889" xr:uid="{00000000-0005-0000-0000-00004E130000}"/>
    <cellStyle name="Normal 18 2 3 2 7" xfId="4890" xr:uid="{00000000-0005-0000-0000-00004F130000}"/>
    <cellStyle name="Normal 18 2 3 3" xfId="4891" xr:uid="{00000000-0005-0000-0000-000050130000}"/>
    <cellStyle name="Normal 18 2 3 3 2" xfId="4892" xr:uid="{00000000-0005-0000-0000-000051130000}"/>
    <cellStyle name="Normal 18 2 3 3 2 2" xfId="4893" xr:uid="{00000000-0005-0000-0000-000052130000}"/>
    <cellStyle name="Normal 18 2 3 3 2 3" xfId="4894" xr:uid="{00000000-0005-0000-0000-000053130000}"/>
    <cellStyle name="Normal 18 2 3 3 3" xfId="4895" xr:uid="{00000000-0005-0000-0000-000054130000}"/>
    <cellStyle name="Normal 18 2 3 3 4" xfId="4896" xr:uid="{00000000-0005-0000-0000-000055130000}"/>
    <cellStyle name="Normal 18 2 3 4" xfId="4897" xr:uid="{00000000-0005-0000-0000-000056130000}"/>
    <cellStyle name="Normal 18 2 3 4 2" xfId="4898" xr:uid="{00000000-0005-0000-0000-000057130000}"/>
    <cellStyle name="Normal 18 2 3 4 2 2" xfId="4899" xr:uid="{00000000-0005-0000-0000-000058130000}"/>
    <cellStyle name="Normal 18 2 3 4 2 3" xfId="4900" xr:uid="{00000000-0005-0000-0000-000059130000}"/>
    <cellStyle name="Normal 18 2 3 4 3" xfId="4901" xr:uid="{00000000-0005-0000-0000-00005A130000}"/>
    <cellStyle name="Normal 18 2 3 4 4" xfId="4902" xr:uid="{00000000-0005-0000-0000-00005B130000}"/>
    <cellStyle name="Normal 18 2 3 5" xfId="4903" xr:uid="{00000000-0005-0000-0000-00005C130000}"/>
    <cellStyle name="Normal 18 2 3 5 2" xfId="4904" xr:uid="{00000000-0005-0000-0000-00005D130000}"/>
    <cellStyle name="Normal 18 2 3 5 2 2" xfId="4905" xr:uid="{00000000-0005-0000-0000-00005E130000}"/>
    <cellStyle name="Normal 18 2 3 5 2 3" xfId="4906" xr:uid="{00000000-0005-0000-0000-00005F130000}"/>
    <cellStyle name="Normal 18 2 3 5 3" xfId="4907" xr:uid="{00000000-0005-0000-0000-000060130000}"/>
    <cellStyle name="Normal 18 2 3 5 4" xfId="4908" xr:uid="{00000000-0005-0000-0000-000061130000}"/>
    <cellStyle name="Normal 18 2 3 6" xfId="4909" xr:uid="{00000000-0005-0000-0000-000062130000}"/>
    <cellStyle name="Normal 18 2 3 6 2" xfId="4910" xr:uid="{00000000-0005-0000-0000-000063130000}"/>
    <cellStyle name="Normal 18 2 3 6 3" xfId="4911" xr:uid="{00000000-0005-0000-0000-000064130000}"/>
    <cellStyle name="Normal 18 2 3 7" xfId="4912" xr:uid="{00000000-0005-0000-0000-000065130000}"/>
    <cellStyle name="Normal 18 2 3 8" xfId="4913" xr:uid="{00000000-0005-0000-0000-000066130000}"/>
    <cellStyle name="Normal 18 2 3 9" xfId="4914" xr:uid="{00000000-0005-0000-0000-000067130000}"/>
    <cellStyle name="Normal 18 2 4" xfId="4915" xr:uid="{00000000-0005-0000-0000-000068130000}"/>
    <cellStyle name="Normal 18 2 4 2" xfId="4916" xr:uid="{00000000-0005-0000-0000-000069130000}"/>
    <cellStyle name="Normal 18 2 4 2 2" xfId="4917" xr:uid="{00000000-0005-0000-0000-00006A130000}"/>
    <cellStyle name="Normal 18 2 4 2 2 2" xfId="4918" xr:uid="{00000000-0005-0000-0000-00006B130000}"/>
    <cellStyle name="Normal 18 2 4 2 2 3" xfId="4919" xr:uid="{00000000-0005-0000-0000-00006C130000}"/>
    <cellStyle name="Normal 18 2 4 2 3" xfId="4920" xr:uid="{00000000-0005-0000-0000-00006D130000}"/>
    <cellStyle name="Normal 18 2 4 2 4" xfId="4921" xr:uid="{00000000-0005-0000-0000-00006E130000}"/>
    <cellStyle name="Normal 18 2 4 3" xfId="4922" xr:uid="{00000000-0005-0000-0000-00006F130000}"/>
    <cellStyle name="Normal 18 2 4 3 2" xfId="4923" xr:uid="{00000000-0005-0000-0000-000070130000}"/>
    <cellStyle name="Normal 18 2 4 3 2 2" xfId="4924" xr:uid="{00000000-0005-0000-0000-000071130000}"/>
    <cellStyle name="Normal 18 2 4 3 2 3" xfId="4925" xr:uid="{00000000-0005-0000-0000-000072130000}"/>
    <cellStyle name="Normal 18 2 4 3 3" xfId="4926" xr:uid="{00000000-0005-0000-0000-000073130000}"/>
    <cellStyle name="Normal 18 2 4 3 4" xfId="4927" xr:uid="{00000000-0005-0000-0000-000074130000}"/>
    <cellStyle name="Normal 18 2 4 4" xfId="4928" xr:uid="{00000000-0005-0000-0000-000075130000}"/>
    <cellStyle name="Normal 18 2 4 4 2" xfId="4929" xr:uid="{00000000-0005-0000-0000-000076130000}"/>
    <cellStyle name="Normal 18 2 4 4 2 2" xfId="4930" xr:uid="{00000000-0005-0000-0000-000077130000}"/>
    <cellStyle name="Normal 18 2 4 4 2 3" xfId="4931" xr:uid="{00000000-0005-0000-0000-000078130000}"/>
    <cellStyle name="Normal 18 2 4 4 3" xfId="4932" xr:uid="{00000000-0005-0000-0000-000079130000}"/>
    <cellStyle name="Normal 18 2 4 4 4" xfId="4933" xr:uid="{00000000-0005-0000-0000-00007A130000}"/>
    <cellStyle name="Normal 18 2 4 5" xfId="4934" xr:uid="{00000000-0005-0000-0000-00007B130000}"/>
    <cellStyle name="Normal 18 2 4 5 2" xfId="4935" xr:uid="{00000000-0005-0000-0000-00007C130000}"/>
    <cellStyle name="Normal 18 2 4 5 3" xfId="4936" xr:uid="{00000000-0005-0000-0000-00007D130000}"/>
    <cellStyle name="Normal 18 2 4 6" xfId="4937" xr:uid="{00000000-0005-0000-0000-00007E130000}"/>
    <cellStyle name="Normal 18 2 4 7" xfId="4938" xr:uid="{00000000-0005-0000-0000-00007F130000}"/>
    <cellStyle name="Normal 18 2 4 8" xfId="4939" xr:uid="{00000000-0005-0000-0000-000080130000}"/>
    <cellStyle name="Normal 18 2 5" xfId="4940" xr:uid="{00000000-0005-0000-0000-000081130000}"/>
    <cellStyle name="Normal 18 2 5 2" xfId="4941" xr:uid="{00000000-0005-0000-0000-000082130000}"/>
    <cellStyle name="Normal 18 2 5 2 2" xfId="4942" xr:uid="{00000000-0005-0000-0000-000083130000}"/>
    <cellStyle name="Normal 18 2 5 2 3" xfId="4943" xr:uid="{00000000-0005-0000-0000-000084130000}"/>
    <cellStyle name="Normal 18 2 5 3" xfId="4944" xr:uid="{00000000-0005-0000-0000-000085130000}"/>
    <cellStyle name="Normal 18 2 5 4" xfId="4945" xr:uid="{00000000-0005-0000-0000-000086130000}"/>
    <cellStyle name="Normal 18 2 6" xfId="4946" xr:uid="{00000000-0005-0000-0000-000087130000}"/>
    <cellStyle name="Normal 18 2 6 2" xfId="4947" xr:uid="{00000000-0005-0000-0000-000088130000}"/>
    <cellStyle name="Normal 18 2 6 2 2" xfId="4948" xr:uid="{00000000-0005-0000-0000-000089130000}"/>
    <cellStyle name="Normal 18 2 6 2 3" xfId="4949" xr:uid="{00000000-0005-0000-0000-00008A130000}"/>
    <cellStyle name="Normal 18 2 6 3" xfId="4950" xr:uid="{00000000-0005-0000-0000-00008B130000}"/>
    <cellStyle name="Normal 18 2 6 4" xfId="4951" xr:uid="{00000000-0005-0000-0000-00008C130000}"/>
    <cellStyle name="Normal 18 2 7" xfId="4952" xr:uid="{00000000-0005-0000-0000-00008D130000}"/>
    <cellStyle name="Normal 18 2 7 2" xfId="4953" xr:uid="{00000000-0005-0000-0000-00008E130000}"/>
    <cellStyle name="Normal 18 2 7 2 2" xfId="4954" xr:uid="{00000000-0005-0000-0000-00008F130000}"/>
    <cellStyle name="Normal 18 2 7 2 3" xfId="4955" xr:uid="{00000000-0005-0000-0000-000090130000}"/>
    <cellStyle name="Normal 18 2 7 3" xfId="4956" xr:uid="{00000000-0005-0000-0000-000091130000}"/>
    <cellStyle name="Normal 18 2 7 4" xfId="4957" xr:uid="{00000000-0005-0000-0000-000092130000}"/>
    <cellStyle name="Normal 18 2 8" xfId="4958" xr:uid="{00000000-0005-0000-0000-000093130000}"/>
    <cellStyle name="Normal 18 2 8 2" xfId="4959" xr:uid="{00000000-0005-0000-0000-000094130000}"/>
    <cellStyle name="Normal 18 2 8 3" xfId="4960" xr:uid="{00000000-0005-0000-0000-000095130000}"/>
    <cellStyle name="Normal 18 2 9" xfId="4961" xr:uid="{00000000-0005-0000-0000-000096130000}"/>
    <cellStyle name="Normal 18 20" xfId="4962" xr:uid="{00000000-0005-0000-0000-000097130000}"/>
    <cellStyle name="Normal 18 21" xfId="4963" xr:uid="{00000000-0005-0000-0000-000098130000}"/>
    <cellStyle name="Normal 18 22" xfId="4964" xr:uid="{00000000-0005-0000-0000-000099130000}"/>
    <cellStyle name="Normal 18 23" xfId="4965" xr:uid="{00000000-0005-0000-0000-00009A130000}"/>
    <cellStyle name="Normal 18 24" xfId="4966" xr:uid="{00000000-0005-0000-0000-00009B130000}"/>
    <cellStyle name="Normal 18 3" xfId="4967" xr:uid="{00000000-0005-0000-0000-00009C130000}"/>
    <cellStyle name="Normal 18 3 2" xfId="4968" xr:uid="{00000000-0005-0000-0000-00009D130000}"/>
    <cellStyle name="Normal 18 3 3" xfId="43973" xr:uid="{00000000-0005-0000-0000-00009E130000}"/>
    <cellStyle name="Normal 18 4" xfId="4969" xr:uid="{00000000-0005-0000-0000-00009F130000}"/>
    <cellStyle name="Normal 18 4 10" xfId="4970" xr:uid="{00000000-0005-0000-0000-0000A0130000}"/>
    <cellStyle name="Normal 18 4 11" xfId="43974" xr:uid="{00000000-0005-0000-0000-0000A1130000}"/>
    <cellStyle name="Normal 18 4 2" xfId="4971" xr:uid="{00000000-0005-0000-0000-0000A2130000}"/>
    <cellStyle name="Normal 18 4 2 2" xfId="4972" xr:uid="{00000000-0005-0000-0000-0000A3130000}"/>
    <cellStyle name="Normal 18 4 2 2 2" xfId="4973" xr:uid="{00000000-0005-0000-0000-0000A4130000}"/>
    <cellStyle name="Normal 18 4 2 2 2 2" xfId="4974" xr:uid="{00000000-0005-0000-0000-0000A5130000}"/>
    <cellStyle name="Normal 18 4 2 2 2 2 2" xfId="4975" xr:uid="{00000000-0005-0000-0000-0000A6130000}"/>
    <cellStyle name="Normal 18 4 2 2 2 2 3" xfId="4976" xr:uid="{00000000-0005-0000-0000-0000A7130000}"/>
    <cellStyle name="Normal 18 4 2 2 2 3" xfId="4977" xr:uid="{00000000-0005-0000-0000-0000A8130000}"/>
    <cellStyle name="Normal 18 4 2 2 2 4" xfId="4978" xr:uid="{00000000-0005-0000-0000-0000A9130000}"/>
    <cellStyle name="Normal 18 4 2 2 3" xfId="4979" xr:uid="{00000000-0005-0000-0000-0000AA130000}"/>
    <cellStyle name="Normal 18 4 2 2 3 2" xfId="4980" xr:uid="{00000000-0005-0000-0000-0000AB130000}"/>
    <cellStyle name="Normal 18 4 2 2 3 2 2" xfId="4981" xr:uid="{00000000-0005-0000-0000-0000AC130000}"/>
    <cellStyle name="Normal 18 4 2 2 3 2 3" xfId="4982" xr:uid="{00000000-0005-0000-0000-0000AD130000}"/>
    <cellStyle name="Normal 18 4 2 2 3 3" xfId="4983" xr:uid="{00000000-0005-0000-0000-0000AE130000}"/>
    <cellStyle name="Normal 18 4 2 2 3 4" xfId="4984" xr:uid="{00000000-0005-0000-0000-0000AF130000}"/>
    <cellStyle name="Normal 18 4 2 2 4" xfId="4985" xr:uid="{00000000-0005-0000-0000-0000B0130000}"/>
    <cellStyle name="Normal 18 4 2 2 4 2" xfId="4986" xr:uid="{00000000-0005-0000-0000-0000B1130000}"/>
    <cellStyle name="Normal 18 4 2 2 4 2 2" xfId="4987" xr:uid="{00000000-0005-0000-0000-0000B2130000}"/>
    <cellStyle name="Normal 18 4 2 2 4 2 3" xfId="4988" xr:uid="{00000000-0005-0000-0000-0000B3130000}"/>
    <cellStyle name="Normal 18 4 2 2 4 3" xfId="4989" xr:uid="{00000000-0005-0000-0000-0000B4130000}"/>
    <cellStyle name="Normal 18 4 2 2 4 4" xfId="4990" xr:uid="{00000000-0005-0000-0000-0000B5130000}"/>
    <cellStyle name="Normal 18 4 2 2 5" xfId="4991" xr:uid="{00000000-0005-0000-0000-0000B6130000}"/>
    <cellStyle name="Normal 18 4 2 2 5 2" xfId="4992" xr:uid="{00000000-0005-0000-0000-0000B7130000}"/>
    <cellStyle name="Normal 18 4 2 2 5 3" xfId="4993" xr:uid="{00000000-0005-0000-0000-0000B8130000}"/>
    <cellStyle name="Normal 18 4 2 2 6" xfId="4994" xr:uid="{00000000-0005-0000-0000-0000B9130000}"/>
    <cellStyle name="Normal 18 4 2 2 7" xfId="4995" xr:uid="{00000000-0005-0000-0000-0000BA130000}"/>
    <cellStyle name="Normal 18 4 2 3" xfId="4996" xr:uid="{00000000-0005-0000-0000-0000BB130000}"/>
    <cellStyle name="Normal 18 4 2 3 2" xfId="4997" xr:uid="{00000000-0005-0000-0000-0000BC130000}"/>
    <cellStyle name="Normal 18 4 2 3 2 2" xfId="4998" xr:uid="{00000000-0005-0000-0000-0000BD130000}"/>
    <cellStyle name="Normal 18 4 2 3 2 3" xfId="4999" xr:uid="{00000000-0005-0000-0000-0000BE130000}"/>
    <cellStyle name="Normal 18 4 2 3 3" xfId="5000" xr:uid="{00000000-0005-0000-0000-0000BF130000}"/>
    <cellStyle name="Normal 18 4 2 3 4" xfId="5001" xr:uid="{00000000-0005-0000-0000-0000C0130000}"/>
    <cellStyle name="Normal 18 4 2 4" xfId="5002" xr:uid="{00000000-0005-0000-0000-0000C1130000}"/>
    <cellStyle name="Normal 18 4 2 4 2" xfId="5003" xr:uid="{00000000-0005-0000-0000-0000C2130000}"/>
    <cellStyle name="Normal 18 4 2 4 2 2" xfId="5004" xr:uid="{00000000-0005-0000-0000-0000C3130000}"/>
    <cellStyle name="Normal 18 4 2 4 2 3" xfId="5005" xr:uid="{00000000-0005-0000-0000-0000C4130000}"/>
    <cellStyle name="Normal 18 4 2 4 3" xfId="5006" xr:uid="{00000000-0005-0000-0000-0000C5130000}"/>
    <cellStyle name="Normal 18 4 2 4 4" xfId="5007" xr:uid="{00000000-0005-0000-0000-0000C6130000}"/>
    <cellStyle name="Normal 18 4 2 5" xfId="5008" xr:uid="{00000000-0005-0000-0000-0000C7130000}"/>
    <cellStyle name="Normal 18 4 2 5 2" xfId="5009" xr:uid="{00000000-0005-0000-0000-0000C8130000}"/>
    <cellStyle name="Normal 18 4 2 5 2 2" xfId="5010" xr:uid="{00000000-0005-0000-0000-0000C9130000}"/>
    <cellStyle name="Normal 18 4 2 5 2 3" xfId="5011" xr:uid="{00000000-0005-0000-0000-0000CA130000}"/>
    <cellStyle name="Normal 18 4 2 5 3" xfId="5012" xr:uid="{00000000-0005-0000-0000-0000CB130000}"/>
    <cellStyle name="Normal 18 4 2 5 4" xfId="5013" xr:uid="{00000000-0005-0000-0000-0000CC130000}"/>
    <cellStyle name="Normal 18 4 2 6" xfId="5014" xr:uid="{00000000-0005-0000-0000-0000CD130000}"/>
    <cellStyle name="Normal 18 4 2 6 2" xfId="5015" xr:uid="{00000000-0005-0000-0000-0000CE130000}"/>
    <cellStyle name="Normal 18 4 2 6 3" xfId="5016" xr:uid="{00000000-0005-0000-0000-0000CF130000}"/>
    <cellStyle name="Normal 18 4 2 7" xfId="5017" xr:uid="{00000000-0005-0000-0000-0000D0130000}"/>
    <cellStyle name="Normal 18 4 2 8" xfId="5018" xr:uid="{00000000-0005-0000-0000-0000D1130000}"/>
    <cellStyle name="Normal 18 4 2 9" xfId="5019" xr:uid="{00000000-0005-0000-0000-0000D2130000}"/>
    <cellStyle name="Normal 18 4 3" xfId="5020" xr:uid="{00000000-0005-0000-0000-0000D3130000}"/>
    <cellStyle name="Normal 18 4 3 2" xfId="5021" xr:uid="{00000000-0005-0000-0000-0000D4130000}"/>
    <cellStyle name="Normal 18 4 3 2 2" xfId="5022" xr:uid="{00000000-0005-0000-0000-0000D5130000}"/>
    <cellStyle name="Normal 18 4 3 2 2 2" xfId="5023" xr:uid="{00000000-0005-0000-0000-0000D6130000}"/>
    <cellStyle name="Normal 18 4 3 2 2 3" xfId="5024" xr:uid="{00000000-0005-0000-0000-0000D7130000}"/>
    <cellStyle name="Normal 18 4 3 2 3" xfId="5025" xr:uid="{00000000-0005-0000-0000-0000D8130000}"/>
    <cellStyle name="Normal 18 4 3 2 4" xfId="5026" xr:uid="{00000000-0005-0000-0000-0000D9130000}"/>
    <cellStyle name="Normal 18 4 3 3" xfId="5027" xr:uid="{00000000-0005-0000-0000-0000DA130000}"/>
    <cellStyle name="Normal 18 4 3 3 2" xfId="5028" xr:uid="{00000000-0005-0000-0000-0000DB130000}"/>
    <cellStyle name="Normal 18 4 3 3 2 2" xfId="5029" xr:uid="{00000000-0005-0000-0000-0000DC130000}"/>
    <cellStyle name="Normal 18 4 3 3 2 3" xfId="5030" xr:uid="{00000000-0005-0000-0000-0000DD130000}"/>
    <cellStyle name="Normal 18 4 3 3 3" xfId="5031" xr:uid="{00000000-0005-0000-0000-0000DE130000}"/>
    <cellStyle name="Normal 18 4 3 3 4" xfId="5032" xr:uid="{00000000-0005-0000-0000-0000DF130000}"/>
    <cellStyle name="Normal 18 4 3 4" xfId="5033" xr:uid="{00000000-0005-0000-0000-0000E0130000}"/>
    <cellStyle name="Normal 18 4 3 4 2" xfId="5034" xr:uid="{00000000-0005-0000-0000-0000E1130000}"/>
    <cellStyle name="Normal 18 4 3 4 2 2" xfId="5035" xr:uid="{00000000-0005-0000-0000-0000E2130000}"/>
    <cellStyle name="Normal 18 4 3 4 2 3" xfId="5036" xr:uid="{00000000-0005-0000-0000-0000E3130000}"/>
    <cellStyle name="Normal 18 4 3 4 3" xfId="5037" xr:uid="{00000000-0005-0000-0000-0000E4130000}"/>
    <cellStyle name="Normal 18 4 3 4 4" xfId="5038" xr:uid="{00000000-0005-0000-0000-0000E5130000}"/>
    <cellStyle name="Normal 18 4 3 5" xfId="5039" xr:uid="{00000000-0005-0000-0000-0000E6130000}"/>
    <cellStyle name="Normal 18 4 3 5 2" xfId="5040" xr:uid="{00000000-0005-0000-0000-0000E7130000}"/>
    <cellStyle name="Normal 18 4 3 5 3" xfId="5041" xr:uid="{00000000-0005-0000-0000-0000E8130000}"/>
    <cellStyle name="Normal 18 4 3 6" xfId="5042" xr:uid="{00000000-0005-0000-0000-0000E9130000}"/>
    <cellStyle name="Normal 18 4 3 7" xfId="5043" xr:uid="{00000000-0005-0000-0000-0000EA130000}"/>
    <cellStyle name="Normal 18 4 4" xfId="5044" xr:uid="{00000000-0005-0000-0000-0000EB130000}"/>
    <cellStyle name="Normal 18 4 4 2" xfId="5045" xr:uid="{00000000-0005-0000-0000-0000EC130000}"/>
    <cellStyle name="Normal 18 4 4 2 2" xfId="5046" xr:uid="{00000000-0005-0000-0000-0000ED130000}"/>
    <cellStyle name="Normal 18 4 4 2 3" xfId="5047" xr:uid="{00000000-0005-0000-0000-0000EE130000}"/>
    <cellStyle name="Normal 18 4 4 3" xfId="5048" xr:uid="{00000000-0005-0000-0000-0000EF130000}"/>
    <cellStyle name="Normal 18 4 4 4" xfId="5049" xr:uid="{00000000-0005-0000-0000-0000F0130000}"/>
    <cellStyle name="Normal 18 4 5" xfId="5050" xr:uid="{00000000-0005-0000-0000-0000F1130000}"/>
    <cellStyle name="Normal 18 4 5 2" xfId="5051" xr:uid="{00000000-0005-0000-0000-0000F2130000}"/>
    <cellStyle name="Normal 18 4 5 2 2" xfId="5052" xr:uid="{00000000-0005-0000-0000-0000F3130000}"/>
    <cellStyle name="Normal 18 4 5 2 3" xfId="5053" xr:uid="{00000000-0005-0000-0000-0000F4130000}"/>
    <cellStyle name="Normal 18 4 5 3" xfId="5054" xr:uid="{00000000-0005-0000-0000-0000F5130000}"/>
    <cellStyle name="Normal 18 4 5 4" xfId="5055" xr:uid="{00000000-0005-0000-0000-0000F6130000}"/>
    <cellStyle name="Normal 18 4 6" xfId="5056" xr:uid="{00000000-0005-0000-0000-0000F7130000}"/>
    <cellStyle name="Normal 18 4 6 2" xfId="5057" xr:uid="{00000000-0005-0000-0000-0000F8130000}"/>
    <cellStyle name="Normal 18 4 6 2 2" xfId="5058" xr:uid="{00000000-0005-0000-0000-0000F9130000}"/>
    <cellStyle name="Normal 18 4 6 2 3" xfId="5059" xr:uid="{00000000-0005-0000-0000-0000FA130000}"/>
    <cellStyle name="Normal 18 4 6 3" xfId="5060" xr:uid="{00000000-0005-0000-0000-0000FB130000}"/>
    <cellStyle name="Normal 18 4 6 4" xfId="5061" xr:uid="{00000000-0005-0000-0000-0000FC130000}"/>
    <cellStyle name="Normal 18 4 7" xfId="5062" xr:uid="{00000000-0005-0000-0000-0000FD130000}"/>
    <cellStyle name="Normal 18 4 7 2" xfId="5063" xr:uid="{00000000-0005-0000-0000-0000FE130000}"/>
    <cellStyle name="Normal 18 4 7 3" xfId="5064" xr:uid="{00000000-0005-0000-0000-0000FF130000}"/>
    <cellStyle name="Normal 18 4 8" xfId="5065" xr:uid="{00000000-0005-0000-0000-000000140000}"/>
    <cellStyle name="Normal 18 4 9" xfId="5066" xr:uid="{00000000-0005-0000-0000-000001140000}"/>
    <cellStyle name="Normal 18 5" xfId="5067" xr:uid="{00000000-0005-0000-0000-000002140000}"/>
    <cellStyle name="Normal 18 5 10" xfId="5068" xr:uid="{00000000-0005-0000-0000-000003140000}"/>
    <cellStyle name="Normal 18 5 2" xfId="5069" xr:uid="{00000000-0005-0000-0000-000004140000}"/>
    <cellStyle name="Normal 18 5 2 2" xfId="5070" xr:uid="{00000000-0005-0000-0000-000005140000}"/>
    <cellStyle name="Normal 18 5 2 2 2" xfId="5071" xr:uid="{00000000-0005-0000-0000-000006140000}"/>
    <cellStyle name="Normal 18 5 2 2 2 2" xfId="5072" xr:uid="{00000000-0005-0000-0000-000007140000}"/>
    <cellStyle name="Normal 18 5 2 2 2 2 2" xfId="5073" xr:uid="{00000000-0005-0000-0000-000008140000}"/>
    <cellStyle name="Normal 18 5 2 2 2 2 3" xfId="5074" xr:uid="{00000000-0005-0000-0000-000009140000}"/>
    <cellStyle name="Normal 18 5 2 2 2 3" xfId="5075" xr:uid="{00000000-0005-0000-0000-00000A140000}"/>
    <cellStyle name="Normal 18 5 2 2 2 4" xfId="5076" xr:uid="{00000000-0005-0000-0000-00000B140000}"/>
    <cellStyle name="Normal 18 5 2 2 3" xfId="5077" xr:uid="{00000000-0005-0000-0000-00000C140000}"/>
    <cellStyle name="Normal 18 5 2 2 3 2" xfId="5078" xr:uid="{00000000-0005-0000-0000-00000D140000}"/>
    <cellStyle name="Normal 18 5 2 2 3 2 2" xfId="5079" xr:uid="{00000000-0005-0000-0000-00000E140000}"/>
    <cellStyle name="Normal 18 5 2 2 3 2 3" xfId="5080" xr:uid="{00000000-0005-0000-0000-00000F140000}"/>
    <cellStyle name="Normal 18 5 2 2 3 3" xfId="5081" xr:uid="{00000000-0005-0000-0000-000010140000}"/>
    <cellStyle name="Normal 18 5 2 2 3 4" xfId="5082" xr:uid="{00000000-0005-0000-0000-000011140000}"/>
    <cellStyle name="Normal 18 5 2 2 4" xfId="5083" xr:uid="{00000000-0005-0000-0000-000012140000}"/>
    <cellStyle name="Normal 18 5 2 2 4 2" xfId="5084" xr:uid="{00000000-0005-0000-0000-000013140000}"/>
    <cellStyle name="Normal 18 5 2 2 4 2 2" xfId="5085" xr:uid="{00000000-0005-0000-0000-000014140000}"/>
    <cellStyle name="Normal 18 5 2 2 4 2 3" xfId="5086" xr:uid="{00000000-0005-0000-0000-000015140000}"/>
    <cellStyle name="Normal 18 5 2 2 4 3" xfId="5087" xr:uid="{00000000-0005-0000-0000-000016140000}"/>
    <cellStyle name="Normal 18 5 2 2 4 4" xfId="5088" xr:uid="{00000000-0005-0000-0000-000017140000}"/>
    <cellStyle name="Normal 18 5 2 2 5" xfId="5089" xr:uid="{00000000-0005-0000-0000-000018140000}"/>
    <cellStyle name="Normal 18 5 2 2 5 2" xfId="5090" xr:uid="{00000000-0005-0000-0000-000019140000}"/>
    <cellStyle name="Normal 18 5 2 2 5 3" xfId="5091" xr:uid="{00000000-0005-0000-0000-00001A140000}"/>
    <cellStyle name="Normal 18 5 2 2 6" xfId="5092" xr:uid="{00000000-0005-0000-0000-00001B140000}"/>
    <cellStyle name="Normal 18 5 2 2 7" xfId="5093" xr:uid="{00000000-0005-0000-0000-00001C140000}"/>
    <cellStyle name="Normal 18 5 2 3" xfId="5094" xr:uid="{00000000-0005-0000-0000-00001D140000}"/>
    <cellStyle name="Normal 18 5 2 3 2" xfId="5095" xr:uid="{00000000-0005-0000-0000-00001E140000}"/>
    <cellStyle name="Normal 18 5 2 3 2 2" xfId="5096" xr:uid="{00000000-0005-0000-0000-00001F140000}"/>
    <cellStyle name="Normal 18 5 2 3 2 3" xfId="5097" xr:uid="{00000000-0005-0000-0000-000020140000}"/>
    <cellStyle name="Normal 18 5 2 3 3" xfId="5098" xr:uid="{00000000-0005-0000-0000-000021140000}"/>
    <cellStyle name="Normal 18 5 2 3 4" xfId="5099" xr:uid="{00000000-0005-0000-0000-000022140000}"/>
    <cellStyle name="Normal 18 5 2 4" xfId="5100" xr:uid="{00000000-0005-0000-0000-000023140000}"/>
    <cellStyle name="Normal 18 5 2 4 2" xfId="5101" xr:uid="{00000000-0005-0000-0000-000024140000}"/>
    <cellStyle name="Normal 18 5 2 4 2 2" xfId="5102" xr:uid="{00000000-0005-0000-0000-000025140000}"/>
    <cellStyle name="Normal 18 5 2 4 2 3" xfId="5103" xr:uid="{00000000-0005-0000-0000-000026140000}"/>
    <cellStyle name="Normal 18 5 2 4 3" xfId="5104" xr:uid="{00000000-0005-0000-0000-000027140000}"/>
    <cellStyle name="Normal 18 5 2 4 4" xfId="5105" xr:uid="{00000000-0005-0000-0000-000028140000}"/>
    <cellStyle name="Normal 18 5 2 5" xfId="5106" xr:uid="{00000000-0005-0000-0000-000029140000}"/>
    <cellStyle name="Normal 18 5 2 5 2" xfId="5107" xr:uid="{00000000-0005-0000-0000-00002A140000}"/>
    <cellStyle name="Normal 18 5 2 5 2 2" xfId="5108" xr:uid="{00000000-0005-0000-0000-00002B140000}"/>
    <cellStyle name="Normal 18 5 2 5 2 3" xfId="5109" xr:uid="{00000000-0005-0000-0000-00002C140000}"/>
    <cellStyle name="Normal 18 5 2 5 3" xfId="5110" xr:uid="{00000000-0005-0000-0000-00002D140000}"/>
    <cellStyle name="Normal 18 5 2 5 4" xfId="5111" xr:uid="{00000000-0005-0000-0000-00002E140000}"/>
    <cellStyle name="Normal 18 5 2 6" xfId="5112" xr:uid="{00000000-0005-0000-0000-00002F140000}"/>
    <cellStyle name="Normal 18 5 2 6 2" xfId="5113" xr:uid="{00000000-0005-0000-0000-000030140000}"/>
    <cellStyle name="Normal 18 5 2 6 3" xfId="5114" xr:uid="{00000000-0005-0000-0000-000031140000}"/>
    <cellStyle name="Normal 18 5 2 7" xfId="5115" xr:uid="{00000000-0005-0000-0000-000032140000}"/>
    <cellStyle name="Normal 18 5 2 8" xfId="5116" xr:uid="{00000000-0005-0000-0000-000033140000}"/>
    <cellStyle name="Normal 18 5 2 9" xfId="5117" xr:uid="{00000000-0005-0000-0000-000034140000}"/>
    <cellStyle name="Normal 18 5 3" xfId="5118" xr:uid="{00000000-0005-0000-0000-000035140000}"/>
    <cellStyle name="Normal 18 5 3 2" xfId="5119" xr:uid="{00000000-0005-0000-0000-000036140000}"/>
    <cellStyle name="Normal 18 5 3 2 2" xfId="5120" xr:uid="{00000000-0005-0000-0000-000037140000}"/>
    <cellStyle name="Normal 18 5 3 2 2 2" xfId="5121" xr:uid="{00000000-0005-0000-0000-000038140000}"/>
    <cellStyle name="Normal 18 5 3 2 2 3" xfId="5122" xr:uid="{00000000-0005-0000-0000-000039140000}"/>
    <cellStyle name="Normal 18 5 3 2 3" xfId="5123" xr:uid="{00000000-0005-0000-0000-00003A140000}"/>
    <cellStyle name="Normal 18 5 3 2 4" xfId="5124" xr:uid="{00000000-0005-0000-0000-00003B140000}"/>
    <cellStyle name="Normal 18 5 3 3" xfId="5125" xr:uid="{00000000-0005-0000-0000-00003C140000}"/>
    <cellStyle name="Normal 18 5 3 3 2" xfId="5126" xr:uid="{00000000-0005-0000-0000-00003D140000}"/>
    <cellStyle name="Normal 18 5 3 3 2 2" xfId="5127" xr:uid="{00000000-0005-0000-0000-00003E140000}"/>
    <cellStyle name="Normal 18 5 3 3 2 3" xfId="5128" xr:uid="{00000000-0005-0000-0000-00003F140000}"/>
    <cellStyle name="Normal 18 5 3 3 3" xfId="5129" xr:uid="{00000000-0005-0000-0000-000040140000}"/>
    <cellStyle name="Normal 18 5 3 3 4" xfId="5130" xr:uid="{00000000-0005-0000-0000-000041140000}"/>
    <cellStyle name="Normal 18 5 3 4" xfId="5131" xr:uid="{00000000-0005-0000-0000-000042140000}"/>
    <cellStyle name="Normal 18 5 3 4 2" xfId="5132" xr:uid="{00000000-0005-0000-0000-000043140000}"/>
    <cellStyle name="Normal 18 5 3 4 2 2" xfId="5133" xr:uid="{00000000-0005-0000-0000-000044140000}"/>
    <cellStyle name="Normal 18 5 3 4 2 3" xfId="5134" xr:uid="{00000000-0005-0000-0000-000045140000}"/>
    <cellStyle name="Normal 18 5 3 4 3" xfId="5135" xr:uid="{00000000-0005-0000-0000-000046140000}"/>
    <cellStyle name="Normal 18 5 3 4 4" xfId="5136" xr:uid="{00000000-0005-0000-0000-000047140000}"/>
    <cellStyle name="Normal 18 5 3 5" xfId="5137" xr:uid="{00000000-0005-0000-0000-000048140000}"/>
    <cellStyle name="Normal 18 5 3 5 2" xfId="5138" xr:uid="{00000000-0005-0000-0000-000049140000}"/>
    <cellStyle name="Normal 18 5 3 5 3" xfId="5139" xr:uid="{00000000-0005-0000-0000-00004A140000}"/>
    <cellStyle name="Normal 18 5 3 6" xfId="5140" xr:uid="{00000000-0005-0000-0000-00004B140000}"/>
    <cellStyle name="Normal 18 5 3 7" xfId="5141" xr:uid="{00000000-0005-0000-0000-00004C140000}"/>
    <cellStyle name="Normal 18 5 4" xfId="5142" xr:uid="{00000000-0005-0000-0000-00004D140000}"/>
    <cellStyle name="Normal 18 5 4 2" xfId="5143" xr:uid="{00000000-0005-0000-0000-00004E140000}"/>
    <cellStyle name="Normal 18 5 4 2 2" xfId="5144" xr:uid="{00000000-0005-0000-0000-00004F140000}"/>
    <cellStyle name="Normal 18 5 4 2 3" xfId="5145" xr:uid="{00000000-0005-0000-0000-000050140000}"/>
    <cellStyle name="Normal 18 5 4 3" xfId="5146" xr:uid="{00000000-0005-0000-0000-000051140000}"/>
    <cellStyle name="Normal 18 5 4 4" xfId="5147" xr:uid="{00000000-0005-0000-0000-000052140000}"/>
    <cellStyle name="Normal 18 5 5" xfId="5148" xr:uid="{00000000-0005-0000-0000-000053140000}"/>
    <cellStyle name="Normal 18 5 5 2" xfId="5149" xr:uid="{00000000-0005-0000-0000-000054140000}"/>
    <cellStyle name="Normal 18 5 5 2 2" xfId="5150" xr:uid="{00000000-0005-0000-0000-000055140000}"/>
    <cellStyle name="Normal 18 5 5 2 3" xfId="5151" xr:uid="{00000000-0005-0000-0000-000056140000}"/>
    <cellStyle name="Normal 18 5 5 3" xfId="5152" xr:uid="{00000000-0005-0000-0000-000057140000}"/>
    <cellStyle name="Normal 18 5 5 4" xfId="5153" xr:uid="{00000000-0005-0000-0000-000058140000}"/>
    <cellStyle name="Normal 18 5 6" xfId="5154" xr:uid="{00000000-0005-0000-0000-000059140000}"/>
    <cellStyle name="Normal 18 5 6 2" xfId="5155" xr:uid="{00000000-0005-0000-0000-00005A140000}"/>
    <cellStyle name="Normal 18 5 6 2 2" xfId="5156" xr:uid="{00000000-0005-0000-0000-00005B140000}"/>
    <cellStyle name="Normal 18 5 6 2 3" xfId="5157" xr:uid="{00000000-0005-0000-0000-00005C140000}"/>
    <cellStyle name="Normal 18 5 6 3" xfId="5158" xr:uid="{00000000-0005-0000-0000-00005D140000}"/>
    <cellStyle name="Normal 18 5 6 4" xfId="5159" xr:uid="{00000000-0005-0000-0000-00005E140000}"/>
    <cellStyle name="Normal 18 5 7" xfId="5160" xr:uid="{00000000-0005-0000-0000-00005F140000}"/>
    <cellStyle name="Normal 18 5 7 2" xfId="5161" xr:uid="{00000000-0005-0000-0000-000060140000}"/>
    <cellStyle name="Normal 18 5 7 3" xfId="5162" xr:uid="{00000000-0005-0000-0000-000061140000}"/>
    <cellStyle name="Normal 18 5 8" xfId="5163" xr:uid="{00000000-0005-0000-0000-000062140000}"/>
    <cellStyle name="Normal 18 5 9" xfId="5164" xr:uid="{00000000-0005-0000-0000-000063140000}"/>
    <cellStyle name="Normal 18 6" xfId="5165" xr:uid="{00000000-0005-0000-0000-000064140000}"/>
    <cellStyle name="Normal 18 6 2" xfId="5166" xr:uid="{00000000-0005-0000-0000-000065140000}"/>
    <cellStyle name="Normal 18 6 2 2" xfId="5167" xr:uid="{00000000-0005-0000-0000-000066140000}"/>
    <cellStyle name="Normal 18 6 2 2 2" xfId="5168" xr:uid="{00000000-0005-0000-0000-000067140000}"/>
    <cellStyle name="Normal 18 6 2 2 2 2" xfId="5169" xr:uid="{00000000-0005-0000-0000-000068140000}"/>
    <cellStyle name="Normal 18 6 2 2 2 3" xfId="5170" xr:uid="{00000000-0005-0000-0000-000069140000}"/>
    <cellStyle name="Normal 18 6 2 2 3" xfId="5171" xr:uid="{00000000-0005-0000-0000-00006A140000}"/>
    <cellStyle name="Normal 18 6 2 2 4" xfId="5172" xr:uid="{00000000-0005-0000-0000-00006B140000}"/>
    <cellStyle name="Normal 18 6 2 3" xfId="5173" xr:uid="{00000000-0005-0000-0000-00006C140000}"/>
    <cellStyle name="Normal 18 6 2 3 2" xfId="5174" xr:uid="{00000000-0005-0000-0000-00006D140000}"/>
    <cellStyle name="Normal 18 6 2 3 2 2" xfId="5175" xr:uid="{00000000-0005-0000-0000-00006E140000}"/>
    <cellStyle name="Normal 18 6 2 3 2 3" xfId="5176" xr:uid="{00000000-0005-0000-0000-00006F140000}"/>
    <cellStyle name="Normal 18 6 2 3 3" xfId="5177" xr:uid="{00000000-0005-0000-0000-000070140000}"/>
    <cellStyle name="Normal 18 6 2 3 4" xfId="5178" xr:uid="{00000000-0005-0000-0000-000071140000}"/>
    <cellStyle name="Normal 18 6 2 4" xfId="5179" xr:uid="{00000000-0005-0000-0000-000072140000}"/>
    <cellStyle name="Normal 18 6 2 4 2" xfId="5180" xr:uid="{00000000-0005-0000-0000-000073140000}"/>
    <cellStyle name="Normal 18 6 2 4 2 2" xfId="5181" xr:uid="{00000000-0005-0000-0000-000074140000}"/>
    <cellStyle name="Normal 18 6 2 4 2 3" xfId="5182" xr:uid="{00000000-0005-0000-0000-000075140000}"/>
    <cellStyle name="Normal 18 6 2 4 3" xfId="5183" xr:uid="{00000000-0005-0000-0000-000076140000}"/>
    <cellStyle name="Normal 18 6 2 4 4" xfId="5184" xr:uid="{00000000-0005-0000-0000-000077140000}"/>
    <cellStyle name="Normal 18 6 2 5" xfId="5185" xr:uid="{00000000-0005-0000-0000-000078140000}"/>
    <cellStyle name="Normal 18 6 2 5 2" xfId="5186" xr:uid="{00000000-0005-0000-0000-000079140000}"/>
    <cellStyle name="Normal 18 6 2 5 3" xfId="5187" xr:uid="{00000000-0005-0000-0000-00007A140000}"/>
    <cellStyle name="Normal 18 6 2 6" xfId="5188" xr:uid="{00000000-0005-0000-0000-00007B140000}"/>
    <cellStyle name="Normal 18 6 2 7" xfId="5189" xr:uid="{00000000-0005-0000-0000-00007C140000}"/>
    <cellStyle name="Normal 18 6 3" xfId="5190" xr:uid="{00000000-0005-0000-0000-00007D140000}"/>
    <cellStyle name="Normal 18 6 3 2" xfId="5191" xr:uid="{00000000-0005-0000-0000-00007E140000}"/>
    <cellStyle name="Normal 18 6 3 2 2" xfId="5192" xr:uid="{00000000-0005-0000-0000-00007F140000}"/>
    <cellStyle name="Normal 18 6 3 2 3" xfId="5193" xr:uid="{00000000-0005-0000-0000-000080140000}"/>
    <cellStyle name="Normal 18 6 3 3" xfId="5194" xr:uid="{00000000-0005-0000-0000-000081140000}"/>
    <cellStyle name="Normal 18 6 3 4" xfId="5195" xr:uid="{00000000-0005-0000-0000-000082140000}"/>
    <cellStyle name="Normal 18 6 4" xfId="5196" xr:uid="{00000000-0005-0000-0000-000083140000}"/>
    <cellStyle name="Normal 18 6 4 2" xfId="5197" xr:uid="{00000000-0005-0000-0000-000084140000}"/>
    <cellStyle name="Normal 18 6 4 2 2" xfId="5198" xr:uid="{00000000-0005-0000-0000-000085140000}"/>
    <cellStyle name="Normal 18 6 4 2 3" xfId="5199" xr:uid="{00000000-0005-0000-0000-000086140000}"/>
    <cellStyle name="Normal 18 6 4 3" xfId="5200" xr:uid="{00000000-0005-0000-0000-000087140000}"/>
    <cellStyle name="Normal 18 6 4 4" xfId="5201" xr:uid="{00000000-0005-0000-0000-000088140000}"/>
    <cellStyle name="Normal 18 6 5" xfId="5202" xr:uid="{00000000-0005-0000-0000-000089140000}"/>
    <cellStyle name="Normal 18 6 5 2" xfId="5203" xr:uid="{00000000-0005-0000-0000-00008A140000}"/>
    <cellStyle name="Normal 18 6 5 2 2" xfId="5204" xr:uid="{00000000-0005-0000-0000-00008B140000}"/>
    <cellStyle name="Normal 18 6 5 2 3" xfId="5205" xr:uid="{00000000-0005-0000-0000-00008C140000}"/>
    <cellStyle name="Normal 18 6 5 3" xfId="5206" xr:uid="{00000000-0005-0000-0000-00008D140000}"/>
    <cellStyle name="Normal 18 6 5 4" xfId="5207" xr:uid="{00000000-0005-0000-0000-00008E140000}"/>
    <cellStyle name="Normal 18 6 6" xfId="5208" xr:uid="{00000000-0005-0000-0000-00008F140000}"/>
    <cellStyle name="Normal 18 6 6 2" xfId="5209" xr:uid="{00000000-0005-0000-0000-000090140000}"/>
    <cellStyle name="Normal 18 6 6 3" xfId="5210" xr:uid="{00000000-0005-0000-0000-000091140000}"/>
    <cellStyle name="Normal 18 6 7" xfId="5211" xr:uid="{00000000-0005-0000-0000-000092140000}"/>
    <cellStyle name="Normal 18 6 8" xfId="5212" xr:uid="{00000000-0005-0000-0000-000093140000}"/>
    <cellStyle name="Normal 18 6 9" xfId="5213" xr:uid="{00000000-0005-0000-0000-000094140000}"/>
    <cellStyle name="Normal 18 7" xfId="5214" xr:uid="{00000000-0005-0000-0000-000095140000}"/>
    <cellStyle name="Normal 18 7 2" xfId="5215" xr:uid="{00000000-0005-0000-0000-000096140000}"/>
    <cellStyle name="Normal 18 7 2 2" xfId="5216" xr:uid="{00000000-0005-0000-0000-000097140000}"/>
    <cellStyle name="Normal 18 7 2 2 2" xfId="5217" xr:uid="{00000000-0005-0000-0000-000098140000}"/>
    <cellStyle name="Normal 18 7 2 2 2 2" xfId="5218" xr:uid="{00000000-0005-0000-0000-000099140000}"/>
    <cellStyle name="Normal 18 7 2 2 2 3" xfId="5219" xr:uid="{00000000-0005-0000-0000-00009A140000}"/>
    <cellStyle name="Normal 18 7 2 2 3" xfId="5220" xr:uid="{00000000-0005-0000-0000-00009B140000}"/>
    <cellStyle name="Normal 18 7 2 2 4" xfId="5221" xr:uid="{00000000-0005-0000-0000-00009C140000}"/>
    <cellStyle name="Normal 18 7 2 3" xfId="5222" xr:uid="{00000000-0005-0000-0000-00009D140000}"/>
    <cellStyle name="Normal 18 7 2 3 2" xfId="5223" xr:uid="{00000000-0005-0000-0000-00009E140000}"/>
    <cellStyle name="Normal 18 7 2 3 2 2" xfId="5224" xr:uid="{00000000-0005-0000-0000-00009F140000}"/>
    <cellStyle name="Normal 18 7 2 3 2 3" xfId="5225" xr:uid="{00000000-0005-0000-0000-0000A0140000}"/>
    <cellStyle name="Normal 18 7 2 3 3" xfId="5226" xr:uid="{00000000-0005-0000-0000-0000A1140000}"/>
    <cellStyle name="Normal 18 7 2 3 4" xfId="5227" xr:uid="{00000000-0005-0000-0000-0000A2140000}"/>
    <cellStyle name="Normal 18 7 2 4" xfId="5228" xr:uid="{00000000-0005-0000-0000-0000A3140000}"/>
    <cellStyle name="Normal 18 7 2 4 2" xfId="5229" xr:uid="{00000000-0005-0000-0000-0000A4140000}"/>
    <cellStyle name="Normal 18 7 2 4 2 2" xfId="5230" xr:uid="{00000000-0005-0000-0000-0000A5140000}"/>
    <cellStyle name="Normal 18 7 2 4 2 3" xfId="5231" xr:uid="{00000000-0005-0000-0000-0000A6140000}"/>
    <cellStyle name="Normal 18 7 2 4 3" xfId="5232" xr:uid="{00000000-0005-0000-0000-0000A7140000}"/>
    <cellStyle name="Normal 18 7 2 4 4" xfId="5233" xr:uid="{00000000-0005-0000-0000-0000A8140000}"/>
    <cellStyle name="Normal 18 7 2 5" xfId="5234" xr:uid="{00000000-0005-0000-0000-0000A9140000}"/>
    <cellStyle name="Normal 18 7 2 5 2" xfId="5235" xr:uid="{00000000-0005-0000-0000-0000AA140000}"/>
    <cellStyle name="Normal 18 7 2 5 3" xfId="5236" xr:uid="{00000000-0005-0000-0000-0000AB140000}"/>
    <cellStyle name="Normal 18 7 2 6" xfId="5237" xr:uid="{00000000-0005-0000-0000-0000AC140000}"/>
    <cellStyle name="Normal 18 7 2 7" xfId="5238" xr:uid="{00000000-0005-0000-0000-0000AD140000}"/>
    <cellStyle name="Normal 18 7 3" xfId="5239" xr:uid="{00000000-0005-0000-0000-0000AE140000}"/>
    <cellStyle name="Normal 18 7 3 2" xfId="5240" xr:uid="{00000000-0005-0000-0000-0000AF140000}"/>
    <cellStyle name="Normal 18 7 3 2 2" xfId="5241" xr:uid="{00000000-0005-0000-0000-0000B0140000}"/>
    <cellStyle name="Normal 18 7 3 2 3" xfId="5242" xr:uid="{00000000-0005-0000-0000-0000B1140000}"/>
    <cellStyle name="Normal 18 7 3 3" xfId="5243" xr:uid="{00000000-0005-0000-0000-0000B2140000}"/>
    <cellStyle name="Normal 18 7 3 4" xfId="5244" xr:uid="{00000000-0005-0000-0000-0000B3140000}"/>
    <cellStyle name="Normal 18 7 4" xfId="5245" xr:uid="{00000000-0005-0000-0000-0000B4140000}"/>
    <cellStyle name="Normal 18 7 4 2" xfId="5246" xr:uid="{00000000-0005-0000-0000-0000B5140000}"/>
    <cellStyle name="Normal 18 7 4 2 2" xfId="5247" xr:uid="{00000000-0005-0000-0000-0000B6140000}"/>
    <cellStyle name="Normal 18 7 4 2 3" xfId="5248" xr:uid="{00000000-0005-0000-0000-0000B7140000}"/>
    <cellStyle name="Normal 18 7 4 3" xfId="5249" xr:uid="{00000000-0005-0000-0000-0000B8140000}"/>
    <cellStyle name="Normal 18 7 4 4" xfId="5250" xr:uid="{00000000-0005-0000-0000-0000B9140000}"/>
    <cellStyle name="Normal 18 7 5" xfId="5251" xr:uid="{00000000-0005-0000-0000-0000BA140000}"/>
    <cellStyle name="Normal 18 7 5 2" xfId="5252" xr:uid="{00000000-0005-0000-0000-0000BB140000}"/>
    <cellStyle name="Normal 18 7 5 2 2" xfId="5253" xr:uid="{00000000-0005-0000-0000-0000BC140000}"/>
    <cellStyle name="Normal 18 7 5 2 3" xfId="5254" xr:uid="{00000000-0005-0000-0000-0000BD140000}"/>
    <cellStyle name="Normal 18 7 5 3" xfId="5255" xr:uid="{00000000-0005-0000-0000-0000BE140000}"/>
    <cellStyle name="Normal 18 7 5 4" xfId="5256" xr:uid="{00000000-0005-0000-0000-0000BF140000}"/>
    <cellStyle name="Normal 18 7 6" xfId="5257" xr:uid="{00000000-0005-0000-0000-0000C0140000}"/>
    <cellStyle name="Normal 18 7 6 2" xfId="5258" xr:uid="{00000000-0005-0000-0000-0000C1140000}"/>
    <cellStyle name="Normal 18 7 6 3" xfId="5259" xr:uid="{00000000-0005-0000-0000-0000C2140000}"/>
    <cellStyle name="Normal 18 7 7" xfId="5260" xr:uid="{00000000-0005-0000-0000-0000C3140000}"/>
    <cellStyle name="Normal 18 7 8" xfId="5261" xr:uid="{00000000-0005-0000-0000-0000C4140000}"/>
    <cellStyle name="Normal 18 7 9" xfId="5262" xr:uid="{00000000-0005-0000-0000-0000C5140000}"/>
    <cellStyle name="Normal 18 8" xfId="5263" xr:uid="{00000000-0005-0000-0000-0000C6140000}"/>
    <cellStyle name="Normal 18 8 2" xfId="5264" xr:uid="{00000000-0005-0000-0000-0000C7140000}"/>
    <cellStyle name="Normal 18 8 2 2" xfId="5265" xr:uid="{00000000-0005-0000-0000-0000C8140000}"/>
    <cellStyle name="Normal 18 8 2 2 2" xfId="5266" xr:uid="{00000000-0005-0000-0000-0000C9140000}"/>
    <cellStyle name="Normal 18 8 2 2 2 2" xfId="5267" xr:uid="{00000000-0005-0000-0000-0000CA140000}"/>
    <cellStyle name="Normal 18 8 2 2 2 3" xfId="5268" xr:uid="{00000000-0005-0000-0000-0000CB140000}"/>
    <cellStyle name="Normal 18 8 2 2 3" xfId="5269" xr:uid="{00000000-0005-0000-0000-0000CC140000}"/>
    <cellStyle name="Normal 18 8 2 2 4" xfId="5270" xr:uid="{00000000-0005-0000-0000-0000CD140000}"/>
    <cellStyle name="Normal 18 8 2 3" xfId="5271" xr:uid="{00000000-0005-0000-0000-0000CE140000}"/>
    <cellStyle name="Normal 18 8 2 3 2" xfId="5272" xr:uid="{00000000-0005-0000-0000-0000CF140000}"/>
    <cellStyle name="Normal 18 8 2 3 2 2" xfId="5273" xr:uid="{00000000-0005-0000-0000-0000D0140000}"/>
    <cellStyle name="Normal 18 8 2 3 2 3" xfId="5274" xr:uid="{00000000-0005-0000-0000-0000D1140000}"/>
    <cellStyle name="Normal 18 8 2 3 3" xfId="5275" xr:uid="{00000000-0005-0000-0000-0000D2140000}"/>
    <cellStyle name="Normal 18 8 2 3 4" xfId="5276" xr:uid="{00000000-0005-0000-0000-0000D3140000}"/>
    <cellStyle name="Normal 18 8 2 4" xfId="5277" xr:uid="{00000000-0005-0000-0000-0000D4140000}"/>
    <cellStyle name="Normal 18 8 2 4 2" xfId="5278" xr:uid="{00000000-0005-0000-0000-0000D5140000}"/>
    <cellStyle name="Normal 18 8 2 4 2 2" xfId="5279" xr:uid="{00000000-0005-0000-0000-0000D6140000}"/>
    <cellStyle name="Normal 18 8 2 4 2 3" xfId="5280" xr:uid="{00000000-0005-0000-0000-0000D7140000}"/>
    <cellStyle name="Normal 18 8 2 4 3" xfId="5281" xr:uid="{00000000-0005-0000-0000-0000D8140000}"/>
    <cellStyle name="Normal 18 8 2 4 4" xfId="5282" xr:uid="{00000000-0005-0000-0000-0000D9140000}"/>
    <cellStyle name="Normal 18 8 2 5" xfId="5283" xr:uid="{00000000-0005-0000-0000-0000DA140000}"/>
    <cellStyle name="Normal 18 8 2 5 2" xfId="5284" xr:uid="{00000000-0005-0000-0000-0000DB140000}"/>
    <cellStyle name="Normal 18 8 2 5 3" xfId="5285" xr:uid="{00000000-0005-0000-0000-0000DC140000}"/>
    <cellStyle name="Normal 18 8 2 6" xfId="5286" xr:uid="{00000000-0005-0000-0000-0000DD140000}"/>
    <cellStyle name="Normal 18 8 2 7" xfId="5287" xr:uid="{00000000-0005-0000-0000-0000DE140000}"/>
    <cellStyle name="Normal 18 8 3" xfId="5288" xr:uid="{00000000-0005-0000-0000-0000DF140000}"/>
    <cellStyle name="Normal 18 8 3 2" xfId="5289" xr:uid="{00000000-0005-0000-0000-0000E0140000}"/>
    <cellStyle name="Normal 18 8 3 2 2" xfId="5290" xr:uid="{00000000-0005-0000-0000-0000E1140000}"/>
    <cellStyle name="Normal 18 8 3 2 3" xfId="5291" xr:uid="{00000000-0005-0000-0000-0000E2140000}"/>
    <cellStyle name="Normal 18 8 3 3" xfId="5292" xr:uid="{00000000-0005-0000-0000-0000E3140000}"/>
    <cellStyle name="Normal 18 8 3 4" xfId="5293" xr:uid="{00000000-0005-0000-0000-0000E4140000}"/>
    <cellStyle name="Normal 18 8 4" xfId="5294" xr:uid="{00000000-0005-0000-0000-0000E5140000}"/>
    <cellStyle name="Normal 18 8 4 2" xfId="5295" xr:uid="{00000000-0005-0000-0000-0000E6140000}"/>
    <cellStyle name="Normal 18 8 4 2 2" xfId="5296" xr:uid="{00000000-0005-0000-0000-0000E7140000}"/>
    <cellStyle name="Normal 18 8 4 2 3" xfId="5297" xr:uid="{00000000-0005-0000-0000-0000E8140000}"/>
    <cellStyle name="Normal 18 8 4 3" xfId="5298" xr:uid="{00000000-0005-0000-0000-0000E9140000}"/>
    <cellStyle name="Normal 18 8 4 4" xfId="5299" xr:uid="{00000000-0005-0000-0000-0000EA140000}"/>
    <cellStyle name="Normal 18 8 5" xfId="5300" xr:uid="{00000000-0005-0000-0000-0000EB140000}"/>
    <cellStyle name="Normal 18 8 5 2" xfId="5301" xr:uid="{00000000-0005-0000-0000-0000EC140000}"/>
    <cellStyle name="Normal 18 8 5 2 2" xfId="5302" xr:uid="{00000000-0005-0000-0000-0000ED140000}"/>
    <cellStyle name="Normal 18 8 5 2 3" xfId="5303" xr:uid="{00000000-0005-0000-0000-0000EE140000}"/>
    <cellStyle name="Normal 18 8 5 3" xfId="5304" xr:uid="{00000000-0005-0000-0000-0000EF140000}"/>
    <cellStyle name="Normal 18 8 5 4" xfId="5305" xr:uid="{00000000-0005-0000-0000-0000F0140000}"/>
    <cellStyle name="Normal 18 8 6" xfId="5306" xr:uid="{00000000-0005-0000-0000-0000F1140000}"/>
    <cellStyle name="Normal 18 8 6 2" xfId="5307" xr:uid="{00000000-0005-0000-0000-0000F2140000}"/>
    <cellStyle name="Normal 18 8 6 3" xfId="5308" xr:uid="{00000000-0005-0000-0000-0000F3140000}"/>
    <cellStyle name="Normal 18 8 7" xfId="5309" xr:uid="{00000000-0005-0000-0000-0000F4140000}"/>
    <cellStyle name="Normal 18 8 8" xfId="5310" xr:uid="{00000000-0005-0000-0000-0000F5140000}"/>
    <cellStyle name="Normal 18 8 9" xfId="5311" xr:uid="{00000000-0005-0000-0000-0000F6140000}"/>
    <cellStyle name="Normal 18 9" xfId="5312" xr:uid="{00000000-0005-0000-0000-0000F7140000}"/>
    <cellStyle name="Normal 18 9 2" xfId="5313" xr:uid="{00000000-0005-0000-0000-0000F8140000}"/>
    <cellStyle name="Normal 18 9 2 2" xfId="5314" xr:uid="{00000000-0005-0000-0000-0000F9140000}"/>
    <cellStyle name="Normal 18 9 2 2 2" xfId="5315" xr:uid="{00000000-0005-0000-0000-0000FA140000}"/>
    <cellStyle name="Normal 18 9 2 2 2 2" xfId="5316" xr:uid="{00000000-0005-0000-0000-0000FB140000}"/>
    <cellStyle name="Normal 18 9 2 2 2 3" xfId="5317" xr:uid="{00000000-0005-0000-0000-0000FC140000}"/>
    <cellStyle name="Normal 18 9 2 2 3" xfId="5318" xr:uid="{00000000-0005-0000-0000-0000FD140000}"/>
    <cellStyle name="Normal 18 9 2 2 4" xfId="5319" xr:uid="{00000000-0005-0000-0000-0000FE140000}"/>
    <cellStyle name="Normal 18 9 2 3" xfId="5320" xr:uid="{00000000-0005-0000-0000-0000FF140000}"/>
    <cellStyle name="Normal 18 9 2 3 2" xfId="5321" xr:uid="{00000000-0005-0000-0000-000000150000}"/>
    <cellStyle name="Normal 18 9 2 3 2 2" xfId="5322" xr:uid="{00000000-0005-0000-0000-000001150000}"/>
    <cellStyle name="Normal 18 9 2 3 2 3" xfId="5323" xr:uid="{00000000-0005-0000-0000-000002150000}"/>
    <cellStyle name="Normal 18 9 2 3 3" xfId="5324" xr:uid="{00000000-0005-0000-0000-000003150000}"/>
    <cellStyle name="Normal 18 9 2 3 4" xfId="5325" xr:uid="{00000000-0005-0000-0000-000004150000}"/>
    <cellStyle name="Normal 18 9 2 4" xfId="5326" xr:uid="{00000000-0005-0000-0000-000005150000}"/>
    <cellStyle name="Normal 18 9 2 4 2" xfId="5327" xr:uid="{00000000-0005-0000-0000-000006150000}"/>
    <cellStyle name="Normal 18 9 2 4 2 2" xfId="5328" xr:uid="{00000000-0005-0000-0000-000007150000}"/>
    <cellStyle name="Normal 18 9 2 4 2 3" xfId="5329" xr:uid="{00000000-0005-0000-0000-000008150000}"/>
    <cellStyle name="Normal 18 9 2 4 3" xfId="5330" xr:uid="{00000000-0005-0000-0000-000009150000}"/>
    <cellStyle name="Normal 18 9 2 4 4" xfId="5331" xr:uid="{00000000-0005-0000-0000-00000A150000}"/>
    <cellStyle name="Normal 18 9 2 5" xfId="5332" xr:uid="{00000000-0005-0000-0000-00000B150000}"/>
    <cellStyle name="Normal 18 9 2 5 2" xfId="5333" xr:uid="{00000000-0005-0000-0000-00000C150000}"/>
    <cellStyle name="Normal 18 9 2 5 3" xfId="5334" xr:uid="{00000000-0005-0000-0000-00000D150000}"/>
    <cellStyle name="Normal 18 9 2 6" xfId="5335" xr:uid="{00000000-0005-0000-0000-00000E150000}"/>
    <cellStyle name="Normal 18 9 2 7" xfId="5336" xr:uid="{00000000-0005-0000-0000-00000F150000}"/>
    <cellStyle name="Normal 18 9 3" xfId="5337" xr:uid="{00000000-0005-0000-0000-000010150000}"/>
    <cellStyle name="Normal 18 9 3 2" xfId="5338" xr:uid="{00000000-0005-0000-0000-000011150000}"/>
    <cellStyle name="Normal 18 9 3 2 2" xfId="5339" xr:uid="{00000000-0005-0000-0000-000012150000}"/>
    <cellStyle name="Normal 18 9 3 2 3" xfId="5340" xr:uid="{00000000-0005-0000-0000-000013150000}"/>
    <cellStyle name="Normal 18 9 3 3" xfId="5341" xr:uid="{00000000-0005-0000-0000-000014150000}"/>
    <cellStyle name="Normal 18 9 3 4" xfId="5342" xr:uid="{00000000-0005-0000-0000-000015150000}"/>
    <cellStyle name="Normal 18 9 4" xfId="5343" xr:uid="{00000000-0005-0000-0000-000016150000}"/>
    <cellStyle name="Normal 18 9 4 2" xfId="5344" xr:uid="{00000000-0005-0000-0000-000017150000}"/>
    <cellStyle name="Normal 18 9 4 2 2" xfId="5345" xr:uid="{00000000-0005-0000-0000-000018150000}"/>
    <cellStyle name="Normal 18 9 4 2 3" xfId="5346" xr:uid="{00000000-0005-0000-0000-000019150000}"/>
    <cellStyle name="Normal 18 9 4 3" xfId="5347" xr:uid="{00000000-0005-0000-0000-00001A150000}"/>
    <cellStyle name="Normal 18 9 4 4" xfId="5348" xr:uid="{00000000-0005-0000-0000-00001B150000}"/>
    <cellStyle name="Normal 18 9 5" xfId="5349" xr:uid="{00000000-0005-0000-0000-00001C150000}"/>
    <cellStyle name="Normal 18 9 5 2" xfId="5350" xr:uid="{00000000-0005-0000-0000-00001D150000}"/>
    <cellStyle name="Normal 18 9 5 2 2" xfId="5351" xr:uid="{00000000-0005-0000-0000-00001E150000}"/>
    <cellStyle name="Normal 18 9 5 2 3" xfId="5352" xr:uid="{00000000-0005-0000-0000-00001F150000}"/>
    <cellStyle name="Normal 18 9 5 3" xfId="5353" xr:uid="{00000000-0005-0000-0000-000020150000}"/>
    <cellStyle name="Normal 18 9 5 4" xfId="5354" xr:uid="{00000000-0005-0000-0000-000021150000}"/>
    <cellStyle name="Normal 18 9 6" xfId="5355" xr:uid="{00000000-0005-0000-0000-000022150000}"/>
    <cellStyle name="Normal 18 9 6 2" xfId="5356" xr:uid="{00000000-0005-0000-0000-000023150000}"/>
    <cellStyle name="Normal 18 9 6 3" xfId="5357" xr:uid="{00000000-0005-0000-0000-000024150000}"/>
    <cellStyle name="Normal 18 9 7" xfId="5358" xr:uid="{00000000-0005-0000-0000-000025150000}"/>
    <cellStyle name="Normal 18 9 8" xfId="5359" xr:uid="{00000000-0005-0000-0000-000026150000}"/>
    <cellStyle name="Normal 18 9 9" xfId="5360" xr:uid="{00000000-0005-0000-0000-000027150000}"/>
    <cellStyle name="Normal 19" xfId="5361" xr:uid="{00000000-0005-0000-0000-000028150000}"/>
    <cellStyle name="Normal 19 2" xfId="5362" xr:uid="{00000000-0005-0000-0000-000029150000}"/>
    <cellStyle name="Normal 19 2 2" xfId="5363" xr:uid="{00000000-0005-0000-0000-00002A150000}"/>
    <cellStyle name="Normal 19 2 2 2" xfId="5364" xr:uid="{00000000-0005-0000-0000-00002B150000}"/>
    <cellStyle name="Normal 19 2 2 3" xfId="5365" xr:uid="{00000000-0005-0000-0000-00002C150000}"/>
    <cellStyle name="Normal 19 2 3" xfId="5366" xr:uid="{00000000-0005-0000-0000-00002D150000}"/>
    <cellStyle name="Normal 19 2 4" xfId="5367" xr:uid="{00000000-0005-0000-0000-00002E150000}"/>
    <cellStyle name="Normal 19 2 5" xfId="43975" xr:uid="{00000000-0005-0000-0000-00002F150000}"/>
    <cellStyle name="Normal 19 3" xfId="5368" xr:uid="{00000000-0005-0000-0000-000030150000}"/>
    <cellStyle name="Normal 19 3 2" xfId="5369" xr:uid="{00000000-0005-0000-0000-000031150000}"/>
    <cellStyle name="Normal 19 3 2 2" xfId="5370" xr:uid="{00000000-0005-0000-0000-000032150000}"/>
    <cellStyle name="Normal 19 3 2 3" xfId="5371" xr:uid="{00000000-0005-0000-0000-000033150000}"/>
    <cellStyle name="Normal 19 3 3" xfId="5372" xr:uid="{00000000-0005-0000-0000-000034150000}"/>
    <cellStyle name="Normal 19 3 3 2" xfId="5373" xr:uid="{00000000-0005-0000-0000-000035150000}"/>
    <cellStyle name="Normal 19 3 3 2 2" xfId="5374" xr:uid="{00000000-0005-0000-0000-000036150000}"/>
    <cellStyle name="Normal 19 3 3 2 3" xfId="5375" xr:uid="{00000000-0005-0000-0000-000037150000}"/>
    <cellStyle name="Normal 19 3 3 3" xfId="5376" xr:uid="{00000000-0005-0000-0000-000038150000}"/>
    <cellStyle name="Normal 19 3 3 4" xfId="5377" xr:uid="{00000000-0005-0000-0000-000039150000}"/>
    <cellStyle name="Normal 19 3 3 5" xfId="5378" xr:uid="{00000000-0005-0000-0000-00003A150000}"/>
    <cellStyle name="Normal 19 3 4" xfId="5379" xr:uid="{00000000-0005-0000-0000-00003B150000}"/>
    <cellStyle name="Normal 19 3 4 2" xfId="5380" xr:uid="{00000000-0005-0000-0000-00003C150000}"/>
    <cellStyle name="Normal 19 3 4 2 2" xfId="5381" xr:uid="{00000000-0005-0000-0000-00003D150000}"/>
    <cellStyle name="Normal 19 3 4 2 3" xfId="5382" xr:uid="{00000000-0005-0000-0000-00003E150000}"/>
    <cellStyle name="Normal 19 3 4 3" xfId="5383" xr:uid="{00000000-0005-0000-0000-00003F150000}"/>
    <cellStyle name="Normal 19 3 4 4" xfId="5384" xr:uid="{00000000-0005-0000-0000-000040150000}"/>
    <cellStyle name="Normal 19 3 5" xfId="5385" xr:uid="{00000000-0005-0000-0000-000041150000}"/>
    <cellStyle name="Normal 19 3 5 2" xfId="5386" xr:uid="{00000000-0005-0000-0000-000042150000}"/>
    <cellStyle name="Normal 19 3 5 2 2" xfId="5387" xr:uid="{00000000-0005-0000-0000-000043150000}"/>
    <cellStyle name="Normal 19 3 5 2 3" xfId="5388" xr:uid="{00000000-0005-0000-0000-000044150000}"/>
    <cellStyle name="Normal 19 3 5 3" xfId="5389" xr:uid="{00000000-0005-0000-0000-000045150000}"/>
    <cellStyle name="Normal 19 3 5 4" xfId="5390" xr:uid="{00000000-0005-0000-0000-000046150000}"/>
    <cellStyle name="Normal 19 3 6" xfId="5391" xr:uid="{00000000-0005-0000-0000-000047150000}"/>
    <cellStyle name="Normal 19 3 6 2" xfId="5392" xr:uid="{00000000-0005-0000-0000-000048150000}"/>
    <cellStyle name="Normal 19 3 6 3" xfId="5393" xr:uid="{00000000-0005-0000-0000-000049150000}"/>
    <cellStyle name="Normal 19 3 7" xfId="5394" xr:uid="{00000000-0005-0000-0000-00004A150000}"/>
    <cellStyle name="Normal 19 3 8" xfId="5395" xr:uid="{00000000-0005-0000-0000-00004B150000}"/>
    <cellStyle name="Normal 19 3 9" xfId="5396" xr:uid="{00000000-0005-0000-0000-00004C150000}"/>
    <cellStyle name="Normal 19 4" xfId="5397" xr:uid="{00000000-0005-0000-0000-00004D150000}"/>
    <cellStyle name="Normal 19 4 2" xfId="5398" xr:uid="{00000000-0005-0000-0000-00004E150000}"/>
    <cellStyle name="Normal 19 4 3" xfId="43976" xr:uid="{00000000-0005-0000-0000-00004F150000}"/>
    <cellStyle name="Normal 19 5" xfId="5399" xr:uid="{00000000-0005-0000-0000-000050150000}"/>
    <cellStyle name="Normal 19 6" xfId="5400" xr:uid="{00000000-0005-0000-0000-000051150000}"/>
    <cellStyle name="Normal 19 7" xfId="5401" xr:uid="{00000000-0005-0000-0000-000052150000}"/>
    <cellStyle name="Normal 2" xfId="23" xr:uid="{00000000-0005-0000-0000-000053150000}"/>
    <cellStyle name="Normal 2 10" xfId="5402" xr:uid="{00000000-0005-0000-0000-000054150000}"/>
    <cellStyle name="Normal 2 10 10" xfId="43977" xr:uid="{00000000-0005-0000-0000-000055150000}"/>
    <cellStyle name="Normal 2 10 2" xfId="5403" xr:uid="{00000000-0005-0000-0000-000056150000}"/>
    <cellStyle name="Normal 2 10 2 2" xfId="5404" xr:uid="{00000000-0005-0000-0000-000057150000}"/>
    <cellStyle name="Normal 2 10 2 2 2" xfId="5405" xr:uid="{00000000-0005-0000-0000-000058150000}"/>
    <cellStyle name="Normal 2 10 2 2 2 2" xfId="5406" xr:uid="{00000000-0005-0000-0000-000059150000}"/>
    <cellStyle name="Normal 2 10 2 2 2 3" xfId="5407" xr:uid="{00000000-0005-0000-0000-00005A150000}"/>
    <cellStyle name="Normal 2 10 2 2 3" xfId="5408" xr:uid="{00000000-0005-0000-0000-00005B150000}"/>
    <cellStyle name="Normal 2 10 2 2 4" xfId="5409" xr:uid="{00000000-0005-0000-0000-00005C150000}"/>
    <cellStyle name="Normal 2 10 2 3" xfId="5410" xr:uid="{00000000-0005-0000-0000-00005D150000}"/>
    <cellStyle name="Normal 2 10 2 3 2" xfId="5411" xr:uid="{00000000-0005-0000-0000-00005E150000}"/>
    <cellStyle name="Normal 2 10 2 3 2 2" xfId="5412" xr:uid="{00000000-0005-0000-0000-00005F150000}"/>
    <cellStyle name="Normal 2 10 2 3 2 3" xfId="5413" xr:uid="{00000000-0005-0000-0000-000060150000}"/>
    <cellStyle name="Normal 2 10 2 3 3" xfId="5414" xr:uid="{00000000-0005-0000-0000-000061150000}"/>
    <cellStyle name="Normal 2 10 2 3 4" xfId="5415" xr:uid="{00000000-0005-0000-0000-000062150000}"/>
    <cellStyle name="Normal 2 10 2 4" xfId="5416" xr:uid="{00000000-0005-0000-0000-000063150000}"/>
    <cellStyle name="Normal 2 10 2 4 2" xfId="5417" xr:uid="{00000000-0005-0000-0000-000064150000}"/>
    <cellStyle name="Normal 2 10 2 4 2 2" xfId="5418" xr:uid="{00000000-0005-0000-0000-000065150000}"/>
    <cellStyle name="Normal 2 10 2 4 2 3" xfId="5419" xr:uid="{00000000-0005-0000-0000-000066150000}"/>
    <cellStyle name="Normal 2 10 2 4 3" xfId="5420" xr:uid="{00000000-0005-0000-0000-000067150000}"/>
    <cellStyle name="Normal 2 10 2 4 4" xfId="5421" xr:uid="{00000000-0005-0000-0000-000068150000}"/>
    <cellStyle name="Normal 2 10 2 5" xfId="5422" xr:uid="{00000000-0005-0000-0000-000069150000}"/>
    <cellStyle name="Normal 2 10 2 5 2" xfId="5423" xr:uid="{00000000-0005-0000-0000-00006A150000}"/>
    <cellStyle name="Normal 2 10 2 5 3" xfId="5424" xr:uid="{00000000-0005-0000-0000-00006B150000}"/>
    <cellStyle name="Normal 2 10 2 6" xfId="5425" xr:uid="{00000000-0005-0000-0000-00006C150000}"/>
    <cellStyle name="Normal 2 10 2 7" xfId="5426" xr:uid="{00000000-0005-0000-0000-00006D150000}"/>
    <cellStyle name="Normal 2 10 3" xfId="5427" xr:uid="{00000000-0005-0000-0000-00006E150000}"/>
    <cellStyle name="Normal 2 10 3 2" xfId="5428" xr:uid="{00000000-0005-0000-0000-00006F150000}"/>
    <cellStyle name="Normal 2 10 3 2 2" xfId="5429" xr:uid="{00000000-0005-0000-0000-000070150000}"/>
    <cellStyle name="Normal 2 10 3 2 3" xfId="5430" xr:uid="{00000000-0005-0000-0000-000071150000}"/>
    <cellStyle name="Normal 2 10 3 3" xfId="5431" xr:uid="{00000000-0005-0000-0000-000072150000}"/>
    <cellStyle name="Normal 2 10 3 4" xfId="5432" xr:uid="{00000000-0005-0000-0000-000073150000}"/>
    <cellStyle name="Normal 2 10 4" xfId="5433" xr:uid="{00000000-0005-0000-0000-000074150000}"/>
    <cellStyle name="Normal 2 10 4 2" xfId="5434" xr:uid="{00000000-0005-0000-0000-000075150000}"/>
    <cellStyle name="Normal 2 10 4 2 2" xfId="5435" xr:uid="{00000000-0005-0000-0000-000076150000}"/>
    <cellStyle name="Normal 2 10 4 2 3" xfId="5436" xr:uid="{00000000-0005-0000-0000-000077150000}"/>
    <cellStyle name="Normal 2 10 4 3" xfId="5437" xr:uid="{00000000-0005-0000-0000-000078150000}"/>
    <cellStyle name="Normal 2 10 4 4" xfId="5438" xr:uid="{00000000-0005-0000-0000-000079150000}"/>
    <cellStyle name="Normal 2 10 5" xfId="5439" xr:uid="{00000000-0005-0000-0000-00007A150000}"/>
    <cellStyle name="Normal 2 10 5 2" xfId="5440" xr:uid="{00000000-0005-0000-0000-00007B150000}"/>
    <cellStyle name="Normal 2 10 5 2 2" xfId="5441" xr:uid="{00000000-0005-0000-0000-00007C150000}"/>
    <cellStyle name="Normal 2 10 5 2 3" xfId="5442" xr:uid="{00000000-0005-0000-0000-00007D150000}"/>
    <cellStyle name="Normal 2 10 5 3" xfId="5443" xr:uid="{00000000-0005-0000-0000-00007E150000}"/>
    <cellStyle name="Normal 2 10 5 4" xfId="5444" xr:uid="{00000000-0005-0000-0000-00007F150000}"/>
    <cellStyle name="Normal 2 10 6" xfId="5445" xr:uid="{00000000-0005-0000-0000-000080150000}"/>
    <cellStyle name="Normal 2 10 6 2" xfId="5446" xr:uid="{00000000-0005-0000-0000-000081150000}"/>
    <cellStyle name="Normal 2 10 6 3" xfId="5447" xr:uid="{00000000-0005-0000-0000-000082150000}"/>
    <cellStyle name="Normal 2 10 7" xfId="5448" xr:uid="{00000000-0005-0000-0000-000083150000}"/>
    <cellStyle name="Normal 2 10 8" xfId="5449" xr:uid="{00000000-0005-0000-0000-000084150000}"/>
    <cellStyle name="Normal 2 10 9" xfId="5450" xr:uid="{00000000-0005-0000-0000-000085150000}"/>
    <cellStyle name="Normal 2 11" xfId="5451" xr:uid="{00000000-0005-0000-0000-000086150000}"/>
    <cellStyle name="Normal 2 11 2" xfId="5452" xr:uid="{00000000-0005-0000-0000-000087150000}"/>
    <cellStyle name="Normal 2 11 3" xfId="5453" xr:uid="{00000000-0005-0000-0000-000088150000}"/>
    <cellStyle name="Normal 2 11 4" xfId="43978" xr:uid="{00000000-0005-0000-0000-000089150000}"/>
    <cellStyle name="Normal 2 12" xfId="5454" xr:uid="{00000000-0005-0000-0000-00008A150000}"/>
    <cellStyle name="Normal 2 12 2" xfId="43979" xr:uid="{00000000-0005-0000-0000-00008B150000}"/>
    <cellStyle name="Normal 2 13" xfId="5455" xr:uid="{00000000-0005-0000-0000-00008C150000}"/>
    <cellStyle name="Normal 2 13 2" xfId="43980" xr:uid="{00000000-0005-0000-0000-00008D150000}"/>
    <cellStyle name="Normal 2 14" xfId="5456" xr:uid="{00000000-0005-0000-0000-00008E150000}"/>
    <cellStyle name="Normal 2 14 2" xfId="43981" xr:uid="{00000000-0005-0000-0000-00008F150000}"/>
    <cellStyle name="Normal 2 15" xfId="5457" xr:uid="{00000000-0005-0000-0000-000090150000}"/>
    <cellStyle name="Normal 2 16" xfId="5458" xr:uid="{00000000-0005-0000-0000-000091150000}"/>
    <cellStyle name="Normal 2 17" xfId="43878" xr:uid="{00000000-0005-0000-0000-000092150000}"/>
    <cellStyle name="Normal 2 18" xfId="43896" xr:uid="{00000000-0005-0000-0000-000093150000}"/>
    <cellStyle name="Normal 2 18 2" xfId="43899" xr:uid="{00000000-0005-0000-0000-000094150000}"/>
    <cellStyle name="Normal 2 19" xfId="25" xr:uid="{00000000-0005-0000-0000-000095150000}"/>
    <cellStyle name="Normal 2 19 2" xfId="43982" xr:uid="{00000000-0005-0000-0000-000096150000}"/>
    <cellStyle name="Normal 2 2" xfId="37" xr:uid="{00000000-0005-0000-0000-000097150000}"/>
    <cellStyle name="Normal 2 2 10" xfId="5459" xr:uid="{00000000-0005-0000-0000-000098150000}"/>
    <cellStyle name="Normal 2 2 2" xfId="5460" xr:uid="{00000000-0005-0000-0000-000099150000}"/>
    <cellStyle name="Normal 2 2 2 2" xfId="5461" xr:uid="{00000000-0005-0000-0000-00009A150000}"/>
    <cellStyle name="Normal 2 2 2 2 2" xfId="5462" xr:uid="{00000000-0005-0000-0000-00009B150000}"/>
    <cellStyle name="Normal 2 2 2 2 2 2" xfId="5463" xr:uid="{00000000-0005-0000-0000-00009C150000}"/>
    <cellStyle name="Normal 2 2 2 2 2 3" xfId="5464" xr:uid="{00000000-0005-0000-0000-00009D150000}"/>
    <cellStyle name="Normal 2 2 2 2 3" xfId="5465" xr:uid="{00000000-0005-0000-0000-00009E150000}"/>
    <cellStyle name="Normal 2 2 2 2 4" xfId="5466" xr:uid="{00000000-0005-0000-0000-00009F150000}"/>
    <cellStyle name="Normal 2 2 2 2 5" xfId="44085" xr:uid="{E82ACABB-3F88-47E6-967C-555069F197E2}"/>
    <cellStyle name="Normal 2 2 2 3" xfId="5467" xr:uid="{00000000-0005-0000-0000-0000A0150000}"/>
    <cellStyle name="Normal 2 2 2 4" xfId="5468" xr:uid="{00000000-0005-0000-0000-0000A1150000}"/>
    <cellStyle name="Normal 2 2 2 4 10" xfId="5469" xr:uid="{00000000-0005-0000-0000-0000A2150000}"/>
    <cellStyle name="Normal 2 2 2 4 2" xfId="5470" xr:uid="{00000000-0005-0000-0000-0000A3150000}"/>
    <cellStyle name="Normal 2 2 2 4 2 2" xfId="5471" xr:uid="{00000000-0005-0000-0000-0000A4150000}"/>
    <cellStyle name="Normal 2 2 2 4 2 2 2" xfId="5472" xr:uid="{00000000-0005-0000-0000-0000A5150000}"/>
    <cellStyle name="Normal 2 2 2 4 2 2 2 2" xfId="5473" xr:uid="{00000000-0005-0000-0000-0000A6150000}"/>
    <cellStyle name="Normal 2 2 2 4 2 2 2 2 2" xfId="5474" xr:uid="{00000000-0005-0000-0000-0000A7150000}"/>
    <cellStyle name="Normal 2 2 2 4 2 2 2 2 3" xfId="5475" xr:uid="{00000000-0005-0000-0000-0000A8150000}"/>
    <cellStyle name="Normal 2 2 2 4 2 2 2 3" xfId="5476" xr:uid="{00000000-0005-0000-0000-0000A9150000}"/>
    <cellStyle name="Normal 2 2 2 4 2 2 2 4" xfId="5477" xr:uid="{00000000-0005-0000-0000-0000AA150000}"/>
    <cellStyle name="Normal 2 2 2 4 2 2 3" xfId="5478" xr:uid="{00000000-0005-0000-0000-0000AB150000}"/>
    <cellStyle name="Normal 2 2 2 4 2 2 3 2" xfId="5479" xr:uid="{00000000-0005-0000-0000-0000AC150000}"/>
    <cellStyle name="Normal 2 2 2 4 2 2 3 2 2" xfId="5480" xr:uid="{00000000-0005-0000-0000-0000AD150000}"/>
    <cellStyle name="Normal 2 2 2 4 2 2 3 2 3" xfId="5481" xr:uid="{00000000-0005-0000-0000-0000AE150000}"/>
    <cellStyle name="Normal 2 2 2 4 2 2 3 3" xfId="5482" xr:uid="{00000000-0005-0000-0000-0000AF150000}"/>
    <cellStyle name="Normal 2 2 2 4 2 2 3 4" xfId="5483" xr:uid="{00000000-0005-0000-0000-0000B0150000}"/>
    <cellStyle name="Normal 2 2 2 4 2 2 4" xfId="5484" xr:uid="{00000000-0005-0000-0000-0000B1150000}"/>
    <cellStyle name="Normal 2 2 2 4 2 2 4 2" xfId="5485" xr:uid="{00000000-0005-0000-0000-0000B2150000}"/>
    <cellStyle name="Normal 2 2 2 4 2 2 4 2 2" xfId="5486" xr:uid="{00000000-0005-0000-0000-0000B3150000}"/>
    <cellStyle name="Normal 2 2 2 4 2 2 4 2 3" xfId="5487" xr:uid="{00000000-0005-0000-0000-0000B4150000}"/>
    <cellStyle name="Normal 2 2 2 4 2 2 4 3" xfId="5488" xr:uid="{00000000-0005-0000-0000-0000B5150000}"/>
    <cellStyle name="Normal 2 2 2 4 2 2 4 4" xfId="5489" xr:uid="{00000000-0005-0000-0000-0000B6150000}"/>
    <cellStyle name="Normal 2 2 2 4 2 2 5" xfId="5490" xr:uid="{00000000-0005-0000-0000-0000B7150000}"/>
    <cellStyle name="Normal 2 2 2 4 2 2 5 2" xfId="5491" xr:uid="{00000000-0005-0000-0000-0000B8150000}"/>
    <cellStyle name="Normal 2 2 2 4 2 2 5 3" xfId="5492" xr:uid="{00000000-0005-0000-0000-0000B9150000}"/>
    <cellStyle name="Normal 2 2 2 4 2 2 6" xfId="5493" xr:uid="{00000000-0005-0000-0000-0000BA150000}"/>
    <cellStyle name="Normal 2 2 2 4 2 2 7" xfId="5494" xr:uid="{00000000-0005-0000-0000-0000BB150000}"/>
    <cellStyle name="Normal 2 2 2 4 2 3" xfId="5495" xr:uid="{00000000-0005-0000-0000-0000BC150000}"/>
    <cellStyle name="Normal 2 2 2 4 2 3 2" xfId="5496" xr:uid="{00000000-0005-0000-0000-0000BD150000}"/>
    <cellStyle name="Normal 2 2 2 4 2 3 2 2" xfId="5497" xr:uid="{00000000-0005-0000-0000-0000BE150000}"/>
    <cellStyle name="Normal 2 2 2 4 2 3 2 3" xfId="5498" xr:uid="{00000000-0005-0000-0000-0000BF150000}"/>
    <cellStyle name="Normal 2 2 2 4 2 3 3" xfId="5499" xr:uid="{00000000-0005-0000-0000-0000C0150000}"/>
    <cellStyle name="Normal 2 2 2 4 2 3 4" xfId="5500" xr:uid="{00000000-0005-0000-0000-0000C1150000}"/>
    <cellStyle name="Normal 2 2 2 4 2 4" xfId="5501" xr:uid="{00000000-0005-0000-0000-0000C2150000}"/>
    <cellStyle name="Normal 2 2 2 4 2 4 2" xfId="5502" xr:uid="{00000000-0005-0000-0000-0000C3150000}"/>
    <cellStyle name="Normal 2 2 2 4 2 4 2 2" xfId="5503" xr:uid="{00000000-0005-0000-0000-0000C4150000}"/>
    <cellStyle name="Normal 2 2 2 4 2 4 2 3" xfId="5504" xr:uid="{00000000-0005-0000-0000-0000C5150000}"/>
    <cellStyle name="Normal 2 2 2 4 2 4 3" xfId="5505" xr:uid="{00000000-0005-0000-0000-0000C6150000}"/>
    <cellStyle name="Normal 2 2 2 4 2 4 4" xfId="5506" xr:uid="{00000000-0005-0000-0000-0000C7150000}"/>
    <cellStyle name="Normal 2 2 2 4 2 5" xfId="5507" xr:uid="{00000000-0005-0000-0000-0000C8150000}"/>
    <cellStyle name="Normal 2 2 2 4 2 5 2" xfId="5508" xr:uid="{00000000-0005-0000-0000-0000C9150000}"/>
    <cellStyle name="Normal 2 2 2 4 2 5 2 2" xfId="5509" xr:uid="{00000000-0005-0000-0000-0000CA150000}"/>
    <cellStyle name="Normal 2 2 2 4 2 5 2 3" xfId="5510" xr:uid="{00000000-0005-0000-0000-0000CB150000}"/>
    <cellStyle name="Normal 2 2 2 4 2 5 3" xfId="5511" xr:uid="{00000000-0005-0000-0000-0000CC150000}"/>
    <cellStyle name="Normal 2 2 2 4 2 5 4" xfId="5512" xr:uid="{00000000-0005-0000-0000-0000CD150000}"/>
    <cellStyle name="Normal 2 2 2 4 2 6" xfId="5513" xr:uid="{00000000-0005-0000-0000-0000CE150000}"/>
    <cellStyle name="Normal 2 2 2 4 2 6 2" xfId="5514" xr:uid="{00000000-0005-0000-0000-0000CF150000}"/>
    <cellStyle name="Normal 2 2 2 4 2 6 3" xfId="5515" xr:uid="{00000000-0005-0000-0000-0000D0150000}"/>
    <cellStyle name="Normal 2 2 2 4 2 7" xfId="5516" xr:uid="{00000000-0005-0000-0000-0000D1150000}"/>
    <cellStyle name="Normal 2 2 2 4 2 8" xfId="5517" xr:uid="{00000000-0005-0000-0000-0000D2150000}"/>
    <cellStyle name="Normal 2 2 2 4 2 9" xfId="5518" xr:uid="{00000000-0005-0000-0000-0000D3150000}"/>
    <cellStyle name="Normal 2 2 2 4 3" xfId="5519" xr:uid="{00000000-0005-0000-0000-0000D4150000}"/>
    <cellStyle name="Normal 2 2 2 4 3 2" xfId="5520" xr:uid="{00000000-0005-0000-0000-0000D5150000}"/>
    <cellStyle name="Normal 2 2 2 4 3 2 2" xfId="5521" xr:uid="{00000000-0005-0000-0000-0000D6150000}"/>
    <cellStyle name="Normal 2 2 2 4 3 2 2 2" xfId="5522" xr:uid="{00000000-0005-0000-0000-0000D7150000}"/>
    <cellStyle name="Normal 2 2 2 4 3 2 2 3" xfId="5523" xr:uid="{00000000-0005-0000-0000-0000D8150000}"/>
    <cellStyle name="Normal 2 2 2 4 3 2 3" xfId="5524" xr:uid="{00000000-0005-0000-0000-0000D9150000}"/>
    <cellStyle name="Normal 2 2 2 4 3 2 4" xfId="5525" xr:uid="{00000000-0005-0000-0000-0000DA150000}"/>
    <cellStyle name="Normal 2 2 2 4 3 3" xfId="5526" xr:uid="{00000000-0005-0000-0000-0000DB150000}"/>
    <cellStyle name="Normal 2 2 2 4 3 3 2" xfId="5527" xr:uid="{00000000-0005-0000-0000-0000DC150000}"/>
    <cellStyle name="Normal 2 2 2 4 3 3 2 2" xfId="5528" xr:uid="{00000000-0005-0000-0000-0000DD150000}"/>
    <cellStyle name="Normal 2 2 2 4 3 3 2 3" xfId="5529" xr:uid="{00000000-0005-0000-0000-0000DE150000}"/>
    <cellStyle name="Normal 2 2 2 4 3 3 3" xfId="5530" xr:uid="{00000000-0005-0000-0000-0000DF150000}"/>
    <cellStyle name="Normal 2 2 2 4 3 3 4" xfId="5531" xr:uid="{00000000-0005-0000-0000-0000E0150000}"/>
    <cellStyle name="Normal 2 2 2 4 3 4" xfId="5532" xr:uid="{00000000-0005-0000-0000-0000E1150000}"/>
    <cellStyle name="Normal 2 2 2 4 3 4 2" xfId="5533" xr:uid="{00000000-0005-0000-0000-0000E2150000}"/>
    <cellStyle name="Normal 2 2 2 4 3 4 2 2" xfId="5534" xr:uid="{00000000-0005-0000-0000-0000E3150000}"/>
    <cellStyle name="Normal 2 2 2 4 3 4 2 3" xfId="5535" xr:uid="{00000000-0005-0000-0000-0000E4150000}"/>
    <cellStyle name="Normal 2 2 2 4 3 4 3" xfId="5536" xr:uid="{00000000-0005-0000-0000-0000E5150000}"/>
    <cellStyle name="Normal 2 2 2 4 3 4 4" xfId="5537" xr:uid="{00000000-0005-0000-0000-0000E6150000}"/>
    <cellStyle name="Normal 2 2 2 4 3 5" xfId="5538" xr:uid="{00000000-0005-0000-0000-0000E7150000}"/>
    <cellStyle name="Normal 2 2 2 4 3 5 2" xfId="5539" xr:uid="{00000000-0005-0000-0000-0000E8150000}"/>
    <cellStyle name="Normal 2 2 2 4 3 5 3" xfId="5540" xr:uid="{00000000-0005-0000-0000-0000E9150000}"/>
    <cellStyle name="Normal 2 2 2 4 3 6" xfId="5541" xr:uid="{00000000-0005-0000-0000-0000EA150000}"/>
    <cellStyle name="Normal 2 2 2 4 3 7" xfId="5542" xr:uid="{00000000-0005-0000-0000-0000EB150000}"/>
    <cellStyle name="Normal 2 2 2 4 4" xfId="5543" xr:uid="{00000000-0005-0000-0000-0000EC150000}"/>
    <cellStyle name="Normal 2 2 2 4 4 2" xfId="5544" xr:uid="{00000000-0005-0000-0000-0000ED150000}"/>
    <cellStyle name="Normal 2 2 2 4 4 2 2" xfId="5545" xr:uid="{00000000-0005-0000-0000-0000EE150000}"/>
    <cellStyle name="Normal 2 2 2 4 4 2 3" xfId="5546" xr:uid="{00000000-0005-0000-0000-0000EF150000}"/>
    <cellStyle name="Normal 2 2 2 4 4 3" xfId="5547" xr:uid="{00000000-0005-0000-0000-0000F0150000}"/>
    <cellStyle name="Normal 2 2 2 4 4 4" xfId="5548" xr:uid="{00000000-0005-0000-0000-0000F1150000}"/>
    <cellStyle name="Normal 2 2 2 4 5" xfId="5549" xr:uid="{00000000-0005-0000-0000-0000F2150000}"/>
    <cellStyle name="Normal 2 2 2 4 5 2" xfId="5550" xr:uid="{00000000-0005-0000-0000-0000F3150000}"/>
    <cellStyle name="Normal 2 2 2 4 5 2 2" xfId="5551" xr:uid="{00000000-0005-0000-0000-0000F4150000}"/>
    <cellStyle name="Normal 2 2 2 4 5 2 3" xfId="5552" xr:uid="{00000000-0005-0000-0000-0000F5150000}"/>
    <cellStyle name="Normal 2 2 2 4 5 3" xfId="5553" xr:uid="{00000000-0005-0000-0000-0000F6150000}"/>
    <cellStyle name="Normal 2 2 2 4 5 4" xfId="5554" xr:uid="{00000000-0005-0000-0000-0000F7150000}"/>
    <cellStyle name="Normal 2 2 2 4 6" xfId="5555" xr:uid="{00000000-0005-0000-0000-0000F8150000}"/>
    <cellStyle name="Normal 2 2 2 4 6 2" xfId="5556" xr:uid="{00000000-0005-0000-0000-0000F9150000}"/>
    <cellStyle name="Normal 2 2 2 4 6 2 2" xfId="5557" xr:uid="{00000000-0005-0000-0000-0000FA150000}"/>
    <cellStyle name="Normal 2 2 2 4 6 2 3" xfId="5558" xr:uid="{00000000-0005-0000-0000-0000FB150000}"/>
    <cellStyle name="Normal 2 2 2 4 6 3" xfId="5559" xr:uid="{00000000-0005-0000-0000-0000FC150000}"/>
    <cellStyle name="Normal 2 2 2 4 6 4" xfId="5560" xr:uid="{00000000-0005-0000-0000-0000FD150000}"/>
    <cellStyle name="Normal 2 2 2 4 7" xfId="5561" xr:uid="{00000000-0005-0000-0000-0000FE150000}"/>
    <cellStyle name="Normal 2 2 2 4 7 2" xfId="5562" xr:uid="{00000000-0005-0000-0000-0000FF150000}"/>
    <cellStyle name="Normal 2 2 2 4 7 3" xfId="5563" xr:uid="{00000000-0005-0000-0000-000000160000}"/>
    <cellStyle name="Normal 2 2 2 4 8" xfId="5564" xr:uid="{00000000-0005-0000-0000-000001160000}"/>
    <cellStyle name="Normal 2 2 2 4 9" xfId="5565" xr:uid="{00000000-0005-0000-0000-000002160000}"/>
    <cellStyle name="Normal 2 2 2 5" xfId="5566" xr:uid="{00000000-0005-0000-0000-000003160000}"/>
    <cellStyle name="Normal 2 2 2 5 2" xfId="5567" xr:uid="{00000000-0005-0000-0000-000004160000}"/>
    <cellStyle name="Normal 2 2 2 5 3" xfId="5568" xr:uid="{00000000-0005-0000-0000-000005160000}"/>
    <cellStyle name="Normal 2 2 2 6" xfId="5569" xr:uid="{00000000-0005-0000-0000-000006160000}"/>
    <cellStyle name="Normal 2 2 2 7" xfId="43918" xr:uid="{00000000-0005-0000-0000-000007160000}"/>
    <cellStyle name="Normal 2 2 3" xfId="5570" xr:uid="{00000000-0005-0000-0000-000008160000}"/>
    <cellStyle name="Normal 2 2 3 2" xfId="5571" xr:uid="{00000000-0005-0000-0000-000009160000}"/>
    <cellStyle name="Normal 2 2 3 2 10" xfId="5572" xr:uid="{00000000-0005-0000-0000-00000A160000}"/>
    <cellStyle name="Normal 2 2 3 2 10 2" xfId="5573" xr:uid="{00000000-0005-0000-0000-00000B160000}"/>
    <cellStyle name="Normal 2 2 3 2 10 2 2" xfId="5574" xr:uid="{00000000-0005-0000-0000-00000C160000}"/>
    <cellStyle name="Normal 2 2 3 2 10 2 2 2" xfId="5575" xr:uid="{00000000-0005-0000-0000-00000D160000}"/>
    <cellStyle name="Normal 2 2 3 2 10 2 2 3" xfId="5576" xr:uid="{00000000-0005-0000-0000-00000E160000}"/>
    <cellStyle name="Normal 2 2 3 2 10 2 3" xfId="5577" xr:uid="{00000000-0005-0000-0000-00000F160000}"/>
    <cellStyle name="Normal 2 2 3 2 10 2 4" xfId="5578" xr:uid="{00000000-0005-0000-0000-000010160000}"/>
    <cellStyle name="Normal 2 2 3 2 10 3" xfId="5579" xr:uid="{00000000-0005-0000-0000-000011160000}"/>
    <cellStyle name="Normal 2 2 3 2 10 3 2" xfId="5580" xr:uid="{00000000-0005-0000-0000-000012160000}"/>
    <cellStyle name="Normal 2 2 3 2 10 3 2 2" xfId="5581" xr:uid="{00000000-0005-0000-0000-000013160000}"/>
    <cellStyle name="Normal 2 2 3 2 10 3 2 3" xfId="5582" xr:uid="{00000000-0005-0000-0000-000014160000}"/>
    <cellStyle name="Normal 2 2 3 2 10 3 3" xfId="5583" xr:uid="{00000000-0005-0000-0000-000015160000}"/>
    <cellStyle name="Normal 2 2 3 2 10 3 4" xfId="5584" xr:uid="{00000000-0005-0000-0000-000016160000}"/>
    <cellStyle name="Normal 2 2 3 2 10 4" xfId="5585" xr:uid="{00000000-0005-0000-0000-000017160000}"/>
    <cellStyle name="Normal 2 2 3 2 10 4 2" xfId="5586" xr:uid="{00000000-0005-0000-0000-000018160000}"/>
    <cellStyle name="Normal 2 2 3 2 10 4 2 2" xfId="5587" xr:uid="{00000000-0005-0000-0000-000019160000}"/>
    <cellStyle name="Normal 2 2 3 2 10 4 2 3" xfId="5588" xr:uid="{00000000-0005-0000-0000-00001A160000}"/>
    <cellStyle name="Normal 2 2 3 2 10 4 3" xfId="5589" xr:uid="{00000000-0005-0000-0000-00001B160000}"/>
    <cellStyle name="Normal 2 2 3 2 10 4 4" xfId="5590" xr:uid="{00000000-0005-0000-0000-00001C160000}"/>
    <cellStyle name="Normal 2 2 3 2 10 5" xfId="5591" xr:uid="{00000000-0005-0000-0000-00001D160000}"/>
    <cellStyle name="Normal 2 2 3 2 10 5 2" xfId="5592" xr:uid="{00000000-0005-0000-0000-00001E160000}"/>
    <cellStyle name="Normal 2 2 3 2 10 5 3" xfId="5593" xr:uid="{00000000-0005-0000-0000-00001F160000}"/>
    <cellStyle name="Normal 2 2 3 2 10 6" xfId="5594" xr:uid="{00000000-0005-0000-0000-000020160000}"/>
    <cellStyle name="Normal 2 2 3 2 10 7" xfId="5595" xr:uid="{00000000-0005-0000-0000-000021160000}"/>
    <cellStyle name="Normal 2 2 3 2 10 8" xfId="5596" xr:uid="{00000000-0005-0000-0000-000022160000}"/>
    <cellStyle name="Normal 2 2 3 2 11" xfId="5597" xr:uid="{00000000-0005-0000-0000-000023160000}"/>
    <cellStyle name="Normal 2 2 3 2 11 2" xfId="5598" xr:uid="{00000000-0005-0000-0000-000024160000}"/>
    <cellStyle name="Normal 2 2 3 2 11 2 2" xfId="5599" xr:uid="{00000000-0005-0000-0000-000025160000}"/>
    <cellStyle name="Normal 2 2 3 2 11 2 3" xfId="5600" xr:uid="{00000000-0005-0000-0000-000026160000}"/>
    <cellStyle name="Normal 2 2 3 2 11 3" xfId="5601" xr:uid="{00000000-0005-0000-0000-000027160000}"/>
    <cellStyle name="Normal 2 2 3 2 11 4" xfId="5602" xr:uid="{00000000-0005-0000-0000-000028160000}"/>
    <cellStyle name="Normal 2 2 3 2 11 5" xfId="5603" xr:uid="{00000000-0005-0000-0000-000029160000}"/>
    <cellStyle name="Normal 2 2 3 2 12" xfId="5604" xr:uid="{00000000-0005-0000-0000-00002A160000}"/>
    <cellStyle name="Normal 2 2 3 2 12 2" xfId="5605" xr:uid="{00000000-0005-0000-0000-00002B160000}"/>
    <cellStyle name="Normal 2 2 3 2 12 2 2" xfId="5606" xr:uid="{00000000-0005-0000-0000-00002C160000}"/>
    <cellStyle name="Normal 2 2 3 2 12 2 3" xfId="5607" xr:uid="{00000000-0005-0000-0000-00002D160000}"/>
    <cellStyle name="Normal 2 2 3 2 12 3" xfId="5608" xr:uid="{00000000-0005-0000-0000-00002E160000}"/>
    <cellStyle name="Normal 2 2 3 2 12 4" xfId="5609" xr:uid="{00000000-0005-0000-0000-00002F160000}"/>
    <cellStyle name="Normal 2 2 3 2 13" xfId="5610" xr:uid="{00000000-0005-0000-0000-000030160000}"/>
    <cellStyle name="Normal 2 2 3 2 13 2" xfId="5611" xr:uid="{00000000-0005-0000-0000-000031160000}"/>
    <cellStyle name="Normal 2 2 3 2 13 2 2" xfId="5612" xr:uid="{00000000-0005-0000-0000-000032160000}"/>
    <cellStyle name="Normal 2 2 3 2 13 2 3" xfId="5613" xr:uid="{00000000-0005-0000-0000-000033160000}"/>
    <cellStyle name="Normal 2 2 3 2 13 3" xfId="5614" xr:uid="{00000000-0005-0000-0000-000034160000}"/>
    <cellStyle name="Normal 2 2 3 2 13 4" xfId="5615" xr:uid="{00000000-0005-0000-0000-000035160000}"/>
    <cellStyle name="Normal 2 2 3 2 14" xfId="5616" xr:uid="{00000000-0005-0000-0000-000036160000}"/>
    <cellStyle name="Normal 2 2 3 2 14 2" xfId="5617" xr:uid="{00000000-0005-0000-0000-000037160000}"/>
    <cellStyle name="Normal 2 2 3 2 14 3" xfId="5618" xr:uid="{00000000-0005-0000-0000-000038160000}"/>
    <cellStyle name="Normal 2 2 3 2 15" xfId="5619" xr:uid="{00000000-0005-0000-0000-000039160000}"/>
    <cellStyle name="Normal 2 2 3 2 16" xfId="5620" xr:uid="{00000000-0005-0000-0000-00003A160000}"/>
    <cellStyle name="Normal 2 2 3 2 17" xfId="5621" xr:uid="{00000000-0005-0000-0000-00003B160000}"/>
    <cellStyle name="Normal 2 2 3 2 18" xfId="5622" xr:uid="{00000000-0005-0000-0000-00003C160000}"/>
    <cellStyle name="Normal 2 2 3 2 19" xfId="5623" xr:uid="{00000000-0005-0000-0000-00003D160000}"/>
    <cellStyle name="Normal 2 2 3 2 2" xfId="5624" xr:uid="{00000000-0005-0000-0000-00003E160000}"/>
    <cellStyle name="Normal 2 2 3 2 2 10" xfId="5625" xr:uid="{00000000-0005-0000-0000-00003F160000}"/>
    <cellStyle name="Normal 2 2 3 2 2 11" xfId="5626" xr:uid="{00000000-0005-0000-0000-000040160000}"/>
    <cellStyle name="Normal 2 2 3 2 2 2" xfId="5627" xr:uid="{00000000-0005-0000-0000-000041160000}"/>
    <cellStyle name="Normal 2 2 3 2 2 2 10" xfId="5628" xr:uid="{00000000-0005-0000-0000-000042160000}"/>
    <cellStyle name="Normal 2 2 3 2 2 2 2" xfId="5629" xr:uid="{00000000-0005-0000-0000-000043160000}"/>
    <cellStyle name="Normal 2 2 3 2 2 2 2 2" xfId="5630" xr:uid="{00000000-0005-0000-0000-000044160000}"/>
    <cellStyle name="Normal 2 2 3 2 2 2 2 2 2" xfId="5631" xr:uid="{00000000-0005-0000-0000-000045160000}"/>
    <cellStyle name="Normal 2 2 3 2 2 2 2 2 2 2" xfId="5632" xr:uid="{00000000-0005-0000-0000-000046160000}"/>
    <cellStyle name="Normal 2 2 3 2 2 2 2 2 2 2 2" xfId="5633" xr:uid="{00000000-0005-0000-0000-000047160000}"/>
    <cellStyle name="Normal 2 2 3 2 2 2 2 2 2 2 3" xfId="5634" xr:uid="{00000000-0005-0000-0000-000048160000}"/>
    <cellStyle name="Normal 2 2 3 2 2 2 2 2 2 3" xfId="5635" xr:uid="{00000000-0005-0000-0000-000049160000}"/>
    <cellStyle name="Normal 2 2 3 2 2 2 2 2 2 4" xfId="5636" xr:uid="{00000000-0005-0000-0000-00004A160000}"/>
    <cellStyle name="Normal 2 2 3 2 2 2 2 2 3" xfId="5637" xr:uid="{00000000-0005-0000-0000-00004B160000}"/>
    <cellStyle name="Normal 2 2 3 2 2 2 2 2 3 2" xfId="5638" xr:uid="{00000000-0005-0000-0000-00004C160000}"/>
    <cellStyle name="Normal 2 2 3 2 2 2 2 2 3 2 2" xfId="5639" xr:uid="{00000000-0005-0000-0000-00004D160000}"/>
    <cellStyle name="Normal 2 2 3 2 2 2 2 2 3 2 3" xfId="5640" xr:uid="{00000000-0005-0000-0000-00004E160000}"/>
    <cellStyle name="Normal 2 2 3 2 2 2 2 2 3 3" xfId="5641" xr:uid="{00000000-0005-0000-0000-00004F160000}"/>
    <cellStyle name="Normal 2 2 3 2 2 2 2 2 3 4" xfId="5642" xr:uid="{00000000-0005-0000-0000-000050160000}"/>
    <cellStyle name="Normal 2 2 3 2 2 2 2 2 4" xfId="5643" xr:uid="{00000000-0005-0000-0000-000051160000}"/>
    <cellStyle name="Normal 2 2 3 2 2 2 2 2 4 2" xfId="5644" xr:uid="{00000000-0005-0000-0000-000052160000}"/>
    <cellStyle name="Normal 2 2 3 2 2 2 2 2 4 2 2" xfId="5645" xr:uid="{00000000-0005-0000-0000-000053160000}"/>
    <cellStyle name="Normal 2 2 3 2 2 2 2 2 4 2 3" xfId="5646" xr:uid="{00000000-0005-0000-0000-000054160000}"/>
    <cellStyle name="Normal 2 2 3 2 2 2 2 2 4 3" xfId="5647" xr:uid="{00000000-0005-0000-0000-000055160000}"/>
    <cellStyle name="Normal 2 2 3 2 2 2 2 2 4 4" xfId="5648" xr:uid="{00000000-0005-0000-0000-000056160000}"/>
    <cellStyle name="Normal 2 2 3 2 2 2 2 2 5" xfId="5649" xr:uid="{00000000-0005-0000-0000-000057160000}"/>
    <cellStyle name="Normal 2 2 3 2 2 2 2 2 5 2" xfId="5650" xr:uid="{00000000-0005-0000-0000-000058160000}"/>
    <cellStyle name="Normal 2 2 3 2 2 2 2 2 5 3" xfId="5651" xr:uid="{00000000-0005-0000-0000-000059160000}"/>
    <cellStyle name="Normal 2 2 3 2 2 2 2 2 6" xfId="5652" xr:uid="{00000000-0005-0000-0000-00005A160000}"/>
    <cellStyle name="Normal 2 2 3 2 2 2 2 2 7" xfId="5653" xr:uid="{00000000-0005-0000-0000-00005B160000}"/>
    <cellStyle name="Normal 2 2 3 2 2 2 2 3" xfId="5654" xr:uid="{00000000-0005-0000-0000-00005C160000}"/>
    <cellStyle name="Normal 2 2 3 2 2 2 2 3 2" xfId="5655" xr:uid="{00000000-0005-0000-0000-00005D160000}"/>
    <cellStyle name="Normal 2 2 3 2 2 2 2 3 2 2" xfId="5656" xr:uid="{00000000-0005-0000-0000-00005E160000}"/>
    <cellStyle name="Normal 2 2 3 2 2 2 2 3 2 3" xfId="5657" xr:uid="{00000000-0005-0000-0000-00005F160000}"/>
    <cellStyle name="Normal 2 2 3 2 2 2 2 3 3" xfId="5658" xr:uid="{00000000-0005-0000-0000-000060160000}"/>
    <cellStyle name="Normal 2 2 3 2 2 2 2 3 4" xfId="5659" xr:uid="{00000000-0005-0000-0000-000061160000}"/>
    <cellStyle name="Normal 2 2 3 2 2 2 2 4" xfId="5660" xr:uid="{00000000-0005-0000-0000-000062160000}"/>
    <cellStyle name="Normal 2 2 3 2 2 2 2 4 2" xfId="5661" xr:uid="{00000000-0005-0000-0000-000063160000}"/>
    <cellStyle name="Normal 2 2 3 2 2 2 2 4 2 2" xfId="5662" xr:uid="{00000000-0005-0000-0000-000064160000}"/>
    <cellStyle name="Normal 2 2 3 2 2 2 2 4 2 3" xfId="5663" xr:uid="{00000000-0005-0000-0000-000065160000}"/>
    <cellStyle name="Normal 2 2 3 2 2 2 2 4 3" xfId="5664" xr:uid="{00000000-0005-0000-0000-000066160000}"/>
    <cellStyle name="Normal 2 2 3 2 2 2 2 4 4" xfId="5665" xr:uid="{00000000-0005-0000-0000-000067160000}"/>
    <cellStyle name="Normal 2 2 3 2 2 2 2 5" xfId="5666" xr:uid="{00000000-0005-0000-0000-000068160000}"/>
    <cellStyle name="Normal 2 2 3 2 2 2 2 5 2" xfId="5667" xr:uid="{00000000-0005-0000-0000-000069160000}"/>
    <cellStyle name="Normal 2 2 3 2 2 2 2 5 2 2" xfId="5668" xr:uid="{00000000-0005-0000-0000-00006A160000}"/>
    <cellStyle name="Normal 2 2 3 2 2 2 2 5 2 3" xfId="5669" xr:uid="{00000000-0005-0000-0000-00006B160000}"/>
    <cellStyle name="Normal 2 2 3 2 2 2 2 5 3" xfId="5670" xr:uid="{00000000-0005-0000-0000-00006C160000}"/>
    <cellStyle name="Normal 2 2 3 2 2 2 2 5 4" xfId="5671" xr:uid="{00000000-0005-0000-0000-00006D160000}"/>
    <cellStyle name="Normal 2 2 3 2 2 2 2 6" xfId="5672" xr:uid="{00000000-0005-0000-0000-00006E160000}"/>
    <cellStyle name="Normal 2 2 3 2 2 2 2 6 2" xfId="5673" xr:uid="{00000000-0005-0000-0000-00006F160000}"/>
    <cellStyle name="Normal 2 2 3 2 2 2 2 6 3" xfId="5674" xr:uid="{00000000-0005-0000-0000-000070160000}"/>
    <cellStyle name="Normal 2 2 3 2 2 2 2 7" xfId="5675" xr:uid="{00000000-0005-0000-0000-000071160000}"/>
    <cellStyle name="Normal 2 2 3 2 2 2 2 8" xfId="5676" xr:uid="{00000000-0005-0000-0000-000072160000}"/>
    <cellStyle name="Normal 2 2 3 2 2 2 2 9" xfId="5677" xr:uid="{00000000-0005-0000-0000-000073160000}"/>
    <cellStyle name="Normal 2 2 3 2 2 2 3" xfId="5678" xr:uid="{00000000-0005-0000-0000-000074160000}"/>
    <cellStyle name="Normal 2 2 3 2 2 2 3 2" xfId="5679" xr:uid="{00000000-0005-0000-0000-000075160000}"/>
    <cellStyle name="Normal 2 2 3 2 2 2 3 2 2" xfId="5680" xr:uid="{00000000-0005-0000-0000-000076160000}"/>
    <cellStyle name="Normal 2 2 3 2 2 2 3 2 2 2" xfId="5681" xr:uid="{00000000-0005-0000-0000-000077160000}"/>
    <cellStyle name="Normal 2 2 3 2 2 2 3 2 2 3" xfId="5682" xr:uid="{00000000-0005-0000-0000-000078160000}"/>
    <cellStyle name="Normal 2 2 3 2 2 2 3 2 3" xfId="5683" xr:uid="{00000000-0005-0000-0000-000079160000}"/>
    <cellStyle name="Normal 2 2 3 2 2 2 3 2 4" xfId="5684" xr:uid="{00000000-0005-0000-0000-00007A160000}"/>
    <cellStyle name="Normal 2 2 3 2 2 2 3 3" xfId="5685" xr:uid="{00000000-0005-0000-0000-00007B160000}"/>
    <cellStyle name="Normal 2 2 3 2 2 2 3 3 2" xfId="5686" xr:uid="{00000000-0005-0000-0000-00007C160000}"/>
    <cellStyle name="Normal 2 2 3 2 2 2 3 3 2 2" xfId="5687" xr:uid="{00000000-0005-0000-0000-00007D160000}"/>
    <cellStyle name="Normal 2 2 3 2 2 2 3 3 2 3" xfId="5688" xr:uid="{00000000-0005-0000-0000-00007E160000}"/>
    <cellStyle name="Normal 2 2 3 2 2 2 3 3 3" xfId="5689" xr:uid="{00000000-0005-0000-0000-00007F160000}"/>
    <cellStyle name="Normal 2 2 3 2 2 2 3 3 4" xfId="5690" xr:uid="{00000000-0005-0000-0000-000080160000}"/>
    <cellStyle name="Normal 2 2 3 2 2 2 3 4" xfId="5691" xr:uid="{00000000-0005-0000-0000-000081160000}"/>
    <cellStyle name="Normal 2 2 3 2 2 2 3 4 2" xfId="5692" xr:uid="{00000000-0005-0000-0000-000082160000}"/>
    <cellStyle name="Normal 2 2 3 2 2 2 3 4 2 2" xfId="5693" xr:uid="{00000000-0005-0000-0000-000083160000}"/>
    <cellStyle name="Normal 2 2 3 2 2 2 3 4 2 3" xfId="5694" xr:uid="{00000000-0005-0000-0000-000084160000}"/>
    <cellStyle name="Normal 2 2 3 2 2 2 3 4 3" xfId="5695" xr:uid="{00000000-0005-0000-0000-000085160000}"/>
    <cellStyle name="Normal 2 2 3 2 2 2 3 4 4" xfId="5696" xr:uid="{00000000-0005-0000-0000-000086160000}"/>
    <cellStyle name="Normal 2 2 3 2 2 2 3 5" xfId="5697" xr:uid="{00000000-0005-0000-0000-000087160000}"/>
    <cellStyle name="Normal 2 2 3 2 2 2 3 5 2" xfId="5698" xr:uid="{00000000-0005-0000-0000-000088160000}"/>
    <cellStyle name="Normal 2 2 3 2 2 2 3 5 3" xfId="5699" xr:uid="{00000000-0005-0000-0000-000089160000}"/>
    <cellStyle name="Normal 2 2 3 2 2 2 3 6" xfId="5700" xr:uid="{00000000-0005-0000-0000-00008A160000}"/>
    <cellStyle name="Normal 2 2 3 2 2 2 3 7" xfId="5701" xr:uid="{00000000-0005-0000-0000-00008B160000}"/>
    <cellStyle name="Normal 2 2 3 2 2 2 4" xfId="5702" xr:uid="{00000000-0005-0000-0000-00008C160000}"/>
    <cellStyle name="Normal 2 2 3 2 2 2 4 2" xfId="5703" xr:uid="{00000000-0005-0000-0000-00008D160000}"/>
    <cellStyle name="Normal 2 2 3 2 2 2 4 2 2" xfId="5704" xr:uid="{00000000-0005-0000-0000-00008E160000}"/>
    <cellStyle name="Normal 2 2 3 2 2 2 4 2 3" xfId="5705" xr:uid="{00000000-0005-0000-0000-00008F160000}"/>
    <cellStyle name="Normal 2 2 3 2 2 2 4 3" xfId="5706" xr:uid="{00000000-0005-0000-0000-000090160000}"/>
    <cellStyle name="Normal 2 2 3 2 2 2 4 4" xfId="5707" xr:uid="{00000000-0005-0000-0000-000091160000}"/>
    <cellStyle name="Normal 2 2 3 2 2 2 5" xfId="5708" xr:uid="{00000000-0005-0000-0000-000092160000}"/>
    <cellStyle name="Normal 2 2 3 2 2 2 5 2" xfId="5709" xr:uid="{00000000-0005-0000-0000-000093160000}"/>
    <cellStyle name="Normal 2 2 3 2 2 2 5 2 2" xfId="5710" xr:uid="{00000000-0005-0000-0000-000094160000}"/>
    <cellStyle name="Normal 2 2 3 2 2 2 5 2 3" xfId="5711" xr:uid="{00000000-0005-0000-0000-000095160000}"/>
    <cellStyle name="Normal 2 2 3 2 2 2 5 3" xfId="5712" xr:uid="{00000000-0005-0000-0000-000096160000}"/>
    <cellStyle name="Normal 2 2 3 2 2 2 5 4" xfId="5713" xr:uid="{00000000-0005-0000-0000-000097160000}"/>
    <cellStyle name="Normal 2 2 3 2 2 2 6" xfId="5714" xr:uid="{00000000-0005-0000-0000-000098160000}"/>
    <cellStyle name="Normal 2 2 3 2 2 2 6 2" xfId="5715" xr:uid="{00000000-0005-0000-0000-000099160000}"/>
    <cellStyle name="Normal 2 2 3 2 2 2 6 2 2" xfId="5716" xr:uid="{00000000-0005-0000-0000-00009A160000}"/>
    <cellStyle name="Normal 2 2 3 2 2 2 6 2 3" xfId="5717" xr:uid="{00000000-0005-0000-0000-00009B160000}"/>
    <cellStyle name="Normal 2 2 3 2 2 2 6 3" xfId="5718" xr:uid="{00000000-0005-0000-0000-00009C160000}"/>
    <cellStyle name="Normal 2 2 3 2 2 2 6 4" xfId="5719" xr:uid="{00000000-0005-0000-0000-00009D160000}"/>
    <cellStyle name="Normal 2 2 3 2 2 2 7" xfId="5720" xr:uid="{00000000-0005-0000-0000-00009E160000}"/>
    <cellStyle name="Normal 2 2 3 2 2 2 7 2" xfId="5721" xr:uid="{00000000-0005-0000-0000-00009F160000}"/>
    <cellStyle name="Normal 2 2 3 2 2 2 7 3" xfId="5722" xr:uid="{00000000-0005-0000-0000-0000A0160000}"/>
    <cellStyle name="Normal 2 2 3 2 2 2 8" xfId="5723" xr:uid="{00000000-0005-0000-0000-0000A1160000}"/>
    <cellStyle name="Normal 2 2 3 2 2 2 9" xfId="5724" xr:uid="{00000000-0005-0000-0000-0000A2160000}"/>
    <cellStyle name="Normal 2 2 3 2 2 3" xfId="5725" xr:uid="{00000000-0005-0000-0000-0000A3160000}"/>
    <cellStyle name="Normal 2 2 3 2 2 3 2" xfId="5726" xr:uid="{00000000-0005-0000-0000-0000A4160000}"/>
    <cellStyle name="Normal 2 2 3 2 2 3 2 2" xfId="5727" xr:uid="{00000000-0005-0000-0000-0000A5160000}"/>
    <cellStyle name="Normal 2 2 3 2 2 3 2 2 2" xfId="5728" xr:uid="{00000000-0005-0000-0000-0000A6160000}"/>
    <cellStyle name="Normal 2 2 3 2 2 3 2 2 2 2" xfId="5729" xr:uid="{00000000-0005-0000-0000-0000A7160000}"/>
    <cellStyle name="Normal 2 2 3 2 2 3 2 2 2 3" xfId="5730" xr:uid="{00000000-0005-0000-0000-0000A8160000}"/>
    <cellStyle name="Normal 2 2 3 2 2 3 2 2 3" xfId="5731" xr:uid="{00000000-0005-0000-0000-0000A9160000}"/>
    <cellStyle name="Normal 2 2 3 2 2 3 2 2 4" xfId="5732" xr:uid="{00000000-0005-0000-0000-0000AA160000}"/>
    <cellStyle name="Normal 2 2 3 2 2 3 2 3" xfId="5733" xr:uid="{00000000-0005-0000-0000-0000AB160000}"/>
    <cellStyle name="Normal 2 2 3 2 2 3 2 3 2" xfId="5734" xr:uid="{00000000-0005-0000-0000-0000AC160000}"/>
    <cellStyle name="Normal 2 2 3 2 2 3 2 3 2 2" xfId="5735" xr:uid="{00000000-0005-0000-0000-0000AD160000}"/>
    <cellStyle name="Normal 2 2 3 2 2 3 2 3 2 3" xfId="5736" xr:uid="{00000000-0005-0000-0000-0000AE160000}"/>
    <cellStyle name="Normal 2 2 3 2 2 3 2 3 3" xfId="5737" xr:uid="{00000000-0005-0000-0000-0000AF160000}"/>
    <cellStyle name="Normal 2 2 3 2 2 3 2 3 4" xfId="5738" xr:uid="{00000000-0005-0000-0000-0000B0160000}"/>
    <cellStyle name="Normal 2 2 3 2 2 3 2 4" xfId="5739" xr:uid="{00000000-0005-0000-0000-0000B1160000}"/>
    <cellStyle name="Normal 2 2 3 2 2 3 2 4 2" xfId="5740" xr:uid="{00000000-0005-0000-0000-0000B2160000}"/>
    <cellStyle name="Normal 2 2 3 2 2 3 2 4 2 2" xfId="5741" xr:uid="{00000000-0005-0000-0000-0000B3160000}"/>
    <cellStyle name="Normal 2 2 3 2 2 3 2 4 2 3" xfId="5742" xr:uid="{00000000-0005-0000-0000-0000B4160000}"/>
    <cellStyle name="Normal 2 2 3 2 2 3 2 4 3" xfId="5743" xr:uid="{00000000-0005-0000-0000-0000B5160000}"/>
    <cellStyle name="Normal 2 2 3 2 2 3 2 4 4" xfId="5744" xr:uid="{00000000-0005-0000-0000-0000B6160000}"/>
    <cellStyle name="Normal 2 2 3 2 2 3 2 5" xfId="5745" xr:uid="{00000000-0005-0000-0000-0000B7160000}"/>
    <cellStyle name="Normal 2 2 3 2 2 3 2 5 2" xfId="5746" xr:uid="{00000000-0005-0000-0000-0000B8160000}"/>
    <cellStyle name="Normal 2 2 3 2 2 3 2 5 3" xfId="5747" xr:uid="{00000000-0005-0000-0000-0000B9160000}"/>
    <cellStyle name="Normal 2 2 3 2 2 3 2 6" xfId="5748" xr:uid="{00000000-0005-0000-0000-0000BA160000}"/>
    <cellStyle name="Normal 2 2 3 2 2 3 2 7" xfId="5749" xr:uid="{00000000-0005-0000-0000-0000BB160000}"/>
    <cellStyle name="Normal 2 2 3 2 2 3 3" xfId="5750" xr:uid="{00000000-0005-0000-0000-0000BC160000}"/>
    <cellStyle name="Normal 2 2 3 2 2 3 3 2" xfId="5751" xr:uid="{00000000-0005-0000-0000-0000BD160000}"/>
    <cellStyle name="Normal 2 2 3 2 2 3 3 2 2" xfId="5752" xr:uid="{00000000-0005-0000-0000-0000BE160000}"/>
    <cellStyle name="Normal 2 2 3 2 2 3 3 2 3" xfId="5753" xr:uid="{00000000-0005-0000-0000-0000BF160000}"/>
    <cellStyle name="Normal 2 2 3 2 2 3 3 3" xfId="5754" xr:uid="{00000000-0005-0000-0000-0000C0160000}"/>
    <cellStyle name="Normal 2 2 3 2 2 3 3 4" xfId="5755" xr:uid="{00000000-0005-0000-0000-0000C1160000}"/>
    <cellStyle name="Normal 2 2 3 2 2 3 4" xfId="5756" xr:uid="{00000000-0005-0000-0000-0000C2160000}"/>
    <cellStyle name="Normal 2 2 3 2 2 3 4 2" xfId="5757" xr:uid="{00000000-0005-0000-0000-0000C3160000}"/>
    <cellStyle name="Normal 2 2 3 2 2 3 4 2 2" xfId="5758" xr:uid="{00000000-0005-0000-0000-0000C4160000}"/>
    <cellStyle name="Normal 2 2 3 2 2 3 4 2 3" xfId="5759" xr:uid="{00000000-0005-0000-0000-0000C5160000}"/>
    <cellStyle name="Normal 2 2 3 2 2 3 4 3" xfId="5760" xr:uid="{00000000-0005-0000-0000-0000C6160000}"/>
    <cellStyle name="Normal 2 2 3 2 2 3 4 4" xfId="5761" xr:uid="{00000000-0005-0000-0000-0000C7160000}"/>
    <cellStyle name="Normal 2 2 3 2 2 3 5" xfId="5762" xr:uid="{00000000-0005-0000-0000-0000C8160000}"/>
    <cellStyle name="Normal 2 2 3 2 2 3 5 2" xfId="5763" xr:uid="{00000000-0005-0000-0000-0000C9160000}"/>
    <cellStyle name="Normal 2 2 3 2 2 3 5 2 2" xfId="5764" xr:uid="{00000000-0005-0000-0000-0000CA160000}"/>
    <cellStyle name="Normal 2 2 3 2 2 3 5 2 3" xfId="5765" xr:uid="{00000000-0005-0000-0000-0000CB160000}"/>
    <cellStyle name="Normal 2 2 3 2 2 3 5 3" xfId="5766" xr:uid="{00000000-0005-0000-0000-0000CC160000}"/>
    <cellStyle name="Normal 2 2 3 2 2 3 5 4" xfId="5767" xr:uid="{00000000-0005-0000-0000-0000CD160000}"/>
    <cellStyle name="Normal 2 2 3 2 2 3 6" xfId="5768" xr:uid="{00000000-0005-0000-0000-0000CE160000}"/>
    <cellStyle name="Normal 2 2 3 2 2 3 6 2" xfId="5769" xr:uid="{00000000-0005-0000-0000-0000CF160000}"/>
    <cellStyle name="Normal 2 2 3 2 2 3 6 3" xfId="5770" xr:uid="{00000000-0005-0000-0000-0000D0160000}"/>
    <cellStyle name="Normal 2 2 3 2 2 3 7" xfId="5771" xr:uid="{00000000-0005-0000-0000-0000D1160000}"/>
    <cellStyle name="Normal 2 2 3 2 2 3 8" xfId="5772" xr:uid="{00000000-0005-0000-0000-0000D2160000}"/>
    <cellStyle name="Normal 2 2 3 2 2 3 9" xfId="5773" xr:uid="{00000000-0005-0000-0000-0000D3160000}"/>
    <cellStyle name="Normal 2 2 3 2 2 4" xfId="5774" xr:uid="{00000000-0005-0000-0000-0000D4160000}"/>
    <cellStyle name="Normal 2 2 3 2 2 4 2" xfId="5775" xr:uid="{00000000-0005-0000-0000-0000D5160000}"/>
    <cellStyle name="Normal 2 2 3 2 2 4 2 2" xfId="5776" xr:uid="{00000000-0005-0000-0000-0000D6160000}"/>
    <cellStyle name="Normal 2 2 3 2 2 4 2 2 2" xfId="5777" xr:uid="{00000000-0005-0000-0000-0000D7160000}"/>
    <cellStyle name="Normal 2 2 3 2 2 4 2 2 3" xfId="5778" xr:uid="{00000000-0005-0000-0000-0000D8160000}"/>
    <cellStyle name="Normal 2 2 3 2 2 4 2 3" xfId="5779" xr:uid="{00000000-0005-0000-0000-0000D9160000}"/>
    <cellStyle name="Normal 2 2 3 2 2 4 2 4" xfId="5780" xr:uid="{00000000-0005-0000-0000-0000DA160000}"/>
    <cellStyle name="Normal 2 2 3 2 2 4 3" xfId="5781" xr:uid="{00000000-0005-0000-0000-0000DB160000}"/>
    <cellStyle name="Normal 2 2 3 2 2 4 3 2" xfId="5782" xr:uid="{00000000-0005-0000-0000-0000DC160000}"/>
    <cellStyle name="Normal 2 2 3 2 2 4 3 2 2" xfId="5783" xr:uid="{00000000-0005-0000-0000-0000DD160000}"/>
    <cellStyle name="Normal 2 2 3 2 2 4 3 2 3" xfId="5784" xr:uid="{00000000-0005-0000-0000-0000DE160000}"/>
    <cellStyle name="Normal 2 2 3 2 2 4 3 3" xfId="5785" xr:uid="{00000000-0005-0000-0000-0000DF160000}"/>
    <cellStyle name="Normal 2 2 3 2 2 4 3 4" xfId="5786" xr:uid="{00000000-0005-0000-0000-0000E0160000}"/>
    <cellStyle name="Normal 2 2 3 2 2 4 4" xfId="5787" xr:uid="{00000000-0005-0000-0000-0000E1160000}"/>
    <cellStyle name="Normal 2 2 3 2 2 4 4 2" xfId="5788" xr:uid="{00000000-0005-0000-0000-0000E2160000}"/>
    <cellStyle name="Normal 2 2 3 2 2 4 4 2 2" xfId="5789" xr:uid="{00000000-0005-0000-0000-0000E3160000}"/>
    <cellStyle name="Normal 2 2 3 2 2 4 4 2 3" xfId="5790" xr:uid="{00000000-0005-0000-0000-0000E4160000}"/>
    <cellStyle name="Normal 2 2 3 2 2 4 4 3" xfId="5791" xr:uid="{00000000-0005-0000-0000-0000E5160000}"/>
    <cellStyle name="Normal 2 2 3 2 2 4 4 4" xfId="5792" xr:uid="{00000000-0005-0000-0000-0000E6160000}"/>
    <cellStyle name="Normal 2 2 3 2 2 4 5" xfId="5793" xr:uid="{00000000-0005-0000-0000-0000E7160000}"/>
    <cellStyle name="Normal 2 2 3 2 2 4 5 2" xfId="5794" xr:uid="{00000000-0005-0000-0000-0000E8160000}"/>
    <cellStyle name="Normal 2 2 3 2 2 4 5 3" xfId="5795" xr:uid="{00000000-0005-0000-0000-0000E9160000}"/>
    <cellStyle name="Normal 2 2 3 2 2 4 6" xfId="5796" xr:uid="{00000000-0005-0000-0000-0000EA160000}"/>
    <cellStyle name="Normal 2 2 3 2 2 4 7" xfId="5797" xr:uid="{00000000-0005-0000-0000-0000EB160000}"/>
    <cellStyle name="Normal 2 2 3 2 2 4 8" xfId="5798" xr:uid="{00000000-0005-0000-0000-0000EC160000}"/>
    <cellStyle name="Normal 2 2 3 2 2 5" xfId="5799" xr:uid="{00000000-0005-0000-0000-0000ED160000}"/>
    <cellStyle name="Normal 2 2 3 2 2 5 2" xfId="5800" xr:uid="{00000000-0005-0000-0000-0000EE160000}"/>
    <cellStyle name="Normal 2 2 3 2 2 5 2 2" xfId="5801" xr:uid="{00000000-0005-0000-0000-0000EF160000}"/>
    <cellStyle name="Normal 2 2 3 2 2 5 2 3" xfId="5802" xr:uid="{00000000-0005-0000-0000-0000F0160000}"/>
    <cellStyle name="Normal 2 2 3 2 2 5 3" xfId="5803" xr:uid="{00000000-0005-0000-0000-0000F1160000}"/>
    <cellStyle name="Normal 2 2 3 2 2 5 4" xfId="5804" xr:uid="{00000000-0005-0000-0000-0000F2160000}"/>
    <cellStyle name="Normal 2 2 3 2 2 6" xfId="5805" xr:uid="{00000000-0005-0000-0000-0000F3160000}"/>
    <cellStyle name="Normal 2 2 3 2 2 6 2" xfId="5806" xr:uid="{00000000-0005-0000-0000-0000F4160000}"/>
    <cellStyle name="Normal 2 2 3 2 2 6 2 2" xfId="5807" xr:uid="{00000000-0005-0000-0000-0000F5160000}"/>
    <cellStyle name="Normal 2 2 3 2 2 6 2 3" xfId="5808" xr:uid="{00000000-0005-0000-0000-0000F6160000}"/>
    <cellStyle name="Normal 2 2 3 2 2 6 3" xfId="5809" xr:uid="{00000000-0005-0000-0000-0000F7160000}"/>
    <cellStyle name="Normal 2 2 3 2 2 6 4" xfId="5810" xr:uid="{00000000-0005-0000-0000-0000F8160000}"/>
    <cellStyle name="Normal 2 2 3 2 2 7" xfId="5811" xr:uid="{00000000-0005-0000-0000-0000F9160000}"/>
    <cellStyle name="Normal 2 2 3 2 2 7 2" xfId="5812" xr:uid="{00000000-0005-0000-0000-0000FA160000}"/>
    <cellStyle name="Normal 2 2 3 2 2 7 2 2" xfId="5813" xr:uid="{00000000-0005-0000-0000-0000FB160000}"/>
    <cellStyle name="Normal 2 2 3 2 2 7 2 3" xfId="5814" xr:uid="{00000000-0005-0000-0000-0000FC160000}"/>
    <cellStyle name="Normal 2 2 3 2 2 7 3" xfId="5815" xr:uid="{00000000-0005-0000-0000-0000FD160000}"/>
    <cellStyle name="Normal 2 2 3 2 2 7 4" xfId="5816" xr:uid="{00000000-0005-0000-0000-0000FE160000}"/>
    <cellStyle name="Normal 2 2 3 2 2 8" xfId="5817" xr:uid="{00000000-0005-0000-0000-0000FF160000}"/>
    <cellStyle name="Normal 2 2 3 2 2 8 2" xfId="5818" xr:uid="{00000000-0005-0000-0000-000000170000}"/>
    <cellStyle name="Normal 2 2 3 2 2 8 3" xfId="5819" xr:uid="{00000000-0005-0000-0000-000001170000}"/>
    <cellStyle name="Normal 2 2 3 2 2 9" xfId="5820" xr:uid="{00000000-0005-0000-0000-000002170000}"/>
    <cellStyle name="Normal 2 2 3 2 20" xfId="5821" xr:uid="{00000000-0005-0000-0000-000003170000}"/>
    <cellStyle name="Normal 2 2 3 2 21" xfId="5822" xr:uid="{00000000-0005-0000-0000-000004170000}"/>
    <cellStyle name="Normal 2 2 3 2 3" xfId="5823" xr:uid="{00000000-0005-0000-0000-000005170000}"/>
    <cellStyle name="Normal 2 2 3 2 3 10" xfId="5824" xr:uid="{00000000-0005-0000-0000-000006170000}"/>
    <cellStyle name="Normal 2 2 3 2 3 2" xfId="5825" xr:uid="{00000000-0005-0000-0000-000007170000}"/>
    <cellStyle name="Normal 2 2 3 2 3 2 2" xfId="5826" xr:uid="{00000000-0005-0000-0000-000008170000}"/>
    <cellStyle name="Normal 2 2 3 2 3 2 2 2" xfId="5827" xr:uid="{00000000-0005-0000-0000-000009170000}"/>
    <cellStyle name="Normal 2 2 3 2 3 2 2 2 2" xfId="5828" xr:uid="{00000000-0005-0000-0000-00000A170000}"/>
    <cellStyle name="Normal 2 2 3 2 3 2 2 2 2 2" xfId="5829" xr:uid="{00000000-0005-0000-0000-00000B170000}"/>
    <cellStyle name="Normal 2 2 3 2 3 2 2 2 2 3" xfId="5830" xr:uid="{00000000-0005-0000-0000-00000C170000}"/>
    <cellStyle name="Normal 2 2 3 2 3 2 2 2 3" xfId="5831" xr:uid="{00000000-0005-0000-0000-00000D170000}"/>
    <cellStyle name="Normal 2 2 3 2 3 2 2 2 4" xfId="5832" xr:uid="{00000000-0005-0000-0000-00000E170000}"/>
    <cellStyle name="Normal 2 2 3 2 3 2 2 3" xfId="5833" xr:uid="{00000000-0005-0000-0000-00000F170000}"/>
    <cellStyle name="Normal 2 2 3 2 3 2 2 3 2" xfId="5834" xr:uid="{00000000-0005-0000-0000-000010170000}"/>
    <cellStyle name="Normal 2 2 3 2 3 2 2 3 2 2" xfId="5835" xr:uid="{00000000-0005-0000-0000-000011170000}"/>
    <cellStyle name="Normal 2 2 3 2 3 2 2 3 2 3" xfId="5836" xr:uid="{00000000-0005-0000-0000-000012170000}"/>
    <cellStyle name="Normal 2 2 3 2 3 2 2 3 3" xfId="5837" xr:uid="{00000000-0005-0000-0000-000013170000}"/>
    <cellStyle name="Normal 2 2 3 2 3 2 2 3 4" xfId="5838" xr:uid="{00000000-0005-0000-0000-000014170000}"/>
    <cellStyle name="Normal 2 2 3 2 3 2 2 4" xfId="5839" xr:uid="{00000000-0005-0000-0000-000015170000}"/>
    <cellStyle name="Normal 2 2 3 2 3 2 2 4 2" xfId="5840" xr:uid="{00000000-0005-0000-0000-000016170000}"/>
    <cellStyle name="Normal 2 2 3 2 3 2 2 4 2 2" xfId="5841" xr:uid="{00000000-0005-0000-0000-000017170000}"/>
    <cellStyle name="Normal 2 2 3 2 3 2 2 4 2 3" xfId="5842" xr:uid="{00000000-0005-0000-0000-000018170000}"/>
    <cellStyle name="Normal 2 2 3 2 3 2 2 4 3" xfId="5843" xr:uid="{00000000-0005-0000-0000-000019170000}"/>
    <cellStyle name="Normal 2 2 3 2 3 2 2 4 4" xfId="5844" xr:uid="{00000000-0005-0000-0000-00001A170000}"/>
    <cellStyle name="Normal 2 2 3 2 3 2 2 5" xfId="5845" xr:uid="{00000000-0005-0000-0000-00001B170000}"/>
    <cellStyle name="Normal 2 2 3 2 3 2 2 5 2" xfId="5846" xr:uid="{00000000-0005-0000-0000-00001C170000}"/>
    <cellStyle name="Normal 2 2 3 2 3 2 2 5 3" xfId="5847" xr:uid="{00000000-0005-0000-0000-00001D170000}"/>
    <cellStyle name="Normal 2 2 3 2 3 2 2 6" xfId="5848" xr:uid="{00000000-0005-0000-0000-00001E170000}"/>
    <cellStyle name="Normal 2 2 3 2 3 2 2 7" xfId="5849" xr:uid="{00000000-0005-0000-0000-00001F170000}"/>
    <cellStyle name="Normal 2 2 3 2 3 2 3" xfId="5850" xr:uid="{00000000-0005-0000-0000-000020170000}"/>
    <cellStyle name="Normal 2 2 3 2 3 2 3 2" xfId="5851" xr:uid="{00000000-0005-0000-0000-000021170000}"/>
    <cellStyle name="Normal 2 2 3 2 3 2 3 2 2" xfId="5852" xr:uid="{00000000-0005-0000-0000-000022170000}"/>
    <cellStyle name="Normal 2 2 3 2 3 2 3 2 3" xfId="5853" xr:uid="{00000000-0005-0000-0000-000023170000}"/>
    <cellStyle name="Normal 2 2 3 2 3 2 3 3" xfId="5854" xr:uid="{00000000-0005-0000-0000-000024170000}"/>
    <cellStyle name="Normal 2 2 3 2 3 2 3 4" xfId="5855" xr:uid="{00000000-0005-0000-0000-000025170000}"/>
    <cellStyle name="Normal 2 2 3 2 3 2 4" xfId="5856" xr:uid="{00000000-0005-0000-0000-000026170000}"/>
    <cellStyle name="Normal 2 2 3 2 3 2 4 2" xfId="5857" xr:uid="{00000000-0005-0000-0000-000027170000}"/>
    <cellStyle name="Normal 2 2 3 2 3 2 4 2 2" xfId="5858" xr:uid="{00000000-0005-0000-0000-000028170000}"/>
    <cellStyle name="Normal 2 2 3 2 3 2 4 2 3" xfId="5859" xr:uid="{00000000-0005-0000-0000-000029170000}"/>
    <cellStyle name="Normal 2 2 3 2 3 2 4 3" xfId="5860" xr:uid="{00000000-0005-0000-0000-00002A170000}"/>
    <cellStyle name="Normal 2 2 3 2 3 2 4 4" xfId="5861" xr:uid="{00000000-0005-0000-0000-00002B170000}"/>
    <cellStyle name="Normal 2 2 3 2 3 2 5" xfId="5862" xr:uid="{00000000-0005-0000-0000-00002C170000}"/>
    <cellStyle name="Normal 2 2 3 2 3 2 5 2" xfId="5863" xr:uid="{00000000-0005-0000-0000-00002D170000}"/>
    <cellStyle name="Normal 2 2 3 2 3 2 5 2 2" xfId="5864" xr:uid="{00000000-0005-0000-0000-00002E170000}"/>
    <cellStyle name="Normal 2 2 3 2 3 2 5 2 3" xfId="5865" xr:uid="{00000000-0005-0000-0000-00002F170000}"/>
    <cellStyle name="Normal 2 2 3 2 3 2 5 3" xfId="5866" xr:uid="{00000000-0005-0000-0000-000030170000}"/>
    <cellStyle name="Normal 2 2 3 2 3 2 5 4" xfId="5867" xr:uid="{00000000-0005-0000-0000-000031170000}"/>
    <cellStyle name="Normal 2 2 3 2 3 2 6" xfId="5868" xr:uid="{00000000-0005-0000-0000-000032170000}"/>
    <cellStyle name="Normal 2 2 3 2 3 2 6 2" xfId="5869" xr:uid="{00000000-0005-0000-0000-000033170000}"/>
    <cellStyle name="Normal 2 2 3 2 3 2 6 3" xfId="5870" xr:uid="{00000000-0005-0000-0000-000034170000}"/>
    <cellStyle name="Normal 2 2 3 2 3 2 7" xfId="5871" xr:uid="{00000000-0005-0000-0000-000035170000}"/>
    <cellStyle name="Normal 2 2 3 2 3 2 8" xfId="5872" xr:uid="{00000000-0005-0000-0000-000036170000}"/>
    <cellStyle name="Normal 2 2 3 2 3 2 9" xfId="5873" xr:uid="{00000000-0005-0000-0000-000037170000}"/>
    <cellStyle name="Normal 2 2 3 2 3 3" xfId="5874" xr:uid="{00000000-0005-0000-0000-000038170000}"/>
    <cellStyle name="Normal 2 2 3 2 3 3 2" xfId="5875" xr:uid="{00000000-0005-0000-0000-000039170000}"/>
    <cellStyle name="Normal 2 2 3 2 3 3 2 2" xfId="5876" xr:uid="{00000000-0005-0000-0000-00003A170000}"/>
    <cellStyle name="Normal 2 2 3 2 3 3 2 2 2" xfId="5877" xr:uid="{00000000-0005-0000-0000-00003B170000}"/>
    <cellStyle name="Normal 2 2 3 2 3 3 2 2 3" xfId="5878" xr:uid="{00000000-0005-0000-0000-00003C170000}"/>
    <cellStyle name="Normal 2 2 3 2 3 3 2 3" xfId="5879" xr:uid="{00000000-0005-0000-0000-00003D170000}"/>
    <cellStyle name="Normal 2 2 3 2 3 3 2 4" xfId="5880" xr:uid="{00000000-0005-0000-0000-00003E170000}"/>
    <cellStyle name="Normal 2 2 3 2 3 3 3" xfId="5881" xr:uid="{00000000-0005-0000-0000-00003F170000}"/>
    <cellStyle name="Normal 2 2 3 2 3 3 3 2" xfId="5882" xr:uid="{00000000-0005-0000-0000-000040170000}"/>
    <cellStyle name="Normal 2 2 3 2 3 3 3 2 2" xfId="5883" xr:uid="{00000000-0005-0000-0000-000041170000}"/>
    <cellStyle name="Normal 2 2 3 2 3 3 3 2 3" xfId="5884" xr:uid="{00000000-0005-0000-0000-000042170000}"/>
    <cellStyle name="Normal 2 2 3 2 3 3 3 3" xfId="5885" xr:uid="{00000000-0005-0000-0000-000043170000}"/>
    <cellStyle name="Normal 2 2 3 2 3 3 3 4" xfId="5886" xr:uid="{00000000-0005-0000-0000-000044170000}"/>
    <cellStyle name="Normal 2 2 3 2 3 3 4" xfId="5887" xr:uid="{00000000-0005-0000-0000-000045170000}"/>
    <cellStyle name="Normal 2 2 3 2 3 3 4 2" xfId="5888" xr:uid="{00000000-0005-0000-0000-000046170000}"/>
    <cellStyle name="Normal 2 2 3 2 3 3 4 2 2" xfId="5889" xr:uid="{00000000-0005-0000-0000-000047170000}"/>
    <cellStyle name="Normal 2 2 3 2 3 3 4 2 3" xfId="5890" xr:uid="{00000000-0005-0000-0000-000048170000}"/>
    <cellStyle name="Normal 2 2 3 2 3 3 4 3" xfId="5891" xr:uid="{00000000-0005-0000-0000-000049170000}"/>
    <cellStyle name="Normal 2 2 3 2 3 3 4 4" xfId="5892" xr:uid="{00000000-0005-0000-0000-00004A170000}"/>
    <cellStyle name="Normal 2 2 3 2 3 3 5" xfId="5893" xr:uid="{00000000-0005-0000-0000-00004B170000}"/>
    <cellStyle name="Normal 2 2 3 2 3 3 5 2" xfId="5894" xr:uid="{00000000-0005-0000-0000-00004C170000}"/>
    <cellStyle name="Normal 2 2 3 2 3 3 5 3" xfId="5895" xr:uid="{00000000-0005-0000-0000-00004D170000}"/>
    <cellStyle name="Normal 2 2 3 2 3 3 6" xfId="5896" xr:uid="{00000000-0005-0000-0000-00004E170000}"/>
    <cellStyle name="Normal 2 2 3 2 3 3 7" xfId="5897" xr:uid="{00000000-0005-0000-0000-00004F170000}"/>
    <cellStyle name="Normal 2 2 3 2 3 4" xfId="5898" xr:uid="{00000000-0005-0000-0000-000050170000}"/>
    <cellStyle name="Normal 2 2 3 2 3 4 2" xfId="5899" xr:uid="{00000000-0005-0000-0000-000051170000}"/>
    <cellStyle name="Normal 2 2 3 2 3 4 2 2" xfId="5900" xr:uid="{00000000-0005-0000-0000-000052170000}"/>
    <cellStyle name="Normal 2 2 3 2 3 4 2 3" xfId="5901" xr:uid="{00000000-0005-0000-0000-000053170000}"/>
    <cellStyle name="Normal 2 2 3 2 3 4 3" xfId="5902" xr:uid="{00000000-0005-0000-0000-000054170000}"/>
    <cellStyle name="Normal 2 2 3 2 3 4 4" xfId="5903" xr:uid="{00000000-0005-0000-0000-000055170000}"/>
    <cellStyle name="Normal 2 2 3 2 3 5" xfId="5904" xr:uid="{00000000-0005-0000-0000-000056170000}"/>
    <cellStyle name="Normal 2 2 3 2 3 5 2" xfId="5905" xr:uid="{00000000-0005-0000-0000-000057170000}"/>
    <cellStyle name="Normal 2 2 3 2 3 5 2 2" xfId="5906" xr:uid="{00000000-0005-0000-0000-000058170000}"/>
    <cellStyle name="Normal 2 2 3 2 3 5 2 3" xfId="5907" xr:uid="{00000000-0005-0000-0000-000059170000}"/>
    <cellStyle name="Normal 2 2 3 2 3 5 3" xfId="5908" xr:uid="{00000000-0005-0000-0000-00005A170000}"/>
    <cellStyle name="Normal 2 2 3 2 3 5 4" xfId="5909" xr:uid="{00000000-0005-0000-0000-00005B170000}"/>
    <cellStyle name="Normal 2 2 3 2 3 6" xfId="5910" xr:uid="{00000000-0005-0000-0000-00005C170000}"/>
    <cellStyle name="Normal 2 2 3 2 3 6 2" xfId="5911" xr:uid="{00000000-0005-0000-0000-00005D170000}"/>
    <cellStyle name="Normal 2 2 3 2 3 6 2 2" xfId="5912" xr:uid="{00000000-0005-0000-0000-00005E170000}"/>
    <cellStyle name="Normal 2 2 3 2 3 6 2 3" xfId="5913" xr:uid="{00000000-0005-0000-0000-00005F170000}"/>
    <cellStyle name="Normal 2 2 3 2 3 6 3" xfId="5914" xr:uid="{00000000-0005-0000-0000-000060170000}"/>
    <cellStyle name="Normal 2 2 3 2 3 6 4" xfId="5915" xr:uid="{00000000-0005-0000-0000-000061170000}"/>
    <cellStyle name="Normal 2 2 3 2 3 7" xfId="5916" xr:uid="{00000000-0005-0000-0000-000062170000}"/>
    <cellStyle name="Normal 2 2 3 2 3 7 2" xfId="5917" xr:uid="{00000000-0005-0000-0000-000063170000}"/>
    <cellStyle name="Normal 2 2 3 2 3 7 3" xfId="5918" xr:uid="{00000000-0005-0000-0000-000064170000}"/>
    <cellStyle name="Normal 2 2 3 2 3 8" xfId="5919" xr:uid="{00000000-0005-0000-0000-000065170000}"/>
    <cellStyle name="Normal 2 2 3 2 3 9" xfId="5920" xr:uid="{00000000-0005-0000-0000-000066170000}"/>
    <cellStyle name="Normal 2 2 3 2 4" xfId="5921" xr:uid="{00000000-0005-0000-0000-000067170000}"/>
    <cellStyle name="Normal 2 2 3 2 4 2" xfId="5922" xr:uid="{00000000-0005-0000-0000-000068170000}"/>
    <cellStyle name="Normal 2 2 3 2 4 2 2" xfId="5923" xr:uid="{00000000-0005-0000-0000-000069170000}"/>
    <cellStyle name="Normal 2 2 3 2 4 2 2 2" xfId="5924" xr:uid="{00000000-0005-0000-0000-00006A170000}"/>
    <cellStyle name="Normal 2 2 3 2 4 2 2 2 2" xfId="5925" xr:uid="{00000000-0005-0000-0000-00006B170000}"/>
    <cellStyle name="Normal 2 2 3 2 4 2 2 2 3" xfId="5926" xr:uid="{00000000-0005-0000-0000-00006C170000}"/>
    <cellStyle name="Normal 2 2 3 2 4 2 2 3" xfId="5927" xr:uid="{00000000-0005-0000-0000-00006D170000}"/>
    <cellStyle name="Normal 2 2 3 2 4 2 2 4" xfId="5928" xr:uid="{00000000-0005-0000-0000-00006E170000}"/>
    <cellStyle name="Normal 2 2 3 2 4 2 3" xfId="5929" xr:uid="{00000000-0005-0000-0000-00006F170000}"/>
    <cellStyle name="Normal 2 2 3 2 4 2 3 2" xfId="5930" xr:uid="{00000000-0005-0000-0000-000070170000}"/>
    <cellStyle name="Normal 2 2 3 2 4 2 3 2 2" xfId="5931" xr:uid="{00000000-0005-0000-0000-000071170000}"/>
    <cellStyle name="Normal 2 2 3 2 4 2 3 2 3" xfId="5932" xr:uid="{00000000-0005-0000-0000-000072170000}"/>
    <cellStyle name="Normal 2 2 3 2 4 2 3 3" xfId="5933" xr:uid="{00000000-0005-0000-0000-000073170000}"/>
    <cellStyle name="Normal 2 2 3 2 4 2 3 4" xfId="5934" xr:uid="{00000000-0005-0000-0000-000074170000}"/>
    <cellStyle name="Normal 2 2 3 2 4 2 4" xfId="5935" xr:uid="{00000000-0005-0000-0000-000075170000}"/>
    <cellStyle name="Normal 2 2 3 2 4 2 4 2" xfId="5936" xr:uid="{00000000-0005-0000-0000-000076170000}"/>
    <cellStyle name="Normal 2 2 3 2 4 2 4 2 2" xfId="5937" xr:uid="{00000000-0005-0000-0000-000077170000}"/>
    <cellStyle name="Normal 2 2 3 2 4 2 4 2 3" xfId="5938" xr:uid="{00000000-0005-0000-0000-000078170000}"/>
    <cellStyle name="Normal 2 2 3 2 4 2 4 3" xfId="5939" xr:uid="{00000000-0005-0000-0000-000079170000}"/>
    <cellStyle name="Normal 2 2 3 2 4 2 4 4" xfId="5940" xr:uid="{00000000-0005-0000-0000-00007A170000}"/>
    <cellStyle name="Normal 2 2 3 2 4 2 5" xfId="5941" xr:uid="{00000000-0005-0000-0000-00007B170000}"/>
    <cellStyle name="Normal 2 2 3 2 4 2 5 2" xfId="5942" xr:uid="{00000000-0005-0000-0000-00007C170000}"/>
    <cellStyle name="Normal 2 2 3 2 4 2 5 3" xfId="5943" xr:uid="{00000000-0005-0000-0000-00007D170000}"/>
    <cellStyle name="Normal 2 2 3 2 4 2 6" xfId="5944" xr:uid="{00000000-0005-0000-0000-00007E170000}"/>
    <cellStyle name="Normal 2 2 3 2 4 2 7" xfId="5945" xr:uid="{00000000-0005-0000-0000-00007F170000}"/>
    <cellStyle name="Normal 2 2 3 2 4 3" xfId="5946" xr:uid="{00000000-0005-0000-0000-000080170000}"/>
    <cellStyle name="Normal 2 2 3 2 4 3 2" xfId="5947" xr:uid="{00000000-0005-0000-0000-000081170000}"/>
    <cellStyle name="Normal 2 2 3 2 4 3 2 2" xfId="5948" xr:uid="{00000000-0005-0000-0000-000082170000}"/>
    <cellStyle name="Normal 2 2 3 2 4 3 2 3" xfId="5949" xr:uid="{00000000-0005-0000-0000-000083170000}"/>
    <cellStyle name="Normal 2 2 3 2 4 3 3" xfId="5950" xr:uid="{00000000-0005-0000-0000-000084170000}"/>
    <cellStyle name="Normal 2 2 3 2 4 3 4" xfId="5951" xr:uid="{00000000-0005-0000-0000-000085170000}"/>
    <cellStyle name="Normal 2 2 3 2 4 4" xfId="5952" xr:uid="{00000000-0005-0000-0000-000086170000}"/>
    <cellStyle name="Normal 2 2 3 2 4 4 2" xfId="5953" xr:uid="{00000000-0005-0000-0000-000087170000}"/>
    <cellStyle name="Normal 2 2 3 2 4 4 2 2" xfId="5954" xr:uid="{00000000-0005-0000-0000-000088170000}"/>
    <cellStyle name="Normal 2 2 3 2 4 4 2 3" xfId="5955" xr:uid="{00000000-0005-0000-0000-000089170000}"/>
    <cellStyle name="Normal 2 2 3 2 4 4 3" xfId="5956" xr:uid="{00000000-0005-0000-0000-00008A170000}"/>
    <cellStyle name="Normal 2 2 3 2 4 4 4" xfId="5957" xr:uid="{00000000-0005-0000-0000-00008B170000}"/>
    <cellStyle name="Normal 2 2 3 2 4 5" xfId="5958" xr:uid="{00000000-0005-0000-0000-00008C170000}"/>
    <cellStyle name="Normal 2 2 3 2 4 5 2" xfId="5959" xr:uid="{00000000-0005-0000-0000-00008D170000}"/>
    <cellStyle name="Normal 2 2 3 2 4 5 2 2" xfId="5960" xr:uid="{00000000-0005-0000-0000-00008E170000}"/>
    <cellStyle name="Normal 2 2 3 2 4 5 2 3" xfId="5961" xr:uid="{00000000-0005-0000-0000-00008F170000}"/>
    <cellStyle name="Normal 2 2 3 2 4 5 3" xfId="5962" xr:uid="{00000000-0005-0000-0000-000090170000}"/>
    <cellStyle name="Normal 2 2 3 2 4 5 4" xfId="5963" xr:uid="{00000000-0005-0000-0000-000091170000}"/>
    <cellStyle name="Normal 2 2 3 2 4 6" xfId="5964" xr:uid="{00000000-0005-0000-0000-000092170000}"/>
    <cellStyle name="Normal 2 2 3 2 4 6 2" xfId="5965" xr:uid="{00000000-0005-0000-0000-000093170000}"/>
    <cellStyle name="Normal 2 2 3 2 4 6 3" xfId="5966" xr:uid="{00000000-0005-0000-0000-000094170000}"/>
    <cellStyle name="Normal 2 2 3 2 4 7" xfId="5967" xr:uid="{00000000-0005-0000-0000-000095170000}"/>
    <cellStyle name="Normal 2 2 3 2 4 8" xfId="5968" xr:uid="{00000000-0005-0000-0000-000096170000}"/>
    <cellStyle name="Normal 2 2 3 2 4 9" xfId="5969" xr:uid="{00000000-0005-0000-0000-000097170000}"/>
    <cellStyle name="Normal 2 2 3 2 5" xfId="5970" xr:uid="{00000000-0005-0000-0000-000098170000}"/>
    <cellStyle name="Normal 2 2 3 2 5 2" xfId="5971" xr:uid="{00000000-0005-0000-0000-000099170000}"/>
    <cellStyle name="Normal 2 2 3 2 5 2 2" xfId="5972" xr:uid="{00000000-0005-0000-0000-00009A170000}"/>
    <cellStyle name="Normal 2 2 3 2 5 2 2 2" xfId="5973" xr:uid="{00000000-0005-0000-0000-00009B170000}"/>
    <cellStyle name="Normal 2 2 3 2 5 2 2 2 2" xfId="5974" xr:uid="{00000000-0005-0000-0000-00009C170000}"/>
    <cellStyle name="Normal 2 2 3 2 5 2 2 2 3" xfId="5975" xr:uid="{00000000-0005-0000-0000-00009D170000}"/>
    <cellStyle name="Normal 2 2 3 2 5 2 2 3" xfId="5976" xr:uid="{00000000-0005-0000-0000-00009E170000}"/>
    <cellStyle name="Normal 2 2 3 2 5 2 2 4" xfId="5977" xr:uid="{00000000-0005-0000-0000-00009F170000}"/>
    <cellStyle name="Normal 2 2 3 2 5 2 3" xfId="5978" xr:uid="{00000000-0005-0000-0000-0000A0170000}"/>
    <cellStyle name="Normal 2 2 3 2 5 2 3 2" xfId="5979" xr:uid="{00000000-0005-0000-0000-0000A1170000}"/>
    <cellStyle name="Normal 2 2 3 2 5 2 3 2 2" xfId="5980" xr:uid="{00000000-0005-0000-0000-0000A2170000}"/>
    <cellStyle name="Normal 2 2 3 2 5 2 3 2 3" xfId="5981" xr:uid="{00000000-0005-0000-0000-0000A3170000}"/>
    <cellStyle name="Normal 2 2 3 2 5 2 3 3" xfId="5982" xr:uid="{00000000-0005-0000-0000-0000A4170000}"/>
    <cellStyle name="Normal 2 2 3 2 5 2 3 4" xfId="5983" xr:uid="{00000000-0005-0000-0000-0000A5170000}"/>
    <cellStyle name="Normal 2 2 3 2 5 2 4" xfId="5984" xr:uid="{00000000-0005-0000-0000-0000A6170000}"/>
    <cellStyle name="Normal 2 2 3 2 5 2 4 2" xfId="5985" xr:uid="{00000000-0005-0000-0000-0000A7170000}"/>
    <cellStyle name="Normal 2 2 3 2 5 2 4 2 2" xfId="5986" xr:uid="{00000000-0005-0000-0000-0000A8170000}"/>
    <cellStyle name="Normal 2 2 3 2 5 2 4 2 3" xfId="5987" xr:uid="{00000000-0005-0000-0000-0000A9170000}"/>
    <cellStyle name="Normal 2 2 3 2 5 2 4 3" xfId="5988" xr:uid="{00000000-0005-0000-0000-0000AA170000}"/>
    <cellStyle name="Normal 2 2 3 2 5 2 4 4" xfId="5989" xr:uid="{00000000-0005-0000-0000-0000AB170000}"/>
    <cellStyle name="Normal 2 2 3 2 5 2 5" xfId="5990" xr:uid="{00000000-0005-0000-0000-0000AC170000}"/>
    <cellStyle name="Normal 2 2 3 2 5 2 5 2" xfId="5991" xr:uid="{00000000-0005-0000-0000-0000AD170000}"/>
    <cellStyle name="Normal 2 2 3 2 5 2 5 3" xfId="5992" xr:uid="{00000000-0005-0000-0000-0000AE170000}"/>
    <cellStyle name="Normal 2 2 3 2 5 2 6" xfId="5993" xr:uid="{00000000-0005-0000-0000-0000AF170000}"/>
    <cellStyle name="Normal 2 2 3 2 5 2 7" xfId="5994" xr:uid="{00000000-0005-0000-0000-0000B0170000}"/>
    <cellStyle name="Normal 2 2 3 2 5 3" xfId="5995" xr:uid="{00000000-0005-0000-0000-0000B1170000}"/>
    <cellStyle name="Normal 2 2 3 2 5 3 2" xfId="5996" xr:uid="{00000000-0005-0000-0000-0000B2170000}"/>
    <cellStyle name="Normal 2 2 3 2 5 3 2 2" xfId="5997" xr:uid="{00000000-0005-0000-0000-0000B3170000}"/>
    <cellStyle name="Normal 2 2 3 2 5 3 2 3" xfId="5998" xr:uid="{00000000-0005-0000-0000-0000B4170000}"/>
    <cellStyle name="Normal 2 2 3 2 5 3 3" xfId="5999" xr:uid="{00000000-0005-0000-0000-0000B5170000}"/>
    <cellStyle name="Normal 2 2 3 2 5 3 4" xfId="6000" xr:uid="{00000000-0005-0000-0000-0000B6170000}"/>
    <cellStyle name="Normal 2 2 3 2 5 4" xfId="6001" xr:uid="{00000000-0005-0000-0000-0000B7170000}"/>
    <cellStyle name="Normal 2 2 3 2 5 4 2" xfId="6002" xr:uid="{00000000-0005-0000-0000-0000B8170000}"/>
    <cellStyle name="Normal 2 2 3 2 5 4 2 2" xfId="6003" xr:uid="{00000000-0005-0000-0000-0000B9170000}"/>
    <cellStyle name="Normal 2 2 3 2 5 4 2 3" xfId="6004" xr:uid="{00000000-0005-0000-0000-0000BA170000}"/>
    <cellStyle name="Normal 2 2 3 2 5 4 3" xfId="6005" xr:uid="{00000000-0005-0000-0000-0000BB170000}"/>
    <cellStyle name="Normal 2 2 3 2 5 4 4" xfId="6006" xr:uid="{00000000-0005-0000-0000-0000BC170000}"/>
    <cellStyle name="Normal 2 2 3 2 5 5" xfId="6007" xr:uid="{00000000-0005-0000-0000-0000BD170000}"/>
    <cellStyle name="Normal 2 2 3 2 5 5 2" xfId="6008" xr:uid="{00000000-0005-0000-0000-0000BE170000}"/>
    <cellStyle name="Normal 2 2 3 2 5 5 2 2" xfId="6009" xr:uid="{00000000-0005-0000-0000-0000BF170000}"/>
    <cellStyle name="Normal 2 2 3 2 5 5 2 3" xfId="6010" xr:uid="{00000000-0005-0000-0000-0000C0170000}"/>
    <cellStyle name="Normal 2 2 3 2 5 5 3" xfId="6011" xr:uid="{00000000-0005-0000-0000-0000C1170000}"/>
    <cellStyle name="Normal 2 2 3 2 5 5 4" xfId="6012" xr:uid="{00000000-0005-0000-0000-0000C2170000}"/>
    <cellStyle name="Normal 2 2 3 2 5 6" xfId="6013" xr:uid="{00000000-0005-0000-0000-0000C3170000}"/>
    <cellStyle name="Normal 2 2 3 2 5 6 2" xfId="6014" xr:uid="{00000000-0005-0000-0000-0000C4170000}"/>
    <cellStyle name="Normal 2 2 3 2 5 6 3" xfId="6015" xr:uid="{00000000-0005-0000-0000-0000C5170000}"/>
    <cellStyle name="Normal 2 2 3 2 5 7" xfId="6016" xr:uid="{00000000-0005-0000-0000-0000C6170000}"/>
    <cellStyle name="Normal 2 2 3 2 5 8" xfId="6017" xr:uid="{00000000-0005-0000-0000-0000C7170000}"/>
    <cellStyle name="Normal 2 2 3 2 5 9" xfId="6018" xr:uid="{00000000-0005-0000-0000-0000C8170000}"/>
    <cellStyle name="Normal 2 2 3 2 6" xfId="6019" xr:uid="{00000000-0005-0000-0000-0000C9170000}"/>
    <cellStyle name="Normal 2 2 3 2 6 2" xfId="6020" xr:uid="{00000000-0005-0000-0000-0000CA170000}"/>
    <cellStyle name="Normal 2 2 3 2 6 2 2" xfId="6021" xr:uid="{00000000-0005-0000-0000-0000CB170000}"/>
    <cellStyle name="Normal 2 2 3 2 6 2 2 2" xfId="6022" xr:uid="{00000000-0005-0000-0000-0000CC170000}"/>
    <cellStyle name="Normal 2 2 3 2 6 2 2 2 2" xfId="6023" xr:uid="{00000000-0005-0000-0000-0000CD170000}"/>
    <cellStyle name="Normal 2 2 3 2 6 2 2 2 3" xfId="6024" xr:uid="{00000000-0005-0000-0000-0000CE170000}"/>
    <cellStyle name="Normal 2 2 3 2 6 2 2 3" xfId="6025" xr:uid="{00000000-0005-0000-0000-0000CF170000}"/>
    <cellStyle name="Normal 2 2 3 2 6 2 2 4" xfId="6026" xr:uid="{00000000-0005-0000-0000-0000D0170000}"/>
    <cellStyle name="Normal 2 2 3 2 6 2 3" xfId="6027" xr:uid="{00000000-0005-0000-0000-0000D1170000}"/>
    <cellStyle name="Normal 2 2 3 2 6 2 3 2" xfId="6028" xr:uid="{00000000-0005-0000-0000-0000D2170000}"/>
    <cellStyle name="Normal 2 2 3 2 6 2 3 2 2" xfId="6029" xr:uid="{00000000-0005-0000-0000-0000D3170000}"/>
    <cellStyle name="Normal 2 2 3 2 6 2 3 2 3" xfId="6030" xr:uid="{00000000-0005-0000-0000-0000D4170000}"/>
    <cellStyle name="Normal 2 2 3 2 6 2 3 3" xfId="6031" xr:uid="{00000000-0005-0000-0000-0000D5170000}"/>
    <cellStyle name="Normal 2 2 3 2 6 2 3 4" xfId="6032" xr:uid="{00000000-0005-0000-0000-0000D6170000}"/>
    <cellStyle name="Normal 2 2 3 2 6 2 4" xfId="6033" xr:uid="{00000000-0005-0000-0000-0000D7170000}"/>
    <cellStyle name="Normal 2 2 3 2 6 2 4 2" xfId="6034" xr:uid="{00000000-0005-0000-0000-0000D8170000}"/>
    <cellStyle name="Normal 2 2 3 2 6 2 4 2 2" xfId="6035" xr:uid="{00000000-0005-0000-0000-0000D9170000}"/>
    <cellStyle name="Normal 2 2 3 2 6 2 4 2 3" xfId="6036" xr:uid="{00000000-0005-0000-0000-0000DA170000}"/>
    <cellStyle name="Normal 2 2 3 2 6 2 4 3" xfId="6037" xr:uid="{00000000-0005-0000-0000-0000DB170000}"/>
    <cellStyle name="Normal 2 2 3 2 6 2 4 4" xfId="6038" xr:uid="{00000000-0005-0000-0000-0000DC170000}"/>
    <cellStyle name="Normal 2 2 3 2 6 2 5" xfId="6039" xr:uid="{00000000-0005-0000-0000-0000DD170000}"/>
    <cellStyle name="Normal 2 2 3 2 6 2 5 2" xfId="6040" xr:uid="{00000000-0005-0000-0000-0000DE170000}"/>
    <cellStyle name="Normal 2 2 3 2 6 2 5 3" xfId="6041" xr:uid="{00000000-0005-0000-0000-0000DF170000}"/>
    <cellStyle name="Normal 2 2 3 2 6 2 6" xfId="6042" xr:uid="{00000000-0005-0000-0000-0000E0170000}"/>
    <cellStyle name="Normal 2 2 3 2 6 2 7" xfId="6043" xr:uid="{00000000-0005-0000-0000-0000E1170000}"/>
    <cellStyle name="Normal 2 2 3 2 6 3" xfId="6044" xr:uid="{00000000-0005-0000-0000-0000E2170000}"/>
    <cellStyle name="Normal 2 2 3 2 6 3 2" xfId="6045" xr:uid="{00000000-0005-0000-0000-0000E3170000}"/>
    <cellStyle name="Normal 2 2 3 2 6 3 2 2" xfId="6046" xr:uid="{00000000-0005-0000-0000-0000E4170000}"/>
    <cellStyle name="Normal 2 2 3 2 6 3 2 3" xfId="6047" xr:uid="{00000000-0005-0000-0000-0000E5170000}"/>
    <cellStyle name="Normal 2 2 3 2 6 3 3" xfId="6048" xr:uid="{00000000-0005-0000-0000-0000E6170000}"/>
    <cellStyle name="Normal 2 2 3 2 6 3 4" xfId="6049" xr:uid="{00000000-0005-0000-0000-0000E7170000}"/>
    <cellStyle name="Normal 2 2 3 2 6 4" xfId="6050" xr:uid="{00000000-0005-0000-0000-0000E8170000}"/>
    <cellStyle name="Normal 2 2 3 2 6 4 2" xfId="6051" xr:uid="{00000000-0005-0000-0000-0000E9170000}"/>
    <cellStyle name="Normal 2 2 3 2 6 4 2 2" xfId="6052" xr:uid="{00000000-0005-0000-0000-0000EA170000}"/>
    <cellStyle name="Normal 2 2 3 2 6 4 2 3" xfId="6053" xr:uid="{00000000-0005-0000-0000-0000EB170000}"/>
    <cellStyle name="Normal 2 2 3 2 6 4 3" xfId="6054" xr:uid="{00000000-0005-0000-0000-0000EC170000}"/>
    <cellStyle name="Normal 2 2 3 2 6 4 4" xfId="6055" xr:uid="{00000000-0005-0000-0000-0000ED170000}"/>
    <cellStyle name="Normal 2 2 3 2 6 5" xfId="6056" xr:uid="{00000000-0005-0000-0000-0000EE170000}"/>
    <cellStyle name="Normal 2 2 3 2 6 5 2" xfId="6057" xr:uid="{00000000-0005-0000-0000-0000EF170000}"/>
    <cellStyle name="Normal 2 2 3 2 6 5 2 2" xfId="6058" xr:uid="{00000000-0005-0000-0000-0000F0170000}"/>
    <cellStyle name="Normal 2 2 3 2 6 5 2 3" xfId="6059" xr:uid="{00000000-0005-0000-0000-0000F1170000}"/>
    <cellStyle name="Normal 2 2 3 2 6 5 3" xfId="6060" xr:uid="{00000000-0005-0000-0000-0000F2170000}"/>
    <cellStyle name="Normal 2 2 3 2 6 5 4" xfId="6061" xr:uid="{00000000-0005-0000-0000-0000F3170000}"/>
    <cellStyle name="Normal 2 2 3 2 6 6" xfId="6062" xr:uid="{00000000-0005-0000-0000-0000F4170000}"/>
    <cellStyle name="Normal 2 2 3 2 6 6 2" xfId="6063" xr:uid="{00000000-0005-0000-0000-0000F5170000}"/>
    <cellStyle name="Normal 2 2 3 2 6 6 3" xfId="6064" xr:uid="{00000000-0005-0000-0000-0000F6170000}"/>
    <cellStyle name="Normal 2 2 3 2 6 7" xfId="6065" xr:uid="{00000000-0005-0000-0000-0000F7170000}"/>
    <cellStyle name="Normal 2 2 3 2 6 8" xfId="6066" xr:uid="{00000000-0005-0000-0000-0000F8170000}"/>
    <cellStyle name="Normal 2 2 3 2 6 9" xfId="6067" xr:uid="{00000000-0005-0000-0000-0000F9170000}"/>
    <cellStyle name="Normal 2 2 3 2 7" xfId="6068" xr:uid="{00000000-0005-0000-0000-0000FA170000}"/>
    <cellStyle name="Normal 2 2 3 2 7 2" xfId="6069" xr:uid="{00000000-0005-0000-0000-0000FB170000}"/>
    <cellStyle name="Normal 2 2 3 2 7 2 2" xfId="6070" xr:uid="{00000000-0005-0000-0000-0000FC170000}"/>
    <cellStyle name="Normal 2 2 3 2 7 2 2 2" xfId="6071" xr:uid="{00000000-0005-0000-0000-0000FD170000}"/>
    <cellStyle name="Normal 2 2 3 2 7 2 2 2 2" xfId="6072" xr:uid="{00000000-0005-0000-0000-0000FE170000}"/>
    <cellStyle name="Normal 2 2 3 2 7 2 2 2 3" xfId="6073" xr:uid="{00000000-0005-0000-0000-0000FF170000}"/>
    <cellStyle name="Normal 2 2 3 2 7 2 2 3" xfId="6074" xr:uid="{00000000-0005-0000-0000-000000180000}"/>
    <cellStyle name="Normal 2 2 3 2 7 2 2 4" xfId="6075" xr:uid="{00000000-0005-0000-0000-000001180000}"/>
    <cellStyle name="Normal 2 2 3 2 7 2 3" xfId="6076" xr:uid="{00000000-0005-0000-0000-000002180000}"/>
    <cellStyle name="Normal 2 2 3 2 7 2 3 2" xfId="6077" xr:uid="{00000000-0005-0000-0000-000003180000}"/>
    <cellStyle name="Normal 2 2 3 2 7 2 3 2 2" xfId="6078" xr:uid="{00000000-0005-0000-0000-000004180000}"/>
    <cellStyle name="Normal 2 2 3 2 7 2 3 2 3" xfId="6079" xr:uid="{00000000-0005-0000-0000-000005180000}"/>
    <cellStyle name="Normal 2 2 3 2 7 2 3 3" xfId="6080" xr:uid="{00000000-0005-0000-0000-000006180000}"/>
    <cellStyle name="Normal 2 2 3 2 7 2 3 4" xfId="6081" xr:uid="{00000000-0005-0000-0000-000007180000}"/>
    <cellStyle name="Normal 2 2 3 2 7 2 4" xfId="6082" xr:uid="{00000000-0005-0000-0000-000008180000}"/>
    <cellStyle name="Normal 2 2 3 2 7 2 4 2" xfId="6083" xr:uid="{00000000-0005-0000-0000-000009180000}"/>
    <cellStyle name="Normal 2 2 3 2 7 2 4 2 2" xfId="6084" xr:uid="{00000000-0005-0000-0000-00000A180000}"/>
    <cellStyle name="Normal 2 2 3 2 7 2 4 2 3" xfId="6085" xr:uid="{00000000-0005-0000-0000-00000B180000}"/>
    <cellStyle name="Normal 2 2 3 2 7 2 4 3" xfId="6086" xr:uid="{00000000-0005-0000-0000-00000C180000}"/>
    <cellStyle name="Normal 2 2 3 2 7 2 4 4" xfId="6087" xr:uid="{00000000-0005-0000-0000-00000D180000}"/>
    <cellStyle name="Normal 2 2 3 2 7 2 5" xfId="6088" xr:uid="{00000000-0005-0000-0000-00000E180000}"/>
    <cellStyle name="Normal 2 2 3 2 7 2 5 2" xfId="6089" xr:uid="{00000000-0005-0000-0000-00000F180000}"/>
    <cellStyle name="Normal 2 2 3 2 7 2 5 3" xfId="6090" xr:uid="{00000000-0005-0000-0000-000010180000}"/>
    <cellStyle name="Normal 2 2 3 2 7 2 6" xfId="6091" xr:uid="{00000000-0005-0000-0000-000011180000}"/>
    <cellStyle name="Normal 2 2 3 2 7 2 7" xfId="6092" xr:uid="{00000000-0005-0000-0000-000012180000}"/>
    <cellStyle name="Normal 2 2 3 2 7 3" xfId="6093" xr:uid="{00000000-0005-0000-0000-000013180000}"/>
    <cellStyle name="Normal 2 2 3 2 7 3 2" xfId="6094" xr:uid="{00000000-0005-0000-0000-000014180000}"/>
    <cellStyle name="Normal 2 2 3 2 7 3 2 2" xfId="6095" xr:uid="{00000000-0005-0000-0000-000015180000}"/>
    <cellStyle name="Normal 2 2 3 2 7 3 2 3" xfId="6096" xr:uid="{00000000-0005-0000-0000-000016180000}"/>
    <cellStyle name="Normal 2 2 3 2 7 3 3" xfId="6097" xr:uid="{00000000-0005-0000-0000-000017180000}"/>
    <cellStyle name="Normal 2 2 3 2 7 3 4" xfId="6098" xr:uid="{00000000-0005-0000-0000-000018180000}"/>
    <cellStyle name="Normal 2 2 3 2 7 4" xfId="6099" xr:uid="{00000000-0005-0000-0000-000019180000}"/>
    <cellStyle name="Normal 2 2 3 2 7 4 2" xfId="6100" xr:uid="{00000000-0005-0000-0000-00001A180000}"/>
    <cellStyle name="Normal 2 2 3 2 7 4 2 2" xfId="6101" xr:uid="{00000000-0005-0000-0000-00001B180000}"/>
    <cellStyle name="Normal 2 2 3 2 7 4 2 3" xfId="6102" xr:uid="{00000000-0005-0000-0000-00001C180000}"/>
    <cellStyle name="Normal 2 2 3 2 7 4 3" xfId="6103" xr:uid="{00000000-0005-0000-0000-00001D180000}"/>
    <cellStyle name="Normal 2 2 3 2 7 4 4" xfId="6104" xr:uid="{00000000-0005-0000-0000-00001E180000}"/>
    <cellStyle name="Normal 2 2 3 2 7 5" xfId="6105" xr:uid="{00000000-0005-0000-0000-00001F180000}"/>
    <cellStyle name="Normal 2 2 3 2 7 5 2" xfId="6106" xr:uid="{00000000-0005-0000-0000-000020180000}"/>
    <cellStyle name="Normal 2 2 3 2 7 5 2 2" xfId="6107" xr:uid="{00000000-0005-0000-0000-000021180000}"/>
    <cellStyle name="Normal 2 2 3 2 7 5 2 3" xfId="6108" xr:uid="{00000000-0005-0000-0000-000022180000}"/>
    <cellStyle name="Normal 2 2 3 2 7 5 3" xfId="6109" xr:uid="{00000000-0005-0000-0000-000023180000}"/>
    <cellStyle name="Normal 2 2 3 2 7 5 4" xfId="6110" xr:uid="{00000000-0005-0000-0000-000024180000}"/>
    <cellStyle name="Normal 2 2 3 2 7 6" xfId="6111" xr:uid="{00000000-0005-0000-0000-000025180000}"/>
    <cellStyle name="Normal 2 2 3 2 7 6 2" xfId="6112" xr:uid="{00000000-0005-0000-0000-000026180000}"/>
    <cellStyle name="Normal 2 2 3 2 7 6 3" xfId="6113" xr:uid="{00000000-0005-0000-0000-000027180000}"/>
    <cellStyle name="Normal 2 2 3 2 7 7" xfId="6114" xr:uid="{00000000-0005-0000-0000-000028180000}"/>
    <cellStyle name="Normal 2 2 3 2 7 8" xfId="6115" xr:uid="{00000000-0005-0000-0000-000029180000}"/>
    <cellStyle name="Normal 2 2 3 2 7 9" xfId="6116" xr:uid="{00000000-0005-0000-0000-00002A180000}"/>
    <cellStyle name="Normal 2 2 3 2 8" xfId="6117" xr:uid="{00000000-0005-0000-0000-00002B180000}"/>
    <cellStyle name="Normal 2 2 3 2 8 2" xfId="6118" xr:uid="{00000000-0005-0000-0000-00002C180000}"/>
    <cellStyle name="Normal 2 2 3 2 8 2 2" xfId="6119" xr:uid="{00000000-0005-0000-0000-00002D180000}"/>
    <cellStyle name="Normal 2 2 3 2 8 2 2 2" xfId="6120" xr:uid="{00000000-0005-0000-0000-00002E180000}"/>
    <cellStyle name="Normal 2 2 3 2 8 2 2 2 2" xfId="6121" xr:uid="{00000000-0005-0000-0000-00002F180000}"/>
    <cellStyle name="Normal 2 2 3 2 8 2 2 2 3" xfId="6122" xr:uid="{00000000-0005-0000-0000-000030180000}"/>
    <cellStyle name="Normal 2 2 3 2 8 2 2 3" xfId="6123" xr:uid="{00000000-0005-0000-0000-000031180000}"/>
    <cellStyle name="Normal 2 2 3 2 8 2 2 4" xfId="6124" xr:uid="{00000000-0005-0000-0000-000032180000}"/>
    <cellStyle name="Normal 2 2 3 2 8 2 3" xfId="6125" xr:uid="{00000000-0005-0000-0000-000033180000}"/>
    <cellStyle name="Normal 2 2 3 2 8 2 3 2" xfId="6126" xr:uid="{00000000-0005-0000-0000-000034180000}"/>
    <cellStyle name="Normal 2 2 3 2 8 2 3 2 2" xfId="6127" xr:uid="{00000000-0005-0000-0000-000035180000}"/>
    <cellStyle name="Normal 2 2 3 2 8 2 3 2 3" xfId="6128" xr:uid="{00000000-0005-0000-0000-000036180000}"/>
    <cellStyle name="Normal 2 2 3 2 8 2 3 3" xfId="6129" xr:uid="{00000000-0005-0000-0000-000037180000}"/>
    <cellStyle name="Normal 2 2 3 2 8 2 3 4" xfId="6130" xr:uid="{00000000-0005-0000-0000-000038180000}"/>
    <cellStyle name="Normal 2 2 3 2 8 2 4" xfId="6131" xr:uid="{00000000-0005-0000-0000-000039180000}"/>
    <cellStyle name="Normal 2 2 3 2 8 2 4 2" xfId="6132" xr:uid="{00000000-0005-0000-0000-00003A180000}"/>
    <cellStyle name="Normal 2 2 3 2 8 2 4 2 2" xfId="6133" xr:uid="{00000000-0005-0000-0000-00003B180000}"/>
    <cellStyle name="Normal 2 2 3 2 8 2 4 2 3" xfId="6134" xr:uid="{00000000-0005-0000-0000-00003C180000}"/>
    <cellStyle name="Normal 2 2 3 2 8 2 4 3" xfId="6135" xr:uid="{00000000-0005-0000-0000-00003D180000}"/>
    <cellStyle name="Normal 2 2 3 2 8 2 4 4" xfId="6136" xr:uid="{00000000-0005-0000-0000-00003E180000}"/>
    <cellStyle name="Normal 2 2 3 2 8 2 5" xfId="6137" xr:uid="{00000000-0005-0000-0000-00003F180000}"/>
    <cellStyle name="Normal 2 2 3 2 8 2 5 2" xfId="6138" xr:uid="{00000000-0005-0000-0000-000040180000}"/>
    <cellStyle name="Normal 2 2 3 2 8 2 5 3" xfId="6139" xr:uid="{00000000-0005-0000-0000-000041180000}"/>
    <cellStyle name="Normal 2 2 3 2 8 2 6" xfId="6140" xr:uid="{00000000-0005-0000-0000-000042180000}"/>
    <cellStyle name="Normal 2 2 3 2 8 2 7" xfId="6141" xr:uid="{00000000-0005-0000-0000-000043180000}"/>
    <cellStyle name="Normal 2 2 3 2 8 3" xfId="6142" xr:uid="{00000000-0005-0000-0000-000044180000}"/>
    <cellStyle name="Normal 2 2 3 2 8 3 2" xfId="6143" xr:uid="{00000000-0005-0000-0000-000045180000}"/>
    <cellStyle name="Normal 2 2 3 2 8 3 2 2" xfId="6144" xr:uid="{00000000-0005-0000-0000-000046180000}"/>
    <cellStyle name="Normal 2 2 3 2 8 3 2 3" xfId="6145" xr:uid="{00000000-0005-0000-0000-000047180000}"/>
    <cellStyle name="Normal 2 2 3 2 8 3 3" xfId="6146" xr:uid="{00000000-0005-0000-0000-000048180000}"/>
    <cellStyle name="Normal 2 2 3 2 8 3 4" xfId="6147" xr:uid="{00000000-0005-0000-0000-000049180000}"/>
    <cellStyle name="Normal 2 2 3 2 8 4" xfId="6148" xr:uid="{00000000-0005-0000-0000-00004A180000}"/>
    <cellStyle name="Normal 2 2 3 2 8 4 2" xfId="6149" xr:uid="{00000000-0005-0000-0000-00004B180000}"/>
    <cellStyle name="Normal 2 2 3 2 8 4 2 2" xfId="6150" xr:uid="{00000000-0005-0000-0000-00004C180000}"/>
    <cellStyle name="Normal 2 2 3 2 8 4 2 3" xfId="6151" xr:uid="{00000000-0005-0000-0000-00004D180000}"/>
    <cellStyle name="Normal 2 2 3 2 8 4 3" xfId="6152" xr:uid="{00000000-0005-0000-0000-00004E180000}"/>
    <cellStyle name="Normal 2 2 3 2 8 4 4" xfId="6153" xr:uid="{00000000-0005-0000-0000-00004F180000}"/>
    <cellStyle name="Normal 2 2 3 2 8 5" xfId="6154" xr:uid="{00000000-0005-0000-0000-000050180000}"/>
    <cellStyle name="Normal 2 2 3 2 8 5 2" xfId="6155" xr:uid="{00000000-0005-0000-0000-000051180000}"/>
    <cellStyle name="Normal 2 2 3 2 8 5 2 2" xfId="6156" xr:uid="{00000000-0005-0000-0000-000052180000}"/>
    <cellStyle name="Normal 2 2 3 2 8 5 2 3" xfId="6157" xr:uid="{00000000-0005-0000-0000-000053180000}"/>
    <cellStyle name="Normal 2 2 3 2 8 5 3" xfId="6158" xr:uid="{00000000-0005-0000-0000-000054180000}"/>
    <cellStyle name="Normal 2 2 3 2 8 5 4" xfId="6159" xr:uid="{00000000-0005-0000-0000-000055180000}"/>
    <cellStyle name="Normal 2 2 3 2 8 6" xfId="6160" xr:uid="{00000000-0005-0000-0000-000056180000}"/>
    <cellStyle name="Normal 2 2 3 2 8 6 2" xfId="6161" xr:uid="{00000000-0005-0000-0000-000057180000}"/>
    <cellStyle name="Normal 2 2 3 2 8 6 3" xfId="6162" xr:uid="{00000000-0005-0000-0000-000058180000}"/>
    <cellStyle name="Normal 2 2 3 2 8 7" xfId="6163" xr:uid="{00000000-0005-0000-0000-000059180000}"/>
    <cellStyle name="Normal 2 2 3 2 8 8" xfId="6164" xr:uid="{00000000-0005-0000-0000-00005A180000}"/>
    <cellStyle name="Normal 2 2 3 2 8 9" xfId="6165" xr:uid="{00000000-0005-0000-0000-00005B180000}"/>
    <cellStyle name="Normal 2 2 3 2 9" xfId="6166" xr:uid="{00000000-0005-0000-0000-00005C180000}"/>
    <cellStyle name="Normal 2 2 3 2 9 2" xfId="6167" xr:uid="{00000000-0005-0000-0000-00005D180000}"/>
    <cellStyle name="Normal 2 2 3 2 9 2 2" xfId="6168" xr:uid="{00000000-0005-0000-0000-00005E180000}"/>
    <cellStyle name="Normal 2 2 3 2 9 2 2 2" xfId="6169" xr:uid="{00000000-0005-0000-0000-00005F180000}"/>
    <cellStyle name="Normal 2 2 3 2 9 2 2 2 2" xfId="6170" xr:uid="{00000000-0005-0000-0000-000060180000}"/>
    <cellStyle name="Normal 2 2 3 2 9 2 2 2 3" xfId="6171" xr:uid="{00000000-0005-0000-0000-000061180000}"/>
    <cellStyle name="Normal 2 2 3 2 9 2 2 3" xfId="6172" xr:uid="{00000000-0005-0000-0000-000062180000}"/>
    <cellStyle name="Normal 2 2 3 2 9 2 2 4" xfId="6173" xr:uid="{00000000-0005-0000-0000-000063180000}"/>
    <cellStyle name="Normal 2 2 3 2 9 2 3" xfId="6174" xr:uid="{00000000-0005-0000-0000-000064180000}"/>
    <cellStyle name="Normal 2 2 3 2 9 2 3 2" xfId="6175" xr:uid="{00000000-0005-0000-0000-000065180000}"/>
    <cellStyle name="Normal 2 2 3 2 9 2 3 2 2" xfId="6176" xr:uid="{00000000-0005-0000-0000-000066180000}"/>
    <cellStyle name="Normal 2 2 3 2 9 2 3 2 3" xfId="6177" xr:uid="{00000000-0005-0000-0000-000067180000}"/>
    <cellStyle name="Normal 2 2 3 2 9 2 3 3" xfId="6178" xr:uid="{00000000-0005-0000-0000-000068180000}"/>
    <cellStyle name="Normal 2 2 3 2 9 2 3 4" xfId="6179" xr:uid="{00000000-0005-0000-0000-000069180000}"/>
    <cellStyle name="Normal 2 2 3 2 9 2 4" xfId="6180" xr:uid="{00000000-0005-0000-0000-00006A180000}"/>
    <cellStyle name="Normal 2 2 3 2 9 2 4 2" xfId="6181" xr:uid="{00000000-0005-0000-0000-00006B180000}"/>
    <cellStyle name="Normal 2 2 3 2 9 2 4 2 2" xfId="6182" xr:uid="{00000000-0005-0000-0000-00006C180000}"/>
    <cellStyle name="Normal 2 2 3 2 9 2 4 2 3" xfId="6183" xr:uid="{00000000-0005-0000-0000-00006D180000}"/>
    <cellStyle name="Normal 2 2 3 2 9 2 4 3" xfId="6184" xr:uid="{00000000-0005-0000-0000-00006E180000}"/>
    <cellStyle name="Normal 2 2 3 2 9 2 4 4" xfId="6185" xr:uid="{00000000-0005-0000-0000-00006F180000}"/>
    <cellStyle name="Normal 2 2 3 2 9 2 5" xfId="6186" xr:uid="{00000000-0005-0000-0000-000070180000}"/>
    <cellStyle name="Normal 2 2 3 2 9 2 5 2" xfId="6187" xr:uid="{00000000-0005-0000-0000-000071180000}"/>
    <cellStyle name="Normal 2 2 3 2 9 2 5 3" xfId="6188" xr:uid="{00000000-0005-0000-0000-000072180000}"/>
    <cellStyle name="Normal 2 2 3 2 9 2 6" xfId="6189" xr:uid="{00000000-0005-0000-0000-000073180000}"/>
    <cellStyle name="Normal 2 2 3 2 9 2 7" xfId="6190" xr:uid="{00000000-0005-0000-0000-000074180000}"/>
    <cellStyle name="Normal 2 2 3 2 9 3" xfId="6191" xr:uid="{00000000-0005-0000-0000-000075180000}"/>
    <cellStyle name="Normal 2 2 3 2 9 3 2" xfId="6192" xr:uid="{00000000-0005-0000-0000-000076180000}"/>
    <cellStyle name="Normal 2 2 3 2 9 3 2 2" xfId="6193" xr:uid="{00000000-0005-0000-0000-000077180000}"/>
    <cellStyle name="Normal 2 2 3 2 9 3 2 3" xfId="6194" xr:uid="{00000000-0005-0000-0000-000078180000}"/>
    <cellStyle name="Normal 2 2 3 2 9 3 3" xfId="6195" xr:uid="{00000000-0005-0000-0000-000079180000}"/>
    <cellStyle name="Normal 2 2 3 2 9 3 4" xfId="6196" xr:uid="{00000000-0005-0000-0000-00007A180000}"/>
    <cellStyle name="Normal 2 2 3 2 9 4" xfId="6197" xr:uid="{00000000-0005-0000-0000-00007B180000}"/>
    <cellStyle name="Normal 2 2 3 2 9 4 2" xfId="6198" xr:uid="{00000000-0005-0000-0000-00007C180000}"/>
    <cellStyle name="Normal 2 2 3 2 9 4 2 2" xfId="6199" xr:uid="{00000000-0005-0000-0000-00007D180000}"/>
    <cellStyle name="Normal 2 2 3 2 9 4 2 3" xfId="6200" xr:uid="{00000000-0005-0000-0000-00007E180000}"/>
    <cellStyle name="Normal 2 2 3 2 9 4 3" xfId="6201" xr:uid="{00000000-0005-0000-0000-00007F180000}"/>
    <cellStyle name="Normal 2 2 3 2 9 4 4" xfId="6202" xr:uid="{00000000-0005-0000-0000-000080180000}"/>
    <cellStyle name="Normal 2 2 3 2 9 5" xfId="6203" xr:uid="{00000000-0005-0000-0000-000081180000}"/>
    <cellStyle name="Normal 2 2 3 2 9 5 2" xfId="6204" xr:uid="{00000000-0005-0000-0000-000082180000}"/>
    <cellStyle name="Normal 2 2 3 2 9 5 2 2" xfId="6205" xr:uid="{00000000-0005-0000-0000-000083180000}"/>
    <cellStyle name="Normal 2 2 3 2 9 5 2 3" xfId="6206" xr:uid="{00000000-0005-0000-0000-000084180000}"/>
    <cellStyle name="Normal 2 2 3 2 9 5 3" xfId="6207" xr:uid="{00000000-0005-0000-0000-000085180000}"/>
    <cellStyle name="Normal 2 2 3 2 9 5 4" xfId="6208" xr:uid="{00000000-0005-0000-0000-000086180000}"/>
    <cellStyle name="Normal 2 2 3 2 9 6" xfId="6209" xr:uid="{00000000-0005-0000-0000-000087180000}"/>
    <cellStyle name="Normal 2 2 3 2 9 6 2" xfId="6210" xr:uid="{00000000-0005-0000-0000-000088180000}"/>
    <cellStyle name="Normal 2 2 3 2 9 6 3" xfId="6211" xr:uid="{00000000-0005-0000-0000-000089180000}"/>
    <cellStyle name="Normal 2 2 3 2 9 7" xfId="6212" xr:uid="{00000000-0005-0000-0000-00008A180000}"/>
    <cellStyle name="Normal 2 2 3 2 9 8" xfId="6213" xr:uid="{00000000-0005-0000-0000-00008B180000}"/>
    <cellStyle name="Normal 2 2 3 2 9 9" xfId="6214" xr:uid="{00000000-0005-0000-0000-00008C180000}"/>
    <cellStyle name="Normal 2 2 3 3" xfId="6215" xr:uid="{00000000-0005-0000-0000-00008D180000}"/>
    <cellStyle name="Normal 2 2 3 3 2" xfId="6216" xr:uid="{00000000-0005-0000-0000-00008E180000}"/>
    <cellStyle name="Normal 2 2 3 3 3" xfId="6217" xr:uid="{00000000-0005-0000-0000-00008F180000}"/>
    <cellStyle name="Normal 2 2 3 4" xfId="6218" xr:uid="{00000000-0005-0000-0000-000090180000}"/>
    <cellStyle name="Normal 2 2 3 5" xfId="6219" xr:uid="{00000000-0005-0000-0000-000091180000}"/>
    <cellStyle name="Normal 2 2 3 6" xfId="6220" xr:uid="{00000000-0005-0000-0000-000092180000}"/>
    <cellStyle name="Normal 2 2 4" xfId="6221" xr:uid="{00000000-0005-0000-0000-000093180000}"/>
    <cellStyle name="Normal 2 2 4 2" xfId="6222" xr:uid="{00000000-0005-0000-0000-000094180000}"/>
    <cellStyle name="Normal 2 2 4 2 2" xfId="6223" xr:uid="{00000000-0005-0000-0000-000095180000}"/>
    <cellStyle name="Normal 2 2 4 2 2 2" xfId="6224" xr:uid="{00000000-0005-0000-0000-000096180000}"/>
    <cellStyle name="Normal 2 2 4 2 3" xfId="6225" xr:uid="{00000000-0005-0000-0000-000097180000}"/>
    <cellStyle name="Normal 2 2 4 3" xfId="6226" xr:uid="{00000000-0005-0000-0000-000098180000}"/>
    <cellStyle name="Normal 2 2 5" xfId="6227" xr:uid="{00000000-0005-0000-0000-000099180000}"/>
    <cellStyle name="Normal 2 2 5 2" xfId="6228" xr:uid="{00000000-0005-0000-0000-00009A180000}"/>
    <cellStyle name="Normal 2 2 5 3" xfId="6229" xr:uid="{00000000-0005-0000-0000-00009B180000}"/>
    <cellStyle name="Normal 2 2 5 4" xfId="6230" xr:uid="{00000000-0005-0000-0000-00009C180000}"/>
    <cellStyle name="Normal 2 2 6" xfId="6231" xr:uid="{00000000-0005-0000-0000-00009D180000}"/>
    <cellStyle name="Normal 2 2 6 2" xfId="6232" xr:uid="{00000000-0005-0000-0000-00009E180000}"/>
    <cellStyle name="Normal 2 2 6 2 2" xfId="6233" xr:uid="{00000000-0005-0000-0000-00009F180000}"/>
    <cellStyle name="Normal 2 2 6 2 2 2" xfId="6234" xr:uid="{00000000-0005-0000-0000-0000A0180000}"/>
    <cellStyle name="Normal 2 2 6 2 2 2 2" xfId="6235" xr:uid="{00000000-0005-0000-0000-0000A1180000}"/>
    <cellStyle name="Normal 2 2 6 2 2 2 3" xfId="6236" xr:uid="{00000000-0005-0000-0000-0000A2180000}"/>
    <cellStyle name="Normal 2 2 6 2 2 3" xfId="6237" xr:uid="{00000000-0005-0000-0000-0000A3180000}"/>
    <cellStyle name="Normal 2 2 6 2 2 4" xfId="6238" xr:uid="{00000000-0005-0000-0000-0000A4180000}"/>
    <cellStyle name="Normal 2 2 6 2 3" xfId="6239" xr:uid="{00000000-0005-0000-0000-0000A5180000}"/>
    <cellStyle name="Normal 2 2 6 2 3 2" xfId="6240" xr:uid="{00000000-0005-0000-0000-0000A6180000}"/>
    <cellStyle name="Normal 2 2 6 2 3 2 2" xfId="6241" xr:uid="{00000000-0005-0000-0000-0000A7180000}"/>
    <cellStyle name="Normal 2 2 6 2 3 2 3" xfId="6242" xr:uid="{00000000-0005-0000-0000-0000A8180000}"/>
    <cellStyle name="Normal 2 2 6 2 3 3" xfId="6243" xr:uid="{00000000-0005-0000-0000-0000A9180000}"/>
    <cellStyle name="Normal 2 2 6 2 3 4" xfId="6244" xr:uid="{00000000-0005-0000-0000-0000AA180000}"/>
    <cellStyle name="Normal 2 2 6 2 4" xfId="6245" xr:uid="{00000000-0005-0000-0000-0000AB180000}"/>
    <cellStyle name="Normal 2 2 6 2 4 2" xfId="6246" xr:uid="{00000000-0005-0000-0000-0000AC180000}"/>
    <cellStyle name="Normal 2 2 6 2 4 2 2" xfId="6247" xr:uid="{00000000-0005-0000-0000-0000AD180000}"/>
    <cellStyle name="Normal 2 2 6 2 4 2 3" xfId="6248" xr:uid="{00000000-0005-0000-0000-0000AE180000}"/>
    <cellStyle name="Normal 2 2 6 2 4 3" xfId="6249" xr:uid="{00000000-0005-0000-0000-0000AF180000}"/>
    <cellStyle name="Normal 2 2 6 2 4 4" xfId="6250" xr:uid="{00000000-0005-0000-0000-0000B0180000}"/>
    <cellStyle name="Normal 2 2 6 2 5" xfId="6251" xr:uid="{00000000-0005-0000-0000-0000B1180000}"/>
    <cellStyle name="Normal 2 2 6 2 5 2" xfId="6252" xr:uid="{00000000-0005-0000-0000-0000B2180000}"/>
    <cellStyle name="Normal 2 2 6 2 5 3" xfId="6253" xr:uid="{00000000-0005-0000-0000-0000B3180000}"/>
    <cellStyle name="Normal 2 2 6 2 6" xfId="6254" xr:uid="{00000000-0005-0000-0000-0000B4180000}"/>
    <cellStyle name="Normal 2 2 6 2 7" xfId="6255" xr:uid="{00000000-0005-0000-0000-0000B5180000}"/>
    <cellStyle name="Normal 2 2 6 3" xfId="6256" xr:uid="{00000000-0005-0000-0000-0000B6180000}"/>
    <cellStyle name="Normal 2 2 6 3 2" xfId="6257" xr:uid="{00000000-0005-0000-0000-0000B7180000}"/>
    <cellStyle name="Normal 2 2 6 3 2 2" xfId="6258" xr:uid="{00000000-0005-0000-0000-0000B8180000}"/>
    <cellStyle name="Normal 2 2 6 3 2 3" xfId="6259" xr:uid="{00000000-0005-0000-0000-0000B9180000}"/>
    <cellStyle name="Normal 2 2 6 3 3" xfId="6260" xr:uid="{00000000-0005-0000-0000-0000BA180000}"/>
    <cellStyle name="Normal 2 2 6 3 4" xfId="6261" xr:uid="{00000000-0005-0000-0000-0000BB180000}"/>
    <cellStyle name="Normal 2 2 6 4" xfId="6262" xr:uid="{00000000-0005-0000-0000-0000BC180000}"/>
    <cellStyle name="Normal 2 2 6 4 2" xfId="6263" xr:uid="{00000000-0005-0000-0000-0000BD180000}"/>
    <cellStyle name="Normal 2 2 6 4 2 2" xfId="6264" xr:uid="{00000000-0005-0000-0000-0000BE180000}"/>
    <cellStyle name="Normal 2 2 6 4 2 3" xfId="6265" xr:uid="{00000000-0005-0000-0000-0000BF180000}"/>
    <cellStyle name="Normal 2 2 6 4 3" xfId="6266" xr:uid="{00000000-0005-0000-0000-0000C0180000}"/>
    <cellStyle name="Normal 2 2 6 4 4" xfId="6267" xr:uid="{00000000-0005-0000-0000-0000C1180000}"/>
    <cellStyle name="Normal 2 2 6 5" xfId="6268" xr:uid="{00000000-0005-0000-0000-0000C2180000}"/>
    <cellStyle name="Normal 2 2 6 5 2" xfId="6269" xr:uid="{00000000-0005-0000-0000-0000C3180000}"/>
    <cellStyle name="Normal 2 2 6 5 2 2" xfId="6270" xr:uid="{00000000-0005-0000-0000-0000C4180000}"/>
    <cellStyle name="Normal 2 2 6 5 2 3" xfId="6271" xr:uid="{00000000-0005-0000-0000-0000C5180000}"/>
    <cellStyle name="Normal 2 2 6 5 3" xfId="6272" xr:uid="{00000000-0005-0000-0000-0000C6180000}"/>
    <cellStyle name="Normal 2 2 6 5 4" xfId="6273" xr:uid="{00000000-0005-0000-0000-0000C7180000}"/>
    <cellStyle name="Normal 2 2 6 6" xfId="6274" xr:uid="{00000000-0005-0000-0000-0000C8180000}"/>
    <cellStyle name="Normal 2 2 6 6 2" xfId="6275" xr:uid="{00000000-0005-0000-0000-0000C9180000}"/>
    <cellStyle name="Normal 2 2 6 6 3" xfId="6276" xr:uid="{00000000-0005-0000-0000-0000CA180000}"/>
    <cellStyle name="Normal 2 2 6 7" xfId="6277" xr:uid="{00000000-0005-0000-0000-0000CB180000}"/>
    <cellStyle name="Normal 2 2 6 8" xfId="6278" xr:uid="{00000000-0005-0000-0000-0000CC180000}"/>
    <cellStyle name="Normal 2 2 6 9" xfId="6279" xr:uid="{00000000-0005-0000-0000-0000CD180000}"/>
    <cellStyle name="Normal 2 2 7" xfId="6280" xr:uid="{00000000-0005-0000-0000-0000CE180000}"/>
    <cellStyle name="Normal 2 2 7 2" xfId="6281" xr:uid="{00000000-0005-0000-0000-0000CF180000}"/>
    <cellStyle name="Normal 2 2 7 2 2" xfId="6282" xr:uid="{00000000-0005-0000-0000-0000D0180000}"/>
    <cellStyle name="Normal 2 2 7 2 2 2" xfId="6283" xr:uid="{00000000-0005-0000-0000-0000D1180000}"/>
    <cellStyle name="Normal 2 2 7 2 2 2 2" xfId="6284" xr:uid="{00000000-0005-0000-0000-0000D2180000}"/>
    <cellStyle name="Normal 2 2 7 2 2 2 3" xfId="6285" xr:uid="{00000000-0005-0000-0000-0000D3180000}"/>
    <cellStyle name="Normal 2 2 7 2 2 3" xfId="6286" xr:uid="{00000000-0005-0000-0000-0000D4180000}"/>
    <cellStyle name="Normal 2 2 7 2 2 4" xfId="6287" xr:uid="{00000000-0005-0000-0000-0000D5180000}"/>
    <cellStyle name="Normal 2 2 7 2 3" xfId="6288" xr:uid="{00000000-0005-0000-0000-0000D6180000}"/>
    <cellStyle name="Normal 2 2 7 2 3 2" xfId="6289" xr:uid="{00000000-0005-0000-0000-0000D7180000}"/>
    <cellStyle name="Normal 2 2 7 2 3 2 2" xfId="6290" xr:uid="{00000000-0005-0000-0000-0000D8180000}"/>
    <cellStyle name="Normal 2 2 7 2 3 2 3" xfId="6291" xr:uid="{00000000-0005-0000-0000-0000D9180000}"/>
    <cellStyle name="Normal 2 2 7 2 3 3" xfId="6292" xr:uid="{00000000-0005-0000-0000-0000DA180000}"/>
    <cellStyle name="Normal 2 2 7 2 3 4" xfId="6293" xr:uid="{00000000-0005-0000-0000-0000DB180000}"/>
    <cellStyle name="Normal 2 2 7 2 4" xfId="6294" xr:uid="{00000000-0005-0000-0000-0000DC180000}"/>
    <cellStyle name="Normal 2 2 7 2 4 2" xfId="6295" xr:uid="{00000000-0005-0000-0000-0000DD180000}"/>
    <cellStyle name="Normal 2 2 7 2 4 2 2" xfId="6296" xr:uid="{00000000-0005-0000-0000-0000DE180000}"/>
    <cellStyle name="Normal 2 2 7 2 4 2 3" xfId="6297" xr:uid="{00000000-0005-0000-0000-0000DF180000}"/>
    <cellStyle name="Normal 2 2 7 2 4 3" xfId="6298" xr:uid="{00000000-0005-0000-0000-0000E0180000}"/>
    <cellStyle name="Normal 2 2 7 2 4 4" xfId="6299" xr:uid="{00000000-0005-0000-0000-0000E1180000}"/>
    <cellStyle name="Normal 2 2 7 2 5" xfId="6300" xr:uid="{00000000-0005-0000-0000-0000E2180000}"/>
    <cellStyle name="Normal 2 2 7 2 5 2" xfId="6301" xr:uid="{00000000-0005-0000-0000-0000E3180000}"/>
    <cellStyle name="Normal 2 2 7 2 5 3" xfId="6302" xr:uid="{00000000-0005-0000-0000-0000E4180000}"/>
    <cellStyle name="Normal 2 2 7 2 6" xfId="6303" xr:uid="{00000000-0005-0000-0000-0000E5180000}"/>
    <cellStyle name="Normal 2 2 7 2 7" xfId="6304" xr:uid="{00000000-0005-0000-0000-0000E6180000}"/>
    <cellStyle name="Normal 2 2 7 3" xfId="6305" xr:uid="{00000000-0005-0000-0000-0000E7180000}"/>
    <cellStyle name="Normal 2 2 7 3 2" xfId="6306" xr:uid="{00000000-0005-0000-0000-0000E8180000}"/>
    <cellStyle name="Normal 2 2 7 3 2 2" xfId="6307" xr:uid="{00000000-0005-0000-0000-0000E9180000}"/>
    <cellStyle name="Normal 2 2 7 3 2 3" xfId="6308" xr:uid="{00000000-0005-0000-0000-0000EA180000}"/>
    <cellStyle name="Normal 2 2 7 3 3" xfId="6309" xr:uid="{00000000-0005-0000-0000-0000EB180000}"/>
    <cellStyle name="Normal 2 2 7 3 4" xfId="6310" xr:uid="{00000000-0005-0000-0000-0000EC180000}"/>
    <cellStyle name="Normal 2 2 7 4" xfId="6311" xr:uid="{00000000-0005-0000-0000-0000ED180000}"/>
    <cellStyle name="Normal 2 2 7 4 2" xfId="6312" xr:uid="{00000000-0005-0000-0000-0000EE180000}"/>
    <cellStyle name="Normal 2 2 7 4 2 2" xfId="6313" xr:uid="{00000000-0005-0000-0000-0000EF180000}"/>
    <cellStyle name="Normal 2 2 7 4 2 3" xfId="6314" xr:uid="{00000000-0005-0000-0000-0000F0180000}"/>
    <cellStyle name="Normal 2 2 7 4 3" xfId="6315" xr:uid="{00000000-0005-0000-0000-0000F1180000}"/>
    <cellStyle name="Normal 2 2 7 4 4" xfId="6316" xr:uid="{00000000-0005-0000-0000-0000F2180000}"/>
    <cellStyle name="Normal 2 2 7 5" xfId="6317" xr:uid="{00000000-0005-0000-0000-0000F3180000}"/>
    <cellStyle name="Normal 2 2 7 5 2" xfId="6318" xr:uid="{00000000-0005-0000-0000-0000F4180000}"/>
    <cellStyle name="Normal 2 2 7 5 2 2" xfId="6319" xr:uid="{00000000-0005-0000-0000-0000F5180000}"/>
    <cellStyle name="Normal 2 2 7 5 2 3" xfId="6320" xr:uid="{00000000-0005-0000-0000-0000F6180000}"/>
    <cellStyle name="Normal 2 2 7 5 3" xfId="6321" xr:uid="{00000000-0005-0000-0000-0000F7180000}"/>
    <cellStyle name="Normal 2 2 7 5 4" xfId="6322" xr:uid="{00000000-0005-0000-0000-0000F8180000}"/>
    <cellStyle name="Normal 2 2 7 6" xfId="6323" xr:uid="{00000000-0005-0000-0000-0000F9180000}"/>
    <cellStyle name="Normal 2 2 7 6 2" xfId="6324" xr:uid="{00000000-0005-0000-0000-0000FA180000}"/>
    <cellStyle name="Normal 2 2 7 6 3" xfId="6325" xr:uid="{00000000-0005-0000-0000-0000FB180000}"/>
    <cellStyle name="Normal 2 2 7 7" xfId="6326" xr:uid="{00000000-0005-0000-0000-0000FC180000}"/>
    <cellStyle name="Normal 2 2 7 8" xfId="6327" xr:uid="{00000000-0005-0000-0000-0000FD180000}"/>
    <cellStyle name="Normal 2 2 8" xfId="6328" xr:uid="{00000000-0005-0000-0000-0000FE180000}"/>
    <cellStyle name="Normal 2 2 8 2" xfId="6329" xr:uid="{00000000-0005-0000-0000-0000FF180000}"/>
    <cellStyle name="Normal 2 2 8 2 2" xfId="6330" xr:uid="{00000000-0005-0000-0000-000000190000}"/>
    <cellStyle name="Normal 2 2 8 2 2 2" xfId="6331" xr:uid="{00000000-0005-0000-0000-000001190000}"/>
    <cellStyle name="Normal 2 2 8 2 2 2 2" xfId="6332" xr:uid="{00000000-0005-0000-0000-000002190000}"/>
    <cellStyle name="Normal 2 2 8 2 2 2 3" xfId="6333" xr:uid="{00000000-0005-0000-0000-000003190000}"/>
    <cellStyle name="Normal 2 2 8 2 2 3" xfId="6334" xr:uid="{00000000-0005-0000-0000-000004190000}"/>
    <cellStyle name="Normal 2 2 8 2 2 4" xfId="6335" xr:uid="{00000000-0005-0000-0000-000005190000}"/>
    <cellStyle name="Normal 2 2 8 2 3" xfId="6336" xr:uid="{00000000-0005-0000-0000-000006190000}"/>
    <cellStyle name="Normal 2 2 8 2 3 2" xfId="6337" xr:uid="{00000000-0005-0000-0000-000007190000}"/>
    <cellStyle name="Normal 2 2 8 2 3 2 2" xfId="6338" xr:uid="{00000000-0005-0000-0000-000008190000}"/>
    <cellStyle name="Normal 2 2 8 2 3 2 3" xfId="6339" xr:uid="{00000000-0005-0000-0000-000009190000}"/>
    <cellStyle name="Normal 2 2 8 2 3 3" xfId="6340" xr:uid="{00000000-0005-0000-0000-00000A190000}"/>
    <cellStyle name="Normal 2 2 8 2 3 4" xfId="6341" xr:uid="{00000000-0005-0000-0000-00000B190000}"/>
    <cellStyle name="Normal 2 2 8 2 4" xfId="6342" xr:uid="{00000000-0005-0000-0000-00000C190000}"/>
    <cellStyle name="Normal 2 2 8 2 4 2" xfId="6343" xr:uid="{00000000-0005-0000-0000-00000D190000}"/>
    <cellStyle name="Normal 2 2 8 2 4 2 2" xfId="6344" xr:uid="{00000000-0005-0000-0000-00000E190000}"/>
    <cellStyle name="Normal 2 2 8 2 4 2 3" xfId="6345" xr:uid="{00000000-0005-0000-0000-00000F190000}"/>
    <cellStyle name="Normal 2 2 8 2 4 3" xfId="6346" xr:uid="{00000000-0005-0000-0000-000010190000}"/>
    <cellStyle name="Normal 2 2 8 2 4 4" xfId="6347" xr:uid="{00000000-0005-0000-0000-000011190000}"/>
    <cellStyle name="Normal 2 2 8 2 5" xfId="6348" xr:uid="{00000000-0005-0000-0000-000012190000}"/>
    <cellStyle name="Normal 2 2 8 2 5 2" xfId="6349" xr:uid="{00000000-0005-0000-0000-000013190000}"/>
    <cellStyle name="Normal 2 2 8 2 5 3" xfId="6350" xr:uid="{00000000-0005-0000-0000-000014190000}"/>
    <cellStyle name="Normal 2 2 8 2 6" xfId="6351" xr:uid="{00000000-0005-0000-0000-000015190000}"/>
    <cellStyle name="Normal 2 2 8 2 7" xfId="6352" xr:uid="{00000000-0005-0000-0000-000016190000}"/>
    <cellStyle name="Normal 2 2 8 3" xfId="6353" xr:uid="{00000000-0005-0000-0000-000017190000}"/>
    <cellStyle name="Normal 2 2 8 3 2" xfId="6354" xr:uid="{00000000-0005-0000-0000-000018190000}"/>
    <cellStyle name="Normal 2 2 8 3 2 2" xfId="6355" xr:uid="{00000000-0005-0000-0000-000019190000}"/>
    <cellStyle name="Normal 2 2 8 3 2 3" xfId="6356" xr:uid="{00000000-0005-0000-0000-00001A190000}"/>
    <cellStyle name="Normal 2 2 8 3 3" xfId="6357" xr:uid="{00000000-0005-0000-0000-00001B190000}"/>
    <cellStyle name="Normal 2 2 8 3 4" xfId="6358" xr:uid="{00000000-0005-0000-0000-00001C190000}"/>
    <cellStyle name="Normal 2 2 8 4" xfId="6359" xr:uid="{00000000-0005-0000-0000-00001D190000}"/>
    <cellStyle name="Normal 2 2 8 4 2" xfId="6360" xr:uid="{00000000-0005-0000-0000-00001E190000}"/>
    <cellStyle name="Normal 2 2 8 4 2 2" xfId="6361" xr:uid="{00000000-0005-0000-0000-00001F190000}"/>
    <cellStyle name="Normal 2 2 8 4 2 3" xfId="6362" xr:uid="{00000000-0005-0000-0000-000020190000}"/>
    <cellStyle name="Normal 2 2 8 4 3" xfId="6363" xr:uid="{00000000-0005-0000-0000-000021190000}"/>
    <cellStyle name="Normal 2 2 8 4 4" xfId="6364" xr:uid="{00000000-0005-0000-0000-000022190000}"/>
    <cellStyle name="Normal 2 2 8 5" xfId="6365" xr:uid="{00000000-0005-0000-0000-000023190000}"/>
    <cellStyle name="Normal 2 2 8 5 2" xfId="6366" xr:uid="{00000000-0005-0000-0000-000024190000}"/>
    <cellStyle name="Normal 2 2 8 5 2 2" xfId="6367" xr:uid="{00000000-0005-0000-0000-000025190000}"/>
    <cellStyle name="Normal 2 2 8 5 2 3" xfId="6368" xr:uid="{00000000-0005-0000-0000-000026190000}"/>
    <cellStyle name="Normal 2 2 8 5 3" xfId="6369" xr:uid="{00000000-0005-0000-0000-000027190000}"/>
    <cellStyle name="Normal 2 2 8 5 4" xfId="6370" xr:uid="{00000000-0005-0000-0000-000028190000}"/>
    <cellStyle name="Normal 2 2 8 6" xfId="6371" xr:uid="{00000000-0005-0000-0000-000029190000}"/>
    <cellStyle name="Normal 2 2 8 6 2" xfId="6372" xr:uid="{00000000-0005-0000-0000-00002A190000}"/>
    <cellStyle name="Normal 2 2 8 6 3" xfId="6373" xr:uid="{00000000-0005-0000-0000-00002B190000}"/>
    <cellStyle name="Normal 2 2 8 7" xfId="6374" xr:uid="{00000000-0005-0000-0000-00002C190000}"/>
    <cellStyle name="Normal 2 2 8 8" xfId="6375" xr:uid="{00000000-0005-0000-0000-00002D190000}"/>
    <cellStyle name="Normal 2 2 9" xfId="6376" xr:uid="{00000000-0005-0000-0000-00002E190000}"/>
    <cellStyle name="Normal 2 2 9 2" xfId="6377" xr:uid="{00000000-0005-0000-0000-00002F190000}"/>
    <cellStyle name="Normal 2 2 9 3" xfId="6378" xr:uid="{00000000-0005-0000-0000-000030190000}"/>
    <cellStyle name="Normal 2 20" xfId="43983" xr:uid="{00000000-0005-0000-0000-000031190000}"/>
    <cellStyle name="Normal 2 21" xfId="43984" xr:uid="{00000000-0005-0000-0000-000032190000}"/>
    <cellStyle name="Normal 2 22" xfId="44026" xr:uid="{00000000-0005-0000-0000-000033190000}"/>
    <cellStyle name="Normal 2 3" xfId="6379" xr:uid="{00000000-0005-0000-0000-000034190000}"/>
    <cellStyle name="Normal 2 3 2" xfId="6380" xr:uid="{00000000-0005-0000-0000-000035190000}"/>
    <cellStyle name="Normal 2 3 2 2" xfId="6381" xr:uid="{00000000-0005-0000-0000-000036190000}"/>
    <cellStyle name="Normal 2 3 2 2 2" xfId="6382" xr:uid="{00000000-0005-0000-0000-000037190000}"/>
    <cellStyle name="Normal 2 3 2 2 3" xfId="6383" xr:uid="{00000000-0005-0000-0000-000038190000}"/>
    <cellStyle name="Normal 2 3 2 3" xfId="6384" xr:uid="{00000000-0005-0000-0000-000039190000}"/>
    <cellStyle name="Normal 2 3 3" xfId="6385" xr:uid="{00000000-0005-0000-0000-00003A190000}"/>
    <cellStyle name="Normal 2 3 3 2" xfId="6386" xr:uid="{00000000-0005-0000-0000-00003B190000}"/>
    <cellStyle name="Normal 2 3 3 2 10" xfId="6387" xr:uid="{00000000-0005-0000-0000-00003C190000}"/>
    <cellStyle name="Normal 2 3 3 2 2" xfId="6388" xr:uid="{00000000-0005-0000-0000-00003D190000}"/>
    <cellStyle name="Normal 2 3 3 2 2 2" xfId="6389" xr:uid="{00000000-0005-0000-0000-00003E190000}"/>
    <cellStyle name="Normal 2 3 3 2 2 2 2" xfId="6390" xr:uid="{00000000-0005-0000-0000-00003F190000}"/>
    <cellStyle name="Normal 2 3 3 2 2 2 2 2" xfId="6391" xr:uid="{00000000-0005-0000-0000-000040190000}"/>
    <cellStyle name="Normal 2 3 3 2 2 2 2 2 2" xfId="6392" xr:uid="{00000000-0005-0000-0000-000041190000}"/>
    <cellStyle name="Normal 2 3 3 2 2 2 2 2 3" xfId="6393" xr:uid="{00000000-0005-0000-0000-000042190000}"/>
    <cellStyle name="Normal 2 3 3 2 2 2 2 3" xfId="6394" xr:uid="{00000000-0005-0000-0000-000043190000}"/>
    <cellStyle name="Normal 2 3 3 2 2 2 2 4" xfId="6395" xr:uid="{00000000-0005-0000-0000-000044190000}"/>
    <cellStyle name="Normal 2 3 3 2 2 2 3" xfId="6396" xr:uid="{00000000-0005-0000-0000-000045190000}"/>
    <cellStyle name="Normal 2 3 3 2 2 2 3 2" xfId="6397" xr:uid="{00000000-0005-0000-0000-000046190000}"/>
    <cellStyle name="Normal 2 3 3 2 2 2 3 2 2" xfId="6398" xr:uid="{00000000-0005-0000-0000-000047190000}"/>
    <cellStyle name="Normal 2 3 3 2 2 2 3 2 3" xfId="6399" xr:uid="{00000000-0005-0000-0000-000048190000}"/>
    <cellStyle name="Normal 2 3 3 2 2 2 3 3" xfId="6400" xr:uid="{00000000-0005-0000-0000-000049190000}"/>
    <cellStyle name="Normal 2 3 3 2 2 2 3 4" xfId="6401" xr:uid="{00000000-0005-0000-0000-00004A190000}"/>
    <cellStyle name="Normal 2 3 3 2 2 2 4" xfId="6402" xr:uid="{00000000-0005-0000-0000-00004B190000}"/>
    <cellStyle name="Normal 2 3 3 2 2 2 4 2" xfId="6403" xr:uid="{00000000-0005-0000-0000-00004C190000}"/>
    <cellStyle name="Normal 2 3 3 2 2 2 4 2 2" xfId="6404" xr:uid="{00000000-0005-0000-0000-00004D190000}"/>
    <cellStyle name="Normal 2 3 3 2 2 2 4 2 3" xfId="6405" xr:uid="{00000000-0005-0000-0000-00004E190000}"/>
    <cellStyle name="Normal 2 3 3 2 2 2 4 3" xfId="6406" xr:uid="{00000000-0005-0000-0000-00004F190000}"/>
    <cellStyle name="Normal 2 3 3 2 2 2 4 4" xfId="6407" xr:uid="{00000000-0005-0000-0000-000050190000}"/>
    <cellStyle name="Normal 2 3 3 2 2 2 5" xfId="6408" xr:uid="{00000000-0005-0000-0000-000051190000}"/>
    <cellStyle name="Normal 2 3 3 2 2 2 5 2" xfId="6409" xr:uid="{00000000-0005-0000-0000-000052190000}"/>
    <cellStyle name="Normal 2 3 3 2 2 2 5 3" xfId="6410" xr:uid="{00000000-0005-0000-0000-000053190000}"/>
    <cellStyle name="Normal 2 3 3 2 2 2 6" xfId="6411" xr:uid="{00000000-0005-0000-0000-000054190000}"/>
    <cellStyle name="Normal 2 3 3 2 2 2 7" xfId="6412" xr:uid="{00000000-0005-0000-0000-000055190000}"/>
    <cellStyle name="Normal 2 3 3 2 2 3" xfId="6413" xr:uid="{00000000-0005-0000-0000-000056190000}"/>
    <cellStyle name="Normal 2 3 3 2 2 3 2" xfId="6414" xr:uid="{00000000-0005-0000-0000-000057190000}"/>
    <cellStyle name="Normal 2 3 3 2 2 3 2 2" xfId="6415" xr:uid="{00000000-0005-0000-0000-000058190000}"/>
    <cellStyle name="Normal 2 3 3 2 2 3 2 3" xfId="6416" xr:uid="{00000000-0005-0000-0000-000059190000}"/>
    <cellStyle name="Normal 2 3 3 2 2 3 3" xfId="6417" xr:uid="{00000000-0005-0000-0000-00005A190000}"/>
    <cellStyle name="Normal 2 3 3 2 2 3 4" xfId="6418" xr:uid="{00000000-0005-0000-0000-00005B190000}"/>
    <cellStyle name="Normal 2 3 3 2 2 4" xfId="6419" xr:uid="{00000000-0005-0000-0000-00005C190000}"/>
    <cellStyle name="Normal 2 3 3 2 2 4 2" xfId="6420" xr:uid="{00000000-0005-0000-0000-00005D190000}"/>
    <cellStyle name="Normal 2 3 3 2 2 4 2 2" xfId="6421" xr:uid="{00000000-0005-0000-0000-00005E190000}"/>
    <cellStyle name="Normal 2 3 3 2 2 4 2 3" xfId="6422" xr:uid="{00000000-0005-0000-0000-00005F190000}"/>
    <cellStyle name="Normal 2 3 3 2 2 4 3" xfId="6423" xr:uid="{00000000-0005-0000-0000-000060190000}"/>
    <cellStyle name="Normal 2 3 3 2 2 4 4" xfId="6424" xr:uid="{00000000-0005-0000-0000-000061190000}"/>
    <cellStyle name="Normal 2 3 3 2 2 5" xfId="6425" xr:uid="{00000000-0005-0000-0000-000062190000}"/>
    <cellStyle name="Normal 2 3 3 2 2 5 2" xfId="6426" xr:uid="{00000000-0005-0000-0000-000063190000}"/>
    <cellStyle name="Normal 2 3 3 2 2 5 2 2" xfId="6427" xr:uid="{00000000-0005-0000-0000-000064190000}"/>
    <cellStyle name="Normal 2 3 3 2 2 5 2 3" xfId="6428" xr:uid="{00000000-0005-0000-0000-000065190000}"/>
    <cellStyle name="Normal 2 3 3 2 2 5 3" xfId="6429" xr:uid="{00000000-0005-0000-0000-000066190000}"/>
    <cellStyle name="Normal 2 3 3 2 2 5 4" xfId="6430" xr:uid="{00000000-0005-0000-0000-000067190000}"/>
    <cellStyle name="Normal 2 3 3 2 2 6" xfId="6431" xr:uid="{00000000-0005-0000-0000-000068190000}"/>
    <cellStyle name="Normal 2 3 3 2 2 6 2" xfId="6432" xr:uid="{00000000-0005-0000-0000-000069190000}"/>
    <cellStyle name="Normal 2 3 3 2 2 6 3" xfId="6433" xr:uid="{00000000-0005-0000-0000-00006A190000}"/>
    <cellStyle name="Normal 2 3 3 2 2 7" xfId="6434" xr:uid="{00000000-0005-0000-0000-00006B190000}"/>
    <cellStyle name="Normal 2 3 3 2 2 8" xfId="6435" xr:uid="{00000000-0005-0000-0000-00006C190000}"/>
    <cellStyle name="Normal 2 3 3 2 2 9" xfId="6436" xr:uid="{00000000-0005-0000-0000-00006D190000}"/>
    <cellStyle name="Normal 2 3 3 2 3" xfId="6437" xr:uid="{00000000-0005-0000-0000-00006E190000}"/>
    <cellStyle name="Normal 2 3 3 2 3 2" xfId="6438" xr:uid="{00000000-0005-0000-0000-00006F190000}"/>
    <cellStyle name="Normal 2 3 3 2 3 2 2" xfId="6439" xr:uid="{00000000-0005-0000-0000-000070190000}"/>
    <cellStyle name="Normal 2 3 3 2 3 2 2 2" xfId="6440" xr:uid="{00000000-0005-0000-0000-000071190000}"/>
    <cellStyle name="Normal 2 3 3 2 3 2 2 3" xfId="6441" xr:uid="{00000000-0005-0000-0000-000072190000}"/>
    <cellStyle name="Normal 2 3 3 2 3 2 3" xfId="6442" xr:uid="{00000000-0005-0000-0000-000073190000}"/>
    <cellStyle name="Normal 2 3 3 2 3 2 4" xfId="6443" xr:uid="{00000000-0005-0000-0000-000074190000}"/>
    <cellStyle name="Normal 2 3 3 2 3 2 5" xfId="6444" xr:uid="{00000000-0005-0000-0000-000075190000}"/>
    <cellStyle name="Normal 2 3 3 2 3 3" xfId="6445" xr:uid="{00000000-0005-0000-0000-000076190000}"/>
    <cellStyle name="Normal 2 3 3 2 3 3 2" xfId="6446" xr:uid="{00000000-0005-0000-0000-000077190000}"/>
    <cellStyle name="Normal 2 3 3 2 3 3 2 2" xfId="6447" xr:uid="{00000000-0005-0000-0000-000078190000}"/>
    <cellStyle name="Normal 2 3 3 2 3 3 2 3" xfId="6448" xr:uid="{00000000-0005-0000-0000-000079190000}"/>
    <cellStyle name="Normal 2 3 3 2 3 3 3" xfId="6449" xr:uid="{00000000-0005-0000-0000-00007A190000}"/>
    <cellStyle name="Normal 2 3 3 2 3 3 4" xfId="6450" xr:uid="{00000000-0005-0000-0000-00007B190000}"/>
    <cellStyle name="Normal 2 3 3 2 3 4" xfId="6451" xr:uid="{00000000-0005-0000-0000-00007C190000}"/>
    <cellStyle name="Normal 2 3 3 2 3 4 2" xfId="6452" xr:uid="{00000000-0005-0000-0000-00007D190000}"/>
    <cellStyle name="Normal 2 3 3 2 3 4 2 2" xfId="6453" xr:uid="{00000000-0005-0000-0000-00007E190000}"/>
    <cellStyle name="Normal 2 3 3 2 3 4 2 3" xfId="6454" xr:uid="{00000000-0005-0000-0000-00007F190000}"/>
    <cellStyle name="Normal 2 3 3 2 3 4 3" xfId="6455" xr:uid="{00000000-0005-0000-0000-000080190000}"/>
    <cellStyle name="Normal 2 3 3 2 3 4 4" xfId="6456" xr:uid="{00000000-0005-0000-0000-000081190000}"/>
    <cellStyle name="Normal 2 3 3 2 3 5" xfId="6457" xr:uid="{00000000-0005-0000-0000-000082190000}"/>
    <cellStyle name="Normal 2 3 3 2 3 5 2" xfId="6458" xr:uid="{00000000-0005-0000-0000-000083190000}"/>
    <cellStyle name="Normal 2 3 3 2 3 5 3" xfId="6459" xr:uid="{00000000-0005-0000-0000-000084190000}"/>
    <cellStyle name="Normal 2 3 3 2 3 6" xfId="6460" xr:uid="{00000000-0005-0000-0000-000085190000}"/>
    <cellStyle name="Normal 2 3 3 2 3 7" xfId="6461" xr:uid="{00000000-0005-0000-0000-000086190000}"/>
    <cellStyle name="Normal 2 3 3 2 4" xfId="6462" xr:uid="{00000000-0005-0000-0000-000087190000}"/>
    <cellStyle name="Normal 2 3 3 2 4 2" xfId="6463" xr:uid="{00000000-0005-0000-0000-000088190000}"/>
    <cellStyle name="Normal 2 3 3 2 4 2 2" xfId="6464" xr:uid="{00000000-0005-0000-0000-000089190000}"/>
    <cellStyle name="Normal 2 3 3 2 4 2 3" xfId="6465" xr:uid="{00000000-0005-0000-0000-00008A190000}"/>
    <cellStyle name="Normal 2 3 3 2 4 3" xfId="6466" xr:uid="{00000000-0005-0000-0000-00008B190000}"/>
    <cellStyle name="Normal 2 3 3 2 4 4" xfId="6467" xr:uid="{00000000-0005-0000-0000-00008C190000}"/>
    <cellStyle name="Normal 2 3 3 2 5" xfId="6468" xr:uid="{00000000-0005-0000-0000-00008D190000}"/>
    <cellStyle name="Normal 2 3 3 2 5 2" xfId="6469" xr:uid="{00000000-0005-0000-0000-00008E190000}"/>
    <cellStyle name="Normal 2 3 3 2 5 2 2" xfId="6470" xr:uid="{00000000-0005-0000-0000-00008F190000}"/>
    <cellStyle name="Normal 2 3 3 2 5 2 3" xfId="6471" xr:uid="{00000000-0005-0000-0000-000090190000}"/>
    <cellStyle name="Normal 2 3 3 2 5 3" xfId="6472" xr:uid="{00000000-0005-0000-0000-000091190000}"/>
    <cellStyle name="Normal 2 3 3 2 5 4" xfId="6473" xr:uid="{00000000-0005-0000-0000-000092190000}"/>
    <cellStyle name="Normal 2 3 3 2 6" xfId="6474" xr:uid="{00000000-0005-0000-0000-000093190000}"/>
    <cellStyle name="Normal 2 3 3 2 6 2" xfId="6475" xr:uid="{00000000-0005-0000-0000-000094190000}"/>
    <cellStyle name="Normal 2 3 3 2 6 2 2" xfId="6476" xr:uid="{00000000-0005-0000-0000-000095190000}"/>
    <cellStyle name="Normal 2 3 3 2 6 2 3" xfId="6477" xr:uid="{00000000-0005-0000-0000-000096190000}"/>
    <cellStyle name="Normal 2 3 3 2 6 3" xfId="6478" xr:uid="{00000000-0005-0000-0000-000097190000}"/>
    <cellStyle name="Normal 2 3 3 2 6 4" xfId="6479" xr:uid="{00000000-0005-0000-0000-000098190000}"/>
    <cellStyle name="Normal 2 3 3 2 7" xfId="6480" xr:uid="{00000000-0005-0000-0000-000099190000}"/>
    <cellStyle name="Normal 2 3 3 2 7 2" xfId="6481" xr:uid="{00000000-0005-0000-0000-00009A190000}"/>
    <cellStyle name="Normal 2 3 3 2 7 3" xfId="6482" xr:uid="{00000000-0005-0000-0000-00009B190000}"/>
    <cellStyle name="Normal 2 3 3 2 8" xfId="6483" xr:uid="{00000000-0005-0000-0000-00009C190000}"/>
    <cellStyle name="Normal 2 3 3 2 9" xfId="6484" xr:uid="{00000000-0005-0000-0000-00009D190000}"/>
    <cellStyle name="Normal 2 3 3 3" xfId="6485" xr:uid="{00000000-0005-0000-0000-00009E190000}"/>
    <cellStyle name="Normal 2 3 3 3 2" xfId="6486" xr:uid="{00000000-0005-0000-0000-00009F190000}"/>
    <cellStyle name="Normal 2 3 3 3 2 2" xfId="6487" xr:uid="{00000000-0005-0000-0000-0000A0190000}"/>
    <cellStyle name="Normal 2 3 3 3 2 2 2" xfId="6488" xr:uid="{00000000-0005-0000-0000-0000A1190000}"/>
    <cellStyle name="Normal 2 3 3 3 2 2 2 2" xfId="6489" xr:uid="{00000000-0005-0000-0000-0000A2190000}"/>
    <cellStyle name="Normal 2 3 3 3 2 2 2 3" xfId="6490" xr:uid="{00000000-0005-0000-0000-0000A3190000}"/>
    <cellStyle name="Normal 2 3 3 3 2 2 3" xfId="6491" xr:uid="{00000000-0005-0000-0000-0000A4190000}"/>
    <cellStyle name="Normal 2 3 3 3 2 2 4" xfId="6492" xr:uid="{00000000-0005-0000-0000-0000A5190000}"/>
    <cellStyle name="Normal 2 3 3 3 2 3" xfId="6493" xr:uid="{00000000-0005-0000-0000-0000A6190000}"/>
    <cellStyle name="Normal 2 3 3 3 2 3 2" xfId="6494" xr:uid="{00000000-0005-0000-0000-0000A7190000}"/>
    <cellStyle name="Normal 2 3 3 3 2 3 2 2" xfId="6495" xr:uid="{00000000-0005-0000-0000-0000A8190000}"/>
    <cellStyle name="Normal 2 3 3 3 2 3 2 3" xfId="6496" xr:uid="{00000000-0005-0000-0000-0000A9190000}"/>
    <cellStyle name="Normal 2 3 3 3 2 3 3" xfId="6497" xr:uid="{00000000-0005-0000-0000-0000AA190000}"/>
    <cellStyle name="Normal 2 3 3 3 2 3 4" xfId="6498" xr:uid="{00000000-0005-0000-0000-0000AB190000}"/>
    <cellStyle name="Normal 2 3 3 3 2 4" xfId="6499" xr:uid="{00000000-0005-0000-0000-0000AC190000}"/>
    <cellStyle name="Normal 2 3 3 3 2 4 2" xfId="6500" xr:uid="{00000000-0005-0000-0000-0000AD190000}"/>
    <cellStyle name="Normal 2 3 3 3 2 4 2 2" xfId="6501" xr:uid="{00000000-0005-0000-0000-0000AE190000}"/>
    <cellStyle name="Normal 2 3 3 3 2 4 2 3" xfId="6502" xr:uid="{00000000-0005-0000-0000-0000AF190000}"/>
    <cellStyle name="Normal 2 3 3 3 2 4 3" xfId="6503" xr:uid="{00000000-0005-0000-0000-0000B0190000}"/>
    <cellStyle name="Normal 2 3 3 3 2 4 4" xfId="6504" xr:uid="{00000000-0005-0000-0000-0000B1190000}"/>
    <cellStyle name="Normal 2 3 3 3 2 5" xfId="6505" xr:uid="{00000000-0005-0000-0000-0000B2190000}"/>
    <cellStyle name="Normal 2 3 3 3 2 5 2" xfId="6506" xr:uid="{00000000-0005-0000-0000-0000B3190000}"/>
    <cellStyle name="Normal 2 3 3 3 2 5 3" xfId="6507" xr:uid="{00000000-0005-0000-0000-0000B4190000}"/>
    <cellStyle name="Normal 2 3 3 3 2 6" xfId="6508" xr:uid="{00000000-0005-0000-0000-0000B5190000}"/>
    <cellStyle name="Normal 2 3 3 3 2 7" xfId="6509" xr:uid="{00000000-0005-0000-0000-0000B6190000}"/>
    <cellStyle name="Normal 2 3 3 3 3" xfId="6510" xr:uid="{00000000-0005-0000-0000-0000B7190000}"/>
    <cellStyle name="Normal 2 3 3 3 3 2" xfId="6511" xr:uid="{00000000-0005-0000-0000-0000B8190000}"/>
    <cellStyle name="Normal 2 3 3 3 3 2 2" xfId="6512" xr:uid="{00000000-0005-0000-0000-0000B9190000}"/>
    <cellStyle name="Normal 2 3 3 3 3 2 3" xfId="6513" xr:uid="{00000000-0005-0000-0000-0000BA190000}"/>
    <cellStyle name="Normal 2 3 3 3 3 3" xfId="6514" xr:uid="{00000000-0005-0000-0000-0000BB190000}"/>
    <cellStyle name="Normal 2 3 3 3 3 4" xfId="6515" xr:uid="{00000000-0005-0000-0000-0000BC190000}"/>
    <cellStyle name="Normal 2 3 3 3 4" xfId="6516" xr:uid="{00000000-0005-0000-0000-0000BD190000}"/>
    <cellStyle name="Normal 2 3 3 3 4 2" xfId="6517" xr:uid="{00000000-0005-0000-0000-0000BE190000}"/>
    <cellStyle name="Normal 2 3 3 3 4 2 2" xfId="6518" xr:uid="{00000000-0005-0000-0000-0000BF190000}"/>
    <cellStyle name="Normal 2 3 3 3 4 2 3" xfId="6519" xr:uid="{00000000-0005-0000-0000-0000C0190000}"/>
    <cellStyle name="Normal 2 3 3 3 4 3" xfId="6520" xr:uid="{00000000-0005-0000-0000-0000C1190000}"/>
    <cellStyle name="Normal 2 3 3 3 4 4" xfId="6521" xr:uid="{00000000-0005-0000-0000-0000C2190000}"/>
    <cellStyle name="Normal 2 3 3 3 5" xfId="6522" xr:uid="{00000000-0005-0000-0000-0000C3190000}"/>
    <cellStyle name="Normal 2 3 3 3 5 2" xfId="6523" xr:uid="{00000000-0005-0000-0000-0000C4190000}"/>
    <cellStyle name="Normal 2 3 3 3 5 2 2" xfId="6524" xr:uid="{00000000-0005-0000-0000-0000C5190000}"/>
    <cellStyle name="Normal 2 3 3 3 5 2 3" xfId="6525" xr:uid="{00000000-0005-0000-0000-0000C6190000}"/>
    <cellStyle name="Normal 2 3 3 3 5 3" xfId="6526" xr:uid="{00000000-0005-0000-0000-0000C7190000}"/>
    <cellStyle name="Normal 2 3 3 3 5 4" xfId="6527" xr:uid="{00000000-0005-0000-0000-0000C8190000}"/>
    <cellStyle name="Normal 2 3 3 3 6" xfId="6528" xr:uid="{00000000-0005-0000-0000-0000C9190000}"/>
    <cellStyle name="Normal 2 3 3 3 6 2" xfId="6529" xr:uid="{00000000-0005-0000-0000-0000CA190000}"/>
    <cellStyle name="Normal 2 3 3 3 6 3" xfId="6530" xr:uid="{00000000-0005-0000-0000-0000CB190000}"/>
    <cellStyle name="Normal 2 3 3 3 7" xfId="6531" xr:uid="{00000000-0005-0000-0000-0000CC190000}"/>
    <cellStyle name="Normal 2 3 3 3 8" xfId="6532" xr:uid="{00000000-0005-0000-0000-0000CD190000}"/>
    <cellStyle name="Normal 2 3 3 3 9" xfId="6533" xr:uid="{00000000-0005-0000-0000-0000CE190000}"/>
    <cellStyle name="Normal 2 3 3 4" xfId="6534" xr:uid="{00000000-0005-0000-0000-0000CF190000}"/>
    <cellStyle name="Normal 2 3 3 4 2" xfId="6535" xr:uid="{00000000-0005-0000-0000-0000D0190000}"/>
    <cellStyle name="Normal 2 3 3 4 2 2" xfId="6536" xr:uid="{00000000-0005-0000-0000-0000D1190000}"/>
    <cellStyle name="Normal 2 3 3 4 2 2 2" xfId="6537" xr:uid="{00000000-0005-0000-0000-0000D2190000}"/>
    <cellStyle name="Normal 2 3 3 4 2 2 2 2" xfId="6538" xr:uid="{00000000-0005-0000-0000-0000D3190000}"/>
    <cellStyle name="Normal 2 3 3 4 2 2 2 3" xfId="6539" xr:uid="{00000000-0005-0000-0000-0000D4190000}"/>
    <cellStyle name="Normal 2 3 3 4 2 2 3" xfId="6540" xr:uid="{00000000-0005-0000-0000-0000D5190000}"/>
    <cellStyle name="Normal 2 3 3 4 2 2 4" xfId="6541" xr:uid="{00000000-0005-0000-0000-0000D6190000}"/>
    <cellStyle name="Normal 2 3 3 4 2 3" xfId="6542" xr:uid="{00000000-0005-0000-0000-0000D7190000}"/>
    <cellStyle name="Normal 2 3 3 4 2 3 2" xfId="6543" xr:uid="{00000000-0005-0000-0000-0000D8190000}"/>
    <cellStyle name="Normal 2 3 3 4 2 3 2 2" xfId="6544" xr:uid="{00000000-0005-0000-0000-0000D9190000}"/>
    <cellStyle name="Normal 2 3 3 4 2 3 2 3" xfId="6545" xr:uid="{00000000-0005-0000-0000-0000DA190000}"/>
    <cellStyle name="Normal 2 3 3 4 2 3 3" xfId="6546" xr:uid="{00000000-0005-0000-0000-0000DB190000}"/>
    <cellStyle name="Normal 2 3 3 4 2 3 4" xfId="6547" xr:uid="{00000000-0005-0000-0000-0000DC190000}"/>
    <cellStyle name="Normal 2 3 3 4 2 4" xfId="6548" xr:uid="{00000000-0005-0000-0000-0000DD190000}"/>
    <cellStyle name="Normal 2 3 3 4 2 4 2" xfId="6549" xr:uid="{00000000-0005-0000-0000-0000DE190000}"/>
    <cellStyle name="Normal 2 3 3 4 2 4 2 2" xfId="6550" xr:uid="{00000000-0005-0000-0000-0000DF190000}"/>
    <cellStyle name="Normal 2 3 3 4 2 4 2 3" xfId="6551" xr:uid="{00000000-0005-0000-0000-0000E0190000}"/>
    <cellStyle name="Normal 2 3 3 4 2 4 3" xfId="6552" xr:uid="{00000000-0005-0000-0000-0000E1190000}"/>
    <cellStyle name="Normal 2 3 3 4 2 4 4" xfId="6553" xr:uid="{00000000-0005-0000-0000-0000E2190000}"/>
    <cellStyle name="Normal 2 3 3 4 2 5" xfId="6554" xr:uid="{00000000-0005-0000-0000-0000E3190000}"/>
    <cellStyle name="Normal 2 3 3 4 2 5 2" xfId="6555" xr:uid="{00000000-0005-0000-0000-0000E4190000}"/>
    <cellStyle name="Normal 2 3 3 4 2 5 3" xfId="6556" xr:uid="{00000000-0005-0000-0000-0000E5190000}"/>
    <cellStyle name="Normal 2 3 3 4 2 6" xfId="6557" xr:uid="{00000000-0005-0000-0000-0000E6190000}"/>
    <cellStyle name="Normal 2 3 3 4 2 7" xfId="6558" xr:uid="{00000000-0005-0000-0000-0000E7190000}"/>
    <cellStyle name="Normal 2 3 3 4 3" xfId="6559" xr:uid="{00000000-0005-0000-0000-0000E8190000}"/>
    <cellStyle name="Normal 2 3 3 4 3 2" xfId="6560" xr:uid="{00000000-0005-0000-0000-0000E9190000}"/>
    <cellStyle name="Normal 2 3 3 4 3 2 2" xfId="6561" xr:uid="{00000000-0005-0000-0000-0000EA190000}"/>
    <cellStyle name="Normal 2 3 3 4 3 2 3" xfId="6562" xr:uid="{00000000-0005-0000-0000-0000EB190000}"/>
    <cellStyle name="Normal 2 3 3 4 3 3" xfId="6563" xr:uid="{00000000-0005-0000-0000-0000EC190000}"/>
    <cellStyle name="Normal 2 3 3 4 3 4" xfId="6564" xr:uid="{00000000-0005-0000-0000-0000ED190000}"/>
    <cellStyle name="Normal 2 3 3 4 4" xfId="6565" xr:uid="{00000000-0005-0000-0000-0000EE190000}"/>
    <cellStyle name="Normal 2 3 3 4 4 2" xfId="6566" xr:uid="{00000000-0005-0000-0000-0000EF190000}"/>
    <cellStyle name="Normal 2 3 3 4 4 2 2" xfId="6567" xr:uid="{00000000-0005-0000-0000-0000F0190000}"/>
    <cellStyle name="Normal 2 3 3 4 4 2 3" xfId="6568" xr:uid="{00000000-0005-0000-0000-0000F1190000}"/>
    <cellStyle name="Normal 2 3 3 4 4 3" xfId="6569" xr:uid="{00000000-0005-0000-0000-0000F2190000}"/>
    <cellStyle name="Normal 2 3 3 4 4 4" xfId="6570" xr:uid="{00000000-0005-0000-0000-0000F3190000}"/>
    <cellStyle name="Normal 2 3 3 4 5" xfId="6571" xr:uid="{00000000-0005-0000-0000-0000F4190000}"/>
    <cellStyle name="Normal 2 3 3 4 5 2" xfId="6572" xr:uid="{00000000-0005-0000-0000-0000F5190000}"/>
    <cellStyle name="Normal 2 3 3 4 5 2 2" xfId="6573" xr:uid="{00000000-0005-0000-0000-0000F6190000}"/>
    <cellStyle name="Normal 2 3 3 4 5 2 3" xfId="6574" xr:uid="{00000000-0005-0000-0000-0000F7190000}"/>
    <cellStyle name="Normal 2 3 3 4 5 3" xfId="6575" xr:uid="{00000000-0005-0000-0000-0000F8190000}"/>
    <cellStyle name="Normal 2 3 3 4 5 4" xfId="6576" xr:uid="{00000000-0005-0000-0000-0000F9190000}"/>
    <cellStyle name="Normal 2 3 3 4 6" xfId="6577" xr:uid="{00000000-0005-0000-0000-0000FA190000}"/>
    <cellStyle name="Normal 2 3 3 4 6 2" xfId="6578" xr:uid="{00000000-0005-0000-0000-0000FB190000}"/>
    <cellStyle name="Normal 2 3 3 4 6 3" xfId="6579" xr:uid="{00000000-0005-0000-0000-0000FC190000}"/>
    <cellStyle name="Normal 2 3 3 4 7" xfId="6580" xr:uid="{00000000-0005-0000-0000-0000FD190000}"/>
    <cellStyle name="Normal 2 3 3 4 8" xfId="6581" xr:uid="{00000000-0005-0000-0000-0000FE190000}"/>
    <cellStyle name="Normal 2 3 3 4 9" xfId="6582" xr:uid="{00000000-0005-0000-0000-0000FF190000}"/>
    <cellStyle name="Normal 2 3 3 5" xfId="6583" xr:uid="{00000000-0005-0000-0000-0000001A0000}"/>
    <cellStyle name="Normal 2 3 3 5 2" xfId="6584" xr:uid="{00000000-0005-0000-0000-0000011A0000}"/>
    <cellStyle name="Normal 2 3 3 5 3" xfId="6585" xr:uid="{00000000-0005-0000-0000-0000021A0000}"/>
    <cellStyle name="Normal 2 3 3 6" xfId="6586" xr:uid="{00000000-0005-0000-0000-0000031A0000}"/>
    <cellStyle name="Normal 2 3 3 6 2" xfId="6587" xr:uid="{00000000-0005-0000-0000-0000041A0000}"/>
    <cellStyle name="Normal 2 3 3 6 3" xfId="6588" xr:uid="{00000000-0005-0000-0000-0000051A0000}"/>
    <cellStyle name="Normal 2 3 3 7" xfId="6589" xr:uid="{00000000-0005-0000-0000-0000061A0000}"/>
    <cellStyle name="Normal 2 3 3 7 2" xfId="6590" xr:uid="{00000000-0005-0000-0000-0000071A0000}"/>
    <cellStyle name="Normal 2 3 3 8" xfId="6591" xr:uid="{00000000-0005-0000-0000-0000081A0000}"/>
    <cellStyle name="Normal 2 3 3 9" xfId="6592" xr:uid="{00000000-0005-0000-0000-0000091A0000}"/>
    <cellStyle name="Normal 2 3 4" xfId="6593" xr:uid="{00000000-0005-0000-0000-00000A1A0000}"/>
    <cellStyle name="Normal 2 3 4 2" xfId="6594" xr:uid="{00000000-0005-0000-0000-00000B1A0000}"/>
    <cellStyle name="Normal 2 3 4 2 2" xfId="6595" xr:uid="{00000000-0005-0000-0000-00000C1A0000}"/>
    <cellStyle name="Normal 2 3 4 3" xfId="6596" xr:uid="{00000000-0005-0000-0000-00000D1A0000}"/>
    <cellStyle name="Normal 2 3 4 4" xfId="6597" xr:uid="{00000000-0005-0000-0000-00000E1A0000}"/>
    <cellStyle name="Normal 2 3 5" xfId="6598" xr:uid="{00000000-0005-0000-0000-00000F1A0000}"/>
    <cellStyle name="Normal 2 3 5 2" xfId="6599" xr:uid="{00000000-0005-0000-0000-0000101A0000}"/>
    <cellStyle name="Normal 2 3 5 2 2" xfId="6600" xr:uid="{00000000-0005-0000-0000-0000111A0000}"/>
    <cellStyle name="Normal 2 3 5 3" xfId="6601" xr:uid="{00000000-0005-0000-0000-0000121A0000}"/>
    <cellStyle name="Normal 2 3 5 4" xfId="6602" xr:uid="{00000000-0005-0000-0000-0000131A0000}"/>
    <cellStyle name="Normal 2 3 6" xfId="6603" xr:uid="{00000000-0005-0000-0000-0000141A0000}"/>
    <cellStyle name="Normal 2 3 6 2" xfId="6604" xr:uid="{00000000-0005-0000-0000-0000151A0000}"/>
    <cellStyle name="Normal 2 3 6 2 2" xfId="6605" xr:uid="{00000000-0005-0000-0000-0000161A0000}"/>
    <cellStyle name="Normal 2 3 6 2 2 2" xfId="6606" xr:uid="{00000000-0005-0000-0000-0000171A0000}"/>
    <cellStyle name="Normal 2 3 6 2 2 2 2" xfId="6607" xr:uid="{00000000-0005-0000-0000-0000181A0000}"/>
    <cellStyle name="Normal 2 3 6 2 2 2 3" xfId="6608" xr:uid="{00000000-0005-0000-0000-0000191A0000}"/>
    <cellStyle name="Normal 2 3 6 2 2 3" xfId="6609" xr:uid="{00000000-0005-0000-0000-00001A1A0000}"/>
    <cellStyle name="Normal 2 3 6 2 2 4" xfId="6610" xr:uid="{00000000-0005-0000-0000-00001B1A0000}"/>
    <cellStyle name="Normal 2 3 6 2 3" xfId="6611" xr:uid="{00000000-0005-0000-0000-00001C1A0000}"/>
    <cellStyle name="Normal 2 3 6 2 3 2" xfId="6612" xr:uid="{00000000-0005-0000-0000-00001D1A0000}"/>
    <cellStyle name="Normal 2 3 6 2 3 2 2" xfId="6613" xr:uid="{00000000-0005-0000-0000-00001E1A0000}"/>
    <cellStyle name="Normal 2 3 6 2 3 2 3" xfId="6614" xr:uid="{00000000-0005-0000-0000-00001F1A0000}"/>
    <cellStyle name="Normal 2 3 6 2 3 3" xfId="6615" xr:uid="{00000000-0005-0000-0000-0000201A0000}"/>
    <cellStyle name="Normal 2 3 6 2 3 4" xfId="6616" xr:uid="{00000000-0005-0000-0000-0000211A0000}"/>
    <cellStyle name="Normal 2 3 6 2 4" xfId="6617" xr:uid="{00000000-0005-0000-0000-0000221A0000}"/>
    <cellStyle name="Normal 2 3 6 2 4 2" xfId="6618" xr:uid="{00000000-0005-0000-0000-0000231A0000}"/>
    <cellStyle name="Normal 2 3 6 2 4 2 2" xfId="6619" xr:uid="{00000000-0005-0000-0000-0000241A0000}"/>
    <cellStyle name="Normal 2 3 6 2 4 2 3" xfId="6620" xr:uid="{00000000-0005-0000-0000-0000251A0000}"/>
    <cellStyle name="Normal 2 3 6 2 4 3" xfId="6621" xr:uid="{00000000-0005-0000-0000-0000261A0000}"/>
    <cellStyle name="Normal 2 3 6 2 4 4" xfId="6622" xr:uid="{00000000-0005-0000-0000-0000271A0000}"/>
    <cellStyle name="Normal 2 3 6 2 5" xfId="6623" xr:uid="{00000000-0005-0000-0000-0000281A0000}"/>
    <cellStyle name="Normal 2 3 6 2 5 2" xfId="6624" xr:uid="{00000000-0005-0000-0000-0000291A0000}"/>
    <cellStyle name="Normal 2 3 6 2 5 3" xfId="6625" xr:uid="{00000000-0005-0000-0000-00002A1A0000}"/>
    <cellStyle name="Normal 2 3 6 2 6" xfId="6626" xr:uid="{00000000-0005-0000-0000-00002B1A0000}"/>
    <cellStyle name="Normal 2 3 6 2 7" xfId="6627" xr:uid="{00000000-0005-0000-0000-00002C1A0000}"/>
    <cellStyle name="Normal 2 3 6 3" xfId="6628" xr:uid="{00000000-0005-0000-0000-00002D1A0000}"/>
    <cellStyle name="Normal 2 3 6 3 2" xfId="6629" xr:uid="{00000000-0005-0000-0000-00002E1A0000}"/>
    <cellStyle name="Normal 2 3 6 3 2 2" xfId="6630" xr:uid="{00000000-0005-0000-0000-00002F1A0000}"/>
    <cellStyle name="Normal 2 3 6 3 2 3" xfId="6631" xr:uid="{00000000-0005-0000-0000-0000301A0000}"/>
    <cellStyle name="Normal 2 3 6 3 3" xfId="6632" xr:uid="{00000000-0005-0000-0000-0000311A0000}"/>
    <cellStyle name="Normal 2 3 6 3 4" xfId="6633" xr:uid="{00000000-0005-0000-0000-0000321A0000}"/>
    <cellStyle name="Normal 2 3 6 4" xfId="6634" xr:uid="{00000000-0005-0000-0000-0000331A0000}"/>
    <cellStyle name="Normal 2 3 6 4 2" xfId="6635" xr:uid="{00000000-0005-0000-0000-0000341A0000}"/>
    <cellStyle name="Normal 2 3 6 4 2 2" xfId="6636" xr:uid="{00000000-0005-0000-0000-0000351A0000}"/>
    <cellStyle name="Normal 2 3 6 4 2 3" xfId="6637" xr:uid="{00000000-0005-0000-0000-0000361A0000}"/>
    <cellStyle name="Normal 2 3 6 4 3" xfId="6638" xr:uid="{00000000-0005-0000-0000-0000371A0000}"/>
    <cellStyle name="Normal 2 3 6 4 4" xfId="6639" xr:uid="{00000000-0005-0000-0000-0000381A0000}"/>
    <cellStyle name="Normal 2 3 6 5" xfId="6640" xr:uid="{00000000-0005-0000-0000-0000391A0000}"/>
    <cellStyle name="Normal 2 3 6 5 2" xfId="6641" xr:uid="{00000000-0005-0000-0000-00003A1A0000}"/>
    <cellStyle name="Normal 2 3 6 5 2 2" xfId="6642" xr:uid="{00000000-0005-0000-0000-00003B1A0000}"/>
    <cellStyle name="Normal 2 3 6 5 2 3" xfId="6643" xr:uid="{00000000-0005-0000-0000-00003C1A0000}"/>
    <cellStyle name="Normal 2 3 6 5 3" xfId="6644" xr:uid="{00000000-0005-0000-0000-00003D1A0000}"/>
    <cellStyle name="Normal 2 3 6 5 4" xfId="6645" xr:uid="{00000000-0005-0000-0000-00003E1A0000}"/>
    <cellStyle name="Normal 2 3 6 6" xfId="6646" xr:uid="{00000000-0005-0000-0000-00003F1A0000}"/>
    <cellStyle name="Normal 2 3 6 6 2" xfId="6647" xr:uid="{00000000-0005-0000-0000-0000401A0000}"/>
    <cellStyle name="Normal 2 3 6 6 3" xfId="6648" xr:uid="{00000000-0005-0000-0000-0000411A0000}"/>
    <cellStyle name="Normal 2 3 6 7" xfId="6649" xr:uid="{00000000-0005-0000-0000-0000421A0000}"/>
    <cellStyle name="Normal 2 3 6 8" xfId="6650" xr:uid="{00000000-0005-0000-0000-0000431A0000}"/>
    <cellStyle name="Normal 2 3 6 9" xfId="6651" xr:uid="{00000000-0005-0000-0000-0000441A0000}"/>
    <cellStyle name="Normal 2 3 7" xfId="6652" xr:uid="{00000000-0005-0000-0000-0000451A0000}"/>
    <cellStyle name="Normal 2 3 8" xfId="6653" xr:uid="{00000000-0005-0000-0000-0000461A0000}"/>
    <cellStyle name="Normal 2 4" xfId="6654" xr:uid="{00000000-0005-0000-0000-0000471A0000}"/>
    <cellStyle name="Normal 2 4 10" xfId="6655" xr:uid="{00000000-0005-0000-0000-0000481A0000}"/>
    <cellStyle name="Normal 2 4 10 2" xfId="6656" xr:uid="{00000000-0005-0000-0000-0000491A0000}"/>
    <cellStyle name="Normal 2 4 10 3" xfId="6657" xr:uid="{00000000-0005-0000-0000-00004A1A0000}"/>
    <cellStyle name="Normal 2 4 11" xfId="6658" xr:uid="{00000000-0005-0000-0000-00004B1A0000}"/>
    <cellStyle name="Normal 2 4 11 2" xfId="6659" xr:uid="{00000000-0005-0000-0000-00004C1A0000}"/>
    <cellStyle name="Normal 2 4 11 2 2" xfId="6660" xr:uid="{00000000-0005-0000-0000-00004D1A0000}"/>
    <cellStyle name="Normal 2 4 11 2 2 2" xfId="6661" xr:uid="{00000000-0005-0000-0000-00004E1A0000}"/>
    <cellStyle name="Normal 2 4 11 2 2 3" xfId="6662" xr:uid="{00000000-0005-0000-0000-00004F1A0000}"/>
    <cellStyle name="Normal 2 4 11 2 3" xfId="6663" xr:uid="{00000000-0005-0000-0000-0000501A0000}"/>
    <cellStyle name="Normal 2 4 11 2 4" xfId="6664" xr:uid="{00000000-0005-0000-0000-0000511A0000}"/>
    <cellStyle name="Normal 2 4 11 3" xfId="6665" xr:uid="{00000000-0005-0000-0000-0000521A0000}"/>
    <cellStyle name="Normal 2 4 11 3 2" xfId="6666" xr:uid="{00000000-0005-0000-0000-0000531A0000}"/>
    <cellStyle name="Normal 2 4 11 3 2 2" xfId="6667" xr:uid="{00000000-0005-0000-0000-0000541A0000}"/>
    <cellStyle name="Normal 2 4 11 3 2 3" xfId="6668" xr:uid="{00000000-0005-0000-0000-0000551A0000}"/>
    <cellStyle name="Normal 2 4 11 3 3" xfId="6669" xr:uid="{00000000-0005-0000-0000-0000561A0000}"/>
    <cellStyle name="Normal 2 4 11 3 4" xfId="6670" xr:uid="{00000000-0005-0000-0000-0000571A0000}"/>
    <cellStyle name="Normal 2 4 11 4" xfId="6671" xr:uid="{00000000-0005-0000-0000-0000581A0000}"/>
    <cellStyle name="Normal 2 4 11 4 2" xfId="6672" xr:uid="{00000000-0005-0000-0000-0000591A0000}"/>
    <cellStyle name="Normal 2 4 11 4 2 2" xfId="6673" xr:uid="{00000000-0005-0000-0000-00005A1A0000}"/>
    <cellStyle name="Normal 2 4 11 4 2 3" xfId="6674" xr:uid="{00000000-0005-0000-0000-00005B1A0000}"/>
    <cellStyle name="Normal 2 4 11 4 3" xfId="6675" xr:uid="{00000000-0005-0000-0000-00005C1A0000}"/>
    <cellStyle name="Normal 2 4 11 4 4" xfId="6676" xr:uid="{00000000-0005-0000-0000-00005D1A0000}"/>
    <cellStyle name="Normal 2 4 11 5" xfId="6677" xr:uid="{00000000-0005-0000-0000-00005E1A0000}"/>
    <cellStyle name="Normal 2 4 11 5 2" xfId="6678" xr:uid="{00000000-0005-0000-0000-00005F1A0000}"/>
    <cellStyle name="Normal 2 4 11 5 3" xfId="6679" xr:uid="{00000000-0005-0000-0000-0000601A0000}"/>
    <cellStyle name="Normal 2 4 11 6" xfId="6680" xr:uid="{00000000-0005-0000-0000-0000611A0000}"/>
    <cellStyle name="Normal 2 4 11 7" xfId="6681" xr:uid="{00000000-0005-0000-0000-0000621A0000}"/>
    <cellStyle name="Normal 2 4 11 8" xfId="6682" xr:uid="{00000000-0005-0000-0000-0000631A0000}"/>
    <cellStyle name="Normal 2 4 12" xfId="6683" xr:uid="{00000000-0005-0000-0000-0000641A0000}"/>
    <cellStyle name="Normal 2 4 12 2" xfId="6684" xr:uid="{00000000-0005-0000-0000-0000651A0000}"/>
    <cellStyle name="Normal 2 4 12 2 2" xfId="6685" xr:uid="{00000000-0005-0000-0000-0000661A0000}"/>
    <cellStyle name="Normal 2 4 12 2 2 2" xfId="6686" xr:uid="{00000000-0005-0000-0000-0000671A0000}"/>
    <cellStyle name="Normal 2 4 12 2 2 3" xfId="6687" xr:uid="{00000000-0005-0000-0000-0000681A0000}"/>
    <cellStyle name="Normal 2 4 12 2 3" xfId="6688" xr:uid="{00000000-0005-0000-0000-0000691A0000}"/>
    <cellStyle name="Normal 2 4 12 2 4" xfId="6689" xr:uid="{00000000-0005-0000-0000-00006A1A0000}"/>
    <cellStyle name="Normal 2 4 12 3" xfId="6690" xr:uid="{00000000-0005-0000-0000-00006B1A0000}"/>
    <cellStyle name="Normal 2 4 12 3 2" xfId="6691" xr:uid="{00000000-0005-0000-0000-00006C1A0000}"/>
    <cellStyle name="Normal 2 4 12 3 3" xfId="6692" xr:uid="{00000000-0005-0000-0000-00006D1A0000}"/>
    <cellStyle name="Normal 2 4 12 4" xfId="6693" xr:uid="{00000000-0005-0000-0000-00006E1A0000}"/>
    <cellStyle name="Normal 2 4 12 5" xfId="6694" xr:uid="{00000000-0005-0000-0000-00006F1A0000}"/>
    <cellStyle name="Normal 2 4 12 6" xfId="6695" xr:uid="{00000000-0005-0000-0000-0000701A0000}"/>
    <cellStyle name="Normal 2 4 13" xfId="6696" xr:uid="{00000000-0005-0000-0000-0000711A0000}"/>
    <cellStyle name="Normal 2 4 13 2" xfId="6697" xr:uid="{00000000-0005-0000-0000-0000721A0000}"/>
    <cellStyle name="Normal 2 4 13 2 2" xfId="6698" xr:uid="{00000000-0005-0000-0000-0000731A0000}"/>
    <cellStyle name="Normal 2 4 13 2 3" xfId="6699" xr:uid="{00000000-0005-0000-0000-0000741A0000}"/>
    <cellStyle name="Normal 2 4 13 3" xfId="6700" xr:uid="{00000000-0005-0000-0000-0000751A0000}"/>
    <cellStyle name="Normal 2 4 13 4" xfId="6701" xr:uid="{00000000-0005-0000-0000-0000761A0000}"/>
    <cellStyle name="Normal 2 4 14" xfId="6702" xr:uid="{00000000-0005-0000-0000-0000771A0000}"/>
    <cellStyle name="Normal 2 4 14 2" xfId="6703" xr:uid="{00000000-0005-0000-0000-0000781A0000}"/>
    <cellStyle name="Normal 2 4 14 2 2" xfId="6704" xr:uid="{00000000-0005-0000-0000-0000791A0000}"/>
    <cellStyle name="Normal 2 4 14 2 3" xfId="6705" xr:uid="{00000000-0005-0000-0000-00007A1A0000}"/>
    <cellStyle name="Normal 2 4 14 3" xfId="6706" xr:uid="{00000000-0005-0000-0000-00007B1A0000}"/>
    <cellStyle name="Normal 2 4 14 4" xfId="6707" xr:uid="{00000000-0005-0000-0000-00007C1A0000}"/>
    <cellStyle name="Normal 2 4 15" xfId="6708" xr:uid="{00000000-0005-0000-0000-00007D1A0000}"/>
    <cellStyle name="Normal 2 4 15 2" xfId="6709" xr:uid="{00000000-0005-0000-0000-00007E1A0000}"/>
    <cellStyle name="Normal 2 4 15 2 2" xfId="6710" xr:uid="{00000000-0005-0000-0000-00007F1A0000}"/>
    <cellStyle name="Normal 2 4 15 2 3" xfId="6711" xr:uid="{00000000-0005-0000-0000-0000801A0000}"/>
    <cellStyle name="Normal 2 4 15 3" xfId="6712" xr:uid="{00000000-0005-0000-0000-0000811A0000}"/>
    <cellStyle name="Normal 2 4 15 4" xfId="6713" xr:uid="{00000000-0005-0000-0000-0000821A0000}"/>
    <cellStyle name="Normal 2 4 16" xfId="6714" xr:uid="{00000000-0005-0000-0000-0000831A0000}"/>
    <cellStyle name="Normal 2 4 17" xfId="6715" xr:uid="{00000000-0005-0000-0000-0000841A0000}"/>
    <cellStyle name="Normal 2 4 17 2" xfId="6716" xr:uid="{00000000-0005-0000-0000-0000851A0000}"/>
    <cellStyle name="Normal 2 4 17 3" xfId="6717" xr:uid="{00000000-0005-0000-0000-0000861A0000}"/>
    <cellStyle name="Normal 2 4 18" xfId="6718" xr:uid="{00000000-0005-0000-0000-0000871A0000}"/>
    <cellStyle name="Normal 2 4 19" xfId="6719" xr:uid="{00000000-0005-0000-0000-0000881A0000}"/>
    <cellStyle name="Normal 2 4 2" xfId="6720" xr:uid="{00000000-0005-0000-0000-0000891A0000}"/>
    <cellStyle name="Normal 2 4 2 10" xfId="6721" xr:uid="{00000000-0005-0000-0000-00008A1A0000}"/>
    <cellStyle name="Normal 2 4 2 11" xfId="6722" xr:uid="{00000000-0005-0000-0000-00008B1A0000}"/>
    <cellStyle name="Normal 2 4 2 12" xfId="6723" xr:uid="{00000000-0005-0000-0000-00008C1A0000}"/>
    <cellStyle name="Normal 2 4 2 13" xfId="6724" xr:uid="{00000000-0005-0000-0000-00008D1A0000}"/>
    <cellStyle name="Normal 2 4 2 2" xfId="6725" xr:uid="{00000000-0005-0000-0000-00008E1A0000}"/>
    <cellStyle name="Normal 2 4 2 2 2" xfId="6726" xr:uid="{00000000-0005-0000-0000-00008F1A0000}"/>
    <cellStyle name="Normal 2 4 2 3" xfId="6727" xr:uid="{00000000-0005-0000-0000-0000901A0000}"/>
    <cellStyle name="Normal 2 4 2 3 2" xfId="6728" xr:uid="{00000000-0005-0000-0000-0000911A0000}"/>
    <cellStyle name="Normal 2 4 2 3 2 2" xfId="6729" xr:uid="{00000000-0005-0000-0000-0000921A0000}"/>
    <cellStyle name="Normal 2 4 2 3 2 2 2" xfId="6730" xr:uid="{00000000-0005-0000-0000-0000931A0000}"/>
    <cellStyle name="Normal 2 4 2 3 2 2 2 2" xfId="6731" xr:uid="{00000000-0005-0000-0000-0000941A0000}"/>
    <cellStyle name="Normal 2 4 2 3 2 2 2 3" xfId="6732" xr:uid="{00000000-0005-0000-0000-0000951A0000}"/>
    <cellStyle name="Normal 2 4 2 3 2 2 3" xfId="6733" xr:uid="{00000000-0005-0000-0000-0000961A0000}"/>
    <cellStyle name="Normal 2 4 2 3 2 2 4" xfId="6734" xr:uid="{00000000-0005-0000-0000-0000971A0000}"/>
    <cellStyle name="Normal 2 4 2 3 2 3" xfId="6735" xr:uid="{00000000-0005-0000-0000-0000981A0000}"/>
    <cellStyle name="Normal 2 4 2 3 2 3 2" xfId="6736" xr:uid="{00000000-0005-0000-0000-0000991A0000}"/>
    <cellStyle name="Normal 2 4 2 3 2 3 2 2" xfId="6737" xr:uid="{00000000-0005-0000-0000-00009A1A0000}"/>
    <cellStyle name="Normal 2 4 2 3 2 3 2 3" xfId="6738" xr:uid="{00000000-0005-0000-0000-00009B1A0000}"/>
    <cellStyle name="Normal 2 4 2 3 2 3 3" xfId="6739" xr:uid="{00000000-0005-0000-0000-00009C1A0000}"/>
    <cellStyle name="Normal 2 4 2 3 2 3 4" xfId="6740" xr:uid="{00000000-0005-0000-0000-00009D1A0000}"/>
    <cellStyle name="Normal 2 4 2 3 2 4" xfId="6741" xr:uid="{00000000-0005-0000-0000-00009E1A0000}"/>
    <cellStyle name="Normal 2 4 2 3 2 4 2" xfId="6742" xr:uid="{00000000-0005-0000-0000-00009F1A0000}"/>
    <cellStyle name="Normal 2 4 2 3 2 4 2 2" xfId="6743" xr:uid="{00000000-0005-0000-0000-0000A01A0000}"/>
    <cellStyle name="Normal 2 4 2 3 2 4 2 3" xfId="6744" xr:uid="{00000000-0005-0000-0000-0000A11A0000}"/>
    <cellStyle name="Normal 2 4 2 3 2 4 3" xfId="6745" xr:uid="{00000000-0005-0000-0000-0000A21A0000}"/>
    <cellStyle name="Normal 2 4 2 3 2 4 4" xfId="6746" xr:uid="{00000000-0005-0000-0000-0000A31A0000}"/>
    <cellStyle name="Normal 2 4 2 3 2 5" xfId="6747" xr:uid="{00000000-0005-0000-0000-0000A41A0000}"/>
    <cellStyle name="Normal 2 4 2 3 2 5 2" xfId="6748" xr:uid="{00000000-0005-0000-0000-0000A51A0000}"/>
    <cellStyle name="Normal 2 4 2 3 2 5 3" xfId="6749" xr:uid="{00000000-0005-0000-0000-0000A61A0000}"/>
    <cellStyle name="Normal 2 4 2 3 2 6" xfId="6750" xr:uid="{00000000-0005-0000-0000-0000A71A0000}"/>
    <cellStyle name="Normal 2 4 2 3 2 7" xfId="6751" xr:uid="{00000000-0005-0000-0000-0000A81A0000}"/>
    <cellStyle name="Normal 2 4 2 3 3" xfId="6752" xr:uid="{00000000-0005-0000-0000-0000A91A0000}"/>
    <cellStyle name="Normal 2 4 2 3 3 2" xfId="6753" xr:uid="{00000000-0005-0000-0000-0000AA1A0000}"/>
    <cellStyle name="Normal 2 4 2 3 3 2 2" xfId="6754" xr:uid="{00000000-0005-0000-0000-0000AB1A0000}"/>
    <cellStyle name="Normal 2 4 2 3 3 2 3" xfId="6755" xr:uid="{00000000-0005-0000-0000-0000AC1A0000}"/>
    <cellStyle name="Normal 2 4 2 3 3 3" xfId="6756" xr:uid="{00000000-0005-0000-0000-0000AD1A0000}"/>
    <cellStyle name="Normal 2 4 2 3 3 4" xfId="6757" xr:uid="{00000000-0005-0000-0000-0000AE1A0000}"/>
    <cellStyle name="Normal 2 4 2 3 4" xfId="6758" xr:uid="{00000000-0005-0000-0000-0000AF1A0000}"/>
    <cellStyle name="Normal 2 4 2 3 4 2" xfId="6759" xr:uid="{00000000-0005-0000-0000-0000B01A0000}"/>
    <cellStyle name="Normal 2 4 2 3 4 2 2" xfId="6760" xr:uid="{00000000-0005-0000-0000-0000B11A0000}"/>
    <cellStyle name="Normal 2 4 2 3 4 2 3" xfId="6761" xr:uid="{00000000-0005-0000-0000-0000B21A0000}"/>
    <cellStyle name="Normal 2 4 2 3 4 3" xfId="6762" xr:uid="{00000000-0005-0000-0000-0000B31A0000}"/>
    <cellStyle name="Normal 2 4 2 3 4 4" xfId="6763" xr:uid="{00000000-0005-0000-0000-0000B41A0000}"/>
    <cellStyle name="Normal 2 4 2 3 5" xfId="6764" xr:uid="{00000000-0005-0000-0000-0000B51A0000}"/>
    <cellStyle name="Normal 2 4 2 3 5 2" xfId="6765" xr:uid="{00000000-0005-0000-0000-0000B61A0000}"/>
    <cellStyle name="Normal 2 4 2 3 5 2 2" xfId="6766" xr:uid="{00000000-0005-0000-0000-0000B71A0000}"/>
    <cellStyle name="Normal 2 4 2 3 5 2 3" xfId="6767" xr:uid="{00000000-0005-0000-0000-0000B81A0000}"/>
    <cellStyle name="Normal 2 4 2 3 5 3" xfId="6768" xr:uid="{00000000-0005-0000-0000-0000B91A0000}"/>
    <cellStyle name="Normal 2 4 2 3 5 4" xfId="6769" xr:uid="{00000000-0005-0000-0000-0000BA1A0000}"/>
    <cellStyle name="Normal 2 4 2 3 6" xfId="6770" xr:uid="{00000000-0005-0000-0000-0000BB1A0000}"/>
    <cellStyle name="Normal 2 4 2 3 6 2" xfId="6771" xr:uid="{00000000-0005-0000-0000-0000BC1A0000}"/>
    <cellStyle name="Normal 2 4 2 3 6 3" xfId="6772" xr:uid="{00000000-0005-0000-0000-0000BD1A0000}"/>
    <cellStyle name="Normal 2 4 2 3 7" xfId="6773" xr:uid="{00000000-0005-0000-0000-0000BE1A0000}"/>
    <cellStyle name="Normal 2 4 2 3 8" xfId="6774" xr:uid="{00000000-0005-0000-0000-0000BF1A0000}"/>
    <cellStyle name="Normal 2 4 2 4" xfId="6775" xr:uid="{00000000-0005-0000-0000-0000C01A0000}"/>
    <cellStyle name="Normal 2 4 2 4 2" xfId="6776" xr:uid="{00000000-0005-0000-0000-0000C11A0000}"/>
    <cellStyle name="Normal 2 4 2 4 2 2" xfId="6777" xr:uid="{00000000-0005-0000-0000-0000C21A0000}"/>
    <cellStyle name="Normal 2 4 2 4 2 2 2" xfId="6778" xr:uid="{00000000-0005-0000-0000-0000C31A0000}"/>
    <cellStyle name="Normal 2 4 2 4 2 2 2 2" xfId="6779" xr:uid="{00000000-0005-0000-0000-0000C41A0000}"/>
    <cellStyle name="Normal 2 4 2 4 2 2 2 3" xfId="6780" xr:uid="{00000000-0005-0000-0000-0000C51A0000}"/>
    <cellStyle name="Normal 2 4 2 4 2 2 3" xfId="6781" xr:uid="{00000000-0005-0000-0000-0000C61A0000}"/>
    <cellStyle name="Normal 2 4 2 4 2 2 4" xfId="6782" xr:uid="{00000000-0005-0000-0000-0000C71A0000}"/>
    <cellStyle name="Normal 2 4 2 4 2 3" xfId="6783" xr:uid="{00000000-0005-0000-0000-0000C81A0000}"/>
    <cellStyle name="Normal 2 4 2 4 2 3 2" xfId="6784" xr:uid="{00000000-0005-0000-0000-0000C91A0000}"/>
    <cellStyle name="Normal 2 4 2 4 2 3 2 2" xfId="6785" xr:uid="{00000000-0005-0000-0000-0000CA1A0000}"/>
    <cellStyle name="Normal 2 4 2 4 2 3 2 3" xfId="6786" xr:uid="{00000000-0005-0000-0000-0000CB1A0000}"/>
    <cellStyle name="Normal 2 4 2 4 2 3 3" xfId="6787" xr:uid="{00000000-0005-0000-0000-0000CC1A0000}"/>
    <cellStyle name="Normal 2 4 2 4 2 3 4" xfId="6788" xr:uid="{00000000-0005-0000-0000-0000CD1A0000}"/>
    <cellStyle name="Normal 2 4 2 4 2 4" xfId="6789" xr:uid="{00000000-0005-0000-0000-0000CE1A0000}"/>
    <cellStyle name="Normal 2 4 2 4 2 4 2" xfId="6790" xr:uid="{00000000-0005-0000-0000-0000CF1A0000}"/>
    <cellStyle name="Normal 2 4 2 4 2 4 2 2" xfId="6791" xr:uid="{00000000-0005-0000-0000-0000D01A0000}"/>
    <cellStyle name="Normal 2 4 2 4 2 4 2 3" xfId="6792" xr:uid="{00000000-0005-0000-0000-0000D11A0000}"/>
    <cellStyle name="Normal 2 4 2 4 2 4 3" xfId="6793" xr:uid="{00000000-0005-0000-0000-0000D21A0000}"/>
    <cellStyle name="Normal 2 4 2 4 2 4 4" xfId="6794" xr:uid="{00000000-0005-0000-0000-0000D31A0000}"/>
    <cellStyle name="Normal 2 4 2 4 2 5" xfId="6795" xr:uid="{00000000-0005-0000-0000-0000D41A0000}"/>
    <cellStyle name="Normal 2 4 2 4 2 5 2" xfId="6796" xr:uid="{00000000-0005-0000-0000-0000D51A0000}"/>
    <cellStyle name="Normal 2 4 2 4 2 5 3" xfId="6797" xr:uid="{00000000-0005-0000-0000-0000D61A0000}"/>
    <cellStyle name="Normal 2 4 2 4 2 6" xfId="6798" xr:uid="{00000000-0005-0000-0000-0000D71A0000}"/>
    <cellStyle name="Normal 2 4 2 4 2 7" xfId="6799" xr:uid="{00000000-0005-0000-0000-0000D81A0000}"/>
    <cellStyle name="Normal 2 4 2 4 3" xfId="6800" xr:uid="{00000000-0005-0000-0000-0000D91A0000}"/>
    <cellStyle name="Normal 2 4 2 4 3 2" xfId="6801" xr:uid="{00000000-0005-0000-0000-0000DA1A0000}"/>
    <cellStyle name="Normal 2 4 2 4 3 2 2" xfId="6802" xr:uid="{00000000-0005-0000-0000-0000DB1A0000}"/>
    <cellStyle name="Normal 2 4 2 4 3 2 3" xfId="6803" xr:uid="{00000000-0005-0000-0000-0000DC1A0000}"/>
    <cellStyle name="Normal 2 4 2 4 3 3" xfId="6804" xr:uid="{00000000-0005-0000-0000-0000DD1A0000}"/>
    <cellStyle name="Normal 2 4 2 4 3 4" xfId="6805" xr:uid="{00000000-0005-0000-0000-0000DE1A0000}"/>
    <cellStyle name="Normal 2 4 2 4 4" xfId="6806" xr:uid="{00000000-0005-0000-0000-0000DF1A0000}"/>
    <cellStyle name="Normal 2 4 2 4 4 2" xfId="6807" xr:uid="{00000000-0005-0000-0000-0000E01A0000}"/>
    <cellStyle name="Normal 2 4 2 4 4 2 2" xfId="6808" xr:uid="{00000000-0005-0000-0000-0000E11A0000}"/>
    <cellStyle name="Normal 2 4 2 4 4 2 3" xfId="6809" xr:uid="{00000000-0005-0000-0000-0000E21A0000}"/>
    <cellStyle name="Normal 2 4 2 4 4 3" xfId="6810" xr:uid="{00000000-0005-0000-0000-0000E31A0000}"/>
    <cellStyle name="Normal 2 4 2 4 4 4" xfId="6811" xr:uid="{00000000-0005-0000-0000-0000E41A0000}"/>
    <cellStyle name="Normal 2 4 2 4 5" xfId="6812" xr:uid="{00000000-0005-0000-0000-0000E51A0000}"/>
    <cellStyle name="Normal 2 4 2 4 5 2" xfId="6813" xr:uid="{00000000-0005-0000-0000-0000E61A0000}"/>
    <cellStyle name="Normal 2 4 2 4 5 2 2" xfId="6814" xr:uid="{00000000-0005-0000-0000-0000E71A0000}"/>
    <cellStyle name="Normal 2 4 2 4 5 2 3" xfId="6815" xr:uid="{00000000-0005-0000-0000-0000E81A0000}"/>
    <cellStyle name="Normal 2 4 2 4 5 3" xfId="6816" xr:uid="{00000000-0005-0000-0000-0000E91A0000}"/>
    <cellStyle name="Normal 2 4 2 4 5 4" xfId="6817" xr:uid="{00000000-0005-0000-0000-0000EA1A0000}"/>
    <cellStyle name="Normal 2 4 2 4 6" xfId="6818" xr:uid="{00000000-0005-0000-0000-0000EB1A0000}"/>
    <cellStyle name="Normal 2 4 2 4 6 2" xfId="6819" xr:uid="{00000000-0005-0000-0000-0000EC1A0000}"/>
    <cellStyle name="Normal 2 4 2 4 6 3" xfId="6820" xr:uid="{00000000-0005-0000-0000-0000ED1A0000}"/>
    <cellStyle name="Normal 2 4 2 4 7" xfId="6821" xr:uid="{00000000-0005-0000-0000-0000EE1A0000}"/>
    <cellStyle name="Normal 2 4 2 4 8" xfId="6822" xr:uid="{00000000-0005-0000-0000-0000EF1A0000}"/>
    <cellStyle name="Normal 2 4 2 5" xfId="6823" xr:uid="{00000000-0005-0000-0000-0000F01A0000}"/>
    <cellStyle name="Normal 2 4 2 5 2" xfId="6824" xr:uid="{00000000-0005-0000-0000-0000F11A0000}"/>
    <cellStyle name="Normal 2 4 2 5 2 2" xfId="6825" xr:uid="{00000000-0005-0000-0000-0000F21A0000}"/>
    <cellStyle name="Normal 2 4 2 5 2 2 2" xfId="6826" xr:uid="{00000000-0005-0000-0000-0000F31A0000}"/>
    <cellStyle name="Normal 2 4 2 5 2 2 3" xfId="6827" xr:uid="{00000000-0005-0000-0000-0000F41A0000}"/>
    <cellStyle name="Normal 2 4 2 5 2 3" xfId="6828" xr:uid="{00000000-0005-0000-0000-0000F51A0000}"/>
    <cellStyle name="Normal 2 4 2 5 2 4" xfId="6829" xr:uid="{00000000-0005-0000-0000-0000F61A0000}"/>
    <cellStyle name="Normal 2 4 2 5 3" xfId="6830" xr:uid="{00000000-0005-0000-0000-0000F71A0000}"/>
    <cellStyle name="Normal 2 4 2 5 3 2" xfId="6831" xr:uid="{00000000-0005-0000-0000-0000F81A0000}"/>
    <cellStyle name="Normal 2 4 2 5 3 2 2" xfId="6832" xr:uid="{00000000-0005-0000-0000-0000F91A0000}"/>
    <cellStyle name="Normal 2 4 2 5 3 2 3" xfId="6833" xr:uid="{00000000-0005-0000-0000-0000FA1A0000}"/>
    <cellStyle name="Normal 2 4 2 5 3 3" xfId="6834" xr:uid="{00000000-0005-0000-0000-0000FB1A0000}"/>
    <cellStyle name="Normal 2 4 2 5 3 4" xfId="6835" xr:uid="{00000000-0005-0000-0000-0000FC1A0000}"/>
    <cellStyle name="Normal 2 4 2 5 4" xfId="6836" xr:uid="{00000000-0005-0000-0000-0000FD1A0000}"/>
    <cellStyle name="Normal 2 4 2 5 4 2" xfId="6837" xr:uid="{00000000-0005-0000-0000-0000FE1A0000}"/>
    <cellStyle name="Normal 2 4 2 5 4 2 2" xfId="6838" xr:uid="{00000000-0005-0000-0000-0000FF1A0000}"/>
    <cellStyle name="Normal 2 4 2 5 4 2 3" xfId="6839" xr:uid="{00000000-0005-0000-0000-0000001B0000}"/>
    <cellStyle name="Normal 2 4 2 5 4 3" xfId="6840" xr:uid="{00000000-0005-0000-0000-0000011B0000}"/>
    <cellStyle name="Normal 2 4 2 5 4 4" xfId="6841" xr:uid="{00000000-0005-0000-0000-0000021B0000}"/>
    <cellStyle name="Normal 2 4 2 5 5" xfId="6842" xr:uid="{00000000-0005-0000-0000-0000031B0000}"/>
    <cellStyle name="Normal 2 4 2 5 5 2" xfId="6843" xr:uid="{00000000-0005-0000-0000-0000041B0000}"/>
    <cellStyle name="Normal 2 4 2 5 5 3" xfId="6844" xr:uid="{00000000-0005-0000-0000-0000051B0000}"/>
    <cellStyle name="Normal 2 4 2 5 6" xfId="6845" xr:uid="{00000000-0005-0000-0000-0000061B0000}"/>
    <cellStyle name="Normal 2 4 2 5 7" xfId="6846" xr:uid="{00000000-0005-0000-0000-0000071B0000}"/>
    <cellStyle name="Normal 2 4 2 6" xfId="6847" xr:uid="{00000000-0005-0000-0000-0000081B0000}"/>
    <cellStyle name="Normal 2 4 2 6 2" xfId="6848" xr:uid="{00000000-0005-0000-0000-0000091B0000}"/>
    <cellStyle name="Normal 2 4 2 6 2 2" xfId="6849" xr:uid="{00000000-0005-0000-0000-00000A1B0000}"/>
    <cellStyle name="Normal 2 4 2 6 2 3" xfId="6850" xr:uid="{00000000-0005-0000-0000-00000B1B0000}"/>
    <cellStyle name="Normal 2 4 2 6 3" xfId="6851" xr:uid="{00000000-0005-0000-0000-00000C1B0000}"/>
    <cellStyle name="Normal 2 4 2 6 4" xfId="6852" xr:uid="{00000000-0005-0000-0000-00000D1B0000}"/>
    <cellStyle name="Normal 2 4 2 7" xfId="6853" xr:uid="{00000000-0005-0000-0000-00000E1B0000}"/>
    <cellStyle name="Normal 2 4 2 7 2" xfId="6854" xr:uid="{00000000-0005-0000-0000-00000F1B0000}"/>
    <cellStyle name="Normal 2 4 2 7 2 2" xfId="6855" xr:uid="{00000000-0005-0000-0000-0000101B0000}"/>
    <cellStyle name="Normal 2 4 2 7 2 3" xfId="6856" xr:uid="{00000000-0005-0000-0000-0000111B0000}"/>
    <cellStyle name="Normal 2 4 2 7 3" xfId="6857" xr:uid="{00000000-0005-0000-0000-0000121B0000}"/>
    <cellStyle name="Normal 2 4 2 7 4" xfId="6858" xr:uid="{00000000-0005-0000-0000-0000131B0000}"/>
    <cellStyle name="Normal 2 4 2 8" xfId="6859" xr:uid="{00000000-0005-0000-0000-0000141B0000}"/>
    <cellStyle name="Normal 2 4 2 8 2" xfId="6860" xr:uid="{00000000-0005-0000-0000-0000151B0000}"/>
    <cellStyle name="Normal 2 4 2 8 2 2" xfId="6861" xr:uid="{00000000-0005-0000-0000-0000161B0000}"/>
    <cellStyle name="Normal 2 4 2 8 2 3" xfId="6862" xr:uid="{00000000-0005-0000-0000-0000171B0000}"/>
    <cellStyle name="Normal 2 4 2 8 3" xfId="6863" xr:uid="{00000000-0005-0000-0000-0000181B0000}"/>
    <cellStyle name="Normal 2 4 2 8 4" xfId="6864" xr:uid="{00000000-0005-0000-0000-0000191B0000}"/>
    <cellStyle name="Normal 2 4 2 9" xfId="6865" xr:uid="{00000000-0005-0000-0000-00001A1B0000}"/>
    <cellStyle name="Normal 2 4 2 9 2" xfId="6866" xr:uid="{00000000-0005-0000-0000-00001B1B0000}"/>
    <cellStyle name="Normal 2 4 2 9 3" xfId="6867" xr:uid="{00000000-0005-0000-0000-00001C1B0000}"/>
    <cellStyle name="Normal 2 4 20" xfId="6868" xr:uid="{00000000-0005-0000-0000-00001D1B0000}"/>
    <cellStyle name="Normal 2 4 21" xfId="6869" xr:uid="{00000000-0005-0000-0000-00001E1B0000}"/>
    <cellStyle name="Normal 2 4 22" xfId="6870" xr:uid="{00000000-0005-0000-0000-00001F1B0000}"/>
    <cellStyle name="Normal 2 4 23" xfId="6871" xr:uid="{00000000-0005-0000-0000-0000201B0000}"/>
    <cellStyle name="Normal 2 4 24" xfId="43985" xr:uid="{00000000-0005-0000-0000-0000211B0000}"/>
    <cellStyle name="Normal 2 4 3" xfId="6872" xr:uid="{00000000-0005-0000-0000-0000221B0000}"/>
    <cellStyle name="Normal 2 4 3 2" xfId="6873" xr:uid="{00000000-0005-0000-0000-0000231B0000}"/>
    <cellStyle name="Normal 2 4 3 3" xfId="6874" xr:uid="{00000000-0005-0000-0000-0000241B0000}"/>
    <cellStyle name="Normal 2 4 3 3 2" xfId="6875" xr:uid="{00000000-0005-0000-0000-0000251B0000}"/>
    <cellStyle name="Normal 2 4 3 3 2 2" xfId="6876" xr:uid="{00000000-0005-0000-0000-0000261B0000}"/>
    <cellStyle name="Normal 2 4 3 3 2 2 2" xfId="6877" xr:uid="{00000000-0005-0000-0000-0000271B0000}"/>
    <cellStyle name="Normal 2 4 3 3 2 2 2 2" xfId="6878" xr:uid="{00000000-0005-0000-0000-0000281B0000}"/>
    <cellStyle name="Normal 2 4 3 3 2 2 2 3" xfId="6879" xr:uid="{00000000-0005-0000-0000-0000291B0000}"/>
    <cellStyle name="Normal 2 4 3 3 2 2 3" xfId="6880" xr:uid="{00000000-0005-0000-0000-00002A1B0000}"/>
    <cellStyle name="Normal 2 4 3 3 2 2 4" xfId="6881" xr:uid="{00000000-0005-0000-0000-00002B1B0000}"/>
    <cellStyle name="Normal 2 4 3 3 2 3" xfId="6882" xr:uid="{00000000-0005-0000-0000-00002C1B0000}"/>
    <cellStyle name="Normal 2 4 3 3 2 3 2" xfId="6883" xr:uid="{00000000-0005-0000-0000-00002D1B0000}"/>
    <cellStyle name="Normal 2 4 3 3 2 3 2 2" xfId="6884" xr:uid="{00000000-0005-0000-0000-00002E1B0000}"/>
    <cellStyle name="Normal 2 4 3 3 2 3 2 3" xfId="6885" xr:uid="{00000000-0005-0000-0000-00002F1B0000}"/>
    <cellStyle name="Normal 2 4 3 3 2 3 3" xfId="6886" xr:uid="{00000000-0005-0000-0000-0000301B0000}"/>
    <cellStyle name="Normal 2 4 3 3 2 3 4" xfId="6887" xr:uid="{00000000-0005-0000-0000-0000311B0000}"/>
    <cellStyle name="Normal 2 4 3 3 2 4" xfId="6888" xr:uid="{00000000-0005-0000-0000-0000321B0000}"/>
    <cellStyle name="Normal 2 4 3 3 2 4 2" xfId="6889" xr:uid="{00000000-0005-0000-0000-0000331B0000}"/>
    <cellStyle name="Normal 2 4 3 3 2 4 2 2" xfId="6890" xr:uid="{00000000-0005-0000-0000-0000341B0000}"/>
    <cellStyle name="Normal 2 4 3 3 2 4 2 3" xfId="6891" xr:uid="{00000000-0005-0000-0000-0000351B0000}"/>
    <cellStyle name="Normal 2 4 3 3 2 4 3" xfId="6892" xr:uid="{00000000-0005-0000-0000-0000361B0000}"/>
    <cellStyle name="Normal 2 4 3 3 2 4 4" xfId="6893" xr:uid="{00000000-0005-0000-0000-0000371B0000}"/>
    <cellStyle name="Normal 2 4 3 3 2 5" xfId="6894" xr:uid="{00000000-0005-0000-0000-0000381B0000}"/>
    <cellStyle name="Normal 2 4 3 3 2 5 2" xfId="6895" xr:uid="{00000000-0005-0000-0000-0000391B0000}"/>
    <cellStyle name="Normal 2 4 3 3 2 5 3" xfId="6896" xr:uid="{00000000-0005-0000-0000-00003A1B0000}"/>
    <cellStyle name="Normal 2 4 3 3 2 6" xfId="6897" xr:uid="{00000000-0005-0000-0000-00003B1B0000}"/>
    <cellStyle name="Normal 2 4 3 3 2 7" xfId="6898" xr:uid="{00000000-0005-0000-0000-00003C1B0000}"/>
    <cellStyle name="Normal 2 4 3 3 3" xfId="6899" xr:uid="{00000000-0005-0000-0000-00003D1B0000}"/>
    <cellStyle name="Normal 2 4 3 3 3 2" xfId="6900" xr:uid="{00000000-0005-0000-0000-00003E1B0000}"/>
    <cellStyle name="Normal 2 4 3 3 3 2 2" xfId="6901" xr:uid="{00000000-0005-0000-0000-00003F1B0000}"/>
    <cellStyle name="Normal 2 4 3 3 3 2 3" xfId="6902" xr:uid="{00000000-0005-0000-0000-0000401B0000}"/>
    <cellStyle name="Normal 2 4 3 3 3 3" xfId="6903" xr:uid="{00000000-0005-0000-0000-0000411B0000}"/>
    <cellStyle name="Normal 2 4 3 3 3 4" xfId="6904" xr:uid="{00000000-0005-0000-0000-0000421B0000}"/>
    <cellStyle name="Normal 2 4 3 3 4" xfId="6905" xr:uid="{00000000-0005-0000-0000-0000431B0000}"/>
    <cellStyle name="Normal 2 4 3 3 4 2" xfId="6906" xr:uid="{00000000-0005-0000-0000-0000441B0000}"/>
    <cellStyle name="Normal 2 4 3 3 4 2 2" xfId="6907" xr:uid="{00000000-0005-0000-0000-0000451B0000}"/>
    <cellStyle name="Normal 2 4 3 3 4 2 3" xfId="6908" xr:uid="{00000000-0005-0000-0000-0000461B0000}"/>
    <cellStyle name="Normal 2 4 3 3 4 3" xfId="6909" xr:uid="{00000000-0005-0000-0000-0000471B0000}"/>
    <cellStyle name="Normal 2 4 3 3 4 4" xfId="6910" xr:uid="{00000000-0005-0000-0000-0000481B0000}"/>
    <cellStyle name="Normal 2 4 3 3 5" xfId="6911" xr:uid="{00000000-0005-0000-0000-0000491B0000}"/>
    <cellStyle name="Normal 2 4 3 3 5 2" xfId="6912" xr:uid="{00000000-0005-0000-0000-00004A1B0000}"/>
    <cellStyle name="Normal 2 4 3 3 5 2 2" xfId="6913" xr:uid="{00000000-0005-0000-0000-00004B1B0000}"/>
    <cellStyle name="Normal 2 4 3 3 5 2 3" xfId="6914" xr:uid="{00000000-0005-0000-0000-00004C1B0000}"/>
    <cellStyle name="Normal 2 4 3 3 5 3" xfId="6915" xr:uid="{00000000-0005-0000-0000-00004D1B0000}"/>
    <cellStyle name="Normal 2 4 3 3 5 4" xfId="6916" xr:uid="{00000000-0005-0000-0000-00004E1B0000}"/>
    <cellStyle name="Normal 2 4 3 3 6" xfId="6917" xr:uid="{00000000-0005-0000-0000-00004F1B0000}"/>
    <cellStyle name="Normal 2 4 3 3 6 2" xfId="6918" xr:uid="{00000000-0005-0000-0000-0000501B0000}"/>
    <cellStyle name="Normal 2 4 3 3 6 3" xfId="6919" xr:uid="{00000000-0005-0000-0000-0000511B0000}"/>
    <cellStyle name="Normal 2 4 3 3 7" xfId="6920" xr:uid="{00000000-0005-0000-0000-0000521B0000}"/>
    <cellStyle name="Normal 2 4 3 3 8" xfId="6921" xr:uid="{00000000-0005-0000-0000-0000531B0000}"/>
    <cellStyle name="Normal 2 4 3 3 9" xfId="6922" xr:uid="{00000000-0005-0000-0000-0000541B0000}"/>
    <cellStyle name="Normal 2 4 3 4" xfId="6923" xr:uid="{00000000-0005-0000-0000-0000551B0000}"/>
    <cellStyle name="Normal 2 4 3 4 2" xfId="6924" xr:uid="{00000000-0005-0000-0000-0000561B0000}"/>
    <cellStyle name="Normal 2 4 3 4 2 2" xfId="6925" xr:uid="{00000000-0005-0000-0000-0000571B0000}"/>
    <cellStyle name="Normal 2 4 3 4 2 2 2" xfId="6926" xr:uid="{00000000-0005-0000-0000-0000581B0000}"/>
    <cellStyle name="Normal 2 4 3 4 2 2 2 2" xfId="6927" xr:uid="{00000000-0005-0000-0000-0000591B0000}"/>
    <cellStyle name="Normal 2 4 3 4 2 2 2 3" xfId="6928" xr:uid="{00000000-0005-0000-0000-00005A1B0000}"/>
    <cellStyle name="Normal 2 4 3 4 2 2 3" xfId="6929" xr:uid="{00000000-0005-0000-0000-00005B1B0000}"/>
    <cellStyle name="Normal 2 4 3 4 2 2 4" xfId="6930" xr:uid="{00000000-0005-0000-0000-00005C1B0000}"/>
    <cellStyle name="Normal 2 4 3 4 2 3" xfId="6931" xr:uid="{00000000-0005-0000-0000-00005D1B0000}"/>
    <cellStyle name="Normal 2 4 3 4 2 3 2" xfId="6932" xr:uid="{00000000-0005-0000-0000-00005E1B0000}"/>
    <cellStyle name="Normal 2 4 3 4 2 3 2 2" xfId="6933" xr:uid="{00000000-0005-0000-0000-00005F1B0000}"/>
    <cellStyle name="Normal 2 4 3 4 2 3 2 3" xfId="6934" xr:uid="{00000000-0005-0000-0000-0000601B0000}"/>
    <cellStyle name="Normal 2 4 3 4 2 3 3" xfId="6935" xr:uid="{00000000-0005-0000-0000-0000611B0000}"/>
    <cellStyle name="Normal 2 4 3 4 2 3 4" xfId="6936" xr:uid="{00000000-0005-0000-0000-0000621B0000}"/>
    <cellStyle name="Normal 2 4 3 4 2 4" xfId="6937" xr:uid="{00000000-0005-0000-0000-0000631B0000}"/>
    <cellStyle name="Normal 2 4 3 4 2 4 2" xfId="6938" xr:uid="{00000000-0005-0000-0000-0000641B0000}"/>
    <cellStyle name="Normal 2 4 3 4 2 4 2 2" xfId="6939" xr:uid="{00000000-0005-0000-0000-0000651B0000}"/>
    <cellStyle name="Normal 2 4 3 4 2 4 2 3" xfId="6940" xr:uid="{00000000-0005-0000-0000-0000661B0000}"/>
    <cellStyle name="Normal 2 4 3 4 2 4 3" xfId="6941" xr:uid="{00000000-0005-0000-0000-0000671B0000}"/>
    <cellStyle name="Normal 2 4 3 4 2 4 4" xfId="6942" xr:uid="{00000000-0005-0000-0000-0000681B0000}"/>
    <cellStyle name="Normal 2 4 3 4 2 5" xfId="6943" xr:uid="{00000000-0005-0000-0000-0000691B0000}"/>
    <cellStyle name="Normal 2 4 3 4 2 5 2" xfId="6944" xr:uid="{00000000-0005-0000-0000-00006A1B0000}"/>
    <cellStyle name="Normal 2 4 3 4 2 5 3" xfId="6945" xr:uid="{00000000-0005-0000-0000-00006B1B0000}"/>
    <cellStyle name="Normal 2 4 3 4 2 6" xfId="6946" xr:uid="{00000000-0005-0000-0000-00006C1B0000}"/>
    <cellStyle name="Normal 2 4 3 4 2 7" xfId="6947" xr:uid="{00000000-0005-0000-0000-00006D1B0000}"/>
    <cellStyle name="Normal 2 4 3 4 3" xfId="6948" xr:uid="{00000000-0005-0000-0000-00006E1B0000}"/>
    <cellStyle name="Normal 2 4 3 4 3 2" xfId="6949" xr:uid="{00000000-0005-0000-0000-00006F1B0000}"/>
    <cellStyle name="Normal 2 4 3 4 3 2 2" xfId="6950" xr:uid="{00000000-0005-0000-0000-0000701B0000}"/>
    <cellStyle name="Normal 2 4 3 4 3 2 3" xfId="6951" xr:uid="{00000000-0005-0000-0000-0000711B0000}"/>
    <cellStyle name="Normal 2 4 3 4 3 3" xfId="6952" xr:uid="{00000000-0005-0000-0000-0000721B0000}"/>
    <cellStyle name="Normal 2 4 3 4 3 4" xfId="6953" xr:uid="{00000000-0005-0000-0000-0000731B0000}"/>
    <cellStyle name="Normal 2 4 3 4 4" xfId="6954" xr:uid="{00000000-0005-0000-0000-0000741B0000}"/>
    <cellStyle name="Normal 2 4 3 4 4 2" xfId="6955" xr:uid="{00000000-0005-0000-0000-0000751B0000}"/>
    <cellStyle name="Normal 2 4 3 4 4 2 2" xfId="6956" xr:uid="{00000000-0005-0000-0000-0000761B0000}"/>
    <cellStyle name="Normal 2 4 3 4 4 2 3" xfId="6957" xr:uid="{00000000-0005-0000-0000-0000771B0000}"/>
    <cellStyle name="Normal 2 4 3 4 4 3" xfId="6958" xr:uid="{00000000-0005-0000-0000-0000781B0000}"/>
    <cellStyle name="Normal 2 4 3 4 4 4" xfId="6959" xr:uid="{00000000-0005-0000-0000-0000791B0000}"/>
    <cellStyle name="Normal 2 4 3 4 5" xfId="6960" xr:uid="{00000000-0005-0000-0000-00007A1B0000}"/>
    <cellStyle name="Normal 2 4 3 4 5 2" xfId="6961" xr:uid="{00000000-0005-0000-0000-00007B1B0000}"/>
    <cellStyle name="Normal 2 4 3 4 5 2 2" xfId="6962" xr:uid="{00000000-0005-0000-0000-00007C1B0000}"/>
    <cellStyle name="Normal 2 4 3 4 5 2 3" xfId="6963" xr:uid="{00000000-0005-0000-0000-00007D1B0000}"/>
    <cellStyle name="Normal 2 4 3 4 5 3" xfId="6964" xr:uid="{00000000-0005-0000-0000-00007E1B0000}"/>
    <cellStyle name="Normal 2 4 3 4 5 4" xfId="6965" xr:uid="{00000000-0005-0000-0000-00007F1B0000}"/>
    <cellStyle name="Normal 2 4 3 4 6" xfId="6966" xr:uid="{00000000-0005-0000-0000-0000801B0000}"/>
    <cellStyle name="Normal 2 4 3 4 6 2" xfId="6967" xr:uid="{00000000-0005-0000-0000-0000811B0000}"/>
    <cellStyle name="Normal 2 4 3 4 6 3" xfId="6968" xr:uid="{00000000-0005-0000-0000-0000821B0000}"/>
    <cellStyle name="Normal 2 4 3 4 7" xfId="6969" xr:uid="{00000000-0005-0000-0000-0000831B0000}"/>
    <cellStyle name="Normal 2 4 3 4 8" xfId="6970" xr:uid="{00000000-0005-0000-0000-0000841B0000}"/>
    <cellStyle name="Normal 2 4 3 4 9" xfId="6971" xr:uid="{00000000-0005-0000-0000-0000851B0000}"/>
    <cellStyle name="Normal 2 4 3 5" xfId="6972" xr:uid="{00000000-0005-0000-0000-0000861B0000}"/>
    <cellStyle name="Normal 2 4 3 5 2" xfId="6973" xr:uid="{00000000-0005-0000-0000-0000871B0000}"/>
    <cellStyle name="Normal 2 4 3 5 2 2" xfId="6974" xr:uid="{00000000-0005-0000-0000-0000881B0000}"/>
    <cellStyle name="Normal 2 4 3 5 2 2 2" xfId="6975" xr:uid="{00000000-0005-0000-0000-0000891B0000}"/>
    <cellStyle name="Normal 2 4 3 5 2 2 2 2" xfId="6976" xr:uid="{00000000-0005-0000-0000-00008A1B0000}"/>
    <cellStyle name="Normal 2 4 3 5 2 2 2 3" xfId="6977" xr:uid="{00000000-0005-0000-0000-00008B1B0000}"/>
    <cellStyle name="Normal 2 4 3 5 2 2 3" xfId="6978" xr:uid="{00000000-0005-0000-0000-00008C1B0000}"/>
    <cellStyle name="Normal 2 4 3 5 2 2 4" xfId="6979" xr:uid="{00000000-0005-0000-0000-00008D1B0000}"/>
    <cellStyle name="Normal 2 4 3 5 2 3" xfId="6980" xr:uid="{00000000-0005-0000-0000-00008E1B0000}"/>
    <cellStyle name="Normal 2 4 3 5 2 3 2" xfId="6981" xr:uid="{00000000-0005-0000-0000-00008F1B0000}"/>
    <cellStyle name="Normal 2 4 3 5 2 3 2 2" xfId="6982" xr:uid="{00000000-0005-0000-0000-0000901B0000}"/>
    <cellStyle name="Normal 2 4 3 5 2 3 2 3" xfId="6983" xr:uid="{00000000-0005-0000-0000-0000911B0000}"/>
    <cellStyle name="Normal 2 4 3 5 2 3 3" xfId="6984" xr:uid="{00000000-0005-0000-0000-0000921B0000}"/>
    <cellStyle name="Normal 2 4 3 5 2 3 4" xfId="6985" xr:uid="{00000000-0005-0000-0000-0000931B0000}"/>
    <cellStyle name="Normal 2 4 3 5 2 4" xfId="6986" xr:uid="{00000000-0005-0000-0000-0000941B0000}"/>
    <cellStyle name="Normal 2 4 3 5 2 4 2" xfId="6987" xr:uid="{00000000-0005-0000-0000-0000951B0000}"/>
    <cellStyle name="Normal 2 4 3 5 2 4 2 2" xfId="6988" xr:uid="{00000000-0005-0000-0000-0000961B0000}"/>
    <cellStyle name="Normal 2 4 3 5 2 4 2 3" xfId="6989" xr:uid="{00000000-0005-0000-0000-0000971B0000}"/>
    <cellStyle name="Normal 2 4 3 5 2 4 3" xfId="6990" xr:uid="{00000000-0005-0000-0000-0000981B0000}"/>
    <cellStyle name="Normal 2 4 3 5 2 4 4" xfId="6991" xr:uid="{00000000-0005-0000-0000-0000991B0000}"/>
    <cellStyle name="Normal 2 4 3 5 2 5" xfId="6992" xr:uid="{00000000-0005-0000-0000-00009A1B0000}"/>
    <cellStyle name="Normal 2 4 3 5 2 5 2" xfId="6993" xr:uid="{00000000-0005-0000-0000-00009B1B0000}"/>
    <cellStyle name="Normal 2 4 3 5 2 5 3" xfId="6994" xr:uid="{00000000-0005-0000-0000-00009C1B0000}"/>
    <cellStyle name="Normal 2 4 3 5 2 6" xfId="6995" xr:uid="{00000000-0005-0000-0000-00009D1B0000}"/>
    <cellStyle name="Normal 2 4 3 5 2 7" xfId="6996" xr:uid="{00000000-0005-0000-0000-00009E1B0000}"/>
    <cellStyle name="Normal 2 4 3 5 3" xfId="6997" xr:uid="{00000000-0005-0000-0000-00009F1B0000}"/>
    <cellStyle name="Normal 2 4 3 5 3 2" xfId="6998" xr:uid="{00000000-0005-0000-0000-0000A01B0000}"/>
    <cellStyle name="Normal 2 4 3 5 3 2 2" xfId="6999" xr:uid="{00000000-0005-0000-0000-0000A11B0000}"/>
    <cellStyle name="Normal 2 4 3 5 3 2 3" xfId="7000" xr:uid="{00000000-0005-0000-0000-0000A21B0000}"/>
    <cellStyle name="Normal 2 4 3 5 3 3" xfId="7001" xr:uid="{00000000-0005-0000-0000-0000A31B0000}"/>
    <cellStyle name="Normal 2 4 3 5 3 4" xfId="7002" xr:uid="{00000000-0005-0000-0000-0000A41B0000}"/>
    <cellStyle name="Normal 2 4 3 5 4" xfId="7003" xr:uid="{00000000-0005-0000-0000-0000A51B0000}"/>
    <cellStyle name="Normal 2 4 3 5 4 2" xfId="7004" xr:uid="{00000000-0005-0000-0000-0000A61B0000}"/>
    <cellStyle name="Normal 2 4 3 5 4 2 2" xfId="7005" xr:uid="{00000000-0005-0000-0000-0000A71B0000}"/>
    <cellStyle name="Normal 2 4 3 5 4 2 3" xfId="7006" xr:uid="{00000000-0005-0000-0000-0000A81B0000}"/>
    <cellStyle name="Normal 2 4 3 5 4 3" xfId="7007" xr:uid="{00000000-0005-0000-0000-0000A91B0000}"/>
    <cellStyle name="Normal 2 4 3 5 4 4" xfId="7008" xr:uid="{00000000-0005-0000-0000-0000AA1B0000}"/>
    <cellStyle name="Normal 2 4 3 5 5" xfId="7009" xr:uid="{00000000-0005-0000-0000-0000AB1B0000}"/>
    <cellStyle name="Normal 2 4 3 5 5 2" xfId="7010" xr:uid="{00000000-0005-0000-0000-0000AC1B0000}"/>
    <cellStyle name="Normal 2 4 3 5 5 2 2" xfId="7011" xr:uid="{00000000-0005-0000-0000-0000AD1B0000}"/>
    <cellStyle name="Normal 2 4 3 5 5 2 3" xfId="7012" xr:uid="{00000000-0005-0000-0000-0000AE1B0000}"/>
    <cellStyle name="Normal 2 4 3 5 5 3" xfId="7013" xr:uid="{00000000-0005-0000-0000-0000AF1B0000}"/>
    <cellStyle name="Normal 2 4 3 5 5 4" xfId="7014" xr:uid="{00000000-0005-0000-0000-0000B01B0000}"/>
    <cellStyle name="Normal 2 4 3 5 6" xfId="7015" xr:uid="{00000000-0005-0000-0000-0000B11B0000}"/>
    <cellStyle name="Normal 2 4 3 5 6 2" xfId="7016" xr:uid="{00000000-0005-0000-0000-0000B21B0000}"/>
    <cellStyle name="Normal 2 4 3 5 6 3" xfId="7017" xr:uid="{00000000-0005-0000-0000-0000B31B0000}"/>
    <cellStyle name="Normal 2 4 3 5 7" xfId="7018" xr:uid="{00000000-0005-0000-0000-0000B41B0000}"/>
    <cellStyle name="Normal 2 4 3 5 8" xfId="7019" xr:uid="{00000000-0005-0000-0000-0000B51B0000}"/>
    <cellStyle name="Normal 2 4 3 5 9" xfId="7020" xr:uid="{00000000-0005-0000-0000-0000B61B0000}"/>
    <cellStyle name="Normal 2 4 3 6" xfId="7021" xr:uid="{00000000-0005-0000-0000-0000B71B0000}"/>
    <cellStyle name="Normal 2 4 3 7" xfId="7022" xr:uid="{00000000-0005-0000-0000-0000B81B0000}"/>
    <cellStyle name="Normal 2 4 3 8" xfId="7023" xr:uid="{00000000-0005-0000-0000-0000B91B0000}"/>
    <cellStyle name="Normal 2 4 4" xfId="7024" xr:uid="{00000000-0005-0000-0000-0000BA1B0000}"/>
    <cellStyle name="Normal 2 4 4 10" xfId="7025" xr:uid="{00000000-0005-0000-0000-0000BB1B0000}"/>
    <cellStyle name="Normal 2 4 4 11" xfId="7026" xr:uid="{00000000-0005-0000-0000-0000BC1B0000}"/>
    <cellStyle name="Normal 2 4 4 2" xfId="7027" xr:uid="{00000000-0005-0000-0000-0000BD1B0000}"/>
    <cellStyle name="Normal 2 4 4 2 2" xfId="7028" xr:uid="{00000000-0005-0000-0000-0000BE1B0000}"/>
    <cellStyle name="Normal 2 4 4 2 2 2" xfId="7029" xr:uid="{00000000-0005-0000-0000-0000BF1B0000}"/>
    <cellStyle name="Normal 2 4 4 2 2 2 2" xfId="7030" xr:uid="{00000000-0005-0000-0000-0000C01B0000}"/>
    <cellStyle name="Normal 2 4 4 2 2 2 2 2" xfId="7031" xr:uid="{00000000-0005-0000-0000-0000C11B0000}"/>
    <cellStyle name="Normal 2 4 4 2 2 2 2 3" xfId="7032" xr:uid="{00000000-0005-0000-0000-0000C21B0000}"/>
    <cellStyle name="Normal 2 4 4 2 2 2 3" xfId="7033" xr:uid="{00000000-0005-0000-0000-0000C31B0000}"/>
    <cellStyle name="Normal 2 4 4 2 2 2 4" xfId="7034" xr:uid="{00000000-0005-0000-0000-0000C41B0000}"/>
    <cellStyle name="Normal 2 4 4 2 2 3" xfId="7035" xr:uid="{00000000-0005-0000-0000-0000C51B0000}"/>
    <cellStyle name="Normal 2 4 4 2 2 3 2" xfId="7036" xr:uid="{00000000-0005-0000-0000-0000C61B0000}"/>
    <cellStyle name="Normal 2 4 4 2 2 3 2 2" xfId="7037" xr:uid="{00000000-0005-0000-0000-0000C71B0000}"/>
    <cellStyle name="Normal 2 4 4 2 2 3 2 3" xfId="7038" xr:uid="{00000000-0005-0000-0000-0000C81B0000}"/>
    <cellStyle name="Normal 2 4 4 2 2 3 3" xfId="7039" xr:uid="{00000000-0005-0000-0000-0000C91B0000}"/>
    <cellStyle name="Normal 2 4 4 2 2 3 4" xfId="7040" xr:uid="{00000000-0005-0000-0000-0000CA1B0000}"/>
    <cellStyle name="Normal 2 4 4 2 2 4" xfId="7041" xr:uid="{00000000-0005-0000-0000-0000CB1B0000}"/>
    <cellStyle name="Normal 2 4 4 2 2 4 2" xfId="7042" xr:uid="{00000000-0005-0000-0000-0000CC1B0000}"/>
    <cellStyle name="Normal 2 4 4 2 2 4 2 2" xfId="7043" xr:uid="{00000000-0005-0000-0000-0000CD1B0000}"/>
    <cellStyle name="Normal 2 4 4 2 2 4 2 3" xfId="7044" xr:uid="{00000000-0005-0000-0000-0000CE1B0000}"/>
    <cellStyle name="Normal 2 4 4 2 2 4 3" xfId="7045" xr:uid="{00000000-0005-0000-0000-0000CF1B0000}"/>
    <cellStyle name="Normal 2 4 4 2 2 4 4" xfId="7046" xr:uid="{00000000-0005-0000-0000-0000D01B0000}"/>
    <cellStyle name="Normal 2 4 4 2 2 5" xfId="7047" xr:uid="{00000000-0005-0000-0000-0000D11B0000}"/>
    <cellStyle name="Normal 2 4 4 2 2 5 2" xfId="7048" xr:uid="{00000000-0005-0000-0000-0000D21B0000}"/>
    <cellStyle name="Normal 2 4 4 2 2 5 3" xfId="7049" xr:uid="{00000000-0005-0000-0000-0000D31B0000}"/>
    <cellStyle name="Normal 2 4 4 2 2 6" xfId="7050" xr:uid="{00000000-0005-0000-0000-0000D41B0000}"/>
    <cellStyle name="Normal 2 4 4 2 2 7" xfId="7051" xr:uid="{00000000-0005-0000-0000-0000D51B0000}"/>
    <cellStyle name="Normal 2 4 4 2 3" xfId="7052" xr:uid="{00000000-0005-0000-0000-0000D61B0000}"/>
    <cellStyle name="Normal 2 4 4 2 3 2" xfId="7053" xr:uid="{00000000-0005-0000-0000-0000D71B0000}"/>
    <cellStyle name="Normal 2 4 4 2 3 2 2" xfId="7054" xr:uid="{00000000-0005-0000-0000-0000D81B0000}"/>
    <cellStyle name="Normal 2 4 4 2 3 2 3" xfId="7055" xr:uid="{00000000-0005-0000-0000-0000D91B0000}"/>
    <cellStyle name="Normal 2 4 4 2 3 3" xfId="7056" xr:uid="{00000000-0005-0000-0000-0000DA1B0000}"/>
    <cellStyle name="Normal 2 4 4 2 3 4" xfId="7057" xr:uid="{00000000-0005-0000-0000-0000DB1B0000}"/>
    <cellStyle name="Normal 2 4 4 2 4" xfId="7058" xr:uid="{00000000-0005-0000-0000-0000DC1B0000}"/>
    <cellStyle name="Normal 2 4 4 2 4 2" xfId="7059" xr:uid="{00000000-0005-0000-0000-0000DD1B0000}"/>
    <cellStyle name="Normal 2 4 4 2 4 2 2" xfId="7060" xr:uid="{00000000-0005-0000-0000-0000DE1B0000}"/>
    <cellStyle name="Normal 2 4 4 2 4 2 3" xfId="7061" xr:uid="{00000000-0005-0000-0000-0000DF1B0000}"/>
    <cellStyle name="Normal 2 4 4 2 4 3" xfId="7062" xr:uid="{00000000-0005-0000-0000-0000E01B0000}"/>
    <cellStyle name="Normal 2 4 4 2 4 4" xfId="7063" xr:uid="{00000000-0005-0000-0000-0000E11B0000}"/>
    <cellStyle name="Normal 2 4 4 2 5" xfId="7064" xr:uid="{00000000-0005-0000-0000-0000E21B0000}"/>
    <cellStyle name="Normal 2 4 4 2 5 2" xfId="7065" xr:uid="{00000000-0005-0000-0000-0000E31B0000}"/>
    <cellStyle name="Normal 2 4 4 2 5 2 2" xfId="7066" xr:uid="{00000000-0005-0000-0000-0000E41B0000}"/>
    <cellStyle name="Normal 2 4 4 2 5 2 3" xfId="7067" xr:uid="{00000000-0005-0000-0000-0000E51B0000}"/>
    <cellStyle name="Normal 2 4 4 2 5 3" xfId="7068" xr:uid="{00000000-0005-0000-0000-0000E61B0000}"/>
    <cellStyle name="Normal 2 4 4 2 5 4" xfId="7069" xr:uid="{00000000-0005-0000-0000-0000E71B0000}"/>
    <cellStyle name="Normal 2 4 4 2 6" xfId="7070" xr:uid="{00000000-0005-0000-0000-0000E81B0000}"/>
    <cellStyle name="Normal 2 4 4 2 6 2" xfId="7071" xr:uid="{00000000-0005-0000-0000-0000E91B0000}"/>
    <cellStyle name="Normal 2 4 4 2 6 3" xfId="7072" xr:uid="{00000000-0005-0000-0000-0000EA1B0000}"/>
    <cellStyle name="Normal 2 4 4 2 7" xfId="7073" xr:uid="{00000000-0005-0000-0000-0000EB1B0000}"/>
    <cellStyle name="Normal 2 4 4 2 8" xfId="7074" xr:uid="{00000000-0005-0000-0000-0000EC1B0000}"/>
    <cellStyle name="Normal 2 4 4 2 9" xfId="7075" xr:uid="{00000000-0005-0000-0000-0000ED1B0000}"/>
    <cellStyle name="Normal 2 4 4 3" xfId="7076" xr:uid="{00000000-0005-0000-0000-0000EE1B0000}"/>
    <cellStyle name="Normal 2 4 4 3 2" xfId="7077" xr:uid="{00000000-0005-0000-0000-0000EF1B0000}"/>
    <cellStyle name="Normal 2 4 4 3 2 2" xfId="7078" xr:uid="{00000000-0005-0000-0000-0000F01B0000}"/>
    <cellStyle name="Normal 2 4 4 3 2 2 2" xfId="7079" xr:uid="{00000000-0005-0000-0000-0000F11B0000}"/>
    <cellStyle name="Normal 2 4 4 3 2 2 3" xfId="7080" xr:uid="{00000000-0005-0000-0000-0000F21B0000}"/>
    <cellStyle name="Normal 2 4 4 3 2 3" xfId="7081" xr:uid="{00000000-0005-0000-0000-0000F31B0000}"/>
    <cellStyle name="Normal 2 4 4 3 2 4" xfId="7082" xr:uid="{00000000-0005-0000-0000-0000F41B0000}"/>
    <cellStyle name="Normal 2 4 4 3 3" xfId="7083" xr:uid="{00000000-0005-0000-0000-0000F51B0000}"/>
    <cellStyle name="Normal 2 4 4 3 3 2" xfId="7084" xr:uid="{00000000-0005-0000-0000-0000F61B0000}"/>
    <cellStyle name="Normal 2 4 4 3 3 2 2" xfId="7085" xr:uid="{00000000-0005-0000-0000-0000F71B0000}"/>
    <cellStyle name="Normal 2 4 4 3 3 2 3" xfId="7086" xr:uid="{00000000-0005-0000-0000-0000F81B0000}"/>
    <cellStyle name="Normal 2 4 4 3 3 3" xfId="7087" xr:uid="{00000000-0005-0000-0000-0000F91B0000}"/>
    <cellStyle name="Normal 2 4 4 3 3 4" xfId="7088" xr:uid="{00000000-0005-0000-0000-0000FA1B0000}"/>
    <cellStyle name="Normal 2 4 4 3 4" xfId="7089" xr:uid="{00000000-0005-0000-0000-0000FB1B0000}"/>
    <cellStyle name="Normal 2 4 4 3 4 2" xfId="7090" xr:uid="{00000000-0005-0000-0000-0000FC1B0000}"/>
    <cellStyle name="Normal 2 4 4 3 4 2 2" xfId="7091" xr:uid="{00000000-0005-0000-0000-0000FD1B0000}"/>
    <cellStyle name="Normal 2 4 4 3 4 2 3" xfId="7092" xr:uid="{00000000-0005-0000-0000-0000FE1B0000}"/>
    <cellStyle name="Normal 2 4 4 3 4 3" xfId="7093" xr:uid="{00000000-0005-0000-0000-0000FF1B0000}"/>
    <cellStyle name="Normal 2 4 4 3 4 4" xfId="7094" xr:uid="{00000000-0005-0000-0000-0000001C0000}"/>
    <cellStyle name="Normal 2 4 4 3 5" xfId="7095" xr:uid="{00000000-0005-0000-0000-0000011C0000}"/>
    <cellStyle name="Normal 2 4 4 3 5 2" xfId="7096" xr:uid="{00000000-0005-0000-0000-0000021C0000}"/>
    <cellStyle name="Normal 2 4 4 3 5 3" xfId="7097" xr:uid="{00000000-0005-0000-0000-0000031C0000}"/>
    <cellStyle name="Normal 2 4 4 3 6" xfId="7098" xr:uid="{00000000-0005-0000-0000-0000041C0000}"/>
    <cellStyle name="Normal 2 4 4 3 7" xfId="7099" xr:uid="{00000000-0005-0000-0000-0000051C0000}"/>
    <cellStyle name="Normal 2 4 4 3 8" xfId="7100" xr:uid="{00000000-0005-0000-0000-0000061C0000}"/>
    <cellStyle name="Normal 2 4 4 4" xfId="7101" xr:uid="{00000000-0005-0000-0000-0000071C0000}"/>
    <cellStyle name="Normal 2 4 4 4 2" xfId="7102" xr:uid="{00000000-0005-0000-0000-0000081C0000}"/>
    <cellStyle name="Normal 2 4 4 4 2 2" xfId="7103" xr:uid="{00000000-0005-0000-0000-0000091C0000}"/>
    <cellStyle name="Normal 2 4 4 4 2 3" xfId="7104" xr:uid="{00000000-0005-0000-0000-00000A1C0000}"/>
    <cellStyle name="Normal 2 4 4 4 3" xfId="7105" xr:uid="{00000000-0005-0000-0000-00000B1C0000}"/>
    <cellStyle name="Normal 2 4 4 4 4" xfId="7106" xr:uid="{00000000-0005-0000-0000-00000C1C0000}"/>
    <cellStyle name="Normal 2 4 4 5" xfId="7107" xr:uid="{00000000-0005-0000-0000-00000D1C0000}"/>
    <cellStyle name="Normal 2 4 4 5 2" xfId="7108" xr:uid="{00000000-0005-0000-0000-00000E1C0000}"/>
    <cellStyle name="Normal 2 4 4 5 2 2" xfId="7109" xr:uid="{00000000-0005-0000-0000-00000F1C0000}"/>
    <cellStyle name="Normal 2 4 4 5 2 3" xfId="7110" xr:uid="{00000000-0005-0000-0000-0000101C0000}"/>
    <cellStyle name="Normal 2 4 4 5 3" xfId="7111" xr:uid="{00000000-0005-0000-0000-0000111C0000}"/>
    <cellStyle name="Normal 2 4 4 5 4" xfId="7112" xr:uid="{00000000-0005-0000-0000-0000121C0000}"/>
    <cellStyle name="Normal 2 4 4 6" xfId="7113" xr:uid="{00000000-0005-0000-0000-0000131C0000}"/>
    <cellStyle name="Normal 2 4 4 6 2" xfId="7114" xr:uid="{00000000-0005-0000-0000-0000141C0000}"/>
    <cellStyle name="Normal 2 4 4 6 2 2" xfId="7115" xr:uid="{00000000-0005-0000-0000-0000151C0000}"/>
    <cellStyle name="Normal 2 4 4 6 2 3" xfId="7116" xr:uid="{00000000-0005-0000-0000-0000161C0000}"/>
    <cellStyle name="Normal 2 4 4 6 3" xfId="7117" xr:uid="{00000000-0005-0000-0000-0000171C0000}"/>
    <cellStyle name="Normal 2 4 4 6 4" xfId="7118" xr:uid="{00000000-0005-0000-0000-0000181C0000}"/>
    <cellStyle name="Normal 2 4 4 7" xfId="7119" xr:uid="{00000000-0005-0000-0000-0000191C0000}"/>
    <cellStyle name="Normal 2 4 4 7 2" xfId="7120" xr:uid="{00000000-0005-0000-0000-00001A1C0000}"/>
    <cellStyle name="Normal 2 4 4 7 3" xfId="7121" xr:uid="{00000000-0005-0000-0000-00001B1C0000}"/>
    <cellStyle name="Normal 2 4 4 8" xfId="7122" xr:uid="{00000000-0005-0000-0000-00001C1C0000}"/>
    <cellStyle name="Normal 2 4 4 9" xfId="7123" xr:uid="{00000000-0005-0000-0000-00001D1C0000}"/>
    <cellStyle name="Normal 2 4 5" xfId="7124" xr:uid="{00000000-0005-0000-0000-00001E1C0000}"/>
    <cellStyle name="Normal 2 4 5 10" xfId="7125" xr:uid="{00000000-0005-0000-0000-00001F1C0000}"/>
    <cellStyle name="Normal 2 4 5 2" xfId="7126" xr:uid="{00000000-0005-0000-0000-0000201C0000}"/>
    <cellStyle name="Normal 2 4 5 2 2" xfId="7127" xr:uid="{00000000-0005-0000-0000-0000211C0000}"/>
    <cellStyle name="Normal 2 4 5 2 2 2" xfId="7128" xr:uid="{00000000-0005-0000-0000-0000221C0000}"/>
    <cellStyle name="Normal 2 4 5 2 2 2 2" xfId="7129" xr:uid="{00000000-0005-0000-0000-0000231C0000}"/>
    <cellStyle name="Normal 2 4 5 2 2 2 2 2" xfId="7130" xr:uid="{00000000-0005-0000-0000-0000241C0000}"/>
    <cellStyle name="Normal 2 4 5 2 2 2 2 3" xfId="7131" xr:uid="{00000000-0005-0000-0000-0000251C0000}"/>
    <cellStyle name="Normal 2 4 5 2 2 2 3" xfId="7132" xr:uid="{00000000-0005-0000-0000-0000261C0000}"/>
    <cellStyle name="Normal 2 4 5 2 2 2 4" xfId="7133" xr:uid="{00000000-0005-0000-0000-0000271C0000}"/>
    <cellStyle name="Normal 2 4 5 2 2 3" xfId="7134" xr:uid="{00000000-0005-0000-0000-0000281C0000}"/>
    <cellStyle name="Normal 2 4 5 2 2 3 2" xfId="7135" xr:uid="{00000000-0005-0000-0000-0000291C0000}"/>
    <cellStyle name="Normal 2 4 5 2 2 3 2 2" xfId="7136" xr:uid="{00000000-0005-0000-0000-00002A1C0000}"/>
    <cellStyle name="Normal 2 4 5 2 2 3 2 3" xfId="7137" xr:uid="{00000000-0005-0000-0000-00002B1C0000}"/>
    <cellStyle name="Normal 2 4 5 2 2 3 3" xfId="7138" xr:uid="{00000000-0005-0000-0000-00002C1C0000}"/>
    <cellStyle name="Normal 2 4 5 2 2 3 4" xfId="7139" xr:uid="{00000000-0005-0000-0000-00002D1C0000}"/>
    <cellStyle name="Normal 2 4 5 2 2 4" xfId="7140" xr:uid="{00000000-0005-0000-0000-00002E1C0000}"/>
    <cellStyle name="Normal 2 4 5 2 2 4 2" xfId="7141" xr:uid="{00000000-0005-0000-0000-00002F1C0000}"/>
    <cellStyle name="Normal 2 4 5 2 2 4 2 2" xfId="7142" xr:uid="{00000000-0005-0000-0000-0000301C0000}"/>
    <cellStyle name="Normal 2 4 5 2 2 4 2 3" xfId="7143" xr:uid="{00000000-0005-0000-0000-0000311C0000}"/>
    <cellStyle name="Normal 2 4 5 2 2 4 3" xfId="7144" xr:uid="{00000000-0005-0000-0000-0000321C0000}"/>
    <cellStyle name="Normal 2 4 5 2 2 4 4" xfId="7145" xr:uid="{00000000-0005-0000-0000-0000331C0000}"/>
    <cellStyle name="Normal 2 4 5 2 2 5" xfId="7146" xr:uid="{00000000-0005-0000-0000-0000341C0000}"/>
    <cellStyle name="Normal 2 4 5 2 2 5 2" xfId="7147" xr:uid="{00000000-0005-0000-0000-0000351C0000}"/>
    <cellStyle name="Normal 2 4 5 2 2 5 3" xfId="7148" xr:uid="{00000000-0005-0000-0000-0000361C0000}"/>
    <cellStyle name="Normal 2 4 5 2 2 6" xfId="7149" xr:uid="{00000000-0005-0000-0000-0000371C0000}"/>
    <cellStyle name="Normal 2 4 5 2 2 7" xfId="7150" xr:uid="{00000000-0005-0000-0000-0000381C0000}"/>
    <cellStyle name="Normal 2 4 5 2 3" xfId="7151" xr:uid="{00000000-0005-0000-0000-0000391C0000}"/>
    <cellStyle name="Normal 2 4 5 2 3 2" xfId="7152" xr:uid="{00000000-0005-0000-0000-00003A1C0000}"/>
    <cellStyle name="Normal 2 4 5 2 3 2 2" xfId="7153" xr:uid="{00000000-0005-0000-0000-00003B1C0000}"/>
    <cellStyle name="Normal 2 4 5 2 3 2 3" xfId="7154" xr:uid="{00000000-0005-0000-0000-00003C1C0000}"/>
    <cellStyle name="Normal 2 4 5 2 3 3" xfId="7155" xr:uid="{00000000-0005-0000-0000-00003D1C0000}"/>
    <cellStyle name="Normal 2 4 5 2 3 4" xfId="7156" xr:uid="{00000000-0005-0000-0000-00003E1C0000}"/>
    <cellStyle name="Normal 2 4 5 2 4" xfId="7157" xr:uid="{00000000-0005-0000-0000-00003F1C0000}"/>
    <cellStyle name="Normal 2 4 5 2 4 2" xfId="7158" xr:uid="{00000000-0005-0000-0000-0000401C0000}"/>
    <cellStyle name="Normal 2 4 5 2 4 2 2" xfId="7159" xr:uid="{00000000-0005-0000-0000-0000411C0000}"/>
    <cellStyle name="Normal 2 4 5 2 4 2 3" xfId="7160" xr:uid="{00000000-0005-0000-0000-0000421C0000}"/>
    <cellStyle name="Normal 2 4 5 2 4 3" xfId="7161" xr:uid="{00000000-0005-0000-0000-0000431C0000}"/>
    <cellStyle name="Normal 2 4 5 2 4 4" xfId="7162" xr:uid="{00000000-0005-0000-0000-0000441C0000}"/>
    <cellStyle name="Normal 2 4 5 2 5" xfId="7163" xr:uid="{00000000-0005-0000-0000-0000451C0000}"/>
    <cellStyle name="Normal 2 4 5 2 5 2" xfId="7164" xr:uid="{00000000-0005-0000-0000-0000461C0000}"/>
    <cellStyle name="Normal 2 4 5 2 5 2 2" xfId="7165" xr:uid="{00000000-0005-0000-0000-0000471C0000}"/>
    <cellStyle name="Normal 2 4 5 2 5 2 3" xfId="7166" xr:uid="{00000000-0005-0000-0000-0000481C0000}"/>
    <cellStyle name="Normal 2 4 5 2 5 3" xfId="7167" xr:uid="{00000000-0005-0000-0000-0000491C0000}"/>
    <cellStyle name="Normal 2 4 5 2 5 4" xfId="7168" xr:uid="{00000000-0005-0000-0000-00004A1C0000}"/>
    <cellStyle name="Normal 2 4 5 2 6" xfId="7169" xr:uid="{00000000-0005-0000-0000-00004B1C0000}"/>
    <cellStyle name="Normal 2 4 5 2 6 2" xfId="7170" xr:uid="{00000000-0005-0000-0000-00004C1C0000}"/>
    <cellStyle name="Normal 2 4 5 2 6 3" xfId="7171" xr:uid="{00000000-0005-0000-0000-00004D1C0000}"/>
    <cellStyle name="Normal 2 4 5 2 7" xfId="7172" xr:uid="{00000000-0005-0000-0000-00004E1C0000}"/>
    <cellStyle name="Normal 2 4 5 2 8" xfId="7173" xr:uid="{00000000-0005-0000-0000-00004F1C0000}"/>
    <cellStyle name="Normal 2 4 5 2 9" xfId="7174" xr:uid="{00000000-0005-0000-0000-0000501C0000}"/>
    <cellStyle name="Normal 2 4 5 3" xfId="7175" xr:uid="{00000000-0005-0000-0000-0000511C0000}"/>
    <cellStyle name="Normal 2 4 5 3 2" xfId="7176" xr:uid="{00000000-0005-0000-0000-0000521C0000}"/>
    <cellStyle name="Normal 2 4 5 3 2 2" xfId="7177" xr:uid="{00000000-0005-0000-0000-0000531C0000}"/>
    <cellStyle name="Normal 2 4 5 3 2 2 2" xfId="7178" xr:uid="{00000000-0005-0000-0000-0000541C0000}"/>
    <cellStyle name="Normal 2 4 5 3 2 2 3" xfId="7179" xr:uid="{00000000-0005-0000-0000-0000551C0000}"/>
    <cellStyle name="Normal 2 4 5 3 2 3" xfId="7180" xr:uid="{00000000-0005-0000-0000-0000561C0000}"/>
    <cellStyle name="Normal 2 4 5 3 2 4" xfId="7181" xr:uid="{00000000-0005-0000-0000-0000571C0000}"/>
    <cellStyle name="Normal 2 4 5 3 3" xfId="7182" xr:uid="{00000000-0005-0000-0000-0000581C0000}"/>
    <cellStyle name="Normal 2 4 5 3 3 2" xfId="7183" xr:uid="{00000000-0005-0000-0000-0000591C0000}"/>
    <cellStyle name="Normal 2 4 5 3 3 2 2" xfId="7184" xr:uid="{00000000-0005-0000-0000-00005A1C0000}"/>
    <cellStyle name="Normal 2 4 5 3 3 2 3" xfId="7185" xr:uid="{00000000-0005-0000-0000-00005B1C0000}"/>
    <cellStyle name="Normal 2 4 5 3 3 3" xfId="7186" xr:uid="{00000000-0005-0000-0000-00005C1C0000}"/>
    <cellStyle name="Normal 2 4 5 3 3 4" xfId="7187" xr:uid="{00000000-0005-0000-0000-00005D1C0000}"/>
    <cellStyle name="Normal 2 4 5 3 4" xfId="7188" xr:uid="{00000000-0005-0000-0000-00005E1C0000}"/>
    <cellStyle name="Normal 2 4 5 3 4 2" xfId="7189" xr:uid="{00000000-0005-0000-0000-00005F1C0000}"/>
    <cellStyle name="Normal 2 4 5 3 4 2 2" xfId="7190" xr:uid="{00000000-0005-0000-0000-0000601C0000}"/>
    <cellStyle name="Normal 2 4 5 3 4 2 3" xfId="7191" xr:uid="{00000000-0005-0000-0000-0000611C0000}"/>
    <cellStyle name="Normal 2 4 5 3 4 3" xfId="7192" xr:uid="{00000000-0005-0000-0000-0000621C0000}"/>
    <cellStyle name="Normal 2 4 5 3 4 4" xfId="7193" xr:uid="{00000000-0005-0000-0000-0000631C0000}"/>
    <cellStyle name="Normal 2 4 5 3 5" xfId="7194" xr:uid="{00000000-0005-0000-0000-0000641C0000}"/>
    <cellStyle name="Normal 2 4 5 3 5 2" xfId="7195" xr:uid="{00000000-0005-0000-0000-0000651C0000}"/>
    <cellStyle name="Normal 2 4 5 3 5 3" xfId="7196" xr:uid="{00000000-0005-0000-0000-0000661C0000}"/>
    <cellStyle name="Normal 2 4 5 3 6" xfId="7197" xr:uid="{00000000-0005-0000-0000-0000671C0000}"/>
    <cellStyle name="Normal 2 4 5 3 7" xfId="7198" xr:uid="{00000000-0005-0000-0000-0000681C0000}"/>
    <cellStyle name="Normal 2 4 5 4" xfId="7199" xr:uid="{00000000-0005-0000-0000-0000691C0000}"/>
    <cellStyle name="Normal 2 4 5 4 2" xfId="7200" xr:uid="{00000000-0005-0000-0000-00006A1C0000}"/>
    <cellStyle name="Normal 2 4 5 4 2 2" xfId="7201" xr:uid="{00000000-0005-0000-0000-00006B1C0000}"/>
    <cellStyle name="Normal 2 4 5 4 2 3" xfId="7202" xr:uid="{00000000-0005-0000-0000-00006C1C0000}"/>
    <cellStyle name="Normal 2 4 5 4 3" xfId="7203" xr:uid="{00000000-0005-0000-0000-00006D1C0000}"/>
    <cellStyle name="Normal 2 4 5 4 4" xfId="7204" xr:uid="{00000000-0005-0000-0000-00006E1C0000}"/>
    <cellStyle name="Normal 2 4 5 5" xfId="7205" xr:uid="{00000000-0005-0000-0000-00006F1C0000}"/>
    <cellStyle name="Normal 2 4 5 5 2" xfId="7206" xr:uid="{00000000-0005-0000-0000-0000701C0000}"/>
    <cellStyle name="Normal 2 4 5 5 2 2" xfId="7207" xr:uid="{00000000-0005-0000-0000-0000711C0000}"/>
    <cellStyle name="Normal 2 4 5 5 2 3" xfId="7208" xr:uid="{00000000-0005-0000-0000-0000721C0000}"/>
    <cellStyle name="Normal 2 4 5 5 3" xfId="7209" xr:uid="{00000000-0005-0000-0000-0000731C0000}"/>
    <cellStyle name="Normal 2 4 5 5 4" xfId="7210" xr:uid="{00000000-0005-0000-0000-0000741C0000}"/>
    <cellStyle name="Normal 2 4 5 6" xfId="7211" xr:uid="{00000000-0005-0000-0000-0000751C0000}"/>
    <cellStyle name="Normal 2 4 5 6 2" xfId="7212" xr:uid="{00000000-0005-0000-0000-0000761C0000}"/>
    <cellStyle name="Normal 2 4 5 6 2 2" xfId="7213" xr:uid="{00000000-0005-0000-0000-0000771C0000}"/>
    <cellStyle name="Normal 2 4 5 6 2 3" xfId="7214" xr:uid="{00000000-0005-0000-0000-0000781C0000}"/>
    <cellStyle name="Normal 2 4 5 6 3" xfId="7215" xr:uid="{00000000-0005-0000-0000-0000791C0000}"/>
    <cellStyle name="Normal 2 4 5 6 4" xfId="7216" xr:uid="{00000000-0005-0000-0000-00007A1C0000}"/>
    <cellStyle name="Normal 2 4 5 7" xfId="7217" xr:uid="{00000000-0005-0000-0000-00007B1C0000}"/>
    <cellStyle name="Normal 2 4 5 7 2" xfId="7218" xr:uid="{00000000-0005-0000-0000-00007C1C0000}"/>
    <cellStyle name="Normal 2 4 5 7 3" xfId="7219" xr:uid="{00000000-0005-0000-0000-00007D1C0000}"/>
    <cellStyle name="Normal 2 4 5 8" xfId="7220" xr:uid="{00000000-0005-0000-0000-00007E1C0000}"/>
    <cellStyle name="Normal 2 4 5 9" xfId="7221" xr:uid="{00000000-0005-0000-0000-00007F1C0000}"/>
    <cellStyle name="Normal 2 4 6" xfId="7222" xr:uid="{00000000-0005-0000-0000-0000801C0000}"/>
    <cellStyle name="Normal 2 4 6 2" xfId="7223" xr:uid="{00000000-0005-0000-0000-0000811C0000}"/>
    <cellStyle name="Normal 2 4 6 2 2" xfId="7224" xr:uid="{00000000-0005-0000-0000-0000821C0000}"/>
    <cellStyle name="Normal 2 4 6 2 2 2" xfId="7225" xr:uid="{00000000-0005-0000-0000-0000831C0000}"/>
    <cellStyle name="Normal 2 4 6 2 2 2 2" xfId="7226" xr:uid="{00000000-0005-0000-0000-0000841C0000}"/>
    <cellStyle name="Normal 2 4 6 2 2 2 3" xfId="7227" xr:uid="{00000000-0005-0000-0000-0000851C0000}"/>
    <cellStyle name="Normal 2 4 6 2 2 3" xfId="7228" xr:uid="{00000000-0005-0000-0000-0000861C0000}"/>
    <cellStyle name="Normal 2 4 6 2 2 4" xfId="7229" xr:uid="{00000000-0005-0000-0000-0000871C0000}"/>
    <cellStyle name="Normal 2 4 6 2 3" xfId="7230" xr:uid="{00000000-0005-0000-0000-0000881C0000}"/>
    <cellStyle name="Normal 2 4 6 2 3 2" xfId="7231" xr:uid="{00000000-0005-0000-0000-0000891C0000}"/>
    <cellStyle name="Normal 2 4 6 2 3 2 2" xfId="7232" xr:uid="{00000000-0005-0000-0000-00008A1C0000}"/>
    <cellStyle name="Normal 2 4 6 2 3 2 3" xfId="7233" xr:uid="{00000000-0005-0000-0000-00008B1C0000}"/>
    <cellStyle name="Normal 2 4 6 2 3 3" xfId="7234" xr:uid="{00000000-0005-0000-0000-00008C1C0000}"/>
    <cellStyle name="Normal 2 4 6 2 3 4" xfId="7235" xr:uid="{00000000-0005-0000-0000-00008D1C0000}"/>
    <cellStyle name="Normal 2 4 6 2 4" xfId="7236" xr:uid="{00000000-0005-0000-0000-00008E1C0000}"/>
    <cellStyle name="Normal 2 4 6 2 4 2" xfId="7237" xr:uid="{00000000-0005-0000-0000-00008F1C0000}"/>
    <cellStyle name="Normal 2 4 6 2 4 2 2" xfId="7238" xr:uid="{00000000-0005-0000-0000-0000901C0000}"/>
    <cellStyle name="Normal 2 4 6 2 4 2 3" xfId="7239" xr:uid="{00000000-0005-0000-0000-0000911C0000}"/>
    <cellStyle name="Normal 2 4 6 2 4 3" xfId="7240" xr:uid="{00000000-0005-0000-0000-0000921C0000}"/>
    <cellStyle name="Normal 2 4 6 2 4 4" xfId="7241" xr:uid="{00000000-0005-0000-0000-0000931C0000}"/>
    <cellStyle name="Normal 2 4 6 2 5" xfId="7242" xr:uid="{00000000-0005-0000-0000-0000941C0000}"/>
    <cellStyle name="Normal 2 4 6 2 5 2" xfId="7243" xr:uid="{00000000-0005-0000-0000-0000951C0000}"/>
    <cellStyle name="Normal 2 4 6 2 5 3" xfId="7244" xr:uid="{00000000-0005-0000-0000-0000961C0000}"/>
    <cellStyle name="Normal 2 4 6 2 6" xfId="7245" xr:uid="{00000000-0005-0000-0000-0000971C0000}"/>
    <cellStyle name="Normal 2 4 6 2 7" xfId="7246" xr:uid="{00000000-0005-0000-0000-0000981C0000}"/>
    <cellStyle name="Normal 2 4 6 3" xfId="7247" xr:uid="{00000000-0005-0000-0000-0000991C0000}"/>
    <cellStyle name="Normal 2 4 6 3 2" xfId="7248" xr:uid="{00000000-0005-0000-0000-00009A1C0000}"/>
    <cellStyle name="Normal 2 4 6 3 2 2" xfId="7249" xr:uid="{00000000-0005-0000-0000-00009B1C0000}"/>
    <cellStyle name="Normal 2 4 6 3 2 3" xfId="7250" xr:uid="{00000000-0005-0000-0000-00009C1C0000}"/>
    <cellStyle name="Normal 2 4 6 3 3" xfId="7251" xr:uid="{00000000-0005-0000-0000-00009D1C0000}"/>
    <cellStyle name="Normal 2 4 6 3 4" xfId="7252" xr:uid="{00000000-0005-0000-0000-00009E1C0000}"/>
    <cellStyle name="Normal 2 4 6 4" xfId="7253" xr:uid="{00000000-0005-0000-0000-00009F1C0000}"/>
    <cellStyle name="Normal 2 4 6 4 2" xfId="7254" xr:uid="{00000000-0005-0000-0000-0000A01C0000}"/>
    <cellStyle name="Normal 2 4 6 4 2 2" xfId="7255" xr:uid="{00000000-0005-0000-0000-0000A11C0000}"/>
    <cellStyle name="Normal 2 4 6 4 2 3" xfId="7256" xr:uid="{00000000-0005-0000-0000-0000A21C0000}"/>
    <cellStyle name="Normal 2 4 6 4 3" xfId="7257" xr:uid="{00000000-0005-0000-0000-0000A31C0000}"/>
    <cellStyle name="Normal 2 4 6 4 4" xfId="7258" xr:uid="{00000000-0005-0000-0000-0000A41C0000}"/>
    <cellStyle name="Normal 2 4 6 5" xfId="7259" xr:uid="{00000000-0005-0000-0000-0000A51C0000}"/>
    <cellStyle name="Normal 2 4 6 5 2" xfId="7260" xr:uid="{00000000-0005-0000-0000-0000A61C0000}"/>
    <cellStyle name="Normal 2 4 6 5 2 2" xfId="7261" xr:uid="{00000000-0005-0000-0000-0000A71C0000}"/>
    <cellStyle name="Normal 2 4 6 5 2 3" xfId="7262" xr:uid="{00000000-0005-0000-0000-0000A81C0000}"/>
    <cellStyle name="Normal 2 4 6 5 3" xfId="7263" xr:uid="{00000000-0005-0000-0000-0000A91C0000}"/>
    <cellStyle name="Normal 2 4 6 5 4" xfId="7264" xr:uid="{00000000-0005-0000-0000-0000AA1C0000}"/>
    <cellStyle name="Normal 2 4 6 6" xfId="7265" xr:uid="{00000000-0005-0000-0000-0000AB1C0000}"/>
    <cellStyle name="Normal 2 4 6 6 2" xfId="7266" xr:uid="{00000000-0005-0000-0000-0000AC1C0000}"/>
    <cellStyle name="Normal 2 4 6 6 3" xfId="7267" xr:uid="{00000000-0005-0000-0000-0000AD1C0000}"/>
    <cellStyle name="Normal 2 4 6 7" xfId="7268" xr:uid="{00000000-0005-0000-0000-0000AE1C0000}"/>
    <cellStyle name="Normal 2 4 6 8" xfId="7269" xr:uid="{00000000-0005-0000-0000-0000AF1C0000}"/>
    <cellStyle name="Normal 2 4 6 9" xfId="7270" xr:uid="{00000000-0005-0000-0000-0000B01C0000}"/>
    <cellStyle name="Normal 2 4 7" xfId="7271" xr:uid="{00000000-0005-0000-0000-0000B11C0000}"/>
    <cellStyle name="Normal 2 4 7 2" xfId="7272" xr:uid="{00000000-0005-0000-0000-0000B21C0000}"/>
    <cellStyle name="Normal 2 4 7 2 2" xfId="7273" xr:uid="{00000000-0005-0000-0000-0000B31C0000}"/>
    <cellStyle name="Normal 2 4 7 2 2 2" xfId="7274" xr:uid="{00000000-0005-0000-0000-0000B41C0000}"/>
    <cellStyle name="Normal 2 4 7 2 2 2 2" xfId="7275" xr:uid="{00000000-0005-0000-0000-0000B51C0000}"/>
    <cellStyle name="Normal 2 4 7 2 2 2 3" xfId="7276" xr:uid="{00000000-0005-0000-0000-0000B61C0000}"/>
    <cellStyle name="Normal 2 4 7 2 2 3" xfId="7277" xr:uid="{00000000-0005-0000-0000-0000B71C0000}"/>
    <cellStyle name="Normal 2 4 7 2 2 4" xfId="7278" xr:uid="{00000000-0005-0000-0000-0000B81C0000}"/>
    <cellStyle name="Normal 2 4 7 2 3" xfId="7279" xr:uid="{00000000-0005-0000-0000-0000B91C0000}"/>
    <cellStyle name="Normal 2 4 7 2 3 2" xfId="7280" xr:uid="{00000000-0005-0000-0000-0000BA1C0000}"/>
    <cellStyle name="Normal 2 4 7 2 3 2 2" xfId="7281" xr:uid="{00000000-0005-0000-0000-0000BB1C0000}"/>
    <cellStyle name="Normal 2 4 7 2 3 2 3" xfId="7282" xr:uid="{00000000-0005-0000-0000-0000BC1C0000}"/>
    <cellStyle name="Normal 2 4 7 2 3 3" xfId="7283" xr:uid="{00000000-0005-0000-0000-0000BD1C0000}"/>
    <cellStyle name="Normal 2 4 7 2 3 4" xfId="7284" xr:uid="{00000000-0005-0000-0000-0000BE1C0000}"/>
    <cellStyle name="Normal 2 4 7 2 4" xfId="7285" xr:uid="{00000000-0005-0000-0000-0000BF1C0000}"/>
    <cellStyle name="Normal 2 4 7 2 4 2" xfId="7286" xr:uid="{00000000-0005-0000-0000-0000C01C0000}"/>
    <cellStyle name="Normal 2 4 7 2 4 2 2" xfId="7287" xr:uid="{00000000-0005-0000-0000-0000C11C0000}"/>
    <cellStyle name="Normal 2 4 7 2 4 2 3" xfId="7288" xr:uid="{00000000-0005-0000-0000-0000C21C0000}"/>
    <cellStyle name="Normal 2 4 7 2 4 3" xfId="7289" xr:uid="{00000000-0005-0000-0000-0000C31C0000}"/>
    <cellStyle name="Normal 2 4 7 2 4 4" xfId="7290" xr:uid="{00000000-0005-0000-0000-0000C41C0000}"/>
    <cellStyle name="Normal 2 4 7 2 5" xfId="7291" xr:uid="{00000000-0005-0000-0000-0000C51C0000}"/>
    <cellStyle name="Normal 2 4 7 2 5 2" xfId="7292" xr:uid="{00000000-0005-0000-0000-0000C61C0000}"/>
    <cellStyle name="Normal 2 4 7 2 5 3" xfId="7293" xr:uid="{00000000-0005-0000-0000-0000C71C0000}"/>
    <cellStyle name="Normal 2 4 7 2 6" xfId="7294" xr:uid="{00000000-0005-0000-0000-0000C81C0000}"/>
    <cellStyle name="Normal 2 4 7 2 7" xfId="7295" xr:uid="{00000000-0005-0000-0000-0000C91C0000}"/>
    <cellStyle name="Normal 2 4 7 3" xfId="7296" xr:uid="{00000000-0005-0000-0000-0000CA1C0000}"/>
    <cellStyle name="Normal 2 4 7 3 2" xfId="7297" xr:uid="{00000000-0005-0000-0000-0000CB1C0000}"/>
    <cellStyle name="Normal 2 4 7 3 2 2" xfId="7298" xr:uid="{00000000-0005-0000-0000-0000CC1C0000}"/>
    <cellStyle name="Normal 2 4 7 3 2 3" xfId="7299" xr:uid="{00000000-0005-0000-0000-0000CD1C0000}"/>
    <cellStyle name="Normal 2 4 7 3 3" xfId="7300" xr:uid="{00000000-0005-0000-0000-0000CE1C0000}"/>
    <cellStyle name="Normal 2 4 7 3 4" xfId="7301" xr:uid="{00000000-0005-0000-0000-0000CF1C0000}"/>
    <cellStyle name="Normal 2 4 7 4" xfId="7302" xr:uid="{00000000-0005-0000-0000-0000D01C0000}"/>
    <cellStyle name="Normal 2 4 7 4 2" xfId="7303" xr:uid="{00000000-0005-0000-0000-0000D11C0000}"/>
    <cellStyle name="Normal 2 4 7 4 2 2" xfId="7304" xr:uid="{00000000-0005-0000-0000-0000D21C0000}"/>
    <cellStyle name="Normal 2 4 7 4 2 3" xfId="7305" xr:uid="{00000000-0005-0000-0000-0000D31C0000}"/>
    <cellStyle name="Normal 2 4 7 4 3" xfId="7306" xr:uid="{00000000-0005-0000-0000-0000D41C0000}"/>
    <cellStyle name="Normal 2 4 7 4 4" xfId="7307" xr:uid="{00000000-0005-0000-0000-0000D51C0000}"/>
    <cellStyle name="Normal 2 4 7 5" xfId="7308" xr:uid="{00000000-0005-0000-0000-0000D61C0000}"/>
    <cellStyle name="Normal 2 4 7 5 2" xfId="7309" xr:uid="{00000000-0005-0000-0000-0000D71C0000}"/>
    <cellStyle name="Normal 2 4 7 5 2 2" xfId="7310" xr:uid="{00000000-0005-0000-0000-0000D81C0000}"/>
    <cellStyle name="Normal 2 4 7 5 2 3" xfId="7311" xr:uid="{00000000-0005-0000-0000-0000D91C0000}"/>
    <cellStyle name="Normal 2 4 7 5 3" xfId="7312" xr:uid="{00000000-0005-0000-0000-0000DA1C0000}"/>
    <cellStyle name="Normal 2 4 7 5 4" xfId="7313" xr:uid="{00000000-0005-0000-0000-0000DB1C0000}"/>
    <cellStyle name="Normal 2 4 7 6" xfId="7314" xr:uid="{00000000-0005-0000-0000-0000DC1C0000}"/>
    <cellStyle name="Normal 2 4 7 6 2" xfId="7315" xr:uid="{00000000-0005-0000-0000-0000DD1C0000}"/>
    <cellStyle name="Normal 2 4 7 6 3" xfId="7316" xr:uid="{00000000-0005-0000-0000-0000DE1C0000}"/>
    <cellStyle name="Normal 2 4 7 7" xfId="7317" xr:uid="{00000000-0005-0000-0000-0000DF1C0000}"/>
    <cellStyle name="Normal 2 4 7 8" xfId="7318" xr:uid="{00000000-0005-0000-0000-0000E01C0000}"/>
    <cellStyle name="Normal 2 4 7 9" xfId="7319" xr:uid="{00000000-0005-0000-0000-0000E11C0000}"/>
    <cellStyle name="Normal 2 4 8" xfId="7320" xr:uid="{00000000-0005-0000-0000-0000E21C0000}"/>
    <cellStyle name="Normal 2 4 8 2" xfId="7321" xr:uid="{00000000-0005-0000-0000-0000E31C0000}"/>
    <cellStyle name="Normal 2 4 8 2 2" xfId="7322" xr:uid="{00000000-0005-0000-0000-0000E41C0000}"/>
    <cellStyle name="Normal 2 4 8 2 2 2" xfId="7323" xr:uid="{00000000-0005-0000-0000-0000E51C0000}"/>
    <cellStyle name="Normal 2 4 8 2 2 2 2" xfId="7324" xr:uid="{00000000-0005-0000-0000-0000E61C0000}"/>
    <cellStyle name="Normal 2 4 8 2 2 2 3" xfId="7325" xr:uid="{00000000-0005-0000-0000-0000E71C0000}"/>
    <cellStyle name="Normal 2 4 8 2 2 3" xfId="7326" xr:uid="{00000000-0005-0000-0000-0000E81C0000}"/>
    <cellStyle name="Normal 2 4 8 2 2 4" xfId="7327" xr:uid="{00000000-0005-0000-0000-0000E91C0000}"/>
    <cellStyle name="Normal 2 4 8 2 3" xfId="7328" xr:uid="{00000000-0005-0000-0000-0000EA1C0000}"/>
    <cellStyle name="Normal 2 4 8 2 3 2" xfId="7329" xr:uid="{00000000-0005-0000-0000-0000EB1C0000}"/>
    <cellStyle name="Normal 2 4 8 2 3 2 2" xfId="7330" xr:uid="{00000000-0005-0000-0000-0000EC1C0000}"/>
    <cellStyle name="Normal 2 4 8 2 3 2 3" xfId="7331" xr:uid="{00000000-0005-0000-0000-0000ED1C0000}"/>
    <cellStyle name="Normal 2 4 8 2 3 3" xfId="7332" xr:uid="{00000000-0005-0000-0000-0000EE1C0000}"/>
    <cellStyle name="Normal 2 4 8 2 3 4" xfId="7333" xr:uid="{00000000-0005-0000-0000-0000EF1C0000}"/>
    <cellStyle name="Normal 2 4 8 2 4" xfId="7334" xr:uid="{00000000-0005-0000-0000-0000F01C0000}"/>
    <cellStyle name="Normal 2 4 8 2 4 2" xfId="7335" xr:uid="{00000000-0005-0000-0000-0000F11C0000}"/>
    <cellStyle name="Normal 2 4 8 2 4 2 2" xfId="7336" xr:uid="{00000000-0005-0000-0000-0000F21C0000}"/>
    <cellStyle name="Normal 2 4 8 2 4 2 3" xfId="7337" xr:uid="{00000000-0005-0000-0000-0000F31C0000}"/>
    <cellStyle name="Normal 2 4 8 2 4 3" xfId="7338" xr:uid="{00000000-0005-0000-0000-0000F41C0000}"/>
    <cellStyle name="Normal 2 4 8 2 4 4" xfId="7339" xr:uid="{00000000-0005-0000-0000-0000F51C0000}"/>
    <cellStyle name="Normal 2 4 8 2 5" xfId="7340" xr:uid="{00000000-0005-0000-0000-0000F61C0000}"/>
    <cellStyle name="Normal 2 4 8 2 5 2" xfId="7341" xr:uid="{00000000-0005-0000-0000-0000F71C0000}"/>
    <cellStyle name="Normal 2 4 8 2 5 3" xfId="7342" xr:uid="{00000000-0005-0000-0000-0000F81C0000}"/>
    <cellStyle name="Normal 2 4 8 2 6" xfId="7343" xr:uid="{00000000-0005-0000-0000-0000F91C0000}"/>
    <cellStyle name="Normal 2 4 8 2 7" xfId="7344" xr:uid="{00000000-0005-0000-0000-0000FA1C0000}"/>
    <cellStyle name="Normal 2 4 8 3" xfId="7345" xr:uid="{00000000-0005-0000-0000-0000FB1C0000}"/>
    <cellStyle name="Normal 2 4 8 3 2" xfId="7346" xr:uid="{00000000-0005-0000-0000-0000FC1C0000}"/>
    <cellStyle name="Normal 2 4 8 3 2 2" xfId="7347" xr:uid="{00000000-0005-0000-0000-0000FD1C0000}"/>
    <cellStyle name="Normal 2 4 8 3 2 3" xfId="7348" xr:uid="{00000000-0005-0000-0000-0000FE1C0000}"/>
    <cellStyle name="Normal 2 4 8 3 3" xfId="7349" xr:uid="{00000000-0005-0000-0000-0000FF1C0000}"/>
    <cellStyle name="Normal 2 4 8 3 4" xfId="7350" xr:uid="{00000000-0005-0000-0000-0000001D0000}"/>
    <cellStyle name="Normal 2 4 8 4" xfId="7351" xr:uid="{00000000-0005-0000-0000-0000011D0000}"/>
    <cellStyle name="Normal 2 4 8 4 2" xfId="7352" xr:uid="{00000000-0005-0000-0000-0000021D0000}"/>
    <cellStyle name="Normal 2 4 8 4 2 2" xfId="7353" xr:uid="{00000000-0005-0000-0000-0000031D0000}"/>
    <cellStyle name="Normal 2 4 8 4 2 3" xfId="7354" xr:uid="{00000000-0005-0000-0000-0000041D0000}"/>
    <cellStyle name="Normal 2 4 8 4 3" xfId="7355" xr:uid="{00000000-0005-0000-0000-0000051D0000}"/>
    <cellStyle name="Normal 2 4 8 4 4" xfId="7356" xr:uid="{00000000-0005-0000-0000-0000061D0000}"/>
    <cellStyle name="Normal 2 4 8 5" xfId="7357" xr:uid="{00000000-0005-0000-0000-0000071D0000}"/>
    <cellStyle name="Normal 2 4 8 5 2" xfId="7358" xr:uid="{00000000-0005-0000-0000-0000081D0000}"/>
    <cellStyle name="Normal 2 4 8 5 2 2" xfId="7359" xr:uid="{00000000-0005-0000-0000-0000091D0000}"/>
    <cellStyle name="Normal 2 4 8 5 2 3" xfId="7360" xr:uid="{00000000-0005-0000-0000-00000A1D0000}"/>
    <cellStyle name="Normal 2 4 8 5 3" xfId="7361" xr:uid="{00000000-0005-0000-0000-00000B1D0000}"/>
    <cellStyle name="Normal 2 4 8 5 4" xfId="7362" xr:uid="{00000000-0005-0000-0000-00000C1D0000}"/>
    <cellStyle name="Normal 2 4 8 6" xfId="7363" xr:uid="{00000000-0005-0000-0000-00000D1D0000}"/>
    <cellStyle name="Normal 2 4 8 6 2" xfId="7364" xr:uid="{00000000-0005-0000-0000-00000E1D0000}"/>
    <cellStyle name="Normal 2 4 8 6 3" xfId="7365" xr:uid="{00000000-0005-0000-0000-00000F1D0000}"/>
    <cellStyle name="Normal 2 4 8 7" xfId="7366" xr:uid="{00000000-0005-0000-0000-0000101D0000}"/>
    <cellStyle name="Normal 2 4 8 8" xfId="7367" xr:uid="{00000000-0005-0000-0000-0000111D0000}"/>
    <cellStyle name="Normal 2 4 8 9" xfId="7368" xr:uid="{00000000-0005-0000-0000-0000121D0000}"/>
    <cellStyle name="Normal 2 4 9" xfId="7369" xr:uid="{00000000-0005-0000-0000-0000131D0000}"/>
    <cellStyle name="Normal 2 4 9 2" xfId="7370" xr:uid="{00000000-0005-0000-0000-0000141D0000}"/>
    <cellStyle name="Normal 2 4 9 2 2" xfId="7371" xr:uid="{00000000-0005-0000-0000-0000151D0000}"/>
    <cellStyle name="Normal 2 4 9 2 2 2" xfId="7372" xr:uid="{00000000-0005-0000-0000-0000161D0000}"/>
    <cellStyle name="Normal 2 4 9 2 2 2 2" xfId="7373" xr:uid="{00000000-0005-0000-0000-0000171D0000}"/>
    <cellStyle name="Normal 2 4 9 2 2 2 3" xfId="7374" xr:uid="{00000000-0005-0000-0000-0000181D0000}"/>
    <cellStyle name="Normal 2 4 9 2 2 3" xfId="7375" xr:uid="{00000000-0005-0000-0000-0000191D0000}"/>
    <cellStyle name="Normal 2 4 9 2 2 4" xfId="7376" xr:uid="{00000000-0005-0000-0000-00001A1D0000}"/>
    <cellStyle name="Normal 2 4 9 2 3" xfId="7377" xr:uid="{00000000-0005-0000-0000-00001B1D0000}"/>
    <cellStyle name="Normal 2 4 9 2 3 2" xfId="7378" xr:uid="{00000000-0005-0000-0000-00001C1D0000}"/>
    <cellStyle name="Normal 2 4 9 2 3 2 2" xfId="7379" xr:uid="{00000000-0005-0000-0000-00001D1D0000}"/>
    <cellStyle name="Normal 2 4 9 2 3 2 3" xfId="7380" xr:uid="{00000000-0005-0000-0000-00001E1D0000}"/>
    <cellStyle name="Normal 2 4 9 2 3 3" xfId="7381" xr:uid="{00000000-0005-0000-0000-00001F1D0000}"/>
    <cellStyle name="Normal 2 4 9 2 3 4" xfId="7382" xr:uid="{00000000-0005-0000-0000-0000201D0000}"/>
    <cellStyle name="Normal 2 4 9 2 4" xfId="7383" xr:uid="{00000000-0005-0000-0000-0000211D0000}"/>
    <cellStyle name="Normal 2 4 9 2 4 2" xfId="7384" xr:uid="{00000000-0005-0000-0000-0000221D0000}"/>
    <cellStyle name="Normal 2 4 9 2 4 2 2" xfId="7385" xr:uid="{00000000-0005-0000-0000-0000231D0000}"/>
    <cellStyle name="Normal 2 4 9 2 4 2 3" xfId="7386" xr:uid="{00000000-0005-0000-0000-0000241D0000}"/>
    <cellStyle name="Normal 2 4 9 2 4 3" xfId="7387" xr:uid="{00000000-0005-0000-0000-0000251D0000}"/>
    <cellStyle name="Normal 2 4 9 2 4 4" xfId="7388" xr:uid="{00000000-0005-0000-0000-0000261D0000}"/>
    <cellStyle name="Normal 2 4 9 2 5" xfId="7389" xr:uid="{00000000-0005-0000-0000-0000271D0000}"/>
    <cellStyle name="Normal 2 4 9 2 5 2" xfId="7390" xr:uid="{00000000-0005-0000-0000-0000281D0000}"/>
    <cellStyle name="Normal 2 4 9 2 5 3" xfId="7391" xr:uid="{00000000-0005-0000-0000-0000291D0000}"/>
    <cellStyle name="Normal 2 4 9 2 6" xfId="7392" xr:uid="{00000000-0005-0000-0000-00002A1D0000}"/>
    <cellStyle name="Normal 2 4 9 2 7" xfId="7393" xr:uid="{00000000-0005-0000-0000-00002B1D0000}"/>
    <cellStyle name="Normal 2 4 9 3" xfId="7394" xr:uid="{00000000-0005-0000-0000-00002C1D0000}"/>
    <cellStyle name="Normal 2 4 9 3 2" xfId="7395" xr:uid="{00000000-0005-0000-0000-00002D1D0000}"/>
    <cellStyle name="Normal 2 4 9 3 2 2" xfId="7396" xr:uid="{00000000-0005-0000-0000-00002E1D0000}"/>
    <cellStyle name="Normal 2 4 9 3 2 3" xfId="7397" xr:uid="{00000000-0005-0000-0000-00002F1D0000}"/>
    <cellStyle name="Normal 2 4 9 3 3" xfId="7398" xr:uid="{00000000-0005-0000-0000-0000301D0000}"/>
    <cellStyle name="Normal 2 4 9 3 4" xfId="7399" xr:uid="{00000000-0005-0000-0000-0000311D0000}"/>
    <cellStyle name="Normal 2 4 9 4" xfId="7400" xr:uid="{00000000-0005-0000-0000-0000321D0000}"/>
    <cellStyle name="Normal 2 4 9 4 2" xfId="7401" xr:uid="{00000000-0005-0000-0000-0000331D0000}"/>
    <cellStyle name="Normal 2 4 9 4 2 2" xfId="7402" xr:uid="{00000000-0005-0000-0000-0000341D0000}"/>
    <cellStyle name="Normal 2 4 9 4 2 3" xfId="7403" xr:uid="{00000000-0005-0000-0000-0000351D0000}"/>
    <cellStyle name="Normal 2 4 9 4 3" xfId="7404" xr:uid="{00000000-0005-0000-0000-0000361D0000}"/>
    <cellStyle name="Normal 2 4 9 4 4" xfId="7405" xr:uid="{00000000-0005-0000-0000-0000371D0000}"/>
    <cellStyle name="Normal 2 4 9 5" xfId="7406" xr:uid="{00000000-0005-0000-0000-0000381D0000}"/>
    <cellStyle name="Normal 2 4 9 5 2" xfId="7407" xr:uid="{00000000-0005-0000-0000-0000391D0000}"/>
    <cellStyle name="Normal 2 4 9 5 2 2" xfId="7408" xr:uid="{00000000-0005-0000-0000-00003A1D0000}"/>
    <cellStyle name="Normal 2 4 9 5 2 3" xfId="7409" xr:uid="{00000000-0005-0000-0000-00003B1D0000}"/>
    <cellStyle name="Normal 2 4 9 5 3" xfId="7410" xr:uid="{00000000-0005-0000-0000-00003C1D0000}"/>
    <cellStyle name="Normal 2 4 9 5 4" xfId="7411" xr:uid="{00000000-0005-0000-0000-00003D1D0000}"/>
    <cellStyle name="Normal 2 4 9 6" xfId="7412" xr:uid="{00000000-0005-0000-0000-00003E1D0000}"/>
    <cellStyle name="Normal 2 4 9 6 2" xfId="7413" xr:uid="{00000000-0005-0000-0000-00003F1D0000}"/>
    <cellStyle name="Normal 2 4 9 6 3" xfId="7414" xr:uid="{00000000-0005-0000-0000-0000401D0000}"/>
    <cellStyle name="Normal 2 4 9 7" xfId="7415" xr:uid="{00000000-0005-0000-0000-0000411D0000}"/>
    <cellStyle name="Normal 2 4 9 8" xfId="7416" xr:uid="{00000000-0005-0000-0000-0000421D0000}"/>
    <cellStyle name="Normal 2 4 9 9" xfId="7417" xr:uid="{00000000-0005-0000-0000-0000431D0000}"/>
    <cellStyle name="Normal 2 5" xfId="7418" xr:uid="{00000000-0005-0000-0000-0000441D0000}"/>
    <cellStyle name="Normal 2 5 2" xfId="7419" xr:uid="{00000000-0005-0000-0000-0000451D0000}"/>
    <cellStyle name="Normal 2 5 2 10" xfId="7420" xr:uid="{00000000-0005-0000-0000-0000461D0000}"/>
    <cellStyle name="Normal 2 5 2 11" xfId="43908" xr:uid="{00000000-0005-0000-0000-0000471D0000}"/>
    <cellStyle name="Normal 2 5 2 12" xfId="43912" xr:uid="{00000000-0005-0000-0000-0000481D0000}"/>
    <cellStyle name="Normal 2 5 2 2" xfId="7421" xr:uid="{00000000-0005-0000-0000-0000491D0000}"/>
    <cellStyle name="Normal 2 5 2 2 2" xfId="7422" xr:uid="{00000000-0005-0000-0000-00004A1D0000}"/>
    <cellStyle name="Normal 2 5 2 2 2 2" xfId="7423" xr:uid="{00000000-0005-0000-0000-00004B1D0000}"/>
    <cellStyle name="Normal 2 5 2 2 2 2 2" xfId="7424" xr:uid="{00000000-0005-0000-0000-00004C1D0000}"/>
    <cellStyle name="Normal 2 5 2 2 2 2 2 2" xfId="7425" xr:uid="{00000000-0005-0000-0000-00004D1D0000}"/>
    <cellStyle name="Normal 2 5 2 2 2 2 2 3" xfId="7426" xr:uid="{00000000-0005-0000-0000-00004E1D0000}"/>
    <cellStyle name="Normal 2 5 2 2 2 2 3" xfId="7427" xr:uid="{00000000-0005-0000-0000-00004F1D0000}"/>
    <cellStyle name="Normal 2 5 2 2 2 2 4" xfId="7428" xr:uid="{00000000-0005-0000-0000-0000501D0000}"/>
    <cellStyle name="Normal 2 5 2 2 2 3" xfId="7429" xr:uid="{00000000-0005-0000-0000-0000511D0000}"/>
    <cellStyle name="Normal 2 5 2 2 2 3 2" xfId="7430" xr:uid="{00000000-0005-0000-0000-0000521D0000}"/>
    <cellStyle name="Normal 2 5 2 2 2 3 2 2" xfId="7431" xr:uid="{00000000-0005-0000-0000-0000531D0000}"/>
    <cellStyle name="Normal 2 5 2 2 2 3 2 3" xfId="7432" xr:uid="{00000000-0005-0000-0000-0000541D0000}"/>
    <cellStyle name="Normal 2 5 2 2 2 3 3" xfId="7433" xr:uid="{00000000-0005-0000-0000-0000551D0000}"/>
    <cellStyle name="Normal 2 5 2 2 2 3 4" xfId="7434" xr:uid="{00000000-0005-0000-0000-0000561D0000}"/>
    <cellStyle name="Normal 2 5 2 2 2 4" xfId="7435" xr:uid="{00000000-0005-0000-0000-0000571D0000}"/>
    <cellStyle name="Normal 2 5 2 2 2 4 2" xfId="7436" xr:uid="{00000000-0005-0000-0000-0000581D0000}"/>
    <cellStyle name="Normal 2 5 2 2 2 4 2 2" xfId="7437" xr:uid="{00000000-0005-0000-0000-0000591D0000}"/>
    <cellStyle name="Normal 2 5 2 2 2 4 2 3" xfId="7438" xr:uid="{00000000-0005-0000-0000-00005A1D0000}"/>
    <cellStyle name="Normal 2 5 2 2 2 4 3" xfId="7439" xr:uid="{00000000-0005-0000-0000-00005B1D0000}"/>
    <cellStyle name="Normal 2 5 2 2 2 4 4" xfId="7440" xr:uid="{00000000-0005-0000-0000-00005C1D0000}"/>
    <cellStyle name="Normal 2 5 2 2 2 5" xfId="7441" xr:uid="{00000000-0005-0000-0000-00005D1D0000}"/>
    <cellStyle name="Normal 2 5 2 2 2 5 2" xfId="7442" xr:uid="{00000000-0005-0000-0000-00005E1D0000}"/>
    <cellStyle name="Normal 2 5 2 2 2 5 3" xfId="7443" xr:uid="{00000000-0005-0000-0000-00005F1D0000}"/>
    <cellStyle name="Normal 2 5 2 2 2 6" xfId="7444" xr:uid="{00000000-0005-0000-0000-0000601D0000}"/>
    <cellStyle name="Normal 2 5 2 2 2 7" xfId="7445" xr:uid="{00000000-0005-0000-0000-0000611D0000}"/>
    <cellStyle name="Normal 2 5 2 2 3" xfId="7446" xr:uid="{00000000-0005-0000-0000-0000621D0000}"/>
    <cellStyle name="Normal 2 5 2 2 3 2" xfId="7447" xr:uid="{00000000-0005-0000-0000-0000631D0000}"/>
    <cellStyle name="Normal 2 5 2 2 3 2 2" xfId="7448" xr:uid="{00000000-0005-0000-0000-0000641D0000}"/>
    <cellStyle name="Normal 2 5 2 2 3 2 3" xfId="7449" xr:uid="{00000000-0005-0000-0000-0000651D0000}"/>
    <cellStyle name="Normal 2 5 2 2 3 3" xfId="7450" xr:uid="{00000000-0005-0000-0000-0000661D0000}"/>
    <cellStyle name="Normal 2 5 2 2 3 4" xfId="7451" xr:uid="{00000000-0005-0000-0000-0000671D0000}"/>
    <cellStyle name="Normal 2 5 2 2 4" xfId="7452" xr:uid="{00000000-0005-0000-0000-0000681D0000}"/>
    <cellStyle name="Normal 2 5 2 2 4 2" xfId="7453" xr:uid="{00000000-0005-0000-0000-0000691D0000}"/>
    <cellStyle name="Normal 2 5 2 2 4 2 2" xfId="7454" xr:uid="{00000000-0005-0000-0000-00006A1D0000}"/>
    <cellStyle name="Normal 2 5 2 2 4 2 3" xfId="7455" xr:uid="{00000000-0005-0000-0000-00006B1D0000}"/>
    <cellStyle name="Normal 2 5 2 2 4 3" xfId="7456" xr:uid="{00000000-0005-0000-0000-00006C1D0000}"/>
    <cellStyle name="Normal 2 5 2 2 4 4" xfId="7457" xr:uid="{00000000-0005-0000-0000-00006D1D0000}"/>
    <cellStyle name="Normal 2 5 2 2 5" xfId="7458" xr:uid="{00000000-0005-0000-0000-00006E1D0000}"/>
    <cellStyle name="Normal 2 5 2 2 5 2" xfId="7459" xr:uid="{00000000-0005-0000-0000-00006F1D0000}"/>
    <cellStyle name="Normal 2 5 2 2 5 2 2" xfId="7460" xr:uid="{00000000-0005-0000-0000-0000701D0000}"/>
    <cellStyle name="Normal 2 5 2 2 5 2 3" xfId="7461" xr:uid="{00000000-0005-0000-0000-0000711D0000}"/>
    <cellStyle name="Normal 2 5 2 2 5 3" xfId="7462" xr:uid="{00000000-0005-0000-0000-0000721D0000}"/>
    <cellStyle name="Normal 2 5 2 2 5 4" xfId="7463" xr:uid="{00000000-0005-0000-0000-0000731D0000}"/>
    <cellStyle name="Normal 2 5 2 2 6" xfId="7464" xr:uid="{00000000-0005-0000-0000-0000741D0000}"/>
    <cellStyle name="Normal 2 5 2 2 6 2" xfId="7465" xr:uid="{00000000-0005-0000-0000-0000751D0000}"/>
    <cellStyle name="Normal 2 5 2 2 6 3" xfId="7466" xr:uid="{00000000-0005-0000-0000-0000761D0000}"/>
    <cellStyle name="Normal 2 5 2 2 7" xfId="7467" xr:uid="{00000000-0005-0000-0000-0000771D0000}"/>
    <cellStyle name="Normal 2 5 2 2 8" xfId="7468" xr:uid="{00000000-0005-0000-0000-0000781D0000}"/>
    <cellStyle name="Normal 2 5 2 2 9" xfId="7469" xr:uid="{00000000-0005-0000-0000-0000791D0000}"/>
    <cellStyle name="Normal 2 5 2 3" xfId="7470" xr:uid="{00000000-0005-0000-0000-00007A1D0000}"/>
    <cellStyle name="Normal 2 5 2 3 2" xfId="7471" xr:uid="{00000000-0005-0000-0000-00007B1D0000}"/>
    <cellStyle name="Normal 2 5 2 3 2 2" xfId="7472" xr:uid="{00000000-0005-0000-0000-00007C1D0000}"/>
    <cellStyle name="Normal 2 5 2 3 2 2 2" xfId="7473" xr:uid="{00000000-0005-0000-0000-00007D1D0000}"/>
    <cellStyle name="Normal 2 5 2 3 2 2 3" xfId="7474" xr:uid="{00000000-0005-0000-0000-00007E1D0000}"/>
    <cellStyle name="Normal 2 5 2 3 2 3" xfId="7475" xr:uid="{00000000-0005-0000-0000-00007F1D0000}"/>
    <cellStyle name="Normal 2 5 2 3 2 4" xfId="7476" xr:uid="{00000000-0005-0000-0000-0000801D0000}"/>
    <cellStyle name="Normal 2 5 2 3 3" xfId="7477" xr:uid="{00000000-0005-0000-0000-0000811D0000}"/>
    <cellStyle name="Normal 2 5 2 3 3 2" xfId="7478" xr:uid="{00000000-0005-0000-0000-0000821D0000}"/>
    <cellStyle name="Normal 2 5 2 3 3 2 2" xfId="7479" xr:uid="{00000000-0005-0000-0000-0000831D0000}"/>
    <cellStyle name="Normal 2 5 2 3 3 2 3" xfId="7480" xr:uid="{00000000-0005-0000-0000-0000841D0000}"/>
    <cellStyle name="Normal 2 5 2 3 3 3" xfId="7481" xr:uid="{00000000-0005-0000-0000-0000851D0000}"/>
    <cellStyle name="Normal 2 5 2 3 3 4" xfId="7482" xr:uid="{00000000-0005-0000-0000-0000861D0000}"/>
    <cellStyle name="Normal 2 5 2 3 4" xfId="7483" xr:uid="{00000000-0005-0000-0000-0000871D0000}"/>
    <cellStyle name="Normal 2 5 2 3 4 2" xfId="7484" xr:uid="{00000000-0005-0000-0000-0000881D0000}"/>
    <cellStyle name="Normal 2 5 2 3 4 2 2" xfId="7485" xr:uid="{00000000-0005-0000-0000-0000891D0000}"/>
    <cellStyle name="Normal 2 5 2 3 4 2 3" xfId="7486" xr:uid="{00000000-0005-0000-0000-00008A1D0000}"/>
    <cellStyle name="Normal 2 5 2 3 4 3" xfId="7487" xr:uid="{00000000-0005-0000-0000-00008B1D0000}"/>
    <cellStyle name="Normal 2 5 2 3 4 4" xfId="7488" xr:uid="{00000000-0005-0000-0000-00008C1D0000}"/>
    <cellStyle name="Normal 2 5 2 3 5" xfId="7489" xr:uid="{00000000-0005-0000-0000-00008D1D0000}"/>
    <cellStyle name="Normal 2 5 2 3 5 2" xfId="7490" xr:uid="{00000000-0005-0000-0000-00008E1D0000}"/>
    <cellStyle name="Normal 2 5 2 3 5 3" xfId="7491" xr:uid="{00000000-0005-0000-0000-00008F1D0000}"/>
    <cellStyle name="Normal 2 5 2 3 6" xfId="7492" xr:uid="{00000000-0005-0000-0000-0000901D0000}"/>
    <cellStyle name="Normal 2 5 2 3 7" xfId="7493" xr:uid="{00000000-0005-0000-0000-0000911D0000}"/>
    <cellStyle name="Normal 2 5 2 3 8" xfId="7494" xr:uid="{00000000-0005-0000-0000-0000921D0000}"/>
    <cellStyle name="Normal 2 5 2 4" xfId="7495" xr:uid="{00000000-0005-0000-0000-0000931D0000}"/>
    <cellStyle name="Normal 2 5 2 4 2" xfId="7496" xr:uid="{00000000-0005-0000-0000-0000941D0000}"/>
    <cellStyle name="Normal 2 5 2 4 2 2" xfId="7497" xr:uid="{00000000-0005-0000-0000-0000951D0000}"/>
    <cellStyle name="Normal 2 5 2 4 2 3" xfId="7498" xr:uid="{00000000-0005-0000-0000-0000961D0000}"/>
    <cellStyle name="Normal 2 5 2 4 3" xfId="7499" xr:uid="{00000000-0005-0000-0000-0000971D0000}"/>
    <cellStyle name="Normal 2 5 2 4 4" xfId="7500" xr:uid="{00000000-0005-0000-0000-0000981D0000}"/>
    <cellStyle name="Normal 2 5 2 4 5" xfId="7501" xr:uid="{00000000-0005-0000-0000-0000991D0000}"/>
    <cellStyle name="Normal 2 5 2 5" xfId="7502" xr:uid="{00000000-0005-0000-0000-00009A1D0000}"/>
    <cellStyle name="Normal 2 5 2 5 2" xfId="7503" xr:uid="{00000000-0005-0000-0000-00009B1D0000}"/>
    <cellStyle name="Normal 2 5 2 5 2 2" xfId="7504" xr:uid="{00000000-0005-0000-0000-00009C1D0000}"/>
    <cellStyle name="Normal 2 5 2 5 2 3" xfId="7505" xr:uid="{00000000-0005-0000-0000-00009D1D0000}"/>
    <cellStyle name="Normal 2 5 2 5 3" xfId="7506" xr:uid="{00000000-0005-0000-0000-00009E1D0000}"/>
    <cellStyle name="Normal 2 5 2 5 4" xfId="7507" xr:uid="{00000000-0005-0000-0000-00009F1D0000}"/>
    <cellStyle name="Normal 2 5 2 6" xfId="7508" xr:uid="{00000000-0005-0000-0000-0000A01D0000}"/>
    <cellStyle name="Normal 2 5 2 6 2" xfId="7509" xr:uid="{00000000-0005-0000-0000-0000A11D0000}"/>
    <cellStyle name="Normal 2 5 2 6 2 2" xfId="7510" xr:uid="{00000000-0005-0000-0000-0000A21D0000}"/>
    <cellStyle name="Normal 2 5 2 6 2 3" xfId="7511" xr:uid="{00000000-0005-0000-0000-0000A31D0000}"/>
    <cellStyle name="Normal 2 5 2 6 3" xfId="7512" xr:uid="{00000000-0005-0000-0000-0000A41D0000}"/>
    <cellStyle name="Normal 2 5 2 6 4" xfId="7513" xr:uid="{00000000-0005-0000-0000-0000A51D0000}"/>
    <cellStyle name="Normal 2 5 2 7" xfId="7514" xr:uid="{00000000-0005-0000-0000-0000A61D0000}"/>
    <cellStyle name="Normal 2 5 2 7 2" xfId="7515" xr:uid="{00000000-0005-0000-0000-0000A71D0000}"/>
    <cellStyle name="Normal 2 5 2 7 3" xfId="7516" xr:uid="{00000000-0005-0000-0000-0000A81D0000}"/>
    <cellStyle name="Normal 2 5 2 8" xfId="7517" xr:uid="{00000000-0005-0000-0000-0000A91D0000}"/>
    <cellStyle name="Normal 2 5 2 9" xfId="7518" xr:uid="{00000000-0005-0000-0000-0000AA1D0000}"/>
    <cellStyle name="Normal 2 5 3" xfId="7519" xr:uid="{00000000-0005-0000-0000-0000AB1D0000}"/>
    <cellStyle name="Normal 2 5 3 2" xfId="7520" xr:uid="{00000000-0005-0000-0000-0000AC1D0000}"/>
    <cellStyle name="Normal 2 5 3 2 2" xfId="7521" xr:uid="{00000000-0005-0000-0000-0000AD1D0000}"/>
    <cellStyle name="Normal 2 5 3 2 2 2" xfId="7522" xr:uid="{00000000-0005-0000-0000-0000AE1D0000}"/>
    <cellStyle name="Normal 2 5 3 2 2 2 2" xfId="7523" xr:uid="{00000000-0005-0000-0000-0000AF1D0000}"/>
    <cellStyle name="Normal 2 5 3 2 2 2 3" xfId="7524" xr:uid="{00000000-0005-0000-0000-0000B01D0000}"/>
    <cellStyle name="Normal 2 5 3 2 2 3" xfId="7525" xr:uid="{00000000-0005-0000-0000-0000B11D0000}"/>
    <cellStyle name="Normal 2 5 3 2 2 4" xfId="7526" xr:uid="{00000000-0005-0000-0000-0000B21D0000}"/>
    <cellStyle name="Normal 2 5 3 2 2 5" xfId="7527" xr:uid="{00000000-0005-0000-0000-0000B31D0000}"/>
    <cellStyle name="Normal 2 5 3 2 3" xfId="7528" xr:uid="{00000000-0005-0000-0000-0000B41D0000}"/>
    <cellStyle name="Normal 2 5 3 2 3 2" xfId="7529" xr:uid="{00000000-0005-0000-0000-0000B51D0000}"/>
    <cellStyle name="Normal 2 5 3 2 3 2 2" xfId="7530" xr:uid="{00000000-0005-0000-0000-0000B61D0000}"/>
    <cellStyle name="Normal 2 5 3 2 3 2 3" xfId="7531" xr:uid="{00000000-0005-0000-0000-0000B71D0000}"/>
    <cellStyle name="Normal 2 5 3 2 3 3" xfId="7532" xr:uid="{00000000-0005-0000-0000-0000B81D0000}"/>
    <cellStyle name="Normal 2 5 3 2 3 4" xfId="7533" xr:uid="{00000000-0005-0000-0000-0000B91D0000}"/>
    <cellStyle name="Normal 2 5 3 2 4" xfId="7534" xr:uid="{00000000-0005-0000-0000-0000BA1D0000}"/>
    <cellStyle name="Normal 2 5 3 2 4 2" xfId="7535" xr:uid="{00000000-0005-0000-0000-0000BB1D0000}"/>
    <cellStyle name="Normal 2 5 3 2 4 2 2" xfId="7536" xr:uid="{00000000-0005-0000-0000-0000BC1D0000}"/>
    <cellStyle name="Normal 2 5 3 2 4 2 3" xfId="7537" xr:uid="{00000000-0005-0000-0000-0000BD1D0000}"/>
    <cellStyle name="Normal 2 5 3 2 4 3" xfId="7538" xr:uid="{00000000-0005-0000-0000-0000BE1D0000}"/>
    <cellStyle name="Normal 2 5 3 2 4 4" xfId="7539" xr:uid="{00000000-0005-0000-0000-0000BF1D0000}"/>
    <cellStyle name="Normal 2 5 3 2 5" xfId="7540" xr:uid="{00000000-0005-0000-0000-0000C01D0000}"/>
    <cellStyle name="Normal 2 5 3 2 5 2" xfId="7541" xr:uid="{00000000-0005-0000-0000-0000C11D0000}"/>
    <cellStyle name="Normal 2 5 3 2 5 3" xfId="7542" xr:uid="{00000000-0005-0000-0000-0000C21D0000}"/>
    <cellStyle name="Normal 2 5 3 2 6" xfId="7543" xr:uid="{00000000-0005-0000-0000-0000C31D0000}"/>
    <cellStyle name="Normal 2 5 3 2 7" xfId="7544" xr:uid="{00000000-0005-0000-0000-0000C41D0000}"/>
    <cellStyle name="Normal 2 5 3 3" xfId="7545" xr:uid="{00000000-0005-0000-0000-0000C51D0000}"/>
    <cellStyle name="Normal 2 5 3 3 2" xfId="7546" xr:uid="{00000000-0005-0000-0000-0000C61D0000}"/>
    <cellStyle name="Normal 2 5 3 3 2 2" xfId="7547" xr:uid="{00000000-0005-0000-0000-0000C71D0000}"/>
    <cellStyle name="Normal 2 5 3 3 2 3" xfId="7548" xr:uid="{00000000-0005-0000-0000-0000C81D0000}"/>
    <cellStyle name="Normal 2 5 3 3 3" xfId="7549" xr:uid="{00000000-0005-0000-0000-0000C91D0000}"/>
    <cellStyle name="Normal 2 5 3 3 4" xfId="7550" xr:uid="{00000000-0005-0000-0000-0000CA1D0000}"/>
    <cellStyle name="Normal 2 5 3 4" xfId="7551" xr:uid="{00000000-0005-0000-0000-0000CB1D0000}"/>
    <cellStyle name="Normal 2 5 3 4 2" xfId="7552" xr:uid="{00000000-0005-0000-0000-0000CC1D0000}"/>
    <cellStyle name="Normal 2 5 3 4 2 2" xfId="7553" xr:uid="{00000000-0005-0000-0000-0000CD1D0000}"/>
    <cellStyle name="Normal 2 5 3 4 2 3" xfId="7554" xr:uid="{00000000-0005-0000-0000-0000CE1D0000}"/>
    <cellStyle name="Normal 2 5 3 4 3" xfId="7555" xr:uid="{00000000-0005-0000-0000-0000CF1D0000}"/>
    <cellStyle name="Normal 2 5 3 4 4" xfId="7556" xr:uid="{00000000-0005-0000-0000-0000D01D0000}"/>
    <cellStyle name="Normal 2 5 3 5" xfId="7557" xr:uid="{00000000-0005-0000-0000-0000D11D0000}"/>
    <cellStyle name="Normal 2 5 3 5 2" xfId="7558" xr:uid="{00000000-0005-0000-0000-0000D21D0000}"/>
    <cellStyle name="Normal 2 5 3 5 2 2" xfId="7559" xr:uid="{00000000-0005-0000-0000-0000D31D0000}"/>
    <cellStyle name="Normal 2 5 3 5 2 3" xfId="7560" xr:uid="{00000000-0005-0000-0000-0000D41D0000}"/>
    <cellStyle name="Normal 2 5 3 5 3" xfId="7561" xr:uid="{00000000-0005-0000-0000-0000D51D0000}"/>
    <cellStyle name="Normal 2 5 3 5 4" xfId="7562" xr:uid="{00000000-0005-0000-0000-0000D61D0000}"/>
    <cellStyle name="Normal 2 5 3 6" xfId="7563" xr:uid="{00000000-0005-0000-0000-0000D71D0000}"/>
    <cellStyle name="Normal 2 5 3 6 2" xfId="7564" xr:uid="{00000000-0005-0000-0000-0000D81D0000}"/>
    <cellStyle name="Normal 2 5 3 6 3" xfId="7565" xr:uid="{00000000-0005-0000-0000-0000D91D0000}"/>
    <cellStyle name="Normal 2 5 3 7" xfId="7566" xr:uid="{00000000-0005-0000-0000-0000DA1D0000}"/>
    <cellStyle name="Normal 2 5 3 8" xfId="7567" xr:uid="{00000000-0005-0000-0000-0000DB1D0000}"/>
    <cellStyle name="Normal 2 5 3 9" xfId="7568" xr:uid="{00000000-0005-0000-0000-0000DC1D0000}"/>
    <cellStyle name="Normal 2 5 4" xfId="7569" xr:uid="{00000000-0005-0000-0000-0000DD1D0000}"/>
    <cellStyle name="Normal 2 5 4 2" xfId="7570" xr:uid="{00000000-0005-0000-0000-0000DE1D0000}"/>
    <cellStyle name="Normal 2 5 4 2 2" xfId="7571" xr:uid="{00000000-0005-0000-0000-0000DF1D0000}"/>
    <cellStyle name="Normal 2 5 4 2 2 2" xfId="7572" xr:uid="{00000000-0005-0000-0000-0000E01D0000}"/>
    <cellStyle name="Normal 2 5 4 2 2 2 2" xfId="7573" xr:uid="{00000000-0005-0000-0000-0000E11D0000}"/>
    <cellStyle name="Normal 2 5 4 2 2 2 3" xfId="7574" xr:uid="{00000000-0005-0000-0000-0000E21D0000}"/>
    <cellStyle name="Normal 2 5 4 2 2 3" xfId="7575" xr:uid="{00000000-0005-0000-0000-0000E31D0000}"/>
    <cellStyle name="Normal 2 5 4 2 2 4" xfId="7576" xr:uid="{00000000-0005-0000-0000-0000E41D0000}"/>
    <cellStyle name="Normal 2 5 4 2 3" xfId="7577" xr:uid="{00000000-0005-0000-0000-0000E51D0000}"/>
    <cellStyle name="Normal 2 5 4 2 3 2" xfId="7578" xr:uid="{00000000-0005-0000-0000-0000E61D0000}"/>
    <cellStyle name="Normal 2 5 4 2 3 2 2" xfId="7579" xr:uid="{00000000-0005-0000-0000-0000E71D0000}"/>
    <cellStyle name="Normal 2 5 4 2 3 2 3" xfId="7580" xr:uid="{00000000-0005-0000-0000-0000E81D0000}"/>
    <cellStyle name="Normal 2 5 4 2 3 3" xfId="7581" xr:uid="{00000000-0005-0000-0000-0000E91D0000}"/>
    <cellStyle name="Normal 2 5 4 2 3 4" xfId="7582" xr:uid="{00000000-0005-0000-0000-0000EA1D0000}"/>
    <cellStyle name="Normal 2 5 4 2 4" xfId="7583" xr:uid="{00000000-0005-0000-0000-0000EB1D0000}"/>
    <cellStyle name="Normal 2 5 4 2 4 2" xfId="7584" xr:uid="{00000000-0005-0000-0000-0000EC1D0000}"/>
    <cellStyle name="Normal 2 5 4 2 4 2 2" xfId="7585" xr:uid="{00000000-0005-0000-0000-0000ED1D0000}"/>
    <cellStyle name="Normal 2 5 4 2 4 2 3" xfId="7586" xr:uid="{00000000-0005-0000-0000-0000EE1D0000}"/>
    <cellStyle name="Normal 2 5 4 2 4 3" xfId="7587" xr:uid="{00000000-0005-0000-0000-0000EF1D0000}"/>
    <cellStyle name="Normal 2 5 4 2 4 4" xfId="7588" xr:uid="{00000000-0005-0000-0000-0000F01D0000}"/>
    <cellStyle name="Normal 2 5 4 2 5" xfId="7589" xr:uid="{00000000-0005-0000-0000-0000F11D0000}"/>
    <cellStyle name="Normal 2 5 4 2 5 2" xfId="7590" xr:uid="{00000000-0005-0000-0000-0000F21D0000}"/>
    <cellStyle name="Normal 2 5 4 2 5 3" xfId="7591" xr:uid="{00000000-0005-0000-0000-0000F31D0000}"/>
    <cellStyle name="Normal 2 5 4 2 6" xfId="7592" xr:uid="{00000000-0005-0000-0000-0000F41D0000}"/>
    <cellStyle name="Normal 2 5 4 2 7" xfId="7593" xr:uid="{00000000-0005-0000-0000-0000F51D0000}"/>
    <cellStyle name="Normal 2 5 4 2 8" xfId="7594" xr:uid="{00000000-0005-0000-0000-0000F61D0000}"/>
    <cellStyle name="Normal 2 5 4 3" xfId="7595" xr:uid="{00000000-0005-0000-0000-0000F71D0000}"/>
    <cellStyle name="Normal 2 5 4 3 2" xfId="7596" xr:uid="{00000000-0005-0000-0000-0000F81D0000}"/>
    <cellStyle name="Normal 2 5 4 3 2 2" xfId="7597" xr:uid="{00000000-0005-0000-0000-0000F91D0000}"/>
    <cellStyle name="Normal 2 5 4 3 2 3" xfId="7598" xr:uid="{00000000-0005-0000-0000-0000FA1D0000}"/>
    <cellStyle name="Normal 2 5 4 3 3" xfId="7599" xr:uid="{00000000-0005-0000-0000-0000FB1D0000}"/>
    <cellStyle name="Normal 2 5 4 3 4" xfId="7600" xr:uid="{00000000-0005-0000-0000-0000FC1D0000}"/>
    <cellStyle name="Normal 2 5 4 4" xfId="7601" xr:uid="{00000000-0005-0000-0000-0000FD1D0000}"/>
    <cellStyle name="Normal 2 5 4 4 2" xfId="7602" xr:uid="{00000000-0005-0000-0000-0000FE1D0000}"/>
    <cellStyle name="Normal 2 5 4 4 2 2" xfId="7603" xr:uid="{00000000-0005-0000-0000-0000FF1D0000}"/>
    <cellStyle name="Normal 2 5 4 4 2 3" xfId="7604" xr:uid="{00000000-0005-0000-0000-0000001E0000}"/>
    <cellStyle name="Normal 2 5 4 4 3" xfId="7605" xr:uid="{00000000-0005-0000-0000-0000011E0000}"/>
    <cellStyle name="Normal 2 5 4 4 4" xfId="7606" xr:uid="{00000000-0005-0000-0000-0000021E0000}"/>
    <cellStyle name="Normal 2 5 4 5" xfId="7607" xr:uid="{00000000-0005-0000-0000-0000031E0000}"/>
    <cellStyle name="Normal 2 5 4 5 2" xfId="7608" xr:uid="{00000000-0005-0000-0000-0000041E0000}"/>
    <cellStyle name="Normal 2 5 4 5 2 2" xfId="7609" xr:uid="{00000000-0005-0000-0000-0000051E0000}"/>
    <cellStyle name="Normal 2 5 4 5 2 3" xfId="7610" xr:uid="{00000000-0005-0000-0000-0000061E0000}"/>
    <cellStyle name="Normal 2 5 4 5 3" xfId="7611" xr:uid="{00000000-0005-0000-0000-0000071E0000}"/>
    <cellStyle name="Normal 2 5 4 5 4" xfId="7612" xr:uid="{00000000-0005-0000-0000-0000081E0000}"/>
    <cellStyle name="Normal 2 5 4 6" xfId="7613" xr:uid="{00000000-0005-0000-0000-0000091E0000}"/>
    <cellStyle name="Normal 2 5 4 6 2" xfId="7614" xr:uid="{00000000-0005-0000-0000-00000A1E0000}"/>
    <cellStyle name="Normal 2 5 4 6 3" xfId="7615" xr:uid="{00000000-0005-0000-0000-00000B1E0000}"/>
    <cellStyle name="Normal 2 5 4 7" xfId="7616" xr:uid="{00000000-0005-0000-0000-00000C1E0000}"/>
    <cellStyle name="Normal 2 5 4 8" xfId="7617" xr:uid="{00000000-0005-0000-0000-00000D1E0000}"/>
    <cellStyle name="Normal 2 5 4 9" xfId="7618" xr:uid="{00000000-0005-0000-0000-00000E1E0000}"/>
    <cellStyle name="Normal 2 5 5" xfId="7619" xr:uid="{00000000-0005-0000-0000-00000F1E0000}"/>
    <cellStyle name="Normal 2 5 5 2" xfId="7620" xr:uid="{00000000-0005-0000-0000-0000101E0000}"/>
    <cellStyle name="Normal 2 5 6" xfId="7621" xr:uid="{00000000-0005-0000-0000-0000111E0000}"/>
    <cellStyle name="Normal 2 5 6 2" xfId="7622" xr:uid="{00000000-0005-0000-0000-0000121E0000}"/>
    <cellStyle name="Normal 2 5 7" xfId="7623" xr:uid="{00000000-0005-0000-0000-0000131E0000}"/>
    <cellStyle name="Normal 2 5 7 2" xfId="7624" xr:uid="{00000000-0005-0000-0000-0000141E0000}"/>
    <cellStyle name="Normal 2 5 8" xfId="7625" xr:uid="{00000000-0005-0000-0000-0000151E0000}"/>
    <cellStyle name="Normal 2 5 9" xfId="7626" xr:uid="{00000000-0005-0000-0000-0000161E0000}"/>
    <cellStyle name="Normal 2 6" xfId="7627" xr:uid="{00000000-0005-0000-0000-0000171E0000}"/>
    <cellStyle name="Normal 2 6 10" xfId="7628" xr:uid="{00000000-0005-0000-0000-0000181E0000}"/>
    <cellStyle name="Normal 2 6 10 2" xfId="7629" xr:uid="{00000000-0005-0000-0000-0000191E0000}"/>
    <cellStyle name="Normal 2 6 10 2 2" xfId="7630" xr:uid="{00000000-0005-0000-0000-00001A1E0000}"/>
    <cellStyle name="Normal 2 6 10 2 3" xfId="7631" xr:uid="{00000000-0005-0000-0000-00001B1E0000}"/>
    <cellStyle name="Normal 2 6 10 3" xfId="7632" xr:uid="{00000000-0005-0000-0000-00001C1E0000}"/>
    <cellStyle name="Normal 2 6 10 4" xfId="7633" xr:uid="{00000000-0005-0000-0000-00001D1E0000}"/>
    <cellStyle name="Normal 2 6 11" xfId="7634" xr:uid="{00000000-0005-0000-0000-00001E1E0000}"/>
    <cellStyle name="Normal 2 6 11 2" xfId="7635" xr:uid="{00000000-0005-0000-0000-00001F1E0000}"/>
    <cellStyle name="Normal 2 6 11 2 2" xfId="7636" xr:uid="{00000000-0005-0000-0000-0000201E0000}"/>
    <cellStyle name="Normal 2 6 11 2 3" xfId="7637" xr:uid="{00000000-0005-0000-0000-0000211E0000}"/>
    <cellStyle name="Normal 2 6 11 3" xfId="7638" xr:uid="{00000000-0005-0000-0000-0000221E0000}"/>
    <cellStyle name="Normal 2 6 11 4" xfId="7639" xr:uid="{00000000-0005-0000-0000-0000231E0000}"/>
    <cellStyle name="Normal 2 6 12" xfId="7640" xr:uid="{00000000-0005-0000-0000-0000241E0000}"/>
    <cellStyle name="Normal 2 6 12 2" xfId="7641" xr:uid="{00000000-0005-0000-0000-0000251E0000}"/>
    <cellStyle name="Normal 2 6 12 3" xfId="7642" xr:uid="{00000000-0005-0000-0000-0000261E0000}"/>
    <cellStyle name="Normal 2 6 13" xfId="7643" xr:uid="{00000000-0005-0000-0000-0000271E0000}"/>
    <cellStyle name="Normal 2 6 14" xfId="7644" xr:uid="{00000000-0005-0000-0000-0000281E0000}"/>
    <cellStyle name="Normal 2 6 15" xfId="7645" xr:uid="{00000000-0005-0000-0000-0000291E0000}"/>
    <cellStyle name="Normal 2 6 16" xfId="7646" xr:uid="{00000000-0005-0000-0000-00002A1E0000}"/>
    <cellStyle name="Normal 2 6 17" xfId="7647" xr:uid="{00000000-0005-0000-0000-00002B1E0000}"/>
    <cellStyle name="Normal 2 6 18" xfId="7648" xr:uid="{00000000-0005-0000-0000-00002C1E0000}"/>
    <cellStyle name="Normal 2 6 19" xfId="43986" xr:uid="{00000000-0005-0000-0000-00002D1E0000}"/>
    <cellStyle name="Normal 2 6 2" xfId="7649" xr:uid="{00000000-0005-0000-0000-00002E1E0000}"/>
    <cellStyle name="Normal 2 6 2 10" xfId="7650" xr:uid="{00000000-0005-0000-0000-00002F1E0000}"/>
    <cellStyle name="Normal 2 6 2 11" xfId="7651" xr:uid="{00000000-0005-0000-0000-0000301E0000}"/>
    <cellStyle name="Normal 2 6 2 2" xfId="7652" xr:uid="{00000000-0005-0000-0000-0000311E0000}"/>
    <cellStyle name="Normal 2 6 2 2 2" xfId="7653" xr:uid="{00000000-0005-0000-0000-0000321E0000}"/>
    <cellStyle name="Normal 2 6 2 3" xfId="7654" xr:uid="{00000000-0005-0000-0000-0000331E0000}"/>
    <cellStyle name="Normal 2 6 2 3 2" xfId="7655" xr:uid="{00000000-0005-0000-0000-0000341E0000}"/>
    <cellStyle name="Normal 2 6 2 3 2 2" xfId="7656" xr:uid="{00000000-0005-0000-0000-0000351E0000}"/>
    <cellStyle name="Normal 2 6 2 3 2 2 2" xfId="7657" xr:uid="{00000000-0005-0000-0000-0000361E0000}"/>
    <cellStyle name="Normal 2 6 2 3 2 2 2 2" xfId="7658" xr:uid="{00000000-0005-0000-0000-0000371E0000}"/>
    <cellStyle name="Normal 2 6 2 3 2 2 2 3" xfId="7659" xr:uid="{00000000-0005-0000-0000-0000381E0000}"/>
    <cellStyle name="Normal 2 6 2 3 2 2 3" xfId="7660" xr:uid="{00000000-0005-0000-0000-0000391E0000}"/>
    <cellStyle name="Normal 2 6 2 3 2 2 4" xfId="7661" xr:uid="{00000000-0005-0000-0000-00003A1E0000}"/>
    <cellStyle name="Normal 2 6 2 3 2 3" xfId="7662" xr:uid="{00000000-0005-0000-0000-00003B1E0000}"/>
    <cellStyle name="Normal 2 6 2 3 2 3 2" xfId="7663" xr:uid="{00000000-0005-0000-0000-00003C1E0000}"/>
    <cellStyle name="Normal 2 6 2 3 2 3 2 2" xfId="7664" xr:uid="{00000000-0005-0000-0000-00003D1E0000}"/>
    <cellStyle name="Normal 2 6 2 3 2 3 2 3" xfId="7665" xr:uid="{00000000-0005-0000-0000-00003E1E0000}"/>
    <cellStyle name="Normal 2 6 2 3 2 3 3" xfId="7666" xr:uid="{00000000-0005-0000-0000-00003F1E0000}"/>
    <cellStyle name="Normal 2 6 2 3 2 3 4" xfId="7667" xr:uid="{00000000-0005-0000-0000-0000401E0000}"/>
    <cellStyle name="Normal 2 6 2 3 2 4" xfId="7668" xr:uid="{00000000-0005-0000-0000-0000411E0000}"/>
    <cellStyle name="Normal 2 6 2 3 2 4 2" xfId="7669" xr:uid="{00000000-0005-0000-0000-0000421E0000}"/>
    <cellStyle name="Normal 2 6 2 3 2 4 2 2" xfId="7670" xr:uid="{00000000-0005-0000-0000-0000431E0000}"/>
    <cellStyle name="Normal 2 6 2 3 2 4 2 3" xfId="7671" xr:uid="{00000000-0005-0000-0000-0000441E0000}"/>
    <cellStyle name="Normal 2 6 2 3 2 4 3" xfId="7672" xr:uid="{00000000-0005-0000-0000-0000451E0000}"/>
    <cellStyle name="Normal 2 6 2 3 2 4 4" xfId="7673" xr:uid="{00000000-0005-0000-0000-0000461E0000}"/>
    <cellStyle name="Normal 2 6 2 3 2 5" xfId="7674" xr:uid="{00000000-0005-0000-0000-0000471E0000}"/>
    <cellStyle name="Normal 2 6 2 3 2 5 2" xfId="7675" xr:uid="{00000000-0005-0000-0000-0000481E0000}"/>
    <cellStyle name="Normal 2 6 2 3 2 5 3" xfId="7676" xr:uid="{00000000-0005-0000-0000-0000491E0000}"/>
    <cellStyle name="Normal 2 6 2 3 2 6" xfId="7677" xr:uid="{00000000-0005-0000-0000-00004A1E0000}"/>
    <cellStyle name="Normal 2 6 2 3 2 7" xfId="7678" xr:uid="{00000000-0005-0000-0000-00004B1E0000}"/>
    <cellStyle name="Normal 2 6 2 3 3" xfId="7679" xr:uid="{00000000-0005-0000-0000-00004C1E0000}"/>
    <cellStyle name="Normal 2 6 2 3 3 2" xfId="7680" xr:uid="{00000000-0005-0000-0000-00004D1E0000}"/>
    <cellStyle name="Normal 2 6 2 3 3 2 2" xfId="7681" xr:uid="{00000000-0005-0000-0000-00004E1E0000}"/>
    <cellStyle name="Normal 2 6 2 3 3 2 3" xfId="7682" xr:uid="{00000000-0005-0000-0000-00004F1E0000}"/>
    <cellStyle name="Normal 2 6 2 3 3 3" xfId="7683" xr:uid="{00000000-0005-0000-0000-0000501E0000}"/>
    <cellStyle name="Normal 2 6 2 3 3 4" xfId="7684" xr:uid="{00000000-0005-0000-0000-0000511E0000}"/>
    <cellStyle name="Normal 2 6 2 3 4" xfId="7685" xr:uid="{00000000-0005-0000-0000-0000521E0000}"/>
    <cellStyle name="Normal 2 6 2 3 4 2" xfId="7686" xr:uid="{00000000-0005-0000-0000-0000531E0000}"/>
    <cellStyle name="Normal 2 6 2 3 4 2 2" xfId="7687" xr:uid="{00000000-0005-0000-0000-0000541E0000}"/>
    <cellStyle name="Normal 2 6 2 3 4 2 3" xfId="7688" xr:uid="{00000000-0005-0000-0000-0000551E0000}"/>
    <cellStyle name="Normal 2 6 2 3 4 3" xfId="7689" xr:uid="{00000000-0005-0000-0000-0000561E0000}"/>
    <cellStyle name="Normal 2 6 2 3 4 4" xfId="7690" xr:uid="{00000000-0005-0000-0000-0000571E0000}"/>
    <cellStyle name="Normal 2 6 2 3 5" xfId="7691" xr:uid="{00000000-0005-0000-0000-0000581E0000}"/>
    <cellStyle name="Normal 2 6 2 3 5 2" xfId="7692" xr:uid="{00000000-0005-0000-0000-0000591E0000}"/>
    <cellStyle name="Normal 2 6 2 3 5 2 2" xfId="7693" xr:uid="{00000000-0005-0000-0000-00005A1E0000}"/>
    <cellStyle name="Normal 2 6 2 3 5 2 3" xfId="7694" xr:uid="{00000000-0005-0000-0000-00005B1E0000}"/>
    <cellStyle name="Normal 2 6 2 3 5 3" xfId="7695" xr:uid="{00000000-0005-0000-0000-00005C1E0000}"/>
    <cellStyle name="Normal 2 6 2 3 5 4" xfId="7696" xr:uid="{00000000-0005-0000-0000-00005D1E0000}"/>
    <cellStyle name="Normal 2 6 2 3 6" xfId="7697" xr:uid="{00000000-0005-0000-0000-00005E1E0000}"/>
    <cellStyle name="Normal 2 6 2 3 6 2" xfId="7698" xr:uid="{00000000-0005-0000-0000-00005F1E0000}"/>
    <cellStyle name="Normal 2 6 2 3 6 3" xfId="7699" xr:uid="{00000000-0005-0000-0000-0000601E0000}"/>
    <cellStyle name="Normal 2 6 2 3 7" xfId="7700" xr:uid="{00000000-0005-0000-0000-0000611E0000}"/>
    <cellStyle name="Normal 2 6 2 3 8" xfId="7701" xr:uid="{00000000-0005-0000-0000-0000621E0000}"/>
    <cellStyle name="Normal 2 6 2 3 9" xfId="7702" xr:uid="{00000000-0005-0000-0000-0000631E0000}"/>
    <cellStyle name="Normal 2 6 2 4" xfId="7703" xr:uid="{00000000-0005-0000-0000-0000641E0000}"/>
    <cellStyle name="Normal 2 6 2 4 2" xfId="7704" xr:uid="{00000000-0005-0000-0000-0000651E0000}"/>
    <cellStyle name="Normal 2 6 2 4 2 2" xfId="7705" xr:uid="{00000000-0005-0000-0000-0000661E0000}"/>
    <cellStyle name="Normal 2 6 2 4 2 2 2" xfId="7706" xr:uid="{00000000-0005-0000-0000-0000671E0000}"/>
    <cellStyle name="Normal 2 6 2 4 2 2 3" xfId="7707" xr:uid="{00000000-0005-0000-0000-0000681E0000}"/>
    <cellStyle name="Normal 2 6 2 4 2 3" xfId="7708" xr:uid="{00000000-0005-0000-0000-0000691E0000}"/>
    <cellStyle name="Normal 2 6 2 4 2 4" xfId="7709" xr:uid="{00000000-0005-0000-0000-00006A1E0000}"/>
    <cellStyle name="Normal 2 6 2 4 3" xfId="7710" xr:uid="{00000000-0005-0000-0000-00006B1E0000}"/>
    <cellStyle name="Normal 2 6 2 4 3 2" xfId="7711" xr:uid="{00000000-0005-0000-0000-00006C1E0000}"/>
    <cellStyle name="Normal 2 6 2 4 3 2 2" xfId="7712" xr:uid="{00000000-0005-0000-0000-00006D1E0000}"/>
    <cellStyle name="Normal 2 6 2 4 3 2 3" xfId="7713" xr:uid="{00000000-0005-0000-0000-00006E1E0000}"/>
    <cellStyle name="Normal 2 6 2 4 3 3" xfId="7714" xr:uid="{00000000-0005-0000-0000-00006F1E0000}"/>
    <cellStyle name="Normal 2 6 2 4 3 4" xfId="7715" xr:uid="{00000000-0005-0000-0000-0000701E0000}"/>
    <cellStyle name="Normal 2 6 2 4 4" xfId="7716" xr:uid="{00000000-0005-0000-0000-0000711E0000}"/>
    <cellStyle name="Normal 2 6 2 4 4 2" xfId="7717" xr:uid="{00000000-0005-0000-0000-0000721E0000}"/>
    <cellStyle name="Normal 2 6 2 4 4 2 2" xfId="7718" xr:uid="{00000000-0005-0000-0000-0000731E0000}"/>
    <cellStyle name="Normal 2 6 2 4 4 2 3" xfId="7719" xr:uid="{00000000-0005-0000-0000-0000741E0000}"/>
    <cellStyle name="Normal 2 6 2 4 4 3" xfId="7720" xr:uid="{00000000-0005-0000-0000-0000751E0000}"/>
    <cellStyle name="Normal 2 6 2 4 4 4" xfId="7721" xr:uid="{00000000-0005-0000-0000-0000761E0000}"/>
    <cellStyle name="Normal 2 6 2 4 5" xfId="7722" xr:uid="{00000000-0005-0000-0000-0000771E0000}"/>
    <cellStyle name="Normal 2 6 2 4 5 2" xfId="7723" xr:uid="{00000000-0005-0000-0000-0000781E0000}"/>
    <cellStyle name="Normal 2 6 2 4 5 3" xfId="7724" xr:uid="{00000000-0005-0000-0000-0000791E0000}"/>
    <cellStyle name="Normal 2 6 2 4 6" xfId="7725" xr:uid="{00000000-0005-0000-0000-00007A1E0000}"/>
    <cellStyle name="Normal 2 6 2 4 7" xfId="7726" xr:uid="{00000000-0005-0000-0000-00007B1E0000}"/>
    <cellStyle name="Normal 2 6 2 4 8" xfId="7727" xr:uid="{00000000-0005-0000-0000-00007C1E0000}"/>
    <cellStyle name="Normal 2 6 2 5" xfId="7728" xr:uid="{00000000-0005-0000-0000-00007D1E0000}"/>
    <cellStyle name="Normal 2 6 2 5 2" xfId="7729" xr:uid="{00000000-0005-0000-0000-00007E1E0000}"/>
    <cellStyle name="Normal 2 6 2 5 2 2" xfId="7730" xr:uid="{00000000-0005-0000-0000-00007F1E0000}"/>
    <cellStyle name="Normal 2 6 2 5 2 3" xfId="7731" xr:uid="{00000000-0005-0000-0000-0000801E0000}"/>
    <cellStyle name="Normal 2 6 2 5 3" xfId="7732" xr:uid="{00000000-0005-0000-0000-0000811E0000}"/>
    <cellStyle name="Normal 2 6 2 5 4" xfId="7733" xr:uid="{00000000-0005-0000-0000-0000821E0000}"/>
    <cellStyle name="Normal 2 6 2 6" xfId="7734" xr:uid="{00000000-0005-0000-0000-0000831E0000}"/>
    <cellStyle name="Normal 2 6 2 6 2" xfId="7735" xr:uid="{00000000-0005-0000-0000-0000841E0000}"/>
    <cellStyle name="Normal 2 6 2 6 2 2" xfId="7736" xr:uid="{00000000-0005-0000-0000-0000851E0000}"/>
    <cellStyle name="Normal 2 6 2 6 2 3" xfId="7737" xr:uid="{00000000-0005-0000-0000-0000861E0000}"/>
    <cellStyle name="Normal 2 6 2 6 3" xfId="7738" xr:uid="{00000000-0005-0000-0000-0000871E0000}"/>
    <cellStyle name="Normal 2 6 2 6 4" xfId="7739" xr:uid="{00000000-0005-0000-0000-0000881E0000}"/>
    <cellStyle name="Normal 2 6 2 7" xfId="7740" xr:uid="{00000000-0005-0000-0000-0000891E0000}"/>
    <cellStyle name="Normal 2 6 2 7 2" xfId="7741" xr:uid="{00000000-0005-0000-0000-00008A1E0000}"/>
    <cellStyle name="Normal 2 6 2 7 2 2" xfId="7742" xr:uid="{00000000-0005-0000-0000-00008B1E0000}"/>
    <cellStyle name="Normal 2 6 2 7 2 3" xfId="7743" xr:uid="{00000000-0005-0000-0000-00008C1E0000}"/>
    <cellStyle name="Normal 2 6 2 7 3" xfId="7744" xr:uid="{00000000-0005-0000-0000-00008D1E0000}"/>
    <cellStyle name="Normal 2 6 2 7 4" xfId="7745" xr:uid="{00000000-0005-0000-0000-00008E1E0000}"/>
    <cellStyle name="Normal 2 6 2 8" xfId="7746" xr:uid="{00000000-0005-0000-0000-00008F1E0000}"/>
    <cellStyle name="Normal 2 6 2 8 2" xfId="7747" xr:uid="{00000000-0005-0000-0000-0000901E0000}"/>
    <cellStyle name="Normal 2 6 2 8 3" xfId="7748" xr:uid="{00000000-0005-0000-0000-0000911E0000}"/>
    <cellStyle name="Normal 2 6 2 9" xfId="7749" xr:uid="{00000000-0005-0000-0000-0000921E0000}"/>
    <cellStyle name="Normal 2 6 3" xfId="7750" xr:uid="{00000000-0005-0000-0000-0000931E0000}"/>
    <cellStyle name="Normal 2 6 3 10" xfId="7751" xr:uid="{00000000-0005-0000-0000-0000941E0000}"/>
    <cellStyle name="Normal 2 6 3 2" xfId="7752" xr:uid="{00000000-0005-0000-0000-0000951E0000}"/>
    <cellStyle name="Normal 2 6 3 2 2" xfId="7753" xr:uid="{00000000-0005-0000-0000-0000961E0000}"/>
    <cellStyle name="Normal 2 6 3 2 2 2" xfId="7754" xr:uid="{00000000-0005-0000-0000-0000971E0000}"/>
    <cellStyle name="Normal 2 6 3 2 2 2 2" xfId="7755" xr:uid="{00000000-0005-0000-0000-0000981E0000}"/>
    <cellStyle name="Normal 2 6 3 2 2 2 2 2" xfId="7756" xr:uid="{00000000-0005-0000-0000-0000991E0000}"/>
    <cellStyle name="Normal 2 6 3 2 2 2 2 3" xfId="7757" xr:uid="{00000000-0005-0000-0000-00009A1E0000}"/>
    <cellStyle name="Normal 2 6 3 2 2 2 3" xfId="7758" xr:uid="{00000000-0005-0000-0000-00009B1E0000}"/>
    <cellStyle name="Normal 2 6 3 2 2 2 4" xfId="7759" xr:uid="{00000000-0005-0000-0000-00009C1E0000}"/>
    <cellStyle name="Normal 2 6 3 2 2 3" xfId="7760" xr:uid="{00000000-0005-0000-0000-00009D1E0000}"/>
    <cellStyle name="Normal 2 6 3 2 2 3 2" xfId="7761" xr:uid="{00000000-0005-0000-0000-00009E1E0000}"/>
    <cellStyle name="Normal 2 6 3 2 2 3 2 2" xfId="7762" xr:uid="{00000000-0005-0000-0000-00009F1E0000}"/>
    <cellStyle name="Normal 2 6 3 2 2 3 2 3" xfId="7763" xr:uid="{00000000-0005-0000-0000-0000A01E0000}"/>
    <cellStyle name="Normal 2 6 3 2 2 3 3" xfId="7764" xr:uid="{00000000-0005-0000-0000-0000A11E0000}"/>
    <cellStyle name="Normal 2 6 3 2 2 3 4" xfId="7765" xr:uid="{00000000-0005-0000-0000-0000A21E0000}"/>
    <cellStyle name="Normal 2 6 3 2 2 4" xfId="7766" xr:uid="{00000000-0005-0000-0000-0000A31E0000}"/>
    <cellStyle name="Normal 2 6 3 2 2 4 2" xfId="7767" xr:uid="{00000000-0005-0000-0000-0000A41E0000}"/>
    <cellStyle name="Normal 2 6 3 2 2 4 2 2" xfId="7768" xr:uid="{00000000-0005-0000-0000-0000A51E0000}"/>
    <cellStyle name="Normal 2 6 3 2 2 4 2 3" xfId="7769" xr:uid="{00000000-0005-0000-0000-0000A61E0000}"/>
    <cellStyle name="Normal 2 6 3 2 2 4 3" xfId="7770" xr:uid="{00000000-0005-0000-0000-0000A71E0000}"/>
    <cellStyle name="Normal 2 6 3 2 2 4 4" xfId="7771" xr:uid="{00000000-0005-0000-0000-0000A81E0000}"/>
    <cellStyle name="Normal 2 6 3 2 2 5" xfId="7772" xr:uid="{00000000-0005-0000-0000-0000A91E0000}"/>
    <cellStyle name="Normal 2 6 3 2 2 5 2" xfId="7773" xr:uid="{00000000-0005-0000-0000-0000AA1E0000}"/>
    <cellStyle name="Normal 2 6 3 2 2 5 3" xfId="7774" xr:uid="{00000000-0005-0000-0000-0000AB1E0000}"/>
    <cellStyle name="Normal 2 6 3 2 2 6" xfId="7775" xr:uid="{00000000-0005-0000-0000-0000AC1E0000}"/>
    <cellStyle name="Normal 2 6 3 2 2 7" xfId="7776" xr:uid="{00000000-0005-0000-0000-0000AD1E0000}"/>
    <cellStyle name="Normal 2 6 3 2 3" xfId="7777" xr:uid="{00000000-0005-0000-0000-0000AE1E0000}"/>
    <cellStyle name="Normal 2 6 3 2 3 2" xfId="7778" xr:uid="{00000000-0005-0000-0000-0000AF1E0000}"/>
    <cellStyle name="Normal 2 6 3 2 3 2 2" xfId="7779" xr:uid="{00000000-0005-0000-0000-0000B01E0000}"/>
    <cellStyle name="Normal 2 6 3 2 3 2 3" xfId="7780" xr:uid="{00000000-0005-0000-0000-0000B11E0000}"/>
    <cellStyle name="Normal 2 6 3 2 3 3" xfId="7781" xr:uid="{00000000-0005-0000-0000-0000B21E0000}"/>
    <cellStyle name="Normal 2 6 3 2 3 4" xfId="7782" xr:uid="{00000000-0005-0000-0000-0000B31E0000}"/>
    <cellStyle name="Normal 2 6 3 2 4" xfId="7783" xr:uid="{00000000-0005-0000-0000-0000B41E0000}"/>
    <cellStyle name="Normal 2 6 3 2 4 2" xfId="7784" xr:uid="{00000000-0005-0000-0000-0000B51E0000}"/>
    <cellStyle name="Normal 2 6 3 2 4 2 2" xfId="7785" xr:uid="{00000000-0005-0000-0000-0000B61E0000}"/>
    <cellStyle name="Normal 2 6 3 2 4 2 3" xfId="7786" xr:uid="{00000000-0005-0000-0000-0000B71E0000}"/>
    <cellStyle name="Normal 2 6 3 2 4 3" xfId="7787" xr:uid="{00000000-0005-0000-0000-0000B81E0000}"/>
    <cellStyle name="Normal 2 6 3 2 4 4" xfId="7788" xr:uid="{00000000-0005-0000-0000-0000B91E0000}"/>
    <cellStyle name="Normal 2 6 3 2 5" xfId="7789" xr:uid="{00000000-0005-0000-0000-0000BA1E0000}"/>
    <cellStyle name="Normal 2 6 3 2 5 2" xfId="7790" xr:uid="{00000000-0005-0000-0000-0000BB1E0000}"/>
    <cellStyle name="Normal 2 6 3 2 5 2 2" xfId="7791" xr:uid="{00000000-0005-0000-0000-0000BC1E0000}"/>
    <cellStyle name="Normal 2 6 3 2 5 2 3" xfId="7792" xr:uid="{00000000-0005-0000-0000-0000BD1E0000}"/>
    <cellStyle name="Normal 2 6 3 2 5 3" xfId="7793" xr:uid="{00000000-0005-0000-0000-0000BE1E0000}"/>
    <cellStyle name="Normal 2 6 3 2 5 4" xfId="7794" xr:uid="{00000000-0005-0000-0000-0000BF1E0000}"/>
    <cellStyle name="Normal 2 6 3 2 6" xfId="7795" xr:uid="{00000000-0005-0000-0000-0000C01E0000}"/>
    <cellStyle name="Normal 2 6 3 2 6 2" xfId="7796" xr:uid="{00000000-0005-0000-0000-0000C11E0000}"/>
    <cellStyle name="Normal 2 6 3 2 6 3" xfId="7797" xr:uid="{00000000-0005-0000-0000-0000C21E0000}"/>
    <cellStyle name="Normal 2 6 3 2 7" xfId="7798" xr:uid="{00000000-0005-0000-0000-0000C31E0000}"/>
    <cellStyle name="Normal 2 6 3 2 8" xfId="7799" xr:uid="{00000000-0005-0000-0000-0000C41E0000}"/>
    <cellStyle name="Normal 2 6 3 2 9" xfId="7800" xr:uid="{00000000-0005-0000-0000-0000C51E0000}"/>
    <cellStyle name="Normal 2 6 3 3" xfId="7801" xr:uid="{00000000-0005-0000-0000-0000C61E0000}"/>
    <cellStyle name="Normal 2 6 3 3 2" xfId="7802" xr:uid="{00000000-0005-0000-0000-0000C71E0000}"/>
    <cellStyle name="Normal 2 6 3 3 2 2" xfId="7803" xr:uid="{00000000-0005-0000-0000-0000C81E0000}"/>
    <cellStyle name="Normal 2 6 3 3 2 2 2" xfId="7804" xr:uid="{00000000-0005-0000-0000-0000C91E0000}"/>
    <cellStyle name="Normal 2 6 3 3 2 2 3" xfId="7805" xr:uid="{00000000-0005-0000-0000-0000CA1E0000}"/>
    <cellStyle name="Normal 2 6 3 3 2 3" xfId="7806" xr:uid="{00000000-0005-0000-0000-0000CB1E0000}"/>
    <cellStyle name="Normal 2 6 3 3 2 4" xfId="7807" xr:uid="{00000000-0005-0000-0000-0000CC1E0000}"/>
    <cellStyle name="Normal 2 6 3 3 3" xfId="7808" xr:uid="{00000000-0005-0000-0000-0000CD1E0000}"/>
    <cellStyle name="Normal 2 6 3 3 3 2" xfId="7809" xr:uid="{00000000-0005-0000-0000-0000CE1E0000}"/>
    <cellStyle name="Normal 2 6 3 3 3 2 2" xfId="7810" xr:uid="{00000000-0005-0000-0000-0000CF1E0000}"/>
    <cellStyle name="Normal 2 6 3 3 3 2 3" xfId="7811" xr:uid="{00000000-0005-0000-0000-0000D01E0000}"/>
    <cellStyle name="Normal 2 6 3 3 3 3" xfId="7812" xr:uid="{00000000-0005-0000-0000-0000D11E0000}"/>
    <cellStyle name="Normal 2 6 3 3 3 4" xfId="7813" xr:uid="{00000000-0005-0000-0000-0000D21E0000}"/>
    <cellStyle name="Normal 2 6 3 3 4" xfId="7814" xr:uid="{00000000-0005-0000-0000-0000D31E0000}"/>
    <cellStyle name="Normal 2 6 3 3 4 2" xfId="7815" xr:uid="{00000000-0005-0000-0000-0000D41E0000}"/>
    <cellStyle name="Normal 2 6 3 3 4 2 2" xfId="7816" xr:uid="{00000000-0005-0000-0000-0000D51E0000}"/>
    <cellStyle name="Normal 2 6 3 3 4 2 3" xfId="7817" xr:uid="{00000000-0005-0000-0000-0000D61E0000}"/>
    <cellStyle name="Normal 2 6 3 3 4 3" xfId="7818" xr:uid="{00000000-0005-0000-0000-0000D71E0000}"/>
    <cellStyle name="Normal 2 6 3 3 4 4" xfId="7819" xr:uid="{00000000-0005-0000-0000-0000D81E0000}"/>
    <cellStyle name="Normal 2 6 3 3 5" xfId="7820" xr:uid="{00000000-0005-0000-0000-0000D91E0000}"/>
    <cellStyle name="Normal 2 6 3 3 5 2" xfId="7821" xr:uid="{00000000-0005-0000-0000-0000DA1E0000}"/>
    <cellStyle name="Normal 2 6 3 3 5 3" xfId="7822" xr:uid="{00000000-0005-0000-0000-0000DB1E0000}"/>
    <cellStyle name="Normal 2 6 3 3 6" xfId="7823" xr:uid="{00000000-0005-0000-0000-0000DC1E0000}"/>
    <cellStyle name="Normal 2 6 3 3 7" xfId="7824" xr:uid="{00000000-0005-0000-0000-0000DD1E0000}"/>
    <cellStyle name="Normal 2 6 3 3 8" xfId="7825" xr:uid="{00000000-0005-0000-0000-0000DE1E0000}"/>
    <cellStyle name="Normal 2 6 3 4" xfId="7826" xr:uid="{00000000-0005-0000-0000-0000DF1E0000}"/>
    <cellStyle name="Normal 2 6 3 4 2" xfId="7827" xr:uid="{00000000-0005-0000-0000-0000E01E0000}"/>
    <cellStyle name="Normal 2 6 3 4 2 2" xfId="7828" xr:uid="{00000000-0005-0000-0000-0000E11E0000}"/>
    <cellStyle name="Normal 2 6 3 4 2 3" xfId="7829" xr:uid="{00000000-0005-0000-0000-0000E21E0000}"/>
    <cellStyle name="Normal 2 6 3 4 3" xfId="7830" xr:uid="{00000000-0005-0000-0000-0000E31E0000}"/>
    <cellStyle name="Normal 2 6 3 4 4" xfId="7831" xr:uid="{00000000-0005-0000-0000-0000E41E0000}"/>
    <cellStyle name="Normal 2 6 3 5" xfId="7832" xr:uid="{00000000-0005-0000-0000-0000E51E0000}"/>
    <cellStyle name="Normal 2 6 3 5 2" xfId="7833" xr:uid="{00000000-0005-0000-0000-0000E61E0000}"/>
    <cellStyle name="Normal 2 6 3 5 2 2" xfId="7834" xr:uid="{00000000-0005-0000-0000-0000E71E0000}"/>
    <cellStyle name="Normal 2 6 3 5 2 3" xfId="7835" xr:uid="{00000000-0005-0000-0000-0000E81E0000}"/>
    <cellStyle name="Normal 2 6 3 5 3" xfId="7836" xr:uid="{00000000-0005-0000-0000-0000E91E0000}"/>
    <cellStyle name="Normal 2 6 3 5 4" xfId="7837" xr:uid="{00000000-0005-0000-0000-0000EA1E0000}"/>
    <cellStyle name="Normal 2 6 3 6" xfId="7838" xr:uid="{00000000-0005-0000-0000-0000EB1E0000}"/>
    <cellStyle name="Normal 2 6 3 6 2" xfId="7839" xr:uid="{00000000-0005-0000-0000-0000EC1E0000}"/>
    <cellStyle name="Normal 2 6 3 6 2 2" xfId="7840" xr:uid="{00000000-0005-0000-0000-0000ED1E0000}"/>
    <cellStyle name="Normal 2 6 3 6 2 3" xfId="7841" xr:uid="{00000000-0005-0000-0000-0000EE1E0000}"/>
    <cellStyle name="Normal 2 6 3 6 3" xfId="7842" xr:uid="{00000000-0005-0000-0000-0000EF1E0000}"/>
    <cellStyle name="Normal 2 6 3 6 4" xfId="7843" xr:uid="{00000000-0005-0000-0000-0000F01E0000}"/>
    <cellStyle name="Normal 2 6 3 7" xfId="7844" xr:uid="{00000000-0005-0000-0000-0000F11E0000}"/>
    <cellStyle name="Normal 2 6 3 7 2" xfId="7845" xr:uid="{00000000-0005-0000-0000-0000F21E0000}"/>
    <cellStyle name="Normal 2 6 3 7 3" xfId="7846" xr:uid="{00000000-0005-0000-0000-0000F31E0000}"/>
    <cellStyle name="Normal 2 6 3 8" xfId="7847" xr:uid="{00000000-0005-0000-0000-0000F41E0000}"/>
    <cellStyle name="Normal 2 6 3 9" xfId="7848" xr:uid="{00000000-0005-0000-0000-0000F51E0000}"/>
    <cellStyle name="Normal 2 6 4" xfId="7849" xr:uid="{00000000-0005-0000-0000-0000F61E0000}"/>
    <cellStyle name="Normal 2 6 4 2" xfId="7850" xr:uid="{00000000-0005-0000-0000-0000F71E0000}"/>
    <cellStyle name="Normal 2 6 4 2 2" xfId="7851" xr:uid="{00000000-0005-0000-0000-0000F81E0000}"/>
    <cellStyle name="Normal 2 6 4 2 2 2" xfId="7852" xr:uid="{00000000-0005-0000-0000-0000F91E0000}"/>
    <cellStyle name="Normal 2 6 4 2 2 2 2" xfId="7853" xr:uid="{00000000-0005-0000-0000-0000FA1E0000}"/>
    <cellStyle name="Normal 2 6 4 2 2 2 3" xfId="7854" xr:uid="{00000000-0005-0000-0000-0000FB1E0000}"/>
    <cellStyle name="Normal 2 6 4 2 2 3" xfId="7855" xr:uid="{00000000-0005-0000-0000-0000FC1E0000}"/>
    <cellStyle name="Normal 2 6 4 2 2 4" xfId="7856" xr:uid="{00000000-0005-0000-0000-0000FD1E0000}"/>
    <cellStyle name="Normal 2 6 4 2 3" xfId="7857" xr:uid="{00000000-0005-0000-0000-0000FE1E0000}"/>
    <cellStyle name="Normal 2 6 4 2 3 2" xfId="7858" xr:uid="{00000000-0005-0000-0000-0000FF1E0000}"/>
    <cellStyle name="Normal 2 6 4 2 3 2 2" xfId="7859" xr:uid="{00000000-0005-0000-0000-0000001F0000}"/>
    <cellStyle name="Normal 2 6 4 2 3 2 3" xfId="7860" xr:uid="{00000000-0005-0000-0000-0000011F0000}"/>
    <cellStyle name="Normal 2 6 4 2 3 3" xfId="7861" xr:uid="{00000000-0005-0000-0000-0000021F0000}"/>
    <cellStyle name="Normal 2 6 4 2 3 4" xfId="7862" xr:uid="{00000000-0005-0000-0000-0000031F0000}"/>
    <cellStyle name="Normal 2 6 4 2 4" xfId="7863" xr:uid="{00000000-0005-0000-0000-0000041F0000}"/>
    <cellStyle name="Normal 2 6 4 2 4 2" xfId="7864" xr:uid="{00000000-0005-0000-0000-0000051F0000}"/>
    <cellStyle name="Normal 2 6 4 2 4 2 2" xfId="7865" xr:uid="{00000000-0005-0000-0000-0000061F0000}"/>
    <cellStyle name="Normal 2 6 4 2 4 2 3" xfId="7866" xr:uid="{00000000-0005-0000-0000-0000071F0000}"/>
    <cellStyle name="Normal 2 6 4 2 4 3" xfId="7867" xr:uid="{00000000-0005-0000-0000-0000081F0000}"/>
    <cellStyle name="Normal 2 6 4 2 4 4" xfId="7868" xr:uid="{00000000-0005-0000-0000-0000091F0000}"/>
    <cellStyle name="Normal 2 6 4 2 5" xfId="7869" xr:uid="{00000000-0005-0000-0000-00000A1F0000}"/>
    <cellStyle name="Normal 2 6 4 2 5 2" xfId="7870" xr:uid="{00000000-0005-0000-0000-00000B1F0000}"/>
    <cellStyle name="Normal 2 6 4 2 5 3" xfId="7871" xr:uid="{00000000-0005-0000-0000-00000C1F0000}"/>
    <cellStyle name="Normal 2 6 4 2 6" xfId="7872" xr:uid="{00000000-0005-0000-0000-00000D1F0000}"/>
    <cellStyle name="Normal 2 6 4 2 7" xfId="7873" xr:uid="{00000000-0005-0000-0000-00000E1F0000}"/>
    <cellStyle name="Normal 2 6 4 2 8" xfId="7874" xr:uid="{00000000-0005-0000-0000-00000F1F0000}"/>
    <cellStyle name="Normal 2 6 4 3" xfId="7875" xr:uid="{00000000-0005-0000-0000-0000101F0000}"/>
    <cellStyle name="Normal 2 6 4 3 2" xfId="7876" xr:uid="{00000000-0005-0000-0000-0000111F0000}"/>
    <cellStyle name="Normal 2 6 4 3 2 2" xfId="7877" xr:uid="{00000000-0005-0000-0000-0000121F0000}"/>
    <cellStyle name="Normal 2 6 4 3 2 3" xfId="7878" xr:uid="{00000000-0005-0000-0000-0000131F0000}"/>
    <cellStyle name="Normal 2 6 4 3 3" xfId="7879" xr:uid="{00000000-0005-0000-0000-0000141F0000}"/>
    <cellStyle name="Normal 2 6 4 3 4" xfId="7880" xr:uid="{00000000-0005-0000-0000-0000151F0000}"/>
    <cellStyle name="Normal 2 6 4 4" xfId="7881" xr:uid="{00000000-0005-0000-0000-0000161F0000}"/>
    <cellStyle name="Normal 2 6 4 4 2" xfId="7882" xr:uid="{00000000-0005-0000-0000-0000171F0000}"/>
    <cellStyle name="Normal 2 6 4 4 2 2" xfId="7883" xr:uid="{00000000-0005-0000-0000-0000181F0000}"/>
    <cellStyle name="Normal 2 6 4 4 2 3" xfId="7884" xr:uid="{00000000-0005-0000-0000-0000191F0000}"/>
    <cellStyle name="Normal 2 6 4 4 3" xfId="7885" xr:uid="{00000000-0005-0000-0000-00001A1F0000}"/>
    <cellStyle name="Normal 2 6 4 4 4" xfId="7886" xr:uid="{00000000-0005-0000-0000-00001B1F0000}"/>
    <cellStyle name="Normal 2 6 4 5" xfId="7887" xr:uid="{00000000-0005-0000-0000-00001C1F0000}"/>
    <cellStyle name="Normal 2 6 4 5 2" xfId="7888" xr:uid="{00000000-0005-0000-0000-00001D1F0000}"/>
    <cellStyle name="Normal 2 6 4 5 2 2" xfId="7889" xr:uid="{00000000-0005-0000-0000-00001E1F0000}"/>
    <cellStyle name="Normal 2 6 4 5 2 3" xfId="7890" xr:uid="{00000000-0005-0000-0000-00001F1F0000}"/>
    <cellStyle name="Normal 2 6 4 5 3" xfId="7891" xr:uid="{00000000-0005-0000-0000-0000201F0000}"/>
    <cellStyle name="Normal 2 6 4 5 4" xfId="7892" xr:uid="{00000000-0005-0000-0000-0000211F0000}"/>
    <cellStyle name="Normal 2 6 4 6" xfId="7893" xr:uid="{00000000-0005-0000-0000-0000221F0000}"/>
    <cellStyle name="Normal 2 6 4 6 2" xfId="7894" xr:uid="{00000000-0005-0000-0000-0000231F0000}"/>
    <cellStyle name="Normal 2 6 4 6 3" xfId="7895" xr:uid="{00000000-0005-0000-0000-0000241F0000}"/>
    <cellStyle name="Normal 2 6 4 7" xfId="7896" xr:uid="{00000000-0005-0000-0000-0000251F0000}"/>
    <cellStyle name="Normal 2 6 4 8" xfId="7897" xr:uid="{00000000-0005-0000-0000-0000261F0000}"/>
    <cellStyle name="Normal 2 6 4 9" xfId="7898" xr:uid="{00000000-0005-0000-0000-0000271F0000}"/>
    <cellStyle name="Normal 2 6 5" xfId="7899" xr:uid="{00000000-0005-0000-0000-0000281F0000}"/>
    <cellStyle name="Normal 2 6 5 2" xfId="7900" xr:uid="{00000000-0005-0000-0000-0000291F0000}"/>
    <cellStyle name="Normal 2 6 5 2 2" xfId="7901" xr:uid="{00000000-0005-0000-0000-00002A1F0000}"/>
    <cellStyle name="Normal 2 6 5 2 2 2" xfId="7902" xr:uid="{00000000-0005-0000-0000-00002B1F0000}"/>
    <cellStyle name="Normal 2 6 5 2 2 2 2" xfId="7903" xr:uid="{00000000-0005-0000-0000-00002C1F0000}"/>
    <cellStyle name="Normal 2 6 5 2 2 2 3" xfId="7904" xr:uid="{00000000-0005-0000-0000-00002D1F0000}"/>
    <cellStyle name="Normal 2 6 5 2 2 3" xfId="7905" xr:uid="{00000000-0005-0000-0000-00002E1F0000}"/>
    <cellStyle name="Normal 2 6 5 2 2 4" xfId="7906" xr:uid="{00000000-0005-0000-0000-00002F1F0000}"/>
    <cellStyle name="Normal 2 6 5 2 3" xfId="7907" xr:uid="{00000000-0005-0000-0000-0000301F0000}"/>
    <cellStyle name="Normal 2 6 5 2 3 2" xfId="7908" xr:uid="{00000000-0005-0000-0000-0000311F0000}"/>
    <cellStyle name="Normal 2 6 5 2 3 2 2" xfId="7909" xr:uid="{00000000-0005-0000-0000-0000321F0000}"/>
    <cellStyle name="Normal 2 6 5 2 3 2 3" xfId="7910" xr:uid="{00000000-0005-0000-0000-0000331F0000}"/>
    <cellStyle name="Normal 2 6 5 2 3 3" xfId="7911" xr:uid="{00000000-0005-0000-0000-0000341F0000}"/>
    <cellStyle name="Normal 2 6 5 2 3 4" xfId="7912" xr:uid="{00000000-0005-0000-0000-0000351F0000}"/>
    <cellStyle name="Normal 2 6 5 2 4" xfId="7913" xr:uid="{00000000-0005-0000-0000-0000361F0000}"/>
    <cellStyle name="Normal 2 6 5 2 4 2" xfId="7914" xr:uid="{00000000-0005-0000-0000-0000371F0000}"/>
    <cellStyle name="Normal 2 6 5 2 4 2 2" xfId="7915" xr:uid="{00000000-0005-0000-0000-0000381F0000}"/>
    <cellStyle name="Normal 2 6 5 2 4 2 3" xfId="7916" xr:uid="{00000000-0005-0000-0000-0000391F0000}"/>
    <cellStyle name="Normal 2 6 5 2 4 3" xfId="7917" xr:uid="{00000000-0005-0000-0000-00003A1F0000}"/>
    <cellStyle name="Normal 2 6 5 2 4 4" xfId="7918" xr:uid="{00000000-0005-0000-0000-00003B1F0000}"/>
    <cellStyle name="Normal 2 6 5 2 5" xfId="7919" xr:uid="{00000000-0005-0000-0000-00003C1F0000}"/>
    <cellStyle name="Normal 2 6 5 2 5 2" xfId="7920" xr:uid="{00000000-0005-0000-0000-00003D1F0000}"/>
    <cellStyle name="Normal 2 6 5 2 5 3" xfId="7921" xr:uid="{00000000-0005-0000-0000-00003E1F0000}"/>
    <cellStyle name="Normal 2 6 5 2 6" xfId="7922" xr:uid="{00000000-0005-0000-0000-00003F1F0000}"/>
    <cellStyle name="Normal 2 6 5 2 7" xfId="7923" xr:uid="{00000000-0005-0000-0000-0000401F0000}"/>
    <cellStyle name="Normal 2 6 5 3" xfId="7924" xr:uid="{00000000-0005-0000-0000-0000411F0000}"/>
    <cellStyle name="Normal 2 6 5 3 2" xfId="7925" xr:uid="{00000000-0005-0000-0000-0000421F0000}"/>
    <cellStyle name="Normal 2 6 5 3 2 2" xfId="7926" xr:uid="{00000000-0005-0000-0000-0000431F0000}"/>
    <cellStyle name="Normal 2 6 5 3 2 3" xfId="7927" xr:uid="{00000000-0005-0000-0000-0000441F0000}"/>
    <cellStyle name="Normal 2 6 5 3 3" xfId="7928" xr:uid="{00000000-0005-0000-0000-0000451F0000}"/>
    <cellStyle name="Normal 2 6 5 3 4" xfId="7929" xr:uid="{00000000-0005-0000-0000-0000461F0000}"/>
    <cellStyle name="Normal 2 6 5 4" xfId="7930" xr:uid="{00000000-0005-0000-0000-0000471F0000}"/>
    <cellStyle name="Normal 2 6 5 4 2" xfId="7931" xr:uid="{00000000-0005-0000-0000-0000481F0000}"/>
    <cellStyle name="Normal 2 6 5 4 2 2" xfId="7932" xr:uid="{00000000-0005-0000-0000-0000491F0000}"/>
    <cellStyle name="Normal 2 6 5 4 2 3" xfId="7933" xr:uid="{00000000-0005-0000-0000-00004A1F0000}"/>
    <cellStyle name="Normal 2 6 5 4 3" xfId="7934" xr:uid="{00000000-0005-0000-0000-00004B1F0000}"/>
    <cellStyle name="Normal 2 6 5 4 4" xfId="7935" xr:uid="{00000000-0005-0000-0000-00004C1F0000}"/>
    <cellStyle name="Normal 2 6 5 5" xfId="7936" xr:uid="{00000000-0005-0000-0000-00004D1F0000}"/>
    <cellStyle name="Normal 2 6 5 5 2" xfId="7937" xr:uid="{00000000-0005-0000-0000-00004E1F0000}"/>
    <cellStyle name="Normal 2 6 5 5 2 2" xfId="7938" xr:uid="{00000000-0005-0000-0000-00004F1F0000}"/>
    <cellStyle name="Normal 2 6 5 5 2 3" xfId="7939" xr:uid="{00000000-0005-0000-0000-0000501F0000}"/>
    <cellStyle name="Normal 2 6 5 5 3" xfId="7940" xr:uid="{00000000-0005-0000-0000-0000511F0000}"/>
    <cellStyle name="Normal 2 6 5 5 4" xfId="7941" xr:uid="{00000000-0005-0000-0000-0000521F0000}"/>
    <cellStyle name="Normal 2 6 5 6" xfId="7942" xr:uid="{00000000-0005-0000-0000-0000531F0000}"/>
    <cellStyle name="Normal 2 6 5 6 2" xfId="7943" xr:uid="{00000000-0005-0000-0000-0000541F0000}"/>
    <cellStyle name="Normal 2 6 5 6 3" xfId="7944" xr:uid="{00000000-0005-0000-0000-0000551F0000}"/>
    <cellStyle name="Normal 2 6 5 7" xfId="7945" xr:uid="{00000000-0005-0000-0000-0000561F0000}"/>
    <cellStyle name="Normal 2 6 5 8" xfId="7946" xr:uid="{00000000-0005-0000-0000-0000571F0000}"/>
    <cellStyle name="Normal 2 6 5 9" xfId="7947" xr:uid="{00000000-0005-0000-0000-0000581F0000}"/>
    <cellStyle name="Normal 2 6 6" xfId="7948" xr:uid="{00000000-0005-0000-0000-0000591F0000}"/>
    <cellStyle name="Normal 2 6 6 2" xfId="7949" xr:uid="{00000000-0005-0000-0000-00005A1F0000}"/>
    <cellStyle name="Normal 2 6 6 2 2" xfId="7950" xr:uid="{00000000-0005-0000-0000-00005B1F0000}"/>
    <cellStyle name="Normal 2 6 6 2 2 2" xfId="7951" xr:uid="{00000000-0005-0000-0000-00005C1F0000}"/>
    <cellStyle name="Normal 2 6 6 2 2 2 2" xfId="7952" xr:uid="{00000000-0005-0000-0000-00005D1F0000}"/>
    <cellStyle name="Normal 2 6 6 2 2 2 3" xfId="7953" xr:uid="{00000000-0005-0000-0000-00005E1F0000}"/>
    <cellStyle name="Normal 2 6 6 2 2 3" xfId="7954" xr:uid="{00000000-0005-0000-0000-00005F1F0000}"/>
    <cellStyle name="Normal 2 6 6 2 2 4" xfId="7955" xr:uid="{00000000-0005-0000-0000-0000601F0000}"/>
    <cellStyle name="Normal 2 6 6 2 3" xfId="7956" xr:uid="{00000000-0005-0000-0000-0000611F0000}"/>
    <cellStyle name="Normal 2 6 6 2 3 2" xfId="7957" xr:uid="{00000000-0005-0000-0000-0000621F0000}"/>
    <cellStyle name="Normal 2 6 6 2 3 2 2" xfId="7958" xr:uid="{00000000-0005-0000-0000-0000631F0000}"/>
    <cellStyle name="Normal 2 6 6 2 3 2 3" xfId="7959" xr:uid="{00000000-0005-0000-0000-0000641F0000}"/>
    <cellStyle name="Normal 2 6 6 2 3 3" xfId="7960" xr:uid="{00000000-0005-0000-0000-0000651F0000}"/>
    <cellStyle name="Normal 2 6 6 2 3 4" xfId="7961" xr:uid="{00000000-0005-0000-0000-0000661F0000}"/>
    <cellStyle name="Normal 2 6 6 2 4" xfId="7962" xr:uid="{00000000-0005-0000-0000-0000671F0000}"/>
    <cellStyle name="Normal 2 6 6 2 4 2" xfId="7963" xr:uid="{00000000-0005-0000-0000-0000681F0000}"/>
    <cellStyle name="Normal 2 6 6 2 4 2 2" xfId="7964" xr:uid="{00000000-0005-0000-0000-0000691F0000}"/>
    <cellStyle name="Normal 2 6 6 2 4 2 3" xfId="7965" xr:uid="{00000000-0005-0000-0000-00006A1F0000}"/>
    <cellStyle name="Normal 2 6 6 2 4 3" xfId="7966" xr:uid="{00000000-0005-0000-0000-00006B1F0000}"/>
    <cellStyle name="Normal 2 6 6 2 4 4" xfId="7967" xr:uid="{00000000-0005-0000-0000-00006C1F0000}"/>
    <cellStyle name="Normal 2 6 6 2 5" xfId="7968" xr:uid="{00000000-0005-0000-0000-00006D1F0000}"/>
    <cellStyle name="Normal 2 6 6 2 5 2" xfId="7969" xr:uid="{00000000-0005-0000-0000-00006E1F0000}"/>
    <cellStyle name="Normal 2 6 6 2 5 3" xfId="7970" xr:uid="{00000000-0005-0000-0000-00006F1F0000}"/>
    <cellStyle name="Normal 2 6 6 2 6" xfId="7971" xr:uid="{00000000-0005-0000-0000-0000701F0000}"/>
    <cellStyle name="Normal 2 6 6 2 7" xfId="7972" xr:uid="{00000000-0005-0000-0000-0000711F0000}"/>
    <cellStyle name="Normal 2 6 6 3" xfId="7973" xr:uid="{00000000-0005-0000-0000-0000721F0000}"/>
    <cellStyle name="Normal 2 6 6 3 2" xfId="7974" xr:uid="{00000000-0005-0000-0000-0000731F0000}"/>
    <cellStyle name="Normal 2 6 6 3 2 2" xfId="7975" xr:uid="{00000000-0005-0000-0000-0000741F0000}"/>
    <cellStyle name="Normal 2 6 6 3 2 3" xfId="7976" xr:uid="{00000000-0005-0000-0000-0000751F0000}"/>
    <cellStyle name="Normal 2 6 6 3 3" xfId="7977" xr:uid="{00000000-0005-0000-0000-0000761F0000}"/>
    <cellStyle name="Normal 2 6 6 3 4" xfId="7978" xr:uid="{00000000-0005-0000-0000-0000771F0000}"/>
    <cellStyle name="Normal 2 6 6 4" xfId="7979" xr:uid="{00000000-0005-0000-0000-0000781F0000}"/>
    <cellStyle name="Normal 2 6 6 4 2" xfId="7980" xr:uid="{00000000-0005-0000-0000-0000791F0000}"/>
    <cellStyle name="Normal 2 6 6 4 2 2" xfId="7981" xr:uid="{00000000-0005-0000-0000-00007A1F0000}"/>
    <cellStyle name="Normal 2 6 6 4 2 3" xfId="7982" xr:uid="{00000000-0005-0000-0000-00007B1F0000}"/>
    <cellStyle name="Normal 2 6 6 4 3" xfId="7983" xr:uid="{00000000-0005-0000-0000-00007C1F0000}"/>
    <cellStyle name="Normal 2 6 6 4 4" xfId="7984" xr:uid="{00000000-0005-0000-0000-00007D1F0000}"/>
    <cellStyle name="Normal 2 6 6 5" xfId="7985" xr:uid="{00000000-0005-0000-0000-00007E1F0000}"/>
    <cellStyle name="Normal 2 6 6 5 2" xfId="7986" xr:uid="{00000000-0005-0000-0000-00007F1F0000}"/>
    <cellStyle name="Normal 2 6 6 5 2 2" xfId="7987" xr:uid="{00000000-0005-0000-0000-0000801F0000}"/>
    <cellStyle name="Normal 2 6 6 5 2 3" xfId="7988" xr:uid="{00000000-0005-0000-0000-0000811F0000}"/>
    <cellStyle name="Normal 2 6 6 5 3" xfId="7989" xr:uid="{00000000-0005-0000-0000-0000821F0000}"/>
    <cellStyle name="Normal 2 6 6 5 4" xfId="7990" xr:uid="{00000000-0005-0000-0000-0000831F0000}"/>
    <cellStyle name="Normal 2 6 6 6" xfId="7991" xr:uid="{00000000-0005-0000-0000-0000841F0000}"/>
    <cellStyle name="Normal 2 6 6 6 2" xfId="7992" xr:uid="{00000000-0005-0000-0000-0000851F0000}"/>
    <cellStyle name="Normal 2 6 6 6 3" xfId="7993" xr:uid="{00000000-0005-0000-0000-0000861F0000}"/>
    <cellStyle name="Normal 2 6 6 7" xfId="7994" xr:uid="{00000000-0005-0000-0000-0000871F0000}"/>
    <cellStyle name="Normal 2 6 6 8" xfId="7995" xr:uid="{00000000-0005-0000-0000-0000881F0000}"/>
    <cellStyle name="Normal 2 6 6 9" xfId="7996" xr:uid="{00000000-0005-0000-0000-0000891F0000}"/>
    <cellStyle name="Normal 2 6 7" xfId="7997" xr:uid="{00000000-0005-0000-0000-00008A1F0000}"/>
    <cellStyle name="Normal 2 6 7 2" xfId="7998" xr:uid="{00000000-0005-0000-0000-00008B1F0000}"/>
    <cellStyle name="Normal 2 6 7 2 2" xfId="7999" xr:uid="{00000000-0005-0000-0000-00008C1F0000}"/>
    <cellStyle name="Normal 2 6 7 2 2 2" xfId="8000" xr:uid="{00000000-0005-0000-0000-00008D1F0000}"/>
    <cellStyle name="Normal 2 6 7 2 2 2 2" xfId="8001" xr:uid="{00000000-0005-0000-0000-00008E1F0000}"/>
    <cellStyle name="Normal 2 6 7 2 2 2 3" xfId="8002" xr:uid="{00000000-0005-0000-0000-00008F1F0000}"/>
    <cellStyle name="Normal 2 6 7 2 2 3" xfId="8003" xr:uid="{00000000-0005-0000-0000-0000901F0000}"/>
    <cellStyle name="Normal 2 6 7 2 2 4" xfId="8004" xr:uid="{00000000-0005-0000-0000-0000911F0000}"/>
    <cellStyle name="Normal 2 6 7 2 3" xfId="8005" xr:uid="{00000000-0005-0000-0000-0000921F0000}"/>
    <cellStyle name="Normal 2 6 7 2 3 2" xfId="8006" xr:uid="{00000000-0005-0000-0000-0000931F0000}"/>
    <cellStyle name="Normal 2 6 7 2 3 2 2" xfId="8007" xr:uid="{00000000-0005-0000-0000-0000941F0000}"/>
    <cellStyle name="Normal 2 6 7 2 3 2 3" xfId="8008" xr:uid="{00000000-0005-0000-0000-0000951F0000}"/>
    <cellStyle name="Normal 2 6 7 2 3 3" xfId="8009" xr:uid="{00000000-0005-0000-0000-0000961F0000}"/>
    <cellStyle name="Normal 2 6 7 2 3 4" xfId="8010" xr:uid="{00000000-0005-0000-0000-0000971F0000}"/>
    <cellStyle name="Normal 2 6 7 2 4" xfId="8011" xr:uid="{00000000-0005-0000-0000-0000981F0000}"/>
    <cellStyle name="Normal 2 6 7 2 4 2" xfId="8012" xr:uid="{00000000-0005-0000-0000-0000991F0000}"/>
    <cellStyle name="Normal 2 6 7 2 4 2 2" xfId="8013" xr:uid="{00000000-0005-0000-0000-00009A1F0000}"/>
    <cellStyle name="Normal 2 6 7 2 4 2 3" xfId="8014" xr:uid="{00000000-0005-0000-0000-00009B1F0000}"/>
    <cellStyle name="Normal 2 6 7 2 4 3" xfId="8015" xr:uid="{00000000-0005-0000-0000-00009C1F0000}"/>
    <cellStyle name="Normal 2 6 7 2 4 4" xfId="8016" xr:uid="{00000000-0005-0000-0000-00009D1F0000}"/>
    <cellStyle name="Normal 2 6 7 2 5" xfId="8017" xr:uid="{00000000-0005-0000-0000-00009E1F0000}"/>
    <cellStyle name="Normal 2 6 7 2 5 2" xfId="8018" xr:uid="{00000000-0005-0000-0000-00009F1F0000}"/>
    <cellStyle name="Normal 2 6 7 2 5 3" xfId="8019" xr:uid="{00000000-0005-0000-0000-0000A01F0000}"/>
    <cellStyle name="Normal 2 6 7 2 6" xfId="8020" xr:uid="{00000000-0005-0000-0000-0000A11F0000}"/>
    <cellStyle name="Normal 2 6 7 2 7" xfId="8021" xr:uid="{00000000-0005-0000-0000-0000A21F0000}"/>
    <cellStyle name="Normal 2 6 7 3" xfId="8022" xr:uid="{00000000-0005-0000-0000-0000A31F0000}"/>
    <cellStyle name="Normal 2 6 7 3 2" xfId="8023" xr:uid="{00000000-0005-0000-0000-0000A41F0000}"/>
    <cellStyle name="Normal 2 6 7 3 2 2" xfId="8024" xr:uid="{00000000-0005-0000-0000-0000A51F0000}"/>
    <cellStyle name="Normal 2 6 7 3 2 3" xfId="8025" xr:uid="{00000000-0005-0000-0000-0000A61F0000}"/>
    <cellStyle name="Normal 2 6 7 3 3" xfId="8026" xr:uid="{00000000-0005-0000-0000-0000A71F0000}"/>
    <cellStyle name="Normal 2 6 7 3 4" xfId="8027" xr:uid="{00000000-0005-0000-0000-0000A81F0000}"/>
    <cellStyle name="Normal 2 6 7 4" xfId="8028" xr:uid="{00000000-0005-0000-0000-0000A91F0000}"/>
    <cellStyle name="Normal 2 6 7 4 2" xfId="8029" xr:uid="{00000000-0005-0000-0000-0000AA1F0000}"/>
    <cellStyle name="Normal 2 6 7 4 2 2" xfId="8030" xr:uid="{00000000-0005-0000-0000-0000AB1F0000}"/>
    <cellStyle name="Normal 2 6 7 4 2 3" xfId="8031" xr:uid="{00000000-0005-0000-0000-0000AC1F0000}"/>
    <cellStyle name="Normal 2 6 7 4 3" xfId="8032" xr:uid="{00000000-0005-0000-0000-0000AD1F0000}"/>
    <cellStyle name="Normal 2 6 7 4 4" xfId="8033" xr:uid="{00000000-0005-0000-0000-0000AE1F0000}"/>
    <cellStyle name="Normal 2 6 7 5" xfId="8034" xr:uid="{00000000-0005-0000-0000-0000AF1F0000}"/>
    <cellStyle name="Normal 2 6 7 5 2" xfId="8035" xr:uid="{00000000-0005-0000-0000-0000B01F0000}"/>
    <cellStyle name="Normal 2 6 7 5 2 2" xfId="8036" xr:uid="{00000000-0005-0000-0000-0000B11F0000}"/>
    <cellStyle name="Normal 2 6 7 5 2 3" xfId="8037" xr:uid="{00000000-0005-0000-0000-0000B21F0000}"/>
    <cellStyle name="Normal 2 6 7 5 3" xfId="8038" xr:uid="{00000000-0005-0000-0000-0000B31F0000}"/>
    <cellStyle name="Normal 2 6 7 5 4" xfId="8039" xr:uid="{00000000-0005-0000-0000-0000B41F0000}"/>
    <cellStyle name="Normal 2 6 7 6" xfId="8040" xr:uid="{00000000-0005-0000-0000-0000B51F0000}"/>
    <cellStyle name="Normal 2 6 7 6 2" xfId="8041" xr:uid="{00000000-0005-0000-0000-0000B61F0000}"/>
    <cellStyle name="Normal 2 6 7 6 3" xfId="8042" xr:uid="{00000000-0005-0000-0000-0000B71F0000}"/>
    <cellStyle name="Normal 2 6 7 7" xfId="8043" xr:uid="{00000000-0005-0000-0000-0000B81F0000}"/>
    <cellStyle name="Normal 2 6 7 8" xfId="8044" xr:uid="{00000000-0005-0000-0000-0000B91F0000}"/>
    <cellStyle name="Normal 2 6 8" xfId="8045" xr:uid="{00000000-0005-0000-0000-0000BA1F0000}"/>
    <cellStyle name="Normal 2 6 8 2" xfId="8046" xr:uid="{00000000-0005-0000-0000-0000BB1F0000}"/>
    <cellStyle name="Normal 2 6 8 2 2" xfId="8047" xr:uid="{00000000-0005-0000-0000-0000BC1F0000}"/>
    <cellStyle name="Normal 2 6 8 2 2 2" xfId="8048" xr:uid="{00000000-0005-0000-0000-0000BD1F0000}"/>
    <cellStyle name="Normal 2 6 8 2 2 3" xfId="8049" xr:uid="{00000000-0005-0000-0000-0000BE1F0000}"/>
    <cellStyle name="Normal 2 6 8 2 3" xfId="8050" xr:uid="{00000000-0005-0000-0000-0000BF1F0000}"/>
    <cellStyle name="Normal 2 6 8 2 4" xfId="8051" xr:uid="{00000000-0005-0000-0000-0000C01F0000}"/>
    <cellStyle name="Normal 2 6 8 3" xfId="8052" xr:uid="{00000000-0005-0000-0000-0000C11F0000}"/>
    <cellStyle name="Normal 2 6 8 3 2" xfId="8053" xr:uid="{00000000-0005-0000-0000-0000C21F0000}"/>
    <cellStyle name="Normal 2 6 8 3 2 2" xfId="8054" xr:uid="{00000000-0005-0000-0000-0000C31F0000}"/>
    <cellStyle name="Normal 2 6 8 3 2 3" xfId="8055" xr:uid="{00000000-0005-0000-0000-0000C41F0000}"/>
    <cellStyle name="Normal 2 6 8 3 3" xfId="8056" xr:uid="{00000000-0005-0000-0000-0000C51F0000}"/>
    <cellStyle name="Normal 2 6 8 3 4" xfId="8057" xr:uid="{00000000-0005-0000-0000-0000C61F0000}"/>
    <cellStyle name="Normal 2 6 8 4" xfId="8058" xr:uid="{00000000-0005-0000-0000-0000C71F0000}"/>
    <cellStyle name="Normal 2 6 8 4 2" xfId="8059" xr:uid="{00000000-0005-0000-0000-0000C81F0000}"/>
    <cellStyle name="Normal 2 6 8 4 2 2" xfId="8060" xr:uid="{00000000-0005-0000-0000-0000C91F0000}"/>
    <cellStyle name="Normal 2 6 8 4 2 3" xfId="8061" xr:uid="{00000000-0005-0000-0000-0000CA1F0000}"/>
    <cellStyle name="Normal 2 6 8 4 3" xfId="8062" xr:uid="{00000000-0005-0000-0000-0000CB1F0000}"/>
    <cellStyle name="Normal 2 6 8 4 4" xfId="8063" xr:uid="{00000000-0005-0000-0000-0000CC1F0000}"/>
    <cellStyle name="Normal 2 6 8 5" xfId="8064" xr:uid="{00000000-0005-0000-0000-0000CD1F0000}"/>
    <cellStyle name="Normal 2 6 8 5 2" xfId="8065" xr:uid="{00000000-0005-0000-0000-0000CE1F0000}"/>
    <cellStyle name="Normal 2 6 8 5 3" xfId="8066" xr:uid="{00000000-0005-0000-0000-0000CF1F0000}"/>
    <cellStyle name="Normal 2 6 8 6" xfId="8067" xr:uid="{00000000-0005-0000-0000-0000D01F0000}"/>
    <cellStyle name="Normal 2 6 8 7" xfId="8068" xr:uid="{00000000-0005-0000-0000-0000D11F0000}"/>
    <cellStyle name="Normal 2 6 9" xfId="8069" xr:uid="{00000000-0005-0000-0000-0000D21F0000}"/>
    <cellStyle name="Normal 2 6 9 2" xfId="8070" xr:uid="{00000000-0005-0000-0000-0000D31F0000}"/>
    <cellStyle name="Normal 2 6 9 2 2" xfId="8071" xr:uid="{00000000-0005-0000-0000-0000D41F0000}"/>
    <cellStyle name="Normal 2 6 9 2 3" xfId="8072" xr:uid="{00000000-0005-0000-0000-0000D51F0000}"/>
    <cellStyle name="Normal 2 6 9 3" xfId="8073" xr:uid="{00000000-0005-0000-0000-0000D61F0000}"/>
    <cellStyle name="Normal 2 6 9 4" xfId="8074" xr:uid="{00000000-0005-0000-0000-0000D71F0000}"/>
    <cellStyle name="Normal 2 7" xfId="8075" xr:uid="{00000000-0005-0000-0000-0000D81F0000}"/>
    <cellStyle name="Normal 2 7 2" xfId="8076" xr:uid="{00000000-0005-0000-0000-0000D91F0000}"/>
    <cellStyle name="Normal 2 7 2 10" xfId="8077" xr:uid="{00000000-0005-0000-0000-0000DA1F0000}"/>
    <cellStyle name="Normal 2 7 2 2" xfId="8078" xr:uid="{00000000-0005-0000-0000-0000DB1F0000}"/>
    <cellStyle name="Normal 2 7 2 2 2" xfId="8079" xr:uid="{00000000-0005-0000-0000-0000DC1F0000}"/>
    <cellStyle name="Normal 2 7 2 2 2 2" xfId="8080" xr:uid="{00000000-0005-0000-0000-0000DD1F0000}"/>
    <cellStyle name="Normal 2 7 2 2 2 2 2" xfId="8081" xr:uid="{00000000-0005-0000-0000-0000DE1F0000}"/>
    <cellStyle name="Normal 2 7 2 2 2 2 3" xfId="8082" xr:uid="{00000000-0005-0000-0000-0000DF1F0000}"/>
    <cellStyle name="Normal 2 7 2 2 2 3" xfId="8083" xr:uid="{00000000-0005-0000-0000-0000E01F0000}"/>
    <cellStyle name="Normal 2 7 2 2 2 4" xfId="8084" xr:uid="{00000000-0005-0000-0000-0000E11F0000}"/>
    <cellStyle name="Normal 2 7 2 2 2 5" xfId="8085" xr:uid="{00000000-0005-0000-0000-0000E21F0000}"/>
    <cellStyle name="Normal 2 7 2 2 3" xfId="8086" xr:uid="{00000000-0005-0000-0000-0000E31F0000}"/>
    <cellStyle name="Normal 2 7 2 2 3 2" xfId="8087" xr:uid="{00000000-0005-0000-0000-0000E41F0000}"/>
    <cellStyle name="Normal 2 7 2 2 3 2 2" xfId="8088" xr:uid="{00000000-0005-0000-0000-0000E51F0000}"/>
    <cellStyle name="Normal 2 7 2 2 3 2 3" xfId="8089" xr:uid="{00000000-0005-0000-0000-0000E61F0000}"/>
    <cellStyle name="Normal 2 7 2 2 3 3" xfId="8090" xr:uid="{00000000-0005-0000-0000-0000E71F0000}"/>
    <cellStyle name="Normal 2 7 2 2 3 4" xfId="8091" xr:uid="{00000000-0005-0000-0000-0000E81F0000}"/>
    <cellStyle name="Normal 2 7 2 2 4" xfId="8092" xr:uid="{00000000-0005-0000-0000-0000E91F0000}"/>
    <cellStyle name="Normal 2 7 2 2 4 2" xfId="8093" xr:uid="{00000000-0005-0000-0000-0000EA1F0000}"/>
    <cellStyle name="Normal 2 7 2 2 4 2 2" xfId="8094" xr:uid="{00000000-0005-0000-0000-0000EB1F0000}"/>
    <cellStyle name="Normal 2 7 2 2 4 2 3" xfId="8095" xr:uid="{00000000-0005-0000-0000-0000EC1F0000}"/>
    <cellStyle name="Normal 2 7 2 2 4 3" xfId="8096" xr:uid="{00000000-0005-0000-0000-0000ED1F0000}"/>
    <cellStyle name="Normal 2 7 2 2 4 4" xfId="8097" xr:uid="{00000000-0005-0000-0000-0000EE1F0000}"/>
    <cellStyle name="Normal 2 7 2 2 5" xfId="8098" xr:uid="{00000000-0005-0000-0000-0000EF1F0000}"/>
    <cellStyle name="Normal 2 7 2 2 5 2" xfId="8099" xr:uid="{00000000-0005-0000-0000-0000F01F0000}"/>
    <cellStyle name="Normal 2 7 2 2 5 3" xfId="8100" xr:uid="{00000000-0005-0000-0000-0000F11F0000}"/>
    <cellStyle name="Normal 2 7 2 2 6" xfId="8101" xr:uid="{00000000-0005-0000-0000-0000F21F0000}"/>
    <cellStyle name="Normal 2 7 2 2 7" xfId="8102" xr:uid="{00000000-0005-0000-0000-0000F31F0000}"/>
    <cellStyle name="Normal 2 7 2 3" xfId="8103" xr:uid="{00000000-0005-0000-0000-0000F41F0000}"/>
    <cellStyle name="Normal 2 7 2 4" xfId="8104" xr:uid="{00000000-0005-0000-0000-0000F51F0000}"/>
    <cellStyle name="Normal 2 7 2 4 2" xfId="8105" xr:uid="{00000000-0005-0000-0000-0000F61F0000}"/>
    <cellStyle name="Normal 2 7 2 4 2 2" xfId="8106" xr:uid="{00000000-0005-0000-0000-0000F71F0000}"/>
    <cellStyle name="Normal 2 7 2 4 2 3" xfId="8107" xr:uid="{00000000-0005-0000-0000-0000F81F0000}"/>
    <cellStyle name="Normal 2 7 2 4 3" xfId="8108" xr:uid="{00000000-0005-0000-0000-0000F91F0000}"/>
    <cellStyle name="Normal 2 7 2 4 4" xfId="8109" xr:uid="{00000000-0005-0000-0000-0000FA1F0000}"/>
    <cellStyle name="Normal 2 7 2 5" xfId="8110" xr:uid="{00000000-0005-0000-0000-0000FB1F0000}"/>
    <cellStyle name="Normal 2 7 2 5 2" xfId="8111" xr:uid="{00000000-0005-0000-0000-0000FC1F0000}"/>
    <cellStyle name="Normal 2 7 2 5 2 2" xfId="8112" xr:uid="{00000000-0005-0000-0000-0000FD1F0000}"/>
    <cellStyle name="Normal 2 7 2 5 2 3" xfId="8113" xr:uid="{00000000-0005-0000-0000-0000FE1F0000}"/>
    <cellStyle name="Normal 2 7 2 5 3" xfId="8114" xr:uid="{00000000-0005-0000-0000-0000FF1F0000}"/>
    <cellStyle name="Normal 2 7 2 5 4" xfId="8115" xr:uid="{00000000-0005-0000-0000-000000200000}"/>
    <cellStyle name="Normal 2 7 2 6" xfId="8116" xr:uid="{00000000-0005-0000-0000-000001200000}"/>
    <cellStyle name="Normal 2 7 2 6 2" xfId="8117" xr:uid="{00000000-0005-0000-0000-000002200000}"/>
    <cellStyle name="Normal 2 7 2 6 2 2" xfId="8118" xr:uid="{00000000-0005-0000-0000-000003200000}"/>
    <cellStyle name="Normal 2 7 2 6 2 3" xfId="8119" xr:uid="{00000000-0005-0000-0000-000004200000}"/>
    <cellStyle name="Normal 2 7 2 6 3" xfId="8120" xr:uid="{00000000-0005-0000-0000-000005200000}"/>
    <cellStyle name="Normal 2 7 2 6 4" xfId="8121" xr:uid="{00000000-0005-0000-0000-000006200000}"/>
    <cellStyle name="Normal 2 7 2 7" xfId="8122" xr:uid="{00000000-0005-0000-0000-000007200000}"/>
    <cellStyle name="Normal 2 7 2 7 2" xfId="8123" xr:uid="{00000000-0005-0000-0000-000008200000}"/>
    <cellStyle name="Normal 2 7 2 7 3" xfId="8124" xr:uid="{00000000-0005-0000-0000-000009200000}"/>
    <cellStyle name="Normal 2 7 2 8" xfId="8125" xr:uid="{00000000-0005-0000-0000-00000A200000}"/>
    <cellStyle name="Normal 2 7 2 9" xfId="8126" xr:uid="{00000000-0005-0000-0000-00000B200000}"/>
    <cellStyle name="Normal 2 7 3" xfId="8127" xr:uid="{00000000-0005-0000-0000-00000C200000}"/>
    <cellStyle name="Normal 2 7 3 2" xfId="8128" xr:uid="{00000000-0005-0000-0000-00000D200000}"/>
    <cellStyle name="Normal 2 7 3 3" xfId="8129" xr:uid="{00000000-0005-0000-0000-00000E200000}"/>
    <cellStyle name="Normal 2 7 4" xfId="8130" xr:uid="{00000000-0005-0000-0000-00000F200000}"/>
    <cellStyle name="Normal 2 7 4 2" xfId="8131" xr:uid="{00000000-0005-0000-0000-000010200000}"/>
    <cellStyle name="Normal 2 7 4 2 2" xfId="8132" xr:uid="{00000000-0005-0000-0000-000011200000}"/>
    <cellStyle name="Normal 2 7 4 2 2 2" xfId="8133" xr:uid="{00000000-0005-0000-0000-000012200000}"/>
    <cellStyle name="Normal 2 7 4 2 2 2 2" xfId="8134" xr:uid="{00000000-0005-0000-0000-000013200000}"/>
    <cellStyle name="Normal 2 7 4 2 2 2 3" xfId="8135" xr:uid="{00000000-0005-0000-0000-000014200000}"/>
    <cellStyle name="Normal 2 7 4 2 2 3" xfId="8136" xr:uid="{00000000-0005-0000-0000-000015200000}"/>
    <cellStyle name="Normal 2 7 4 2 2 4" xfId="8137" xr:uid="{00000000-0005-0000-0000-000016200000}"/>
    <cellStyle name="Normal 2 7 4 2 3" xfId="8138" xr:uid="{00000000-0005-0000-0000-000017200000}"/>
    <cellStyle name="Normal 2 7 4 2 3 2" xfId="8139" xr:uid="{00000000-0005-0000-0000-000018200000}"/>
    <cellStyle name="Normal 2 7 4 2 3 2 2" xfId="8140" xr:uid="{00000000-0005-0000-0000-000019200000}"/>
    <cellStyle name="Normal 2 7 4 2 3 2 3" xfId="8141" xr:uid="{00000000-0005-0000-0000-00001A200000}"/>
    <cellStyle name="Normal 2 7 4 2 3 3" xfId="8142" xr:uid="{00000000-0005-0000-0000-00001B200000}"/>
    <cellStyle name="Normal 2 7 4 2 3 4" xfId="8143" xr:uid="{00000000-0005-0000-0000-00001C200000}"/>
    <cellStyle name="Normal 2 7 4 2 4" xfId="8144" xr:uid="{00000000-0005-0000-0000-00001D200000}"/>
    <cellStyle name="Normal 2 7 4 2 4 2" xfId="8145" xr:uid="{00000000-0005-0000-0000-00001E200000}"/>
    <cellStyle name="Normal 2 7 4 2 4 2 2" xfId="8146" xr:uid="{00000000-0005-0000-0000-00001F200000}"/>
    <cellStyle name="Normal 2 7 4 2 4 2 3" xfId="8147" xr:uid="{00000000-0005-0000-0000-000020200000}"/>
    <cellStyle name="Normal 2 7 4 2 4 3" xfId="8148" xr:uid="{00000000-0005-0000-0000-000021200000}"/>
    <cellStyle name="Normal 2 7 4 2 4 4" xfId="8149" xr:uid="{00000000-0005-0000-0000-000022200000}"/>
    <cellStyle name="Normal 2 7 4 2 5" xfId="8150" xr:uid="{00000000-0005-0000-0000-000023200000}"/>
    <cellStyle name="Normal 2 7 4 2 5 2" xfId="8151" xr:uid="{00000000-0005-0000-0000-000024200000}"/>
    <cellStyle name="Normal 2 7 4 2 5 3" xfId="8152" xr:uid="{00000000-0005-0000-0000-000025200000}"/>
    <cellStyle name="Normal 2 7 4 2 6" xfId="8153" xr:uid="{00000000-0005-0000-0000-000026200000}"/>
    <cellStyle name="Normal 2 7 4 2 7" xfId="8154" xr:uid="{00000000-0005-0000-0000-000027200000}"/>
    <cellStyle name="Normal 2 7 4 3" xfId="8155" xr:uid="{00000000-0005-0000-0000-000028200000}"/>
    <cellStyle name="Normal 2 7 4 3 2" xfId="8156" xr:uid="{00000000-0005-0000-0000-000029200000}"/>
    <cellStyle name="Normal 2 7 4 3 2 2" xfId="8157" xr:uid="{00000000-0005-0000-0000-00002A200000}"/>
    <cellStyle name="Normal 2 7 4 3 2 3" xfId="8158" xr:uid="{00000000-0005-0000-0000-00002B200000}"/>
    <cellStyle name="Normal 2 7 4 3 3" xfId="8159" xr:uid="{00000000-0005-0000-0000-00002C200000}"/>
    <cellStyle name="Normal 2 7 4 3 4" xfId="8160" xr:uid="{00000000-0005-0000-0000-00002D200000}"/>
    <cellStyle name="Normal 2 7 4 4" xfId="8161" xr:uid="{00000000-0005-0000-0000-00002E200000}"/>
    <cellStyle name="Normal 2 7 4 4 2" xfId="8162" xr:uid="{00000000-0005-0000-0000-00002F200000}"/>
    <cellStyle name="Normal 2 7 4 4 2 2" xfId="8163" xr:uid="{00000000-0005-0000-0000-000030200000}"/>
    <cellStyle name="Normal 2 7 4 4 2 3" xfId="8164" xr:uid="{00000000-0005-0000-0000-000031200000}"/>
    <cellStyle name="Normal 2 7 4 4 3" xfId="8165" xr:uid="{00000000-0005-0000-0000-000032200000}"/>
    <cellStyle name="Normal 2 7 4 4 4" xfId="8166" xr:uid="{00000000-0005-0000-0000-000033200000}"/>
    <cellStyle name="Normal 2 7 4 5" xfId="8167" xr:uid="{00000000-0005-0000-0000-000034200000}"/>
    <cellStyle name="Normal 2 7 4 5 2" xfId="8168" xr:uid="{00000000-0005-0000-0000-000035200000}"/>
    <cellStyle name="Normal 2 7 4 5 2 2" xfId="8169" xr:uid="{00000000-0005-0000-0000-000036200000}"/>
    <cellStyle name="Normal 2 7 4 5 2 3" xfId="8170" xr:uid="{00000000-0005-0000-0000-000037200000}"/>
    <cellStyle name="Normal 2 7 4 5 3" xfId="8171" xr:uid="{00000000-0005-0000-0000-000038200000}"/>
    <cellStyle name="Normal 2 7 4 5 4" xfId="8172" xr:uid="{00000000-0005-0000-0000-000039200000}"/>
    <cellStyle name="Normal 2 7 4 6" xfId="8173" xr:uid="{00000000-0005-0000-0000-00003A200000}"/>
    <cellStyle name="Normal 2 7 4 6 2" xfId="8174" xr:uid="{00000000-0005-0000-0000-00003B200000}"/>
    <cellStyle name="Normal 2 7 4 6 3" xfId="8175" xr:uid="{00000000-0005-0000-0000-00003C200000}"/>
    <cellStyle name="Normal 2 7 4 7" xfId="8176" xr:uid="{00000000-0005-0000-0000-00003D200000}"/>
    <cellStyle name="Normal 2 7 4 8" xfId="8177" xr:uid="{00000000-0005-0000-0000-00003E200000}"/>
    <cellStyle name="Normal 2 7 4 9" xfId="8178" xr:uid="{00000000-0005-0000-0000-00003F200000}"/>
    <cellStyle name="Normal 2 7 5" xfId="8179" xr:uid="{00000000-0005-0000-0000-000040200000}"/>
    <cellStyle name="Normal 2 7 6" xfId="8180" xr:uid="{00000000-0005-0000-0000-000041200000}"/>
    <cellStyle name="Normal 2 7 7" xfId="8181" xr:uid="{00000000-0005-0000-0000-000042200000}"/>
    <cellStyle name="Normal 2 7 8" xfId="8182" xr:uid="{00000000-0005-0000-0000-000043200000}"/>
    <cellStyle name="Normal 2 7 9" xfId="43987" xr:uid="{00000000-0005-0000-0000-000044200000}"/>
    <cellStyle name="Normal 2 8" xfId="8183" xr:uid="{00000000-0005-0000-0000-000045200000}"/>
    <cellStyle name="Normal 2 8 2" xfId="8184" xr:uid="{00000000-0005-0000-0000-000046200000}"/>
    <cellStyle name="Normal 2 8 3" xfId="8185" xr:uid="{00000000-0005-0000-0000-000047200000}"/>
    <cellStyle name="Normal 2 9" xfId="8186" xr:uid="{00000000-0005-0000-0000-000048200000}"/>
    <cellStyle name="Normal 2 9 10" xfId="8187" xr:uid="{00000000-0005-0000-0000-000049200000}"/>
    <cellStyle name="Normal 2 9 11" xfId="43988" xr:uid="{00000000-0005-0000-0000-00004A200000}"/>
    <cellStyle name="Normal 2 9 2" xfId="8188" xr:uid="{00000000-0005-0000-0000-00004B200000}"/>
    <cellStyle name="Normal 2 9 2 2" xfId="8189" xr:uid="{00000000-0005-0000-0000-00004C200000}"/>
    <cellStyle name="Normal 2 9 2 2 2" xfId="8190" xr:uid="{00000000-0005-0000-0000-00004D200000}"/>
    <cellStyle name="Normal 2 9 2 2 2 2" xfId="8191" xr:uid="{00000000-0005-0000-0000-00004E200000}"/>
    <cellStyle name="Normal 2 9 2 2 2 2 2" xfId="8192" xr:uid="{00000000-0005-0000-0000-00004F200000}"/>
    <cellStyle name="Normal 2 9 2 2 2 2 3" xfId="8193" xr:uid="{00000000-0005-0000-0000-000050200000}"/>
    <cellStyle name="Normal 2 9 2 2 2 3" xfId="8194" xr:uid="{00000000-0005-0000-0000-000051200000}"/>
    <cellStyle name="Normal 2 9 2 2 2 4" xfId="8195" xr:uid="{00000000-0005-0000-0000-000052200000}"/>
    <cellStyle name="Normal 2 9 2 2 3" xfId="8196" xr:uid="{00000000-0005-0000-0000-000053200000}"/>
    <cellStyle name="Normal 2 9 2 2 3 2" xfId="8197" xr:uid="{00000000-0005-0000-0000-000054200000}"/>
    <cellStyle name="Normal 2 9 2 2 3 2 2" xfId="8198" xr:uid="{00000000-0005-0000-0000-000055200000}"/>
    <cellStyle name="Normal 2 9 2 2 3 2 3" xfId="8199" xr:uid="{00000000-0005-0000-0000-000056200000}"/>
    <cellStyle name="Normal 2 9 2 2 3 3" xfId="8200" xr:uid="{00000000-0005-0000-0000-000057200000}"/>
    <cellStyle name="Normal 2 9 2 2 3 4" xfId="8201" xr:uid="{00000000-0005-0000-0000-000058200000}"/>
    <cellStyle name="Normal 2 9 2 2 4" xfId="8202" xr:uid="{00000000-0005-0000-0000-000059200000}"/>
    <cellStyle name="Normal 2 9 2 2 4 2" xfId="8203" xr:uid="{00000000-0005-0000-0000-00005A200000}"/>
    <cellStyle name="Normal 2 9 2 2 4 2 2" xfId="8204" xr:uid="{00000000-0005-0000-0000-00005B200000}"/>
    <cellStyle name="Normal 2 9 2 2 4 2 3" xfId="8205" xr:uid="{00000000-0005-0000-0000-00005C200000}"/>
    <cellStyle name="Normal 2 9 2 2 4 3" xfId="8206" xr:uid="{00000000-0005-0000-0000-00005D200000}"/>
    <cellStyle name="Normal 2 9 2 2 4 4" xfId="8207" xr:uid="{00000000-0005-0000-0000-00005E200000}"/>
    <cellStyle name="Normal 2 9 2 2 5" xfId="8208" xr:uid="{00000000-0005-0000-0000-00005F200000}"/>
    <cellStyle name="Normal 2 9 2 2 5 2" xfId="8209" xr:uid="{00000000-0005-0000-0000-000060200000}"/>
    <cellStyle name="Normal 2 9 2 2 5 3" xfId="8210" xr:uid="{00000000-0005-0000-0000-000061200000}"/>
    <cellStyle name="Normal 2 9 2 2 6" xfId="8211" xr:uid="{00000000-0005-0000-0000-000062200000}"/>
    <cellStyle name="Normal 2 9 2 2 7" xfId="8212" xr:uid="{00000000-0005-0000-0000-000063200000}"/>
    <cellStyle name="Normal 2 9 2 3" xfId="8213" xr:uid="{00000000-0005-0000-0000-000064200000}"/>
    <cellStyle name="Normal 2 9 2 3 2" xfId="8214" xr:uid="{00000000-0005-0000-0000-000065200000}"/>
    <cellStyle name="Normal 2 9 2 3 2 2" xfId="8215" xr:uid="{00000000-0005-0000-0000-000066200000}"/>
    <cellStyle name="Normal 2 9 2 3 2 3" xfId="8216" xr:uid="{00000000-0005-0000-0000-000067200000}"/>
    <cellStyle name="Normal 2 9 2 3 3" xfId="8217" xr:uid="{00000000-0005-0000-0000-000068200000}"/>
    <cellStyle name="Normal 2 9 2 3 4" xfId="8218" xr:uid="{00000000-0005-0000-0000-000069200000}"/>
    <cellStyle name="Normal 2 9 2 4" xfId="8219" xr:uid="{00000000-0005-0000-0000-00006A200000}"/>
    <cellStyle name="Normal 2 9 2 4 2" xfId="8220" xr:uid="{00000000-0005-0000-0000-00006B200000}"/>
    <cellStyle name="Normal 2 9 2 4 2 2" xfId="8221" xr:uid="{00000000-0005-0000-0000-00006C200000}"/>
    <cellStyle name="Normal 2 9 2 4 2 3" xfId="8222" xr:uid="{00000000-0005-0000-0000-00006D200000}"/>
    <cellStyle name="Normal 2 9 2 4 3" xfId="8223" xr:uid="{00000000-0005-0000-0000-00006E200000}"/>
    <cellStyle name="Normal 2 9 2 4 4" xfId="8224" xr:uid="{00000000-0005-0000-0000-00006F200000}"/>
    <cellStyle name="Normal 2 9 2 5" xfId="8225" xr:uid="{00000000-0005-0000-0000-000070200000}"/>
    <cellStyle name="Normal 2 9 2 5 2" xfId="8226" xr:uid="{00000000-0005-0000-0000-000071200000}"/>
    <cellStyle name="Normal 2 9 2 5 2 2" xfId="8227" xr:uid="{00000000-0005-0000-0000-000072200000}"/>
    <cellStyle name="Normal 2 9 2 5 2 3" xfId="8228" xr:uid="{00000000-0005-0000-0000-000073200000}"/>
    <cellStyle name="Normal 2 9 2 5 3" xfId="8229" xr:uid="{00000000-0005-0000-0000-000074200000}"/>
    <cellStyle name="Normal 2 9 2 5 4" xfId="8230" xr:uid="{00000000-0005-0000-0000-000075200000}"/>
    <cellStyle name="Normal 2 9 2 6" xfId="8231" xr:uid="{00000000-0005-0000-0000-000076200000}"/>
    <cellStyle name="Normal 2 9 2 6 2" xfId="8232" xr:uid="{00000000-0005-0000-0000-000077200000}"/>
    <cellStyle name="Normal 2 9 2 6 3" xfId="8233" xr:uid="{00000000-0005-0000-0000-000078200000}"/>
    <cellStyle name="Normal 2 9 2 7" xfId="8234" xr:uid="{00000000-0005-0000-0000-000079200000}"/>
    <cellStyle name="Normal 2 9 2 8" xfId="8235" xr:uid="{00000000-0005-0000-0000-00007A200000}"/>
    <cellStyle name="Normal 2 9 2 9" xfId="8236" xr:uid="{00000000-0005-0000-0000-00007B200000}"/>
    <cellStyle name="Normal 2 9 3" xfId="8237" xr:uid="{00000000-0005-0000-0000-00007C200000}"/>
    <cellStyle name="Normal 2 9 3 2" xfId="8238" xr:uid="{00000000-0005-0000-0000-00007D200000}"/>
    <cellStyle name="Normal 2 9 3 2 2" xfId="8239" xr:uid="{00000000-0005-0000-0000-00007E200000}"/>
    <cellStyle name="Normal 2 9 3 2 2 2" xfId="8240" xr:uid="{00000000-0005-0000-0000-00007F200000}"/>
    <cellStyle name="Normal 2 9 3 2 2 3" xfId="8241" xr:uid="{00000000-0005-0000-0000-000080200000}"/>
    <cellStyle name="Normal 2 9 3 2 3" xfId="8242" xr:uid="{00000000-0005-0000-0000-000081200000}"/>
    <cellStyle name="Normal 2 9 3 2 4" xfId="8243" xr:uid="{00000000-0005-0000-0000-000082200000}"/>
    <cellStyle name="Normal 2 9 3 3" xfId="8244" xr:uid="{00000000-0005-0000-0000-000083200000}"/>
    <cellStyle name="Normal 2 9 3 3 2" xfId="8245" xr:uid="{00000000-0005-0000-0000-000084200000}"/>
    <cellStyle name="Normal 2 9 3 3 2 2" xfId="8246" xr:uid="{00000000-0005-0000-0000-000085200000}"/>
    <cellStyle name="Normal 2 9 3 3 2 3" xfId="8247" xr:uid="{00000000-0005-0000-0000-000086200000}"/>
    <cellStyle name="Normal 2 9 3 3 3" xfId="8248" xr:uid="{00000000-0005-0000-0000-000087200000}"/>
    <cellStyle name="Normal 2 9 3 3 4" xfId="8249" xr:uid="{00000000-0005-0000-0000-000088200000}"/>
    <cellStyle name="Normal 2 9 3 4" xfId="8250" xr:uid="{00000000-0005-0000-0000-000089200000}"/>
    <cellStyle name="Normal 2 9 3 4 2" xfId="8251" xr:uid="{00000000-0005-0000-0000-00008A200000}"/>
    <cellStyle name="Normal 2 9 3 4 2 2" xfId="8252" xr:uid="{00000000-0005-0000-0000-00008B200000}"/>
    <cellStyle name="Normal 2 9 3 4 2 3" xfId="8253" xr:uid="{00000000-0005-0000-0000-00008C200000}"/>
    <cellStyle name="Normal 2 9 3 4 3" xfId="8254" xr:uid="{00000000-0005-0000-0000-00008D200000}"/>
    <cellStyle name="Normal 2 9 3 4 4" xfId="8255" xr:uid="{00000000-0005-0000-0000-00008E200000}"/>
    <cellStyle name="Normal 2 9 3 5" xfId="8256" xr:uid="{00000000-0005-0000-0000-00008F200000}"/>
    <cellStyle name="Normal 2 9 3 5 2" xfId="8257" xr:uid="{00000000-0005-0000-0000-000090200000}"/>
    <cellStyle name="Normal 2 9 3 5 3" xfId="8258" xr:uid="{00000000-0005-0000-0000-000091200000}"/>
    <cellStyle name="Normal 2 9 3 6" xfId="8259" xr:uid="{00000000-0005-0000-0000-000092200000}"/>
    <cellStyle name="Normal 2 9 3 7" xfId="8260" xr:uid="{00000000-0005-0000-0000-000093200000}"/>
    <cellStyle name="Normal 2 9 4" xfId="8261" xr:uid="{00000000-0005-0000-0000-000094200000}"/>
    <cellStyle name="Normal 2 9 4 2" xfId="8262" xr:uid="{00000000-0005-0000-0000-000095200000}"/>
    <cellStyle name="Normal 2 9 4 2 2" xfId="8263" xr:uid="{00000000-0005-0000-0000-000096200000}"/>
    <cellStyle name="Normal 2 9 4 2 3" xfId="8264" xr:uid="{00000000-0005-0000-0000-000097200000}"/>
    <cellStyle name="Normal 2 9 4 3" xfId="8265" xr:uid="{00000000-0005-0000-0000-000098200000}"/>
    <cellStyle name="Normal 2 9 4 4" xfId="8266" xr:uid="{00000000-0005-0000-0000-000099200000}"/>
    <cellStyle name="Normal 2 9 5" xfId="8267" xr:uid="{00000000-0005-0000-0000-00009A200000}"/>
    <cellStyle name="Normal 2 9 5 2" xfId="8268" xr:uid="{00000000-0005-0000-0000-00009B200000}"/>
    <cellStyle name="Normal 2 9 5 2 2" xfId="8269" xr:uid="{00000000-0005-0000-0000-00009C200000}"/>
    <cellStyle name="Normal 2 9 5 2 3" xfId="8270" xr:uid="{00000000-0005-0000-0000-00009D200000}"/>
    <cellStyle name="Normal 2 9 5 3" xfId="8271" xr:uid="{00000000-0005-0000-0000-00009E200000}"/>
    <cellStyle name="Normal 2 9 5 4" xfId="8272" xr:uid="{00000000-0005-0000-0000-00009F200000}"/>
    <cellStyle name="Normal 2 9 6" xfId="8273" xr:uid="{00000000-0005-0000-0000-0000A0200000}"/>
    <cellStyle name="Normal 2 9 6 2" xfId="8274" xr:uid="{00000000-0005-0000-0000-0000A1200000}"/>
    <cellStyle name="Normal 2 9 6 2 2" xfId="8275" xr:uid="{00000000-0005-0000-0000-0000A2200000}"/>
    <cellStyle name="Normal 2 9 6 2 3" xfId="8276" xr:uid="{00000000-0005-0000-0000-0000A3200000}"/>
    <cellStyle name="Normal 2 9 6 3" xfId="8277" xr:uid="{00000000-0005-0000-0000-0000A4200000}"/>
    <cellStyle name="Normal 2 9 6 4" xfId="8278" xr:uid="{00000000-0005-0000-0000-0000A5200000}"/>
    <cellStyle name="Normal 2 9 7" xfId="8279" xr:uid="{00000000-0005-0000-0000-0000A6200000}"/>
    <cellStyle name="Normal 2 9 7 2" xfId="8280" xr:uid="{00000000-0005-0000-0000-0000A7200000}"/>
    <cellStyle name="Normal 2 9 7 3" xfId="8281" xr:uid="{00000000-0005-0000-0000-0000A8200000}"/>
    <cellStyle name="Normal 2 9 8" xfId="8282" xr:uid="{00000000-0005-0000-0000-0000A9200000}"/>
    <cellStyle name="Normal 2 9 9" xfId="8283" xr:uid="{00000000-0005-0000-0000-0000AA200000}"/>
    <cellStyle name="Normal 2_1ª Reprogramação PAC - SES - Interceptores e Redes Coletoras Rev 00" xfId="8284" xr:uid="{00000000-0005-0000-0000-0000AB200000}"/>
    <cellStyle name="Normal 20" xfId="8285" xr:uid="{00000000-0005-0000-0000-0000AC200000}"/>
    <cellStyle name="Normal 20 2" xfId="8286" xr:uid="{00000000-0005-0000-0000-0000AD200000}"/>
    <cellStyle name="Normal 20 2 2" xfId="8287" xr:uid="{00000000-0005-0000-0000-0000AE200000}"/>
    <cellStyle name="Normal 20 2 2 2" xfId="8288" xr:uid="{00000000-0005-0000-0000-0000AF200000}"/>
    <cellStyle name="Normal 20 2 2 3" xfId="8289" xr:uid="{00000000-0005-0000-0000-0000B0200000}"/>
    <cellStyle name="Normal 20 2 3" xfId="8290" xr:uid="{00000000-0005-0000-0000-0000B1200000}"/>
    <cellStyle name="Normal 20 2 4" xfId="8291" xr:uid="{00000000-0005-0000-0000-0000B2200000}"/>
    <cellStyle name="Normal 20 3" xfId="8292" xr:uid="{00000000-0005-0000-0000-0000B3200000}"/>
    <cellStyle name="Normal 20 3 2" xfId="8293" xr:uid="{00000000-0005-0000-0000-0000B4200000}"/>
    <cellStyle name="Normal 20 3 2 2" xfId="8294" xr:uid="{00000000-0005-0000-0000-0000B5200000}"/>
    <cellStyle name="Normal 20 3 2 3" xfId="8295" xr:uid="{00000000-0005-0000-0000-0000B6200000}"/>
    <cellStyle name="Normal 20 3 3" xfId="8296" xr:uid="{00000000-0005-0000-0000-0000B7200000}"/>
    <cellStyle name="Normal 20 3 3 2" xfId="8297" xr:uid="{00000000-0005-0000-0000-0000B8200000}"/>
    <cellStyle name="Normal 20 3 4" xfId="8298" xr:uid="{00000000-0005-0000-0000-0000B9200000}"/>
    <cellStyle name="Normal 20 3 5" xfId="8299" xr:uid="{00000000-0005-0000-0000-0000BA200000}"/>
    <cellStyle name="Normal 20 4" xfId="8300" xr:uid="{00000000-0005-0000-0000-0000BB200000}"/>
    <cellStyle name="Normal 20 4 2" xfId="8301" xr:uid="{00000000-0005-0000-0000-0000BC200000}"/>
    <cellStyle name="Normal 20 5" xfId="8302" xr:uid="{00000000-0005-0000-0000-0000BD200000}"/>
    <cellStyle name="Normal 20 6" xfId="8303" xr:uid="{00000000-0005-0000-0000-0000BE200000}"/>
    <cellStyle name="Normal 21" xfId="8304" xr:uid="{00000000-0005-0000-0000-0000BF200000}"/>
    <cellStyle name="Normal 21 2" xfId="8305" xr:uid="{00000000-0005-0000-0000-0000C0200000}"/>
    <cellStyle name="Normal 21 3" xfId="8306" xr:uid="{00000000-0005-0000-0000-0000C1200000}"/>
    <cellStyle name="Normal 21 4" xfId="8307" xr:uid="{00000000-0005-0000-0000-0000C2200000}"/>
    <cellStyle name="Normal 21 5" xfId="8308" xr:uid="{00000000-0005-0000-0000-0000C3200000}"/>
    <cellStyle name="Normal 22" xfId="8309" xr:uid="{00000000-0005-0000-0000-0000C4200000}"/>
    <cellStyle name="Normal 22 10" xfId="8310" xr:uid="{00000000-0005-0000-0000-0000C5200000}"/>
    <cellStyle name="Normal 22 11" xfId="8311" xr:uid="{00000000-0005-0000-0000-0000C6200000}"/>
    <cellStyle name="Normal 22 12" xfId="8312" xr:uid="{00000000-0005-0000-0000-0000C7200000}"/>
    <cellStyle name="Normal 22 13" xfId="8313" xr:uid="{00000000-0005-0000-0000-0000C8200000}"/>
    <cellStyle name="Normal 22 2" xfId="8314" xr:uid="{00000000-0005-0000-0000-0000C9200000}"/>
    <cellStyle name="Normal 22 2 10" xfId="8315" xr:uid="{00000000-0005-0000-0000-0000CA200000}"/>
    <cellStyle name="Normal 22 2 11" xfId="8316" xr:uid="{00000000-0005-0000-0000-0000CB200000}"/>
    <cellStyle name="Normal 22 2 12" xfId="8317" xr:uid="{00000000-0005-0000-0000-0000CC200000}"/>
    <cellStyle name="Normal 22 2 2" xfId="8318" xr:uid="{00000000-0005-0000-0000-0000CD200000}"/>
    <cellStyle name="Normal 22 2 3" xfId="8319" xr:uid="{00000000-0005-0000-0000-0000CE200000}"/>
    <cellStyle name="Normal 22 2 3 2" xfId="8320" xr:uid="{00000000-0005-0000-0000-0000CF200000}"/>
    <cellStyle name="Normal 22 2 3 2 2" xfId="8321" xr:uid="{00000000-0005-0000-0000-0000D0200000}"/>
    <cellStyle name="Normal 22 2 3 2 2 2" xfId="8322" xr:uid="{00000000-0005-0000-0000-0000D1200000}"/>
    <cellStyle name="Normal 22 2 3 2 2 2 2" xfId="8323" xr:uid="{00000000-0005-0000-0000-0000D2200000}"/>
    <cellStyle name="Normal 22 2 3 2 2 2 3" xfId="8324" xr:uid="{00000000-0005-0000-0000-0000D3200000}"/>
    <cellStyle name="Normal 22 2 3 2 2 3" xfId="8325" xr:uid="{00000000-0005-0000-0000-0000D4200000}"/>
    <cellStyle name="Normal 22 2 3 2 2 4" xfId="8326" xr:uid="{00000000-0005-0000-0000-0000D5200000}"/>
    <cellStyle name="Normal 22 2 3 2 3" xfId="8327" xr:uid="{00000000-0005-0000-0000-0000D6200000}"/>
    <cellStyle name="Normal 22 2 3 2 3 2" xfId="8328" xr:uid="{00000000-0005-0000-0000-0000D7200000}"/>
    <cellStyle name="Normal 22 2 3 2 3 2 2" xfId="8329" xr:uid="{00000000-0005-0000-0000-0000D8200000}"/>
    <cellStyle name="Normal 22 2 3 2 3 2 3" xfId="8330" xr:uid="{00000000-0005-0000-0000-0000D9200000}"/>
    <cellStyle name="Normal 22 2 3 2 3 3" xfId="8331" xr:uid="{00000000-0005-0000-0000-0000DA200000}"/>
    <cellStyle name="Normal 22 2 3 2 3 4" xfId="8332" xr:uid="{00000000-0005-0000-0000-0000DB200000}"/>
    <cellStyle name="Normal 22 2 3 2 4" xfId="8333" xr:uid="{00000000-0005-0000-0000-0000DC200000}"/>
    <cellStyle name="Normal 22 2 3 2 4 2" xfId="8334" xr:uid="{00000000-0005-0000-0000-0000DD200000}"/>
    <cellStyle name="Normal 22 2 3 2 4 2 2" xfId="8335" xr:uid="{00000000-0005-0000-0000-0000DE200000}"/>
    <cellStyle name="Normal 22 2 3 2 4 2 3" xfId="8336" xr:uid="{00000000-0005-0000-0000-0000DF200000}"/>
    <cellStyle name="Normal 22 2 3 2 4 3" xfId="8337" xr:uid="{00000000-0005-0000-0000-0000E0200000}"/>
    <cellStyle name="Normal 22 2 3 2 4 4" xfId="8338" xr:uid="{00000000-0005-0000-0000-0000E1200000}"/>
    <cellStyle name="Normal 22 2 3 2 5" xfId="8339" xr:uid="{00000000-0005-0000-0000-0000E2200000}"/>
    <cellStyle name="Normal 22 2 3 2 5 2" xfId="8340" xr:uid="{00000000-0005-0000-0000-0000E3200000}"/>
    <cellStyle name="Normal 22 2 3 2 5 3" xfId="8341" xr:uid="{00000000-0005-0000-0000-0000E4200000}"/>
    <cellStyle name="Normal 22 2 3 2 6" xfId="8342" xr:uid="{00000000-0005-0000-0000-0000E5200000}"/>
    <cellStyle name="Normal 22 2 3 2 7" xfId="8343" xr:uid="{00000000-0005-0000-0000-0000E6200000}"/>
    <cellStyle name="Normal 22 2 3 3" xfId="8344" xr:uid="{00000000-0005-0000-0000-0000E7200000}"/>
    <cellStyle name="Normal 22 2 3 3 2" xfId="8345" xr:uid="{00000000-0005-0000-0000-0000E8200000}"/>
    <cellStyle name="Normal 22 2 3 3 2 2" xfId="8346" xr:uid="{00000000-0005-0000-0000-0000E9200000}"/>
    <cellStyle name="Normal 22 2 3 3 2 3" xfId="8347" xr:uid="{00000000-0005-0000-0000-0000EA200000}"/>
    <cellStyle name="Normal 22 2 3 3 3" xfId="8348" xr:uid="{00000000-0005-0000-0000-0000EB200000}"/>
    <cellStyle name="Normal 22 2 3 3 4" xfId="8349" xr:uid="{00000000-0005-0000-0000-0000EC200000}"/>
    <cellStyle name="Normal 22 2 3 4" xfId="8350" xr:uid="{00000000-0005-0000-0000-0000ED200000}"/>
    <cellStyle name="Normal 22 2 3 4 2" xfId="8351" xr:uid="{00000000-0005-0000-0000-0000EE200000}"/>
    <cellStyle name="Normal 22 2 3 4 2 2" xfId="8352" xr:uid="{00000000-0005-0000-0000-0000EF200000}"/>
    <cellStyle name="Normal 22 2 3 4 2 3" xfId="8353" xr:uid="{00000000-0005-0000-0000-0000F0200000}"/>
    <cellStyle name="Normal 22 2 3 4 3" xfId="8354" xr:uid="{00000000-0005-0000-0000-0000F1200000}"/>
    <cellStyle name="Normal 22 2 3 4 4" xfId="8355" xr:uid="{00000000-0005-0000-0000-0000F2200000}"/>
    <cellStyle name="Normal 22 2 3 5" xfId="8356" xr:uid="{00000000-0005-0000-0000-0000F3200000}"/>
    <cellStyle name="Normal 22 2 3 5 2" xfId="8357" xr:uid="{00000000-0005-0000-0000-0000F4200000}"/>
    <cellStyle name="Normal 22 2 3 5 2 2" xfId="8358" xr:uid="{00000000-0005-0000-0000-0000F5200000}"/>
    <cellStyle name="Normal 22 2 3 5 2 3" xfId="8359" xr:uid="{00000000-0005-0000-0000-0000F6200000}"/>
    <cellStyle name="Normal 22 2 3 5 3" xfId="8360" xr:uid="{00000000-0005-0000-0000-0000F7200000}"/>
    <cellStyle name="Normal 22 2 3 5 4" xfId="8361" xr:uid="{00000000-0005-0000-0000-0000F8200000}"/>
    <cellStyle name="Normal 22 2 3 6" xfId="8362" xr:uid="{00000000-0005-0000-0000-0000F9200000}"/>
    <cellStyle name="Normal 22 2 3 6 2" xfId="8363" xr:uid="{00000000-0005-0000-0000-0000FA200000}"/>
    <cellStyle name="Normal 22 2 3 6 3" xfId="8364" xr:uid="{00000000-0005-0000-0000-0000FB200000}"/>
    <cellStyle name="Normal 22 2 3 7" xfId="8365" xr:uid="{00000000-0005-0000-0000-0000FC200000}"/>
    <cellStyle name="Normal 22 2 3 8" xfId="8366" xr:uid="{00000000-0005-0000-0000-0000FD200000}"/>
    <cellStyle name="Normal 22 2 3 9" xfId="8367" xr:uid="{00000000-0005-0000-0000-0000FE200000}"/>
    <cellStyle name="Normal 22 2 4" xfId="8368" xr:uid="{00000000-0005-0000-0000-0000FF200000}"/>
    <cellStyle name="Normal 22 2 4 2" xfId="8369" xr:uid="{00000000-0005-0000-0000-000000210000}"/>
    <cellStyle name="Normal 22 2 4 2 2" xfId="8370" xr:uid="{00000000-0005-0000-0000-000001210000}"/>
    <cellStyle name="Normal 22 2 4 2 2 2" xfId="8371" xr:uid="{00000000-0005-0000-0000-000002210000}"/>
    <cellStyle name="Normal 22 2 4 2 2 3" xfId="8372" xr:uid="{00000000-0005-0000-0000-000003210000}"/>
    <cellStyle name="Normal 22 2 4 2 3" xfId="8373" xr:uid="{00000000-0005-0000-0000-000004210000}"/>
    <cellStyle name="Normal 22 2 4 2 4" xfId="8374" xr:uid="{00000000-0005-0000-0000-000005210000}"/>
    <cellStyle name="Normal 22 2 4 3" xfId="8375" xr:uid="{00000000-0005-0000-0000-000006210000}"/>
    <cellStyle name="Normal 22 2 4 3 2" xfId="8376" xr:uid="{00000000-0005-0000-0000-000007210000}"/>
    <cellStyle name="Normal 22 2 4 3 2 2" xfId="8377" xr:uid="{00000000-0005-0000-0000-000008210000}"/>
    <cellStyle name="Normal 22 2 4 3 2 3" xfId="8378" xr:uid="{00000000-0005-0000-0000-000009210000}"/>
    <cellStyle name="Normal 22 2 4 3 3" xfId="8379" xr:uid="{00000000-0005-0000-0000-00000A210000}"/>
    <cellStyle name="Normal 22 2 4 3 4" xfId="8380" xr:uid="{00000000-0005-0000-0000-00000B210000}"/>
    <cellStyle name="Normal 22 2 4 4" xfId="8381" xr:uid="{00000000-0005-0000-0000-00000C210000}"/>
    <cellStyle name="Normal 22 2 4 4 2" xfId="8382" xr:uid="{00000000-0005-0000-0000-00000D210000}"/>
    <cellStyle name="Normal 22 2 4 4 2 2" xfId="8383" xr:uid="{00000000-0005-0000-0000-00000E210000}"/>
    <cellStyle name="Normal 22 2 4 4 2 3" xfId="8384" xr:uid="{00000000-0005-0000-0000-00000F210000}"/>
    <cellStyle name="Normal 22 2 4 4 3" xfId="8385" xr:uid="{00000000-0005-0000-0000-000010210000}"/>
    <cellStyle name="Normal 22 2 4 4 4" xfId="8386" xr:uid="{00000000-0005-0000-0000-000011210000}"/>
    <cellStyle name="Normal 22 2 4 5" xfId="8387" xr:uid="{00000000-0005-0000-0000-000012210000}"/>
    <cellStyle name="Normal 22 2 4 5 2" xfId="8388" xr:uid="{00000000-0005-0000-0000-000013210000}"/>
    <cellStyle name="Normal 22 2 4 5 3" xfId="8389" xr:uid="{00000000-0005-0000-0000-000014210000}"/>
    <cellStyle name="Normal 22 2 4 6" xfId="8390" xr:uid="{00000000-0005-0000-0000-000015210000}"/>
    <cellStyle name="Normal 22 2 4 7" xfId="8391" xr:uid="{00000000-0005-0000-0000-000016210000}"/>
    <cellStyle name="Normal 22 2 5" xfId="8392" xr:uid="{00000000-0005-0000-0000-000017210000}"/>
    <cellStyle name="Normal 22 2 5 2" xfId="8393" xr:uid="{00000000-0005-0000-0000-000018210000}"/>
    <cellStyle name="Normal 22 2 5 2 2" xfId="8394" xr:uid="{00000000-0005-0000-0000-000019210000}"/>
    <cellStyle name="Normal 22 2 5 2 3" xfId="8395" xr:uid="{00000000-0005-0000-0000-00001A210000}"/>
    <cellStyle name="Normal 22 2 5 3" xfId="8396" xr:uid="{00000000-0005-0000-0000-00001B210000}"/>
    <cellStyle name="Normal 22 2 5 4" xfId="8397" xr:uid="{00000000-0005-0000-0000-00001C210000}"/>
    <cellStyle name="Normal 22 2 6" xfId="8398" xr:uid="{00000000-0005-0000-0000-00001D210000}"/>
    <cellStyle name="Normal 22 2 6 2" xfId="8399" xr:uid="{00000000-0005-0000-0000-00001E210000}"/>
    <cellStyle name="Normal 22 2 6 2 2" xfId="8400" xr:uid="{00000000-0005-0000-0000-00001F210000}"/>
    <cellStyle name="Normal 22 2 6 2 3" xfId="8401" xr:uid="{00000000-0005-0000-0000-000020210000}"/>
    <cellStyle name="Normal 22 2 6 3" xfId="8402" xr:uid="{00000000-0005-0000-0000-000021210000}"/>
    <cellStyle name="Normal 22 2 6 4" xfId="8403" xr:uid="{00000000-0005-0000-0000-000022210000}"/>
    <cellStyle name="Normal 22 2 7" xfId="8404" xr:uid="{00000000-0005-0000-0000-000023210000}"/>
    <cellStyle name="Normal 22 2 7 2" xfId="8405" xr:uid="{00000000-0005-0000-0000-000024210000}"/>
    <cellStyle name="Normal 22 2 7 2 2" xfId="8406" xr:uid="{00000000-0005-0000-0000-000025210000}"/>
    <cellStyle name="Normal 22 2 7 2 3" xfId="8407" xr:uid="{00000000-0005-0000-0000-000026210000}"/>
    <cellStyle name="Normal 22 2 7 3" xfId="8408" xr:uid="{00000000-0005-0000-0000-000027210000}"/>
    <cellStyle name="Normal 22 2 7 4" xfId="8409" xr:uid="{00000000-0005-0000-0000-000028210000}"/>
    <cellStyle name="Normal 22 2 8" xfId="8410" xr:uid="{00000000-0005-0000-0000-000029210000}"/>
    <cellStyle name="Normal 22 2 8 2" xfId="8411" xr:uid="{00000000-0005-0000-0000-00002A210000}"/>
    <cellStyle name="Normal 22 2 8 3" xfId="8412" xr:uid="{00000000-0005-0000-0000-00002B210000}"/>
    <cellStyle name="Normal 22 2 9" xfId="8413" xr:uid="{00000000-0005-0000-0000-00002C210000}"/>
    <cellStyle name="Normal 22 3" xfId="8414" xr:uid="{00000000-0005-0000-0000-00002D210000}"/>
    <cellStyle name="Normal 22 3 2" xfId="8415" xr:uid="{00000000-0005-0000-0000-00002E210000}"/>
    <cellStyle name="Normal 22 3 3" xfId="8416" xr:uid="{00000000-0005-0000-0000-00002F210000}"/>
    <cellStyle name="Normal 22 4" xfId="8417" xr:uid="{00000000-0005-0000-0000-000030210000}"/>
    <cellStyle name="Normal 22 4 2" xfId="8418" xr:uid="{00000000-0005-0000-0000-000031210000}"/>
    <cellStyle name="Normal 22 4 2 2" xfId="8419" xr:uid="{00000000-0005-0000-0000-000032210000}"/>
    <cellStyle name="Normal 22 4 2 2 2" xfId="8420" xr:uid="{00000000-0005-0000-0000-000033210000}"/>
    <cellStyle name="Normal 22 4 2 2 3" xfId="8421" xr:uid="{00000000-0005-0000-0000-000034210000}"/>
    <cellStyle name="Normal 22 4 2 3" xfId="8422" xr:uid="{00000000-0005-0000-0000-000035210000}"/>
    <cellStyle name="Normal 22 4 2 4" xfId="8423" xr:uid="{00000000-0005-0000-0000-000036210000}"/>
    <cellStyle name="Normal 22 4 3" xfId="8424" xr:uid="{00000000-0005-0000-0000-000037210000}"/>
    <cellStyle name="Normal 22 4 3 2" xfId="8425" xr:uid="{00000000-0005-0000-0000-000038210000}"/>
    <cellStyle name="Normal 22 4 3 2 2" xfId="8426" xr:uid="{00000000-0005-0000-0000-000039210000}"/>
    <cellStyle name="Normal 22 4 3 2 3" xfId="8427" xr:uid="{00000000-0005-0000-0000-00003A210000}"/>
    <cellStyle name="Normal 22 4 3 3" xfId="8428" xr:uid="{00000000-0005-0000-0000-00003B210000}"/>
    <cellStyle name="Normal 22 4 3 4" xfId="8429" xr:uid="{00000000-0005-0000-0000-00003C210000}"/>
    <cellStyle name="Normal 22 4 4" xfId="8430" xr:uid="{00000000-0005-0000-0000-00003D210000}"/>
    <cellStyle name="Normal 22 4 4 2" xfId="8431" xr:uid="{00000000-0005-0000-0000-00003E210000}"/>
    <cellStyle name="Normal 22 4 4 2 2" xfId="8432" xr:uid="{00000000-0005-0000-0000-00003F210000}"/>
    <cellStyle name="Normal 22 4 4 2 3" xfId="8433" xr:uid="{00000000-0005-0000-0000-000040210000}"/>
    <cellStyle name="Normal 22 4 4 3" xfId="8434" xr:uid="{00000000-0005-0000-0000-000041210000}"/>
    <cellStyle name="Normal 22 4 4 4" xfId="8435" xr:uid="{00000000-0005-0000-0000-000042210000}"/>
    <cellStyle name="Normal 22 4 5" xfId="8436" xr:uid="{00000000-0005-0000-0000-000043210000}"/>
    <cellStyle name="Normal 22 4 5 2" xfId="8437" xr:uid="{00000000-0005-0000-0000-000044210000}"/>
    <cellStyle name="Normal 22 4 5 3" xfId="8438" xr:uid="{00000000-0005-0000-0000-000045210000}"/>
    <cellStyle name="Normal 22 4 6" xfId="8439" xr:uid="{00000000-0005-0000-0000-000046210000}"/>
    <cellStyle name="Normal 22 4 7" xfId="8440" xr:uid="{00000000-0005-0000-0000-000047210000}"/>
    <cellStyle name="Normal 22 5" xfId="8441" xr:uid="{00000000-0005-0000-0000-000048210000}"/>
    <cellStyle name="Normal 22 5 2" xfId="8442" xr:uid="{00000000-0005-0000-0000-000049210000}"/>
    <cellStyle name="Normal 22 5 2 2" xfId="8443" xr:uid="{00000000-0005-0000-0000-00004A210000}"/>
    <cellStyle name="Normal 22 5 2 3" xfId="8444" xr:uid="{00000000-0005-0000-0000-00004B210000}"/>
    <cellStyle name="Normal 22 5 3" xfId="8445" xr:uid="{00000000-0005-0000-0000-00004C210000}"/>
    <cellStyle name="Normal 22 5 4" xfId="8446" xr:uid="{00000000-0005-0000-0000-00004D210000}"/>
    <cellStyle name="Normal 22 6" xfId="8447" xr:uid="{00000000-0005-0000-0000-00004E210000}"/>
    <cellStyle name="Normal 22 6 2" xfId="8448" xr:uid="{00000000-0005-0000-0000-00004F210000}"/>
    <cellStyle name="Normal 22 6 2 2" xfId="8449" xr:uid="{00000000-0005-0000-0000-000050210000}"/>
    <cellStyle name="Normal 22 6 2 3" xfId="8450" xr:uid="{00000000-0005-0000-0000-000051210000}"/>
    <cellStyle name="Normal 22 6 3" xfId="8451" xr:uid="{00000000-0005-0000-0000-000052210000}"/>
    <cellStyle name="Normal 22 6 4" xfId="8452" xr:uid="{00000000-0005-0000-0000-000053210000}"/>
    <cellStyle name="Normal 22 7" xfId="8453" xr:uid="{00000000-0005-0000-0000-000054210000}"/>
    <cellStyle name="Normal 22 7 2" xfId="8454" xr:uid="{00000000-0005-0000-0000-000055210000}"/>
    <cellStyle name="Normal 22 7 2 2" xfId="8455" xr:uid="{00000000-0005-0000-0000-000056210000}"/>
    <cellStyle name="Normal 22 7 2 3" xfId="8456" xr:uid="{00000000-0005-0000-0000-000057210000}"/>
    <cellStyle name="Normal 22 7 3" xfId="8457" xr:uid="{00000000-0005-0000-0000-000058210000}"/>
    <cellStyle name="Normal 22 7 4" xfId="8458" xr:uid="{00000000-0005-0000-0000-000059210000}"/>
    <cellStyle name="Normal 22 8" xfId="8459" xr:uid="{00000000-0005-0000-0000-00005A210000}"/>
    <cellStyle name="Normal 22 8 2" xfId="8460" xr:uid="{00000000-0005-0000-0000-00005B210000}"/>
    <cellStyle name="Normal 22 8 3" xfId="8461" xr:uid="{00000000-0005-0000-0000-00005C210000}"/>
    <cellStyle name="Normal 22 9" xfId="8462" xr:uid="{00000000-0005-0000-0000-00005D210000}"/>
    <cellStyle name="Normal 23" xfId="8463" xr:uid="{00000000-0005-0000-0000-00005E210000}"/>
    <cellStyle name="Normal 23 10" xfId="8464" xr:uid="{00000000-0005-0000-0000-00005F210000}"/>
    <cellStyle name="Normal 23 10 2" xfId="8465" xr:uid="{00000000-0005-0000-0000-000060210000}"/>
    <cellStyle name="Normal 23 10 3" xfId="8466" xr:uid="{00000000-0005-0000-0000-000061210000}"/>
    <cellStyle name="Normal 23 11" xfId="8467" xr:uid="{00000000-0005-0000-0000-000062210000}"/>
    <cellStyle name="Normal 23 12" xfId="8468" xr:uid="{00000000-0005-0000-0000-000063210000}"/>
    <cellStyle name="Normal 23 13" xfId="8469" xr:uid="{00000000-0005-0000-0000-000064210000}"/>
    <cellStyle name="Normal 23 14" xfId="8470" xr:uid="{00000000-0005-0000-0000-000065210000}"/>
    <cellStyle name="Normal 23 2" xfId="8471" xr:uid="{00000000-0005-0000-0000-000066210000}"/>
    <cellStyle name="Normal 23 2 2" xfId="8472" xr:uid="{00000000-0005-0000-0000-000067210000}"/>
    <cellStyle name="Normal 23 2 3" xfId="8473" xr:uid="{00000000-0005-0000-0000-000068210000}"/>
    <cellStyle name="Normal 23 2 4" xfId="8474" xr:uid="{00000000-0005-0000-0000-000069210000}"/>
    <cellStyle name="Normal 23 2 5" xfId="8475" xr:uid="{00000000-0005-0000-0000-00006A210000}"/>
    <cellStyle name="Normal 23 3" xfId="8476" xr:uid="{00000000-0005-0000-0000-00006B210000}"/>
    <cellStyle name="Normal 23 3 10" xfId="8477" xr:uid="{00000000-0005-0000-0000-00006C210000}"/>
    <cellStyle name="Normal 23 3 2" xfId="8478" xr:uid="{00000000-0005-0000-0000-00006D210000}"/>
    <cellStyle name="Normal 23 3 2 2" xfId="8479" xr:uid="{00000000-0005-0000-0000-00006E210000}"/>
    <cellStyle name="Normal 23 3 2 2 2" xfId="8480" xr:uid="{00000000-0005-0000-0000-00006F210000}"/>
    <cellStyle name="Normal 23 3 2 2 2 2" xfId="8481" xr:uid="{00000000-0005-0000-0000-000070210000}"/>
    <cellStyle name="Normal 23 3 2 2 2 3" xfId="8482" xr:uid="{00000000-0005-0000-0000-000071210000}"/>
    <cellStyle name="Normal 23 3 2 2 3" xfId="8483" xr:uid="{00000000-0005-0000-0000-000072210000}"/>
    <cellStyle name="Normal 23 3 2 2 4" xfId="8484" xr:uid="{00000000-0005-0000-0000-000073210000}"/>
    <cellStyle name="Normal 23 3 2 3" xfId="8485" xr:uid="{00000000-0005-0000-0000-000074210000}"/>
    <cellStyle name="Normal 23 3 2 3 2" xfId="8486" xr:uid="{00000000-0005-0000-0000-000075210000}"/>
    <cellStyle name="Normal 23 3 2 3 2 2" xfId="8487" xr:uid="{00000000-0005-0000-0000-000076210000}"/>
    <cellStyle name="Normal 23 3 2 3 2 3" xfId="8488" xr:uid="{00000000-0005-0000-0000-000077210000}"/>
    <cellStyle name="Normal 23 3 2 3 3" xfId="8489" xr:uid="{00000000-0005-0000-0000-000078210000}"/>
    <cellStyle name="Normal 23 3 2 3 4" xfId="8490" xr:uid="{00000000-0005-0000-0000-000079210000}"/>
    <cellStyle name="Normal 23 3 2 4" xfId="8491" xr:uid="{00000000-0005-0000-0000-00007A210000}"/>
    <cellStyle name="Normal 23 3 2 4 2" xfId="8492" xr:uid="{00000000-0005-0000-0000-00007B210000}"/>
    <cellStyle name="Normal 23 3 2 4 2 2" xfId="8493" xr:uid="{00000000-0005-0000-0000-00007C210000}"/>
    <cellStyle name="Normal 23 3 2 4 2 3" xfId="8494" xr:uid="{00000000-0005-0000-0000-00007D210000}"/>
    <cellStyle name="Normal 23 3 2 4 3" xfId="8495" xr:uid="{00000000-0005-0000-0000-00007E210000}"/>
    <cellStyle name="Normal 23 3 2 4 4" xfId="8496" xr:uid="{00000000-0005-0000-0000-00007F210000}"/>
    <cellStyle name="Normal 23 3 2 5" xfId="8497" xr:uid="{00000000-0005-0000-0000-000080210000}"/>
    <cellStyle name="Normal 23 3 2 5 2" xfId="8498" xr:uid="{00000000-0005-0000-0000-000081210000}"/>
    <cellStyle name="Normal 23 3 2 5 3" xfId="8499" xr:uid="{00000000-0005-0000-0000-000082210000}"/>
    <cellStyle name="Normal 23 3 2 6" xfId="8500" xr:uid="{00000000-0005-0000-0000-000083210000}"/>
    <cellStyle name="Normal 23 3 2 7" xfId="8501" xr:uid="{00000000-0005-0000-0000-000084210000}"/>
    <cellStyle name="Normal 23 3 3" xfId="8502" xr:uid="{00000000-0005-0000-0000-000085210000}"/>
    <cellStyle name="Normal 23 3 4" xfId="8503" xr:uid="{00000000-0005-0000-0000-000086210000}"/>
    <cellStyle name="Normal 23 3 4 2" xfId="8504" xr:uid="{00000000-0005-0000-0000-000087210000}"/>
    <cellStyle name="Normal 23 3 4 2 2" xfId="8505" xr:uid="{00000000-0005-0000-0000-000088210000}"/>
    <cellStyle name="Normal 23 3 4 2 3" xfId="8506" xr:uid="{00000000-0005-0000-0000-000089210000}"/>
    <cellStyle name="Normal 23 3 4 3" xfId="8507" xr:uid="{00000000-0005-0000-0000-00008A210000}"/>
    <cellStyle name="Normal 23 3 4 4" xfId="8508" xr:uid="{00000000-0005-0000-0000-00008B210000}"/>
    <cellStyle name="Normal 23 3 5" xfId="8509" xr:uid="{00000000-0005-0000-0000-00008C210000}"/>
    <cellStyle name="Normal 23 3 5 2" xfId="8510" xr:uid="{00000000-0005-0000-0000-00008D210000}"/>
    <cellStyle name="Normal 23 3 5 2 2" xfId="8511" xr:uid="{00000000-0005-0000-0000-00008E210000}"/>
    <cellStyle name="Normal 23 3 5 2 3" xfId="8512" xr:uid="{00000000-0005-0000-0000-00008F210000}"/>
    <cellStyle name="Normal 23 3 5 3" xfId="8513" xr:uid="{00000000-0005-0000-0000-000090210000}"/>
    <cellStyle name="Normal 23 3 5 4" xfId="8514" xr:uid="{00000000-0005-0000-0000-000091210000}"/>
    <cellStyle name="Normal 23 3 6" xfId="8515" xr:uid="{00000000-0005-0000-0000-000092210000}"/>
    <cellStyle name="Normal 23 3 6 2" xfId="8516" xr:uid="{00000000-0005-0000-0000-000093210000}"/>
    <cellStyle name="Normal 23 3 6 2 2" xfId="8517" xr:uid="{00000000-0005-0000-0000-000094210000}"/>
    <cellStyle name="Normal 23 3 6 2 3" xfId="8518" xr:uid="{00000000-0005-0000-0000-000095210000}"/>
    <cellStyle name="Normal 23 3 6 3" xfId="8519" xr:uid="{00000000-0005-0000-0000-000096210000}"/>
    <cellStyle name="Normal 23 3 6 4" xfId="8520" xr:uid="{00000000-0005-0000-0000-000097210000}"/>
    <cellStyle name="Normal 23 3 7" xfId="8521" xr:uid="{00000000-0005-0000-0000-000098210000}"/>
    <cellStyle name="Normal 23 3 7 2" xfId="8522" xr:uid="{00000000-0005-0000-0000-000099210000}"/>
    <cellStyle name="Normal 23 3 7 3" xfId="8523" xr:uid="{00000000-0005-0000-0000-00009A210000}"/>
    <cellStyle name="Normal 23 3 8" xfId="8524" xr:uid="{00000000-0005-0000-0000-00009B210000}"/>
    <cellStyle name="Normal 23 3 9" xfId="8525" xr:uid="{00000000-0005-0000-0000-00009C210000}"/>
    <cellStyle name="Normal 23 4" xfId="8526" xr:uid="{00000000-0005-0000-0000-00009D210000}"/>
    <cellStyle name="Normal 23 4 2" xfId="8527" xr:uid="{00000000-0005-0000-0000-00009E210000}"/>
    <cellStyle name="Normal 23 4 3" xfId="8528" xr:uid="{00000000-0005-0000-0000-00009F210000}"/>
    <cellStyle name="Normal 23 4 3 2" xfId="8529" xr:uid="{00000000-0005-0000-0000-0000A0210000}"/>
    <cellStyle name="Normal 23 4 3 2 2" xfId="8530" xr:uid="{00000000-0005-0000-0000-0000A1210000}"/>
    <cellStyle name="Normal 23 4 3 2 3" xfId="8531" xr:uid="{00000000-0005-0000-0000-0000A2210000}"/>
    <cellStyle name="Normal 23 4 3 3" xfId="8532" xr:uid="{00000000-0005-0000-0000-0000A3210000}"/>
    <cellStyle name="Normal 23 4 3 4" xfId="8533" xr:uid="{00000000-0005-0000-0000-0000A4210000}"/>
    <cellStyle name="Normal 23 4 4" xfId="8534" xr:uid="{00000000-0005-0000-0000-0000A5210000}"/>
    <cellStyle name="Normal 23 4 4 2" xfId="8535" xr:uid="{00000000-0005-0000-0000-0000A6210000}"/>
    <cellStyle name="Normal 23 4 4 2 2" xfId="8536" xr:uid="{00000000-0005-0000-0000-0000A7210000}"/>
    <cellStyle name="Normal 23 4 4 2 3" xfId="8537" xr:uid="{00000000-0005-0000-0000-0000A8210000}"/>
    <cellStyle name="Normal 23 4 4 3" xfId="8538" xr:uid="{00000000-0005-0000-0000-0000A9210000}"/>
    <cellStyle name="Normal 23 4 4 4" xfId="8539" xr:uid="{00000000-0005-0000-0000-0000AA210000}"/>
    <cellStyle name="Normal 23 4 5" xfId="8540" xr:uid="{00000000-0005-0000-0000-0000AB210000}"/>
    <cellStyle name="Normal 23 4 5 2" xfId="8541" xr:uid="{00000000-0005-0000-0000-0000AC210000}"/>
    <cellStyle name="Normal 23 4 5 2 2" xfId="8542" xr:uid="{00000000-0005-0000-0000-0000AD210000}"/>
    <cellStyle name="Normal 23 4 5 2 3" xfId="8543" xr:uid="{00000000-0005-0000-0000-0000AE210000}"/>
    <cellStyle name="Normal 23 4 5 3" xfId="8544" xr:uid="{00000000-0005-0000-0000-0000AF210000}"/>
    <cellStyle name="Normal 23 4 5 4" xfId="8545" xr:uid="{00000000-0005-0000-0000-0000B0210000}"/>
    <cellStyle name="Normal 23 4 6" xfId="8546" xr:uid="{00000000-0005-0000-0000-0000B1210000}"/>
    <cellStyle name="Normal 23 4 6 2" xfId="8547" xr:uid="{00000000-0005-0000-0000-0000B2210000}"/>
    <cellStyle name="Normal 23 4 6 3" xfId="8548" xr:uid="{00000000-0005-0000-0000-0000B3210000}"/>
    <cellStyle name="Normal 23 4 7" xfId="8549" xr:uid="{00000000-0005-0000-0000-0000B4210000}"/>
    <cellStyle name="Normal 23 4 8" xfId="8550" xr:uid="{00000000-0005-0000-0000-0000B5210000}"/>
    <cellStyle name="Normal 23 5" xfId="8551" xr:uid="{00000000-0005-0000-0000-0000B6210000}"/>
    <cellStyle name="Normal 23 5 2" xfId="8552" xr:uid="{00000000-0005-0000-0000-0000B7210000}"/>
    <cellStyle name="Normal 23 5 2 2" xfId="8553" xr:uid="{00000000-0005-0000-0000-0000B8210000}"/>
    <cellStyle name="Normal 23 5 2 2 2" xfId="8554" xr:uid="{00000000-0005-0000-0000-0000B9210000}"/>
    <cellStyle name="Normal 23 5 2 2 3" xfId="8555" xr:uid="{00000000-0005-0000-0000-0000BA210000}"/>
    <cellStyle name="Normal 23 5 2 3" xfId="8556" xr:uid="{00000000-0005-0000-0000-0000BB210000}"/>
    <cellStyle name="Normal 23 5 2 4" xfId="8557" xr:uid="{00000000-0005-0000-0000-0000BC210000}"/>
    <cellStyle name="Normal 23 5 3" xfId="8558" xr:uid="{00000000-0005-0000-0000-0000BD210000}"/>
    <cellStyle name="Normal 23 5 3 2" xfId="8559" xr:uid="{00000000-0005-0000-0000-0000BE210000}"/>
    <cellStyle name="Normal 23 5 3 2 2" xfId="8560" xr:uid="{00000000-0005-0000-0000-0000BF210000}"/>
    <cellStyle name="Normal 23 5 3 2 3" xfId="8561" xr:uid="{00000000-0005-0000-0000-0000C0210000}"/>
    <cellStyle name="Normal 23 5 3 3" xfId="8562" xr:uid="{00000000-0005-0000-0000-0000C1210000}"/>
    <cellStyle name="Normal 23 5 3 4" xfId="8563" xr:uid="{00000000-0005-0000-0000-0000C2210000}"/>
    <cellStyle name="Normal 23 5 4" xfId="8564" xr:uid="{00000000-0005-0000-0000-0000C3210000}"/>
    <cellStyle name="Normal 23 5 4 2" xfId="8565" xr:uid="{00000000-0005-0000-0000-0000C4210000}"/>
    <cellStyle name="Normal 23 5 4 2 2" xfId="8566" xr:uid="{00000000-0005-0000-0000-0000C5210000}"/>
    <cellStyle name="Normal 23 5 4 2 3" xfId="8567" xr:uid="{00000000-0005-0000-0000-0000C6210000}"/>
    <cellStyle name="Normal 23 5 4 3" xfId="8568" xr:uid="{00000000-0005-0000-0000-0000C7210000}"/>
    <cellStyle name="Normal 23 5 4 4" xfId="8569" xr:uid="{00000000-0005-0000-0000-0000C8210000}"/>
    <cellStyle name="Normal 23 5 5" xfId="8570" xr:uid="{00000000-0005-0000-0000-0000C9210000}"/>
    <cellStyle name="Normal 23 5 5 2" xfId="8571" xr:uid="{00000000-0005-0000-0000-0000CA210000}"/>
    <cellStyle name="Normal 23 5 5 3" xfId="8572" xr:uid="{00000000-0005-0000-0000-0000CB210000}"/>
    <cellStyle name="Normal 23 5 6" xfId="8573" xr:uid="{00000000-0005-0000-0000-0000CC210000}"/>
    <cellStyle name="Normal 23 5 7" xfId="8574" xr:uid="{00000000-0005-0000-0000-0000CD210000}"/>
    <cellStyle name="Normal 23 6" xfId="8575" xr:uid="{00000000-0005-0000-0000-0000CE210000}"/>
    <cellStyle name="Normal 23 7" xfId="8576" xr:uid="{00000000-0005-0000-0000-0000CF210000}"/>
    <cellStyle name="Normal 23 7 2" xfId="8577" xr:uid="{00000000-0005-0000-0000-0000D0210000}"/>
    <cellStyle name="Normal 23 7 2 2" xfId="8578" xr:uid="{00000000-0005-0000-0000-0000D1210000}"/>
    <cellStyle name="Normal 23 7 2 3" xfId="8579" xr:uid="{00000000-0005-0000-0000-0000D2210000}"/>
    <cellStyle name="Normal 23 7 3" xfId="8580" xr:uid="{00000000-0005-0000-0000-0000D3210000}"/>
    <cellStyle name="Normal 23 7 4" xfId="8581" xr:uid="{00000000-0005-0000-0000-0000D4210000}"/>
    <cellStyle name="Normal 23 8" xfId="8582" xr:uid="{00000000-0005-0000-0000-0000D5210000}"/>
    <cellStyle name="Normal 23 8 2" xfId="8583" xr:uid="{00000000-0005-0000-0000-0000D6210000}"/>
    <cellStyle name="Normal 23 8 2 2" xfId="8584" xr:uid="{00000000-0005-0000-0000-0000D7210000}"/>
    <cellStyle name="Normal 23 8 2 3" xfId="8585" xr:uid="{00000000-0005-0000-0000-0000D8210000}"/>
    <cellStyle name="Normal 23 8 3" xfId="8586" xr:uid="{00000000-0005-0000-0000-0000D9210000}"/>
    <cellStyle name="Normal 23 8 4" xfId="8587" xr:uid="{00000000-0005-0000-0000-0000DA210000}"/>
    <cellStyle name="Normal 23 9" xfId="8588" xr:uid="{00000000-0005-0000-0000-0000DB210000}"/>
    <cellStyle name="Normal 23 9 2" xfId="8589" xr:uid="{00000000-0005-0000-0000-0000DC210000}"/>
    <cellStyle name="Normal 23 9 2 2" xfId="8590" xr:uid="{00000000-0005-0000-0000-0000DD210000}"/>
    <cellStyle name="Normal 23 9 2 3" xfId="8591" xr:uid="{00000000-0005-0000-0000-0000DE210000}"/>
    <cellStyle name="Normal 23 9 3" xfId="8592" xr:uid="{00000000-0005-0000-0000-0000DF210000}"/>
    <cellStyle name="Normal 23 9 4" xfId="8593" xr:uid="{00000000-0005-0000-0000-0000E0210000}"/>
    <cellStyle name="Normal 24" xfId="8594" xr:uid="{00000000-0005-0000-0000-0000E1210000}"/>
    <cellStyle name="Normal 24 2" xfId="8595" xr:uid="{00000000-0005-0000-0000-0000E2210000}"/>
    <cellStyle name="Normal 24 2 2" xfId="8596" xr:uid="{00000000-0005-0000-0000-0000E3210000}"/>
    <cellStyle name="Normal 24 2 3" xfId="8597" xr:uid="{00000000-0005-0000-0000-0000E4210000}"/>
    <cellStyle name="Normal 24 3" xfId="8598" xr:uid="{00000000-0005-0000-0000-0000E5210000}"/>
    <cellStyle name="Normal 24 3 2" xfId="8599" xr:uid="{00000000-0005-0000-0000-0000E6210000}"/>
    <cellStyle name="Normal 24 3 2 2" xfId="8600" xr:uid="{00000000-0005-0000-0000-0000E7210000}"/>
    <cellStyle name="Normal 24 3 2 2 2" xfId="8601" xr:uid="{00000000-0005-0000-0000-0000E8210000}"/>
    <cellStyle name="Normal 24 3 2 2 2 2" xfId="8602" xr:uid="{00000000-0005-0000-0000-0000E9210000}"/>
    <cellStyle name="Normal 24 3 2 2 2 3" xfId="8603" xr:uid="{00000000-0005-0000-0000-0000EA210000}"/>
    <cellStyle name="Normal 24 3 2 2 3" xfId="8604" xr:uid="{00000000-0005-0000-0000-0000EB210000}"/>
    <cellStyle name="Normal 24 3 2 2 4" xfId="8605" xr:uid="{00000000-0005-0000-0000-0000EC210000}"/>
    <cellStyle name="Normal 24 3 2 2 5" xfId="8606" xr:uid="{00000000-0005-0000-0000-0000ED210000}"/>
    <cellStyle name="Normal 24 3 2 3" xfId="8607" xr:uid="{00000000-0005-0000-0000-0000EE210000}"/>
    <cellStyle name="Normal 24 3 2 3 2" xfId="8608" xr:uid="{00000000-0005-0000-0000-0000EF210000}"/>
    <cellStyle name="Normal 24 3 2 3 2 2" xfId="8609" xr:uid="{00000000-0005-0000-0000-0000F0210000}"/>
    <cellStyle name="Normal 24 3 2 3 2 3" xfId="8610" xr:uid="{00000000-0005-0000-0000-0000F1210000}"/>
    <cellStyle name="Normal 24 3 2 3 3" xfId="8611" xr:uid="{00000000-0005-0000-0000-0000F2210000}"/>
    <cellStyle name="Normal 24 3 2 3 4" xfId="8612" xr:uid="{00000000-0005-0000-0000-0000F3210000}"/>
    <cellStyle name="Normal 24 3 2 4" xfId="8613" xr:uid="{00000000-0005-0000-0000-0000F4210000}"/>
    <cellStyle name="Normal 24 3 2 4 2" xfId="8614" xr:uid="{00000000-0005-0000-0000-0000F5210000}"/>
    <cellStyle name="Normal 24 3 2 4 2 2" xfId="8615" xr:uid="{00000000-0005-0000-0000-0000F6210000}"/>
    <cellStyle name="Normal 24 3 2 4 2 3" xfId="8616" xr:uid="{00000000-0005-0000-0000-0000F7210000}"/>
    <cellStyle name="Normal 24 3 2 4 3" xfId="8617" xr:uid="{00000000-0005-0000-0000-0000F8210000}"/>
    <cellStyle name="Normal 24 3 2 4 4" xfId="8618" xr:uid="{00000000-0005-0000-0000-0000F9210000}"/>
    <cellStyle name="Normal 24 3 2 5" xfId="8619" xr:uid="{00000000-0005-0000-0000-0000FA210000}"/>
    <cellStyle name="Normal 24 3 2 5 2" xfId="8620" xr:uid="{00000000-0005-0000-0000-0000FB210000}"/>
    <cellStyle name="Normal 24 3 2 5 3" xfId="8621" xr:uid="{00000000-0005-0000-0000-0000FC210000}"/>
    <cellStyle name="Normal 24 3 2 6" xfId="8622" xr:uid="{00000000-0005-0000-0000-0000FD210000}"/>
    <cellStyle name="Normal 24 3 2 7" xfId="8623" xr:uid="{00000000-0005-0000-0000-0000FE210000}"/>
    <cellStyle name="Normal 24 3 3" xfId="8624" xr:uid="{00000000-0005-0000-0000-0000FF210000}"/>
    <cellStyle name="Normal 24 3 3 2" xfId="8625" xr:uid="{00000000-0005-0000-0000-000000220000}"/>
    <cellStyle name="Normal 24 3 3 2 2" xfId="8626" xr:uid="{00000000-0005-0000-0000-000001220000}"/>
    <cellStyle name="Normal 24 3 3 2 3" xfId="8627" xr:uid="{00000000-0005-0000-0000-000002220000}"/>
    <cellStyle name="Normal 24 3 3 3" xfId="8628" xr:uid="{00000000-0005-0000-0000-000003220000}"/>
    <cellStyle name="Normal 24 3 3 4" xfId="8629" xr:uid="{00000000-0005-0000-0000-000004220000}"/>
    <cellStyle name="Normal 24 3 3 5" xfId="8630" xr:uid="{00000000-0005-0000-0000-000005220000}"/>
    <cellStyle name="Normal 24 3 4" xfId="8631" xr:uid="{00000000-0005-0000-0000-000006220000}"/>
    <cellStyle name="Normal 24 3 4 2" xfId="8632" xr:uid="{00000000-0005-0000-0000-000007220000}"/>
    <cellStyle name="Normal 24 3 4 2 2" xfId="8633" xr:uid="{00000000-0005-0000-0000-000008220000}"/>
    <cellStyle name="Normal 24 3 4 2 3" xfId="8634" xr:uid="{00000000-0005-0000-0000-000009220000}"/>
    <cellStyle name="Normal 24 3 4 3" xfId="8635" xr:uid="{00000000-0005-0000-0000-00000A220000}"/>
    <cellStyle name="Normal 24 3 4 4" xfId="8636" xr:uid="{00000000-0005-0000-0000-00000B220000}"/>
    <cellStyle name="Normal 24 3 5" xfId="8637" xr:uid="{00000000-0005-0000-0000-00000C220000}"/>
    <cellStyle name="Normal 24 3 5 2" xfId="8638" xr:uid="{00000000-0005-0000-0000-00000D220000}"/>
    <cellStyle name="Normal 24 3 5 2 2" xfId="8639" xr:uid="{00000000-0005-0000-0000-00000E220000}"/>
    <cellStyle name="Normal 24 3 5 2 3" xfId="8640" xr:uid="{00000000-0005-0000-0000-00000F220000}"/>
    <cellStyle name="Normal 24 3 5 3" xfId="8641" xr:uid="{00000000-0005-0000-0000-000010220000}"/>
    <cellStyle name="Normal 24 3 5 4" xfId="8642" xr:uid="{00000000-0005-0000-0000-000011220000}"/>
    <cellStyle name="Normal 24 3 6" xfId="8643" xr:uid="{00000000-0005-0000-0000-000012220000}"/>
    <cellStyle name="Normal 24 3 6 2" xfId="8644" xr:uid="{00000000-0005-0000-0000-000013220000}"/>
    <cellStyle name="Normal 24 3 6 3" xfId="8645" xr:uid="{00000000-0005-0000-0000-000014220000}"/>
    <cellStyle name="Normal 24 3 7" xfId="8646" xr:uid="{00000000-0005-0000-0000-000015220000}"/>
    <cellStyle name="Normal 24 3 8" xfId="8647" xr:uid="{00000000-0005-0000-0000-000016220000}"/>
    <cellStyle name="Normal 24 3 9" xfId="8648" xr:uid="{00000000-0005-0000-0000-000017220000}"/>
    <cellStyle name="Normal 24 4" xfId="8649" xr:uid="{00000000-0005-0000-0000-000018220000}"/>
    <cellStyle name="Normal 24 4 2" xfId="8650" xr:uid="{00000000-0005-0000-0000-000019220000}"/>
    <cellStyle name="Normal 24 4 3" xfId="8651" xr:uid="{00000000-0005-0000-0000-00001A220000}"/>
    <cellStyle name="Normal 24 4 4" xfId="8652" xr:uid="{00000000-0005-0000-0000-00001B220000}"/>
    <cellStyle name="Normal 24 5" xfId="8653" xr:uid="{00000000-0005-0000-0000-00001C220000}"/>
    <cellStyle name="Normal 24 5 2" xfId="8654" xr:uid="{00000000-0005-0000-0000-00001D220000}"/>
    <cellStyle name="Normal 24 5 2 2" xfId="8655" xr:uid="{00000000-0005-0000-0000-00001E220000}"/>
    <cellStyle name="Normal 24 5 2 2 2" xfId="8656" xr:uid="{00000000-0005-0000-0000-00001F220000}"/>
    <cellStyle name="Normal 24 5 2 2 2 2" xfId="8657" xr:uid="{00000000-0005-0000-0000-000020220000}"/>
    <cellStyle name="Normal 24 5 2 2 2 3" xfId="8658" xr:uid="{00000000-0005-0000-0000-000021220000}"/>
    <cellStyle name="Normal 24 5 2 2 3" xfId="8659" xr:uid="{00000000-0005-0000-0000-000022220000}"/>
    <cellStyle name="Normal 24 5 2 2 4" xfId="8660" xr:uid="{00000000-0005-0000-0000-000023220000}"/>
    <cellStyle name="Normal 24 5 2 3" xfId="8661" xr:uid="{00000000-0005-0000-0000-000024220000}"/>
    <cellStyle name="Normal 24 5 2 3 2" xfId="8662" xr:uid="{00000000-0005-0000-0000-000025220000}"/>
    <cellStyle name="Normal 24 5 2 3 2 2" xfId="8663" xr:uid="{00000000-0005-0000-0000-000026220000}"/>
    <cellStyle name="Normal 24 5 2 3 2 3" xfId="8664" xr:uid="{00000000-0005-0000-0000-000027220000}"/>
    <cellStyle name="Normal 24 5 2 3 3" xfId="8665" xr:uid="{00000000-0005-0000-0000-000028220000}"/>
    <cellStyle name="Normal 24 5 2 3 4" xfId="8666" xr:uid="{00000000-0005-0000-0000-000029220000}"/>
    <cellStyle name="Normal 24 5 2 4" xfId="8667" xr:uid="{00000000-0005-0000-0000-00002A220000}"/>
    <cellStyle name="Normal 24 5 2 4 2" xfId="8668" xr:uid="{00000000-0005-0000-0000-00002B220000}"/>
    <cellStyle name="Normal 24 5 2 4 2 2" xfId="8669" xr:uid="{00000000-0005-0000-0000-00002C220000}"/>
    <cellStyle name="Normal 24 5 2 4 2 3" xfId="8670" xr:uid="{00000000-0005-0000-0000-00002D220000}"/>
    <cellStyle name="Normal 24 5 2 4 3" xfId="8671" xr:uid="{00000000-0005-0000-0000-00002E220000}"/>
    <cellStyle name="Normal 24 5 2 4 4" xfId="8672" xr:uid="{00000000-0005-0000-0000-00002F220000}"/>
    <cellStyle name="Normal 24 5 2 5" xfId="8673" xr:uid="{00000000-0005-0000-0000-000030220000}"/>
    <cellStyle name="Normal 24 5 2 5 2" xfId="8674" xr:uid="{00000000-0005-0000-0000-000031220000}"/>
    <cellStyle name="Normal 24 5 2 5 3" xfId="8675" xr:uid="{00000000-0005-0000-0000-000032220000}"/>
    <cellStyle name="Normal 24 5 2 6" xfId="8676" xr:uid="{00000000-0005-0000-0000-000033220000}"/>
    <cellStyle name="Normal 24 5 2 7" xfId="8677" xr:uid="{00000000-0005-0000-0000-000034220000}"/>
    <cellStyle name="Normal 24 5 3" xfId="8678" xr:uid="{00000000-0005-0000-0000-000035220000}"/>
    <cellStyle name="Normal 24 5 3 2" xfId="8679" xr:uid="{00000000-0005-0000-0000-000036220000}"/>
    <cellStyle name="Normal 24 5 3 2 2" xfId="8680" xr:uid="{00000000-0005-0000-0000-000037220000}"/>
    <cellStyle name="Normal 24 5 3 2 3" xfId="8681" xr:uid="{00000000-0005-0000-0000-000038220000}"/>
    <cellStyle name="Normal 24 5 3 3" xfId="8682" xr:uid="{00000000-0005-0000-0000-000039220000}"/>
    <cellStyle name="Normal 24 5 3 4" xfId="8683" xr:uid="{00000000-0005-0000-0000-00003A220000}"/>
    <cellStyle name="Normal 24 5 4" xfId="8684" xr:uid="{00000000-0005-0000-0000-00003B220000}"/>
    <cellStyle name="Normal 24 5 4 2" xfId="8685" xr:uid="{00000000-0005-0000-0000-00003C220000}"/>
    <cellStyle name="Normal 24 5 4 2 2" xfId="8686" xr:uid="{00000000-0005-0000-0000-00003D220000}"/>
    <cellStyle name="Normal 24 5 4 2 3" xfId="8687" xr:uid="{00000000-0005-0000-0000-00003E220000}"/>
    <cellStyle name="Normal 24 5 4 3" xfId="8688" xr:uid="{00000000-0005-0000-0000-00003F220000}"/>
    <cellStyle name="Normal 24 5 4 4" xfId="8689" xr:uid="{00000000-0005-0000-0000-000040220000}"/>
    <cellStyle name="Normal 24 5 5" xfId="8690" xr:uid="{00000000-0005-0000-0000-000041220000}"/>
    <cellStyle name="Normal 24 5 5 2" xfId="8691" xr:uid="{00000000-0005-0000-0000-000042220000}"/>
    <cellStyle name="Normal 24 5 5 2 2" xfId="8692" xr:uid="{00000000-0005-0000-0000-000043220000}"/>
    <cellStyle name="Normal 24 5 5 2 3" xfId="8693" xr:uid="{00000000-0005-0000-0000-000044220000}"/>
    <cellStyle name="Normal 24 5 5 3" xfId="8694" xr:uid="{00000000-0005-0000-0000-000045220000}"/>
    <cellStyle name="Normal 24 5 5 4" xfId="8695" xr:uid="{00000000-0005-0000-0000-000046220000}"/>
    <cellStyle name="Normal 24 5 6" xfId="8696" xr:uid="{00000000-0005-0000-0000-000047220000}"/>
    <cellStyle name="Normal 24 5 6 2" xfId="8697" xr:uid="{00000000-0005-0000-0000-000048220000}"/>
    <cellStyle name="Normal 24 5 6 3" xfId="8698" xr:uid="{00000000-0005-0000-0000-000049220000}"/>
    <cellStyle name="Normal 24 5 7" xfId="8699" xr:uid="{00000000-0005-0000-0000-00004A220000}"/>
    <cellStyle name="Normal 24 5 8" xfId="8700" xr:uid="{00000000-0005-0000-0000-00004B220000}"/>
    <cellStyle name="Normal 24 5 9" xfId="8701" xr:uid="{00000000-0005-0000-0000-00004C220000}"/>
    <cellStyle name="Normal 24 6" xfId="8702" xr:uid="{00000000-0005-0000-0000-00004D220000}"/>
    <cellStyle name="Normal 24 7" xfId="8703" xr:uid="{00000000-0005-0000-0000-00004E220000}"/>
    <cellStyle name="Normal 24 8" xfId="8704" xr:uid="{00000000-0005-0000-0000-00004F220000}"/>
    <cellStyle name="Normal 25" xfId="8705" xr:uid="{00000000-0005-0000-0000-000050220000}"/>
    <cellStyle name="Normal 25 10" xfId="8706" xr:uid="{00000000-0005-0000-0000-000051220000}"/>
    <cellStyle name="Normal 25 11" xfId="8707" xr:uid="{00000000-0005-0000-0000-000052220000}"/>
    <cellStyle name="Normal 25 12" xfId="8708" xr:uid="{00000000-0005-0000-0000-000053220000}"/>
    <cellStyle name="Normal 25 13" xfId="8709" xr:uid="{00000000-0005-0000-0000-000054220000}"/>
    <cellStyle name="Normal 25 2" xfId="8710" xr:uid="{00000000-0005-0000-0000-000055220000}"/>
    <cellStyle name="Normal 25 2 10" xfId="8711" xr:uid="{00000000-0005-0000-0000-000056220000}"/>
    <cellStyle name="Normal 25 2 2" xfId="8712" xr:uid="{00000000-0005-0000-0000-000057220000}"/>
    <cellStyle name="Normal 25 2 2 2" xfId="8713" xr:uid="{00000000-0005-0000-0000-000058220000}"/>
    <cellStyle name="Normal 25 2 2 2 2" xfId="8714" xr:uid="{00000000-0005-0000-0000-000059220000}"/>
    <cellStyle name="Normal 25 2 2 2 2 2" xfId="8715" xr:uid="{00000000-0005-0000-0000-00005A220000}"/>
    <cellStyle name="Normal 25 2 2 2 2 3" xfId="8716" xr:uid="{00000000-0005-0000-0000-00005B220000}"/>
    <cellStyle name="Normal 25 2 2 2 3" xfId="8717" xr:uid="{00000000-0005-0000-0000-00005C220000}"/>
    <cellStyle name="Normal 25 2 2 2 4" xfId="8718" xr:uid="{00000000-0005-0000-0000-00005D220000}"/>
    <cellStyle name="Normal 25 2 2 2 5" xfId="8719" xr:uid="{00000000-0005-0000-0000-00005E220000}"/>
    <cellStyle name="Normal 25 2 2 3" xfId="8720" xr:uid="{00000000-0005-0000-0000-00005F220000}"/>
    <cellStyle name="Normal 25 2 2 3 2" xfId="8721" xr:uid="{00000000-0005-0000-0000-000060220000}"/>
    <cellStyle name="Normal 25 2 2 3 2 2" xfId="8722" xr:uid="{00000000-0005-0000-0000-000061220000}"/>
    <cellStyle name="Normal 25 2 2 3 2 3" xfId="8723" xr:uid="{00000000-0005-0000-0000-000062220000}"/>
    <cellStyle name="Normal 25 2 2 3 3" xfId="8724" xr:uid="{00000000-0005-0000-0000-000063220000}"/>
    <cellStyle name="Normal 25 2 2 3 4" xfId="8725" xr:uid="{00000000-0005-0000-0000-000064220000}"/>
    <cellStyle name="Normal 25 2 2 4" xfId="8726" xr:uid="{00000000-0005-0000-0000-000065220000}"/>
    <cellStyle name="Normal 25 2 2 4 2" xfId="8727" xr:uid="{00000000-0005-0000-0000-000066220000}"/>
    <cellStyle name="Normal 25 2 2 4 2 2" xfId="8728" xr:uid="{00000000-0005-0000-0000-000067220000}"/>
    <cellStyle name="Normal 25 2 2 4 2 3" xfId="8729" xr:uid="{00000000-0005-0000-0000-000068220000}"/>
    <cellStyle name="Normal 25 2 2 4 3" xfId="8730" xr:uid="{00000000-0005-0000-0000-000069220000}"/>
    <cellStyle name="Normal 25 2 2 4 4" xfId="8731" xr:uid="{00000000-0005-0000-0000-00006A220000}"/>
    <cellStyle name="Normal 25 2 2 5" xfId="8732" xr:uid="{00000000-0005-0000-0000-00006B220000}"/>
    <cellStyle name="Normal 25 2 2 5 2" xfId="8733" xr:uid="{00000000-0005-0000-0000-00006C220000}"/>
    <cellStyle name="Normal 25 2 2 5 3" xfId="8734" xr:uid="{00000000-0005-0000-0000-00006D220000}"/>
    <cellStyle name="Normal 25 2 2 6" xfId="8735" xr:uid="{00000000-0005-0000-0000-00006E220000}"/>
    <cellStyle name="Normal 25 2 2 7" xfId="8736" xr:uid="{00000000-0005-0000-0000-00006F220000}"/>
    <cellStyle name="Normal 25 2 3" xfId="8737" xr:uid="{00000000-0005-0000-0000-000070220000}"/>
    <cellStyle name="Normal 25 2 4" xfId="8738" xr:uid="{00000000-0005-0000-0000-000071220000}"/>
    <cellStyle name="Normal 25 2 4 2" xfId="8739" xr:uid="{00000000-0005-0000-0000-000072220000}"/>
    <cellStyle name="Normal 25 2 4 2 2" xfId="8740" xr:uid="{00000000-0005-0000-0000-000073220000}"/>
    <cellStyle name="Normal 25 2 4 2 3" xfId="8741" xr:uid="{00000000-0005-0000-0000-000074220000}"/>
    <cellStyle name="Normal 25 2 4 3" xfId="8742" xr:uid="{00000000-0005-0000-0000-000075220000}"/>
    <cellStyle name="Normal 25 2 4 4" xfId="8743" xr:uid="{00000000-0005-0000-0000-000076220000}"/>
    <cellStyle name="Normal 25 2 5" xfId="8744" xr:uid="{00000000-0005-0000-0000-000077220000}"/>
    <cellStyle name="Normal 25 2 5 2" xfId="8745" xr:uid="{00000000-0005-0000-0000-000078220000}"/>
    <cellStyle name="Normal 25 2 5 2 2" xfId="8746" xr:uid="{00000000-0005-0000-0000-000079220000}"/>
    <cellStyle name="Normal 25 2 5 2 3" xfId="8747" xr:uid="{00000000-0005-0000-0000-00007A220000}"/>
    <cellStyle name="Normal 25 2 5 3" xfId="8748" xr:uid="{00000000-0005-0000-0000-00007B220000}"/>
    <cellStyle name="Normal 25 2 5 4" xfId="8749" xr:uid="{00000000-0005-0000-0000-00007C220000}"/>
    <cellStyle name="Normal 25 2 6" xfId="8750" xr:uid="{00000000-0005-0000-0000-00007D220000}"/>
    <cellStyle name="Normal 25 2 6 2" xfId="8751" xr:uid="{00000000-0005-0000-0000-00007E220000}"/>
    <cellStyle name="Normal 25 2 6 2 2" xfId="8752" xr:uid="{00000000-0005-0000-0000-00007F220000}"/>
    <cellStyle name="Normal 25 2 6 2 3" xfId="8753" xr:uid="{00000000-0005-0000-0000-000080220000}"/>
    <cellStyle name="Normal 25 2 6 3" xfId="8754" xr:uid="{00000000-0005-0000-0000-000081220000}"/>
    <cellStyle name="Normal 25 2 6 4" xfId="8755" xr:uid="{00000000-0005-0000-0000-000082220000}"/>
    <cellStyle name="Normal 25 2 7" xfId="8756" xr:uid="{00000000-0005-0000-0000-000083220000}"/>
    <cellStyle name="Normal 25 2 7 2" xfId="8757" xr:uid="{00000000-0005-0000-0000-000084220000}"/>
    <cellStyle name="Normal 25 2 7 3" xfId="8758" xr:uid="{00000000-0005-0000-0000-000085220000}"/>
    <cellStyle name="Normal 25 2 8" xfId="8759" xr:uid="{00000000-0005-0000-0000-000086220000}"/>
    <cellStyle name="Normal 25 2 9" xfId="8760" xr:uid="{00000000-0005-0000-0000-000087220000}"/>
    <cellStyle name="Normal 25 3" xfId="8761" xr:uid="{00000000-0005-0000-0000-000088220000}"/>
    <cellStyle name="Normal 25 3 2" xfId="8762" xr:uid="{00000000-0005-0000-0000-000089220000}"/>
    <cellStyle name="Normal 25 3 2 2" xfId="8763" xr:uid="{00000000-0005-0000-0000-00008A220000}"/>
    <cellStyle name="Normal 25 3 2 2 2" xfId="8764" xr:uid="{00000000-0005-0000-0000-00008B220000}"/>
    <cellStyle name="Normal 25 3 2 2 3" xfId="8765" xr:uid="{00000000-0005-0000-0000-00008C220000}"/>
    <cellStyle name="Normal 25 3 2 3" xfId="8766" xr:uid="{00000000-0005-0000-0000-00008D220000}"/>
    <cellStyle name="Normal 25 3 2 4" xfId="8767" xr:uid="{00000000-0005-0000-0000-00008E220000}"/>
    <cellStyle name="Normal 25 3 2 5" xfId="8768" xr:uid="{00000000-0005-0000-0000-00008F220000}"/>
    <cellStyle name="Normal 25 3 3" xfId="8769" xr:uid="{00000000-0005-0000-0000-000090220000}"/>
    <cellStyle name="Normal 25 3 3 2" xfId="8770" xr:uid="{00000000-0005-0000-0000-000091220000}"/>
    <cellStyle name="Normal 25 3 3 2 2" xfId="8771" xr:uid="{00000000-0005-0000-0000-000092220000}"/>
    <cellStyle name="Normal 25 3 3 2 3" xfId="8772" xr:uid="{00000000-0005-0000-0000-000093220000}"/>
    <cellStyle name="Normal 25 3 3 3" xfId="8773" xr:uid="{00000000-0005-0000-0000-000094220000}"/>
    <cellStyle name="Normal 25 3 3 4" xfId="8774" xr:uid="{00000000-0005-0000-0000-000095220000}"/>
    <cellStyle name="Normal 25 3 4" xfId="8775" xr:uid="{00000000-0005-0000-0000-000096220000}"/>
    <cellStyle name="Normal 25 3 4 2" xfId="8776" xr:uid="{00000000-0005-0000-0000-000097220000}"/>
    <cellStyle name="Normal 25 3 4 2 2" xfId="8777" xr:uid="{00000000-0005-0000-0000-000098220000}"/>
    <cellStyle name="Normal 25 3 4 2 3" xfId="8778" xr:uid="{00000000-0005-0000-0000-000099220000}"/>
    <cellStyle name="Normal 25 3 4 3" xfId="8779" xr:uid="{00000000-0005-0000-0000-00009A220000}"/>
    <cellStyle name="Normal 25 3 4 4" xfId="8780" xr:uid="{00000000-0005-0000-0000-00009B220000}"/>
    <cellStyle name="Normal 25 3 5" xfId="8781" xr:uid="{00000000-0005-0000-0000-00009C220000}"/>
    <cellStyle name="Normal 25 3 5 2" xfId="8782" xr:uid="{00000000-0005-0000-0000-00009D220000}"/>
    <cellStyle name="Normal 25 3 5 3" xfId="8783" xr:uid="{00000000-0005-0000-0000-00009E220000}"/>
    <cellStyle name="Normal 25 3 6" xfId="8784" xr:uid="{00000000-0005-0000-0000-00009F220000}"/>
    <cellStyle name="Normal 25 3 7" xfId="8785" xr:uid="{00000000-0005-0000-0000-0000A0220000}"/>
    <cellStyle name="Normal 25 4" xfId="8786" xr:uid="{00000000-0005-0000-0000-0000A1220000}"/>
    <cellStyle name="Normal 25 5" xfId="8787" xr:uid="{00000000-0005-0000-0000-0000A2220000}"/>
    <cellStyle name="Normal 25 5 2" xfId="8788" xr:uid="{00000000-0005-0000-0000-0000A3220000}"/>
    <cellStyle name="Normal 25 5 2 2" xfId="8789" xr:uid="{00000000-0005-0000-0000-0000A4220000}"/>
    <cellStyle name="Normal 25 5 2 3" xfId="8790" xr:uid="{00000000-0005-0000-0000-0000A5220000}"/>
    <cellStyle name="Normal 25 5 3" xfId="8791" xr:uid="{00000000-0005-0000-0000-0000A6220000}"/>
    <cellStyle name="Normal 25 5 4" xfId="8792" xr:uid="{00000000-0005-0000-0000-0000A7220000}"/>
    <cellStyle name="Normal 25 5 5" xfId="8793" xr:uid="{00000000-0005-0000-0000-0000A8220000}"/>
    <cellStyle name="Normal 25 6" xfId="8794" xr:uid="{00000000-0005-0000-0000-0000A9220000}"/>
    <cellStyle name="Normal 25 6 2" xfId="8795" xr:uid="{00000000-0005-0000-0000-0000AA220000}"/>
    <cellStyle name="Normal 25 6 2 2" xfId="8796" xr:uid="{00000000-0005-0000-0000-0000AB220000}"/>
    <cellStyle name="Normal 25 6 2 3" xfId="8797" xr:uid="{00000000-0005-0000-0000-0000AC220000}"/>
    <cellStyle name="Normal 25 6 3" xfId="8798" xr:uid="{00000000-0005-0000-0000-0000AD220000}"/>
    <cellStyle name="Normal 25 6 4" xfId="8799" xr:uid="{00000000-0005-0000-0000-0000AE220000}"/>
    <cellStyle name="Normal 25 7" xfId="8800" xr:uid="{00000000-0005-0000-0000-0000AF220000}"/>
    <cellStyle name="Normal 25 7 2" xfId="8801" xr:uid="{00000000-0005-0000-0000-0000B0220000}"/>
    <cellStyle name="Normal 25 7 2 2" xfId="8802" xr:uid="{00000000-0005-0000-0000-0000B1220000}"/>
    <cellStyle name="Normal 25 7 2 3" xfId="8803" xr:uid="{00000000-0005-0000-0000-0000B2220000}"/>
    <cellStyle name="Normal 25 7 3" xfId="8804" xr:uid="{00000000-0005-0000-0000-0000B3220000}"/>
    <cellStyle name="Normal 25 7 4" xfId="8805" xr:uid="{00000000-0005-0000-0000-0000B4220000}"/>
    <cellStyle name="Normal 25 8" xfId="8806" xr:uid="{00000000-0005-0000-0000-0000B5220000}"/>
    <cellStyle name="Normal 25 8 2" xfId="8807" xr:uid="{00000000-0005-0000-0000-0000B6220000}"/>
    <cellStyle name="Normal 25 8 3" xfId="8808" xr:uid="{00000000-0005-0000-0000-0000B7220000}"/>
    <cellStyle name="Normal 25 9" xfId="8809" xr:uid="{00000000-0005-0000-0000-0000B8220000}"/>
    <cellStyle name="Normal 26" xfId="8810" xr:uid="{00000000-0005-0000-0000-0000B9220000}"/>
    <cellStyle name="Normal 26 10" xfId="8811" xr:uid="{00000000-0005-0000-0000-0000BA220000}"/>
    <cellStyle name="Normal 26 11" xfId="8812" xr:uid="{00000000-0005-0000-0000-0000BB220000}"/>
    <cellStyle name="Normal 26 12" xfId="8813" xr:uid="{00000000-0005-0000-0000-0000BC220000}"/>
    <cellStyle name="Normal 26 2" xfId="8814" xr:uid="{00000000-0005-0000-0000-0000BD220000}"/>
    <cellStyle name="Normal 26 2 2" xfId="8815" xr:uid="{00000000-0005-0000-0000-0000BE220000}"/>
    <cellStyle name="Normal 26 3" xfId="8816" xr:uid="{00000000-0005-0000-0000-0000BF220000}"/>
    <cellStyle name="Normal 26 3 2" xfId="8817" xr:uid="{00000000-0005-0000-0000-0000C0220000}"/>
    <cellStyle name="Normal 26 3 2 2" xfId="8818" xr:uid="{00000000-0005-0000-0000-0000C1220000}"/>
    <cellStyle name="Normal 26 3 2 2 2" xfId="8819" xr:uid="{00000000-0005-0000-0000-0000C2220000}"/>
    <cellStyle name="Normal 26 3 2 2 2 2" xfId="8820" xr:uid="{00000000-0005-0000-0000-0000C3220000}"/>
    <cellStyle name="Normal 26 3 2 2 2 3" xfId="8821" xr:uid="{00000000-0005-0000-0000-0000C4220000}"/>
    <cellStyle name="Normal 26 3 2 2 3" xfId="8822" xr:uid="{00000000-0005-0000-0000-0000C5220000}"/>
    <cellStyle name="Normal 26 3 2 2 4" xfId="8823" xr:uid="{00000000-0005-0000-0000-0000C6220000}"/>
    <cellStyle name="Normal 26 3 2 2 5" xfId="8824" xr:uid="{00000000-0005-0000-0000-0000C7220000}"/>
    <cellStyle name="Normal 26 3 2 3" xfId="8825" xr:uid="{00000000-0005-0000-0000-0000C8220000}"/>
    <cellStyle name="Normal 26 3 2 3 2" xfId="8826" xr:uid="{00000000-0005-0000-0000-0000C9220000}"/>
    <cellStyle name="Normal 26 3 2 3 2 2" xfId="8827" xr:uid="{00000000-0005-0000-0000-0000CA220000}"/>
    <cellStyle name="Normal 26 3 2 3 2 3" xfId="8828" xr:uid="{00000000-0005-0000-0000-0000CB220000}"/>
    <cellStyle name="Normal 26 3 2 3 3" xfId="8829" xr:uid="{00000000-0005-0000-0000-0000CC220000}"/>
    <cellStyle name="Normal 26 3 2 3 4" xfId="8830" xr:uid="{00000000-0005-0000-0000-0000CD220000}"/>
    <cellStyle name="Normal 26 3 2 4" xfId="8831" xr:uid="{00000000-0005-0000-0000-0000CE220000}"/>
    <cellStyle name="Normal 26 3 2 4 2" xfId="8832" xr:uid="{00000000-0005-0000-0000-0000CF220000}"/>
    <cellStyle name="Normal 26 3 2 4 2 2" xfId="8833" xr:uid="{00000000-0005-0000-0000-0000D0220000}"/>
    <cellStyle name="Normal 26 3 2 4 2 3" xfId="8834" xr:uid="{00000000-0005-0000-0000-0000D1220000}"/>
    <cellStyle name="Normal 26 3 2 4 3" xfId="8835" xr:uid="{00000000-0005-0000-0000-0000D2220000}"/>
    <cellStyle name="Normal 26 3 2 4 4" xfId="8836" xr:uid="{00000000-0005-0000-0000-0000D3220000}"/>
    <cellStyle name="Normal 26 3 2 5" xfId="8837" xr:uid="{00000000-0005-0000-0000-0000D4220000}"/>
    <cellStyle name="Normal 26 3 2 5 2" xfId="8838" xr:uid="{00000000-0005-0000-0000-0000D5220000}"/>
    <cellStyle name="Normal 26 3 2 5 3" xfId="8839" xr:uid="{00000000-0005-0000-0000-0000D6220000}"/>
    <cellStyle name="Normal 26 3 2 6" xfId="8840" xr:uid="{00000000-0005-0000-0000-0000D7220000}"/>
    <cellStyle name="Normal 26 3 2 7" xfId="8841" xr:uid="{00000000-0005-0000-0000-0000D8220000}"/>
    <cellStyle name="Normal 26 3 3" xfId="8842" xr:uid="{00000000-0005-0000-0000-0000D9220000}"/>
    <cellStyle name="Normal 26 3 3 2" xfId="8843" xr:uid="{00000000-0005-0000-0000-0000DA220000}"/>
    <cellStyle name="Normal 26 3 3 2 2" xfId="8844" xr:uid="{00000000-0005-0000-0000-0000DB220000}"/>
    <cellStyle name="Normal 26 3 3 2 3" xfId="8845" xr:uid="{00000000-0005-0000-0000-0000DC220000}"/>
    <cellStyle name="Normal 26 3 3 3" xfId="8846" xr:uid="{00000000-0005-0000-0000-0000DD220000}"/>
    <cellStyle name="Normal 26 3 3 4" xfId="8847" xr:uid="{00000000-0005-0000-0000-0000DE220000}"/>
    <cellStyle name="Normal 26 3 4" xfId="8848" xr:uid="{00000000-0005-0000-0000-0000DF220000}"/>
    <cellStyle name="Normal 26 3 4 2" xfId="8849" xr:uid="{00000000-0005-0000-0000-0000E0220000}"/>
    <cellStyle name="Normal 26 3 4 2 2" xfId="8850" xr:uid="{00000000-0005-0000-0000-0000E1220000}"/>
    <cellStyle name="Normal 26 3 4 2 3" xfId="8851" xr:uid="{00000000-0005-0000-0000-0000E2220000}"/>
    <cellStyle name="Normal 26 3 4 3" xfId="8852" xr:uid="{00000000-0005-0000-0000-0000E3220000}"/>
    <cellStyle name="Normal 26 3 4 4" xfId="8853" xr:uid="{00000000-0005-0000-0000-0000E4220000}"/>
    <cellStyle name="Normal 26 3 5" xfId="8854" xr:uid="{00000000-0005-0000-0000-0000E5220000}"/>
    <cellStyle name="Normal 26 3 5 2" xfId="8855" xr:uid="{00000000-0005-0000-0000-0000E6220000}"/>
    <cellStyle name="Normal 26 3 5 2 2" xfId="8856" xr:uid="{00000000-0005-0000-0000-0000E7220000}"/>
    <cellStyle name="Normal 26 3 5 2 3" xfId="8857" xr:uid="{00000000-0005-0000-0000-0000E8220000}"/>
    <cellStyle name="Normal 26 3 5 3" xfId="8858" xr:uid="{00000000-0005-0000-0000-0000E9220000}"/>
    <cellStyle name="Normal 26 3 5 4" xfId="8859" xr:uid="{00000000-0005-0000-0000-0000EA220000}"/>
    <cellStyle name="Normal 26 3 6" xfId="8860" xr:uid="{00000000-0005-0000-0000-0000EB220000}"/>
    <cellStyle name="Normal 26 3 6 2" xfId="8861" xr:uid="{00000000-0005-0000-0000-0000EC220000}"/>
    <cellStyle name="Normal 26 3 6 3" xfId="8862" xr:uid="{00000000-0005-0000-0000-0000ED220000}"/>
    <cellStyle name="Normal 26 3 7" xfId="8863" xr:uid="{00000000-0005-0000-0000-0000EE220000}"/>
    <cellStyle name="Normal 26 3 8" xfId="8864" xr:uid="{00000000-0005-0000-0000-0000EF220000}"/>
    <cellStyle name="Normal 26 3 9" xfId="8865" xr:uid="{00000000-0005-0000-0000-0000F0220000}"/>
    <cellStyle name="Normal 26 4" xfId="8866" xr:uid="{00000000-0005-0000-0000-0000F1220000}"/>
    <cellStyle name="Normal 26 4 2" xfId="8867" xr:uid="{00000000-0005-0000-0000-0000F2220000}"/>
    <cellStyle name="Normal 26 4 2 2" xfId="8868" xr:uid="{00000000-0005-0000-0000-0000F3220000}"/>
    <cellStyle name="Normal 26 4 2 2 2" xfId="8869" xr:uid="{00000000-0005-0000-0000-0000F4220000}"/>
    <cellStyle name="Normal 26 4 2 2 3" xfId="8870" xr:uid="{00000000-0005-0000-0000-0000F5220000}"/>
    <cellStyle name="Normal 26 4 2 3" xfId="8871" xr:uid="{00000000-0005-0000-0000-0000F6220000}"/>
    <cellStyle name="Normal 26 4 2 4" xfId="8872" xr:uid="{00000000-0005-0000-0000-0000F7220000}"/>
    <cellStyle name="Normal 26 4 2 5" xfId="8873" xr:uid="{00000000-0005-0000-0000-0000F8220000}"/>
    <cellStyle name="Normal 26 4 3" xfId="8874" xr:uid="{00000000-0005-0000-0000-0000F9220000}"/>
    <cellStyle name="Normal 26 4 3 2" xfId="8875" xr:uid="{00000000-0005-0000-0000-0000FA220000}"/>
    <cellStyle name="Normal 26 4 3 2 2" xfId="8876" xr:uid="{00000000-0005-0000-0000-0000FB220000}"/>
    <cellStyle name="Normal 26 4 3 2 3" xfId="8877" xr:uid="{00000000-0005-0000-0000-0000FC220000}"/>
    <cellStyle name="Normal 26 4 3 3" xfId="8878" xr:uid="{00000000-0005-0000-0000-0000FD220000}"/>
    <cellStyle name="Normal 26 4 3 4" xfId="8879" xr:uid="{00000000-0005-0000-0000-0000FE220000}"/>
    <cellStyle name="Normal 26 4 3 5" xfId="8880" xr:uid="{00000000-0005-0000-0000-0000FF220000}"/>
    <cellStyle name="Normal 26 4 4" xfId="8881" xr:uid="{00000000-0005-0000-0000-000000230000}"/>
    <cellStyle name="Normal 26 4 4 2" xfId="8882" xr:uid="{00000000-0005-0000-0000-000001230000}"/>
    <cellStyle name="Normal 26 4 4 2 2" xfId="8883" xr:uid="{00000000-0005-0000-0000-000002230000}"/>
    <cellStyle name="Normal 26 4 4 2 3" xfId="8884" xr:uid="{00000000-0005-0000-0000-000003230000}"/>
    <cellStyle name="Normal 26 4 4 3" xfId="8885" xr:uid="{00000000-0005-0000-0000-000004230000}"/>
    <cellStyle name="Normal 26 4 4 4" xfId="8886" xr:uid="{00000000-0005-0000-0000-000005230000}"/>
    <cellStyle name="Normal 26 4 5" xfId="8887" xr:uid="{00000000-0005-0000-0000-000006230000}"/>
    <cellStyle name="Normal 26 4 5 2" xfId="8888" xr:uid="{00000000-0005-0000-0000-000007230000}"/>
    <cellStyle name="Normal 26 4 5 3" xfId="8889" xr:uid="{00000000-0005-0000-0000-000008230000}"/>
    <cellStyle name="Normal 26 4 6" xfId="8890" xr:uid="{00000000-0005-0000-0000-000009230000}"/>
    <cellStyle name="Normal 26 4 7" xfId="8891" xr:uid="{00000000-0005-0000-0000-00000A230000}"/>
    <cellStyle name="Normal 26 5" xfId="8892" xr:uid="{00000000-0005-0000-0000-00000B230000}"/>
    <cellStyle name="Normal 26 5 2" xfId="8893" xr:uid="{00000000-0005-0000-0000-00000C230000}"/>
    <cellStyle name="Normal 26 5 2 2" xfId="8894" xr:uid="{00000000-0005-0000-0000-00000D230000}"/>
    <cellStyle name="Normal 26 5 2 3" xfId="8895" xr:uid="{00000000-0005-0000-0000-00000E230000}"/>
    <cellStyle name="Normal 26 5 3" xfId="8896" xr:uid="{00000000-0005-0000-0000-00000F230000}"/>
    <cellStyle name="Normal 26 5 4" xfId="8897" xr:uid="{00000000-0005-0000-0000-000010230000}"/>
    <cellStyle name="Normal 26 5 5" xfId="8898" xr:uid="{00000000-0005-0000-0000-000011230000}"/>
    <cellStyle name="Normal 26 6" xfId="8899" xr:uid="{00000000-0005-0000-0000-000012230000}"/>
    <cellStyle name="Normal 26 6 2" xfId="8900" xr:uid="{00000000-0005-0000-0000-000013230000}"/>
    <cellStyle name="Normal 26 6 2 2" xfId="8901" xr:uid="{00000000-0005-0000-0000-000014230000}"/>
    <cellStyle name="Normal 26 6 2 3" xfId="8902" xr:uid="{00000000-0005-0000-0000-000015230000}"/>
    <cellStyle name="Normal 26 6 3" xfId="8903" xr:uid="{00000000-0005-0000-0000-000016230000}"/>
    <cellStyle name="Normal 26 6 4" xfId="8904" xr:uid="{00000000-0005-0000-0000-000017230000}"/>
    <cellStyle name="Normal 26 7" xfId="8905" xr:uid="{00000000-0005-0000-0000-000018230000}"/>
    <cellStyle name="Normal 26 7 2" xfId="8906" xr:uid="{00000000-0005-0000-0000-000019230000}"/>
    <cellStyle name="Normal 26 7 2 2" xfId="8907" xr:uid="{00000000-0005-0000-0000-00001A230000}"/>
    <cellStyle name="Normal 26 7 2 3" xfId="8908" xr:uid="{00000000-0005-0000-0000-00001B230000}"/>
    <cellStyle name="Normal 26 7 3" xfId="8909" xr:uid="{00000000-0005-0000-0000-00001C230000}"/>
    <cellStyle name="Normal 26 7 4" xfId="8910" xr:uid="{00000000-0005-0000-0000-00001D230000}"/>
    <cellStyle name="Normal 26 8" xfId="8911" xr:uid="{00000000-0005-0000-0000-00001E230000}"/>
    <cellStyle name="Normal 26 8 2" xfId="8912" xr:uid="{00000000-0005-0000-0000-00001F230000}"/>
    <cellStyle name="Normal 26 8 3" xfId="8913" xr:uid="{00000000-0005-0000-0000-000020230000}"/>
    <cellStyle name="Normal 26 9" xfId="8914" xr:uid="{00000000-0005-0000-0000-000021230000}"/>
    <cellStyle name="Normal 27" xfId="8915" xr:uid="{00000000-0005-0000-0000-000022230000}"/>
    <cellStyle name="Normal 27 10" xfId="8916" xr:uid="{00000000-0005-0000-0000-000023230000}"/>
    <cellStyle name="Normal 27 10 2" xfId="8917" xr:uid="{00000000-0005-0000-0000-000024230000}"/>
    <cellStyle name="Normal 27 10 3" xfId="8918" xr:uid="{00000000-0005-0000-0000-000025230000}"/>
    <cellStyle name="Normal 27 11" xfId="8919" xr:uid="{00000000-0005-0000-0000-000026230000}"/>
    <cellStyle name="Normal 27 12" xfId="8920" xr:uid="{00000000-0005-0000-0000-000027230000}"/>
    <cellStyle name="Normal 27 13" xfId="8921" xr:uid="{00000000-0005-0000-0000-000028230000}"/>
    <cellStyle name="Normal 27 2" xfId="8922" xr:uid="{00000000-0005-0000-0000-000029230000}"/>
    <cellStyle name="Normal 27 2 10" xfId="8923" xr:uid="{00000000-0005-0000-0000-00002A230000}"/>
    <cellStyle name="Normal 27 2 11" xfId="8924" xr:uid="{00000000-0005-0000-0000-00002B230000}"/>
    <cellStyle name="Normal 27 2 2" xfId="8925" xr:uid="{00000000-0005-0000-0000-00002C230000}"/>
    <cellStyle name="Normal 27 2 2 2" xfId="8926" xr:uid="{00000000-0005-0000-0000-00002D230000}"/>
    <cellStyle name="Normal 27 2 2 2 2" xfId="8927" xr:uid="{00000000-0005-0000-0000-00002E230000}"/>
    <cellStyle name="Normal 27 2 2 3" xfId="8928" xr:uid="{00000000-0005-0000-0000-00002F230000}"/>
    <cellStyle name="Normal 27 2 2 3 2" xfId="8929" xr:uid="{00000000-0005-0000-0000-000030230000}"/>
    <cellStyle name="Normal 27 2 2 3 2 2" xfId="8930" xr:uid="{00000000-0005-0000-0000-000031230000}"/>
    <cellStyle name="Normal 27 2 2 3 2 3" xfId="8931" xr:uid="{00000000-0005-0000-0000-000032230000}"/>
    <cellStyle name="Normal 27 2 2 3 3" xfId="8932" xr:uid="{00000000-0005-0000-0000-000033230000}"/>
    <cellStyle name="Normal 27 2 2 3 4" xfId="8933" xr:uid="{00000000-0005-0000-0000-000034230000}"/>
    <cellStyle name="Normal 27 2 2 4" xfId="8934" xr:uid="{00000000-0005-0000-0000-000035230000}"/>
    <cellStyle name="Normal 27 2 2 4 2" xfId="8935" xr:uid="{00000000-0005-0000-0000-000036230000}"/>
    <cellStyle name="Normal 27 2 2 4 2 2" xfId="8936" xr:uid="{00000000-0005-0000-0000-000037230000}"/>
    <cellStyle name="Normal 27 2 2 4 2 3" xfId="8937" xr:uid="{00000000-0005-0000-0000-000038230000}"/>
    <cellStyle name="Normal 27 2 2 4 3" xfId="8938" xr:uid="{00000000-0005-0000-0000-000039230000}"/>
    <cellStyle name="Normal 27 2 2 4 4" xfId="8939" xr:uid="{00000000-0005-0000-0000-00003A230000}"/>
    <cellStyle name="Normal 27 2 2 5" xfId="8940" xr:uid="{00000000-0005-0000-0000-00003B230000}"/>
    <cellStyle name="Normal 27 2 2 5 2" xfId="8941" xr:uid="{00000000-0005-0000-0000-00003C230000}"/>
    <cellStyle name="Normal 27 2 2 5 2 2" xfId="8942" xr:uid="{00000000-0005-0000-0000-00003D230000}"/>
    <cellStyle name="Normal 27 2 2 5 2 3" xfId="8943" xr:uid="{00000000-0005-0000-0000-00003E230000}"/>
    <cellStyle name="Normal 27 2 2 5 3" xfId="8944" xr:uid="{00000000-0005-0000-0000-00003F230000}"/>
    <cellStyle name="Normal 27 2 2 5 4" xfId="8945" xr:uid="{00000000-0005-0000-0000-000040230000}"/>
    <cellStyle name="Normal 27 2 2 6" xfId="8946" xr:uid="{00000000-0005-0000-0000-000041230000}"/>
    <cellStyle name="Normal 27 2 2 6 2" xfId="8947" xr:uid="{00000000-0005-0000-0000-000042230000}"/>
    <cellStyle name="Normal 27 2 2 6 3" xfId="8948" xr:uid="{00000000-0005-0000-0000-000043230000}"/>
    <cellStyle name="Normal 27 2 2 7" xfId="8949" xr:uid="{00000000-0005-0000-0000-000044230000}"/>
    <cellStyle name="Normal 27 2 2 8" xfId="8950" xr:uid="{00000000-0005-0000-0000-000045230000}"/>
    <cellStyle name="Normal 27 2 3" xfId="8951" xr:uid="{00000000-0005-0000-0000-000046230000}"/>
    <cellStyle name="Normal 27 2 3 2" xfId="8952" xr:uid="{00000000-0005-0000-0000-000047230000}"/>
    <cellStyle name="Normal 27 2 3 2 2" xfId="8953" xr:uid="{00000000-0005-0000-0000-000048230000}"/>
    <cellStyle name="Normal 27 2 3 2 2 2" xfId="8954" xr:uid="{00000000-0005-0000-0000-000049230000}"/>
    <cellStyle name="Normal 27 2 3 2 2 3" xfId="8955" xr:uid="{00000000-0005-0000-0000-00004A230000}"/>
    <cellStyle name="Normal 27 2 3 2 3" xfId="8956" xr:uid="{00000000-0005-0000-0000-00004B230000}"/>
    <cellStyle name="Normal 27 2 3 2 4" xfId="8957" xr:uid="{00000000-0005-0000-0000-00004C230000}"/>
    <cellStyle name="Normal 27 2 3 3" xfId="8958" xr:uid="{00000000-0005-0000-0000-00004D230000}"/>
    <cellStyle name="Normal 27 2 3 3 2" xfId="8959" xr:uid="{00000000-0005-0000-0000-00004E230000}"/>
    <cellStyle name="Normal 27 2 3 3 2 2" xfId="8960" xr:uid="{00000000-0005-0000-0000-00004F230000}"/>
    <cellStyle name="Normal 27 2 3 3 2 3" xfId="8961" xr:uid="{00000000-0005-0000-0000-000050230000}"/>
    <cellStyle name="Normal 27 2 3 3 3" xfId="8962" xr:uid="{00000000-0005-0000-0000-000051230000}"/>
    <cellStyle name="Normal 27 2 3 3 4" xfId="8963" xr:uid="{00000000-0005-0000-0000-000052230000}"/>
    <cellStyle name="Normal 27 2 3 4" xfId="8964" xr:uid="{00000000-0005-0000-0000-000053230000}"/>
    <cellStyle name="Normal 27 2 3 4 2" xfId="8965" xr:uid="{00000000-0005-0000-0000-000054230000}"/>
    <cellStyle name="Normal 27 2 3 4 2 2" xfId="8966" xr:uid="{00000000-0005-0000-0000-000055230000}"/>
    <cellStyle name="Normal 27 2 3 4 2 3" xfId="8967" xr:uid="{00000000-0005-0000-0000-000056230000}"/>
    <cellStyle name="Normal 27 2 3 4 3" xfId="8968" xr:uid="{00000000-0005-0000-0000-000057230000}"/>
    <cellStyle name="Normal 27 2 3 4 4" xfId="8969" xr:uid="{00000000-0005-0000-0000-000058230000}"/>
    <cellStyle name="Normal 27 2 3 5" xfId="8970" xr:uid="{00000000-0005-0000-0000-000059230000}"/>
    <cellStyle name="Normal 27 2 3 5 2" xfId="8971" xr:uid="{00000000-0005-0000-0000-00005A230000}"/>
    <cellStyle name="Normal 27 2 3 5 3" xfId="8972" xr:uid="{00000000-0005-0000-0000-00005B230000}"/>
    <cellStyle name="Normal 27 2 3 6" xfId="8973" xr:uid="{00000000-0005-0000-0000-00005C230000}"/>
    <cellStyle name="Normal 27 2 3 7" xfId="8974" xr:uid="{00000000-0005-0000-0000-00005D230000}"/>
    <cellStyle name="Normal 27 2 4" xfId="8975" xr:uid="{00000000-0005-0000-0000-00005E230000}"/>
    <cellStyle name="Normal 27 2 5" xfId="8976" xr:uid="{00000000-0005-0000-0000-00005F230000}"/>
    <cellStyle name="Normal 27 2 5 2" xfId="8977" xr:uid="{00000000-0005-0000-0000-000060230000}"/>
    <cellStyle name="Normal 27 2 5 2 2" xfId="8978" xr:uid="{00000000-0005-0000-0000-000061230000}"/>
    <cellStyle name="Normal 27 2 5 2 3" xfId="8979" xr:uid="{00000000-0005-0000-0000-000062230000}"/>
    <cellStyle name="Normal 27 2 5 3" xfId="8980" xr:uid="{00000000-0005-0000-0000-000063230000}"/>
    <cellStyle name="Normal 27 2 5 4" xfId="8981" xr:uid="{00000000-0005-0000-0000-000064230000}"/>
    <cellStyle name="Normal 27 2 6" xfId="8982" xr:uid="{00000000-0005-0000-0000-000065230000}"/>
    <cellStyle name="Normal 27 2 6 2" xfId="8983" xr:uid="{00000000-0005-0000-0000-000066230000}"/>
    <cellStyle name="Normal 27 2 6 2 2" xfId="8984" xr:uid="{00000000-0005-0000-0000-000067230000}"/>
    <cellStyle name="Normal 27 2 6 2 3" xfId="8985" xr:uid="{00000000-0005-0000-0000-000068230000}"/>
    <cellStyle name="Normal 27 2 6 3" xfId="8986" xr:uid="{00000000-0005-0000-0000-000069230000}"/>
    <cellStyle name="Normal 27 2 6 4" xfId="8987" xr:uid="{00000000-0005-0000-0000-00006A230000}"/>
    <cellStyle name="Normal 27 2 7" xfId="8988" xr:uid="{00000000-0005-0000-0000-00006B230000}"/>
    <cellStyle name="Normal 27 2 7 2" xfId="8989" xr:uid="{00000000-0005-0000-0000-00006C230000}"/>
    <cellStyle name="Normal 27 2 7 2 2" xfId="8990" xr:uid="{00000000-0005-0000-0000-00006D230000}"/>
    <cellStyle name="Normal 27 2 7 2 3" xfId="8991" xr:uid="{00000000-0005-0000-0000-00006E230000}"/>
    <cellStyle name="Normal 27 2 7 3" xfId="8992" xr:uid="{00000000-0005-0000-0000-00006F230000}"/>
    <cellStyle name="Normal 27 2 7 4" xfId="8993" xr:uid="{00000000-0005-0000-0000-000070230000}"/>
    <cellStyle name="Normal 27 2 8" xfId="8994" xr:uid="{00000000-0005-0000-0000-000071230000}"/>
    <cellStyle name="Normal 27 2 8 2" xfId="8995" xr:uid="{00000000-0005-0000-0000-000072230000}"/>
    <cellStyle name="Normal 27 2 8 3" xfId="8996" xr:uid="{00000000-0005-0000-0000-000073230000}"/>
    <cellStyle name="Normal 27 2 9" xfId="8997" xr:uid="{00000000-0005-0000-0000-000074230000}"/>
    <cellStyle name="Normal 27 3" xfId="8998" xr:uid="{00000000-0005-0000-0000-000075230000}"/>
    <cellStyle name="Normal 27 3 2" xfId="8999" xr:uid="{00000000-0005-0000-0000-000076230000}"/>
    <cellStyle name="Normal 27 3 2 2" xfId="9000" xr:uid="{00000000-0005-0000-0000-000077230000}"/>
    <cellStyle name="Normal 27 3 3" xfId="9001" xr:uid="{00000000-0005-0000-0000-000078230000}"/>
    <cellStyle name="Normal 27 3 3 2" xfId="9002" xr:uid="{00000000-0005-0000-0000-000079230000}"/>
    <cellStyle name="Normal 27 3 3 2 2" xfId="9003" xr:uid="{00000000-0005-0000-0000-00007A230000}"/>
    <cellStyle name="Normal 27 3 3 2 3" xfId="9004" xr:uid="{00000000-0005-0000-0000-00007B230000}"/>
    <cellStyle name="Normal 27 3 3 3" xfId="9005" xr:uid="{00000000-0005-0000-0000-00007C230000}"/>
    <cellStyle name="Normal 27 3 3 4" xfId="9006" xr:uid="{00000000-0005-0000-0000-00007D230000}"/>
    <cellStyle name="Normal 27 3 4" xfId="9007" xr:uid="{00000000-0005-0000-0000-00007E230000}"/>
    <cellStyle name="Normal 27 3 4 2" xfId="9008" xr:uid="{00000000-0005-0000-0000-00007F230000}"/>
    <cellStyle name="Normal 27 3 4 2 2" xfId="9009" xr:uid="{00000000-0005-0000-0000-000080230000}"/>
    <cellStyle name="Normal 27 3 4 2 3" xfId="9010" xr:uid="{00000000-0005-0000-0000-000081230000}"/>
    <cellStyle name="Normal 27 3 4 3" xfId="9011" xr:uid="{00000000-0005-0000-0000-000082230000}"/>
    <cellStyle name="Normal 27 3 4 4" xfId="9012" xr:uid="{00000000-0005-0000-0000-000083230000}"/>
    <cellStyle name="Normal 27 3 5" xfId="9013" xr:uid="{00000000-0005-0000-0000-000084230000}"/>
    <cellStyle name="Normal 27 3 5 2" xfId="9014" xr:uid="{00000000-0005-0000-0000-000085230000}"/>
    <cellStyle name="Normal 27 3 5 2 2" xfId="9015" xr:uid="{00000000-0005-0000-0000-000086230000}"/>
    <cellStyle name="Normal 27 3 5 2 3" xfId="9016" xr:uid="{00000000-0005-0000-0000-000087230000}"/>
    <cellStyle name="Normal 27 3 5 3" xfId="9017" xr:uid="{00000000-0005-0000-0000-000088230000}"/>
    <cellStyle name="Normal 27 3 5 4" xfId="9018" xr:uid="{00000000-0005-0000-0000-000089230000}"/>
    <cellStyle name="Normal 27 3 6" xfId="9019" xr:uid="{00000000-0005-0000-0000-00008A230000}"/>
    <cellStyle name="Normal 27 3 6 2" xfId="9020" xr:uid="{00000000-0005-0000-0000-00008B230000}"/>
    <cellStyle name="Normal 27 3 6 3" xfId="9021" xr:uid="{00000000-0005-0000-0000-00008C230000}"/>
    <cellStyle name="Normal 27 3 7" xfId="9022" xr:uid="{00000000-0005-0000-0000-00008D230000}"/>
    <cellStyle name="Normal 27 3 8" xfId="9023" xr:uid="{00000000-0005-0000-0000-00008E230000}"/>
    <cellStyle name="Normal 27 4" xfId="9024" xr:uid="{00000000-0005-0000-0000-00008F230000}"/>
    <cellStyle name="Normal 27 5" xfId="9025" xr:uid="{00000000-0005-0000-0000-000090230000}"/>
    <cellStyle name="Normal 27 5 2" xfId="9026" xr:uid="{00000000-0005-0000-0000-000091230000}"/>
    <cellStyle name="Normal 27 5 2 2" xfId="9027" xr:uid="{00000000-0005-0000-0000-000092230000}"/>
    <cellStyle name="Normal 27 5 2 2 2" xfId="9028" xr:uid="{00000000-0005-0000-0000-000093230000}"/>
    <cellStyle name="Normal 27 5 2 2 3" xfId="9029" xr:uid="{00000000-0005-0000-0000-000094230000}"/>
    <cellStyle name="Normal 27 5 2 3" xfId="9030" xr:uid="{00000000-0005-0000-0000-000095230000}"/>
    <cellStyle name="Normal 27 5 2 4" xfId="9031" xr:uid="{00000000-0005-0000-0000-000096230000}"/>
    <cellStyle name="Normal 27 5 3" xfId="9032" xr:uid="{00000000-0005-0000-0000-000097230000}"/>
    <cellStyle name="Normal 27 5 3 2" xfId="9033" xr:uid="{00000000-0005-0000-0000-000098230000}"/>
    <cellStyle name="Normal 27 5 3 2 2" xfId="9034" xr:uid="{00000000-0005-0000-0000-000099230000}"/>
    <cellStyle name="Normal 27 5 3 2 3" xfId="9035" xr:uid="{00000000-0005-0000-0000-00009A230000}"/>
    <cellStyle name="Normal 27 5 3 3" xfId="9036" xr:uid="{00000000-0005-0000-0000-00009B230000}"/>
    <cellStyle name="Normal 27 5 3 4" xfId="9037" xr:uid="{00000000-0005-0000-0000-00009C230000}"/>
    <cellStyle name="Normal 27 5 4" xfId="9038" xr:uid="{00000000-0005-0000-0000-00009D230000}"/>
    <cellStyle name="Normal 27 5 4 2" xfId="9039" xr:uid="{00000000-0005-0000-0000-00009E230000}"/>
    <cellStyle name="Normal 27 5 4 2 2" xfId="9040" xr:uid="{00000000-0005-0000-0000-00009F230000}"/>
    <cellStyle name="Normal 27 5 4 2 3" xfId="9041" xr:uid="{00000000-0005-0000-0000-0000A0230000}"/>
    <cellStyle name="Normal 27 5 4 3" xfId="9042" xr:uid="{00000000-0005-0000-0000-0000A1230000}"/>
    <cellStyle name="Normal 27 5 4 4" xfId="9043" xr:uid="{00000000-0005-0000-0000-0000A2230000}"/>
    <cellStyle name="Normal 27 5 5" xfId="9044" xr:uid="{00000000-0005-0000-0000-0000A3230000}"/>
    <cellStyle name="Normal 27 5 5 2" xfId="9045" xr:uid="{00000000-0005-0000-0000-0000A4230000}"/>
    <cellStyle name="Normal 27 5 5 3" xfId="9046" xr:uid="{00000000-0005-0000-0000-0000A5230000}"/>
    <cellStyle name="Normal 27 5 6" xfId="9047" xr:uid="{00000000-0005-0000-0000-0000A6230000}"/>
    <cellStyle name="Normal 27 5 7" xfId="9048" xr:uid="{00000000-0005-0000-0000-0000A7230000}"/>
    <cellStyle name="Normal 27 5 8" xfId="9049" xr:uid="{00000000-0005-0000-0000-0000A8230000}"/>
    <cellStyle name="Normal 27 6" xfId="9050" xr:uid="{00000000-0005-0000-0000-0000A9230000}"/>
    <cellStyle name="Normal 27 7" xfId="9051" xr:uid="{00000000-0005-0000-0000-0000AA230000}"/>
    <cellStyle name="Normal 27 7 2" xfId="9052" xr:uid="{00000000-0005-0000-0000-0000AB230000}"/>
    <cellStyle name="Normal 27 7 2 2" xfId="9053" xr:uid="{00000000-0005-0000-0000-0000AC230000}"/>
    <cellStyle name="Normal 27 7 2 3" xfId="9054" xr:uid="{00000000-0005-0000-0000-0000AD230000}"/>
    <cellStyle name="Normal 27 7 3" xfId="9055" xr:uid="{00000000-0005-0000-0000-0000AE230000}"/>
    <cellStyle name="Normal 27 7 4" xfId="9056" xr:uid="{00000000-0005-0000-0000-0000AF230000}"/>
    <cellStyle name="Normal 27 8" xfId="9057" xr:uid="{00000000-0005-0000-0000-0000B0230000}"/>
    <cellStyle name="Normal 27 8 2" xfId="9058" xr:uid="{00000000-0005-0000-0000-0000B1230000}"/>
    <cellStyle name="Normal 27 8 2 2" xfId="9059" xr:uid="{00000000-0005-0000-0000-0000B2230000}"/>
    <cellStyle name="Normal 27 8 2 3" xfId="9060" xr:uid="{00000000-0005-0000-0000-0000B3230000}"/>
    <cellStyle name="Normal 27 8 3" xfId="9061" xr:uid="{00000000-0005-0000-0000-0000B4230000}"/>
    <cellStyle name="Normal 27 8 4" xfId="9062" xr:uid="{00000000-0005-0000-0000-0000B5230000}"/>
    <cellStyle name="Normal 27 9" xfId="9063" xr:uid="{00000000-0005-0000-0000-0000B6230000}"/>
    <cellStyle name="Normal 27 9 2" xfId="9064" xr:uid="{00000000-0005-0000-0000-0000B7230000}"/>
    <cellStyle name="Normal 27 9 2 2" xfId="9065" xr:uid="{00000000-0005-0000-0000-0000B8230000}"/>
    <cellStyle name="Normal 27 9 2 3" xfId="9066" xr:uid="{00000000-0005-0000-0000-0000B9230000}"/>
    <cellStyle name="Normal 27 9 3" xfId="9067" xr:uid="{00000000-0005-0000-0000-0000BA230000}"/>
    <cellStyle name="Normal 27 9 4" xfId="9068" xr:uid="{00000000-0005-0000-0000-0000BB230000}"/>
    <cellStyle name="Normal 28" xfId="9069" xr:uid="{00000000-0005-0000-0000-0000BC230000}"/>
    <cellStyle name="Normal 28 10" xfId="9070" xr:uid="{00000000-0005-0000-0000-0000BD230000}"/>
    <cellStyle name="Normal 28 10 2" xfId="9071" xr:uid="{00000000-0005-0000-0000-0000BE230000}"/>
    <cellStyle name="Normal 28 10 3" xfId="9072" xr:uid="{00000000-0005-0000-0000-0000BF230000}"/>
    <cellStyle name="Normal 28 11" xfId="9073" xr:uid="{00000000-0005-0000-0000-0000C0230000}"/>
    <cellStyle name="Normal 28 12" xfId="9074" xr:uid="{00000000-0005-0000-0000-0000C1230000}"/>
    <cellStyle name="Normal 28 13" xfId="9075" xr:uid="{00000000-0005-0000-0000-0000C2230000}"/>
    <cellStyle name="Normal 28 2" xfId="9076" xr:uid="{00000000-0005-0000-0000-0000C3230000}"/>
    <cellStyle name="Normal 28 2 10" xfId="9077" xr:uid="{00000000-0005-0000-0000-0000C4230000}"/>
    <cellStyle name="Normal 28 2 11" xfId="9078" xr:uid="{00000000-0005-0000-0000-0000C5230000}"/>
    <cellStyle name="Normal 28 2 2" xfId="9079" xr:uid="{00000000-0005-0000-0000-0000C6230000}"/>
    <cellStyle name="Normal 28 2 2 2" xfId="9080" xr:uid="{00000000-0005-0000-0000-0000C7230000}"/>
    <cellStyle name="Normal 28 2 2 3" xfId="9081" xr:uid="{00000000-0005-0000-0000-0000C8230000}"/>
    <cellStyle name="Normal 28 2 2 3 2" xfId="9082" xr:uid="{00000000-0005-0000-0000-0000C9230000}"/>
    <cellStyle name="Normal 28 2 2 3 2 2" xfId="9083" xr:uid="{00000000-0005-0000-0000-0000CA230000}"/>
    <cellStyle name="Normal 28 2 2 3 2 3" xfId="9084" xr:uid="{00000000-0005-0000-0000-0000CB230000}"/>
    <cellStyle name="Normal 28 2 2 3 3" xfId="9085" xr:uid="{00000000-0005-0000-0000-0000CC230000}"/>
    <cellStyle name="Normal 28 2 2 3 4" xfId="9086" xr:uid="{00000000-0005-0000-0000-0000CD230000}"/>
    <cellStyle name="Normal 28 2 2 4" xfId="9087" xr:uid="{00000000-0005-0000-0000-0000CE230000}"/>
    <cellStyle name="Normal 28 2 2 4 2" xfId="9088" xr:uid="{00000000-0005-0000-0000-0000CF230000}"/>
    <cellStyle name="Normal 28 2 2 4 2 2" xfId="9089" xr:uid="{00000000-0005-0000-0000-0000D0230000}"/>
    <cellStyle name="Normal 28 2 2 4 2 3" xfId="9090" xr:uid="{00000000-0005-0000-0000-0000D1230000}"/>
    <cellStyle name="Normal 28 2 2 4 3" xfId="9091" xr:uid="{00000000-0005-0000-0000-0000D2230000}"/>
    <cellStyle name="Normal 28 2 2 4 4" xfId="9092" xr:uid="{00000000-0005-0000-0000-0000D3230000}"/>
    <cellStyle name="Normal 28 2 2 5" xfId="9093" xr:uid="{00000000-0005-0000-0000-0000D4230000}"/>
    <cellStyle name="Normal 28 2 2 5 2" xfId="9094" xr:uid="{00000000-0005-0000-0000-0000D5230000}"/>
    <cellStyle name="Normal 28 2 2 5 2 2" xfId="9095" xr:uid="{00000000-0005-0000-0000-0000D6230000}"/>
    <cellStyle name="Normal 28 2 2 5 2 3" xfId="9096" xr:uid="{00000000-0005-0000-0000-0000D7230000}"/>
    <cellStyle name="Normal 28 2 2 5 3" xfId="9097" xr:uid="{00000000-0005-0000-0000-0000D8230000}"/>
    <cellStyle name="Normal 28 2 2 5 4" xfId="9098" xr:uid="{00000000-0005-0000-0000-0000D9230000}"/>
    <cellStyle name="Normal 28 2 2 6" xfId="9099" xr:uid="{00000000-0005-0000-0000-0000DA230000}"/>
    <cellStyle name="Normal 28 2 2 6 2" xfId="9100" xr:uid="{00000000-0005-0000-0000-0000DB230000}"/>
    <cellStyle name="Normal 28 2 2 6 3" xfId="9101" xr:uid="{00000000-0005-0000-0000-0000DC230000}"/>
    <cellStyle name="Normal 28 2 2 7" xfId="9102" xr:uid="{00000000-0005-0000-0000-0000DD230000}"/>
    <cellStyle name="Normal 28 2 2 8" xfId="9103" xr:uid="{00000000-0005-0000-0000-0000DE230000}"/>
    <cellStyle name="Normal 28 2 3" xfId="9104" xr:uid="{00000000-0005-0000-0000-0000DF230000}"/>
    <cellStyle name="Normal 28 2 3 2" xfId="9105" xr:uid="{00000000-0005-0000-0000-0000E0230000}"/>
    <cellStyle name="Normal 28 2 3 2 2" xfId="9106" xr:uid="{00000000-0005-0000-0000-0000E1230000}"/>
    <cellStyle name="Normal 28 2 3 2 2 2" xfId="9107" xr:uid="{00000000-0005-0000-0000-0000E2230000}"/>
    <cellStyle name="Normal 28 2 3 2 2 3" xfId="9108" xr:uid="{00000000-0005-0000-0000-0000E3230000}"/>
    <cellStyle name="Normal 28 2 3 2 3" xfId="9109" xr:uid="{00000000-0005-0000-0000-0000E4230000}"/>
    <cellStyle name="Normal 28 2 3 2 4" xfId="9110" xr:uid="{00000000-0005-0000-0000-0000E5230000}"/>
    <cellStyle name="Normal 28 2 3 3" xfId="9111" xr:uid="{00000000-0005-0000-0000-0000E6230000}"/>
    <cellStyle name="Normal 28 2 3 3 2" xfId="9112" xr:uid="{00000000-0005-0000-0000-0000E7230000}"/>
    <cellStyle name="Normal 28 2 3 3 2 2" xfId="9113" xr:uid="{00000000-0005-0000-0000-0000E8230000}"/>
    <cellStyle name="Normal 28 2 3 3 2 3" xfId="9114" xr:uid="{00000000-0005-0000-0000-0000E9230000}"/>
    <cellStyle name="Normal 28 2 3 3 3" xfId="9115" xr:uid="{00000000-0005-0000-0000-0000EA230000}"/>
    <cellStyle name="Normal 28 2 3 3 4" xfId="9116" xr:uid="{00000000-0005-0000-0000-0000EB230000}"/>
    <cellStyle name="Normal 28 2 3 4" xfId="9117" xr:uid="{00000000-0005-0000-0000-0000EC230000}"/>
    <cellStyle name="Normal 28 2 3 4 2" xfId="9118" xr:uid="{00000000-0005-0000-0000-0000ED230000}"/>
    <cellStyle name="Normal 28 2 3 4 2 2" xfId="9119" xr:uid="{00000000-0005-0000-0000-0000EE230000}"/>
    <cellStyle name="Normal 28 2 3 4 2 3" xfId="9120" xr:uid="{00000000-0005-0000-0000-0000EF230000}"/>
    <cellStyle name="Normal 28 2 3 4 3" xfId="9121" xr:uid="{00000000-0005-0000-0000-0000F0230000}"/>
    <cellStyle name="Normal 28 2 3 4 4" xfId="9122" xr:uid="{00000000-0005-0000-0000-0000F1230000}"/>
    <cellStyle name="Normal 28 2 3 5" xfId="9123" xr:uid="{00000000-0005-0000-0000-0000F2230000}"/>
    <cellStyle name="Normal 28 2 3 5 2" xfId="9124" xr:uid="{00000000-0005-0000-0000-0000F3230000}"/>
    <cellStyle name="Normal 28 2 3 5 3" xfId="9125" xr:uid="{00000000-0005-0000-0000-0000F4230000}"/>
    <cellStyle name="Normal 28 2 3 6" xfId="9126" xr:uid="{00000000-0005-0000-0000-0000F5230000}"/>
    <cellStyle name="Normal 28 2 3 7" xfId="9127" xr:uid="{00000000-0005-0000-0000-0000F6230000}"/>
    <cellStyle name="Normal 28 2 4" xfId="9128" xr:uid="{00000000-0005-0000-0000-0000F7230000}"/>
    <cellStyle name="Normal 28 2 5" xfId="9129" xr:uid="{00000000-0005-0000-0000-0000F8230000}"/>
    <cellStyle name="Normal 28 2 5 2" xfId="9130" xr:uid="{00000000-0005-0000-0000-0000F9230000}"/>
    <cellStyle name="Normal 28 2 5 2 2" xfId="9131" xr:uid="{00000000-0005-0000-0000-0000FA230000}"/>
    <cellStyle name="Normal 28 2 5 2 3" xfId="9132" xr:uid="{00000000-0005-0000-0000-0000FB230000}"/>
    <cellStyle name="Normal 28 2 5 3" xfId="9133" xr:uid="{00000000-0005-0000-0000-0000FC230000}"/>
    <cellStyle name="Normal 28 2 5 4" xfId="9134" xr:uid="{00000000-0005-0000-0000-0000FD230000}"/>
    <cellStyle name="Normal 28 2 6" xfId="9135" xr:uid="{00000000-0005-0000-0000-0000FE230000}"/>
    <cellStyle name="Normal 28 2 6 2" xfId="9136" xr:uid="{00000000-0005-0000-0000-0000FF230000}"/>
    <cellStyle name="Normal 28 2 6 2 2" xfId="9137" xr:uid="{00000000-0005-0000-0000-000000240000}"/>
    <cellStyle name="Normal 28 2 6 2 3" xfId="9138" xr:uid="{00000000-0005-0000-0000-000001240000}"/>
    <cellStyle name="Normal 28 2 6 3" xfId="9139" xr:uid="{00000000-0005-0000-0000-000002240000}"/>
    <cellStyle name="Normal 28 2 6 4" xfId="9140" xr:uid="{00000000-0005-0000-0000-000003240000}"/>
    <cellStyle name="Normal 28 2 7" xfId="9141" xr:uid="{00000000-0005-0000-0000-000004240000}"/>
    <cellStyle name="Normal 28 2 7 2" xfId="9142" xr:uid="{00000000-0005-0000-0000-000005240000}"/>
    <cellStyle name="Normal 28 2 7 2 2" xfId="9143" xr:uid="{00000000-0005-0000-0000-000006240000}"/>
    <cellStyle name="Normal 28 2 7 2 3" xfId="9144" xr:uid="{00000000-0005-0000-0000-000007240000}"/>
    <cellStyle name="Normal 28 2 7 3" xfId="9145" xr:uid="{00000000-0005-0000-0000-000008240000}"/>
    <cellStyle name="Normal 28 2 7 4" xfId="9146" xr:uid="{00000000-0005-0000-0000-000009240000}"/>
    <cellStyle name="Normal 28 2 8" xfId="9147" xr:uid="{00000000-0005-0000-0000-00000A240000}"/>
    <cellStyle name="Normal 28 2 8 2" xfId="9148" xr:uid="{00000000-0005-0000-0000-00000B240000}"/>
    <cellStyle name="Normal 28 2 8 3" xfId="9149" xr:uid="{00000000-0005-0000-0000-00000C240000}"/>
    <cellStyle name="Normal 28 2 9" xfId="9150" xr:uid="{00000000-0005-0000-0000-00000D240000}"/>
    <cellStyle name="Normal 28 3" xfId="9151" xr:uid="{00000000-0005-0000-0000-00000E240000}"/>
    <cellStyle name="Normal 28 3 2" xfId="9152" xr:uid="{00000000-0005-0000-0000-00000F240000}"/>
    <cellStyle name="Normal 28 3 3" xfId="9153" xr:uid="{00000000-0005-0000-0000-000010240000}"/>
    <cellStyle name="Normal 28 3 3 2" xfId="9154" xr:uid="{00000000-0005-0000-0000-000011240000}"/>
    <cellStyle name="Normal 28 3 3 2 2" xfId="9155" xr:uid="{00000000-0005-0000-0000-000012240000}"/>
    <cellStyle name="Normal 28 3 3 2 3" xfId="9156" xr:uid="{00000000-0005-0000-0000-000013240000}"/>
    <cellStyle name="Normal 28 3 3 3" xfId="9157" xr:uid="{00000000-0005-0000-0000-000014240000}"/>
    <cellStyle name="Normal 28 3 3 4" xfId="9158" xr:uid="{00000000-0005-0000-0000-000015240000}"/>
    <cellStyle name="Normal 28 3 4" xfId="9159" xr:uid="{00000000-0005-0000-0000-000016240000}"/>
    <cellStyle name="Normal 28 3 4 2" xfId="9160" xr:uid="{00000000-0005-0000-0000-000017240000}"/>
    <cellStyle name="Normal 28 3 4 2 2" xfId="9161" xr:uid="{00000000-0005-0000-0000-000018240000}"/>
    <cellStyle name="Normal 28 3 4 2 3" xfId="9162" xr:uid="{00000000-0005-0000-0000-000019240000}"/>
    <cellStyle name="Normal 28 3 4 3" xfId="9163" xr:uid="{00000000-0005-0000-0000-00001A240000}"/>
    <cellStyle name="Normal 28 3 4 4" xfId="9164" xr:uid="{00000000-0005-0000-0000-00001B240000}"/>
    <cellStyle name="Normal 28 3 5" xfId="9165" xr:uid="{00000000-0005-0000-0000-00001C240000}"/>
    <cellStyle name="Normal 28 3 5 2" xfId="9166" xr:uid="{00000000-0005-0000-0000-00001D240000}"/>
    <cellStyle name="Normal 28 3 5 2 2" xfId="9167" xr:uid="{00000000-0005-0000-0000-00001E240000}"/>
    <cellStyle name="Normal 28 3 5 2 3" xfId="9168" xr:uid="{00000000-0005-0000-0000-00001F240000}"/>
    <cellStyle name="Normal 28 3 5 3" xfId="9169" xr:uid="{00000000-0005-0000-0000-000020240000}"/>
    <cellStyle name="Normal 28 3 5 4" xfId="9170" xr:uid="{00000000-0005-0000-0000-000021240000}"/>
    <cellStyle name="Normal 28 3 6" xfId="9171" xr:uid="{00000000-0005-0000-0000-000022240000}"/>
    <cellStyle name="Normal 28 3 6 2" xfId="9172" xr:uid="{00000000-0005-0000-0000-000023240000}"/>
    <cellStyle name="Normal 28 3 6 3" xfId="9173" xr:uid="{00000000-0005-0000-0000-000024240000}"/>
    <cellStyle name="Normal 28 3 7" xfId="9174" xr:uid="{00000000-0005-0000-0000-000025240000}"/>
    <cellStyle name="Normal 28 3 8" xfId="9175" xr:uid="{00000000-0005-0000-0000-000026240000}"/>
    <cellStyle name="Normal 28 3 9" xfId="9176" xr:uid="{00000000-0005-0000-0000-000027240000}"/>
    <cellStyle name="Normal 28 4" xfId="9177" xr:uid="{00000000-0005-0000-0000-000028240000}"/>
    <cellStyle name="Normal 28 5" xfId="9178" xr:uid="{00000000-0005-0000-0000-000029240000}"/>
    <cellStyle name="Normal 28 5 2" xfId="9179" xr:uid="{00000000-0005-0000-0000-00002A240000}"/>
    <cellStyle name="Normal 28 5 2 2" xfId="9180" xr:uid="{00000000-0005-0000-0000-00002B240000}"/>
    <cellStyle name="Normal 28 5 2 2 2" xfId="9181" xr:uid="{00000000-0005-0000-0000-00002C240000}"/>
    <cellStyle name="Normal 28 5 2 2 3" xfId="9182" xr:uid="{00000000-0005-0000-0000-00002D240000}"/>
    <cellStyle name="Normal 28 5 2 3" xfId="9183" xr:uid="{00000000-0005-0000-0000-00002E240000}"/>
    <cellStyle name="Normal 28 5 2 4" xfId="9184" xr:uid="{00000000-0005-0000-0000-00002F240000}"/>
    <cellStyle name="Normal 28 5 3" xfId="9185" xr:uid="{00000000-0005-0000-0000-000030240000}"/>
    <cellStyle name="Normal 28 5 3 2" xfId="9186" xr:uid="{00000000-0005-0000-0000-000031240000}"/>
    <cellStyle name="Normal 28 5 3 2 2" xfId="9187" xr:uid="{00000000-0005-0000-0000-000032240000}"/>
    <cellStyle name="Normal 28 5 3 2 3" xfId="9188" xr:uid="{00000000-0005-0000-0000-000033240000}"/>
    <cellStyle name="Normal 28 5 3 3" xfId="9189" xr:uid="{00000000-0005-0000-0000-000034240000}"/>
    <cellStyle name="Normal 28 5 3 4" xfId="9190" xr:uid="{00000000-0005-0000-0000-000035240000}"/>
    <cellStyle name="Normal 28 5 4" xfId="9191" xr:uid="{00000000-0005-0000-0000-000036240000}"/>
    <cellStyle name="Normal 28 5 4 2" xfId="9192" xr:uid="{00000000-0005-0000-0000-000037240000}"/>
    <cellStyle name="Normal 28 5 4 2 2" xfId="9193" xr:uid="{00000000-0005-0000-0000-000038240000}"/>
    <cellStyle name="Normal 28 5 4 2 3" xfId="9194" xr:uid="{00000000-0005-0000-0000-000039240000}"/>
    <cellStyle name="Normal 28 5 4 3" xfId="9195" xr:uid="{00000000-0005-0000-0000-00003A240000}"/>
    <cellStyle name="Normal 28 5 4 4" xfId="9196" xr:uid="{00000000-0005-0000-0000-00003B240000}"/>
    <cellStyle name="Normal 28 5 5" xfId="9197" xr:uid="{00000000-0005-0000-0000-00003C240000}"/>
    <cellStyle name="Normal 28 5 5 2" xfId="9198" xr:uid="{00000000-0005-0000-0000-00003D240000}"/>
    <cellStyle name="Normal 28 5 5 3" xfId="9199" xr:uid="{00000000-0005-0000-0000-00003E240000}"/>
    <cellStyle name="Normal 28 5 6" xfId="9200" xr:uid="{00000000-0005-0000-0000-00003F240000}"/>
    <cellStyle name="Normal 28 5 7" xfId="9201" xr:uid="{00000000-0005-0000-0000-000040240000}"/>
    <cellStyle name="Normal 28 6" xfId="9202" xr:uid="{00000000-0005-0000-0000-000041240000}"/>
    <cellStyle name="Normal 28 7" xfId="9203" xr:uid="{00000000-0005-0000-0000-000042240000}"/>
    <cellStyle name="Normal 28 7 2" xfId="9204" xr:uid="{00000000-0005-0000-0000-000043240000}"/>
    <cellStyle name="Normal 28 7 2 2" xfId="9205" xr:uid="{00000000-0005-0000-0000-000044240000}"/>
    <cellStyle name="Normal 28 7 2 3" xfId="9206" xr:uid="{00000000-0005-0000-0000-000045240000}"/>
    <cellStyle name="Normal 28 7 3" xfId="9207" xr:uid="{00000000-0005-0000-0000-000046240000}"/>
    <cellStyle name="Normal 28 7 4" xfId="9208" xr:uid="{00000000-0005-0000-0000-000047240000}"/>
    <cellStyle name="Normal 28 8" xfId="9209" xr:uid="{00000000-0005-0000-0000-000048240000}"/>
    <cellStyle name="Normal 28 8 2" xfId="9210" xr:uid="{00000000-0005-0000-0000-000049240000}"/>
    <cellStyle name="Normal 28 8 2 2" xfId="9211" xr:uid="{00000000-0005-0000-0000-00004A240000}"/>
    <cellStyle name="Normal 28 8 2 3" xfId="9212" xr:uid="{00000000-0005-0000-0000-00004B240000}"/>
    <cellStyle name="Normal 28 8 3" xfId="9213" xr:uid="{00000000-0005-0000-0000-00004C240000}"/>
    <cellStyle name="Normal 28 8 4" xfId="9214" xr:uid="{00000000-0005-0000-0000-00004D240000}"/>
    <cellStyle name="Normal 28 9" xfId="9215" xr:uid="{00000000-0005-0000-0000-00004E240000}"/>
    <cellStyle name="Normal 28 9 2" xfId="9216" xr:uid="{00000000-0005-0000-0000-00004F240000}"/>
    <cellStyle name="Normal 28 9 2 2" xfId="9217" xr:uid="{00000000-0005-0000-0000-000050240000}"/>
    <cellStyle name="Normal 28 9 2 3" xfId="9218" xr:uid="{00000000-0005-0000-0000-000051240000}"/>
    <cellStyle name="Normal 28 9 3" xfId="9219" xr:uid="{00000000-0005-0000-0000-000052240000}"/>
    <cellStyle name="Normal 28 9 4" xfId="9220" xr:uid="{00000000-0005-0000-0000-000053240000}"/>
    <cellStyle name="Normal 29" xfId="9221" xr:uid="{00000000-0005-0000-0000-000054240000}"/>
    <cellStyle name="Normal 29 10" xfId="9222" xr:uid="{00000000-0005-0000-0000-000055240000}"/>
    <cellStyle name="Normal 29 11" xfId="9223" xr:uid="{00000000-0005-0000-0000-000056240000}"/>
    <cellStyle name="Normal 29 2" xfId="9224" xr:uid="{00000000-0005-0000-0000-000057240000}"/>
    <cellStyle name="Normal 29 2 2" xfId="9225" xr:uid="{00000000-0005-0000-0000-000058240000}"/>
    <cellStyle name="Normal 29 2 2 2" xfId="9226" xr:uid="{00000000-0005-0000-0000-000059240000}"/>
    <cellStyle name="Normal 29 2 2 2 2" xfId="9227" xr:uid="{00000000-0005-0000-0000-00005A240000}"/>
    <cellStyle name="Normal 29 2 2 2 2 2" xfId="9228" xr:uid="{00000000-0005-0000-0000-00005B240000}"/>
    <cellStyle name="Normal 29 2 2 2 2 3" xfId="9229" xr:uid="{00000000-0005-0000-0000-00005C240000}"/>
    <cellStyle name="Normal 29 2 2 2 3" xfId="9230" xr:uid="{00000000-0005-0000-0000-00005D240000}"/>
    <cellStyle name="Normal 29 2 2 2 4" xfId="9231" xr:uid="{00000000-0005-0000-0000-00005E240000}"/>
    <cellStyle name="Normal 29 2 2 2 5" xfId="9232" xr:uid="{00000000-0005-0000-0000-00005F240000}"/>
    <cellStyle name="Normal 29 2 2 3" xfId="9233" xr:uid="{00000000-0005-0000-0000-000060240000}"/>
    <cellStyle name="Normal 29 2 2 3 2" xfId="9234" xr:uid="{00000000-0005-0000-0000-000061240000}"/>
    <cellStyle name="Normal 29 2 2 3 2 2" xfId="9235" xr:uid="{00000000-0005-0000-0000-000062240000}"/>
    <cellStyle name="Normal 29 2 2 3 2 3" xfId="9236" xr:uid="{00000000-0005-0000-0000-000063240000}"/>
    <cellStyle name="Normal 29 2 2 3 3" xfId="9237" xr:uid="{00000000-0005-0000-0000-000064240000}"/>
    <cellStyle name="Normal 29 2 2 3 4" xfId="9238" xr:uid="{00000000-0005-0000-0000-000065240000}"/>
    <cellStyle name="Normal 29 2 2 4" xfId="9239" xr:uid="{00000000-0005-0000-0000-000066240000}"/>
    <cellStyle name="Normal 29 2 2 4 2" xfId="9240" xr:uid="{00000000-0005-0000-0000-000067240000}"/>
    <cellStyle name="Normal 29 2 2 4 2 2" xfId="9241" xr:uid="{00000000-0005-0000-0000-000068240000}"/>
    <cellStyle name="Normal 29 2 2 4 2 3" xfId="9242" xr:uid="{00000000-0005-0000-0000-000069240000}"/>
    <cellStyle name="Normal 29 2 2 4 3" xfId="9243" xr:uid="{00000000-0005-0000-0000-00006A240000}"/>
    <cellStyle name="Normal 29 2 2 4 4" xfId="9244" xr:uid="{00000000-0005-0000-0000-00006B240000}"/>
    <cellStyle name="Normal 29 2 2 5" xfId="9245" xr:uid="{00000000-0005-0000-0000-00006C240000}"/>
    <cellStyle name="Normal 29 2 2 5 2" xfId="9246" xr:uid="{00000000-0005-0000-0000-00006D240000}"/>
    <cellStyle name="Normal 29 2 2 5 3" xfId="9247" xr:uid="{00000000-0005-0000-0000-00006E240000}"/>
    <cellStyle name="Normal 29 2 2 6" xfId="9248" xr:uid="{00000000-0005-0000-0000-00006F240000}"/>
    <cellStyle name="Normal 29 2 2 7" xfId="9249" xr:uid="{00000000-0005-0000-0000-000070240000}"/>
    <cellStyle name="Normal 29 2 3" xfId="9250" xr:uid="{00000000-0005-0000-0000-000071240000}"/>
    <cellStyle name="Normal 29 2 3 2" xfId="9251" xr:uid="{00000000-0005-0000-0000-000072240000}"/>
    <cellStyle name="Normal 29 2 3 2 2" xfId="9252" xr:uid="{00000000-0005-0000-0000-000073240000}"/>
    <cellStyle name="Normal 29 2 3 2 3" xfId="9253" xr:uid="{00000000-0005-0000-0000-000074240000}"/>
    <cellStyle name="Normal 29 2 3 3" xfId="9254" xr:uid="{00000000-0005-0000-0000-000075240000}"/>
    <cellStyle name="Normal 29 2 3 4" xfId="9255" xr:uid="{00000000-0005-0000-0000-000076240000}"/>
    <cellStyle name="Normal 29 2 4" xfId="9256" xr:uid="{00000000-0005-0000-0000-000077240000}"/>
    <cellStyle name="Normal 29 2 4 2" xfId="9257" xr:uid="{00000000-0005-0000-0000-000078240000}"/>
    <cellStyle name="Normal 29 2 4 2 2" xfId="9258" xr:uid="{00000000-0005-0000-0000-000079240000}"/>
    <cellStyle name="Normal 29 2 4 2 3" xfId="9259" xr:uid="{00000000-0005-0000-0000-00007A240000}"/>
    <cellStyle name="Normal 29 2 4 3" xfId="9260" xr:uid="{00000000-0005-0000-0000-00007B240000}"/>
    <cellStyle name="Normal 29 2 4 4" xfId="9261" xr:uid="{00000000-0005-0000-0000-00007C240000}"/>
    <cellStyle name="Normal 29 2 5" xfId="9262" xr:uid="{00000000-0005-0000-0000-00007D240000}"/>
    <cellStyle name="Normal 29 2 5 2" xfId="9263" xr:uid="{00000000-0005-0000-0000-00007E240000}"/>
    <cellStyle name="Normal 29 2 5 2 2" xfId="9264" xr:uid="{00000000-0005-0000-0000-00007F240000}"/>
    <cellStyle name="Normal 29 2 5 2 3" xfId="9265" xr:uid="{00000000-0005-0000-0000-000080240000}"/>
    <cellStyle name="Normal 29 2 5 3" xfId="9266" xr:uid="{00000000-0005-0000-0000-000081240000}"/>
    <cellStyle name="Normal 29 2 5 4" xfId="9267" xr:uid="{00000000-0005-0000-0000-000082240000}"/>
    <cellStyle name="Normal 29 2 6" xfId="9268" xr:uid="{00000000-0005-0000-0000-000083240000}"/>
    <cellStyle name="Normal 29 2 6 2" xfId="9269" xr:uid="{00000000-0005-0000-0000-000084240000}"/>
    <cellStyle name="Normal 29 2 6 3" xfId="9270" xr:uid="{00000000-0005-0000-0000-000085240000}"/>
    <cellStyle name="Normal 29 2 7" xfId="9271" xr:uid="{00000000-0005-0000-0000-000086240000}"/>
    <cellStyle name="Normal 29 2 8" xfId="9272" xr:uid="{00000000-0005-0000-0000-000087240000}"/>
    <cellStyle name="Normal 29 2 9" xfId="9273" xr:uid="{00000000-0005-0000-0000-000088240000}"/>
    <cellStyle name="Normal 29 3" xfId="9274" xr:uid="{00000000-0005-0000-0000-000089240000}"/>
    <cellStyle name="Normal 29 3 2" xfId="9275" xr:uid="{00000000-0005-0000-0000-00008A240000}"/>
    <cellStyle name="Normal 29 3 2 2" xfId="9276" xr:uid="{00000000-0005-0000-0000-00008B240000}"/>
    <cellStyle name="Normal 29 3 2 2 2" xfId="9277" xr:uid="{00000000-0005-0000-0000-00008C240000}"/>
    <cellStyle name="Normal 29 3 2 2 3" xfId="9278" xr:uid="{00000000-0005-0000-0000-00008D240000}"/>
    <cellStyle name="Normal 29 3 2 3" xfId="9279" xr:uid="{00000000-0005-0000-0000-00008E240000}"/>
    <cellStyle name="Normal 29 3 2 4" xfId="9280" xr:uid="{00000000-0005-0000-0000-00008F240000}"/>
    <cellStyle name="Normal 29 3 3" xfId="9281" xr:uid="{00000000-0005-0000-0000-000090240000}"/>
    <cellStyle name="Normal 29 3 3 2" xfId="9282" xr:uid="{00000000-0005-0000-0000-000091240000}"/>
    <cellStyle name="Normal 29 3 3 2 2" xfId="9283" xr:uid="{00000000-0005-0000-0000-000092240000}"/>
    <cellStyle name="Normal 29 3 3 2 3" xfId="9284" xr:uid="{00000000-0005-0000-0000-000093240000}"/>
    <cellStyle name="Normal 29 3 3 3" xfId="9285" xr:uid="{00000000-0005-0000-0000-000094240000}"/>
    <cellStyle name="Normal 29 3 3 4" xfId="9286" xr:uid="{00000000-0005-0000-0000-000095240000}"/>
    <cellStyle name="Normal 29 3 4" xfId="9287" xr:uid="{00000000-0005-0000-0000-000096240000}"/>
    <cellStyle name="Normal 29 3 4 2" xfId="9288" xr:uid="{00000000-0005-0000-0000-000097240000}"/>
    <cellStyle name="Normal 29 3 4 2 2" xfId="9289" xr:uid="{00000000-0005-0000-0000-000098240000}"/>
    <cellStyle name="Normal 29 3 4 2 3" xfId="9290" xr:uid="{00000000-0005-0000-0000-000099240000}"/>
    <cellStyle name="Normal 29 3 4 3" xfId="9291" xr:uid="{00000000-0005-0000-0000-00009A240000}"/>
    <cellStyle name="Normal 29 3 4 4" xfId="9292" xr:uid="{00000000-0005-0000-0000-00009B240000}"/>
    <cellStyle name="Normal 29 3 5" xfId="9293" xr:uid="{00000000-0005-0000-0000-00009C240000}"/>
    <cellStyle name="Normal 29 3 5 2" xfId="9294" xr:uid="{00000000-0005-0000-0000-00009D240000}"/>
    <cellStyle name="Normal 29 3 5 3" xfId="9295" xr:uid="{00000000-0005-0000-0000-00009E240000}"/>
    <cellStyle name="Normal 29 3 6" xfId="9296" xr:uid="{00000000-0005-0000-0000-00009F240000}"/>
    <cellStyle name="Normal 29 3 7" xfId="9297" xr:uid="{00000000-0005-0000-0000-0000A0240000}"/>
    <cellStyle name="Normal 29 3 8" xfId="9298" xr:uid="{00000000-0005-0000-0000-0000A1240000}"/>
    <cellStyle name="Normal 29 4" xfId="9299" xr:uid="{00000000-0005-0000-0000-0000A2240000}"/>
    <cellStyle name="Normal 29 4 2" xfId="9300" xr:uid="{00000000-0005-0000-0000-0000A3240000}"/>
    <cellStyle name="Normal 29 4 2 2" xfId="9301" xr:uid="{00000000-0005-0000-0000-0000A4240000}"/>
    <cellStyle name="Normal 29 4 2 3" xfId="9302" xr:uid="{00000000-0005-0000-0000-0000A5240000}"/>
    <cellStyle name="Normal 29 4 3" xfId="9303" xr:uid="{00000000-0005-0000-0000-0000A6240000}"/>
    <cellStyle name="Normal 29 4 4" xfId="9304" xr:uid="{00000000-0005-0000-0000-0000A7240000}"/>
    <cellStyle name="Normal 29 4 5" xfId="9305" xr:uid="{00000000-0005-0000-0000-0000A8240000}"/>
    <cellStyle name="Normal 29 5" xfId="9306" xr:uid="{00000000-0005-0000-0000-0000A9240000}"/>
    <cellStyle name="Normal 29 5 2" xfId="9307" xr:uid="{00000000-0005-0000-0000-0000AA240000}"/>
    <cellStyle name="Normal 29 5 2 2" xfId="9308" xr:uid="{00000000-0005-0000-0000-0000AB240000}"/>
    <cellStyle name="Normal 29 5 2 3" xfId="9309" xr:uid="{00000000-0005-0000-0000-0000AC240000}"/>
    <cellStyle name="Normal 29 5 3" xfId="9310" xr:uid="{00000000-0005-0000-0000-0000AD240000}"/>
    <cellStyle name="Normal 29 5 4" xfId="9311" xr:uid="{00000000-0005-0000-0000-0000AE240000}"/>
    <cellStyle name="Normal 29 6" xfId="9312" xr:uid="{00000000-0005-0000-0000-0000AF240000}"/>
    <cellStyle name="Normal 29 6 2" xfId="9313" xr:uid="{00000000-0005-0000-0000-0000B0240000}"/>
    <cellStyle name="Normal 29 6 2 2" xfId="9314" xr:uid="{00000000-0005-0000-0000-0000B1240000}"/>
    <cellStyle name="Normal 29 6 2 3" xfId="9315" xr:uid="{00000000-0005-0000-0000-0000B2240000}"/>
    <cellStyle name="Normal 29 6 3" xfId="9316" xr:uid="{00000000-0005-0000-0000-0000B3240000}"/>
    <cellStyle name="Normal 29 6 4" xfId="9317" xr:uid="{00000000-0005-0000-0000-0000B4240000}"/>
    <cellStyle name="Normal 29 7" xfId="9318" xr:uid="{00000000-0005-0000-0000-0000B5240000}"/>
    <cellStyle name="Normal 29 7 2" xfId="9319" xr:uid="{00000000-0005-0000-0000-0000B6240000}"/>
    <cellStyle name="Normal 29 7 3" xfId="9320" xr:uid="{00000000-0005-0000-0000-0000B7240000}"/>
    <cellStyle name="Normal 29 8" xfId="9321" xr:uid="{00000000-0005-0000-0000-0000B8240000}"/>
    <cellStyle name="Normal 29 9" xfId="9322" xr:uid="{00000000-0005-0000-0000-0000B9240000}"/>
    <cellStyle name="Normal 3" xfId="27" xr:uid="{00000000-0005-0000-0000-0000BA240000}"/>
    <cellStyle name="Normal 3 10" xfId="9323" xr:uid="{00000000-0005-0000-0000-0000BB240000}"/>
    <cellStyle name="Normal 3 10 2" xfId="9324" xr:uid="{00000000-0005-0000-0000-0000BC240000}"/>
    <cellStyle name="Normal 3 10 2 2" xfId="9325" xr:uid="{00000000-0005-0000-0000-0000BD240000}"/>
    <cellStyle name="Normal 3 10 2 2 2" xfId="9326" xr:uid="{00000000-0005-0000-0000-0000BE240000}"/>
    <cellStyle name="Normal 3 10 2 2 2 2" xfId="9327" xr:uid="{00000000-0005-0000-0000-0000BF240000}"/>
    <cellStyle name="Normal 3 10 2 2 2 3" xfId="9328" xr:uid="{00000000-0005-0000-0000-0000C0240000}"/>
    <cellStyle name="Normal 3 10 2 2 3" xfId="9329" xr:uid="{00000000-0005-0000-0000-0000C1240000}"/>
    <cellStyle name="Normal 3 10 2 2 4" xfId="9330" xr:uid="{00000000-0005-0000-0000-0000C2240000}"/>
    <cellStyle name="Normal 3 10 2 3" xfId="9331" xr:uid="{00000000-0005-0000-0000-0000C3240000}"/>
    <cellStyle name="Normal 3 10 2 3 2" xfId="9332" xr:uid="{00000000-0005-0000-0000-0000C4240000}"/>
    <cellStyle name="Normal 3 10 2 3 2 2" xfId="9333" xr:uid="{00000000-0005-0000-0000-0000C5240000}"/>
    <cellStyle name="Normal 3 10 2 3 2 3" xfId="9334" xr:uid="{00000000-0005-0000-0000-0000C6240000}"/>
    <cellStyle name="Normal 3 10 2 3 3" xfId="9335" xr:uid="{00000000-0005-0000-0000-0000C7240000}"/>
    <cellStyle name="Normal 3 10 2 3 4" xfId="9336" xr:uid="{00000000-0005-0000-0000-0000C8240000}"/>
    <cellStyle name="Normal 3 10 2 4" xfId="9337" xr:uid="{00000000-0005-0000-0000-0000C9240000}"/>
    <cellStyle name="Normal 3 10 2 4 2" xfId="9338" xr:uid="{00000000-0005-0000-0000-0000CA240000}"/>
    <cellStyle name="Normal 3 10 2 4 2 2" xfId="9339" xr:uid="{00000000-0005-0000-0000-0000CB240000}"/>
    <cellStyle name="Normal 3 10 2 4 2 3" xfId="9340" xr:uid="{00000000-0005-0000-0000-0000CC240000}"/>
    <cellStyle name="Normal 3 10 2 4 3" xfId="9341" xr:uid="{00000000-0005-0000-0000-0000CD240000}"/>
    <cellStyle name="Normal 3 10 2 4 4" xfId="9342" xr:uid="{00000000-0005-0000-0000-0000CE240000}"/>
    <cellStyle name="Normal 3 10 2 5" xfId="9343" xr:uid="{00000000-0005-0000-0000-0000CF240000}"/>
    <cellStyle name="Normal 3 10 2 5 2" xfId="9344" xr:uid="{00000000-0005-0000-0000-0000D0240000}"/>
    <cellStyle name="Normal 3 10 2 5 3" xfId="9345" xr:uid="{00000000-0005-0000-0000-0000D1240000}"/>
    <cellStyle name="Normal 3 10 2 6" xfId="9346" xr:uid="{00000000-0005-0000-0000-0000D2240000}"/>
    <cellStyle name="Normal 3 10 2 7" xfId="9347" xr:uid="{00000000-0005-0000-0000-0000D3240000}"/>
    <cellStyle name="Normal 3 10 3" xfId="9348" xr:uid="{00000000-0005-0000-0000-0000D4240000}"/>
    <cellStyle name="Normal 3 10 3 2" xfId="9349" xr:uid="{00000000-0005-0000-0000-0000D5240000}"/>
    <cellStyle name="Normal 3 10 3 2 2" xfId="9350" xr:uid="{00000000-0005-0000-0000-0000D6240000}"/>
    <cellStyle name="Normal 3 10 3 2 3" xfId="9351" xr:uid="{00000000-0005-0000-0000-0000D7240000}"/>
    <cellStyle name="Normal 3 10 3 3" xfId="9352" xr:uid="{00000000-0005-0000-0000-0000D8240000}"/>
    <cellStyle name="Normal 3 10 3 4" xfId="9353" xr:uid="{00000000-0005-0000-0000-0000D9240000}"/>
    <cellStyle name="Normal 3 10 4" xfId="9354" xr:uid="{00000000-0005-0000-0000-0000DA240000}"/>
    <cellStyle name="Normal 3 10 4 2" xfId="9355" xr:uid="{00000000-0005-0000-0000-0000DB240000}"/>
    <cellStyle name="Normal 3 10 4 2 2" xfId="9356" xr:uid="{00000000-0005-0000-0000-0000DC240000}"/>
    <cellStyle name="Normal 3 10 4 2 3" xfId="9357" xr:uid="{00000000-0005-0000-0000-0000DD240000}"/>
    <cellStyle name="Normal 3 10 4 3" xfId="9358" xr:uid="{00000000-0005-0000-0000-0000DE240000}"/>
    <cellStyle name="Normal 3 10 4 4" xfId="9359" xr:uid="{00000000-0005-0000-0000-0000DF240000}"/>
    <cellStyle name="Normal 3 10 5" xfId="9360" xr:uid="{00000000-0005-0000-0000-0000E0240000}"/>
    <cellStyle name="Normal 3 10 5 2" xfId="9361" xr:uid="{00000000-0005-0000-0000-0000E1240000}"/>
    <cellStyle name="Normal 3 10 5 2 2" xfId="9362" xr:uid="{00000000-0005-0000-0000-0000E2240000}"/>
    <cellStyle name="Normal 3 10 5 2 3" xfId="9363" xr:uid="{00000000-0005-0000-0000-0000E3240000}"/>
    <cellStyle name="Normal 3 10 5 3" xfId="9364" xr:uid="{00000000-0005-0000-0000-0000E4240000}"/>
    <cellStyle name="Normal 3 10 5 4" xfId="9365" xr:uid="{00000000-0005-0000-0000-0000E5240000}"/>
    <cellStyle name="Normal 3 10 6" xfId="9366" xr:uid="{00000000-0005-0000-0000-0000E6240000}"/>
    <cellStyle name="Normal 3 10 6 2" xfId="9367" xr:uid="{00000000-0005-0000-0000-0000E7240000}"/>
    <cellStyle name="Normal 3 10 6 3" xfId="9368" xr:uid="{00000000-0005-0000-0000-0000E8240000}"/>
    <cellStyle name="Normal 3 10 7" xfId="9369" xr:uid="{00000000-0005-0000-0000-0000E9240000}"/>
    <cellStyle name="Normal 3 10 8" xfId="9370" xr:uid="{00000000-0005-0000-0000-0000EA240000}"/>
    <cellStyle name="Normal 3 10 9" xfId="9371" xr:uid="{00000000-0005-0000-0000-0000EB240000}"/>
    <cellStyle name="Normal 3 11" xfId="9372" xr:uid="{00000000-0005-0000-0000-0000EC240000}"/>
    <cellStyle name="Normal 3 12" xfId="9373" xr:uid="{00000000-0005-0000-0000-0000ED240000}"/>
    <cellStyle name="Normal 3 13" xfId="9374" xr:uid="{00000000-0005-0000-0000-0000EE240000}"/>
    <cellStyle name="Normal 3 14" xfId="9375" xr:uid="{00000000-0005-0000-0000-0000EF240000}"/>
    <cellStyle name="Normal 3 15" xfId="9376" xr:uid="{00000000-0005-0000-0000-0000F0240000}"/>
    <cellStyle name="Normal 3 16" xfId="9377" xr:uid="{00000000-0005-0000-0000-0000F1240000}"/>
    <cellStyle name="Normal 3 17" xfId="43880" xr:uid="{00000000-0005-0000-0000-0000F2240000}"/>
    <cellStyle name="Normal 3 18" xfId="43919" xr:uid="{00000000-0005-0000-0000-0000F3240000}"/>
    <cellStyle name="Normal 3 2" xfId="31" xr:uid="{00000000-0005-0000-0000-0000F4240000}"/>
    <cellStyle name="Normal 3 2 2" xfId="22" xr:uid="{00000000-0005-0000-0000-0000F5240000}"/>
    <cellStyle name="Normal 3 2 2 2" xfId="9379" xr:uid="{00000000-0005-0000-0000-0000F6240000}"/>
    <cellStyle name="Normal 3 2 2 3" xfId="9380" xr:uid="{00000000-0005-0000-0000-0000F7240000}"/>
    <cellStyle name="Normal 3 2 2 3 2" xfId="9381" xr:uid="{00000000-0005-0000-0000-0000F8240000}"/>
    <cellStyle name="Normal 3 2 2 3 3" xfId="9382" xr:uid="{00000000-0005-0000-0000-0000F9240000}"/>
    <cellStyle name="Normal 3 2 2 4" xfId="9383" xr:uid="{00000000-0005-0000-0000-0000FA240000}"/>
    <cellStyle name="Normal 3 2 2 5" xfId="9384" xr:uid="{00000000-0005-0000-0000-0000FB240000}"/>
    <cellStyle name="Normal 3 2 2 6" xfId="9385" xr:uid="{00000000-0005-0000-0000-0000FC240000}"/>
    <cellStyle name="Normal 3 2 2 7" xfId="9378" xr:uid="{00000000-0005-0000-0000-0000FD240000}"/>
    <cellStyle name="Normal 3 2 3" xfId="9386" xr:uid="{00000000-0005-0000-0000-0000FE240000}"/>
    <cellStyle name="Normal 3 2 3 2" xfId="9387" xr:uid="{00000000-0005-0000-0000-0000FF240000}"/>
    <cellStyle name="Normal 3 2 3 2 2" xfId="9388" xr:uid="{00000000-0005-0000-0000-000000250000}"/>
    <cellStyle name="Normal 3 2 3 2 3" xfId="9389" xr:uid="{00000000-0005-0000-0000-000001250000}"/>
    <cellStyle name="Normal 3 2 3 3" xfId="9390" xr:uid="{00000000-0005-0000-0000-000002250000}"/>
    <cellStyle name="Normal 3 2 3 4" xfId="9391" xr:uid="{00000000-0005-0000-0000-000003250000}"/>
    <cellStyle name="Normal 3 2 3 5" xfId="9392" xr:uid="{00000000-0005-0000-0000-000004250000}"/>
    <cellStyle name="Normal 3 2 4" xfId="9393" xr:uid="{00000000-0005-0000-0000-000005250000}"/>
    <cellStyle name="Normal 3 2 4 2" xfId="9394" xr:uid="{00000000-0005-0000-0000-000006250000}"/>
    <cellStyle name="Normal 3 2 4 2 2" xfId="9395" xr:uid="{00000000-0005-0000-0000-000007250000}"/>
    <cellStyle name="Normal 3 2 4 2 3" xfId="9396" xr:uid="{00000000-0005-0000-0000-000008250000}"/>
    <cellStyle name="Normal 3 2 4 3" xfId="9397" xr:uid="{00000000-0005-0000-0000-000009250000}"/>
    <cellStyle name="Normal 3 2 5" xfId="9398" xr:uid="{00000000-0005-0000-0000-00000A250000}"/>
    <cellStyle name="Normal 3 2 5 2" xfId="9399" xr:uid="{00000000-0005-0000-0000-00000B250000}"/>
    <cellStyle name="Normal 3 2 5 2 2" xfId="9400" xr:uid="{00000000-0005-0000-0000-00000C250000}"/>
    <cellStyle name="Normal 3 2 5 2 2 2" xfId="9401" xr:uid="{00000000-0005-0000-0000-00000D250000}"/>
    <cellStyle name="Normal 3 2 5 2 2 2 2" xfId="9402" xr:uid="{00000000-0005-0000-0000-00000E250000}"/>
    <cellStyle name="Normal 3 2 5 2 2 2 3" xfId="9403" xr:uid="{00000000-0005-0000-0000-00000F250000}"/>
    <cellStyle name="Normal 3 2 5 2 2 3" xfId="9404" xr:uid="{00000000-0005-0000-0000-000010250000}"/>
    <cellStyle name="Normal 3 2 5 2 2 4" xfId="9405" xr:uid="{00000000-0005-0000-0000-000011250000}"/>
    <cellStyle name="Normal 3 2 5 2 3" xfId="9406" xr:uid="{00000000-0005-0000-0000-000012250000}"/>
    <cellStyle name="Normal 3 2 5 2 3 2" xfId="9407" xr:uid="{00000000-0005-0000-0000-000013250000}"/>
    <cellStyle name="Normal 3 2 5 2 3 2 2" xfId="9408" xr:uid="{00000000-0005-0000-0000-000014250000}"/>
    <cellStyle name="Normal 3 2 5 2 3 2 3" xfId="9409" xr:uid="{00000000-0005-0000-0000-000015250000}"/>
    <cellStyle name="Normal 3 2 5 2 3 3" xfId="9410" xr:uid="{00000000-0005-0000-0000-000016250000}"/>
    <cellStyle name="Normal 3 2 5 2 3 4" xfId="9411" xr:uid="{00000000-0005-0000-0000-000017250000}"/>
    <cellStyle name="Normal 3 2 5 2 4" xfId="9412" xr:uid="{00000000-0005-0000-0000-000018250000}"/>
    <cellStyle name="Normal 3 2 5 2 4 2" xfId="9413" xr:uid="{00000000-0005-0000-0000-000019250000}"/>
    <cellStyle name="Normal 3 2 5 2 4 2 2" xfId="9414" xr:uid="{00000000-0005-0000-0000-00001A250000}"/>
    <cellStyle name="Normal 3 2 5 2 4 2 3" xfId="9415" xr:uid="{00000000-0005-0000-0000-00001B250000}"/>
    <cellStyle name="Normal 3 2 5 2 4 3" xfId="9416" xr:uid="{00000000-0005-0000-0000-00001C250000}"/>
    <cellStyle name="Normal 3 2 5 2 4 4" xfId="9417" xr:uid="{00000000-0005-0000-0000-00001D250000}"/>
    <cellStyle name="Normal 3 2 5 2 5" xfId="9418" xr:uid="{00000000-0005-0000-0000-00001E250000}"/>
    <cellStyle name="Normal 3 2 5 2 5 2" xfId="9419" xr:uid="{00000000-0005-0000-0000-00001F250000}"/>
    <cellStyle name="Normal 3 2 5 2 5 3" xfId="9420" xr:uid="{00000000-0005-0000-0000-000020250000}"/>
    <cellStyle name="Normal 3 2 5 2 6" xfId="9421" xr:uid="{00000000-0005-0000-0000-000021250000}"/>
    <cellStyle name="Normal 3 2 5 2 7" xfId="9422" xr:uid="{00000000-0005-0000-0000-000022250000}"/>
    <cellStyle name="Normal 3 2 5 2 8" xfId="9423" xr:uid="{00000000-0005-0000-0000-000023250000}"/>
    <cellStyle name="Normal 3 2 5 3" xfId="9424" xr:uid="{00000000-0005-0000-0000-000024250000}"/>
    <cellStyle name="Normal 3 2 5 4" xfId="9425" xr:uid="{00000000-0005-0000-0000-000025250000}"/>
    <cellStyle name="Normal 3 2 5 4 2" xfId="9426" xr:uid="{00000000-0005-0000-0000-000026250000}"/>
    <cellStyle name="Normal 3 2 5 4 2 2" xfId="9427" xr:uid="{00000000-0005-0000-0000-000027250000}"/>
    <cellStyle name="Normal 3 2 5 4 2 2 2" xfId="9428" xr:uid="{00000000-0005-0000-0000-000028250000}"/>
    <cellStyle name="Normal 3 2 5 4 2 2 3" xfId="9429" xr:uid="{00000000-0005-0000-0000-000029250000}"/>
    <cellStyle name="Normal 3 2 5 4 2 3" xfId="9430" xr:uid="{00000000-0005-0000-0000-00002A250000}"/>
    <cellStyle name="Normal 3 2 5 4 2 4" xfId="9431" xr:uid="{00000000-0005-0000-0000-00002B250000}"/>
    <cellStyle name="Normal 3 2 5 4 3" xfId="9432" xr:uid="{00000000-0005-0000-0000-00002C250000}"/>
    <cellStyle name="Normal 3 2 5 4 3 2" xfId="9433" xr:uid="{00000000-0005-0000-0000-00002D250000}"/>
    <cellStyle name="Normal 3 2 5 4 3 2 2" xfId="9434" xr:uid="{00000000-0005-0000-0000-00002E250000}"/>
    <cellStyle name="Normal 3 2 5 4 3 2 3" xfId="9435" xr:uid="{00000000-0005-0000-0000-00002F250000}"/>
    <cellStyle name="Normal 3 2 5 4 3 3" xfId="9436" xr:uid="{00000000-0005-0000-0000-000030250000}"/>
    <cellStyle name="Normal 3 2 5 4 3 4" xfId="9437" xr:uid="{00000000-0005-0000-0000-000031250000}"/>
    <cellStyle name="Normal 3 2 5 4 4" xfId="9438" xr:uid="{00000000-0005-0000-0000-000032250000}"/>
    <cellStyle name="Normal 3 2 5 4 4 2" xfId="9439" xr:uid="{00000000-0005-0000-0000-000033250000}"/>
    <cellStyle name="Normal 3 2 5 4 4 2 2" xfId="9440" xr:uid="{00000000-0005-0000-0000-000034250000}"/>
    <cellStyle name="Normal 3 2 5 4 4 2 3" xfId="9441" xr:uid="{00000000-0005-0000-0000-000035250000}"/>
    <cellStyle name="Normal 3 2 5 4 4 3" xfId="9442" xr:uid="{00000000-0005-0000-0000-000036250000}"/>
    <cellStyle name="Normal 3 2 5 4 4 4" xfId="9443" xr:uid="{00000000-0005-0000-0000-000037250000}"/>
    <cellStyle name="Normal 3 2 5 4 5" xfId="9444" xr:uid="{00000000-0005-0000-0000-000038250000}"/>
    <cellStyle name="Normal 3 2 5 4 5 2" xfId="9445" xr:uid="{00000000-0005-0000-0000-000039250000}"/>
    <cellStyle name="Normal 3 2 5 4 5 3" xfId="9446" xr:uid="{00000000-0005-0000-0000-00003A250000}"/>
    <cellStyle name="Normal 3 2 5 4 6" xfId="9447" xr:uid="{00000000-0005-0000-0000-00003B250000}"/>
    <cellStyle name="Normal 3 2 5 4 7" xfId="9448" xr:uid="{00000000-0005-0000-0000-00003C250000}"/>
    <cellStyle name="Normal 3 2 6" xfId="9449" xr:uid="{00000000-0005-0000-0000-00003D250000}"/>
    <cellStyle name="Normal 3 2 6 2" xfId="9450" xr:uid="{00000000-0005-0000-0000-00003E250000}"/>
    <cellStyle name="Normal 3 2 6 3" xfId="9451" xr:uid="{00000000-0005-0000-0000-00003F250000}"/>
    <cellStyle name="Normal 3 2 7" xfId="9452" xr:uid="{00000000-0005-0000-0000-000040250000}"/>
    <cellStyle name="Normal 3 2 7 2" xfId="9453" xr:uid="{00000000-0005-0000-0000-000041250000}"/>
    <cellStyle name="Normal 3 2 7 2 2" xfId="9454" xr:uid="{00000000-0005-0000-0000-000042250000}"/>
    <cellStyle name="Normal 3 2 7 2 2 2" xfId="9455" xr:uid="{00000000-0005-0000-0000-000043250000}"/>
    <cellStyle name="Normal 3 2 7 2 2 3" xfId="9456" xr:uid="{00000000-0005-0000-0000-000044250000}"/>
    <cellStyle name="Normal 3 2 7 2 3" xfId="9457" xr:uid="{00000000-0005-0000-0000-000045250000}"/>
    <cellStyle name="Normal 3 2 7 2 4" xfId="9458" xr:uid="{00000000-0005-0000-0000-000046250000}"/>
    <cellStyle name="Normal 3 2 7 3" xfId="9459" xr:uid="{00000000-0005-0000-0000-000047250000}"/>
    <cellStyle name="Normal 3 2 7 3 2" xfId="9460" xr:uid="{00000000-0005-0000-0000-000048250000}"/>
    <cellStyle name="Normal 3 2 7 3 2 2" xfId="9461" xr:uid="{00000000-0005-0000-0000-000049250000}"/>
    <cellStyle name="Normal 3 2 7 3 2 3" xfId="9462" xr:uid="{00000000-0005-0000-0000-00004A250000}"/>
    <cellStyle name="Normal 3 2 7 3 3" xfId="9463" xr:uid="{00000000-0005-0000-0000-00004B250000}"/>
    <cellStyle name="Normal 3 2 7 3 4" xfId="9464" xr:uid="{00000000-0005-0000-0000-00004C250000}"/>
    <cellStyle name="Normal 3 2 7 4" xfId="9465" xr:uid="{00000000-0005-0000-0000-00004D250000}"/>
    <cellStyle name="Normal 3 2 7 4 2" xfId="9466" xr:uid="{00000000-0005-0000-0000-00004E250000}"/>
    <cellStyle name="Normal 3 2 7 4 2 2" xfId="9467" xr:uid="{00000000-0005-0000-0000-00004F250000}"/>
    <cellStyle name="Normal 3 2 7 4 2 3" xfId="9468" xr:uid="{00000000-0005-0000-0000-000050250000}"/>
    <cellStyle name="Normal 3 2 7 4 3" xfId="9469" xr:uid="{00000000-0005-0000-0000-000051250000}"/>
    <cellStyle name="Normal 3 2 7 4 4" xfId="9470" xr:uid="{00000000-0005-0000-0000-000052250000}"/>
    <cellStyle name="Normal 3 2 7 5" xfId="9471" xr:uid="{00000000-0005-0000-0000-000053250000}"/>
    <cellStyle name="Normal 3 2 7 5 2" xfId="9472" xr:uid="{00000000-0005-0000-0000-000054250000}"/>
    <cellStyle name="Normal 3 2 7 5 3" xfId="9473" xr:uid="{00000000-0005-0000-0000-000055250000}"/>
    <cellStyle name="Normal 3 2 7 6" xfId="9474" xr:uid="{00000000-0005-0000-0000-000056250000}"/>
    <cellStyle name="Normal 3 2 7 7" xfId="9475" xr:uid="{00000000-0005-0000-0000-000057250000}"/>
    <cellStyle name="Normal 3 2 8" xfId="9476" xr:uid="{00000000-0005-0000-0000-000058250000}"/>
    <cellStyle name="Normal 3 2 9" xfId="43882" xr:uid="{00000000-0005-0000-0000-000059250000}"/>
    <cellStyle name="Normal 3 3" xfId="32" xr:uid="{00000000-0005-0000-0000-00005A250000}"/>
    <cellStyle name="Normal 3 3 2" xfId="9477" xr:uid="{00000000-0005-0000-0000-00005B250000}"/>
    <cellStyle name="Normal 3 3 2 2" xfId="9478" xr:uid="{00000000-0005-0000-0000-00005C250000}"/>
    <cellStyle name="Normal 3 3 2 2 2" xfId="9479" xr:uid="{00000000-0005-0000-0000-00005D250000}"/>
    <cellStyle name="Normal 3 3 2 2 2 2" xfId="9480" xr:uid="{00000000-0005-0000-0000-00005E250000}"/>
    <cellStyle name="Normal 3 3 2 2 2 3" xfId="9481" xr:uid="{00000000-0005-0000-0000-00005F250000}"/>
    <cellStyle name="Normal 3 3 2 2 2 4" xfId="9482" xr:uid="{00000000-0005-0000-0000-000060250000}"/>
    <cellStyle name="Normal 3 3 2 2 3" xfId="9483" xr:uid="{00000000-0005-0000-0000-000061250000}"/>
    <cellStyle name="Normal 3 3 2 3" xfId="9484" xr:uid="{00000000-0005-0000-0000-000062250000}"/>
    <cellStyle name="Normal 3 3 3" xfId="9485" xr:uid="{00000000-0005-0000-0000-000063250000}"/>
    <cellStyle name="Normal 3 3 3 10" xfId="9486" xr:uid="{00000000-0005-0000-0000-000064250000}"/>
    <cellStyle name="Normal 3 3 3 10 2" xfId="9487" xr:uid="{00000000-0005-0000-0000-000065250000}"/>
    <cellStyle name="Normal 3 3 3 10 3" xfId="9488" xr:uid="{00000000-0005-0000-0000-000066250000}"/>
    <cellStyle name="Normal 3 3 3 11" xfId="9489" xr:uid="{00000000-0005-0000-0000-000067250000}"/>
    <cellStyle name="Normal 3 3 3 12" xfId="9490" xr:uid="{00000000-0005-0000-0000-000068250000}"/>
    <cellStyle name="Normal 3 3 3 13" xfId="9491" xr:uid="{00000000-0005-0000-0000-000069250000}"/>
    <cellStyle name="Normal 3 3 3 14" xfId="9492" xr:uid="{00000000-0005-0000-0000-00006A250000}"/>
    <cellStyle name="Normal 3 3 3 15" xfId="9493" xr:uid="{00000000-0005-0000-0000-00006B250000}"/>
    <cellStyle name="Normal 3 3 3 16" xfId="9494" xr:uid="{00000000-0005-0000-0000-00006C250000}"/>
    <cellStyle name="Normal 3 3 3 2" xfId="9495" xr:uid="{00000000-0005-0000-0000-00006D250000}"/>
    <cellStyle name="Normal 3 3 3 2 2" xfId="9496" xr:uid="{00000000-0005-0000-0000-00006E250000}"/>
    <cellStyle name="Normal 3 3 3 2 2 2" xfId="9497" xr:uid="{00000000-0005-0000-0000-00006F250000}"/>
    <cellStyle name="Normal 3 3 3 2 2 2 2" xfId="9498" xr:uid="{00000000-0005-0000-0000-000070250000}"/>
    <cellStyle name="Normal 3 3 3 2 2 2 2 2" xfId="9499" xr:uid="{00000000-0005-0000-0000-000071250000}"/>
    <cellStyle name="Normal 3 3 3 2 2 2 2 3" xfId="9500" xr:uid="{00000000-0005-0000-0000-000072250000}"/>
    <cellStyle name="Normal 3 3 3 2 2 2 3" xfId="9501" xr:uid="{00000000-0005-0000-0000-000073250000}"/>
    <cellStyle name="Normal 3 3 3 2 2 2 4" xfId="9502" xr:uid="{00000000-0005-0000-0000-000074250000}"/>
    <cellStyle name="Normal 3 3 3 2 2 3" xfId="9503" xr:uid="{00000000-0005-0000-0000-000075250000}"/>
    <cellStyle name="Normal 3 3 3 2 2 3 2" xfId="9504" xr:uid="{00000000-0005-0000-0000-000076250000}"/>
    <cellStyle name="Normal 3 3 3 2 2 3 2 2" xfId="9505" xr:uid="{00000000-0005-0000-0000-000077250000}"/>
    <cellStyle name="Normal 3 3 3 2 2 3 2 3" xfId="9506" xr:uid="{00000000-0005-0000-0000-000078250000}"/>
    <cellStyle name="Normal 3 3 3 2 2 3 3" xfId="9507" xr:uid="{00000000-0005-0000-0000-000079250000}"/>
    <cellStyle name="Normal 3 3 3 2 2 3 4" xfId="9508" xr:uid="{00000000-0005-0000-0000-00007A250000}"/>
    <cellStyle name="Normal 3 3 3 2 2 4" xfId="9509" xr:uid="{00000000-0005-0000-0000-00007B250000}"/>
    <cellStyle name="Normal 3 3 3 2 2 4 2" xfId="9510" xr:uid="{00000000-0005-0000-0000-00007C250000}"/>
    <cellStyle name="Normal 3 3 3 2 2 4 2 2" xfId="9511" xr:uid="{00000000-0005-0000-0000-00007D250000}"/>
    <cellStyle name="Normal 3 3 3 2 2 4 2 3" xfId="9512" xr:uid="{00000000-0005-0000-0000-00007E250000}"/>
    <cellStyle name="Normal 3 3 3 2 2 4 3" xfId="9513" xr:uid="{00000000-0005-0000-0000-00007F250000}"/>
    <cellStyle name="Normal 3 3 3 2 2 4 4" xfId="9514" xr:uid="{00000000-0005-0000-0000-000080250000}"/>
    <cellStyle name="Normal 3 3 3 2 2 5" xfId="9515" xr:uid="{00000000-0005-0000-0000-000081250000}"/>
    <cellStyle name="Normal 3 3 3 2 2 5 2" xfId="9516" xr:uid="{00000000-0005-0000-0000-000082250000}"/>
    <cellStyle name="Normal 3 3 3 2 2 5 3" xfId="9517" xr:uid="{00000000-0005-0000-0000-000083250000}"/>
    <cellStyle name="Normal 3 3 3 2 2 6" xfId="9518" xr:uid="{00000000-0005-0000-0000-000084250000}"/>
    <cellStyle name="Normal 3 3 3 2 2 7" xfId="9519" xr:uid="{00000000-0005-0000-0000-000085250000}"/>
    <cellStyle name="Normal 3 3 3 2 3" xfId="9520" xr:uid="{00000000-0005-0000-0000-000086250000}"/>
    <cellStyle name="Normal 3 3 3 2 3 2" xfId="9521" xr:uid="{00000000-0005-0000-0000-000087250000}"/>
    <cellStyle name="Normal 3 3 3 2 3 2 2" xfId="9522" xr:uid="{00000000-0005-0000-0000-000088250000}"/>
    <cellStyle name="Normal 3 3 3 2 3 2 3" xfId="9523" xr:uid="{00000000-0005-0000-0000-000089250000}"/>
    <cellStyle name="Normal 3 3 3 2 3 3" xfId="9524" xr:uid="{00000000-0005-0000-0000-00008A250000}"/>
    <cellStyle name="Normal 3 3 3 2 3 4" xfId="9525" xr:uid="{00000000-0005-0000-0000-00008B250000}"/>
    <cellStyle name="Normal 3 3 3 2 4" xfId="9526" xr:uid="{00000000-0005-0000-0000-00008C250000}"/>
    <cellStyle name="Normal 3 3 3 2 4 2" xfId="9527" xr:uid="{00000000-0005-0000-0000-00008D250000}"/>
    <cellStyle name="Normal 3 3 3 2 4 2 2" xfId="9528" xr:uid="{00000000-0005-0000-0000-00008E250000}"/>
    <cellStyle name="Normal 3 3 3 2 4 2 3" xfId="9529" xr:uid="{00000000-0005-0000-0000-00008F250000}"/>
    <cellStyle name="Normal 3 3 3 2 4 3" xfId="9530" xr:uid="{00000000-0005-0000-0000-000090250000}"/>
    <cellStyle name="Normal 3 3 3 2 4 4" xfId="9531" xr:uid="{00000000-0005-0000-0000-000091250000}"/>
    <cellStyle name="Normal 3 3 3 2 5" xfId="9532" xr:uid="{00000000-0005-0000-0000-000092250000}"/>
    <cellStyle name="Normal 3 3 3 2 5 2" xfId="9533" xr:uid="{00000000-0005-0000-0000-000093250000}"/>
    <cellStyle name="Normal 3 3 3 2 5 2 2" xfId="9534" xr:uid="{00000000-0005-0000-0000-000094250000}"/>
    <cellStyle name="Normal 3 3 3 2 5 2 3" xfId="9535" xr:uid="{00000000-0005-0000-0000-000095250000}"/>
    <cellStyle name="Normal 3 3 3 2 5 3" xfId="9536" xr:uid="{00000000-0005-0000-0000-000096250000}"/>
    <cellStyle name="Normal 3 3 3 2 5 4" xfId="9537" xr:uid="{00000000-0005-0000-0000-000097250000}"/>
    <cellStyle name="Normal 3 3 3 2 6" xfId="9538" xr:uid="{00000000-0005-0000-0000-000098250000}"/>
    <cellStyle name="Normal 3 3 3 2 6 2" xfId="9539" xr:uid="{00000000-0005-0000-0000-000099250000}"/>
    <cellStyle name="Normal 3 3 3 2 6 3" xfId="9540" xr:uid="{00000000-0005-0000-0000-00009A250000}"/>
    <cellStyle name="Normal 3 3 3 2 7" xfId="9541" xr:uid="{00000000-0005-0000-0000-00009B250000}"/>
    <cellStyle name="Normal 3 3 3 2 8" xfId="9542" xr:uid="{00000000-0005-0000-0000-00009C250000}"/>
    <cellStyle name="Normal 3 3 3 2 9" xfId="9543" xr:uid="{00000000-0005-0000-0000-00009D250000}"/>
    <cellStyle name="Normal 3 3 3 3" xfId="9544" xr:uid="{00000000-0005-0000-0000-00009E250000}"/>
    <cellStyle name="Normal 3 3 3 3 2" xfId="9545" xr:uid="{00000000-0005-0000-0000-00009F250000}"/>
    <cellStyle name="Normal 3 3 3 4" xfId="9546" xr:uid="{00000000-0005-0000-0000-0000A0250000}"/>
    <cellStyle name="Normal 3 3 3 4 2" xfId="9547" xr:uid="{00000000-0005-0000-0000-0000A1250000}"/>
    <cellStyle name="Normal 3 3 3 4 2 2" xfId="9548" xr:uid="{00000000-0005-0000-0000-0000A2250000}"/>
    <cellStyle name="Normal 3 3 3 4 2 2 2" xfId="9549" xr:uid="{00000000-0005-0000-0000-0000A3250000}"/>
    <cellStyle name="Normal 3 3 3 4 2 2 2 2" xfId="9550" xr:uid="{00000000-0005-0000-0000-0000A4250000}"/>
    <cellStyle name="Normal 3 3 3 4 2 2 2 3" xfId="9551" xr:uid="{00000000-0005-0000-0000-0000A5250000}"/>
    <cellStyle name="Normal 3 3 3 4 2 2 3" xfId="9552" xr:uid="{00000000-0005-0000-0000-0000A6250000}"/>
    <cellStyle name="Normal 3 3 3 4 2 2 4" xfId="9553" xr:uid="{00000000-0005-0000-0000-0000A7250000}"/>
    <cellStyle name="Normal 3 3 3 4 2 3" xfId="9554" xr:uid="{00000000-0005-0000-0000-0000A8250000}"/>
    <cellStyle name="Normal 3 3 3 4 2 3 2" xfId="9555" xr:uid="{00000000-0005-0000-0000-0000A9250000}"/>
    <cellStyle name="Normal 3 3 3 4 2 3 2 2" xfId="9556" xr:uid="{00000000-0005-0000-0000-0000AA250000}"/>
    <cellStyle name="Normal 3 3 3 4 2 3 2 3" xfId="9557" xr:uid="{00000000-0005-0000-0000-0000AB250000}"/>
    <cellStyle name="Normal 3 3 3 4 2 3 3" xfId="9558" xr:uid="{00000000-0005-0000-0000-0000AC250000}"/>
    <cellStyle name="Normal 3 3 3 4 2 3 4" xfId="9559" xr:uid="{00000000-0005-0000-0000-0000AD250000}"/>
    <cellStyle name="Normal 3 3 3 4 2 4" xfId="9560" xr:uid="{00000000-0005-0000-0000-0000AE250000}"/>
    <cellStyle name="Normal 3 3 3 4 2 4 2" xfId="9561" xr:uid="{00000000-0005-0000-0000-0000AF250000}"/>
    <cellStyle name="Normal 3 3 3 4 2 4 2 2" xfId="9562" xr:uid="{00000000-0005-0000-0000-0000B0250000}"/>
    <cellStyle name="Normal 3 3 3 4 2 4 2 3" xfId="9563" xr:uid="{00000000-0005-0000-0000-0000B1250000}"/>
    <cellStyle name="Normal 3 3 3 4 2 4 3" xfId="9564" xr:uid="{00000000-0005-0000-0000-0000B2250000}"/>
    <cellStyle name="Normal 3 3 3 4 2 4 4" xfId="9565" xr:uid="{00000000-0005-0000-0000-0000B3250000}"/>
    <cellStyle name="Normal 3 3 3 4 2 5" xfId="9566" xr:uid="{00000000-0005-0000-0000-0000B4250000}"/>
    <cellStyle name="Normal 3 3 3 4 2 5 2" xfId="9567" xr:uid="{00000000-0005-0000-0000-0000B5250000}"/>
    <cellStyle name="Normal 3 3 3 4 2 5 3" xfId="9568" xr:uid="{00000000-0005-0000-0000-0000B6250000}"/>
    <cellStyle name="Normal 3 3 3 4 2 6" xfId="9569" xr:uid="{00000000-0005-0000-0000-0000B7250000}"/>
    <cellStyle name="Normal 3 3 3 4 2 7" xfId="9570" xr:uid="{00000000-0005-0000-0000-0000B8250000}"/>
    <cellStyle name="Normal 3 3 3 4 3" xfId="9571" xr:uid="{00000000-0005-0000-0000-0000B9250000}"/>
    <cellStyle name="Normal 3 3 3 4 3 2" xfId="9572" xr:uid="{00000000-0005-0000-0000-0000BA250000}"/>
    <cellStyle name="Normal 3 3 3 4 3 2 2" xfId="9573" xr:uid="{00000000-0005-0000-0000-0000BB250000}"/>
    <cellStyle name="Normal 3 3 3 4 3 2 3" xfId="9574" xr:uid="{00000000-0005-0000-0000-0000BC250000}"/>
    <cellStyle name="Normal 3 3 3 4 3 3" xfId="9575" xr:uid="{00000000-0005-0000-0000-0000BD250000}"/>
    <cellStyle name="Normal 3 3 3 4 3 4" xfId="9576" xr:uid="{00000000-0005-0000-0000-0000BE250000}"/>
    <cellStyle name="Normal 3 3 3 4 4" xfId="9577" xr:uid="{00000000-0005-0000-0000-0000BF250000}"/>
    <cellStyle name="Normal 3 3 3 4 4 2" xfId="9578" xr:uid="{00000000-0005-0000-0000-0000C0250000}"/>
    <cellStyle name="Normal 3 3 3 4 4 2 2" xfId="9579" xr:uid="{00000000-0005-0000-0000-0000C1250000}"/>
    <cellStyle name="Normal 3 3 3 4 4 2 3" xfId="9580" xr:uid="{00000000-0005-0000-0000-0000C2250000}"/>
    <cellStyle name="Normal 3 3 3 4 4 3" xfId="9581" xr:uid="{00000000-0005-0000-0000-0000C3250000}"/>
    <cellStyle name="Normal 3 3 3 4 4 4" xfId="9582" xr:uid="{00000000-0005-0000-0000-0000C4250000}"/>
    <cellStyle name="Normal 3 3 3 4 5" xfId="9583" xr:uid="{00000000-0005-0000-0000-0000C5250000}"/>
    <cellStyle name="Normal 3 3 3 4 5 2" xfId="9584" xr:uid="{00000000-0005-0000-0000-0000C6250000}"/>
    <cellStyle name="Normal 3 3 3 4 5 2 2" xfId="9585" xr:uid="{00000000-0005-0000-0000-0000C7250000}"/>
    <cellStyle name="Normal 3 3 3 4 5 2 3" xfId="9586" xr:uid="{00000000-0005-0000-0000-0000C8250000}"/>
    <cellStyle name="Normal 3 3 3 4 5 3" xfId="9587" xr:uid="{00000000-0005-0000-0000-0000C9250000}"/>
    <cellStyle name="Normal 3 3 3 4 5 4" xfId="9588" xr:uid="{00000000-0005-0000-0000-0000CA250000}"/>
    <cellStyle name="Normal 3 3 3 4 6" xfId="9589" xr:uid="{00000000-0005-0000-0000-0000CB250000}"/>
    <cellStyle name="Normal 3 3 3 4 6 2" xfId="9590" xr:uid="{00000000-0005-0000-0000-0000CC250000}"/>
    <cellStyle name="Normal 3 3 3 4 6 3" xfId="9591" xr:uid="{00000000-0005-0000-0000-0000CD250000}"/>
    <cellStyle name="Normal 3 3 3 4 7" xfId="9592" xr:uid="{00000000-0005-0000-0000-0000CE250000}"/>
    <cellStyle name="Normal 3 3 3 4 8" xfId="9593" xr:uid="{00000000-0005-0000-0000-0000CF250000}"/>
    <cellStyle name="Normal 3 3 3 4 9" xfId="9594" xr:uid="{00000000-0005-0000-0000-0000D0250000}"/>
    <cellStyle name="Normal 3 3 3 5" xfId="9595" xr:uid="{00000000-0005-0000-0000-0000D1250000}"/>
    <cellStyle name="Normal 3 3 3 5 2" xfId="9596" xr:uid="{00000000-0005-0000-0000-0000D2250000}"/>
    <cellStyle name="Normal 3 3 3 5 2 2" xfId="9597" xr:uid="{00000000-0005-0000-0000-0000D3250000}"/>
    <cellStyle name="Normal 3 3 3 5 2 2 2" xfId="9598" xr:uid="{00000000-0005-0000-0000-0000D4250000}"/>
    <cellStyle name="Normal 3 3 3 5 2 2 2 2" xfId="9599" xr:uid="{00000000-0005-0000-0000-0000D5250000}"/>
    <cellStyle name="Normal 3 3 3 5 2 2 2 3" xfId="9600" xr:uid="{00000000-0005-0000-0000-0000D6250000}"/>
    <cellStyle name="Normal 3 3 3 5 2 2 3" xfId="9601" xr:uid="{00000000-0005-0000-0000-0000D7250000}"/>
    <cellStyle name="Normal 3 3 3 5 2 2 4" xfId="9602" xr:uid="{00000000-0005-0000-0000-0000D8250000}"/>
    <cellStyle name="Normal 3 3 3 5 2 3" xfId="9603" xr:uid="{00000000-0005-0000-0000-0000D9250000}"/>
    <cellStyle name="Normal 3 3 3 5 2 3 2" xfId="9604" xr:uid="{00000000-0005-0000-0000-0000DA250000}"/>
    <cellStyle name="Normal 3 3 3 5 2 3 2 2" xfId="9605" xr:uid="{00000000-0005-0000-0000-0000DB250000}"/>
    <cellStyle name="Normal 3 3 3 5 2 3 2 3" xfId="9606" xr:uid="{00000000-0005-0000-0000-0000DC250000}"/>
    <cellStyle name="Normal 3 3 3 5 2 3 3" xfId="9607" xr:uid="{00000000-0005-0000-0000-0000DD250000}"/>
    <cellStyle name="Normal 3 3 3 5 2 3 4" xfId="9608" xr:uid="{00000000-0005-0000-0000-0000DE250000}"/>
    <cellStyle name="Normal 3 3 3 5 2 4" xfId="9609" xr:uid="{00000000-0005-0000-0000-0000DF250000}"/>
    <cellStyle name="Normal 3 3 3 5 2 4 2" xfId="9610" xr:uid="{00000000-0005-0000-0000-0000E0250000}"/>
    <cellStyle name="Normal 3 3 3 5 2 4 2 2" xfId="9611" xr:uid="{00000000-0005-0000-0000-0000E1250000}"/>
    <cellStyle name="Normal 3 3 3 5 2 4 2 3" xfId="9612" xr:uid="{00000000-0005-0000-0000-0000E2250000}"/>
    <cellStyle name="Normal 3 3 3 5 2 4 3" xfId="9613" xr:uid="{00000000-0005-0000-0000-0000E3250000}"/>
    <cellStyle name="Normal 3 3 3 5 2 4 4" xfId="9614" xr:uid="{00000000-0005-0000-0000-0000E4250000}"/>
    <cellStyle name="Normal 3 3 3 5 2 5" xfId="9615" xr:uid="{00000000-0005-0000-0000-0000E5250000}"/>
    <cellStyle name="Normal 3 3 3 5 2 5 2" xfId="9616" xr:uid="{00000000-0005-0000-0000-0000E6250000}"/>
    <cellStyle name="Normal 3 3 3 5 2 5 3" xfId="9617" xr:uid="{00000000-0005-0000-0000-0000E7250000}"/>
    <cellStyle name="Normal 3 3 3 5 2 6" xfId="9618" xr:uid="{00000000-0005-0000-0000-0000E8250000}"/>
    <cellStyle name="Normal 3 3 3 5 2 7" xfId="9619" xr:uid="{00000000-0005-0000-0000-0000E9250000}"/>
    <cellStyle name="Normal 3 3 3 5 3" xfId="9620" xr:uid="{00000000-0005-0000-0000-0000EA250000}"/>
    <cellStyle name="Normal 3 3 3 5 3 2" xfId="9621" xr:uid="{00000000-0005-0000-0000-0000EB250000}"/>
    <cellStyle name="Normal 3 3 3 5 3 2 2" xfId="9622" xr:uid="{00000000-0005-0000-0000-0000EC250000}"/>
    <cellStyle name="Normal 3 3 3 5 3 2 3" xfId="9623" xr:uid="{00000000-0005-0000-0000-0000ED250000}"/>
    <cellStyle name="Normal 3 3 3 5 3 3" xfId="9624" xr:uid="{00000000-0005-0000-0000-0000EE250000}"/>
    <cellStyle name="Normal 3 3 3 5 3 4" xfId="9625" xr:uid="{00000000-0005-0000-0000-0000EF250000}"/>
    <cellStyle name="Normal 3 3 3 5 4" xfId="9626" xr:uid="{00000000-0005-0000-0000-0000F0250000}"/>
    <cellStyle name="Normal 3 3 3 5 4 2" xfId="9627" xr:uid="{00000000-0005-0000-0000-0000F1250000}"/>
    <cellStyle name="Normal 3 3 3 5 4 2 2" xfId="9628" xr:uid="{00000000-0005-0000-0000-0000F2250000}"/>
    <cellStyle name="Normal 3 3 3 5 4 2 3" xfId="9629" xr:uid="{00000000-0005-0000-0000-0000F3250000}"/>
    <cellStyle name="Normal 3 3 3 5 4 3" xfId="9630" xr:uid="{00000000-0005-0000-0000-0000F4250000}"/>
    <cellStyle name="Normal 3 3 3 5 4 4" xfId="9631" xr:uid="{00000000-0005-0000-0000-0000F5250000}"/>
    <cellStyle name="Normal 3 3 3 5 5" xfId="9632" xr:uid="{00000000-0005-0000-0000-0000F6250000}"/>
    <cellStyle name="Normal 3 3 3 5 5 2" xfId="9633" xr:uid="{00000000-0005-0000-0000-0000F7250000}"/>
    <cellStyle name="Normal 3 3 3 5 5 2 2" xfId="9634" xr:uid="{00000000-0005-0000-0000-0000F8250000}"/>
    <cellStyle name="Normal 3 3 3 5 5 2 3" xfId="9635" xr:uid="{00000000-0005-0000-0000-0000F9250000}"/>
    <cellStyle name="Normal 3 3 3 5 5 3" xfId="9636" xr:uid="{00000000-0005-0000-0000-0000FA250000}"/>
    <cellStyle name="Normal 3 3 3 5 5 4" xfId="9637" xr:uid="{00000000-0005-0000-0000-0000FB250000}"/>
    <cellStyle name="Normal 3 3 3 5 6" xfId="9638" xr:uid="{00000000-0005-0000-0000-0000FC250000}"/>
    <cellStyle name="Normal 3 3 3 5 6 2" xfId="9639" xr:uid="{00000000-0005-0000-0000-0000FD250000}"/>
    <cellStyle name="Normal 3 3 3 5 6 3" xfId="9640" xr:uid="{00000000-0005-0000-0000-0000FE250000}"/>
    <cellStyle name="Normal 3 3 3 5 7" xfId="9641" xr:uid="{00000000-0005-0000-0000-0000FF250000}"/>
    <cellStyle name="Normal 3 3 3 5 8" xfId="9642" xr:uid="{00000000-0005-0000-0000-000000260000}"/>
    <cellStyle name="Normal 3 3 3 5 9" xfId="9643" xr:uid="{00000000-0005-0000-0000-000001260000}"/>
    <cellStyle name="Normal 3 3 3 6" xfId="9644" xr:uid="{00000000-0005-0000-0000-000002260000}"/>
    <cellStyle name="Normal 3 3 3 6 2" xfId="9645" xr:uid="{00000000-0005-0000-0000-000003260000}"/>
    <cellStyle name="Normal 3 3 3 6 2 2" xfId="9646" xr:uid="{00000000-0005-0000-0000-000004260000}"/>
    <cellStyle name="Normal 3 3 3 6 2 2 2" xfId="9647" xr:uid="{00000000-0005-0000-0000-000005260000}"/>
    <cellStyle name="Normal 3 3 3 6 2 2 3" xfId="9648" xr:uid="{00000000-0005-0000-0000-000006260000}"/>
    <cellStyle name="Normal 3 3 3 6 2 3" xfId="9649" xr:uid="{00000000-0005-0000-0000-000007260000}"/>
    <cellStyle name="Normal 3 3 3 6 2 4" xfId="9650" xr:uid="{00000000-0005-0000-0000-000008260000}"/>
    <cellStyle name="Normal 3 3 3 6 3" xfId="9651" xr:uid="{00000000-0005-0000-0000-000009260000}"/>
    <cellStyle name="Normal 3 3 3 6 3 2" xfId="9652" xr:uid="{00000000-0005-0000-0000-00000A260000}"/>
    <cellStyle name="Normal 3 3 3 6 3 2 2" xfId="9653" xr:uid="{00000000-0005-0000-0000-00000B260000}"/>
    <cellStyle name="Normal 3 3 3 6 3 2 3" xfId="9654" xr:uid="{00000000-0005-0000-0000-00000C260000}"/>
    <cellStyle name="Normal 3 3 3 6 3 3" xfId="9655" xr:uid="{00000000-0005-0000-0000-00000D260000}"/>
    <cellStyle name="Normal 3 3 3 6 3 4" xfId="9656" xr:uid="{00000000-0005-0000-0000-00000E260000}"/>
    <cellStyle name="Normal 3 3 3 6 4" xfId="9657" xr:uid="{00000000-0005-0000-0000-00000F260000}"/>
    <cellStyle name="Normal 3 3 3 6 4 2" xfId="9658" xr:uid="{00000000-0005-0000-0000-000010260000}"/>
    <cellStyle name="Normal 3 3 3 6 4 2 2" xfId="9659" xr:uid="{00000000-0005-0000-0000-000011260000}"/>
    <cellStyle name="Normal 3 3 3 6 4 2 3" xfId="9660" xr:uid="{00000000-0005-0000-0000-000012260000}"/>
    <cellStyle name="Normal 3 3 3 6 4 3" xfId="9661" xr:uid="{00000000-0005-0000-0000-000013260000}"/>
    <cellStyle name="Normal 3 3 3 6 4 4" xfId="9662" xr:uid="{00000000-0005-0000-0000-000014260000}"/>
    <cellStyle name="Normal 3 3 3 6 5" xfId="9663" xr:uid="{00000000-0005-0000-0000-000015260000}"/>
    <cellStyle name="Normal 3 3 3 6 5 2" xfId="9664" xr:uid="{00000000-0005-0000-0000-000016260000}"/>
    <cellStyle name="Normal 3 3 3 6 5 3" xfId="9665" xr:uid="{00000000-0005-0000-0000-000017260000}"/>
    <cellStyle name="Normal 3 3 3 6 6" xfId="9666" xr:uid="{00000000-0005-0000-0000-000018260000}"/>
    <cellStyle name="Normal 3 3 3 6 7" xfId="9667" xr:uid="{00000000-0005-0000-0000-000019260000}"/>
    <cellStyle name="Normal 3 3 3 6 8" xfId="9668" xr:uid="{00000000-0005-0000-0000-00001A260000}"/>
    <cellStyle name="Normal 3 3 3 7" xfId="9669" xr:uid="{00000000-0005-0000-0000-00001B260000}"/>
    <cellStyle name="Normal 3 3 3 7 2" xfId="9670" xr:uid="{00000000-0005-0000-0000-00001C260000}"/>
    <cellStyle name="Normal 3 3 3 7 2 2" xfId="9671" xr:uid="{00000000-0005-0000-0000-00001D260000}"/>
    <cellStyle name="Normal 3 3 3 7 2 3" xfId="9672" xr:uid="{00000000-0005-0000-0000-00001E260000}"/>
    <cellStyle name="Normal 3 3 3 7 3" xfId="9673" xr:uid="{00000000-0005-0000-0000-00001F260000}"/>
    <cellStyle name="Normal 3 3 3 7 4" xfId="9674" xr:uid="{00000000-0005-0000-0000-000020260000}"/>
    <cellStyle name="Normal 3 3 3 7 5" xfId="9675" xr:uid="{00000000-0005-0000-0000-000021260000}"/>
    <cellStyle name="Normal 3 3 3 8" xfId="9676" xr:uid="{00000000-0005-0000-0000-000022260000}"/>
    <cellStyle name="Normal 3 3 3 8 2" xfId="9677" xr:uid="{00000000-0005-0000-0000-000023260000}"/>
    <cellStyle name="Normal 3 3 3 8 2 2" xfId="9678" xr:uid="{00000000-0005-0000-0000-000024260000}"/>
    <cellStyle name="Normal 3 3 3 8 2 3" xfId="9679" xr:uid="{00000000-0005-0000-0000-000025260000}"/>
    <cellStyle name="Normal 3 3 3 8 3" xfId="9680" xr:uid="{00000000-0005-0000-0000-000026260000}"/>
    <cellStyle name="Normal 3 3 3 8 4" xfId="9681" xr:uid="{00000000-0005-0000-0000-000027260000}"/>
    <cellStyle name="Normal 3 3 3 8 5" xfId="9682" xr:uid="{00000000-0005-0000-0000-000028260000}"/>
    <cellStyle name="Normal 3 3 3 9" xfId="9683" xr:uid="{00000000-0005-0000-0000-000029260000}"/>
    <cellStyle name="Normal 3 3 3 9 2" xfId="9684" xr:uid="{00000000-0005-0000-0000-00002A260000}"/>
    <cellStyle name="Normal 3 3 3 9 2 2" xfId="9685" xr:uid="{00000000-0005-0000-0000-00002B260000}"/>
    <cellStyle name="Normal 3 3 3 9 2 3" xfId="9686" xr:uid="{00000000-0005-0000-0000-00002C260000}"/>
    <cellStyle name="Normal 3 3 3 9 3" xfId="9687" xr:uid="{00000000-0005-0000-0000-00002D260000}"/>
    <cellStyle name="Normal 3 3 3 9 4" xfId="9688" xr:uid="{00000000-0005-0000-0000-00002E260000}"/>
    <cellStyle name="Normal 3 3 4" xfId="9689" xr:uid="{00000000-0005-0000-0000-00002F260000}"/>
    <cellStyle name="Normal 3 3 4 2" xfId="9690" xr:uid="{00000000-0005-0000-0000-000030260000}"/>
    <cellStyle name="Normal 3 3 4 2 2" xfId="9691" xr:uid="{00000000-0005-0000-0000-000031260000}"/>
    <cellStyle name="Normal 3 3 4 2 2 2" xfId="9692" xr:uid="{00000000-0005-0000-0000-000032260000}"/>
    <cellStyle name="Normal 3 3 4 2 2 2 2" xfId="9693" xr:uid="{00000000-0005-0000-0000-000033260000}"/>
    <cellStyle name="Normal 3 3 4 2 2 2 3" xfId="9694" xr:uid="{00000000-0005-0000-0000-000034260000}"/>
    <cellStyle name="Normal 3 3 4 2 2 3" xfId="9695" xr:uid="{00000000-0005-0000-0000-000035260000}"/>
    <cellStyle name="Normal 3 3 4 2 2 4" xfId="9696" xr:uid="{00000000-0005-0000-0000-000036260000}"/>
    <cellStyle name="Normal 3 3 4 2 3" xfId="9697" xr:uid="{00000000-0005-0000-0000-000037260000}"/>
    <cellStyle name="Normal 3 3 4 2 3 2" xfId="9698" xr:uid="{00000000-0005-0000-0000-000038260000}"/>
    <cellStyle name="Normal 3 3 4 2 3 2 2" xfId="9699" xr:uid="{00000000-0005-0000-0000-000039260000}"/>
    <cellStyle name="Normal 3 3 4 2 3 2 3" xfId="9700" xr:uid="{00000000-0005-0000-0000-00003A260000}"/>
    <cellStyle name="Normal 3 3 4 2 3 3" xfId="9701" xr:uid="{00000000-0005-0000-0000-00003B260000}"/>
    <cellStyle name="Normal 3 3 4 2 3 4" xfId="9702" xr:uid="{00000000-0005-0000-0000-00003C260000}"/>
    <cellStyle name="Normal 3 3 4 2 4" xfId="9703" xr:uid="{00000000-0005-0000-0000-00003D260000}"/>
    <cellStyle name="Normal 3 3 4 2 4 2" xfId="9704" xr:uid="{00000000-0005-0000-0000-00003E260000}"/>
    <cellStyle name="Normal 3 3 4 2 4 2 2" xfId="9705" xr:uid="{00000000-0005-0000-0000-00003F260000}"/>
    <cellStyle name="Normal 3 3 4 2 4 2 3" xfId="9706" xr:uid="{00000000-0005-0000-0000-000040260000}"/>
    <cellStyle name="Normal 3 3 4 2 4 3" xfId="9707" xr:uid="{00000000-0005-0000-0000-000041260000}"/>
    <cellStyle name="Normal 3 3 4 2 4 4" xfId="9708" xr:uid="{00000000-0005-0000-0000-000042260000}"/>
    <cellStyle name="Normal 3 3 4 2 5" xfId="9709" xr:uid="{00000000-0005-0000-0000-000043260000}"/>
    <cellStyle name="Normal 3 3 4 2 5 2" xfId="9710" xr:uid="{00000000-0005-0000-0000-000044260000}"/>
    <cellStyle name="Normal 3 3 4 2 5 3" xfId="9711" xr:uid="{00000000-0005-0000-0000-000045260000}"/>
    <cellStyle name="Normal 3 3 4 2 6" xfId="9712" xr:uid="{00000000-0005-0000-0000-000046260000}"/>
    <cellStyle name="Normal 3 3 4 2 7" xfId="9713" xr:uid="{00000000-0005-0000-0000-000047260000}"/>
    <cellStyle name="Normal 3 3 4 3" xfId="9714" xr:uid="{00000000-0005-0000-0000-000048260000}"/>
    <cellStyle name="Normal 3 3 4 3 2" xfId="9715" xr:uid="{00000000-0005-0000-0000-000049260000}"/>
    <cellStyle name="Normal 3 3 4 3 2 2" xfId="9716" xr:uid="{00000000-0005-0000-0000-00004A260000}"/>
    <cellStyle name="Normal 3 3 4 3 2 3" xfId="9717" xr:uid="{00000000-0005-0000-0000-00004B260000}"/>
    <cellStyle name="Normal 3 3 4 3 3" xfId="9718" xr:uid="{00000000-0005-0000-0000-00004C260000}"/>
    <cellStyle name="Normal 3 3 4 3 4" xfId="9719" xr:uid="{00000000-0005-0000-0000-00004D260000}"/>
    <cellStyle name="Normal 3 3 4 4" xfId="9720" xr:uid="{00000000-0005-0000-0000-00004E260000}"/>
    <cellStyle name="Normal 3 3 4 4 2" xfId="9721" xr:uid="{00000000-0005-0000-0000-00004F260000}"/>
    <cellStyle name="Normal 3 3 4 4 2 2" xfId="9722" xr:uid="{00000000-0005-0000-0000-000050260000}"/>
    <cellStyle name="Normal 3 3 4 4 2 3" xfId="9723" xr:uid="{00000000-0005-0000-0000-000051260000}"/>
    <cellStyle name="Normal 3 3 4 4 3" xfId="9724" xr:uid="{00000000-0005-0000-0000-000052260000}"/>
    <cellStyle name="Normal 3 3 4 4 4" xfId="9725" xr:uid="{00000000-0005-0000-0000-000053260000}"/>
    <cellStyle name="Normal 3 3 4 5" xfId="9726" xr:uid="{00000000-0005-0000-0000-000054260000}"/>
    <cellStyle name="Normal 3 3 4 5 2" xfId="9727" xr:uid="{00000000-0005-0000-0000-000055260000}"/>
    <cellStyle name="Normal 3 3 4 5 2 2" xfId="9728" xr:uid="{00000000-0005-0000-0000-000056260000}"/>
    <cellStyle name="Normal 3 3 4 5 2 3" xfId="9729" xr:uid="{00000000-0005-0000-0000-000057260000}"/>
    <cellStyle name="Normal 3 3 4 5 3" xfId="9730" xr:uid="{00000000-0005-0000-0000-000058260000}"/>
    <cellStyle name="Normal 3 3 4 5 4" xfId="9731" xr:uid="{00000000-0005-0000-0000-000059260000}"/>
    <cellStyle name="Normal 3 3 4 6" xfId="9732" xr:uid="{00000000-0005-0000-0000-00005A260000}"/>
    <cellStyle name="Normal 3 3 4 6 2" xfId="9733" xr:uid="{00000000-0005-0000-0000-00005B260000}"/>
    <cellStyle name="Normal 3 3 4 6 3" xfId="9734" xr:uid="{00000000-0005-0000-0000-00005C260000}"/>
    <cellStyle name="Normal 3 3 4 7" xfId="9735" xr:uid="{00000000-0005-0000-0000-00005D260000}"/>
    <cellStyle name="Normal 3 3 4 8" xfId="9736" xr:uid="{00000000-0005-0000-0000-00005E260000}"/>
    <cellStyle name="Normal 3 3 4 9" xfId="9737" xr:uid="{00000000-0005-0000-0000-00005F260000}"/>
    <cellStyle name="Normal 3 3 5" xfId="9738" xr:uid="{00000000-0005-0000-0000-000060260000}"/>
    <cellStyle name="Normal 3 3 6" xfId="9739" xr:uid="{00000000-0005-0000-0000-000061260000}"/>
    <cellStyle name="Normal 3 3 7" xfId="43883" xr:uid="{00000000-0005-0000-0000-000062260000}"/>
    <cellStyle name="Normal 3 4" xfId="33" xr:uid="{00000000-0005-0000-0000-000063260000}"/>
    <cellStyle name="Normal 3 4 2" xfId="9740" xr:uid="{00000000-0005-0000-0000-000064260000}"/>
    <cellStyle name="Normal 3 4 3" xfId="9741" xr:uid="{00000000-0005-0000-0000-000065260000}"/>
    <cellStyle name="Normal 3 4 3 2" xfId="9742" xr:uid="{00000000-0005-0000-0000-000066260000}"/>
    <cellStyle name="Normal 3 4 4" xfId="9743" xr:uid="{00000000-0005-0000-0000-000067260000}"/>
    <cellStyle name="Normal 3 4 5" xfId="9744" xr:uid="{00000000-0005-0000-0000-000068260000}"/>
    <cellStyle name="Normal 3 4 6" xfId="9745" xr:uid="{00000000-0005-0000-0000-000069260000}"/>
    <cellStyle name="Normal 3 4 7" xfId="43884" xr:uid="{00000000-0005-0000-0000-00006A260000}"/>
    <cellStyle name="Normal 3 5" xfId="9746" xr:uid="{00000000-0005-0000-0000-00006B260000}"/>
    <cellStyle name="Normal 3 5 2" xfId="9747" xr:uid="{00000000-0005-0000-0000-00006C260000}"/>
    <cellStyle name="Normal 3 5 3" xfId="9748" xr:uid="{00000000-0005-0000-0000-00006D260000}"/>
    <cellStyle name="Normal 3 6" xfId="9749" xr:uid="{00000000-0005-0000-0000-00006E260000}"/>
    <cellStyle name="Normal 3 6 10" xfId="9750" xr:uid="{00000000-0005-0000-0000-00006F260000}"/>
    <cellStyle name="Normal 3 6 10 2" xfId="9751" xr:uid="{00000000-0005-0000-0000-000070260000}"/>
    <cellStyle name="Normal 3 6 10 2 2" xfId="9752" xr:uid="{00000000-0005-0000-0000-000071260000}"/>
    <cellStyle name="Normal 3 6 10 2 3" xfId="9753" xr:uid="{00000000-0005-0000-0000-000072260000}"/>
    <cellStyle name="Normal 3 6 10 3" xfId="9754" xr:uid="{00000000-0005-0000-0000-000073260000}"/>
    <cellStyle name="Normal 3 6 10 4" xfId="9755" xr:uid="{00000000-0005-0000-0000-000074260000}"/>
    <cellStyle name="Normal 3 6 11" xfId="9756" xr:uid="{00000000-0005-0000-0000-000075260000}"/>
    <cellStyle name="Normal 3 6 11 2" xfId="9757" xr:uid="{00000000-0005-0000-0000-000076260000}"/>
    <cellStyle name="Normal 3 6 11 2 2" xfId="9758" xr:uid="{00000000-0005-0000-0000-000077260000}"/>
    <cellStyle name="Normal 3 6 11 2 3" xfId="9759" xr:uid="{00000000-0005-0000-0000-000078260000}"/>
    <cellStyle name="Normal 3 6 11 3" xfId="9760" xr:uid="{00000000-0005-0000-0000-000079260000}"/>
    <cellStyle name="Normal 3 6 11 4" xfId="9761" xr:uid="{00000000-0005-0000-0000-00007A260000}"/>
    <cellStyle name="Normal 3 6 12" xfId="9762" xr:uid="{00000000-0005-0000-0000-00007B260000}"/>
    <cellStyle name="Normal 3 6 12 2" xfId="9763" xr:uid="{00000000-0005-0000-0000-00007C260000}"/>
    <cellStyle name="Normal 3 6 12 3" xfId="9764" xr:uid="{00000000-0005-0000-0000-00007D260000}"/>
    <cellStyle name="Normal 3 6 13" xfId="9765" xr:uid="{00000000-0005-0000-0000-00007E260000}"/>
    <cellStyle name="Normal 3 6 14" xfId="9766" xr:uid="{00000000-0005-0000-0000-00007F260000}"/>
    <cellStyle name="Normal 3 6 15" xfId="9767" xr:uid="{00000000-0005-0000-0000-000080260000}"/>
    <cellStyle name="Normal 3 6 16" xfId="9768" xr:uid="{00000000-0005-0000-0000-000081260000}"/>
    <cellStyle name="Normal 3 6 2" xfId="9769" xr:uid="{00000000-0005-0000-0000-000082260000}"/>
    <cellStyle name="Normal 3 6 2 2" xfId="9770" xr:uid="{00000000-0005-0000-0000-000083260000}"/>
    <cellStyle name="Normal 3 6 2 2 2" xfId="9771" xr:uid="{00000000-0005-0000-0000-000084260000}"/>
    <cellStyle name="Normal 3 6 2 3" xfId="9772" xr:uid="{00000000-0005-0000-0000-000085260000}"/>
    <cellStyle name="Normal 3 6 2 3 2" xfId="9773" xr:uid="{00000000-0005-0000-0000-000086260000}"/>
    <cellStyle name="Normal 3 6 2 3 2 2" xfId="9774" xr:uid="{00000000-0005-0000-0000-000087260000}"/>
    <cellStyle name="Normal 3 6 2 3 2 2 2" xfId="9775" xr:uid="{00000000-0005-0000-0000-000088260000}"/>
    <cellStyle name="Normal 3 6 2 3 2 2 3" xfId="9776" xr:uid="{00000000-0005-0000-0000-000089260000}"/>
    <cellStyle name="Normal 3 6 2 3 2 3" xfId="9777" xr:uid="{00000000-0005-0000-0000-00008A260000}"/>
    <cellStyle name="Normal 3 6 2 3 2 4" xfId="9778" xr:uid="{00000000-0005-0000-0000-00008B260000}"/>
    <cellStyle name="Normal 3 6 2 3 3" xfId="9779" xr:uid="{00000000-0005-0000-0000-00008C260000}"/>
    <cellStyle name="Normal 3 6 2 3 3 2" xfId="9780" xr:uid="{00000000-0005-0000-0000-00008D260000}"/>
    <cellStyle name="Normal 3 6 2 3 3 2 2" xfId="9781" xr:uid="{00000000-0005-0000-0000-00008E260000}"/>
    <cellStyle name="Normal 3 6 2 3 3 2 3" xfId="9782" xr:uid="{00000000-0005-0000-0000-00008F260000}"/>
    <cellStyle name="Normal 3 6 2 3 3 3" xfId="9783" xr:uid="{00000000-0005-0000-0000-000090260000}"/>
    <cellStyle name="Normal 3 6 2 3 3 4" xfId="9784" xr:uid="{00000000-0005-0000-0000-000091260000}"/>
    <cellStyle name="Normal 3 6 2 3 4" xfId="9785" xr:uid="{00000000-0005-0000-0000-000092260000}"/>
    <cellStyle name="Normal 3 6 2 3 4 2" xfId="9786" xr:uid="{00000000-0005-0000-0000-000093260000}"/>
    <cellStyle name="Normal 3 6 2 3 4 2 2" xfId="9787" xr:uid="{00000000-0005-0000-0000-000094260000}"/>
    <cellStyle name="Normal 3 6 2 3 4 2 3" xfId="9788" xr:uid="{00000000-0005-0000-0000-000095260000}"/>
    <cellStyle name="Normal 3 6 2 3 4 3" xfId="9789" xr:uid="{00000000-0005-0000-0000-000096260000}"/>
    <cellStyle name="Normal 3 6 2 3 4 4" xfId="9790" xr:uid="{00000000-0005-0000-0000-000097260000}"/>
    <cellStyle name="Normal 3 6 2 3 5" xfId="9791" xr:uid="{00000000-0005-0000-0000-000098260000}"/>
    <cellStyle name="Normal 3 6 2 3 5 2" xfId="9792" xr:uid="{00000000-0005-0000-0000-000099260000}"/>
    <cellStyle name="Normal 3 6 2 3 5 3" xfId="9793" xr:uid="{00000000-0005-0000-0000-00009A260000}"/>
    <cellStyle name="Normal 3 6 2 3 6" xfId="9794" xr:uid="{00000000-0005-0000-0000-00009B260000}"/>
    <cellStyle name="Normal 3 6 2 3 7" xfId="9795" xr:uid="{00000000-0005-0000-0000-00009C260000}"/>
    <cellStyle name="Normal 3 6 2 3 8" xfId="9796" xr:uid="{00000000-0005-0000-0000-00009D260000}"/>
    <cellStyle name="Normal 3 6 2 4" xfId="9797" xr:uid="{00000000-0005-0000-0000-00009E260000}"/>
    <cellStyle name="Normal 3 6 3" xfId="9798" xr:uid="{00000000-0005-0000-0000-00009F260000}"/>
    <cellStyle name="Normal 3 6 3 2" xfId="9799" xr:uid="{00000000-0005-0000-0000-0000A0260000}"/>
    <cellStyle name="Normal 3 6 3 2 2" xfId="9800" xr:uid="{00000000-0005-0000-0000-0000A1260000}"/>
    <cellStyle name="Normal 3 6 3 2 2 2" xfId="9801" xr:uid="{00000000-0005-0000-0000-0000A2260000}"/>
    <cellStyle name="Normal 3 6 3 2 2 2 2" xfId="9802" xr:uid="{00000000-0005-0000-0000-0000A3260000}"/>
    <cellStyle name="Normal 3 6 3 2 2 2 3" xfId="9803" xr:uid="{00000000-0005-0000-0000-0000A4260000}"/>
    <cellStyle name="Normal 3 6 3 2 2 3" xfId="9804" xr:uid="{00000000-0005-0000-0000-0000A5260000}"/>
    <cellStyle name="Normal 3 6 3 2 2 4" xfId="9805" xr:uid="{00000000-0005-0000-0000-0000A6260000}"/>
    <cellStyle name="Normal 3 6 3 2 2 5" xfId="9806" xr:uid="{00000000-0005-0000-0000-0000A7260000}"/>
    <cellStyle name="Normal 3 6 3 2 3" xfId="9807" xr:uid="{00000000-0005-0000-0000-0000A8260000}"/>
    <cellStyle name="Normal 3 6 3 2 3 2" xfId="9808" xr:uid="{00000000-0005-0000-0000-0000A9260000}"/>
    <cellStyle name="Normal 3 6 3 2 3 2 2" xfId="9809" xr:uid="{00000000-0005-0000-0000-0000AA260000}"/>
    <cellStyle name="Normal 3 6 3 2 3 2 3" xfId="9810" xr:uid="{00000000-0005-0000-0000-0000AB260000}"/>
    <cellStyle name="Normal 3 6 3 2 3 3" xfId="9811" xr:uid="{00000000-0005-0000-0000-0000AC260000}"/>
    <cellStyle name="Normal 3 6 3 2 3 4" xfId="9812" xr:uid="{00000000-0005-0000-0000-0000AD260000}"/>
    <cellStyle name="Normal 3 6 3 2 4" xfId="9813" xr:uid="{00000000-0005-0000-0000-0000AE260000}"/>
    <cellStyle name="Normal 3 6 3 2 4 2" xfId="9814" xr:uid="{00000000-0005-0000-0000-0000AF260000}"/>
    <cellStyle name="Normal 3 6 3 2 4 2 2" xfId="9815" xr:uid="{00000000-0005-0000-0000-0000B0260000}"/>
    <cellStyle name="Normal 3 6 3 2 4 2 3" xfId="9816" xr:uid="{00000000-0005-0000-0000-0000B1260000}"/>
    <cellStyle name="Normal 3 6 3 2 4 3" xfId="9817" xr:uid="{00000000-0005-0000-0000-0000B2260000}"/>
    <cellStyle name="Normal 3 6 3 2 4 4" xfId="9818" xr:uid="{00000000-0005-0000-0000-0000B3260000}"/>
    <cellStyle name="Normal 3 6 3 2 5" xfId="9819" xr:uid="{00000000-0005-0000-0000-0000B4260000}"/>
    <cellStyle name="Normal 3 6 3 2 5 2" xfId="9820" xr:uid="{00000000-0005-0000-0000-0000B5260000}"/>
    <cellStyle name="Normal 3 6 3 2 5 3" xfId="9821" xr:uid="{00000000-0005-0000-0000-0000B6260000}"/>
    <cellStyle name="Normal 3 6 3 2 6" xfId="9822" xr:uid="{00000000-0005-0000-0000-0000B7260000}"/>
    <cellStyle name="Normal 3 6 3 2 7" xfId="9823" xr:uid="{00000000-0005-0000-0000-0000B8260000}"/>
    <cellStyle name="Normal 3 6 3 2 8" xfId="9824" xr:uid="{00000000-0005-0000-0000-0000B9260000}"/>
    <cellStyle name="Normal 3 6 3 3" xfId="9825" xr:uid="{00000000-0005-0000-0000-0000BA260000}"/>
    <cellStyle name="Normal 3 6 3 3 2" xfId="9826" xr:uid="{00000000-0005-0000-0000-0000BB260000}"/>
    <cellStyle name="Normal 3 6 3 3 2 2" xfId="9827" xr:uid="{00000000-0005-0000-0000-0000BC260000}"/>
    <cellStyle name="Normal 3 6 3 3 2 3" xfId="9828" xr:uid="{00000000-0005-0000-0000-0000BD260000}"/>
    <cellStyle name="Normal 3 6 3 3 3" xfId="9829" xr:uid="{00000000-0005-0000-0000-0000BE260000}"/>
    <cellStyle name="Normal 3 6 3 3 4" xfId="9830" xr:uid="{00000000-0005-0000-0000-0000BF260000}"/>
    <cellStyle name="Normal 3 6 3 4" xfId="9831" xr:uid="{00000000-0005-0000-0000-0000C0260000}"/>
    <cellStyle name="Normal 3 6 3 4 2" xfId="9832" xr:uid="{00000000-0005-0000-0000-0000C1260000}"/>
    <cellStyle name="Normal 3 6 3 4 2 2" xfId="9833" xr:uid="{00000000-0005-0000-0000-0000C2260000}"/>
    <cellStyle name="Normal 3 6 3 4 2 3" xfId="9834" xr:uid="{00000000-0005-0000-0000-0000C3260000}"/>
    <cellStyle name="Normal 3 6 3 4 3" xfId="9835" xr:uid="{00000000-0005-0000-0000-0000C4260000}"/>
    <cellStyle name="Normal 3 6 3 4 4" xfId="9836" xr:uid="{00000000-0005-0000-0000-0000C5260000}"/>
    <cellStyle name="Normal 3 6 3 5" xfId="9837" xr:uid="{00000000-0005-0000-0000-0000C6260000}"/>
    <cellStyle name="Normal 3 6 3 5 2" xfId="9838" xr:uid="{00000000-0005-0000-0000-0000C7260000}"/>
    <cellStyle name="Normal 3 6 3 5 2 2" xfId="9839" xr:uid="{00000000-0005-0000-0000-0000C8260000}"/>
    <cellStyle name="Normal 3 6 3 5 2 3" xfId="9840" xr:uid="{00000000-0005-0000-0000-0000C9260000}"/>
    <cellStyle name="Normal 3 6 3 5 3" xfId="9841" xr:uid="{00000000-0005-0000-0000-0000CA260000}"/>
    <cellStyle name="Normal 3 6 3 5 4" xfId="9842" xr:uid="{00000000-0005-0000-0000-0000CB260000}"/>
    <cellStyle name="Normal 3 6 3 6" xfId="9843" xr:uid="{00000000-0005-0000-0000-0000CC260000}"/>
    <cellStyle name="Normal 3 6 3 6 2" xfId="9844" xr:uid="{00000000-0005-0000-0000-0000CD260000}"/>
    <cellStyle name="Normal 3 6 3 6 3" xfId="9845" xr:uid="{00000000-0005-0000-0000-0000CE260000}"/>
    <cellStyle name="Normal 3 6 3 7" xfId="9846" xr:uid="{00000000-0005-0000-0000-0000CF260000}"/>
    <cellStyle name="Normal 3 6 3 8" xfId="9847" xr:uid="{00000000-0005-0000-0000-0000D0260000}"/>
    <cellStyle name="Normal 3 6 3 9" xfId="9848" xr:uid="{00000000-0005-0000-0000-0000D1260000}"/>
    <cellStyle name="Normal 3 6 4" xfId="9849" xr:uid="{00000000-0005-0000-0000-0000D2260000}"/>
    <cellStyle name="Normal 3 6 4 2" xfId="9850" xr:uid="{00000000-0005-0000-0000-0000D3260000}"/>
    <cellStyle name="Normal 3 6 4 2 2" xfId="9851" xr:uid="{00000000-0005-0000-0000-0000D4260000}"/>
    <cellStyle name="Normal 3 6 4 2 2 2" xfId="9852" xr:uid="{00000000-0005-0000-0000-0000D5260000}"/>
    <cellStyle name="Normal 3 6 4 2 2 2 2" xfId="9853" xr:uid="{00000000-0005-0000-0000-0000D6260000}"/>
    <cellStyle name="Normal 3 6 4 2 2 2 3" xfId="9854" xr:uid="{00000000-0005-0000-0000-0000D7260000}"/>
    <cellStyle name="Normal 3 6 4 2 2 3" xfId="9855" xr:uid="{00000000-0005-0000-0000-0000D8260000}"/>
    <cellStyle name="Normal 3 6 4 2 2 4" xfId="9856" xr:uid="{00000000-0005-0000-0000-0000D9260000}"/>
    <cellStyle name="Normal 3 6 4 2 3" xfId="9857" xr:uid="{00000000-0005-0000-0000-0000DA260000}"/>
    <cellStyle name="Normal 3 6 4 2 3 2" xfId="9858" xr:uid="{00000000-0005-0000-0000-0000DB260000}"/>
    <cellStyle name="Normal 3 6 4 2 3 2 2" xfId="9859" xr:uid="{00000000-0005-0000-0000-0000DC260000}"/>
    <cellStyle name="Normal 3 6 4 2 3 2 3" xfId="9860" xr:uid="{00000000-0005-0000-0000-0000DD260000}"/>
    <cellStyle name="Normal 3 6 4 2 3 3" xfId="9861" xr:uid="{00000000-0005-0000-0000-0000DE260000}"/>
    <cellStyle name="Normal 3 6 4 2 3 4" xfId="9862" xr:uid="{00000000-0005-0000-0000-0000DF260000}"/>
    <cellStyle name="Normal 3 6 4 2 4" xfId="9863" xr:uid="{00000000-0005-0000-0000-0000E0260000}"/>
    <cellStyle name="Normal 3 6 4 2 4 2" xfId="9864" xr:uid="{00000000-0005-0000-0000-0000E1260000}"/>
    <cellStyle name="Normal 3 6 4 2 4 2 2" xfId="9865" xr:uid="{00000000-0005-0000-0000-0000E2260000}"/>
    <cellStyle name="Normal 3 6 4 2 4 2 3" xfId="9866" xr:uid="{00000000-0005-0000-0000-0000E3260000}"/>
    <cellStyle name="Normal 3 6 4 2 4 3" xfId="9867" xr:uid="{00000000-0005-0000-0000-0000E4260000}"/>
    <cellStyle name="Normal 3 6 4 2 4 4" xfId="9868" xr:uid="{00000000-0005-0000-0000-0000E5260000}"/>
    <cellStyle name="Normal 3 6 4 2 5" xfId="9869" xr:uid="{00000000-0005-0000-0000-0000E6260000}"/>
    <cellStyle name="Normal 3 6 4 2 5 2" xfId="9870" xr:uid="{00000000-0005-0000-0000-0000E7260000}"/>
    <cellStyle name="Normal 3 6 4 2 5 3" xfId="9871" xr:uid="{00000000-0005-0000-0000-0000E8260000}"/>
    <cellStyle name="Normal 3 6 4 2 6" xfId="9872" xr:uid="{00000000-0005-0000-0000-0000E9260000}"/>
    <cellStyle name="Normal 3 6 4 2 7" xfId="9873" xr:uid="{00000000-0005-0000-0000-0000EA260000}"/>
    <cellStyle name="Normal 3 6 4 2 8" xfId="9874" xr:uid="{00000000-0005-0000-0000-0000EB260000}"/>
    <cellStyle name="Normal 3 6 4 3" xfId="9875" xr:uid="{00000000-0005-0000-0000-0000EC260000}"/>
    <cellStyle name="Normal 3 6 4 3 2" xfId="9876" xr:uid="{00000000-0005-0000-0000-0000ED260000}"/>
    <cellStyle name="Normal 3 6 4 3 2 2" xfId="9877" xr:uid="{00000000-0005-0000-0000-0000EE260000}"/>
    <cellStyle name="Normal 3 6 4 3 2 3" xfId="9878" xr:uid="{00000000-0005-0000-0000-0000EF260000}"/>
    <cellStyle name="Normal 3 6 4 3 3" xfId="9879" xr:uid="{00000000-0005-0000-0000-0000F0260000}"/>
    <cellStyle name="Normal 3 6 4 3 4" xfId="9880" xr:uid="{00000000-0005-0000-0000-0000F1260000}"/>
    <cellStyle name="Normal 3 6 4 4" xfId="9881" xr:uid="{00000000-0005-0000-0000-0000F2260000}"/>
    <cellStyle name="Normal 3 6 4 4 2" xfId="9882" xr:uid="{00000000-0005-0000-0000-0000F3260000}"/>
    <cellStyle name="Normal 3 6 4 4 2 2" xfId="9883" xr:uid="{00000000-0005-0000-0000-0000F4260000}"/>
    <cellStyle name="Normal 3 6 4 4 2 3" xfId="9884" xr:uid="{00000000-0005-0000-0000-0000F5260000}"/>
    <cellStyle name="Normal 3 6 4 4 3" xfId="9885" xr:uid="{00000000-0005-0000-0000-0000F6260000}"/>
    <cellStyle name="Normal 3 6 4 4 4" xfId="9886" xr:uid="{00000000-0005-0000-0000-0000F7260000}"/>
    <cellStyle name="Normal 3 6 4 5" xfId="9887" xr:uid="{00000000-0005-0000-0000-0000F8260000}"/>
    <cellStyle name="Normal 3 6 4 5 2" xfId="9888" xr:uid="{00000000-0005-0000-0000-0000F9260000}"/>
    <cellStyle name="Normal 3 6 4 5 2 2" xfId="9889" xr:uid="{00000000-0005-0000-0000-0000FA260000}"/>
    <cellStyle name="Normal 3 6 4 5 2 3" xfId="9890" xr:uid="{00000000-0005-0000-0000-0000FB260000}"/>
    <cellStyle name="Normal 3 6 4 5 3" xfId="9891" xr:uid="{00000000-0005-0000-0000-0000FC260000}"/>
    <cellStyle name="Normal 3 6 4 5 4" xfId="9892" xr:uid="{00000000-0005-0000-0000-0000FD260000}"/>
    <cellStyle name="Normal 3 6 4 6" xfId="9893" xr:uid="{00000000-0005-0000-0000-0000FE260000}"/>
    <cellStyle name="Normal 3 6 4 6 2" xfId="9894" xr:uid="{00000000-0005-0000-0000-0000FF260000}"/>
    <cellStyle name="Normal 3 6 4 6 3" xfId="9895" xr:uid="{00000000-0005-0000-0000-000000270000}"/>
    <cellStyle name="Normal 3 6 4 7" xfId="9896" xr:uid="{00000000-0005-0000-0000-000001270000}"/>
    <cellStyle name="Normal 3 6 4 8" xfId="9897" xr:uid="{00000000-0005-0000-0000-000002270000}"/>
    <cellStyle name="Normal 3 6 4 9" xfId="9898" xr:uid="{00000000-0005-0000-0000-000003270000}"/>
    <cellStyle name="Normal 3 6 5" xfId="9899" xr:uid="{00000000-0005-0000-0000-000004270000}"/>
    <cellStyle name="Normal 3 6 5 2" xfId="9900" xr:uid="{00000000-0005-0000-0000-000005270000}"/>
    <cellStyle name="Normal 3 6 5 2 2" xfId="9901" xr:uid="{00000000-0005-0000-0000-000006270000}"/>
    <cellStyle name="Normal 3 6 5 2 2 2" xfId="9902" xr:uid="{00000000-0005-0000-0000-000007270000}"/>
    <cellStyle name="Normal 3 6 5 2 2 2 2" xfId="9903" xr:uid="{00000000-0005-0000-0000-000008270000}"/>
    <cellStyle name="Normal 3 6 5 2 2 2 3" xfId="9904" xr:uid="{00000000-0005-0000-0000-000009270000}"/>
    <cellStyle name="Normal 3 6 5 2 2 3" xfId="9905" xr:uid="{00000000-0005-0000-0000-00000A270000}"/>
    <cellStyle name="Normal 3 6 5 2 2 4" xfId="9906" xr:uid="{00000000-0005-0000-0000-00000B270000}"/>
    <cellStyle name="Normal 3 6 5 2 3" xfId="9907" xr:uid="{00000000-0005-0000-0000-00000C270000}"/>
    <cellStyle name="Normal 3 6 5 2 3 2" xfId="9908" xr:uid="{00000000-0005-0000-0000-00000D270000}"/>
    <cellStyle name="Normal 3 6 5 2 3 2 2" xfId="9909" xr:uid="{00000000-0005-0000-0000-00000E270000}"/>
    <cellStyle name="Normal 3 6 5 2 3 2 3" xfId="9910" xr:uid="{00000000-0005-0000-0000-00000F270000}"/>
    <cellStyle name="Normal 3 6 5 2 3 3" xfId="9911" xr:uid="{00000000-0005-0000-0000-000010270000}"/>
    <cellStyle name="Normal 3 6 5 2 3 4" xfId="9912" xr:uid="{00000000-0005-0000-0000-000011270000}"/>
    <cellStyle name="Normal 3 6 5 2 4" xfId="9913" xr:uid="{00000000-0005-0000-0000-000012270000}"/>
    <cellStyle name="Normal 3 6 5 2 4 2" xfId="9914" xr:uid="{00000000-0005-0000-0000-000013270000}"/>
    <cellStyle name="Normal 3 6 5 2 4 2 2" xfId="9915" xr:uid="{00000000-0005-0000-0000-000014270000}"/>
    <cellStyle name="Normal 3 6 5 2 4 2 3" xfId="9916" xr:uid="{00000000-0005-0000-0000-000015270000}"/>
    <cellStyle name="Normal 3 6 5 2 4 3" xfId="9917" xr:uid="{00000000-0005-0000-0000-000016270000}"/>
    <cellStyle name="Normal 3 6 5 2 4 4" xfId="9918" xr:uid="{00000000-0005-0000-0000-000017270000}"/>
    <cellStyle name="Normal 3 6 5 2 5" xfId="9919" xr:uid="{00000000-0005-0000-0000-000018270000}"/>
    <cellStyle name="Normal 3 6 5 2 5 2" xfId="9920" xr:uid="{00000000-0005-0000-0000-000019270000}"/>
    <cellStyle name="Normal 3 6 5 2 5 3" xfId="9921" xr:uid="{00000000-0005-0000-0000-00001A270000}"/>
    <cellStyle name="Normal 3 6 5 2 6" xfId="9922" xr:uid="{00000000-0005-0000-0000-00001B270000}"/>
    <cellStyle name="Normal 3 6 5 2 7" xfId="9923" xr:uid="{00000000-0005-0000-0000-00001C270000}"/>
    <cellStyle name="Normal 3 6 5 3" xfId="9924" xr:uid="{00000000-0005-0000-0000-00001D270000}"/>
    <cellStyle name="Normal 3 6 5 3 2" xfId="9925" xr:uid="{00000000-0005-0000-0000-00001E270000}"/>
    <cellStyle name="Normal 3 6 5 3 2 2" xfId="9926" xr:uid="{00000000-0005-0000-0000-00001F270000}"/>
    <cellStyle name="Normal 3 6 5 3 2 3" xfId="9927" xr:uid="{00000000-0005-0000-0000-000020270000}"/>
    <cellStyle name="Normal 3 6 5 3 3" xfId="9928" xr:uid="{00000000-0005-0000-0000-000021270000}"/>
    <cellStyle name="Normal 3 6 5 3 4" xfId="9929" xr:uid="{00000000-0005-0000-0000-000022270000}"/>
    <cellStyle name="Normal 3 6 5 4" xfId="9930" xr:uid="{00000000-0005-0000-0000-000023270000}"/>
    <cellStyle name="Normal 3 6 5 4 2" xfId="9931" xr:uid="{00000000-0005-0000-0000-000024270000}"/>
    <cellStyle name="Normal 3 6 5 4 2 2" xfId="9932" xr:uid="{00000000-0005-0000-0000-000025270000}"/>
    <cellStyle name="Normal 3 6 5 4 2 3" xfId="9933" xr:uid="{00000000-0005-0000-0000-000026270000}"/>
    <cellStyle name="Normal 3 6 5 4 3" xfId="9934" xr:uid="{00000000-0005-0000-0000-000027270000}"/>
    <cellStyle name="Normal 3 6 5 4 4" xfId="9935" xr:uid="{00000000-0005-0000-0000-000028270000}"/>
    <cellStyle name="Normal 3 6 5 5" xfId="9936" xr:uid="{00000000-0005-0000-0000-000029270000}"/>
    <cellStyle name="Normal 3 6 5 5 2" xfId="9937" xr:uid="{00000000-0005-0000-0000-00002A270000}"/>
    <cellStyle name="Normal 3 6 5 5 2 2" xfId="9938" xr:uid="{00000000-0005-0000-0000-00002B270000}"/>
    <cellStyle name="Normal 3 6 5 5 2 3" xfId="9939" xr:uid="{00000000-0005-0000-0000-00002C270000}"/>
    <cellStyle name="Normal 3 6 5 5 3" xfId="9940" xr:uid="{00000000-0005-0000-0000-00002D270000}"/>
    <cellStyle name="Normal 3 6 5 5 4" xfId="9941" xr:uid="{00000000-0005-0000-0000-00002E270000}"/>
    <cellStyle name="Normal 3 6 5 6" xfId="9942" xr:uid="{00000000-0005-0000-0000-00002F270000}"/>
    <cellStyle name="Normal 3 6 5 6 2" xfId="9943" xr:uid="{00000000-0005-0000-0000-000030270000}"/>
    <cellStyle name="Normal 3 6 5 6 3" xfId="9944" xr:uid="{00000000-0005-0000-0000-000031270000}"/>
    <cellStyle name="Normal 3 6 5 7" xfId="9945" xr:uid="{00000000-0005-0000-0000-000032270000}"/>
    <cellStyle name="Normal 3 6 5 8" xfId="9946" xr:uid="{00000000-0005-0000-0000-000033270000}"/>
    <cellStyle name="Normal 3 6 5 9" xfId="9947" xr:uid="{00000000-0005-0000-0000-000034270000}"/>
    <cellStyle name="Normal 3 6 6" xfId="9948" xr:uid="{00000000-0005-0000-0000-000035270000}"/>
    <cellStyle name="Normal 3 6 7" xfId="9949" xr:uid="{00000000-0005-0000-0000-000036270000}"/>
    <cellStyle name="Normal 3 6 7 2" xfId="9950" xr:uid="{00000000-0005-0000-0000-000037270000}"/>
    <cellStyle name="Normal 3 6 7 2 2" xfId="9951" xr:uid="{00000000-0005-0000-0000-000038270000}"/>
    <cellStyle name="Normal 3 6 7 2 2 2" xfId="9952" xr:uid="{00000000-0005-0000-0000-000039270000}"/>
    <cellStyle name="Normal 3 6 7 2 2 3" xfId="9953" xr:uid="{00000000-0005-0000-0000-00003A270000}"/>
    <cellStyle name="Normal 3 6 7 2 3" xfId="9954" xr:uid="{00000000-0005-0000-0000-00003B270000}"/>
    <cellStyle name="Normal 3 6 7 2 4" xfId="9955" xr:uid="{00000000-0005-0000-0000-00003C270000}"/>
    <cellStyle name="Normal 3 6 7 3" xfId="9956" xr:uid="{00000000-0005-0000-0000-00003D270000}"/>
    <cellStyle name="Normal 3 6 7 3 2" xfId="9957" xr:uid="{00000000-0005-0000-0000-00003E270000}"/>
    <cellStyle name="Normal 3 6 7 3 2 2" xfId="9958" xr:uid="{00000000-0005-0000-0000-00003F270000}"/>
    <cellStyle name="Normal 3 6 7 3 2 3" xfId="9959" xr:uid="{00000000-0005-0000-0000-000040270000}"/>
    <cellStyle name="Normal 3 6 7 3 3" xfId="9960" xr:uid="{00000000-0005-0000-0000-000041270000}"/>
    <cellStyle name="Normal 3 6 7 3 4" xfId="9961" xr:uid="{00000000-0005-0000-0000-000042270000}"/>
    <cellStyle name="Normal 3 6 7 4" xfId="9962" xr:uid="{00000000-0005-0000-0000-000043270000}"/>
    <cellStyle name="Normal 3 6 7 4 2" xfId="9963" xr:uid="{00000000-0005-0000-0000-000044270000}"/>
    <cellStyle name="Normal 3 6 7 4 2 2" xfId="9964" xr:uid="{00000000-0005-0000-0000-000045270000}"/>
    <cellStyle name="Normal 3 6 7 4 2 3" xfId="9965" xr:uid="{00000000-0005-0000-0000-000046270000}"/>
    <cellStyle name="Normal 3 6 7 4 3" xfId="9966" xr:uid="{00000000-0005-0000-0000-000047270000}"/>
    <cellStyle name="Normal 3 6 7 4 4" xfId="9967" xr:uid="{00000000-0005-0000-0000-000048270000}"/>
    <cellStyle name="Normal 3 6 7 5" xfId="9968" xr:uid="{00000000-0005-0000-0000-000049270000}"/>
    <cellStyle name="Normal 3 6 7 5 2" xfId="9969" xr:uid="{00000000-0005-0000-0000-00004A270000}"/>
    <cellStyle name="Normal 3 6 7 5 3" xfId="9970" xr:uid="{00000000-0005-0000-0000-00004B270000}"/>
    <cellStyle name="Normal 3 6 7 6" xfId="9971" xr:uid="{00000000-0005-0000-0000-00004C270000}"/>
    <cellStyle name="Normal 3 6 7 7" xfId="9972" xr:uid="{00000000-0005-0000-0000-00004D270000}"/>
    <cellStyle name="Normal 3 6 8" xfId="9973" xr:uid="{00000000-0005-0000-0000-00004E270000}"/>
    <cellStyle name="Normal 3 6 9" xfId="9974" xr:uid="{00000000-0005-0000-0000-00004F270000}"/>
    <cellStyle name="Normal 3 6 9 2" xfId="9975" xr:uid="{00000000-0005-0000-0000-000050270000}"/>
    <cellStyle name="Normal 3 6 9 2 2" xfId="9976" xr:uid="{00000000-0005-0000-0000-000051270000}"/>
    <cellStyle name="Normal 3 6 9 2 3" xfId="9977" xr:uid="{00000000-0005-0000-0000-000052270000}"/>
    <cellStyle name="Normal 3 6 9 3" xfId="9978" xr:uid="{00000000-0005-0000-0000-000053270000}"/>
    <cellStyle name="Normal 3 6 9 4" xfId="9979" xr:uid="{00000000-0005-0000-0000-000054270000}"/>
    <cellStyle name="Normal 3 7" xfId="9980" xr:uid="{00000000-0005-0000-0000-000055270000}"/>
    <cellStyle name="Normal 3 7 10" xfId="9981" xr:uid="{00000000-0005-0000-0000-000056270000}"/>
    <cellStyle name="Normal 3 7 11" xfId="9982" xr:uid="{00000000-0005-0000-0000-000057270000}"/>
    <cellStyle name="Normal 3 7 2" xfId="9983" xr:uid="{00000000-0005-0000-0000-000058270000}"/>
    <cellStyle name="Normal 3 7 2 2" xfId="9984" xr:uid="{00000000-0005-0000-0000-000059270000}"/>
    <cellStyle name="Normal 3 7 2 2 2" xfId="9985" xr:uid="{00000000-0005-0000-0000-00005A270000}"/>
    <cellStyle name="Normal 3 7 2 2 2 2" xfId="9986" xr:uid="{00000000-0005-0000-0000-00005B270000}"/>
    <cellStyle name="Normal 3 7 2 2 2 2 2" xfId="9987" xr:uid="{00000000-0005-0000-0000-00005C270000}"/>
    <cellStyle name="Normal 3 7 2 2 2 2 3" xfId="9988" xr:uid="{00000000-0005-0000-0000-00005D270000}"/>
    <cellStyle name="Normal 3 7 2 2 2 3" xfId="9989" xr:uid="{00000000-0005-0000-0000-00005E270000}"/>
    <cellStyle name="Normal 3 7 2 2 2 4" xfId="9990" xr:uid="{00000000-0005-0000-0000-00005F270000}"/>
    <cellStyle name="Normal 3 7 2 2 3" xfId="9991" xr:uid="{00000000-0005-0000-0000-000060270000}"/>
    <cellStyle name="Normal 3 7 2 2 3 2" xfId="9992" xr:uid="{00000000-0005-0000-0000-000061270000}"/>
    <cellStyle name="Normal 3 7 2 2 3 2 2" xfId="9993" xr:uid="{00000000-0005-0000-0000-000062270000}"/>
    <cellStyle name="Normal 3 7 2 2 3 2 3" xfId="9994" xr:uid="{00000000-0005-0000-0000-000063270000}"/>
    <cellStyle name="Normal 3 7 2 2 3 3" xfId="9995" xr:uid="{00000000-0005-0000-0000-000064270000}"/>
    <cellStyle name="Normal 3 7 2 2 3 4" xfId="9996" xr:uid="{00000000-0005-0000-0000-000065270000}"/>
    <cellStyle name="Normal 3 7 2 2 4" xfId="9997" xr:uid="{00000000-0005-0000-0000-000066270000}"/>
    <cellStyle name="Normal 3 7 2 2 4 2" xfId="9998" xr:uid="{00000000-0005-0000-0000-000067270000}"/>
    <cellStyle name="Normal 3 7 2 2 4 2 2" xfId="9999" xr:uid="{00000000-0005-0000-0000-000068270000}"/>
    <cellStyle name="Normal 3 7 2 2 4 2 3" xfId="10000" xr:uid="{00000000-0005-0000-0000-000069270000}"/>
    <cellStyle name="Normal 3 7 2 2 4 3" xfId="10001" xr:uid="{00000000-0005-0000-0000-00006A270000}"/>
    <cellStyle name="Normal 3 7 2 2 4 4" xfId="10002" xr:uid="{00000000-0005-0000-0000-00006B270000}"/>
    <cellStyle name="Normal 3 7 2 2 5" xfId="10003" xr:uid="{00000000-0005-0000-0000-00006C270000}"/>
    <cellStyle name="Normal 3 7 2 2 5 2" xfId="10004" xr:uid="{00000000-0005-0000-0000-00006D270000}"/>
    <cellStyle name="Normal 3 7 2 2 5 3" xfId="10005" xr:uid="{00000000-0005-0000-0000-00006E270000}"/>
    <cellStyle name="Normal 3 7 2 2 6" xfId="10006" xr:uid="{00000000-0005-0000-0000-00006F270000}"/>
    <cellStyle name="Normal 3 7 2 2 7" xfId="10007" xr:uid="{00000000-0005-0000-0000-000070270000}"/>
    <cellStyle name="Normal 3 7 2 3" xfId="10008" xr:uid="{00000000-0005-0000-0000-000071270000}"/>
    <cellStyle name="Normal 3 7 2 3 2" xfId="10009" xr:uid="{00000000-0005-0000-0000-000072270000}"/>
    <cellStyle name="Normal 3 7 2 3 2 2" xfId="10010" xr:uid="{00000000-0005-0000-0000-000073270000}"/>
    <cellStyle name="Normal 3 7 2 3 2 3" xfId="10011" xr:uid="{00000000-0005-0000-0000-000074270000}"/>
    <cellStyle name="Normal 3 7 2 3 3" xfId="10012" xr:uid="{00000000-0005-0000-0000-000075270000}"/>
    <cellStyle name="Normal 3 7 2 3 4" xfId="10013" xr:uid="{00000000-0005-0000-0000-000076270000}"/>
    <cellStyle name="Normal 3 7 2 4" xfId="10014" xr:uid="{00000000-0005-0000-0000-000077270000}"/>
    <cellStyle name="Normal 3 7 2 4 2" xfId="10015" xr:uid="{00000000-0005-0000-0000-000078270000}"/>
    <cellStyle name="Normal 3 7 2 4 2 2" xfId="10016" xr:uid="{00000000-0005-0000-0000-000079270000}"/>
    <cellStyle name="Normal 3 7 2 4 2 3" xfId="10017" xr:uid="{00000000-0005-0000-0000-00007A270000}"/>
    <cellStyle name="Normal 3 7 2 4 3" xfId="10018" xr:uid="{00000000-0005-0000-0000-00007B270000}"/>
    <cellStyle name="Normal 3 7 2 4 4" xfId="10019" xr:uid="{00000000-0005-0000-0000-00007C270000}"/>
    <cellStyle name="Normal 3 7 2 5" xfId="10020" xr:uid="{00000000-0005-0000-0000-00007D270000}"/>
    <cellStyle name="Normal 3 7 2 5 2" xfId="10021" xr:uid="{00000000-0005-0000-0000-00007E270000}"/>
    <cellStyle name="Normal 3 7 2 5 2 2" xfId="10022" xr:uid="{00000000-0005-0000-0000-00007F270000}"/>
    <cellStyle name="Normal 3 7 2 5 2 3" xfId="10023" xr:uid="{00000000-0005-0000-0000-000080270000}"/>
    <cellStyle name="Normal 3 7 2 5 3" xfId="10024" xr:uid="{00000000-0005-0000-0000-000081270000}"/>
    <cellStyle name="Normal 3 7 2 5 4" xfId="10025" xr:uid="{00000000-0005-0000-0000-000082270000}"/>
    <cellStyle name="Normal 3 7 2 6" xfId="10026" xr:uid="{00000000-0005-0000-0000-000083270000}"/>
    <cellStyle name="Normal 3 7 2 6 2" xfId="10027" xr:uid="{00000000-0005-0000-0000-000084270000}"/>
    <cellStyle name="Normal 3 7 2 6 3" xfId="10028" xr:uid="{00000000-0005-0000-0000-000085270000}"/>
    <cellStyle name="Normal 3 7 2 7" xfId="10029" xr:uid="{00000000-0005-0000-0000-000086270000}"/>
    <cellStyle name="Normal 3 7 2 8" xfId="10030" xr:uid="{00000000-0005-0000-0000-000087270000}"/>
    <cellStyle name="Normal 3 7 2 9" xfId="10031" xr:uid="{00000000-0005-0000-0000-000088270000}"/>
    <cellStyle name="Normal 3 7 3" xfId="10032" xr:uid="{00000000-0005-0000-0000-000089270000}"/>
    <cellStyle name="Normal 3 7 3 2" xfId="10033" xr:uid="{00000000-0005-0000-0000-00008A270000}"/>
    <cellStyle name="Normal 3 7 3 2 2" xfId="10034" xr:uid="{00000000-0005-0000-0000-00008B270000}"/>
    <cellStyle name="Normal 3 7 3 2 2 2" xfId="10035" xr:uid="{00000000-0005-0000-0000-00008C270000}"/>
    <cellStyle name="Normal 3 7 3 2 2 3" xfId="10036" xr:uid="{00000000-0005-0000-0000-00008D270000}"/>
    <cellStyle name="Normal 3 7 3 2 3" xfId="10037" xr:uid="{00000000-0005-0000-0000-00008E270000}"/>
    <cellStyle name="Normal 3 7 3 2 4" xfId="10038" xr:uid="{00000000-0005-0000-0000-00008F270000}"/>
    <cellStyle name="Normal 3 7 3 2 5" xfId="10039" xr:uid="{00000000-0005-0000-0000-000090270000}"/>
    <cellStyle name="Normal 3 7 3 3" xfId="10040" xr:uid="{00000000-0005-0000-0000-000091270000}"/>
    <cellStyle name="Normal 3 7 3 3 2" xfId="10041" xr:uid="{00000000-0005-0000-0000-000092270000}"/>
    <cellStyle name="Normal 3 7 3 3 2 2" xfId="10042" xr:uid="{00000000-0005-0000-0000-000093270000}"/>
    <cellStyle name="Normal 3 7 3 3 2 3" xfId="10043" xr:uid="{00000000-0005-0000-0000-000094270000}"/>
    <cellStyle name="Normal 3 7 3 3 3" xfId="10044" xr:uid="{00000000-0005-0000-0000-000095270000}"/>
    <cellStyle name="Normal 3 7 3 3 4" xfId="10045" xr:uid="{00000000-0005-0000-0000-000096270000}"/>
    <cellStyle name="Normal 3 7 3 4" xfId="10046" xr:uid="{00000000-0005-0000-0000-000097270000}"/>
    <cellStyle name="Normal 3 7 3 4 2" xfId="10047" xr:uid="{00000000-0005-0000-0000-000098270000}"/>
    <cellStyle name="Normal 3 7 3 4 2 2" xfId="10048" xr:uid="{00000000-0005-0000-0000-000099270000}"/>
    <cellStyle name="Normal 3 7 3 4 2 3" xfId="10049" xr:uid="{00000000-0005-0000-0000-00009A270000}"/>
    <cellStyle name="Normal 3 7 3 4 3" xfId="10050" xr:uid="{00000000-0005-0000-0000-00009B270000}"/>
    <cellStyle name="Normal 3 7 3 4 4" xfId="10051" xr:uid="{00000000-0005-0000-0000-00009C270000}"/>
    <cellStyle name="Normal 3 7 3 5" xfId="10052" xr:uid="{00000000-0005-0000-0000-00009D270000}"/>
    <cellStyle name="Normal 3 7 3 5 2" xfId="10053" xr:uid="{00000000-0005-0000-0000-00009E270000}"/>
    <cellStyle name="Normal 3 7 3 5 3" xfId="10054" xr:uid="{00000000-0005-0000-0000-00009F270000}"/>
    <cellStyle name="Normal 3 7 3 6" xfId="10055" xr:uid="{00000000-0005-0000-0000-0000A0270000}"/>
    <cellStyle name="Normal 3 7 3 7" xfId="10056" xr:uid="{00000000-0005-0000-0000-0000A1270000}"/>
    <cellStyle name="Normal 3 7 4" xfId="10057" xr:uid="{00000000-0005-0000-0000-0000A2270000}"/>
    <cellStyle name="Normal 3 7 4 2" xfId="10058" xr:uid="{00000000-0005-0000-0000-0000A3270000}"/>
    <cellStyle name="Normal 3 7 4 2 2" xfId="10059" xr:uid="{00000000-0005-0000-0000-0000A4270000}"/>
    <cellStyle name="Normal 3 7 4 2 3" xfId="10060" xr:uid="{00000000-0005-0000-0000-0000A5270000}"/>
    <cellStyle name="Normal 3 7 4 3" xfId="10061" xr:uid="{00000000-0005-0000-0000-0000A6270000}"/>
    <cellStyle name="Normal 3 7 4 4" xfId="10062" xr:uid="{00000000-0005-0000-0000-0000A7270000}"/>
    <cellStyle name="Normal 3 7 5" xfId="10063" xr:uid="{00000000-0005-0000-0000-0000A8270000}"/>
    <cellStyle name="Normal 3 7 5 2" xfId="10064" xr:uid="{00000000-0005-0000-0000-0000A9270000}"/>
    <cellStyle name="Normal 3 7 5 2 2" xfId="10065" xr:uid="{00000000-0005-0000-0000-0000AA270000}"/>
    <cellStyle name="Normal 3 7 5 2 3" xfId="10066" xr:uid="{00000000-0005-0000-0000-0000AB270000}"/>
    <cellStyle name="Normal 3 7 5 3" xfId="10067" xr:uid="{00000000-0005-0000-0000-0000AC270000}"/>
    <cellStyle name="Normal 3 7 5 4" xfId="10068" xr:uid="{00000000-0005-0000-0000-0000AD270000}"/>
    <cellStyle name="Normal 3 7 6" xfId="10069" xr:uid="{00000000-0005-0000-0000-0000AE270000}"/>
    <cellStyle name="Normal 3 7 6 2" xfId="10070" xr:uid="{00000000-0005-0000-0000-0000AF270000}"/>
    <cellStyle name="Normal 3 7 6 2 2" xfId="10071" xr:uid="{00000000-0005-0000-0000-0000B0270000}"/>
    <cellStyle name="Normal 3 7 6 2 3" xfId="10072" xr:uid="{00000000-0005-0000-0000-0000B1270000}"/>
    <cellStyle name="Normal 3 7 6 3" xfId="10073" xr:uid="{00000000-0005-0000-0000-0000B2270000}"/>
    <cellStyle name="Normal 3 7 6 4" xfId="10074" xr:uid="{00000000-0005-0000-0000-0000B3270000}"/>
    <cellStyle name="Normal 3 7 7" xfId="10075" xr:uid="{00000000-0005-0000-0000-0000B4270000}"/>
    <cellStyle name="Normal 3 7 7 2" xfId="10076" xr:uid="{00000000-0005-0000-0000-0000B5270000}"/>
    <cellStyle name="Normal 3 7 7 3" xfId="10077" xr:uid="{00000000-0005-0000-0000-0000B6270000}"/>
    <cellStyle name="Normal 3 7 8" xfId="10078" xr:uid="{00000000-0005-0000-0000-0000B7270000}"/>
    <cellStyle name="Normal 3 7 9" xfId="10079" xr:uid="{00000000-0005-0000-0000-0000B8270000}"/>
    <cellStyle name="Normal 3 8" xfId="10080" xr:uid="{00000000-0005-0000-0000-0000B9270000}"/>
    <cellStyle name="Normal 3 8 10" xfId="10081" xr:uid="{00000000-0005-0000-0000-0000BA270000}"/>
    <cellStyle name="Normal 3 8 2" xfId="10082" xr:uid="{00000000-0005-0000-0000-0000BB270000}"/>
    <cellStyle name="Normal 3 8 2 2" xfId="10083" xr:uid="{00000000-0005-0000-0000-0000BC270000}"/>
    <cellStyle name="Normal 3 8 2 2 2" xfId="10084" xr:uid="{00000000-0005-0000-0000-0000BD270000}"/>
    <cellStyle name="Normal 3 8 2 2 2 2" xfId="10085" xr:uid="{00000000-0005-0000-0000-0000BE270000}"/>
    <cellStyle name="Normal 3 8 2 2 2 2 2" xfId="10086" xr:uid="{00000000-0005-0000-0000-0000BF270000}"/>
    <cellStyle name="Normal 3 8 2 2 2 2 3" xfId="10087" xr:uid="{00000000-0005-0000-0000-0000C0270000}"/>
    <cellStyle name="Normal 3 8 2 2 2 3" xfId="10088" xr:uid="{00000000-0005-0000-0000-0000C1270000}"/>
    <cellStyle name="Normal 3 8 2 2 2 4" xfId="10089" xr:uid="{00000000-0005-0000-0000-0000C2270000}"/>
    <cellStyle name="Normal 3 8 2 2 3" xfId="10090" xr:uid="{00000000-0005-0000-0000-0000C3270000}"/>
    <cellStyle name="Normal 3 8 2 2 3 2" xfId="10091" xr:uid="{00000000-0005-0000-0000-0000C4270000}"/>
    <cellStyle name="Normal 3 8 2 2 3 2 2" xfId="10092" xr:uid="{00000000-0005-0000-0000-0000C5270000}"/>
    <cellStyle name="Normal 3 8 2 2 3 2 3" xfId="10093" xr:uid="{00000000-0005-0000-0000-0000C6270000}"/>
    <cellStyle name="Normal 3 8 2 2 3 3" xfId="10094" xr:uid="{00000000-0005-0000-0000-0000C7270000}"/>
    <cellStyle name="Normal 3 8 2 2 3 4" xfId="10095" xr:uid="{00000000-0005-0000-0000-0000C8270000}"/>
    <cellStyle name="Normal 3 8 2 2 4" xfId="10096" xr:uid="{00000000-0005-0000-0000-0000C9270000}"/>
    <cellStyle name="Normal 3 8 2 2 4 2" xfId="10097" xr:uid="{00000000-0005-0000-0000-0000CA270000}"/>
    <cellStyle name="Normal 3 8 2 2 4 2 2" xfId="10098" xr:uid="{00000000-0005-0000-0000-0000CB270000}"/>
    <cellStyle name="Normal 3 8 2 2 4 2 3" xfId="10099" xr:uid="{00000000-0005-0000-0000-0000CC270000}"/>
    <cellStyle name="Normal 3 8 2 2 4 3" xfId="10100" xr:uid="{00000000-0005-0000-0000-0000CD270000}"/>
    <cellStyle name="Normal 3 8 2 2 4 4" xfId="10101" xr:uid="{00000000-0005-0000-0000-0000CE270000}"/>
    <cellStyle name="Normal 3 8 2 2 5" xfId="10102" xr:uid="{00000000-0005-0000-0000-0000CF270000}"/>
    <cellStyle name="Normal 3 8 2 2 5 2" xfId="10103" xr:uid="{00000000-0005-0000-0000-0000D0270000}"/>
    <cellStyle name="Normal 3 8 2 2 5 3" xfId="10104" xr:uid="{00000000-0005-0000-0000-0000D1270000}"/>
    <cellStyle name="Normal 3 8 2 2 6" xfId="10105" xr:uid="{00000000-0005-0000-0000-0000D2270000}"/>
    <cellStyle name="Normal 3 8 2 2 7" xfId="10106" xr:uid="{00000000-0005-0000-0000-0000D3270000}"/>
    <cellStyle name="Normal 3 8 2 3" xfId="10107" xr:uid="{00000000-0005-0000-0000-0000D4270000}"/>
    <cellStyle name="Normal 3 8 2 3 2" xfId="10108" xr:uid="{00000000-0005-0000-0000-0000D5270000}"/>
    <cellStyle name="Normal 3 8 2 3 2 2" xfId="10109" xr:uid="{00000000-0005-0000-0000-0000D6270000}"/>
    <cellStyle name="Normal 3 8 2 3 2 3" xfId="10110" xr:uid="{00000000-0005-0000-0000-0000D7270000}"/>
    <cellStyle name="Normal 3 8 2 3 3" xfId="10111" xr:uid="{00000000-0005-0000-0000-0000D8270000}"/>
    <cellStyle name="Normal 3 8 2 3 4" xfId="10112" xr:uid="{00000000-0005-0000-0000-0000D9270000}"/>
    <cellStyle name="Normal 3 8 2 4" xfId="10113" xr:uid="{00000000-0005-0000-0000-0000DA270000}"/>
    <cellStyle name="Normal 3 8 2 4 2" xfId="10114" xr:uid="{00000000-0005-0000-0000-0000DB270000}"/>
    <cellStyle name="Normal 3 8 2 4 2 2" xfId="10115" xr:uid="{00000000-0005-0000-0000-0000DC270000}"/>
    <cellStyle name="Normal 3 8 2 4 2 3" xfId="10116" xr:uid="{00000000-0005-0000-0000-0000DD270000}"/>
    <cellStyle name="Normal 3 8 2 4 3" xfId="10117" xr:uid="{00000000-0005-0000-0000-0000DE270000}"/>
    <cellStyle name="Normal 3 8 2 4 4" xfId="10118" xr:uid="{00000000-0005-0000-0000-0000DF270000}"/>
    <cellStyle name="Normal 3 8 2 5" xfId="10119" xr:uid="{00000000-0005-0000-0000-0000E0270000}"/>
    <cellStyle name="Normal 3 8 2 5 2" xfId="10120" xr:uid="{00000000-0005-0000-0000-0000E1270000}"/>
    <cellStyle name="Normal 3 8 2 5 2 2" xfId="10121" xr:uid="{00000000-0005-0000-0000-0000E2270000}"/>
    <cellStyle name="Normal 3 8 2 5 2 3" xfId="10122" xr:uid="{00000000-0005-0000-0000-0000E3270000}"/>
    <cellStyle name="Normal 3 8 2 5 3" xfId="10123" xr:uid="{00000000-0005-0000-0000-0000E4270000}"/>
    <cellStyle name="Normal 3 8 2 5 4" xfId="10124" xr:uid="{00000000-0005-0000-0000-0000E5270000}"/>
    <cellStyle name="Normal 3 8 2 6" xfId="10125" xr:uid="{00000000-0005-0000-0000-0000E6270000}"/>
    <cellStyle name="Normal 3 8 2 6 2" xfId="10126" xr:uid="{00000000-0005-0000-0000-0000E7270000}"/>
    <cellStyle name="Normal 3 8 2 6 3" xfId="10127" xr:uid="{00000000-0005-0000-0000-0000E8270000}"/>
    <cellStyle name="Normal 3 8 2 7" xfId="10128" xr:uid="{00000000-0005-0000-0000-0000E9270000}"/>
    <cellStyle name="Normal 3 8 2 8" xfId="10129" xr:uid="{00000000-0005-0000-0000-0000EA270000}"/>
    <cellStyle name="Normal 3 8 2 9" xfId="10130" xr:uid="{00000000-0005-0000-0000-0000EB270000}"/>
    <cellStyle name="Normal 3 8 3" xfId="10131" xr:uid="{00000000-0005-0000-0000-0000EC270000}"/>
    <cellStyle name="Normal 3 8 3 2" xfId="10132" xr:uid="{00000000-0005-0000-0000-0000ED270000}"/>
    <cellStyle name="Normal 3 8 3 2 2" xfId="10133" xr:uid="{00000000-0005-0000-0000-0000EE270000}"/>
    <cellStyle name="Normal 3 8 3 2 2 2" xfId="10134" xr:uid="{00000000-0005-0000-0000-0000EF270000}"/>
    <cellStyle name="Normal 3 8 3 2 2 3" xfId="10135" xr:uid="{00000000-0005-0000-0000-0000F0270000}"/>
    <cellStyle name="Normal 3 8 3 2 3" xfId="10136" xr:uid="{00000000-0005-0000-0000-0000F1270000}"/>
    <cellStyle name="Normal 3 8 3 2 4" xfId="10137" xr:uid="{00000000-0005-0000-0000-0000F2270000}"/>
    <cellStyle name="Normal 3 8 3 2 5" xfId="10138" xr:uid="{00000000-0005-0000-0000-0000F3270000}"/>
    <cellStyle name="Normal 3 8 3 3" xfId="10139" xr:uid="{00000000-0005-0000-0000-0000F4270000}"/>
    <cellStyle name="Normal 3 8 3 3 2" xfId="10140" xr:uid="{00000000-0005-0000-0000-0000F5270000}"/>
    <cellStyle name="Normal 3 8 3 3 2 2" xfId="10141" xr:uid="{00000000-0005-0000-0000-0000F6270000}"/>
    <cellStyle name="Normal 3 8 3 3 2 3" xfId="10142" xr:uid="{00000000-0005-0000-0000-0000F7270000}"/>
    <cellStyle name="Normal 3 8 3 3 3" xfId="10143" xr:uid="{00000000-0005-0000-0000-0000F8270000}"/>
    <cellStyle name="Normal 3 8 3 3 4" xfId="10144" xr:uid="{00000000-0005-0000-0000-0000F9270000}"/>
    <cellStyle name="Normal 3 8 3 4" xfId="10145" xr:uid="{00000000-0005-0000-0000-0000FA270000}"/>
    <cellStyle name="Normal 3 8 3 4 2" xfId="10146" xr:uid="{00000000-0005-0000-0000-0000FB270000}"/>
    <cellStyle name="Normal 3 8 3 4 2 2" xfId="10147" xr:uid="{00000000-0005-0000-0000-0000FC270000}"/>
    <cellStyle name="Normal 3 8 3 4 2 3" xfId="10148" xr:uid="{00000000-0005-0000-0000-0000FD270000}"/>
    <cellStyle name="Normal 3 8 3 4 3" xfId="10149" xr:uid="{00000000-0005-0000-0000-0000FE270000}"/>
    <cellStyle name="Normal 3 8 3 4 4" xfId="10150" xr:uid="{00000000-0005-0000-0000-0000FF270000}"/>
    <cellStyle name="Normal 3 8 3 5" xfId="10151" xr:uid="{00000000-0005-0000-0000-000000280000}"/>
    <cellStyle name="Normal 3 8 3 5 2" xfId="10152" xr:uid="{00000000-0005-0000-0000-000001280000}"/>
    <cellStyle name="Normal 3 8 3 5 3" xfId="10153" xr:uid="{00000000-0005-0000-0000-000002280000}"/>
    <cellStyle name="Normal 3 8 3 6" xfId="10154" xr:uid="{00000000-0005-0000-0000-000003280000}"/>
    <cellStyle name="Normal 3 8 3 7" xfId="10155" xr:uid="{00000000-0005-0000-0000-000004280000}"/>
    <cellStyle name="Normal 3 8 4" xfId="10156" xr:uid="{00000000-0005-0000-0000-000005280000}"/>
    <cellStyle name="Normal 3 8 4 2" xfId="10157" xr:uid="{00000000-0005-0000-0000-000006280000}"/>
    <cellStyle name="Normal 3 8 4 2 2" xfId="10158" xr:uid="{00000000-0005-0000-0000-000007280000}"/>
    <cellStyle name="Normal 3 8 4 2 3" xfId="10159" xr:uid="{00000000-0005-0000-0000-000008280000}"/>
    <cellStyle name="Normal 3 8 4 3" xfId="10160" xr:uid="{00000000-0005-0000-0000-000009280000}"/>
    <cellStyle name="Normal 3 8 4 4" xfId="10161" xr:uid="{00000000-0005-0000-0000-00000A280000}"/>
    <cellStyle name="Normal 3 8 5" xfId="10162" xr:uid="{00000000-0005-0000-0000-00000B280000}"/>
    <cellStyle name="Normal 3 8 5 2" xfId="10163" xr:uid="{00000000-0005-0000-0000-00000C280000}"/>
    <cellStyle name="Normal 3 8 5 2 2" xfId="10164" xr:uid="{00000000-0005-0000-0000-00000D280000}"/>
    <cellStyle name="Normal 3 8 5 2 3" xfId="10165" xr:uid="{00000000-0005-0000-0000-00000E280000}"/>
    <cellStyle name="Normal 3 8 5 3" xfId="10166" xr:uid="{00000000-0005-0000-0000-00000F280000}"/>
    <cellStyle name="Normal 3 8 5 4" xfId="10167" xr:uid="{00000000-0005-0000-0000-000010280000}"/>
    <cellStyle name="Normal 3 8 6" xfId="10168" xr:uid="{00000000-0005-0000-0000-000011280000}"/>
    <cellStyle name="Normal 3 8 6 2" xfId="10169" xr:uid="{00000000-0005-0000-0000-000012280000}"/>
    <cellStyle name="Normal 3 8 6 2 2" xfId="10170" xr:uid="{00000000-0005-0000-0000-000013280000}"/>
    <cellStyle name="Normal 3 8 6 2 3" xfId="10171" xr:uid="{00000000-0005-0000-0000-000014280000}"/>
    <cellStyle name="Normal 3 8 6 3" xfId="10172" xr:uid="{00000000-0005-0000-0000-000015280000}"/>
    <cellStyle name="Normal 3 8 6 4" xfId="10173" xr:uid="{00000000-0005-0000-0000-000016280000}"/>
    <cellStyle name="Normal 3 8 7" xfId="10174" xr:uid="{00000000-0005-0000-0000-000017280000}"/>
    <cellStyle name="Normal 3 8 7 2" xfId="10175" xr:uid="{00000000-0005-0000-0000-000018280000}"/>
    <cellStyle name="Normal 3 8 7 3" xfId="10176" xr:uid="{00000000-0005-0000-0000-000019280000}"/>
    <cellStyle name="Normal 3 8 8" xfId="10177" xr:uid="{00000000-0005-0000-0000-00001A280000}"/>
    <cellStyle name="Normal 3 8 9" xfId="10178" xr:uid="{00000000-0005-0000-0000-00001B280000}"/>
    <cellStyle name="Normal 3 9" xfId="10179" xr:uid="{00000000-0005-0000-0000-00001C280000}"/>
    <cellStyle name="Normal 3 9 10" xfId="10180" xr:uid="{00000000-0005-0000-0000-00001D280000}"/>
    <cellStyle name="Normal 3 9 2" xfId="10181" xr:uid="{00000000-0005-0000-0000-00001E280000}"/>
    <cellStyle name="Normal 3 9 2 2" xfId="10182" xr:uid="{00000000-0005-0000-0000-00001F280000}"/>
    <cellStyle name="Normal 3 9 2 2 2" xfId="10183" xr:uid="{00000000-0005-0000-0000-000020280000}"/>
    <cellStyle name="Normal 3 9 2 2 2 2" xfId="10184" xr:uid="{00000000-0005-0000-0000-000021280000}"/>
    <cellStyle name="Normal 3 9 2 2 2 2 2" xfId="10185" xr:uid="{00000000-0005-0000-0000-000022280000}"/>
    <cellStyle name="Normal 3 9 2 2 2 2 3" xfId="10186" xr:uid="{00000000-0005-0000-0000-000023280000}"/>
    <cellStyle name="Normal 3 9 2 2 2 3" xfId="10187" xr:uid="{00000000-0005-0000-0000-000024280000}"/>
    <cellStyle name="Normal 3 9 2 2 2 4" xfId="10188" xr:uid="{00000000-0005-0000-0000-000025280000}"/>
    <cellStyle name="Normal 3 9 2 2 3" xfId="10189" xr:uid="{00000000-0005-0000-0000-000026280000}"/>
    <cellStyle name="Normal 3 9 2 2 3 2" xfId="10190" xr:uid="{00000000-0005-0000-0000-000027280000}"/>
    <cellStyle name="Normal 3 9 2 2 3 2 2" xfId="10191" xr:uid="{00000000-0005-0000-0000-000028280000}"/>
    <cellStyle name="Normal 3 9 2 2 3 2 3" xfId="10192" xr:uid="{00000000-0005-0000-0000-000029280000}"/>
    <cellStyle name="Normal 3 9 2 2 3 3" xfId="10193" xr:uid="{00000000-0005-0000-0000-00002A280000}"/>
    <cellStyle name="Normal 3 9 2 2 3 4" xfId="10194" xr:uid="{00000000-0005-0000-0000-00002B280000}"/>
    <cellStyle name="Normal 3 9 2 2 4" xfId="10195" xr:uid="{00000000-0005-0000-0000-00002C280000}"/>
    <cellStyle name="Normal 3 9 2 2 4 2" xfId="10196" xr:uid="{00000000-0005-0000-0000-00002D280000}"/>
    <cellStyle name="Normal 3 9 2 2 4 2 2" xfId="10197" xr:uid="{00000000-0005-0000-0000-00002E280000}"/>
    <cellStyle name="Normal 3 9 2 2 4 2 3" xfId="10198" xr:uid="{00000000-0005-0000-0000-00002F280000}"/>
    <cellStyle name="Normal 3 9 2 2 4 3" xfId="10199" xr:uid="{00000000-0005-0000-0000-000030280000}"/>
    <cellStyle name="Normal 3 9 2 2 4 4" xfId="10200" xr:uid="{00000000-0005-0000-0000-000031280000}"/>
    <cellStyle name="Normal 3 9 2 2 5" xfId="10201" xr:uid="{00000000-0005-0000-0000-000032280000}"/>
    <cellStyle name="Normal 3 9 2 2 5 2" xfId="10202" xr:uid="{00000000-0005-0000-0000-000033280000}"/>
    <cellStyle name="Normal 3 9 2 2 5 3" xfId="10203" xr:uid="{00000000-0005-0000-0000-000034280000}"/>
    <cellStyle name="Normal 3 9 2 2 6" xfId="10204" xr:uid="{00000000-0005-0000-0000-000035280000}"/>
    <cellStyle name="Normal 3 9 2 2 7" xfId="10205" xr:uid="{00000000-0005-0000-0000-000036280000}"/>
    <cellStyle name="Normal 3 9 2 3" xfId="10206" xr:uid="{00000000-0005-0000-0000-000037280000}"/>
    <cellStyle name="Normal 3 9 2 3 2" xfId="10207" xr:uid="{00000000-0005-0000-0000-000038280000}"/>
    <cellStyle name="Normal 3 9 2 3 2 2" xfId="10208" xr:uid="{00000000-0005-0000-0000-000039280000}"/>
    <cellStyle name="Normal 3 9 2 3 2 3" xfId="10209" xr:uid="{00000000-0005-0000-0000-00003A280000}"/>
    <cellStyle name="Normal 3 9 2 3 3" xfId="10210" xr:uid="{00000000-0005-0000-0000-00003B280000}"/>
    <cellStyle name="Normal 3 9 2 3 4" xfId="10211" xr:uid="{00000000-0005-0000-0000-00003C280000}"/>
    <cellStyle name="Normal 3 9 2 4" xfId="10212" xr:uid="{00000000-0005-0000-0000-00003D280000}"/>
    <cellStyle name="Normal 3 9 2 4 2" xfId="10213" xr:uid="{00000000-0005-0000-0000-00003E280000}"/>
    <cellStyle name="Normal 3 9 2 4 2 2" xfId="10214" xr:uid="{00000000-0005-0000-0000-00003F280000}"/>
    <cellStyle name="Normal 3 9 2 4 2 3" xfId="10215" xr:uid="{00000000-0005-0000-0000-000040280000}"/>
    <cellStyle name="Normal 3 9 2 4 3" xfId="10216" xr:uid="{00000000-0005-0000-0000-000041280000}"/>
    <cellStyle name="Normal 3 9 2 4 4" xfId="10217" xr:uid="{00000000-0005-0000-0000-000042280000}"/>
    <cellStyle name="Normal 3 9 2 5" xfId="10218" xr:uid="{00000000-0005-0000-0000-000043280000}"/>
    <cellStyle name="Normal 3 9 2 5 2" xfId="10219" xr:uid="{00000000-0005-0000-0000-000044280000}"/>
    <cellStyle name="Normal 3 9 2 5 2 2" xfId="10220" xr:uid="{00000000-0005-0000-0000-000045280000}"/>
    <cellStyle name="Normal 3 9 2 5 2 3" xfId="10221" xr:uid="{00000000-0005-0000-0000-000046280000}"/>
    <cellStyle name="Normal 3 9 2 5 3" xfId="10222" xr:uid="{00000000-0005-0000-0000-000047280000}"/>
    <cellStyle name="Normal 3 9 2 5 4" xfId="10223" xr:uid="{00000000-0005-0000-0000-000048280000}"/>
    <cellStyle name="Normal 3 9 2 6" xfId="10224" xr:uid="{00000000-0005-0000-0000-000049280000}"/>
    <cellStyle name="Normal 3 9 2 6 2" xfId="10225" xr:uid="{00000000-0005-0000-0000-00004A280000}"/>
    <cellStyle name="Normal 3 9 2 6 3" xfId="10226" xr:uid="{00000000-0005-0000-0000-00004B280000}"/>
    <cellStyle name="Normal 3 9 2 7" xfId="10227" xr:uid="{00000000-0005-0000-0000-00004C280000}"/>
    <cellStyle name="Normal 3 9 2 8" xfId="10228" xr:uid="{00000000-0005-0000-0000-00004D280000}"/>
    <cellStyle name="Normal 3 9 2 9" xfId="10229" xr:uid="{00000000-0005-0000-0000-00004E280000}"/>
    <cellStyle name="Normal 3 9 3" xfId="10230" xr:uid="{00000000-0005-0000-0000-00004F280000}"/>
    <cellStyle name="Normal 3 9 3 2" xfId="10231" xr:uid="{00000000-0005-0000-0000-000050280000}"/>
    <cellStyle name="Normal 3 9 3 2 2" xfId="10232" xr:uid="{00000000-0005-0000-0000-000051280000}"/>
    <cellStyle name="Normal 3 9 3 2 2 2" xfId="10233" xr:uid="{00000000-0005-0000-0000-000052280000}"/>
    <cellStyle name="Normal 3 9 3 2 2 3" xfId="10234" xr:uid="{00000000-0005-0000-0000-000053280000}"/>
    <cellStyle name="Normal 3 9 3 2 3" xfId="10235" xr:uid="{00000000-0005-0000-0000-000054280000}"/>
    <cellStyle name="Normal 3 9 3 2 4" xfId="10236" xr:uid="{00000000-0005-0000-0000-000055280000}"/>
    <cellStyle name="Normal 3 9 3 3" xfId="10237" xr:uid="{00000000-0005-0000-0000-000056280000}"/>
    <cellStyle name="Normal 3 9 3 3 2" xfId="10238" xr:uid="{00000000-0005-0000-0000-000057280000}"/>
    <cellStyle name="Normal 3 9 3 3 2 2" xfId="10239" xr:uid="{00000000-0005-0000-0000-000058280000}"/>
    <cellStyle name="Normal 3 9 3 3 2 3" xfId="10240" xr:uid="{00000000-0005-0000-0000-000059280000}"/>
    <cellStyle name="Normal 3 9 3 3 3" xfId="10241" xr:uid="{00000000-0005-0000-0000-00005A280000}"/>
    <cellStyle name="Normal 3 9 3 3 4" xfId="10242" xr:uid="{00000000-0005-0000-0000-00005B280000}"/>
    <cellStyle name="Normal 3 9 3 4" xfId="10243" xr:uid="{00000000-0005-0000-0000-00005C280000}"/>
    <cellStyle name="Normal 3 9 3 4 2" xfId="10244" xr:uid="{00000000-0005-0000-0000-00005D280000}"/>
    <cellStyle name="Normal 3 9 3 4 2 2" xfId="10245" xr:uid="{00000000-0005-0000-0000-00005E280000}"/>
    <cellStyle name="Normal 3 9 3 4 2 3" xfId="10246" xr:uid="{00000000-0005-0000-0000-00005F280000}"/>
    <cellStyle name="Normal 3 9 3 4 3" xfId="10247" xr:uid="{00000000-0005-0000-0000-000060280000}"/>
    <cellStyle name="Normal 3 9 3 4 4" xfId="10248" xr:uid="{00000000-0005-0000-0000-000061280000}"/>
    <cellStyle name="Normal 3 9 3 5" xfId="10249" xr:uid="{00000000-0005-0000-0000-000062280000}"/>
    <cellStyle name="Normal 3 9 3 5 2" xfId="10250" xr:uid="{00000000-0005-0000-0000-000063280000}"/>
    <cellStyle name="Normal 3 9 3 5 3" xfId="10251" xr:uid="{00000000-0005-0000-0000-000064280000}"/>
    <cellStyle name="Normal 3 9 3 6" xfId="10252" xr:uid="{00000000-0005-0000-0000-000065280000}"/>
    <cellStyle name="Normal 3 9 3 7" xfId="10253" xr:uid="{00000000-0005-0000-0000-000066280000}"/>
    <cellStyle name="Normal 3 9 4" xfId="10254" xr:uid="{00000000-0005-0000-0000-000067280000}"/>
    <cellStyle name="Normal 3 9 4 2" xfId="10255" xr:uid="{00000000-0005-0000-0000-000068280000}"/>
    <cellStyle name="Normal 3 9 4 2 2" xfId="10256" xr:uid="{00000000-0005-0000-0000-000069280000}"/>
    <cellStyle name="Normal 3 9 4 2 3" xfId="10257" xr:uid="{00000000-0005-0000-0000-00006A280000}"/>
    <cellStyle name="Normal 3 9 4 3" xfId="10258" xr:uid="{00000000-0005-0000-0000-00006B280000}"/>
    <cellStyle name="Normal 3 9 4 4" xfId="10259" xr:uid="{00000000-0005-0000-0000-00006C280000}"/>
    <cellStyle name="Normal 3 9 5" xfId="10260" xr:uid="{00000000-0005-0000-0000-00006D280000}"/>
    <cellStyle name="Normal 3 9 5 2" xfId="10261" xr:uid="{00000000-0005-0000-0000-00006E280000}"/>
    <cellStyle name="Normal 3 9 5 2 2" xfId="10262" xr:uid="{00000000-0005-0000-0000-00006F280000}"/>
    <cellStyle name="Normal 3 9 5 2 3" xfId="10263" xr:uid="{00000000-0005-0000-0000-000070280000}"/>
    <cellStyle name="Normal 3 9 5 3" xfId="10264" xr:uid="{00000000-0005-0000-0000-000071280000}"/>
    <cellStyle name="Normal 3 9 5 4" xfId="10265" xr:uid="{00000000-0005-0000-0000-000072280000}"/>
    <cellStyle name="Normal 3 9 6" xfId="10266" xr:uid="{00000000-0005-0000-0000-000073280000}"/>
    <cellStyle name="Normal 3 9 6 2" xfId="10267" xr:uid="{00000000-0005-0000-0000-000074280000}"/>
    <cellStyle name="Normal 3 9 6 2 2" xfId="10268" xr:uid="{00000000-0005-0000-0000-000075280000}"/>
    <cellStyle name="Normal 3 9 6 2 3" xfId="10269" xr:uid="{00000000-0005-0000-0000-000076280000}"/>
    <cellStyle name="Normal 3 9 6 3" xfId="10270" xr:uid="{00000000-0005-0000-0000-000077280000}"/>
    <cellStyle name="Normal 3 9 6 4" xfId="10271" xr:uid="{00000000-0005-0000-0000-000078280000}"/>
    <cellStyle name="Normal 3 9 7" xfId="10272" xr:uid="{00000000-0005-0000-0000-000079280000}"/>
    <cellStyle name="Normal 3 9 7 2" xfId="10273" xr:uid="{00000000-0005-0000-0000-00007A280000}"/>
    <cellStyle name="Normal 3 9 7 3" xfId="10274" xr:uid="{00000000-0005-0000-0000-00007B280000}"/>
    <cellStyle name="Normal 3 9 8" xfId="10275" xr:uid="{00000000-0005-0000-0000-00007C280000}"/>
    <cellStyle name="Normal 3 9 9" xfId="10276" xr:uid="{00000000-0005-0000-0000-00007D280000}"/>
    <cellStyle name="Normal 3_ORÇAMENTO_URBANISMO 2" xfId="44030" xr:uid="{00000000-0005-0000-0000-00007E280000}"/>
    <cellStyle name="Normal 30" xfId="10277" xr:uid="{00000000-0005-0000-0000-00007F280000}"/>
    <cellStyle name="Normal 30 10" xfId="10278" xr:uid="{00000000-0005-0000-0000-000080280000}"/>
    <cellStyle name="Normal 30 11" xfId="10279" xr:uid="{00000000-0005-0000-0000-000081280000}"/>
    <cellStyle name="Normal 30 12" xfId="44076" xr:uid="{3126155E-BE1E-4D01-8E87-A3715244A222}"/>
    <cellStyle name="Normal 30 2" xfId="10280" xr:uid="{00000000-0005-0000-0000-000082280000}"/>
    <cellStyle name="Normal 30 2 10" xfId="10281" xr:uid="{00000000-0005-0000-0000-000083280000}"/>
    <cellStyle name="Normal 30 2 2" xfId="10282" xr:uid="{00000000-0005-0000-0000-000084280000}"/>
    <cellStyle name="Normal 30 2 2 2" xfId="10283" xr:uid="{00000000-0005-0000-0000-000085280000}"/>
    <cellStyle name="Normal 30 2 2 2 2" xfId="10284" xr:uid="{00000000-0005-0000-0000-000086280000}"/>
    <cellStyle name="Normal 30 2 2 2 2 2" xfId="10285" xr:uid="{00000000-0005-0000-0000-000087280000}"/>
    <cellStyle name="Normal 30 2 2 2 2 3" xfId="10286" xr:uid="{00000000-0005-0000-0000-000088280000}"/>
    <cellStyle name="Normal 30 2 2 2 3" xfId="10287" xr:uid="{00000000-0005-0000-0000-000089280000}"/>
    <cellStyle name="Normal 30 2 2 2 4" xfId="10288" xr:uid="{00000000-0005-0000-0000-00008A280000}"/>
    <cellStyle name="Normal 30 2 2 2 5" xfId="10289" xr:uid="{00000000-0005-0000-0000-00008B280000}"/>
    <cellStyle name="Normal 30 2 2 3" xfId="10290" xr:uid="{00000000-0005-0000-0000-00008C280000}"/>
    <cellStyle name="Normal 30 2 2 3 2" xfId="10291" xr:uid="{00000000-0005-0000-0000-00008D280000}"/>
    <cellStyle name="Normal 30 2 2 3 2 2" xfId="10292" xr:uid="{00000000-0005-0000-0000-00008E280000}"/>
    <cellStyle name="Normal 30 2 2 3 2 3" xfId="10293" xr:uid="{00000000-0005-0000-0000-00008F280000}"/>
    <cellStyle name="Normal 30 2 2 3 3" xfId="10294" xr:uid="{00000000-0005-0000-0000-000090280000}"/>
    <cellStyle name="Normal 30 2 2 3 4" xfId="10295" xr:uid="{00000000-0005-0000-0000-000091280000}"/>
    <cellStyle name="Normal 30 2 2 4" xfId="10296" xr:uid="{00000000-0005-0000-0000-000092280000}"/>
    <cellStyle name="Normal 30 2 2 4 2" xfId="10297" xr:uid="{00000000-0005-0000-0000-000093280000}"/>
    <cellStyle name="Normal 30 2 2 4 2 2" xfId="10298" xr:uid="{00000000-0005-0000-0000-000094280000}"/>
    <cellStyle name="Normal 30 2 2 4 2 3" xfId="10299" xr:uid="{00000000-0005-0000-0000-000095280000}"/>
    <cellStyle name="Normal 30 2 2 4 3" xfId="10300" xr:uid="{00000000-0005-0000-0000-000096280000}"/>
    <cellStyle name="Normal 30 2 2 4 4" xfId="10301" xr:uid="{00000000-0005-0000-0000-000097280000}"/>
    <cellStyle name="Normal 30 2 2 5" xfId="10302" xr:uid="{00000000-0005-0000-0000-000098280000}"/>
    <cellStyle name="Normal 30 2 2 5 2" xfId="10303" xr:uid="{00000000-0005-0000-0000-000099280000}"/>
    <cellStyle name="Normal 30 2 2 5 3" xfId="10304" xr:uid="{00000000-0005-0000-0000-00009A280000}"/>
    <cellStyle name="Normal 30 2 2 6" xfId="10305" xr:uid="{00000000-0005-0000-0000-00009B280000}"/>
    <cellStyle name="Normal 30 2 2 7" xfId="10306" xr:uid="{00000000-0005-0000-0000-00009C280000}"/>
    <cellStyle name="Normal 30 2 3" xfId="10307" xr:uid="{00000000-0005-0000-0000-00009D280000}"/>
    <cellStyle name="Normal 30 2 4" xfId="10308" xr:uid="{00000000-0005-0000-0000-00009E280000}"/>
    <cellStyle name="Normal 30 2 4 2" xfId="10309" xr:uid="{00000000-0005-0000-0000-00009F280000}"/>
    <cellStyle name="Normal 30 2 4 2 2" xfId="10310" xr:uid="{00000000-0005-0000-0000-0000A0280000}"/>
    <cellStyle name="Normal 30 2 4 2 3" xfId="10311" xr:uid="{00000000-0005-0000-0000-0000A1280000}"/>
    <cellStyle name="Normal 30 2 4 3" xfId="10312" xr:uid="{00000000-0005-0000-0000-0000A2280000}"/>
    <cellStyle name="Normal 30 2 4 4" xfId="10313" xr:uid="{00000000-0005-0000-0000-0000A3280000}"/>
    <cellStyle name="Normal 30 2 5" xfId="10314" xr:uid="{00000000-0005-0000-0000-0000A4280000}"/>
    <cellStyle name="Normal 30 2 5 2" xfId="10315" xr:uid="{00000000-0005-0000-0000-0000A5280000}"/>
    <cellStyle name="Normal 30 2 5 2 2" xfId="10316" xr:uid="{00000000-0005-0000-0000-0000A6280000}"/>
    <cellStyle name="Normal 30 2 5 2 3" xfId="10317" xr:uid="{00000000-0005-0000-0000-0000A7280000}"/>
    <cellStyle name="Normal 30 2 5 3" xfId="10318" xr:uid="{00000000-0005-0000-0000-0000A8280000}"/>
    <cellStyle name="Normal 30 2 5 4" xfId="10319" xr:uid="{00000000-0005-0000-0000-0000A9280000}"/>
    <cellStyle name="Normal 30 2 6" xfId="10320" xr:uid="{00000000-0005-0000-0000-0000AA280000}"/>
    <cellStyle name="Normal 30 2 6 2" xfId="10321" xr:uid="{00000000-0005-0000-0000-0000AB280000}"/>
    <cellStyle name="Normal 30 2 6 2 2" xfId="10322" xr:uid="{00000000-0005-0000-0000-0000AC280000}"/>
    <cellStyle name="Normal 30 2 6 2 3" xfId="10323" xr:uid="{00000000-0005-0000-0000-0000AD280000}"/>
    <cellStyle name="Normal 30 2 6 3" xfId="10324" xr:uid="{00000000-0005-0000-0000-0000AE280000}"/>
    <cellStyle name="Normal 30 2 6 4" xfId="10325" xr:uid="{00000000-0005-0000-0000-0000AF280000}"/>
    <cellStyle name="Normal 30 2 7" xfId="10326" xr:uid="{00000000-0005-0000-0000-0000B0280000}"/>
    <cellStyle name="Normal 30 2 7 2" xfId="10327" xr:uid="{00000000-0005-0000-0000-0000B1280000}"/>
    <cellStyle name="Normal 30 2 7 3" xfId="10328" xr:uid="{00000000-0005-0000-0000-0000B2280000}"/>
    <cellStyle name="Normal 30 2 8" xfId="10329" xr:uid="{00000000-0005-0000-0000-0000B3280000}"/>
    <cellStyle name="Normal 30 2 9" xfId="10330" xr:uid="{00000000-0005-0000-0000-0000B4280000}"/>
    <cellStyle name="Normal 30 3" xfId="10331" xr:uid="{00000000-0005-0000-0000-0000B5280000}"/>
    <cellStyle name="Normal 30 3 2" xfId="10332" xr:uid="{00000000-0005-0000-0000-0000B6280000}"/>
    <cellStyle name="Normal 30 3 2 2" xfId="10333" xr:uid="{00000000-0005-0000-0000-0000B7280000}"/>
    <cellStyle name="Normal 30 3 2 2 2" xfId="10334" xr:uid="{00000000-0005-0000-0000-0000B8280000}"/>
    <cellStyle name="Normal 30 3 2 2 3" xfId="10335" xr:uid="{00000000-0005-0000-0000-0000B9280000}"/>
    <cellStyle name="Normal 30 3 2 3" xfId="10336" xr:uid="{00000000-0005-0000-0000-0000BA280000}"/>
    <cellStyle name="Normal 30 3 2 4" xfId="10337" xr:uid="{00000000-0005-0000-0000-0000BB280000}"/>
    <cellStyle name="Normal 30 3 2 5" xfId="10338" xr:uid="{00000000-0005-0000-0000-0000BC280000}"/>
    <cellStyle name="Normal 30 3 3" xfId="10339" xr:uid="{00000000-0005-0000-0000-0000BD280000}"/>
    <cellStyle name="Normal 30 3 3 2" xfId="10340" xr:uid="{00000000-0005-0000-0000-0000BE280000}"/>
    <cellStyle name="Normal 30 3 3 2 2" xfId="10341" xr:uid="{00000000-0005-0000-0000-0000BF280000}"/>
    <cellStyle name="Normal 30 3 3 2 3" xfId="10342" xr:uid="{00000000-0005-0000-0000-0000C0280000}"/>
    <cellStyle name="Normal 30 3 3 3" xfId="10343" xr:uid="{00000000-0005-0000-0000-0000C1280000}"/>
    <cellStyle name="Normal 30 3 3 4" xfId="10344" xr:uid="{00000000-0005-0000-0000-0000C2280000}"/>
    <cellStyle name="Normal 30 3 4" xfId="10345" xr:uid="{00000000-0005-0000-0000-0000C3280000}"/>
    <cellStyle name="Normal 30 3 4 2" xfId="10346" xr:uid="{00000000-0005-0000-0000-0000C4280000}"/>
    <cellStyle name="Normal 30 3 4 2 2" xfId="10347" xr:uid="{00000000-0005-0000-0000-0000C5280000}"/>
    <cellStyle name="Normal 30 3 4 2 3" xfId="10348" xr:uid="{00000000-0005-0000-0000-0000C6280000}"/>
    <cellStyle name="Normal 30 3 4 3" xfId="10349" xr:uid="{00000000-0005-0000-0000-0000C7280000}"/>
    <cellStyle name="Normal 30 3 4 4" xfId="10350" xr:uid="{00000000-0005-0000-0000-0000C8280000}"/>
    <cellStyle name="Normal 30 3 5" xfId="10351" xr:uid="{00000000-0005-0000-0000-0000C9280000}"/>
    <cellStyle name="Normal 30 3 5 2" xfId="10352" xr:uid="{00000000-0005-0000-0000-0000CA280000}"/>
    <cellStyle name="Normal 30 3 5 3" xfId="10353" xr:uid="{00000000-0005-0000-0000-0000CB280000}"/>
    <cellStyle name="Normal 30 3 6" xfId="10354" xr:uid="{00000000-0005-0000-0000-0000CC280000}"/>
    <cellStyle name="Normal 30 3 7" xfId="10355" xr:uid="{00000000-0005-0000-0000-0000CD280000}"/>
    <cellStyle name="Normal 30 4" xfId="10356" xr:uid="{00000000-0005-0000-0000-0000CE280000}"/>
    <cellStyle name="Normal 30 4 2" xfId="10357" xr:uid="{00000000-0005-0000-0000-0000CF280000}"/>
    <cellStyle name="Normal 30 5" xfId="10358" xr:uid="{00000000-0005-0000-0000-0000D0280000}"/>
    <cellStyle name="Normal 30 5 2" xfId="10359" xr:uid="{00000000-0005-0000-0000-0000D1280000}"/>
    <cellStyle name="Normal 30 5 2 2" xfId="10360" xr:uid="{00000000-0005-0000-0000-0000D2280000}"/>
    <cellStyle name="Normal 30 5 2 3" xfId="10361" xr:uid="{00000000-0005-0000-0000-0000D3280000}"/>
    <cellStyle name="Normal 30 5 3" xfId="10362" xr:uid="{00000000-0005-0000-0000-0000D4280000}"/>
    <cellStyle name="Normal 30 5 4" xfId="10363" xr:uid="{00000000-0005-0000-0000-0000D5280000}"/>
    <cellStyle name="Normal 30 6" xfId="10364" xr:uid="{00000000-0005-0000-0000-0000D6280000}"/>
    <cellStyle name="Normal 30 6 2" xfId="10365" xr:uid="{00000000-0005-0000-0000-0000D7280000}"/>
    <cellStyle name="Normal 30 6 2 2" xfId="10366" xr:uid="{00000000-0005-0000-0000-0000D8280000}"/>
    <cellStyle name="Normal 30 6 2 3" xfId="10367" xr:uid="{00000000-0005-0000-0000-0000D9280000}"/>
    <cellStyle name="Normal 30 6 3" xfId="10368" xr:uid="{00000000-0005-0000-0000-0000DA280000}"/>
    <cellStyle name="Normal 30 6 4" xfId="10369" xr:uid="{00000000-0005-0000-0000-0000DB280000}"/>
    <cellStyle name="Normal 30 7" xfId="10370" xr:uid="{00000000-0005-0000-0000-0000DC280000}"/>
    <cellStyle name="Normal 30 7 2" xfId="10371" xr:uid="{00000000-0005-0000-0000-0000DD280000}"/>
    <cellStyle name="Normal 30 7 2 2" xfId="10372" xr:uid="{00000000-0005-0000-0000-0000DE280000}"/>
    <cellStyle name="Normal 30 7 2 3" xfId="10373" xr:uid="{00000000-0005-0000-0000-0000DF280000}"/>
    <cellStyle name="Normal 30 7 3" xfId="10374" xr:uid="{00000000-0005-0000-0000-0000E0280000}"/>
    <cellStyle name="Normal 30 7 4" xfId="10375" xr:uid="{00000000-0005-0000-0000-0000E1280000}"/>
    <cellStyle name="Normal 30 8" xfId="10376" xr:uid="{00000000-0005-0000-0000-0000E2280000}"/>
    <cellStyle name="Normal 30 8 2" xfId="10377" xr:uid="{00000000-0005-0000-0000-0000E3280000}"/>
    <cellStyle name="Normal 30 8 3" xfId="10378" xr:uid="{00000000-0005-0000-0000-0000E4280000}"/>
    <cellStyle name="Normal 30 9" xfId="10379" xr:uid="{00000000-0005-0000-0000-0000E5280000}"/>
    <cellStyle name="Normal 31" xfId="10380" xr:uid="{00000000-0005-0000-0000-0000E6280000}"/>
    <cellStyle name="Normal 31 10" xfId="10381" xr:uid="{00000000-0005-0000-0000-0000E7280000}"/>
    <cellStyle name="Normal 31 11" xfId="10382" xr:uid="{00000000-0005-0000-0000-0000E8280000}"/>
    <cellStyle name="Normal 31 2" xfId="10383" xr:uid="{00000000-0005-0000-0000-0000E9280000}"/>
    <cellStyle name="Normal 31 2 10" xfId="10384" xr:uid="{00000000-0005-0000-0000-0000EA280000}"/>
    <cellStyle name="Normal 31 2 2" xfId="10385" xr:uid="{00000000-0005-0000-0000-0000EB280000}"/>
    <cellStyle name="Normal 31 2 2 2" xfId="10386" xr:uid="{00000000-0005-0000-0000-0000EC280000}"/>
    <cellStyle name="Normal 31 2 2 2 2" xfId="10387" xr:uid="{00000000-0005-0000-0000-0000ED280000}"/>
    <cellStyle name="Normal 31 2 2 2 2 2" xfId="10388" xr:uid="{00000000-0005-0000-0000-0000EE280000}"/>
    <cellStyle name="Normal 31 2 2 2 2 3" xfId="10389" xr:uid="{00000000-0005-0000-0000-0000EF280000}"/>
    <cellStyle name="Normal 31 2 2 2 3" xfId="10390" xr:uid="{00000000-0005-0000-0000-0000F0280000}"/>
    <cellStyle name="Normal 31 2 2 2 4" xfId="10391" xr:uid="{00000000-0005-0000-0000-0000F1280000}"/>
    <cellStyle name="Normal 31 2 2 2 5" xfId="10392" xr:uid="{00000000-0005-0000-0000-0000F2280000}"/>
    <cellStyle name="Normal 31 2 2 3" xfId="10393" xr:uid="{00000000-0005-0000-0000-0000F3280000}"/>
    <cellStyle name="Normal 31 2 2 3 2" xfId="10394" xr:uid="{00000000-0005-0000-0000-0000F4280000}"/>
    <cellStyle name="Normal 31 2 2 3 2 2" xfId="10395" xr:uid="{00000000-0005-0000-0000-0000F5280000}"/>
    <cellStyle name="Normal 31 2 2 3 2 3" xfId="10396" xr:uid="{00000000-0005-0000-0000-0000F6280000}"/>
    <cellStyle name="Normal 31 2 2 3 3" xfId="10397" xr:uid="{00000000-0005-0000-0000-0000F7280000}"/>
    <cellStyle name="Normal 31 2 2 3 4" xfId="10398" xr:uid="{00000000-0005-0000-0000-0000F8280000}"/>
    <cellStyle name="Normal 31 2 2 4" xfId="10399" xr:uid="{00000000-0005-0000-0000-0000F9280000}"/>
    <cellStyle name="Normal 31 2 2 4 2" xfId="10400" xr:uid="{00000000-0005-0000-0000-0000FA280000}"/>
    <cellStyle name="Normal 31 2 2 4 2 2" xfId="10401" xr:uid="{00000000-0005-0000-0000-0000FB280000}"/>
    <cellStyle name="Normal 31 2 2 4 2 3" xfId="10402" xr:uid="{00000000-0005-0000-0000-0000FC280000}"/>
    <cellStyle name="Normal 31 2 2 4 3" xfId="10403" xr:uid="{00000000-0005-0000-0000-0000FD280000}"/>
    <cellStyle name="Normal 31 2 2 4 4" xfId="10404" xr:uid="{00000000-0005-0000-0000-0000FE280000}"/>
    <cellStyle name="Normal 31 2 2 5" xfId="10405" xr:uid="{00000000-0005-0000-0000-0000FF280000}"/>
    <cellStyle name="Normal 31 2 2 5 2" xfId="10406" xr:uid="{00000000-0005-0000-0000-000000290000}"/>
    <cellStyle name="Normal 31 2 2 5 3" xfId="10407" xr:uid="{00000000-0005-0000-0000-000001290000}"/>
    <cellStyle name="Normal 31 2 2 6" xfId="10408" xr:uid="{00000000-0005-0000-0000-000002290000}"/>
    <cellStyle name="Normal 31 2 2 7" xfId="10409" xr:uid="{00000000-0005-0000-0000-000003290000}"/>
    <cellStyle name="Normal 31 2 3" xfId="10410" xr:uid="{00000000-0005-0000-0000-000004290000}"/>
    <cellStyle name="Normal 31 2 4" xfId="10411" xr:uid="{00000000-0005-0000-0000-000005290000}"/>
    <cellStyle name="Normal 31 2 4 2" xfId="10412" xr:uid="{00000000-0005-0000-0000-000006290000}"/>
    <cellStyle name="Normal 31 2 4 2 2" xfId="10413" xr:uid="{00000000-0005-0000-0000-000007290000}"/>
    <cellStyle name="Normal 31 2 4 2 3" xfId="10414" xr:uid="{00000000-0005-0000-0000-000008290000}"/>
    <cellStyle name="Normal 31 2 4 3" xfId="10415" xr:uid="{00000000-0005-0000-0000-000009290000}"/>
    <cellStyle name="Normal 31 2 4 4" xfId="10416" xr:uid="{00000000-0005-0000-0000-00000A290000}"/>
    <cellStyle name="Normal 31 2 5" xfId="10417" xr:uid="{00000000-0005-0000-0000-00000B290000}"/>
    <cellStyle name="Normal 31 2 5 2" xfId="10418" xr:uid="{00000000-0005-0000-0000-00000C290000}"/>
    <cellStyle name="Normal 31 2 5 2 2" xfId="10419" xr:uid="{00000000-0005-0000-0000-00000D290000}"/>
    <cellStyle name="Normal 31 2 5 2 3" xfId="10420" xr:uid="{00000000-0005-0000-0000-00000E290000}"/>
    <cellStyle name="Normal 31 2 5 3" xfId="10421" xr:uid="{00000000-0005-0000-0000-00000F290000}"/>
    <cellStyle name="Normal 31 2 5 4" xfId="10422" xr:uid="{00000000-0005-0000-0000-000010290000}"/>
    <cellStyle name="Normal 31 2 6" xfId="10423" xr:uid="{00000000-0005-0000-0000-000011290000}"/>
    <cellStyle name="Normal 31 2 6 2" xfId="10424" xr:uid="{00000000-0005-0000-0000-000012290000}"/>
    <cellStyle name="Normal 31 2 6 2 2" xfId="10425" xr:uid="{00000000-0005-0000-0000-000013290000}"/>
    <cellStyle name="Normal 31 2 6 2 3" xfId="10426" xr:uid="{00000000-0005-0000-0000-000014290000}"/>
    <cellStyle name="Normal 31 2 6 3" xfId="10427" xr:uid="{00000000-0005-0000-0000-000015290000}"/>
    <cellStyle name="Normal 31 2 6 4" xfId="10428" xr:uid="{00000000-0005-0000-0000-000016290000}"/>
    <cellStyle name="Normal 31 2 7" xfId="10429" xr:uid="{00000000-0005-0000-0000-000017290000}"/>
    <cellStyle name="Normal 31 2 7 2" xfId="10430" xr:uid="{00000000-0005-0000-0000-000018290000}"/>
    <cellStyle name="Normal 31 2 7 3" xfId="10431" xr:uid="{00000000-0005-0000-0000-000019290000}"/>
    <cellStyle name="Normal 31 2 8" xfId="10432" xr:uid="{00000000-0005-0000-0000-00001A290000}"/>
    <cellStyle name="Normal 31 2 9" xfId="10433" xr:uid="{00000000-0005-0000-0000-00001B290000}"/>
    <cellStyle name="Normal 31 3" xfId="10434" xr:uid="{00000000-0005-0000-0000-00001C290000}"/>
    <cellStyle name="Normal 31 3 2" xfId="10435" xr:uid="{00000000-0005-0000-0000-00001D290000}"/>
    <cellStyle name="Normal 31 3 2 2" xfId="10436" xr:uid="{00000000-0005-0000-0000-00001E290000}"/>
    <cellStyle name="Normal 31 3 2 2 2" xfId="10437" xr:uid="{00000000-0005-0000-0000-00001F290000}"/>
    <cellStyle name="Normal 31 3 2 2 3" xfId="10438" xr:uid="{00000000-0005-0000-0000-000020290000}"/>
    <cellStyle name="Normal 31 3 2 3" xfId="10439" xr:uid="{00000000-0005-0000-0000-000021290000}"/>
    <cellStyle name="Normal 31 3 2 4" xfId="10440" xr:uid="{00000000-0005-0000-0000-000022290000}"/>
    <cellStyle name="Normal 31 3 3" xfId="10441" xr:uid="{00000000-0005-0000-0000-000023290000}"/>
    <cellStyle name="Normal 31 3 3 2" xfId="10442" xr:uid="{00000000-0005-0000-0000-000024290000}"/>
    <cellStyle name="Normal 31 3 3 2 2" xfId="10443" xr:uid="{00000000-0005-0000-0000-000025290000}"/>
    <cellStyle name="Normal 31 3 3 2 3" xfId="10444" xr:uid="{00000000-0005-0000-0000-000026290000}"/>
    <cellStyle name="Normal 31 3 3 3" xfId="10445" xr:uid="{00000000-0005-0000-0000-000027290000}"/>
    <cellStyle name="Normal 31 3 3 4" xfId="10446" xr:uid="{00000000-0005-0000-0000-000028290000}"/>
    <cellStyle name="Normal 31 3 4" xfId="10447" xr:uid="{00000000-0005-0000-0000-000029290000}"/>
    <cellStyle name="Normal 31 3 4 2" xfId="10448" xr:uid="{00000000-0005-0000-0000-00002A290000}"/>
    <cellStyle name="Normal 31 3 4 2 2" xfId="10449" xr:uid="{00000000-0005-0000-0000-00002B290000}"/>
    <cellStyle name="Normal 31 3 4 2 3" xfId="10450" xr:uid="{00000000-0005-0000-0000-00002C290000}"/>
    <cellStyle name="Normal 31 3 4 3" xfId="10451" xr:uid="{00000000-0005-0000-0000-00002D290000}"/>
    <cellStyle name="Normal 31 3 4 4" xfId="10452" xr:uid="{00000000-0005-0000-0000-00002E290000}"/>
    <cellStyle name="Normal 31 3 5" xfId="10453" xr:uid="{00000000-0005-0000-0000-00002F290000}"/>
    <cellStyle name="Normal 31 3 5 2" xfId="10454" xr:uid="{00000000-0005-0000-0000-000030290000}"/>
    <cellStyle name="Normal 31 3 5 3" xfId="10455" xr:uid="{00000000-0005-0000-0000-000031290000}"/>
    <cellStyle name="Normal 31 3 6" xfId="10456" xr:uid="{00000000-0005-0000-0000-000032290000}"/>
    <cellStyle name="Normal 31 3 7" xfId="10457" xr:uid="{00000000-0005-0000-0000-000033290000}"/>
    <cellStyle name="Normal 31 3 8" xfId="10458" xr:uid="{00000000-0005-0000-0000-000034290000}"/>
    <cellStyle name="Normal 31 4" xfId="10459" xr:uid="{00000000-0005-0000-0000-000035290000}"/>
    <cellStyle name="Normal 31 5" xfId="10460" xr:uid="{00000000-0005-0000-0000-000036290000}"/>
    <cellStyle name="Normal 31 5 2" xfId="10461" xr:uid="{00000000-0005-0000-0000-000037290000}"/>
    <cellStyle name="Normal 31 5 2 2" xfId="10462" xr:uid="{00000000-0005-0000-0000-000038290000}"/>
    <cellStyle name="Normal 31 5 2 3" xfId="10463" xr:uid="{00000000-0005-0000-0000-000039290000}"/>
    <cellStyle name="Normal 31 5 3" xfId="10464" xr:uid="{00000000-0005-0000-0000-00003A290000}"/>
    <cellStyle name="Normal 31 5 4" xfId="10465" xr:uid="{00000000-0005-0000-0000-00003B290000}"/>
    <cellStyle name="Normal 31 6" xfId="10466" xr:uid="{00000000-0005-0000-0000-00003C290000}"/>
    <cellStyle name="Normal 31 6 2" xfId="10467" xr:uid="{00000000-0005-0000-0000-00003D290000}"/>
    <cellStyle name="Normal 31 6 2 2" xfId="10468" xr:uid="{00000000-0005-0000-0000-00003E290000}"/>
    <cellStyle name="Normal 31 6 2 3" xfId="10469" xr:uid="{00000000-0005-0000-0000-00003F290000}"/>
    <cellStyle name="Normal 31 6 3" xfId="10470" xr:uid="{00000000-0005-0000-0000-000040290000}"/>
    <cellStyle name="Normal 31 6 4" xfId="10471" xr:uid="{00000000-0005-0000-0000-000041290000}"/>
    <cellStyle name="Normal 31 7" xfId="10472" xr:uid="{00000000-0005-0000-0000-000042290000}"/>
    <cellStyle name="Normal 31 7 2" xfId="10473" xr:uid="{00000000-0005-0000-0000-000043290000}"/>
    <cellStyle name="Normal 31 7 2 2" xfId="10474" xr:uid="{00000000-0005-0000-0000-000044290000}"/>
    <cellStyle name="Normal 31 7 2 3" xfId="10475" xr:uid="{00000000-0005-0000-0000-000045290000}"/>
    <cellStyle name="Normal 31 7 3" xfId="10476" xr:uid="{00000000-0005-0000-0000-000046290000}"/>
    <cellStyle name="Normal 31 7 4" xfId="10477" xr:uid="{00000000-0005-0000-0000-000047290000}"/>
    <cellStyle name="Normal 31 8" xfId="10478" xr:uid="{00000000-0005-0000-0000-000048290000}"/>
    <cellStyle name="Normal 31 8 2" xfId="10479" xr:uid="{00000000-0005-0000-0000-000049290000}"/>
    <cellStyle name="Normal 31 8 3" xfId="10480" xr:uid="{00000000-0005-0000-0000-00004A290000}"/>
    <cellStyle name="Normal 31 9" xfId="10481" xr:uid="{00000000-0005-0000-0000-00004B290000}"/>
    <cellStyle name="Normal 32" xfId="10482" xr:uid="{00000000-0005-0000-0000-00004C290000}"/>
    <cellStyle name="Normal 32 10" xfId="10483" xr:uid="{00000000-0005-0000-0000-00004D290000}"/>
    <cellStyle name="Normal 32 11" xfId="10484" xr:uid="{00000000-0005-0000-0000-00004E290000}"/>
    <cellStyle name="Normal 32 2" xfId="10485" xr:uid="{00000000-0005-0000-0000-00004F290000}"/>
    <cellStyle name="Normal 32 2 10" xfId="10486" xr:uid="{00000000-0005-0000-0000-000050290000}"/>
    <cellStyle name="Normal 32 2 2" xfId="10487" xr:uid="{00000000-0005-0000-0000-000051290000}"/>
    <cellStyle name="Normal 32 2 2 2" xfId="10488" xr:uid="{00000000-0005-0000-0000-000052290000}"/>
    <cellStyle name="Normal 32 2 2 2 2" xfId="10489" xr:uid="{00000000-0005-0000-0000-000053290000}"/>
    <cellStyle name="Normal 32 2 2 2 2 2" xfId="10490" xr:uid="{00000000-0005-0000-0000-000054290000}"/>
    <cellStyle name="Normal 32 2 2 2 2 3" xfId="10491" xr:uid="{00000000-0005-0000-0000-000055290000}"/>
    <cellStyle name="Normal 32 2 2 2 3" xfId="10492" xr:uid="{00000000-0005-0000-0000-000056290000}"/>
    <cellStyle name="Normal 32 2 2 2 4" xfId="10493" xr:uid="{00000000-0005-0000-0000-000057290000}"/>
    <cellStyle name="Normal 32 2 2 2 5" xfId="10494" xr:uid="{00000000-0005-0000-0000-000058290000}"/>
    <cellStyle name="Normal 32 2 2 3" xfId="10495" xr:uid="{00000000-0005-0000-0000-000059290000}"/>
    <cellStyle name="Normal 32 2 2 3 2" xfId="10496" xr:uid="{00000000-0005-0000-0000-00005A290000}"/>
    <cellStyle name="Normal 32 2 2 3 2 2" xfId="10497" xr:uid="{00000000-0005-0000-0000-00005B290000}"/>
    <cellStyle name="Normal 32 2 2 3 2 3" xfId="10498" xr:uid="{00000000-0005-0000-0000-00005C290000}"/>
    <cellStyle name="Normal 32 2 2 3 3" xfId="10499" xr:uid="{00000000-0005-0000-0000-00005D290000}"/>
    <cellStyle name="Normal 32 2 2 3 4" xfId="10500" xr:uid="{00000000-0005-0000-0000-00005E290000}"/>
    <cellStyle name="Normal 32 2 2 4" xfId="10501" xr:uid="{00000000-0005-0000-0000-00005F290000}"/>
    <cellStyle name="Normal 32 2 2 4 2" xfId="10502" xr:uid="{00000000-0005-0000-0000-000060290000}"/>
    <cellStyle name="Normal 32 2 2 4 2 2" xfId="10503" xr:uid="{00000000-0005-0000-0000-000061290000}"/>
    <cellStyle name="Normal 32 2 2 4 2 3" xfId="10504" xr:uid="{00000000-0005-0000-0000-000062290000}"/>
    <cellStyle name="Normal 32 2 2 4 3" xfId="10505" xr:uid="{00000000-0005-0000-0000-000063290000}"/>
    <cellStyle name="Normal 32 2 2 4 4" xfId="10506" xr:uid="{00000000-0005-0000-0000-000064290000}"/>
    <cellStyle name="Normal 32 2 2 5" xfId="10507" xr:uid="{00000000-0005-0000-0000-000065290000}"/>
    <cellStyle name="Normal 32 2 2 5 2" xfId="10508" xr:uid="{00000000-0005-0000-0000-000066290000}"/>
    <cellStyle name="Normal 32 2 2 5 3" xfId="10509" xr:uid="{00000000-0005-0000-0000-000067290000}"/>
    <cellStyle name="Normal 32 2 2 6" xfId="10510" xr:uid="{00000000-0005-0000-0000-000068290000}"/>
    <cellStyle name="Normal 32 2 2 7" xfId="10511" xr:uid="{00000000-0005-0000-0000-000069290000}"/>
    <cellStyle name="Normal 32 2 3" xfId="10512" xr:uid="{00000000-0005-0000-0000-00006A290000}"/>
    <cellStyle name="Normal 32 2 4" xfId="10513" xr:uid="{00000000-0005-0000-0000-00006B290000}"/>
    <cellStyle name="Normal 32 2 4 2" xfId="10514" xr:uid="{00000000-0005-0000-0000-00006C290000}"/>
    <cellStyle name="Normal 32 2 4 2 2" xfId="10515" xr:uid="{00000000-0005-0000-0000-00006D290000}"/>
    <cellStyle name="Normal 32 2 4 2 3" xfId="10516" xr:uid="{00000000-0005-0000-0000-00006E290000}"/>
    <cellStyle name="Normal 32 2 4 3" xfId="10517" xr:uid="{00000000-0005-0000-0000-00006F290000}"/>
    <cellStyle name="Normal 32 2 4 4" xfId="10518" xr:uid="{00000000-0005-0000-0000-000070290000}"/>
    <cellStyle name="Normal 32 2 5" xfId="10519" xr:uid="{00000000-0005-0000-0000-000071290000}"/>
    <cellStyle name="Normal 32 2 5 2" xfId="10520" xr:uid="{00000000-0005-0000-0000-000072290000}"/>
    <cellStyle name="Normal 32 2 5 2 2" xfId="10521" xr:uid="{00000000-0005-0000-0000-000073290000}"/>
    <cellStyle name="Normal 32 2 5 2 3" xfId="10522" xr:uid="{00000000-0005-0000-0000-000074290000}"/>
    <cellStyle name="Normal 32 2 5 3" xfId="10523" xr:uid="{00000000-0005-0000-0000-000075290000}"/>
    <cellStyle name="Normal 32 2 5 4" xfId="10524" xr:uid="{00000000-0005-0000-0000-000076290000}"/>
    <cellStyle name="Normal 32 2 6" xfId="10525" xr:uid="{00000000-0005-0000-0000-000077290000}"/>
    <cellStyle name="Normal 32 2 6 2" xfId="10526" xr:uid="{00000000-0005-0000-0000-000078290000}"/>
    <cellStyle name="Normal 32 2 6 2 2" xfId="10527" xr:uid="{00000000-0005-0000-0000-000079290000}"/>
    <cellStyle name="Normal 32 2 6 2 3" xfId="10528" xr:uid="{00000000-0005-0000-0000-00007A290000}"/>
    <cellStyle name="Normal 32 2 6 3" xfId="10529" xr:uid="{00000000-0005-0000-0000-00007B290000}"/>
    <cellStyle name="Normal 32 2 6 4" xfId="10530" xr:uid="{00000000-0005-0000-0000-00007C290000}"/>
    <cellStyle name="Normal 32 2 7" xfId="10531" xr:uid="{00000000-0005-0000-0000-00007D290000}"/>
    <cellStyle name="Normal 32 2 7 2" xfId="10532" xr:uid="{00000000-0005-0000-0000-00007E290000}"/>
    <cellStyle name="Normal 32 2 7 3" xfId="10533" xr:uid="{00000000-0005-0000-0000-00007F290000}"/>
    <cellStyle name="Normal 32 2 8" xfId="10534" xr:uid="{00000000-0005-0000-0000-000080290000}"/>
    <cellStyle name="Normal 32 2 9" xfId="10535" xr:uid="{00000000-0005-0000-0000-000081290000}"/>
    <cellStyle name="Normal 32 3" xfId="10536" xr:uid="{00000000-0005-0000-0000-000082290000}"/>
    <cellStyle name="Normal 32 3 2" xfId="10537" xr:uid="{00000000-0005-0000-0000-000083290000}"/>
    <cellStyle name="Normal 32 3 2 2" xfId="10538" xr:uid="{00000000-0005-0000-0000-000084290000}"/>
    <cellStyle name="Normal 32 3 2 2 2" xfId="10539" xr:uid="{00000000-0005-0000-0000-000085290000}"/>
    <cellStyle name="Normal 32 3 2 2 3" xfId="10540" xr:uid="{00000000-0005-0000-0000-000086290000}"/>
    <cellStyle name="Normal 32 3 2 3" xfId="10541" xr:uid="{00000000-0005-0000-0000-000087290000}"/>
    <cellStyle name="Normal 32 3 2 4" xfId="10542" xr:uid="{00000000-0005-0000-0000-000088290000}"/>
    <cellStyle name="Normal 32 3 3" xfId="10543" xr:uid="{00000000-0005-0000-0000-000089290000}"/>
    <cellStyle name="Normal 32 3 3 2" xfId="10544" xr:uid="{00000000-0005-0000-0000-00008A290000}"/>
    <cellStyle name="Normal 32 3 3 2 2" xfId="10545" xr:uid="{00000000-0005-0000-0000-00008B290000}"/>
    <cellStyle name="Normal 32 3 3 2 3" xfId="10546" xr:uid="{00000000-0005-0000-0000-00008C290000}"/>
    <cellStyle name="Normal 32 3 3 3" xfId="10547" xr:uid="{00000000-0005-0000-0000-00008D290000}"/>
    <cellStyle name="Normal 32 3 3 4" xfId="10548" xr:uid="{00000000-0005-0000-0000-00008E290000}"/>
    <cellStyle name="Normal 32 3 4" xfId="10549" xr:uid="{00000000-0005-0000-0000-00008F290000}"/>
    <cellStyle name="Normal 32 3 4 2" xfId="10550" xr:uid="{00000000-0005-0000-0000-000090290000}"/>
    <cellStyle name="Normal 32 3 4 2 2" xfId="10551" xr:uid="{00000000-0005-0000-0000-000091290000}"/>
    <cellStyle name="Normal 32 3 4 2 3" xfId="10552" xr:uid="{00000000-0005-0000-0000-000092290000}"/>
    <cellStyle name="Normal 32 3 4 3" xfId="10553" xr:uid="{00000000-0005-0000-0000-000093290000}"/>
    <cellStyle name="Normal 32 3 4 4" xfId="10554" xr:uid="{00000000-0005-0000-0000-000094290000}"/>
    <cellStyle name="Normal 32 3 5" xfId="10555" xr:uid="{00000000-0005-0000-0000-000095290000}"/>
    <cellStyle name="Normal 32 3 5 2" xfId="10556" xr:uid="{00000000-0005-0000-0000-000096290000}"/>
    <cellStyle name="Normal 32 3 5 3" xfId="10557" xr:uid="{00000000-0005-0000-0000-000097290000}"/>
    <cellStyle name="Normal 32 3 6" xfId="10558" xr:uid="{00000000-0005-0000-0000-000098290000}"/>
    <cellStyle name="Normal 32 3 7" xfId="10559" xr:uid="{00000000-0005-0000-0000-000099290000}"/>
    <cellStyle name="Normal 32 3 8" xfId="10560" xr:uid="{00000000-0005-0000-0000-00009A290000}"/>
    <cellStyle name="Normal 32 4" xfId="10561" xr:uid="{00000000-0005-0000-0000-00009B290000}"/>
    <cellStyle name="Normal 32 5" xfId="10562" xr:uid="{00000000-0005-0000-0000-00009C290000}"/>
    <cellStyle name="Normal 32 5 2" xfId="10563" xr:uid="{00000000-0005-0000-0000-00009D290000}"/>
    <cellStyle name="Normal 32 5 2 2" xfId="10564" xr:uid="{00000000-0005-0000-0000-00009E290000}"/>
    <cellStyle name="Normal 32 5 2 3" xfId="10565" xr:uid="{00000000-0005-0000-0000-00009F290000}"/>
    <cellStyle name="Normal 32 5 3" xfId="10566" xr:uid="{00000000-0005-0000-0000-0000A0290000}"/>
    <cellStyle name="Normal 32 5 4" xfId="10567" xr:uid="{00000000-0005-0000-0000-0000A1290000}"/>
    <cellStyle name="Normal 32 6" xfId="10568" xr:uid="{00000000-0005-0000-0000-0000A2290000}"/>
    <cellStyle name="Normal 32 6 2" xfId="10569" xr:uid="{00000000-0005-0000-0000-0000A3290000}"/>
    <cellStyle name="Normal 32 6 2 2" xfId="10570" xr:uid="{00000000-0005-0000-0000-0000A4290000}"/>
    <cellStyle name="Normal 32 6 2 3" xfId="10571" xr:uid="{00000000-0005-0000-0000-0000A5290000}"/>
    <cellStyle name="Normal 32 6 3" xfId="10572" xr:uid="{00000000-0005-0000-0000-0000A6290000}"/>
    <cellStyle name="Normal 32 6 4" xfId="10573" xr:uid="{00000000-0005-0000-0000-0000A7290000}"/>
    <cellStyle name="Normal 32 7" xfId="10574" xr:uid="{00000000-0005-0000-0000-0000A8290000}"/>
    <cellStyle name="Normal 32 7 2" xfId="10575" xr:uid="{00000000-0005-0000-0000-0000A9290000}"/>
    <cellStyle name="Normal 32 7 2 2" xfId="10576" xr:uid="{00000000-0005-0000-0000-0000AA290000}"/>
    <cellStyle name="Normal 32 7 2 3" xfId="10577" xr:uid="{00000000-0005-0000-0000-0000AB290000}"/>
    <cellStyle name="Normal 32 7 3" xfId="10578" xr:uid="{00000000-0005-0000-0000-0000AC290000}"/>
    <cellStyle name="Normal 32 7 4" xfId="10579" xr:uid="{00000000-0005-0000-0000-0000AD290000}"/>
    <cellStyle name="Normal 32 8" xfId="10580" xr:uid="{00000000-0005-0000-0000-0000AE290000}"/>
    <cellStyle name="Normal 32 8 2" xfId="10581" xr:uid="{00000000-0005-0000-0000-0000AF290000}"/>
    <cellStyle name="Normal 32 8 3" xfId="10582" xr:uid="{00000000-0005-0000-0000-0000B0290000}"/>
    <cellStyle name="Normal 32 9" xfId="10583" xr:uid="{00000000-0005-0000-0000-0000B1290000}"/>
    <cellStyle name="Normal 33" xfId="10584" xr:uid="{00000000-0005-0000-0000-0000B2290000}"/>
    <cellStyle name="Normal 33 10" xfId="10585" xr:uid="{00000000-0005-0000-0000-0000B3290000}"/>
    <cellStyle name="Normal 33 11" xfId="10586" xr:uid="{00000000-0005-0000-0000-0000B4290000}"/>
    <cellStyle name="Normal 33 2" xfId="10587" xr:uid="{00000000-0005-0000-0000-0000B5290000}"/>
    <cellStyle name="Normal 33 2 10" xfId="10588" xr:uid="{00000000-0005-0000-0000-0000B6290000}"/>
    <cellStyle name="Normal 33 2 2" xfId="10589" xr:uid="{00000000-0005-0000-0000-0000B7290000}"/>
    <cellStyle name="Normal 33 2 2 2" xfId="10590" xr:uid="{00000000-0005-0000-0000-0000B8290000}"/>
    <cellStyle name="Normal 33 2 2 2 2" xfId="10591" xr:uid="{00000000-0005-0000-0000-0000B9290000}"/>
    <cellStyle name="Normal 33 2 2 2 2 2" xfId="10592" xr:uid="{00000000-0005-0000-0000-0000BA290000}"/>
    <cellStyle name="Normal 33 2 2 2 2 3" xfId="10593" xr:uid="{00000000-0005-0000-0000-0000BB290000}"/>
    <cellStyle name="Normal 33 2 2 2 3" xfId="10594" xr:uid="{00000000-0005-0000-0000-0000BC290000}"/>
    <cellStyle name="Normal 33 2 2 2 4" xfId="10595" xr:uid="{00000000-0005-0000-0000-0000BD290000}"/>
    <cellStyle name="Normal 33 2 2 3" xfId="10596" xr:uid="{00000000-0005-0000-0000-0000BE290000}"/>
    <cellStyle name="Normal 33 2 2 3 2" xfId="10597" xr:uid="{00000000-0005-0000-0000-0000BF290000}"/>
    <cellStyle name="Normal 33 2 2 3 2 2" xfId="10598" xr:uid="{00000000-0005-0000-0000-0000C0290000}"/>
    <cellStyle name="Normal 33 2 2 3 2 3" xfId="10599" xr:uid="{00000000-0005-0000-0000-0000C1290000}"/>
    <cellStyle name="Normal 33 2 2 3 3" xfId="10600" xr:uid="{00000000-0005-0000-0000-0000C2290000}"/>
    <cellStyle name="Normal 33 2 2 3 4" xfId="10601" xr:uid="{00000000-0005-0000-0000-0000C3290000}"/>
    <cellStyle name="Normal 33 2 2 4" xfId="10602" xr:uid="{00000000-0005-0000-0000-0000C4290000}"/>
    <cellStyle name="Normal 33 2 2 4 2" xfId="10603" xr:uid="{00000000-0005-0000-0000-0000C5290000}"/>
    <cellStyle name="Normal 33 2 2 4 2 2" xfId="10604" xr:uid="{00000000-0005-0000-0000-0000C6290000}"/>
    <cellStyle name="Normal 33 2 2 4 2 3" xfId="10605" xr:uid="{00000000-0005-0000-0000-0000C7290000}"/>
    <cellStyle name="Normal 33 2 2 4 3" xfId="10606" xr:uid="{00000000-0005-0000-0000-0000C8290000}"/>
    <cellStyle name="Normal 33 2 2 4 4" xfId="10607" xr:uid="{00000000-0005-0000-0000-0000C9290000}"/>
    <cellStyle name="Normal 33 2 2 5" xfId="10608" xr:uid="{00000000-0005-0000-0000-0000CA290000}"/>
    <cellStyle name="Normal 33 2 2 5 2" xfId="10609" xr:uid="{00000000-0005-0000-0000-0000CB290000}"/>
    <cellStyle name="Normal 33 2 2 5 3" xfId="10610" xr:uid="{00000000-0005-0000-0000-0000CC290000}"/>
    <cellStyle name="Normal 33 2 2 6" xfId="10611" xr:uid="{00000000-0005-0000-0000-0000CD290000}"/>
    <cellStyle name="Normal 33 2 2 7" xfId="10612" xr:uid="{00000000-0005-0000-0000-0000CE290000}"/>
    <cellStyle name="Normal 33 2 3" xfId="10613" xr:uid="{00000000-0005-0000-0000-0000CF290000}"/>
    <cellStyle name="Normal 33 2 4" xfId="10614" xr:uid="{00000000-0005-0000-0000-0000D0290000}"/>
    <cellStyle name="Normal 33 2 4 2" xfId="10615" xr:uid="{00000000-0005-0000-0000-0000D1290000}"/>
    <cellStyle name="Normal 33 2 4 2 2" xfId="10616" xr:uid="{00000000-0005-0000-0000-0000D2290000}"/>
    <cellStyle name="Normal 33 2 4 2 3" xfId="10617" xr:uid="{00000000-0005-0000-0000-0000D3290000}"/>
    <cellStyle name="Normal 33 2 4 3" xfId="10618" xr:uid="{00000000-0005-0000-0000-0000D4290000}"/>
    <cellStyle name="Normal 33 2 4 4" xfId="10619" xr:uid="{00000000-0005-0000-0000-0000D5290000}"/>
    <cellStyle name="Normal 33 2 5" xfId="10620" xr:uid="{00000000-0005-0000-0000-0000D6290000}"/>
    <cellStyle name="Normal 33 2 5 2" xfId="10621" xr:uid="{00000000-0005-0000-0000-0000D7290000}"/>
    <cellStyle name="Normal 33 2 5 2 2" xfId="10622" xr:uid="{00000000-0005-0000-0000-0000D8290000}"/>
    <cellStyle name="Normal 33 2 5 2 3" xfId="10623" xr:uid="{00000000-0005-0000-0000-0000D9290000}"/>
    <cellStyle name="Normal 33 2 5 3" xfId="10624" xr:uid="{00000000-0005-0000-0000-0000DA290000}"/>
    <cellStyle name="Normal 33 2 5 4" xfId="10625" xr:uid="{00000000-0005-0000-0000-0000DB290000}"/>
    <cellStyle name="Normal 33 2 6" xfId="10626" xr:uid="{00000000-0005-0000-0000-0000DC290000}"/>
    <cellStyle name="Normal 33 2 6 2" xfId="10627" xr:uid="{00000000-0005-0000-0000-0000DD290000}"/>
    <cellStyle name="Normal 33 2 6 2 2" xfId="10628" xr:uid="{00000000-0005-0000-0000-0000DE290000}"/>
    <cellStyle name="Normal 33 2 6 2 3" xfId="10629" xr:uid="{00000000-0005-0000-0000-0000DF290000}"/>
    <cellStyle name="Normal 33 2 6 3" xfId="10630" xr:uid="{00000000-0005-0000-0000-0000E0290000}"/>
    <cellStyle name="Normal 33 2 6 4" xfId="10631" xr:uid="{00000000-0005-0000-0000-0000E1290000}"/>
    <cellStyle name="Normal 33 2 7" xfId="10632" xr:uid="{00000000-0005-0000-0000-0000E2290000}"/>
    <cellStyle name="Normal 33 2 7 2" xfId="10633" xr:uid="{00000000-0005-0000-0000-0000E3290000}"/>
    <cellStyle name="Normal 33 2 7 3" xfId="10634" xr:uid="{00000000-0005-0000-0000-0000E4290000}"/>
    <cellStyle name="Normal 33 2 8" xfId="10635" xr:uid="{00000000-0005-0000-0000-0000E5290000}"/>
    <cellStyle name="Normal 33 2 9" xfId="10636" xr:uid="{00000000-0005-0000-0000-0000E6290000}"/>
    <cellStyle name="Normal 33 3" xfId="10637" xr:uid="{00000000-0005-0000-0000-0000E7290000}"/>
    <cellStyle name="Normal 33 3 2" xfId="10638" xr:uid="{00000000-0005-0000-0000-0000E8290000}"/>
    <cellStyle name="Normal 33 3 2 2" xfId="10639" xr:uid="{00000000-0005-0000-0000-0000E9290000}"/>
    <cellStyle name="Normal 33 3 2 2 2" xfId="10640" xr:uid="{00000000-0005-0000-0000-0000EA290000}"/>
    <cellStyle name="Normal 33 3 2 2 3" xfId="10641" xr:uid="{00000000-0005-0000-0000-0000EB290000}"/>
    <cellStyle name="Normal 33 3 2 3" xfId="10642" xr:uid="{00000000-0005-0000-0000-0000EC290000}"/>
    <cellStyle name="Normal 33 3 2 4" xfId="10643" xr:uid="{00000000-0005-0000-0000-0000ED290000}"/>
    <cellStyle name="Normal 33 3 2 5" xfId="10644" xr:uid="{00000000-0005-0000-0000-0000EE290000}"/>
    <cellStyle name="Normal 33 3 3" xfId="10645" xr:uid="{00000000-0005-0000-0000-0000EF290000}"/>
    <cellStyle name="Normal 33 3 3 2" xfId="10646" xr:uid="{00000000-0005-0000-0000-0000F0290000}"/>
    <cellStyle name="Normal 33 3 3 2 2" xfId="10647" xr:uid="{00000000-0005-0000-0000-0000F1290000}"/>
    <cellStyle name="Normal 33 3 3 2 3" xfId="10648" xr:uid="{00000000-0005-0000-0000-0000F2290000}"/>
    <cellStyle name="Normal 33 3 3 3" xfId="10649" xr:uid="{00000000-0005-0000-0000-0000F3290000}"/>
    <cellStyle name="Normal 33 3 3 4" xfId="10650" xr:uid="{00000000-0005-0000-0000-0000F4290000}"/>
    <cellStyle name="Normal 33 3 4" xfId="10651" xr:uid="{00000000-0005-0000-0000-0000F5290000}"/>
    <cellStyle name="Normal 33 3 4 2" xfId="10652" xr:uid="{00000000-0005-0000-0000-0000F6290000}"/>
    <cellStyle name="Normal 33 3 4 2 2" xfId="10653" xr:uid="{00000000-0005-0000-0000-0000F7290000}"/>
    <cellStyle name="Normal 33 3 4 2 3" xfId="10654" xr:uid="{00000000-0005-0000-0000-0000F8290000}"/>
    <cellStyle name="Normal 33 3 4 3" xfId="10655" xr:uid="{00000000-0005-0000-0000-0000F9290000}"/>
    <cellStyle name="Normal 33 3 4 4" xfId="10656" xr:uid="{00000000-0005-0000-0000-0000FA290000}"/>
    <cellStyle name="Normal 33 3 5" xfId="10657" xr:uid="{00000000-0005-0000-0000-0000FB290000}"/>
    <cellStyle name="Normal 33 3 5 2" xfId="10658" xr:uid="{00000000-0005-0000-0000-0000FC290000}"/>
    <cellStyle name="Normal 33 3 5 3" xfId="10659" xr:uid="{00000000-0005-0000-0000-0000FD290000}"/>
    <cellStyle name="Normal 33 3 6" xfId="10660" xr:uid="{00000000-0005-0000-0000-0000FE290000}"/>
    <cellStyle name="Normal 33 3 7" xfId="10661" xr:uid="{00000000-0005-0000-0000-0000FF290000}"/>
    <cellStyle name="Normal 33 4" xfId="10662" xr:uid="{00000000-0005-0000-0000-0000002A0000}"/>
    <cellStyle name="Normal 33 5" xfId="10663" xr:uid="{00000000-0005-0000-0000-0000012A0000}"/>
    <cellStyle name="Normal 33 5 2" xfId="10664" xr:uid="{00000000-0005-0000-0000-0000022A0000}"/>
    <cellStyle name="Normal 33 5 2 2" xfId="10665" xr:uid="{00000000-0005-0000-0000-0000032A0000}"/>
    <cellStyle name="Normal 33 5 2 3" xfId="10666" xr:uid="{00000000-0005-0000-0000-0000042A0000}"/>
    <cellStyle name="Normal 33 5 3" xfId="10667" xr:uid="{00000000-0005-0000-0000-0000052A0000}"/>
    <cellStyle name="Normal 33 5 4" xfId="10668" xr:uid="{00000000-0005-0000-0000-0000062A0000}"/>
    <cellStyle name="Normal 33 6" xfId="10669" xr:uid="{00000000-0005-0000-0000-0000072A0000}"/>
    <cellStyle name="Normal 33 6 2" xfId="10670" xr:uid="{00000000-0005-0000-0000-0000082A0000}"/>
    <cellStyle name="Normal 33 6 2 2" xfId="10671" xr:uid="{00000000-0005-0000-0000-0000092A0000}"/>
    <cellStyle name="Normal 33 6 2 3" xfId="10672" xr:uid="{00000000-0005-0000-0000-00000A2A0000}"/>
    <cellStyle name="Normal 33 6 3" xfId="10673" xr:uid="{00000000-0005-0000-0000-00000B2A0000}"/>
    <cellStyle name="Normal 33 6 4" xfId="10674" xr:uid="{00000000-0005-0000-0000-00000C2A0000}"/>
    <cellStyle name="Normal 33 7" xfId="10675" xr:uid="{00000000-0005-0000-0000-00000D2A0000}"/>
    <cellStyle name="Normal 33 7 2" xfId="10676" xr:uid="{00000000-0005-0000-0000-00000E2A0000}"/>
    <cellStyle name="Normal 33 7 2 2" xfId="10677" xr:uid="{00000000-0005-0000-0000-00000F2A0000}"/>
    <cellStyle name="Normal 33 7 2 3" xfId="10678" xr:uid="{00000000-0005-0000-0000-0000102A0000}"/>
    <cellStyle name="Normal 33 7 3" xfId="10679" xr:uid="{00000000-0005-0000-0000-0000112A0000}"/>
    <cellStyle name="Normal 33 7 4" xfId="10680" xr:uid="{00000000-0005-0000-0000-0000122A0000}"/>
    <cellStyle name="Normal 33 8" xfId="10681" xr:uid="{00000000-0005-0000-0000-0000132A0000}"/>
    <cellStyle name="Normal 33 8 2" xfId="10682" xr:uid="{00000000-0005-0000-0000-0000142A0000}"/>
    <cellStyle name="Normal 33 8 3" xfId="10683" xr:uid="{00000000-0005-0000-0000-0000152A0000}"/>
    <cellStyle name="Normal 33 9" xfId="10684" xr:uid="{00000000-0005-0000-0000-0000162A0000}"/>
    <cellStyle name="Normal 34" xfId="10685" xr:uid="{00000000-0005-0000-0000-0000172A0000}"/>
    <cellStyle name="Normal 34 2" xfId="10686" xr:uid="{00000000-0005-0000-0000-0000182A0000}"/>
    <cellStyle name="Normal 34 2 2" xfId="10687" xr:uid="{00000000-0005-0000-0000-0000192A0000}"/>
    <cellStyle name="Normal 34 3" xfId="10688" xr:uid="{00000000-0005-0000-0000-00001A2A0000}"/>
    <cellStyle name="Normal 35" xfId="10689" xr:uid="{00000000-0005-0000-0000-00001B2A0000}"/>
    <cellStyle name="Normal 35 2" xfId="10690" xr:uid="{00000000-0005-0000-0000-00001C2A0000}"/>
    <cellStyle name="Normal 36" xfId="10691" xr:uid="{00000000-0005-0000-0000-00001D2A0000}"/>
    <cellStyle name="Normal 36 2" xfId="10692" xr:uid="{00000000-0005-0000-0000-00001E2A0000}"/>
    <cellStyle name="Normal 37" xfId="10693" xr:uid="{00000000-0005-0000-0000-00001F2A0000}"/>
    <cellStyle name="Normal 37 10" xfId="10694" xr:uid="{00000000-0005-0000-0000-0000202A0000}"/>
    <cellStyle name="Normal 37 11" xfId="10695" xr:uid="{00000000-0005-0000-0000-0000212A0000}"/>
    <cellStyle name="Normal 37 2" xfId="10696" xr:uid="{00000000-0005-0000-0000-0000222A0000}"/>
    <cellStyle name="Normal 37 2 10" xfId="10697" xr:uid="{00000000-0005-0000-0000-0000232A0000}"/>
    <cellStyle name="Normal 37 2 2" xfId="10698" xr:uid="{00000000-0005-0000-0000-0000242A0000}"/>
    <cellStyle name="Normal 37 2 2 2" xfId="10699" xr:uid="{00000000-0005-0000-0000-0000252A0000}"/>
    <cellStyle name="Normal 37 2 2 2 2" xfId="10700" xr:uid="{00000000-0005-0000-0000-0000262A0000}"/>
    <cellStyle name="Normal 37 2 2 2 2 2" xfId="10701" xr:uid="{00000000-0005-0000-0000-0000272A0000}"/>
    <cellStyle name="Normal 37 2 2 2 2 3" xfId="10702" xr:uid="{00000000-0005-0000-0000-0000282A0000}"/>
    <cellStyle name="Normal 37 2 2 2 3" xfId="10703" xr:uid="{00000000-0005-0000-0000-0000292A0000}"/>
    <cellStyle name="Normal 37 2 2 2 4" xfId="10704" xr:uid="{00000000-0005-0000-0000-00002A2A0000}"/>
    <cellStyle name="Normal 37 2 2 3" xfId="10705" xr:uid="{00000000-0005-0000-0000-00002B2A0000}"/>
    <cellStyle name="Normal 37 2 2 3 2" xfId="10706" xr:uid="{00000000-0005-0000-0000-00002C2A0000}"/>
    <cellStyle name="Normal 37 2 2 3 2 2" xfId="10707" xr:uid="{00000000-0005-0000-0000-00002D2A0000}"/>
    <cellStyle name="Normal 37 2 2 3 2 3" xfId="10708" xr:uid="{00000000-0005-0000-0000-00002E2A0000}"/>
    <cellStyle name="Normal 37 2 2 3 3" xfId="10709" xr:uid="{00000000-0005-0000-0000-00002F2A0000}"/>
    <cellStyle name="Normal 37 2 2 3 4" xfId="10710" xr:uid="{00000000-0005-0000-0000-0000302A0000}"/>
    <cellStyle name="Normal 37 2 2 4" xfId="10711" xr:uid="{00000000-0005-0000-0000-0000312A0000}"/>
    <cellStyle name="Normal 37 2 2 4 2" xfId="10712" xr:uid="{00000000-0005-0000-0000-0000322A0000}"/>
    <cellStyle name="Normal 37 2 2 4 2 2" xfId="10713" xr:uid="{00000000-0005-0000-0000-0000332A0000}"/>
    <cellStyle name="Normal 37 2 2 4 2 3" xfId="10714" xr:uid="{00000000-0005-0000-0000-0000342A0000}"/>
    <cellStyle name="Normal 37 2 2 4 3" xfId="10715" xr:uid="{00000000-0005-0000-0000-0000352A0000}"/>
    <cellStyle name="Normal 37 2 2 4 4" xfId="10716" xr:uid="{00000000-0005-0000-0000-0000362A0000}"/>
    <cellStyle name="Normal 37 2 2 5" xfId="10717" xr:uid="{00000000-0005-0000-0000-0000372A0000}"/>
    <cellStyle name="Normal 37 2 2 5 2" xfId="10718" xr:uid="{00000000-0005-0000-0000-0000382A0000}"/>
    <cellStyle name="Normal 37 2 2 5 3" xfId="10719" xr:uid="{00000000-0005-0000-0000-0000392A0000}"/>
    <cellStyle name="Normal 37 2 2 6" xfId="10720" xr:uid="{00000000-0005-0000-0000-00003A2A0000}"/>
    <cellStyle name="Normal 37 2 2 7" xfId="10721" xr:uid="{00000000-0005-0000-0000-00003B2A0000}"/>
    <cellStyle name="Normal 37 2 3" xfId="10722" xr:uid="{00000000-0005-0000-0000-00003C2A0000}"/>
    <cellStyle name="Normal 37 2 4" xfId="10723" xr:uid="{00000000-0005-0000-0000-00003D2A0000}"/>
    <cellStyle name="Normal 37 2 4 2" xfId="10724" xr:uid="{00000000-0005-0000-0000-00003E2A0000}"/>
    <cellStyle name="Normal 37 2 4 2 2" xfId="10725" xr:uid="{00000000-0005-0000-0000-00003F2A0000}"/>
    <cellStyle name="Normal 37 2 4 2 3" xfId="10726" xr:uid="{00000000-0005-0000-0000-0000402A0000}"/>
    <cellStyle name="Normal 37 2 4 3" xfId="10727" xr:uid="{00000000-0005-0000-0000-0000412A0000}"/>
    <cellStyle name="Normal 37 2 4 4" xfId="10728" xr:uid="{00000000-0005-0000-0000-0000422A0000}"/>
    <cellStyle name="Normal 37 2 5" xfId="10729" xr:uid="{00000000-0005-0000-0000-0000432A0000}"/>
    <cellStyle name="Normal 37 2 5 2" xfId="10730" xr:uid="{00000000-0005-0000-0000-0000442A0000}"/>
    <cellStyle name="Normal 37 2 5 2 2" xfId="10731" xr:uid="{00000000-0005-0000-0000-0000452A0000}"/>
    <cellStyle name="Normal 37 2 5 2 3" xfId="10732" xr:uid="{00000000-0005-0000-0000-0000462A0000}"/>
    <cellStyle name="Normal 37 2 5 3" xfId="10733" xr:uid="{00000000-0005-0000-0000-0000472A0000}"/>
    <cellStyle name="Normal 37 2 5 4" xfId="10734" xr:uid="{00000000-0005-0000-0000-0000482A0000}"/>
    <cellStyle name="Normal 37 2 6" xfId="10735" xr:uid="{00000000-0005-0000-0000-0000492A0000}"/>
    <cellStyle name="Normal 37 2 6 2" xfId="10736" xr:uid="{00000000-0005-0000-0000-00004A2A0000}"/>
    <cellStyle name="Normal 37 2 6 2 2" xfId="10737" xr:uid="{00000000-0005-0000-0000-00004B2A0000}"/>
    <cellStyle name="Normal 37 2 6 2 3" xfId="10738" xr:uid="{00000000-0005-0000-0000-00004C2A0000}"/>
    <cellStyle name="Normal 37 2 6 3" xfId="10739" xr:uid="{00000000-0005-0000-0000-00004D2A0000}"/>
    <cellStyle name="Normal 37 2 6 4" xfId="10740" xr:uid="{00000000-0005-0000-0000-00004E2A0000}"/>
    <cellStyle name="Normal 37 2 7" xfId="10741" xr:uid="{00000000-0005-0000-0000-00004F2A0000}"/>
    <cellStyle name="Normal 37 2 7 2" xfId="10742" xr:uid="{00000000-0005-0000-0000-0000502A0000}"/>
    <cellStyle name="Normal 37 2 7 3" xfId="10743" xr:uid="{00000000-0005-0000-0000-0000512A0000}"/>
    <cellStyle name="Normal 37 2 8" xfId="10744" xr:uid="{00000000-0005-0000-0000-0000522A0000}"/>
    <cellStyle name="Normal 37 2 9" xfId="10745" xr:uid="{00000000-0005-0000-0000-0000532A0000}"/>
    <cellStyle name="Normal 37 3" xfId="10746" xr:uid="{00000000-0005-0000-0000-0000542A0000}"/>
    <cellStyle name="Normal 37 3 2" xfId="10747" xr:uid="{00000000-0005-0000-0000-0000552A0000}"/>
    <cellStyle name="Normal 37 3 2 2" xfId="10748" xr:uid="{00000000-0005-0000-0000-0000562A0000}"/>
    <cellStyle name="Normal 37 3 2 2 2" xfId="10749" xr:uid="{00000000-0005-0000-0000-0000572A0000}"/>
    <cellStyle name="Normal 37 3 2 2 3" xfId="10750" xr:uid="{00000000-0005-0000-0000-0000582A0000}"/>
    <cellStyle name="Normal 37 3 2 3" xfId="10751" xr:uid="{00000000-0005-0000-0000-0000592A0000}"/>
    <cellStyle name="Normal 37 3 2 4" xfId="10752" xr:uid="{00000000-0005-0000-0000-00005A2A0000}"/>
    <cellStyle name="Normal 37 3 2 5" xfId="10753" xr:uid="{00000000-0005-0000-0000-00005B2A0000}"/>
    <cellStyle name="Normal 37 3 3" xfId="10754" xr:uid="{00000000-0005-0000-0000-00005C2A0000}"/>
    <cellStyle name="Normal 37 3 3 2" xfId="10755" xr:uid="{00000000-0005-0000-0000-00005D2A0000}"/>
    <cellStyle name="Normal 37 3 3 2 2" xfId="10756" xr:uid="{00000000-0005-0000-0000-00005E2A0000}"/>
    <cellStyle name="Normal 37 3 3 2 3" xfId="10757" xr:uid="{00000000-0005-0000-0000-00005F2A0000}"/>
    <cellStyle name="Normal 37 3 3 3" xfId="10758" xr:uid="{00000000-0005-0000-0000-0000602A0000}"/>
    <cellStyle name="Normal 37 3 3 4" xfId="10759" xr:uid="{00000000-0005-0000-0000-0000612A0000}"/>
    <cellStyle name="Normal 37 3 4" xfId="10760" xr:uid="{00000000-0005-0000-0000-0000622A0000}"/>
    <cellStyle name="Normal 37 3 4 2" xfId="10761" xr:uid="{00000000-0005-0000-0000-0000632A0000}"/>
    <cellStyle name="Normal 37 3 4 2 2" xfId="10762" xr:uid="{00000000-0005-0000-0000-0000642A0000}"/>
    <cellStyle name="Normal 37 3 4 2 3" xfId="10763" xr:uid="{00000000-0005-0000-0000-0000652A0000}"/>
    <cellStyle name="Normal 37 3 4 3" xfId="10764" xr:uid="{00000000-0005-0000-0000-0000662A0000}"/>
    <cellStyle name="Normal 37 3 4 4" xfId="10765" xr:uid="{00000000-0005-0000-0000-0000672A0000}"/>
    <cellStyle name="Normal 37 3 5" xfId="10766" xr:uid="{00000000-0005-0000-0000-0000682A0000}"/>
    <cellStyle name="Normal 37 3 5 2" xfId="10767" xr:uid="{00000000-0005-0000-0000-0000692A0000}"/>
    <cellStyle name="Normal 37 3 5 3" xfId="10768" xr:uid="{00000000-0005-0000-0000-00006A2A0000}"/>
    <cellStyle name="Normal 37 3 6" xfId="10769" xr:uid="{00000000-0005-0000-0000-00006B2A0000}"/>
    <cellStyle name="Normal 37 3 7" xfId="10770" xr:uid="{00000000-0005-0000-0000-00006C2A0000}"/>
    <cellStyle name="Normal 37 4" xfId="10771" xr:uid="{00000000-0005-0000-0000-00006D2A0000}"/>
    <cellStyle name="Normal 37 5" xfId="10772" xr:uid="{00000000-0005-0000-0000-00006E2A0000}"/>
    <cellStyle name="Normal 37 5 2" xfId="10773" xr:uid="{00000000-0005-0000-0000-00006F2A0000}"/>
    <cellStyle name="Normal 37 5 2 2" xfId="10774" xr:uid="{00000000-0005-0000-0000-0000702A0000}"/>
    <cellStyle name="Normal 37 5 2 3" xfId="10775" xr:uid="{00000000-0005-0000-0000-0000712A0000}"/>
    <cellStyle name="Normal 37 5 3" xfId="10776" xr:uid="{00000000-0005-0000-0000-0000722A0000}"/>
    <cellStyle name="Normal 37 5 4" xfId="10777" xr:uid="{00000000-0005-0000-0000-0000732A0000}"/>
    <cellStyle name="Normal 37 6" xfId="10778" xr:uid="{00000000-0005-0000-0000-0000742A0000}"/>
    <cellStyle name="Normal 37 6 2" xfId="10779" xr:uid="{00000000-0005-0000-0000-0000752A0000}"/>
    <cellStyle name="Normal 37 6 2 2" xfId="10780" xr:uid="{00000000-0005-0000-0000-0000762A0000}"/>
    <cellStyle name="Normal 37 6 2 3" xfId="10781" xr:uid="{00000000-0005-0000-0000-0000772A0000}"/>
    <cellStyle name="Normal 37 6 3" xfId="10782" xr:uid="{00000000-0005-0000-0000-0000782A0000}"/>
    <cellStyle name="Normal 37 6 4" xfId="10783" xr:uid="{00000000-0005-0000-0000-0000792A0000}"/>
    <cellStyle name="Normal 37 7" xfId="10784" xr:uid="{00000000-0005-0000-0000-00007A2A0000}"/>
    <cellStyle name="Normal 37 7 2" xfId="10785" xr:uid="{00000000-0005-0000-0000-00007B2A0000}"/>
    <cellStyle name="Normal 37 7 2 2" xfId="10786" xr:uid="{00000000-0005-0000-0000-00007C2A0000}"/>
    <cellStyle name="Normal 37 7 2 3" xfId="10787" xr:uid="{00000000-0005-0000-0000-00007D2A0000}"/>
    <cellStyle name="Normal 37 7 3" xfId="10788" xr:uid="{00000000-0005-0000-0000-00007E2A0000}"/>
    <cellStyle name="Normal 37 7 4" xfId="10789" xr:uid="{00000000-0005-0000-0000-00007F2A0000}"/>
    <cellStyle name="Normal 37 8" xfId="10790" xr:uid="{00000000-0005-0000-0000-0000802A0000}"/>
    <cellStyle name="Normal 37 8 2" xfId="10791" xr:uid="{00000000-0005-0000-0000-0000812A0000}"/>
    <cellStyle name="Normal 37 8 3" xfId="10792" xr:uid="{00000000-0005-0000-0000-0000822A0000}"/>
    <cellStyle name="Normal 37 9" xfId="10793" xr:uid="{00000000-0005-0000-0000-0000832A0000}"/>
    <cellStyle name="Normal 38" xfId="10794" xr:uid="{00000000-0005-0000-0000-0000842A0000}"/>
    <cellStyle name="Normal 38 10" xfId="10795" xr:uid="{00000000-0005-0000-0000-0000852A0000}"/>
    <cellStyle name="Normal 38 11" xfId="10796" xr:uid="{00000000-0005-0000-0000-0000862A0000}"/>
    <cellStyle name="Normal 38 12" xfId="10797" xr:uid="{00000000-0005-0000-0000-0000872A0000}"/>
    <cellStyle name="Normal 38 2" xfId="10798" xr:uid="{00000000-0005-0000-0000-0000882A0000}"/>
    <cellStyle name="Normal 38 2 10" xfId="10799" xr:uid="{00000000-0005-0000-0000-0000892A0000}"/>
    <cellStyle name="Normal 38 2 2" xfId="10800" xr:uid="{00000000-0005-0000-0000-00008A2A0000}"/>
    <cellStyle name="Normal 38 2 2 2" xfId="10801" xr:uid="{00000000-0005-0000-0000-00008B2A0000}"/>
    <cellStyle name="Normal 38 2 2 2 2" xfId="10802" xr:uid="{00000000-0005-0000-0000-00008C2A0000}"/>
    <cellStyle name="Normal 38 2 2 2 2 2" xfId="10803" xr:uid="{00000000-0005-0000-0000-00008D2A0000}"/>
    <cellStyle name="Normal 38 2 2 2 2 3" xfId="10804" xr:uid="{00000000-0005-0000-0000-00008E2A0000}"/>
    <cellStyle name="Normal 38 2 2 2 3" xfId="10805" xr:uid="{00000000-0005-0000-0000-00008F2A0000}"/>
    <cellStyle name="Normal 38 2 2 2 4" xfId="10806" xr:uid="{00000000-0005-0000-0000-0000902A0000}"/>
    <cellStyle name="Normal 38 2 2 3" xfId="10807" xr:uid="{00000000-0005-0000-0000-0000912A0000}"/>
    <cellStyle name="Normal 38 2 2 3 2" xfId="10808" xr:uid="{00000000-0005-0000-0000-0000922A0000}"/>
    <cellStyle name="Normal 38 2 2 3 2 2" xfId="10809" xr:uid="{00000000-0005-0000-0000-0000932A0000}"/>
    <cellStyle name="Normal 38 2 2 3 2 3" xfId="10810" xr:uid="{00000000-0005-0000-0000-0000942A0000}"/>
    <cellStyle name="Normal 38 2 2 3 3" xfId="10811" xr:uid="{00000000-0005-0000-0000-0000952A0000}"/>
    <cellStyle name="Normal 38 2 2 3 4" xfId="10812" xr:uid="{00000000-0005-0000-0000-0000962A0000}"/>
    <cellStyle name="Normal 38 2 2 4" xfId="10813" xr:uid="{00000000-0005-0000-0000-0000972A0000}"/>
    <cellStyle name="Normal 38 2 2 4 2" xfId="10814" xr:uid="{00000000-0005-0000-0000-0000982A0000}"/>
    <cellStyle name="Normal 38 2 2 4 2 2" xfId="10815" xr:uid="{00000000-0005-0000-0000-0000992A0000}"/>
    <cellStyle name="Normal 38 2 2 4 2 3" xfId="10816" xr:uid="{00000000-0005-0000-0000-00009A2A0000}"/>
    <cellStyle name="Normal 38 2 2 4 3" xfId="10817" xr:uid="{00000000-0005-0000-0000-00009B2A0000}"/>
    <cellStyle name="Normal 38 2 2 4 4" xfId="10818" xr:uid="{00000000-0005-0000-0000-00009C2A0000}"/>
    <cellStyle name="Normal 38 2 2 5" xfId="10819" xr:uid="{00000000-0005-0000-0000-00009D2A0000}"/>
    <cellStyle name="Normal 38 2 2 5 2" xfId="10820" xr:uid="{00000000-0005-0000-0000-00009E2A0000}"/>
    <cellStyle name="Normal 38 2 2 5 3" xfId="10821" xr:uid="{00000000-0005-0000-0000-00009F2A0000}"/>
    <cellStyle name="Normal 38 2 2 6" xfId="10822" xr:uid="{00000000-0005-0000-0000-0000A02A0000}"/>
    <cellStyle name="Normal 38 2 2 7" xfId="10823" xr:uid="{00000000-0005-0000-0000-0000A12A0000}"/>
    <cellStyle name="Normal 38 2 3" xfId="10824" xr:uid="{00000000-0005-0000-0000-0000A22A0000}"/>
    <cellStyle name="Normal 38 2 4" xfId="10825" xr:uid="{00000000-0005-0000-0000-0000A32A0000}"/>
    <cellStyle name="Normal 38 2 4 2" xfId="10826" xr:uid="{00000000-0005-0000-0000-0000A42A0000}"/>
    <cellStyle name="Normal 38 2 4 2 2" xfId="10827" xr:uid="{00000000-0005-0000-0000-0000A52A0000}"/>
    <cellStyle name="Normal 38 2 4 2 3" xfId="10828" xr:uid="{00000000-0005-0000-0000-0000A62A0000}"/>
    <cellStyle name="Normal 38 2 4 3" xfId="10829" xr:uid="{00000000-0005-0000-0000-0000A72A0000}"/>
    <cellStyle name="Normal 38 2 4 4" xfId="10830" xr:uid="{00000000-0005-0000-0000-0000A82A0000}"/>
    <cellStyle name="Normal 38 2 5" xfId="10831" xr:uid="{00000000-0005-0000-0000-0000A92A0000}"/>
    <cellStyle name="Normal 38 2 5 2" xfId="10832" xr:uid="{00000000-0005-0000-0000-0000AA2A0000}"/>
    <cellStyle name="Normal 38 2 5 2 2" xfId="10833" xr:uid="{00000000-0005-0000-0000-0000AB2A0000}"/>
    <cellStyle name="Normal 38 2 5 2 3" xfId="10834" xr:uid="{00000000-0005-0000-0000-0000AC2A0000}"/>
    <cellStyle name="Normal 38 2 5 3" xfId="10835" xr:uid="{00000000-0005-0000-0000-0000AD2A0000}"/>
    <cellStyle name="Normal 38 2 5 4" xfId="10836" xr:uid="{00000000-0005-0000-0000-0000AE2A0000}"/>
    <cellStyle name="Normal 38 2 6" xfId="10837" xr:uid="{00000000-0005-0000-0000-0000AF2A0000}"/>
    <cellStyle name="Normal 38 2 6 2" xfId="10838" xr:uid="{00000000-0005-0000-0000-0000B02A0000}"/>
    <cellStyle name="Normal 38 2 6 2 2" xfId="10839" xr:uid="{00000000-0005-0000-0000-0000B12A0000}"/>
    <cellStyle name="Normal 38 2 6 2 3" xfId="10840" xr:uid="{00000000-0005-0000-0000-0000B22A0000}"/>
    <cellStyle name="Normal 38 2 6 3" xfId="10841" xr:uid="{00000000-0005-0000-0000-0000B32A0000}"/>
    <cellStyle name="Normal 38 2 6 4" xfId="10842" xr:uid="{00000000-0005-0000-0000-0000B42A0000}"/>
    <cellStyle name="Normal 38 2 7" xfId="10843" xr:uid="{00000000-0005-0000-0000-0000B52A0000}"/>
    <cellStyle name="Normal 38 2 7 2" xfId="10844" xr:uid="{00000000-0005-0000-0000-0000B62A0000}"/>
    <cellStyle name="Normal 38 2 7 3" xfId="10845" xr:uid="{00000000-0005-0000-0000-0000B72A0000}"/>
    <cellStyle name="Normal 38 2 8" xfId="10846" xr:uid="{00000000-0005-0000-0000-0000B82A0000}"/>
    <cellStyle name="Normal 38 2 9" xfId="10847" xr:uid="{00000000-0005-0000-0000-0000B92A0000}"/>
    <cellStyle name="Normal 38 3" xfId="10848" xr:uid="{00000000-0005-0000-0000-0000BA2A0000}"/>
    <cellStyle name="Normal 38 3 2" xfId="10849" xr:uid="{00000000-0005-0000-0000-0000BB2A0000}"/>
    <cellStyle name="Normal 38 3 2 2" xfId="10850" xr:uid="{00000000-0005-0000-0000-0000BC2A0000}"/>
    <cellStyle name="Normal 38 3 2 2 2" xfId="10851" xr:uid="{00000000-0005-0000-0000-0000BD2A0000}"/>
    <cellStyle name="Normal 38 3 2 2 3" xfId="10852" xr:uid="{00000000-0005-0000-0000-0000BE2A0000}"/>
    <cellStyle name="Normal 38 3 2 3" xfId="10853" xr:uid="{00000000-0005-0000-0000-0000BF2A0000}"/>
    <cellStyle name="Normal 38 3 2 4" xfId="10854" xr:uid="{00000000-0005-0000-0000-0000C02A0000}"/>
    <cellStyle name="Normal 38 3 2 5" xfId="10855" xr:uid="{00000000-0005-0000-0000-0000C12A0000}"/>
    <cellStyle name="Normal 38 3 3" xfId="10856" xr:uid="{00000000-0005-0000-0000-0000C22A0000}"/>
    <cellStyle name="Normal 38 3 3 2" xfId="10857" xr:uid="{00000000-0005-0000-0000-0000C32A0000}"/>
    <cellStyle name="Normal 38 3 3 2 2" xfId="10858" xr:uid="{00000000-0005-0000-0000-0000C42A0000}"/>
    <cellStyle name="Normal 38 3 3 2 3" xfId="10859" xr:uid="{00000000-0005-0000-0000-0000C52A0000}"/>
    <cellStyle name="Normal 38 3 3 3" xfId="10860" xr:uid="{00000000-0005-0000-0000-0000C62A0000}"/>
    <cellStyle name="Normal 38 3 3 4" xfId="10861" xr:uid="{00000000-0005-0000-0000-0000C72A0000}"/>
    <cellStyle name="Normal 38 3 4" xfId="10862" xr:uid="{00000000-0005-0000-0000-0000C82A0000}"/>
    <cellStyle name="Normal 38 3 4 2" xfId="10863" xr:uid="{00000000-0005-0000-0000-0000C92A0000}"/>
    <cellStyle name="Normal 38 3 4 2 2" xfId="10864" xr:uid="{00000000-0005-0000-0000-0000CA2A0000}"/>
    <cellStyle name="Normal 38 3 4 2 3" xfId="10865" xr:uid="{00000000-0005-0000-0000-0000CB2A0000}"/>
    <cellStyle name="Normal 38 3 4 3" xfId="10866" xr:uid="{00000000-0005-0000-0000-0000CC2A0000}"/>
    <cellStyle name="Normal 38 3 4 4" xfId="10867" xr:uid="{00000000-0005-0000-0000-0000CD2A0000}"/>
    <cellStyle name="Normal 38 3 5" xfId="10868" xr:uid="{00000000-0005-0000-0000-0000CE2A0000}"/>
    <cellStyle name="Normal 38 3 5 2" xfId="10869" xr:uid="{00000000-0005-0000-0000-0000CF2A0000}"/>
    <cellStyle name="Normal 38 3 5 3" xfId="10870" xr:uid="{00000000-0005-0000-0000-0000D02A0000}"/>
    <cellStyle name="Normal 38 3 6" xfId="10871" xr:uid="{00000000-0005-0000-0000-0000D12A0000}"/>
    <cellStyle name="Normal 38 3 7" xfId="10872" xr:uid="{00000000-0005-0000-0000-0000D22A0000}"/>
    <cellStyle name="Normal 38 4" xfId="10873" xr:uid="{00000000-0005-0000-0000-0000D32A0000}"/>
    <cellStyle name="Normal 38 5" xfId="10874" xr:uid="{00000000-0005-0000-0000-0000D42A0000}"/>
    <cellStyle name="Normal 38 5 2" xfId="10875" xr:uid="{00000000-0005-0000-0000-0000D52A0000}"/>
    <cellStyle name="Normal 38 5 2 2" xfId="10876" xr:uid="{00000000-0005-0000-0000-0000D62A0000}"/>
    <cellStyle name="Normal 38 5 2 3" xfId="10877" xr:uid="{00000000-0005-0000-0000-0000D72A0000}"/>
    <cellStyle name="Normal 38 5 3" xfId="10878" xr:uid="{00000000-0005-0000-0000-0000D82A0000}"/>
    <cellStyle name="Normal 38 5 4" xfId="10879" xr:uid="{00000000-0005-0000-0000-0000D92A0000}"/>
    <cellStyle name="Normal 38 6" xfId="10880" xr:uid="{00000000-0005-0000-0000-0000DA2A0000}"/>
    <cellStyle name="Normal 38 6 2" xfId="10881" xr:uid="{00000000-0005-0000-0000-0000DB2A0000}"/>
    <cellStyle name="Normal 38 6 2 2" xfId="10882" xr:uid="{00000000-0005-0000-0000-0000DC2A0000}"/>
    <cellStyle name="Normal 38 6 2 3" xfId="10883" xr:uid="{00000000-0005-0000-0000-0000DD2A0000}"/>
    <cellStyle name="Normal 38 6 3" xfId="10884" xr:uid="{00000000-0005-0000-0000-0000DE2A0000}"/>
    <cellStyle name="Normal 38 6 4" xfId="10885" xr:uid="{00000000-0005-0000-0000-0000DF2A0000}"/>
    <cellStyle name="Normal 38 7" xfId="10886" xr:uid="{00000000-0005-0000-0000-0000E02A0000}"/>
    <cellStyle name="Normal 38 7 2" xfId="10887" xr:uid="{00000000-0005-0000-0000-0000E12A0000}"/>
    <cellStyle name="Normal 38 7 2 2" xfId="10888" xr:uid="{00000000-0005-0000-0000-0000E22A0000}"/>
    <cellStyle name="Normal 38 7 2 3" xfId="10889" xr:uid="{00000000-0005-0000-0000-0000E32A0000}"/>
    <cellStyle name="Normal 38 7 3" xfId="10890" xr:uid="{00000000-0005-0000-0000-0000E42A0000}"/>
    <cellStyle name="Normal 38 7 4" xfId="10891" xr:uid="{00000000-0005-0000-0000-0000E52A0000}"/>
    <cellStyle name="Normal 38 8" xfId="10892" xr:uid="{00000000-0005-0000-0000-0000E62A0000}"/>
    <cellStyle name="Normal 38 8 2" xfId="10893" xr:uid="{00000000-0005-0000-0000-0000E72A0000}"/>
    <cellStyle name="Normal 38 8 3" xfId="10894" xr:uid="{00000000-0005-0000-0000-0000E82A0000}"/>
    <cellStyle name="Normal 38 9" xfId="10895" xr:uid="{00000000-0005-0000-0000-0000E92A0000}"/>
    <cellStyle name="Normal 39" xfId="10896" xr:uid="{00000000-0005-0000-0000-0000EA2A0000}"/>
    <cellStyle name="Normal 39 10" xfId="10897" xr:uid="{00000000-0005-0000-0000-0000EB2A0000}"/>
    <cellStyle name="Normal 39 11" xfId="10898" xr:uid="{00000000-0005-0000-0000-0000EC2A0000}"/>
    <cellStyle name="Normal 39 2" xfId="10899" xr:uid="{00000000-0005-0000-0000-0000ED2A0000}"/>
    <cellStyle name="Normal 39 2 10" xfId="10900" xr:uid="{00000000-0005-0000-0000-0000EE2A0000}"/>
    <cellStyle name="Normal 39 2 11" xfId="10901" xr:uid="{00000000-0005-0000-0000-0000EF2A0000}"/>
    <cellStyle name="Normal 39 2 2" xfId="10902" xr:uid="{00000000-0005-0000-0000-0000F02A0000}"/>
    <cellStyle name="Normal 39 2 2 2" xfId="10903" xr:uid="{00000000-0005-0000-0000-0000F12A0000}"/>
    <cellStyle name="Normal 39 2 2 3" xfId="10904" xr:uid="{00000000-0005-0000-0000-0000F22A0000}"/>
    <cellStyle name="Normal 39 2 2 3 2" xfId="10905" xr:uid="{00000000-0005-0000-0000-0000F32A0000}"/>
    <cellStyle name="Normal 39 2 2 3 2 2" xfId="10906" xr:uid="{00000000-0005-0000-0000-0000F42A0000}"/>
    <cellStyle name="Normal 39 2 2 3 2 3" xfId="10907" xr:uid="{00000000-0005-0000-0000-0000F52A0000}"/>
    <cellStyle name="Normal 39 2 2 3 3" xfId="10908" xr:uid="{00000000-0005-0000-0000-0000F62A0000}"/>
    <cellStyle name="Normal 39 2 2 3 4" xfId="10909" xr:uid="{00000000-0005-0000-0000-0000F72A0000}"/>
    <cellStyle name="Normal 39 2 2 4" xfId="10910" xr:uid="{00000000-0005-0000-0000-0000F82A0000}"/>
    <cellStyle name="Normal 39 2 2 4 2" xfId="10911" xr:uid="{00000000-0005-0000-0000-0000F92A0000}"/>
    <cellStyle name="Normal 39 2 2 4 2 2" xfId="10912" xr:uid="{00000000-0005-0000-0000-0000FA2A0000}"/>
    <cellStyle name="Normal 39 2 2 4 2 3" xfId="10913" xr:uid="{00000000-0005-0000-0000-0000FB2A0000}"/>
    <cellStyle name="Normal 39 2 2 4 3" xfId="10914" xr:uid="{00000000-0005-0000-0000-0000FC2A0000}"/>
    <cellStyle name="Normal 39 2 2 4 4" xfId="10915" xr:uid="{00000000-0005-0000-0000-0000FD2A0000}"/>
    <cellStyle name="Normal 39 2 2 5" xfId="10916" xr:uid="{00000000-0005-0000-0000-0000FE2A0000}"/>
    <cellStyle name="Normal 39 2 2 5 2" xfId="10917" xr:uid="{00000000-0005-0000-0000-0000FF2A0000}"/>
    <cellStyle name="Normal 39 2 2 5 2 2" xfId="10918" xr:uid="{00000000-0005-0000-0000-0000002B0000}"/>
    <cellStyle name="Normal 39 2 2 5 2 3" xfId="10919" xr:uid="{00000000-0005-0000-0000-0000012B0000}"/>
    <cellStyle name="Normal 39 2 2 5 3" xfId="10920" xr:uid="{00000000-0005-0000-0000-0000022B0000}"/>
    <cellStyle name="Normal 39 2 2 5 4" xfId="10921" xr:uid="{00000000-0005-0000-0000-0000032B0000}"/>
    <cellStyle name="Normal 39 2 2 6" xfId="10922" xr:uid="{00000000-0005-0000-0000-0000042B0000}"/>
    <cellStyle name="Normal 39 2 2 6 2" xfId="10923" xr:uid="{00000000-0005-0000-0000-0000052B0000}"/>
    <cellStyle name="Normal 39 2 2 6 3" xfId="10924" xr:uid="{00000000-0005-0000-0000-0000062B0000}"/>
    <cellStyle name="Normal 39 2 2 7" xfId="10925" xr:uid="{00000000-0005-0000-0000-0000072B0000}"/>
    <cellStyle name="Normal 39 2 2 8" xfId="10926" xr:uid="{00000000-0005-0000-0000-0000082B0000}"/>
    <cellStyle name="Normal 39 2 3" xfId="10927" xr:uid="{00000000-0005-0000-0000-0000092B0000}"/>
    <cellStyle name="Normal 39 2 3 2" xfId="10928" xr:uid="{00000000-0005-0000-0000-00000A2B0000}"/>
    <cellStyle name="Normal 39 2 3 2 2" xfId="10929" xr:uid="{00000000-0005-0000-0000-00000B2B0000}"/>
    <cellStyle name="Normal 39 2 3 2 2 2" xfId="10930" xr:uid="{00000000-0005-0000-0000-00000C2B0000}"/>
    <cellStyle name="Normal 39 2 3 2 2 3" xfId="10931" xr:uid="{00000000-0005-0000-0000-00000D2B0000}"/>
    <cellStyle name="Normal 39 2 3 2 3" xfId="10932" xr:uid="{00000000-0005-0000-0000-00000E2B0000}"/>
    <cellStyle name="Normal 39 2 3 2 4" xfId="10933" xr:uid="{00000000-0005-0000-0000-00000F2B0000}"/>
    <cellStyle name="Normal 39 2 3 3" xfId="10934" xr:uid="{00000000-0005-0000-0000-0000102B0000}"/>
    <cellStyle name="Normal 39 2 3 3 2" xfId="10935" xr:uid="{00000000-0005-0000-0000-0000112B0000}"/>
    <cellStyle name="Normal 39 2 3 3 2 2" xfId="10936" xr:uid="{00000000-0005-0000-0000-0000122B0000}"/>
    <cellStyle name="Normal 39 2 3 3 2 3" xfId="10937" xr:uid="{00000000-0005-0000-0000-0000132B0000}"/>
    <cellStyle name="Normal 39 2 3 3 3" xfId="10938" xr:uid="{00000000-0005-0000-0000-0000142B0000}"/>
    <cellStyle name="Normal 39 2 3 3 4" xfId="10939" xr:uid="{00000000-0005-0000-0000-0000152B0000}"/>
    <cellStyle name="Normal 39 2 3 4" xfId="10940" xr:uid="{00000000-0005-0000-0000-0000162B0000}"/>
    <cellStyle name="Normal 39 2 3 4 2" xfId="10941" xr:uid="{00000000-0005-0000-0000-0000172B0000}"/>
    <cellStyle name="Normal 39 2 3 4 2 2" xfId="10942" xr:uid="{00000000-0005-0000-0000-0000182B0000}"/>
    <cellStyle name="Normal 39 2 3 4 2 3" xfId="10943" xr:uid="{00000000-0005-0000-0000-0000192B0000}"/>
    <cellStyle name="Normal 39 2 3 4 3" xfId="10944" xr:uid="{00000000-0005-0000-0000-00001A2B0000}"/>
    <cellStyle name="Normal 39 2 3 4 4" xfId="10945" xr:uid="{00000000-0005-0000-0000-00001B2B0000}"/>
    <cellStyle name="Normal 39 2 3 5" xfId="10946" xr:uid="{00000000-0005-0000-0000-00001C2B0000}"/>
    <cellStyle name="Normal 39 2 3 5 2" xfId="10947" xr:uid="{00000000-0005-0000-0000-00001D2B0000}"/>
    <cellStyle name="Normal 39 2 3 5 3" xfId="10948" xr:uid="{00000000-0005-0000-0000-00001E2B0000}"/>
    <cellStyle name="Normal 39 2 3 6" xfId="10949" xr:uid="{00000000-0005-0000-0000-00001F2B0000}"/>
    <cellStyle name="Normal 39 2 3 7" xfId="10950" xr:uid="{00000000-0005-0000-0000-0000202B0000}"/>
    <cellStyle name="Normal 39 2 4" xfId="10951" xr:uid="{00000000-0005-0000-0000-0000212B0000}"/>
    <cellStyle name="Normal 39 2 5" xfId="10952" xr:uid="{00000000-0005-0000-0000-0000222B0000}"/>
    <cellStyle name="Normal 39 2 5 2" xfId="10953" xr:uid="{00000000-0005-0000-0000-0000232B0000}"/>
    <cellStyle name="Normal 39 2 5 2 2" xfId="10954" xr:uid="{00000000-0005-0000-0000-0000242B0000}"/>
    <cellStyle name="Normal 39 2 5 2 3" xfId="10955" xr:uid="{00000000-0005-0000-0000-0000252B0000}"/>
    <cellStyle name="Normal 39 2 5 3" xfId="10956" xr:uid="{00000000-0005-0000-0000-0000262B0000}"/>
    <cellStyle name="Normal 39 2 5 4" xfId="10957" xr:uid="{00000000-0005-0000-0000-0000272B0000}"/>
    <cellStyle name="Normal 39 2 6" xfId="10958" xr:uid="{00000000-0005-0000-0000-0000282B0000}"/>
    <cellStyle name="Normal 39 2 6 2" xfId="10959" xr:uid="{00000000-0005-0000-0000-0000292B0000}"/>
    <cellStyle name="Normal 39 2 6 2 2" xfId="10960" xr:uid="{00000000-0005-0000-0000-00002A2B0000}"/>
    <cellStyle name="Normal 39 2 6 2 3" xfId="10961" xr:uid="{00000000-0005-0000-0000-00002B2B0000}"/>
    <cellStyle name="Normal 39 2 6 3" xfId="10962" xr:uid="{00000000-0005-0000-0000-00002C2B0000}"/>
    <cellStyle name="Normal 39 2 6 4" xfId="10963" xr:uid="{00000000-0005-0000-0000-00002D2B0000}"/>
    <cellStyle name="Normal 39 2 7" xfId="10964" xr:uid="{00000000-0005-0000-0000-00002E2B0000}"/>
    <cellStyle name="Normal 39 2 7 2" xfId="10965" xr:uid="{00000000-0005-0000-0000-00002F2B0000}"/>
    <cellStyle name="Normal 39 2 7 2 2" xfId="10966" xr:uid="{00000000-0005-0000-0000-0000302B0000}"/>
    <cellStyle name="Normal 39 2 7 2 3" xfId="10967" xr:uid="{00000000-0005-0000-0000-0000312B0000}"/>
    <cellStyle name="Normal 39 2 7 3" xfId="10968" xr:uid="{00000000-0005-0000-0000-0000322B0000}"/>
    <cellStyle name="Normal 39 2 7 4" xfId="10969" xr:uid="{00000000-0005-0000-0000-0000332B0000}"/>
    <cellStyle name="Normal 39 2 8" xfId="10970" xr:uid="{00000000-0005-0000-0000-0000342B0000}"/>
    <cellStyle name="Normal 39 2 8 2" xfId="10971" xr:uid="{00000000-0005-0000-0000-0000352B0000}"/>
    <cellStyle name="Normal 39 2 8 3" xfId="10972" xr:uid="{00000000-0005-0000-0000-0000362B0000}"/>
    <cellStyle name="Normal 39 2 9" xfId="10973" xr:uid="{00000000-0005-0000-0000-0000372B0000}"/>
    <cellStyle name="Normal 39 3" xfId="10974" xr:uid="{00000000-0005-0000-0000-0000382B0000}"/>
    <cellStyle name="Normal 39 3 2" xfId="10975" xr:uid="{00000000-0005-0000-0000-0000392B0000}"/>
    <cellStyle name="Normal 39 3 2 2" xfId="10976" xr:uid="{00000000-0005-0000-0000-00003A2B0000}"/>
    <cellStyle name="Normal 39 3 2 2 2" xfId="10977" xr:uid="{00000000-0005-0000-0000-00003B2B0000}"/>
    <cellStyle name="Normal 39 3 2 2 3" xfId="10978" xr:uid="{00000000-0005-0000-0000-00003C2B0000}"/>
    <cellStyle name="Normal 39 3 2 3" xfId="10979" xr:uid="{00000000-0005-0000-0000-00003D2B0000}"/>
    <cellStyle name="Normal 39 3 2 4" xfId="10980" xr:uid="{00000000-0005-0000-0000-00003E2B0000}"/>
    <cellStyle name="Normal 39 3 2 5" xfId="10981" xr:uid="{00000000-0005-0000-0000-00003F2B0000}"/>
    <cellStyle name="Normal 39 3 3" xfId="10982" xr:uid="{00000000-0005-0000-0000-0000402B0000}"/>
    <cellStyle name="Normal 39 3 3 2" xfId="10983" xr:uid="{00000000-0005-0000-0000-0000412B0000}"/>
    <cellStyle name="Normal 39 3 3 2 2" xfId="10984" xr:uid="{00000000-0005-0000-0000-0000422B0000}"/>
    <cellStyle name="Normal 39 3 3 2 3" xfId="10985" xr:uid="{00000000-0005-0000-0000-0000432B0000}"/>
    <cellStyle name="Normal 39 3 3 3" xfId="10986" xr:uid="{00000000-0005-0000-0000-0000442B0000}"/>
    <cellStyle name="Normal 39 3 3 4" xfId="10987" xr:uid="{00000000-0005-0000-0000-0000452B0000}"/>
    <cellStyle name="Normal 39 3 4" xfId="10988" xr:uid="{00000000-0005-0000-0000-0000462B0000}"/>
    <cellStyle name="Normal 39 3 4 2" xfId="10989" xr:uid="{00000000-0005-0000-0000-0000472B0000}"/>
    <cellStyle name="Normal 39 3 4 2 2" xfId="10990" xr:uid="{00000000-0005-0000-0000-0000482B0000}"/>
    <cellStyle name="Normal 39 3 4 2 3" xfId="10991" xr:uid="{00000000-0005-0000-0000-0000492B0000}"/>
    <cellStyle name="Normal 39 3 4 3" xfId="10992" xr:uid="{00000000-0005-0000-0000-00004A2B0000}"/>
    <cellStyle name="Normal 39 3 4 4" xfId="10993" xr:uid="{00000000-0005-0000-0000-00004B2B0000}"/>
    <cellStyle name="Normal 39 3 5" xfId="10994" xr:uid="{00000000-0005-0000-0000-00004C2B0000}"/>
    <cellStyle name="Normal 39 3 5 2" xfId="10995" xr:uid="{00000000-0005-0000-0000-00004D2B0000}"/>
    <cellStyle name="Normal 39 3 5 3" xfId="10996" xr:uid="{00000000-0005-0000-0000-00004E2B0000}"/>
    <cellStyle name="Normal 39 3 6" xfId="10997" xr:uid="{00000000-0005-0000-0000-00004F2B0000}"/>
    <cellStyle name="Normal 39 3 7" xfId="10998" xr:uid="{00000000-0005-0000-0000-0000502B0000}"/>
    <cellStyle name="Normal 39 4" xfId="10999" xr:uid="{00000000-0005-0000-0000-0000512B0000}"/>
    <cellStyle name="Normal 39 5" xfId="11000" xr:uid="{00000000-0005-0000-0000-0000522B0000}"/>
    <cellStyle name="Normal 39 5 2" xfId="11001" xr:uid="{00000000-0005-0000-0000-0000532B0000}"/>
    <cellStyle name="Normal 39 5 2 2" xfId="11002" xr:uid="{00000000-0005-0000-0000-0000542B0000}"/>
    <cellStyle name="Normal 39 5 2 3" xfId="11003" xr:uid="{00000000-0005-0000-0000-0000552B0000}"/>
    <cellStyle name="Normal 39 5 3" xfId="11004" xr:uid="{00000000-0005-0000-0000-0000562B0000}"/>
    <cellStyle name="Normal 39 5 4" xfId="11005" xr:uid="{00000000-0005-0000-0000-0000572B0000}"/>
    <cellStyle name="Normal 39 6" xfId="11006" xr:uid="{00000000-0005-0000-0000-0000582B0000}"/>
    <cellStyle name="Normal 39 6 2" xfId="11007" xr:uid="{00000000-0005-0000-0000-0000592B0000}"/>
    <cellStyle name="Normal 39 6 2 2" xfId="11008" xr:uid="{00000000-0005-0000-0000-00005A2B0000}"/>
    <cellStyle name="Normal 39 6 2 3" xfId="11009" xr:uid="{00000000-0005-0000-0000-00005B2B0000}"/>
    <cellStyle name="Normal 39 6 3" xfId="11010" xr:uid="{00000000-0005-0000-0000-00005C2B0000}"/>
    <cellStyle name="Normal 39 6 4" xfId="11011" xr:uid="{00000000-0005-0000-0000-00005D2B0000}"/>
    <cellStyle name="Normal 39 7" xfId="11012" xr:uid="{00000000-0005-0000-0000-00005E2B0000}"/>
    <cellStyle name="Normal 39 7 2" xfId="11013" xr:uid="{00000000-0005-0000-0000-00005F2B0000}"/>
    <cellStyle name="Normal 39 7 2 2" xfId="11014" xr:uid="{00000000-0005-0000-0000-0000602B0000}"/>
    <cellStyle name="Normal 39 7 2 3" xfId="11015" xr:uid="{00000000-0005-0000-0000-0000612B0000}"/>
    <cellStyle name="Normal 39 7 3" xfId="11016" xr:uid="{00000000-0005-0000-0000-0000622B0000}"/>
    <cellStyle name="Normal 39 7 4" xfId="11017" xr:uid="{00000000-0005-0000-0000-0000632B0000}"/>
    <cellStyle name="Normal 39 8" xfId="11018" xr:uid="{00000000-0005-0000-0000-0000642B0000}"/>
    <cellStyle name="Normal 39 8 2" xfId="11019" xr:uid="{00000000-0005-0000-0000-0000652B0000}"/>
    <cellStyle name="Normal 39 8 3" xfId="11020" xr:uid="{00000000-0005-0000-0000-0000662B0000}"/>
    <cellStyle name="Normal 39 9" xfId="11021" xr:uid="{00000000-0005-0000-0000-0000672B0000}"/>
    <cellStyle name="Normal 4" xfId="29" xr:uid="{00000000-0005-0000-0000-0000682B0000}"/>
    <cellStyle name="Normal 4 10" xfId="11022" xr:uid="{00000000-0005-0000-0000-0000692B0000}"/>
    <cellStyle name="Normal 4 10 10" xfId="43989" xr:uid="{00000000-0005-0000-0000-00006A2B0000}"/>
    <cellStyle name="Normal 4 10 2" xfId="11023" xr:uid="{00000000-0005-0000-0000-00006B2B0000}"/>
    <cellStyle name="Normal 4 10 2 2" xfId="11024" xr:uid="{00000000-0005-0000-0000-00006C2B0000}"/>
    <cellStyle name="Normal 4 10 2 2 2" xfId="11025" xr:uid="{00000000-0005-0000-0000-00006D2B0000}"/>
    <cellStyle name="Normal 4 10 2 2 2 2" xfId="11026" xr:uid="{00000000-0005-0000-0000-00006E2B0000}"/>
    <cellStyle name="Normal 4 10 2 2 2 3" xfId="11027" xr:uid="{00000000-0005-0000-0000-00006F2B0000}"/>
    <cellStyle name="Normal 4 10 2 2 2 4" xfId="11028" xr:uid="{00000000-0005-0000-0000-0000702B0000}"/>
    <cellStyle name="Normal 4 10 2 2 3" xfId="11029" xr:uid="{00000000-0005-0000-0000-0000712B0000}"/>
    <cellStyle name="Normal 4 10 2 2 4" xfId="11030" xr:uid="{00000000-0005-0000-0000-0000722B0000}"/>
    <cellStyle name="Normal 4 10 2 2 5" xfId="11031" xr:uid="{00000000-0005-0000-0000-0000732B0000}"/>
    <cellStyle name="Normal 4 10 2 3" xfId="11032" xr:uid="{00000000-0005-0000-0000-0000742B0000}"/>
    <cellStyle name="Normal 4 10 2 3 2" xfId="11033" xr:uid="{00000000-0005-0000-0000-0000752B0000}"/>
    <cellStyle name="Normal 4 10 2 3 2 2" xfId="11034" xr:uid="{00000000-0005-0000-0000-0000762B0000}"/>
    <cellStyle name="Normal 4 10 2 3 2 3" xfId="11035" xr:uid="{00000000-0005-0000-0000-0000772B0000}"/>
    <cellStyle name="Normal 4 10 2 3 3" xfId="11036" xr:uid="{00000000-0005-0000-0000-0000782B0000}"/>
    <cellStyle name="Normal 4 10 2 3 4" xfId="11037" xr:uid="{00000000-0005-0000-0000-0000792B0000}"/>
    <cellStyle name="Normal 4 10 2 3 5" xfId="11038" xr:uid="{00000000-0005-0000-0000-00007A2B0000}"/>
    <cellStyle name="Normal 4 10 2 4" xfId="11039" xr:uid="{00000000-0005-0000-0000-00007B2B0000}"/>
    <cellStyle name="Normal 4 10 2 4 2" xfId="11040" xr:uid="{00000000-0005-0000-0000-00007C2B0000}"/>
    <cellStyle name="Normal 4 10 2 4 2 2" xfId="11041" xr:uid="{00000000-0005-0000-0000-00007D2B0000}"/>
    <cellStyle name="Normal 4 10 2 4 2 3" xfId="11042" xr:uid="{00000000-0005-0000-0000-00007E2B0000}"/>
    <cellStyle name="Normal 4 10 2 4 3" xfId="11043" xr:uid="{00000000-0005-0000-0000-00007F2B0000}"/>
    <cellStyle name="Normal 4 10 2 4 4" xfId="11044" xr:uid="{00000000-0005-0000-0000-0000802B0000}"/>
    <cellStyle name="Normal 4 10 2 5" xfId="11045" xr:uid="{00000000-0005-0000-0000-0000812B0000}"/>
    <cellStyle name="Normal 4 10 2 5 2" xfId="11046" xr:uid="{00000000-0005-0000-0000-0000822B0000}"/>
    <cellStyle name="Normal 4 10 2 5 3" xfId="11047" xr:uid="{00000000-0005-0000-0000-0000832B0000}"/>
    <cellStyle name="Normal 4 10 2 6" xfId="11048" xr:uid="{00000000-0005-0000-0000-0000842B0000}"/>
    <cellStyle name="Normal 4 10 2 7" xfId="11049" xr:uid="{00000000-0005-0000-0000-0000852B0000}"/>
    <cellStyle name="Normal 4 10 2 8" xfId="11050" xr:uid="{00000000-0005-0000-0000-0000862B0000}"/>
    <cellStyle name="Normal 4 10 3" xfId="11051" xr:uid="{00000000-0005-0000-0000-0000872B0000}"/>
    <cellStyle name="Normal 4 10 3 2" xfId="11052" xr:uid="{00000000-0005-0000-0000-0000882B0000}"/>
    <cellStyle name="Normal 4 10 3 2 2" xfId="11053" xr:uid="{00000000-0005-0000-0000-0000892B0000}"/>
    <cellStyle name="Normal 4 10 3 2 2 2" xfId="11054" xr:uid="{00000000-0005-0000-0000-00008A2B0000}"/>
    <cellStyle name="Normal 4 10 3 2 3" xfId="11055" xr:uid="{00000000-0005-0000-0000-00008B2B0000}"/>
    <cellStyle name="Normal 4 10 3 2 4" xfId="11056" xr:uid="{00000000-0005-0000-0000-00008C2B0000}"/>
    <cellStyle name="Normal 4 10 3 3" xfId="11057" xr:uid="{00000000-0005-0000-0000-00008D2B0000}"/>
    <cellStyle name="Normal 4 10 3 3 2" xfId="11058" xr:uid="{00000000-0005-0000-0000-00008E2B0000}"/>
    <cellStyle name="Normal 4 10 3 4" xfId="11059" xr:uid="{00000000-0005-0000-0000-00008F2B0000}"/>
    <cellStyle name="Normal 4 10 3 5" xfId="11060" xr:uid="{00000000-0005-0000-0000-0000902B0000}"/>
    <cellStyle name="Normal 4 10 4" xfId="11061" xr:uid="{00000000-0005-0000-0000-0000912B0000}"/>
    <cellStyle name="Normal 4 10 4 2" xfId="11062" xr:uid="{00000000-0005-0000-0000-0000922B0000}"/>
    <cellStyle name="Normal 4 10 4 2 2" xfId="11063" xr:uid="{00000000-0005-0000-0000-0000932B0000}"/>
    <cellStyle name="Normal 4 10 4 2 3" xfId="11064" xr:uid="{00000000-0005-0000-0000-0000942B0000}"/>
    <cellStyle name="Normal 4 10 4 2 4" xfId="11065" xr:uid="{00000000-0005-0000-0000-0000952B0000}"/>
    <cellStyle name="Normal 4 10 4 3" xfId="11066" xr:uid="{00000000-0005-0000-0000-0000962B0000}"/>
    <cellStyle name="Normal 4 10 4 4" xfId="11067" xr:uid="{00000000-0005-0000-0000-0000972B0000}"/>
    <cellStyle name="Normal 4 10 4 5" xfId="11068" xr:uid="{00000000-0005-0000-0000-0000982B0000}"/>
    <cellStyle name="Normal 4 10 5" xfId="11069" xr:uid="{00000000-0005-0000-0000-0000992B0000}"/>
    <cellStyle name="Normal 4 10 5 2" xfId="11070" xr:uid="{00000000-0005-0000-0000-00009A2B0000}"/>
    <cellStyle name="Normal 4 10 5 2 2" xfId="11071" xr:uid="{00000000-0005-0000-0000-00009B2B0000}"/>
    <cellStyle name="Normal 4 10 5 2 3" xfId="11072" xr:uid="{00000000-0005-0000-0000-00009C2B0000}"/>
    <cellStyle name="Normal 4 10 5 3" xfId="11073" xr:uid="{00000000-0005-0000-0000-00009D2B0000}"/>
    <cellStyle name="Normal 4 10 5 4" xfId="11074" xr:uid="{00000000-0005-0000-0000-00009E2B0000}"/>
    <cellStyle name="Normal 4 10 5 5" xfId="11075" xr:uid="{00000000-0005-0000-0000-00009F2B0000}"/>
    <cellStyle name="Normal 4 10 6" xfId="11076" xr:uid="{00000000-0005-0000-0000-0000A02B0000}"/>
    <cellStyle name="Normal 4 10 6 2" xfId="11077" xr:uid="{00000000-0005-0000-0000-0000A12B0000}"/>
    <cellStyle name="Normal 4 10 6 3" xfId="11078" xr:uid="{00000000-0005-0000-0000-0000A22B0000}"/>
    <cellStyle name="Normal 4 10 7" xfId="11079" xr:uid="{00000000-0005-0000-0000-0000A32B0000}"/>
    <cellStyle name="Normal 4 10 8" xfId="11080" xr:uid="{00000000-0005-0000-0000-0000A42B0000}"/>
    <cellStyle name="Normal 4 10 9" xfId="11081" xr:uid="{00000000-0005-0000-0000-0000A52B0000}"/>
    <cellStyle name="Normal 4 11" xfId="11082" xr:uid="{00000000-0005-0000-0000-0000A62B0000}"/>
    <cellStyle name="Normal 4 11 2" xfId="11083" xr:uid="{00000000-0005-0000-0000-0000A72B0000}"/>
    <cellStyle name="Normal 4 11 2 2" xfId="11084" xr:uid="{00000000-0005-0000-0000-0000A82B0000}"/>
    <cellStyle name="Normal 4 11 2 2 2" xfId="11085" xr:uid="{00000000-0005-0000-0000-0000A92B0000}"/>
    <cellStyle name="Normal 4 11 2 3" xfId="11086" xr:uid="{00000000-0005-0000-0000-0000AA2B0000}"/>
    <cellStyle name="Normal 4 11 2 4" xfId="11087" xr:uid="{00000000-0005-0000-0000-0000AB2B0000}"/>
    <cellStyle name="Normal 4 11 3" xfId="11088" xr:uid="{00000000-0005-0000-0000-0000AC2B0000}"/>
    <cellStyle name="Normal 4 11 3 2" xfId="11089" xr:uid="{00000000-0005-0000-0000-0000AD2B0000}"/>
    <cellStyle name="Normal 4 11 3 2 2" xfId="11090" xr:uid="{00000000-0005-0000-0000-0000AE2B0000}"/>
    <cellStyle name="Normal 4 11 3 3" xfId="11091" xr:uid="{00000000-0005-0000-0000-0000AF2B0000}"/>
    <cellStyle name="Normal 4 11 4" xfId="11092" xr:uid="{00000000-0005-0000-0000-0000B02B0000}"/>
    <cellStyle name="Normal 4 11 4 2" xfId="11093" xr:uid="{00000000-0005-0000-0000-0000B12B0000}"/>
    <cellStyle name="Normal 4 11 5" xfId="11094" xr:uid="{00000000-0005-0000-0000-0000B22B0000}"/>
    <cellStyle name="Normal 4 11 6" xfId="11095" xr:uid="{00000000-0005-0000-0000-0000B32B0000}"/>
    <cellStyle name="Normal 4 12" xfId="11096" xr:uid="{00000000-0005-0000-0000-0000B42B0000}"/>
    <cellStyle name="Normal 4 12 2" xfId="11097" xr:uid="{00000000-0005-0000-0000-0000B52B0000}"/>
    <cellStyle name="Normal 4 12 2 2" xfId="11098" xr:uid="{00000000-0005-0000-0000-0000B62B0000}"/>
    <cellStyle name="Normal 4 12 2 2 2" xfId="11099" xr:uid="{00000000-0005-0000-0000-0000B72B0000}"/>
    <cellStyle name="Normal 4 12 2 2 2 2" xfId="11100" xr:uid="{00000000-0005-0000-0000-0000B82B0000}"/>
    <cellStyle name="Normal 4 12 2 2 3" xfId="11101" xr:uid="{00000000-0005-0000-0000-0000B92B0000}"/>
    <cellStyle name="Normal 4 12 2 2 4" xfId="11102" xr:uid="{00000000-0005-0000-0000-0000BA2B0000}"/>
    <cellStyle name="Normal 4 12 2 3" xfId="11103" xr:uid="{00000000-0005-0000-0000-0000BB2B0000}"/>
    <cellStyle name="Normal 4 12 2 3 2" xfId="11104" xr:uid="{00000000-0005-0000-0000-0000BC2B0000}"/>
    <cellStyle name="Normal 4 12 2 4" xfId="11105" xr:uid="{00000000-0005-0000-0000-0000BD2B0000}"/>
    <cellStyle name="Normal 4 12 2 5" xfId="11106" xr:uid="{00000000-0005-0000-0000-0000BE2B0000}"/>
    <cellStyle name="Normal 4 12 3" xfId="11107" xr:uid="{00000000-0005-0000-0000-0000BF2B0000}"/>
    <cellStyle name="Normal 4 12 3 2" xfId="11108" xr:uid="{00000000-0005-0000-0000-0000C02B0000}"/>
    <cellStyle name="Normal 4 12 3 2 2" xfId="11109" xr:uid="{00000000-0005-0000-0000-0000C12B0000}"/>
    <cellStyle name="Normal 4 12 3 2 2 2" xfId="11110" xr:uid="{00000000-0005-0000-0000-0000C22B0000}"/>
    <cellStyle name="Normal 4 12 3 2 3" xfId="11111" xr:uid="{00000000-0005-0000-0000-0000C32B0000}"/>
    <cellStyle name="Normal 4 12 3 2 4" xfId="11112" xr:uid="{00000000-0005-0000-0000-0000C42B0000}"/>
    <cellStyle name="Normal 4 12 3 3" xfId="11113" xr:uid="{00000000-0005-0000-0000-0000C52B0000}"/>
    <cellStyle name="Normal 4 12 3 3 2" xfId="11114" xr:uid="{00000000-0005-0000-0000-0000C62B0000}"/>
    <cellStyle name="Normal 4 12 3 4" xfId="11115" xr:uid="{00000000-0005-0000-0000-0000C72B0000}"/>
    <cellStyle name="Normal 4 12 3 5" xfId="11116" xr:uid="{00000000-0005-0000-0000-0000C82B0000}"/>
    <cellStyle name="Normal 4 12 4" xfId="11117" xr:uid="{00000000-0005-0000-0000-0000C92B0000}"/>
    <cellStyle name="Normal 4 12 4 2" xfId="11118" xr:uid="{00000000-0005-0000-0000-0000CA2B0000}"/>
    <cellStyle name="Normal 4 12 4 2 2" xfId="11119" xr:uid="{00000000-0005-0000-0000-0000CB2B0000}"/>
    <cellStyle name="Normal 4 12 4 2 3" xfId="11120" xr:uid="{00000000-0005-0000-0000-0000CC2B0000}"/>
    <cellStyle name="Normal 4 12 4 2 4" xfId="11121" xr:uid="{00000000-0005-0000-0000-0000CD2B0000}"/>
    <cellStyle name="Normal 4 12 4 3" xfId="11122" xr:uid="{00000000-0005-0000-0000-0000CE2B0000}"/>
    <cellStyle name="Normal 4 12 4 4" xfId="11123" xr:uid="{00000000-0005-0000-0000-0000CF2B0000}"/>
    <cellStyle name="Normal 4 12 4 5" xfId="11124" xr:uid="{00000000-0005-0000-0000-0000D02B0000}"/>
    <cellStyle name="Normal 4 12 5" xfId="11125" xr:uid="{00000000-0005-0000-0000-0000D12B0000}"/>
    <cellStyle name="Normal 4 12 5 2" xfId="11126" xr:uid="{00000000-0005-0000-0000-0000D22B0000}"/>
    <cellStyle name="Normal 4 12 5 3" xfId="11127" xr:uid="{00000000-0005-0000-0000-0000D32B0000}"/>
    <cellStyle name="Normal 4 12 5 4" xfId="11128" xr:uid="{00000000-0005-0000-0000-0000D42B0000}"/>
    <cellStyle name="Normal 4 12 6" xfId="11129" xr:uid="{00000000-0005-0000-0000-0000D52B0000}"/>
    <cellStyle name="Normal 4 12 7" xfId="11130" xr:uid="{00000000-0005-0000-0000-0000D62B0000}"/>
    <cellStyle name="Normal 4 12 8" xfId="11131" xr:uid="{00000000-0005-0000-0000-0000D72B0000}"/>
    <cellStyle name="Normal 4 13" xfId="11132" xr:uid="{00000000-0005-0000-0000-0000D82B0000}"/>
    <cellStyle name="Normal 4 13 2" xfId="11133" xr:uid="{00000000-0005-0000-0000-0000D92B0000}"/>
    <cellStyle name="Normal 4 13 2 2" xfId="11134" xr:uid="{00000000-0005-0000-0000-0000DA2B0000}"/>
    <cellStyle name="Normal 4 13 2 2 2" xfId="11135" xr:uid="{00000000-0005-0000-0000-0000DB2B0000}"/>
    <cellStyle name="Normal 4 13 2 2 2 2" xfId="11136" xr:uid="{00000000-0005-0000-0000-0000DC2B0000}"/>
    <cellStyle name="Normal 4 13 2 2 3" xfId="11137" xr:uid="{00000000-0005-0000-0000-0000DD2B0000}"/>
    <cellStyle name="Normal 4 13 2 2 4" xfId="11138" xr:uid="{00000000-0005-0000-0000-0000DE2B0000}"/>
    <cellStyle name="Normal 4 13 2 3" xfId="11139" xr:uid="{00000000-0005-0000-0000-0000DF2B0000}"/>
    <cellStyle name="Normal 4 13 2 3 2" xfId="11140" xr:uid="{00000000-0005-0000-0000-0000E02B0000}"/>
    <cellStyle name="Normal 4 13 2 4" xfId="11141" xr:uid="{00000000-0005-0000-0000-0000E12B0000}"/>
    <cellStyle name="Normal 4 13 2 5" xfId="11142" xr:uid="{00000000-0005-0000-0000-0000E22B0000}"/>
    <cellStyle name="Normal 4 13 3" xfId="11143" xr:uid="{00000000-0005-0000-0000-0000E32B0000}"/>
    <cellStyle name="Normal 4 13 3 2" xfId="11144" xr:uid="{00000000-0005-0000-0000-0000E42B0000}"/>
    <cellStyle name="Normal 4 13 3 2 2" xfId="11145" xr:uid="{00000000-0005-0000-0000-0000E52B0000}"/>
    <cellStyle name="Normal 4 13 3 2 3" xfId="11146" xr:uid="{00000000-0005-0000-0000-0000E62B0000}"/>
    <cellStyle name="Normal 4 13 3 3" xfId="11147" xr:uid="{00000000-0005-0000-0000-0000E72B0000}"/>
    <cellStyle name="Normal 4 13 3 3 2" xfId="11148" xr:uid="{00000000-0005-0000-0000-0000E82B0000}"/>
    <cellStyle name="Normal 4 13 3 4" xfId="11149" xr:uid="{00000000-0005-0000-0000-0000E92B0000}"/>
    <cellStyle name="Normal 4 13 4" xfId="11150" xr:uid="{00000000-0005-0000-0000-0000EA2B0000}"/>
    <cellStyle name="Normal 4 13 4 2" xfId="11151" xr:uid="{00000000-0005-0000-0000-0000EB2B0000}"/>
    <cellStyle name="Normal 4 13 4 3" xfId="11152" xr:uid="{00000000-0005-0000-0000-0000EC2B0000}"/>
    <cellStyle name="Normal 4 13 5" xfId="11153" xr:uid="{00000000-0005-0000-0000-0000ED2B0000}"/>
    <cellStyle name="Normal 4 13 5 2" xfId="11154" xr:uid="{00000000-0005-0000-0000-0000EE2B0000}"/>
    <cellStyle name="Normal 4 13 6" xfId="11155" xr:uid="{00000000-0005-0000-0000-0000EF2B0000}"/>
    <cellStyle name="Normal 4 14" xfId="11156" xr:uid="{00000000-0005-0000-0000-0000F02B0000}"/>
    <cellStyle name="Normal 4 14 2" xfId="11157" xr:uid="{00000000-0005-0000-0000-0000F12B0000}"/>
    <cellStyle name="Normal 4 14 2 2" xfId="11158" xr:uid="{00000000-0005-0000-0000-0000F22B0000}"/>
    <cellStyle name="Normal 4 14 2 2 2" xfId="11159" xr:uid="{00000000-0005-0000-0000-0000F32B0000}"/>
    <cellStyle name="Normal 4 14 2 2 3" xfId="11160" xr:uid="{00000000-0005-0000-0000-0000F42B0000}"/>
    <cellStyle name="Normal 4 14 2 3" xfId="11161" xr:uid="{00000000-0005-0000-0000-0000F52B0000}"/>
    <cellStyle name="Normal 4 14 2 3 2" xfId="11162" xr:uid="{00000000-0005-0000-0000-0000F62B0000}"/>
    <cellStyle name="Normal 4 14 2 4" xfId="11163" xr:uid="{00000000-0005-0000-0000-0000F72B0000}"/>
    <cellStyle name="Normal 4 14 3" xfId="11164" xr:uid="{00000000-0005-0000-0000-0000F82B0000}"/>
    <cellStyle name="Normal 4 14 3 2" xfId="11165" xr:uid="{00000000-0005-0000-0000-0000F92B0000}"/>
    <cellStyle name="Normal 4 14 3 2 2" xfId="11166" xr:uid="{00000000-0005-0000-0000-0000FA2B0000}"/>
    <cellStyle name="Normal 4 14 3 3" xfId="11167" xr:uid="{00000000-0005-0000-0000-0000FB2B0000}"/>
    <cellStyle name="Normal 4 14 3 4" xfId="11168" xr:uid="{00000000-0005-0000-0000-0000FC2B0000}"/>
    <cellStyle name="Normal 4 14 4" xfId="11169" xr:uid="{00000000-0005-0000-0000-0000FD2B0000}"/>
    <cellStyle name="Normal 4 14 4 2" xfId="11170" xr:uid="{00000000-0005-0000-0000-0000FE2B0000}"/>
    <cellStyle name="Normal 4 14 4 3" xfId="11171" xr:uid="{00000000-0005-0000-0000-0000FF2B0000}"/>
    <cellStyle name="Normal 4 14 5" xfId="11172" xr:uid="{00000000-0005-0000-0000-0000002C0000}"/>
    <cellStyle name="Normal 4 14 6" xfId="11173" xr:uid="{00000000-0005-0000-0000-0000012C0000}"/>
    <cellStyle name="Normal 4 15" xfId="11174" xr:uid="{00000000-0005-0000-0000-0000022C0000}"/>
    <cellStyle name="Normal 4 15 2" xfId="11175" xr:uid="{00000000-0005-0000-0000-0000032C0000}"/>
    <cellStyle name="Normal 4 15 2 2" xfId="11176" xr:uid="{00000000-0005-0000-0000-0000042C0000}"/>
    <cellStyle name="Normal 4 15 2 2 2" xfId="11177" xr:uid="{00000000-0005-0000-0000-0000052C0000}"/>
    <cellStyle name="Normal 4 15 2 2 3" xfId="11178" xr:uid="{00000000-0005-0000-0000-0000062C0000}"/>
    <cellStyle name="Normal 4 15 2 3" xfId="11179" xr:uid="{00000000-0005-0000-0000-0000072C0000}"/>
    <cellStyle name="Normal 4 15 2 3 2" xfId="11180" xr:uid="{00000000-0005-0000-0000-0000082C0000}"/>
    <cellStyle name="Normal 4 15 2 4" xfId="11181" xr:uid="{00000000-0005-0000-0000-0000092C0000}"/>
    <cellStyle name="Normal 4 15 3" xfId="11182" xr:uid="{00000000-0005-0000-0000-00000A2C0000}"/>
    <cellStyle name="Normal 4 15 3 2" xfId="11183" xr:uid="{00000000-0005-0000-0000-00000B2C0000}"/>
    <cellStyle name="Normal 4 15 3 2 2" xfId="11184" xr:uid="{00000000-0005-0000-0000-00000C2C0000}"/>
    <cellStyle name="Normal 4 15 3 3" xfId="11185" xr:uid="{00000000-0005-0000-0000-00000D2C0000}"/>
    <cellStyle name="Normal 4 15 3 4" xfId="11186" xr:uid="{00000000-0005-0000-0000-00000E2C0000}"/>
    <cellStyle name="Normal 4 15 4" xfId="11187" xr:uid="{00000000-0005-0000-0000-00000F2C0000}"/>
    <cellStyle name="Normal 4 15 4 2" xfId="11188" xr:uid="{00000000-0005-0000-0000-0000102C0000}"/>
    <cellStyle name="Normal 4 15 4 3" xfId="11189" xr:uid="{00000000-0005-0000-0000-0000112C0000}"/>
    <cellStyle name="Normal 4 15 5" xfId="11190" xr:uid="{00000000-0005-0000-0000-0000122C0000}"/>
    <cellStyle name="Normal 4 15 6" xfId="11191" xr:uid="{00000000-0005-0000-0000-0000132C0000}"/>
    <cellStyle name="Normal 4 16" xfId="11192" xr:uid="{00000000-0005-0000-0000-0000142C0000}"/>
    <cellStyle name="Normal 4 16 2" xfId="11193" xr:uid="{00000000-0005-0000-0000-0000152C0000}"/>
    <cellStyle name="Normal 4 16 2 2" xfId="11194" xr:uid="{00000000-0005-0000-0000-0000162C0000}"/>
    <cellStyle name="Normal 4 16 2 2 2" xfId="11195" xr:uid="{00000000-0005-0000-0000-0000172C0000}"/>
    <cellStyle name="Normal 4 16 2 2 3" xfId="11196" xr:uid="{00000000-0005-0000-0000-0000182C0000}"/>
    <cellStyle name="Normal 4 16 2 3" xfId="11197" xr:uid="{00000000-0005-0000-0000-0000192C0000}"/>
    <cellStyle name="Normal 4 16 2 3 2" xfId="11198" xr:uid="{00000000-0005-0000-0000-00001A2C0000}"/>
    <cellStyle name="Normal 4 16 2 4" xfId="11199" xr:uid="{00000000-0005-0000-0000-00001B2C0000}"/>
    <cellStyle name="Normal 4 16 3" xfId="11200" xr:uid="{00000000-0005-0000-0000-00001C2C0000}"/>
    <cellStyle name="Normal 4 16 3 2" xfId="11201" xr:uid="{00000000-0005-0000-0000-00001D2C0000}"/>
    <cellStyle name="Normal 4 16 3 2 2" xfId="11202" xr:uid="{00000000-0005-0000-0000-00001E2C0000}"/>
    <cellStyle name="Normal 4 16 3 3" xfId="11203" xr:uid="{00000000-0005-0000-0000-00001F2C0000}"/>
    <cellStyle name="Normal 4 16 3 4" xfId="11204" xr:uid="{00000000-0005-0000-0000-0000202C0000}"/>
    <cellStyle name="Normal 4 16 4" xfId="11205" xr:uid="{00000000-0005-0000-0000-0000212C0000}"/>
    <cellStyle name="Normal 4 16 4 2" xfId="11206" xr:uid="{00000000-0005-0000-0000-0000222C0000}"/>
    <cellStyle name="Normal 4 16 4 3" xfId="11207" xr:uid="{00000000-0005-0000-0000-0000232C0000}"/>
    <cellStyle name="Normal 4 16 5" xfId="11208" xr:uid="{00000000-0005-0000-0000-0000242C0000}"/>
    <cellStyle name="Normal 4 16 6" xfId="11209" xr:uid="{00000000-0005-0000-0000-0000252C0000}"/>
    <cellStyle name="Normal 4 17" xfId="11210" xr:uid="{00000000-0005-0000-0000-0000262C0000}"/>
    <cellStyle name="Normal 4 17 2" xfId="11211" xr:uid="{00000000-0005-0000-0000-0000272C0000}"/>
    <cellStyle name="Normal 4 17 2 2" xfId="11212" xr:uid="{00000000-0005-0000-0000-0000282C0000}"/>
    <cellStyle name="Normal 4 17 2 2 2" xfId="11213" xr:uid="{00000000-0005-0000-0000-0000292C0000}"/>
    <cellStyle name="Normal 4 17 2 3" xfId="11214" xr:uid="{00000000-0005-0000-0000-00002A2C0000}"/>
    <cellStyle name="Normal 4 17 3" xfId="11215" xr:uid="{00000000-0005-0000-0000-00002B2C0000}"/>
    <cellStyle name="Normal 4 17 3 2" xfId="11216" xr:uid="{00000000-0005-0000-0000-00002C2C0000}"/>
    <cellStyle name="Normal 4 17 3 2 2" xfId="11217" xr:uid="{00000000-0005-0000-0000-00002D2C0000}"/>
    <cellStyle name="Normal 4 17 3 3" xfId="11218" xr:uid="{00000000-0005-0000-0000-00002E2C0000}"/>
    <cellStyle name="Normal 4 17 4" xfId="11219" xr:uid="{00000000-0005-0000-0000-00002F2C0000}"/>
    <cellStyle name="Normal 4 17 4 2" xfId="11220" xr:uid="{00000000-0005-0000-0000-0000302C0000}"/>
    <cellStyle name="Normal 4 17 5" xfId="11221" xr:uid="{00000000-0005-0000-0000-0000312C0000}"/>
    <cellStyle name="Normal 4 17 6" xfId="11222" xr:uid="{00000000-0005-0000-0000-0000322C0000}"/>
    <cellStyle name="Normal 4 18" xfId="11223" xr:uid="{00000000-0005-0000-0000-0000332C0000}"/>
    <cellStyle name="Normal 4 18 2" xfId="11224" xr:uid="{00000000-0005-0000-0000-0000342C0000}"/>
    <cellStyle name="Normal 4 18 2 2" xfId="11225" xr:uid="{00000000-0005-0000-0000-0000352C0000}"/>
    <cellStyle name="Normal 4 18 2 2 2" xfId="11226" xr:uid="{00000000-0005-0000-0000-0000362C0000}"/>
    <cellStyle name="Normal 4 18 2 3" xfId="11227" xr:uid="{00000000-0005-0000-0000-0000372C0000}"/>
    <cellStyle name="Normal 4 18 2 4" xfId="11228" xr:uid="{00000000-0005-0000-0000-0000382C0000}"/>
    <cellStyle name="Normal 4 18 3" xfId="11229" xr:uid="{00000000-0005-0000-0000-0000392C0000}"/>
    <cellStyle name="Normal 4 18 3 2" xfId="11230" xr:uid="{00000000-0005-0000-0000-00003A2C0000}"/>
    <cellStyle name="Normal 4 18 3 2 2" xfId="11231" xr:uid="{00000000-0005-0000-0000-00003B2C0000}"/>
    <cellStyle name="Normal 4 18 3 3" xfId="11232" xr:uid="{00000000-0005-0000-0000-00003C2C0000}"/>
    <cellStyle name="Normal 4 18 3 4" xfId="11233" xr:uid="{00000000-0005-0000-0000-00003D2C0000}"/>
    <cellStyle name="Normal 4 18 4" xfId="11234" xr:uid="{00000000-0005-0000-0000-00003E2C0000}"/>
    <cellStyle name="Normal 4 18 4 2" xfId="11235" xr:uid="{00000000-0005-0000-0000-00003F2C0000}"/>
    <cellStyle name="Normal 4 18 5" xfId="11236" xr:uid="{00000000-0005-0000-0000-0000402C0000}"/>
    <cellStyle name="Normal 4 18 6" xfId="11237" xr:uid="{00000000-0005-0000-0000-0000412C0000}"/>
    <cellStyle name="Normal 4 19" xfId="11238" xr:uid="{00000000-0005-0000-0000-0000422C0000}"/>
    <cellStyle name="Normal 4 19 2" xfId="11239" xr:uid="{00000000-0005-0000-0000-0000432C0000}"/>
    <cellStyle name="Normal 4 19 2 2" xfId="11240" xr:uid="{00000000-0005-0000-0000-0000442C0000}"/>
    <cellStyle name="Normal 4 19 2 2 2" xfId="11241" xr:uid="{00000000-0005-0000-0000-0000452C0000}"/>
    <cellStyle name="Normal 4 19 2 3" xfId="11242" xr:uid="{00000000-0005-0000-0000-0000462C0000}"/>
    <cellStyle name="Normal 4 19 3" xfId="11243" xr:uid="{00000000-0005-0000-0000-0000472C0000}"/>
    <cellStyle name="Normal 4 19 3 2" xfId="11244" xr:uid="{00000000-0005-0000-0000-0000482C0000}"/>
    <cellStyle name="Normal 4 19 3 2 2" xfId="11245" xr:uid="{00000000-0005-0000-0000-0000492C0000}"/>
    <cellStyle name="Normal 4 19 3 3" xfId="11246" xr:uid="{00000000-0005-0000-0000-00004A2C0000}"/>
    <cellStyle name="Normal 4 19 4" xfId="11247" xr:uid="{00000000-0005-0000-0000-00004B2C0000}"/>
    <cellStyle name="Normal 4 19 4 2" xfId="11248" xr:uid="{00000000-0005-0000-0000-00004C2C0000}"/>
    <cellStyle name="Normal 4 19 5" xfId="11249" xr:uid="{00000000-0005-0000-0000-00004D2C0000}"/>
    <cellStyle name="Normal 4 19 6" xfId="11250" xr:uid="{00000000-0005-0000-0000-00004E2C0000}"/>
    <cellStyle name="Normal 4 2" xfId="11251" xr:uid="{00000000-0005-0000-0000-00004F2C0000}"/>
    <cellStyle name="Normal 4 2 10" xfId="11252" xr:uid="{00000000-0005-0000-0000-0000502C0000}"/>
    <cellStyle name="Normal 4 2 10 2" xfId="11253" xr:uid="{00000000-0005-0000-0000-0000512C0000}"/>
    <cellStyle name="Normal 4 2 10 2 2" xfId="11254" xr:uid="{00000000-0005-0000-0000-0000522C0000}"/>
    <cellStyle name="Normal 4 2 10 2 2 2" xfId="11255" xr:uid="{00000000-0005-0000-0000-0000532C0000}"/>
    <cellStyle name="Normal 4 2 10 2 2 2 2" xfId="11256" xr:uid="{00000000-0005-0000-0000-0000542C0000}"/>
    <cellStyle name="Normal 4 2 10 2 2 3" xfId="11257" xr:uid="{00000000-0005-0000-0000-0000552C0000}"/>
    <cellStyle name="Normal 4 2 10 2 2 4" xfId="11258" xr:uid="{00000000-0005-0000-0000-0000562C0000}"/>
    <cellStyle name="Normal 4 2 10 2 3" xfId="11259" xr:uid="{00000000-0005-0000-0000-0000572C0000}"/>
    <cellStyle name="Normal 4 2 10 2 3 2" xfId="11260" xr:uid="{00000000-0005-0000-0000-0000582C0000}"/>
    <cellStyle name="Normal 4 2 10 2 4" xfId="11261" xr:uid="{00000000-0005-0000-0000-0000592C0000}"/>
    <cellStyle name="Normal 4 2 10 2 5" xfId="11262" xr:uid="{00000000-0005-0000-0000-00005A2C0000}"/>
    <cellStyle name="Normal 4 2 10 3" xfId="11263" xr:uid="{00000000-0005-0000-0000-00005B2C0000}"/>
    <cellStyle name="Normal 4 2 10 3 2" xfId="11264" xr:uid="{00000000-0005-0000-0000-00005C2C0000}"/>
    <cellStyle name="Normal 4 2 10 3 2 2" xfId="11265" xr:uid="{00000000-0005-0000-0000-00005D2C0000}"/>
    <cellStyle name="Normal 4 2 10 3 2 3" xfId="11266" xr:uid="{00000000-0005-0000-0000-00005E2C0000}"/>
    <cellStyle name="Normal 4 2 10 3 3" xfId="11267" xr:uid="{00000000-0005-0000-0000-00005F2C0000}"/>
    <cellStyle name="Normal 4 2 10 3 3 2" xfId="11268" xr:uid="{00000000-0005-0000-0000-0000602C0000}"/>
    <cellStyle name="Normal 4 2 10 3 4" xfId="11269" xr:uid="{00000000-0005-0000-0000-0000612C0000}"/>
    <cellStyle name="Normal 4 2 10 4" xfId="11270" xr:uid="{00000000-0005-0000-0000-0000622C0000}"/>
    <cellStyle name="Normal 4 2 10 4 2" xfId="11271" xr:uid="{00000000-0005-0000-0000-0000632C0000}"/>
    <cellStyle name="Normal 4 2 10 4 3" xfId="11272" xr:uid="{00000000-0005-0000-0000-0000642C0000}"/>
    <cellStyle name="Normal 4 2 10 5" xfId="11273" xr:uid="{00000000-0005-0000-0000-0000652C0000}"/>
    <cellStyle name="Normal 4 2 10 5 2" xfId="11274" xr:uid="{00000000-0005-0000-0000-0000662C0000}"/>
    <cellStyle name="Normal 4 2 10 6" xfId="11275" xr:uid="{00000000-0005-0000-0000-0000672C0000}"/>
    <cellStyle name="Normal 4 2 11" xfId="11276" xr:uid="{00000000-0005-0000-0000-0000682C0000}"/>
    <cellStyle name="Normal 4 2 11 2" xfId="11277" xr:uid="{00000000-0005-0000-0000-0000692C0000}"/>
    <cellStyle name="Normal 4 2 11 2 2" xfId="11278" xr:uid="{00000000-0005-0000-0000-00006A2C0000}"/>
    <cellStyle name="Normal 4 2 11 2 2 2" xfId="11279" xr:uid="{00000000-0005-0000-0000-00006B2C0000}"/>
    <cellStyle name="Normal 4 2 11 2 2 3" xfId="11280" xr:uid="{00000000-0005-0000-0000-00006C2C0000}"/>
    <cellStyle name="Normal 4 2 11 2 3" xfId="11281" xr:uid="{00000000-0005-0000-0000-00006D2C0000}"/>
    <cellStyle name="Normal 4 2 11 2 3 2" xfId="11282" xr:uid="{00000000-0005-0000-0000-00006E2C0000}"/>
    <cellStyle name="Normal 4 2 11 2 4" xfId="11283" xr:uid="{00000000-0005-0000-0000-00006F2C0000}"/>
    <cellStyle name="Normal 4 2 11 3" xfId="11284" xr:uid="{00000000-0005-0000-0000-0000702C0000}"/>
    <cellStyle name="Normal 4 2 11 3 2" xfId="11285" xr:uid="{00000000-0005-0000-0000-0000712C0000}"/>
    <cellStyle name="Normal 4 2 11 3 2 2" xfId="11286" xr:uid="{00000000-0005-0000-0000-0000722C0000}"/>
    <cellStyle name="Normal 4 2 11 3 3" xfId="11287" xr:uid="{00000000-0005-0000-0000-0000732C0000}"/>
    <cellStyle name="Normal 4 2 11 3 4" xfId="11288" xr:uid="{00000000-0005-0000-0000-0000742C0000}"/>
    <cellStyle name="Normal 4 2 11 4" xfId="11289" xr:uid="{00000000-0005-0000-0000-0000752C0000}"/>
    <cellStyle name="Normal 4 2 11 4 2" xfId="11290" xr:uid="{00000000-0005-0000-0000-0000762C0000}"/>
    <cellStyle name="Normal 4 2 11 4 3" xfId="11291" xr:uid="{00000000-0005-0000-0000-0000772C0000}"/>
    <cellStyle name="Normal 4 2 11 5" xfId="11292" xr:uid="{00000000-0005-0000-0000-0000782C0000}"/>
    <cellStyle name="Normal 4 2 11 6" xfId="11293" xr:uid="{00000000-0005-0000-0000-0000792C0000}"/>
    <cellStyle name="Normal 4 2 12" xfId="11294" xr:uid="{00000000-0005-0000-0000-00007A2C0000}"/>
    <cellStyle name="Normal 4 2 12 2" xfId="11295" xr:uid="{00000000-0005-0000-0000-00007B2C0000}"/>
    <cellStyle name="Normal 4 2 12 2 2" xfId="11296" xr:uid="{00000000-0005-0000-0000-00007C2C0000}"/>
    <cellStyle name="Normal 4 2 12 2 2 2" xfId="11297" xr:uid="{00000000-0005-0000-0000-00007D2C0000}"/>
    <cellStyle name="Normal 4 2 12 2 2 3" xfId="11298" xr:uid="{00000000-0005-0000-0000-00007E2C0000}"/>
    <cellStyle name="Normal 4 2 12 2 3" xfId="11299" xr:uid="{00000000-0005-0000-0000-00007F2C0000}"/>
    <cellStyle name="Normal 4 2 12 2 3 2" xfId="11300" xr:uid="{00000000-0005-0000-0000-0000802C0000}"/>
    <cellStyle name="Normal 4 2 12 2 4" xfId="11301" xr:uid="{00000000-0005-0000-0000-0000812C0000}"/>
    <cellStyle name="Normal 4 2 12 3" xfId="11302" xr:uid="{00000000-0005-0000-0000-0000822C0000}"/>
    <cellStyle name="Normal 4 2 12 3 2" xfId="11303" xr:uid="{00000000-0005-0000-0000-0000832C0000}"/>
    <cellStyle name="Normal 4 2 12 3 2 2" xfId="11304" xr:uid="{00000000-0005-0000-0000-0000842C0000}"/>
    <cellStyle name="Normal 4 2 12 3 3" xfId="11305" xr:uid="{00000000-0005-0000-0000-0000852C0000}"/>
    <cellStyle name="Normal 4 2 12 3 4" xfId="11306" xr:uid="{00000000-0005-0000-0000-0000862C0000}"/>
    <cellStyle name="Normal 4 2 12 4" xfId="11307" xr:uid="{00000000-0005-0000-0000-0000872C0000}"/>
    <cellStyle name="Normal 4 2 12 4 2" xfId="11308" xr:uid="{00000000-0005-0000-0000-0000882C0000}"/>
    <cellStyle name="Normal 4 2 12 4 3" xfId="11309" xr:uid="{00000000-0005-0000-0000-0000892C0000}"/>
    <cellStyle name="Normal 4 2 12 5" xfId="11310" xr:uid="{00000000-0005-0000-0000-00008A2C0000}"/>
    <cellStyle name="Normal 4 2 12 6" xfId="11311" xr:uid="{00000000-0005-0000-0000-00008B2C0000}"/>
    <cellStyle name="Normal 4 2 13" xfId="11312" xr:uid="{00000000-0005-0000-0000-00008C2C0000}"/>
    <cellStyle name="Normal 4 2 13 2" xfId="11313" xr:uid="{00000000-0005-0000-0000-00008D2C0000}"/>
    <cellStyle name="Normal 4 2 13 2 2" xfId="11314" xr:uid="{00000000-0005-0000-0000-00008E2C0000}"/>
    <cellStyle name="Normal 4 2 13 2 2 2" xfId="11315" xr:uid="{00000000-0005-0000-0000-00008F2C0000}"/>
    <cellStyle name="Normal 4 2 13 2 2 3" xfId="11316" xr:uid="{00000000-0005-0000-0000-0000902C0000}"/>
    <cellStyle name="Normal 4 2 13 2 3" xfId="11317" xr:uid="{00000000-0005-0000-0000-0000912C0000}"/>
    <cellStyle name="Normal 4 2 13 2 3 2" xfId="11318" xr:uid="{00000000-0005-0000-0000-0000922C0000}"/>
    <cellStyle name="Normal 4 2 13 2 4" xfId="11319" xr:uid="{00000000-0005-0000-0000-0000932C0000}"/>
    <cellStyle name="Normal 4 2 13 3" xfId="11320" xr:uid="{00000000-0005-0000-0000-0000942C0000}"/>
    <cellStyle name="Normal 4 2 13 3 2" xfId="11321" xr:uid="{00000000-0005-0000-0000-0000952C0000}"/>
    <cellStyle name="Normal 4 2 13 3 2 2" xfId="11322" xr:uid="{00000000-0005-0000-0000-0000962C0000}"/>
    <cellStyle name="Normal 4 2 13 3 3" xfId="11323" xr:uid="{00000000-0005-0000-0000-0000972C0000}"/>
    <cellStyle name="Normal 4 2 13 3 4" xfId="11324" xr:uid="{00000000-0005-0000-0000-0000982C0000}"/>
    <cellStyle name="Normal 4 2 13 4" xfId="11325" xr:uid="{00000000-0005-0000-0000-0000992C0000}"/>
    <cellStyle name="Normal 4 2 13 4 2" xfId="11326" xr:uid="{00000000-0005-0000-0000-00009A2C0000}"/>
    <cellStyle name="Normal 4 2 13 4 3" xfId="11327" xr:uid="{00000000-0005-0000-0000-00009B2C0000}"/>
    <cellStyle name="Normal 4 2 13 5" xfId="11328" xr:uid="{00000000-0005-0000-0000-00009C2C0000}"/>
    <cellStyle name="Normal 4 2 13 6" xfId="11329" xr:uid="{00000000-0005-0000-0000-00009D2C0000}"/>
    <cellStyle name="Normal 4 2 14" xfId="11330" xr:uid="{00000000-0005-0000-0000-00009E2C0000}"/>
    <cellStyle name="Normal 4 2 14 2" xfId="11331" xr:uid="{00000000-0005-0000-0000-00009F2C0000}"/>
    <cellStyle name="Normal 4 2 14 2 2" xfId="11332" xr:uid="{00000000-0005-0000-0000-0000A02C0000}"/>
    <cellStyle name="Normal 4 2 14 2 2 2" xfId="11333" xr:uid="{00000000-0005-0000-0000-0000A12C0000}"/>
    <cellStyle name="Normal 4 2 14 2 3" xfId="11334" xr:uid="{00000000-0005-0000-0000-0000A22C0000}"/>
    <cellStyle name="Normal 4 2 14 3" xfId="11335" xr:uid="{00000000-0005-0000-0000-0000A32C0000}"/>
    <cellStyle name="Normal 4 2 14 3 2" xfId="11336" xr:uid="{00000000-0005-0000-0000-0000A42C0000}"/>
    <cellStyle name="Normal 4 2 14 3 2 2" xfId="11337" xr:uid="{00000000-0005-0000-0000-0000A52C0000}"/>
    <cellStyle name="Normal 4 2 14 3 3" xfId="11338" xr:uid="{00000000-0005-0000-0000-0000A62C0000}"/>
    <cellStyle name="Normal 4 2 14 4" xfId="11339" xr:uid="{00000000-0005-0000-0000-0000A72C0000}"/>
    <cellStyle name="Normal 4 2 14 4 2" xfId="11340" xr:uid="{00000000-0005-0000-0000-0000A82C0000}"/>
    <cellStyle name="Normal 4 2 14 5" xfId="11341" xr:uid="{00000000-0005-0000-0000-0000A92C0000}"/>
    <cellStyle name="Normal 4 2 14 6" xfId="11342" xr:uid="{00000000-0005-0000-0000-0000AA2C0000}"/>
    <cellStyle name="Normal 4 2 15" xfId="11343" xr:uid="{00000000-0005-0000-0000-0000AB2C0000}"/>
    <cellStyle name="Normal 4 2 15 2" xfId="11344" xr:uid="{00000000-0005-0000-0000-0000AC2C0000}"/>
    <cellStyle name="Normal 4 2 15 2 2" xfId="11345" xr:uid="{00000000-0005-0000-0000-0000AD2C0000}"/>
    <cellStyle name="Normal 4 2 15 2 2 2" xfId="11346" xr:uid="{00000000-0005-0000-0000-0000AE2C0000}"/>
    <cellStyle name="Normal 4 2 15 2 3" xfId="11347" xr:uid="{00000000-0005-0000-0000-0000AF2C0000}"/>
    <cellStyle name="Normal 4 2 15 2 4" xfId="11348" xr:uid="{00000000-0005-0000-0000-0000B02C0000}"/>
    <cellStyle name="Normal 4 2 15 3" xfId="11349" xr:uid="{00000000-0005-0000-0000-0000B12C0000}"/>
    <cellStyle name="Normal 4 2 15 3 2" xfId="11350" xr:uid="{00000000-0005-0000-0000-0000B22C0000}"/>
    <cellStyle name="Normal 4 2 15 3 2 2" xfId="11351" xr:uid="{00000000-0005-0000-0000-0000B32C0000}"/>
    <cellStyle name="Normal 4 2 15 3 3" xfId="11352" xr:uid="{00000000-0005-0000-0000-0000B42C0000}"/>
    <cellStyle name="Normal 4 2 15 3 4" xfId="11353" xr:uid="{00000000-0005-0000-0000-0000B52C0000}"/>
    <cellStyle name="Normal 4 2 15 4" xfId="11354" xr:uid="{00000000-0005-0000-0000-0000B62C0000}"/>
    <cellStyle name="Normal 4 2 15 4 2" xfId="11355" xr:uid="{00000000-0005-0000-0000-0000B72C0000}"/>
    <cellStyle name="Normal 4 2 15 5" xfId="11356" xr:uid="{00000000-0005-0000-0000-0000B82C0000}"/>
    <cellStyle name="Normal 4 2 15 6" xfId="11357" xr:uid="{00000000-0005-0000-0000-0000B92C0000}"/>
    <cellStyle name="Normal 4 2 16" xfId="11358" xr:uid="{00000000-0005-0000-0000-0000BA2C0000}"/>
    <cellStyle name="Normal 4 2 16 2" xfId="11359" xr:uid="{00000000-0005-0000-0000-0000BB2C0000}"/>
    <cellStyle name="Normal 4 2 16 2 2" xfId="11360" xr:uid="{00000000-0005-0000-0000-0000BC2C0000}"/>
    <cellStyle name="Normal 4 2 16 2 2 2" xfId="11361" xr:uid="{00000000-0005-0000-0000-0000BD2C0000}"/>
    <cellStyle name="Normal 4 2 16 2 3" xfId="11362" xr:uid="{00000000-0005-0000-0000-0000BE2C0000}"/>
    <cellStyle name="Normal 4 2 16 3" xfId="11363" xr:uid="{00000000-0005-0000-0000-0000BF2C0000}"/>
    <cellStyle name="Normal 4 2 16 3 2" xfId="11364" xr:uid="{00000000-0005-0000-0000-0000C02C0000}"/>
    <cellStyle name="Normal 4 2 16 3 2 2" xfId="11365" xr:uid="{00000000-0005-0000-0000-0000C12C0000}"/>
    <cellStyle name="Normal 4 2 16 3 3" xfId="11366" xr:uid="{00000000-0005-0000-0000-0000C22C0000}"/>
    <cellStyle name="Normal 4 2 16 4" xfId="11367" xr:uid="{00000000-0005-0000-0000-0000C32C0000}"/>
    <cellStyle name="Normal 4 2 16 4 2" xfId="11368" xr:uid="{00000000-0005-0000-0000-0000C42C0000}"/>
    <cellStyle name="Normal 4 2 16 5" xfId="11369" xr:uid="{00000000-0005-0000-0000-0000C52C0000}"/>
    <cellStyle name="Normal 4 2 16 6" xfId="11370" xr:uid="{00000000-0005-0000-0000-0000C62C0000}"/>
    <cellStyle name="Normal 4 2 17" xfId="11371" xr:uid="{00000000-0005-0000-0000-0000C72C0000}"/>
    <cellStyle name="Normal 4 2 17 2" xfId="11372" xr:uid="{00000000-0005-0000-0000-0000C82C0000}"/>
    <cellStyle name="Normal 4 2 17 2 2" xfId="11373" xr:uid="{00000000-0005-0000-0000-0000C92C0000}"/>
    <cellStyle name="Normal 4 2 17 2 2 2" xfId="11374" xr:uid="{00000000-0005-0000-0000-0000CA2C0000}"/>
    <cellStyle name="Normal 4 2 17 2 3" xfId="11375" xr:uid="{00000000-0005-0000-0000-0000CB2C0000}"/>
    <cellStyle name="Normal 4 2 17 3" xfId="11376" xr:uid="{00000000-0005-0000-0000-0000CC2C0000}"/>
    <cellStyle name="Normal 4 2 17 3 2" xfId="11377" xr:uid="{00000000-0005-0000-0000-0000CD2C0000}"/>
    <cellStyle name="Normal 4 2 17 3 2 2" xfId="11378" xr:uid="{00000000-0005-0000-0000-0000CE2C0000}"/>
    <cellStyle name="Normal 4 2 17 3 3" xfId="11379" xr:uid="{00000000-0005-0000-0000-0000CF2C0000}"/>
    <cellStyle name="Normal 4 2 17 4" xfId="11380" xr:uid="{00000000-0005-0000-0000-0000D02C0000}"/>
    <cellStyle name="Normal 4 2 17 4 2" xfId="11381" xr:uid="{00000000-0005-0000-0000-0000D12C0000}"/>
    <cellStyle name="Normal 4 2 17 5" xfId="11382" xr:uid="{00000000-0005-0000-0000-0000D22C0000}"/>
    <cellStyle name="Normal 4 2 17 6" xfId="11383" xr:uid="{00000000-0005-0000-0000-0000D32C0000}"/>
    <cellStyle name="Normal 4 2 18" xfId="11384" xr:uid="{00000000-0005-0000-0000-0000D42C0000}"/>
    <cellStyle name="Normal 4 2 18 2" xfId="11385" xr:uid="{00000000-0005-0000-0000-0000D52C0000}"/>
    <cellStyle name="Normal 4 2 18 2 2" xfId="11386" xr:uid="{00000000-0005-0000-0000-0000D62C0000}"/>
    <cellStyle name="Normal 4 2 18 2 2 2" xfId="11387" xr:uid="{00000000-0005-0000-0000-0000D72C0000}"/>
    <cellStyle name="Normal 4 2 18 2 3" xfId="11388" xr:uid="{00000000-0005-0000-0000-0000D82C0000}"/>
    <cellStyle name="Normal 4 2 18 3" xfId="11389" xr:uid="{00000000-0005-0000-0000-0000D92C0000}"/>
    <cellStyle name="Normal 4 2 18 3 2" xfId="11390" xr:uid="{00000000-0005-0000-0000-0000DA2C0000}"/>
    <cellStyle name="Normal 4 2 18 3 2 2" xfId="11391" xr:uid="{00000000-0005-0000-0000-0000DB2C0000}"/>
    <cellStyle name="Normal 4 2 18 3 3" xfId="11392" xr:uid="{00000000-0005-0000-0000-0000DC2C0000}"/>
    <cellStyle name="Normal 4 2 18 4" xfId="11393" xr:uid="{00000000-0005-0000-0000-0000DD2C0000}"/>
    <cellStyle name="Normal 4 2 18 4 2" xfId="11394" xr:uid="{00000000-0005-0000-0000-0000DE2C0000}"/>
    <cellStyle name="Normal 4 2 18 5" xfId="11395" xr:uid="{00000000-0005-0000-0000-0000DF2C0000}"/>
    <cellStyle name="Normal 4 2 18 6" xfId="11396" xr:uid="{00000000-0005-0000-0000-0000E02C0000}"/>
    <cellStyle name="Normal 4 2 19" xfId="11397" xr:uid="{00000000-0005-0000-0000-0000E12C0000}"/>
    <cellStyle name="Normal 4 2 19 2" xfId="11398" xr:uid="{00000000-0005-0000-0000-0000E22C0000}"/>
    <cellStyle name="Normal 4 2 19 2 2" xfId="11399" xr:uid="{00000000-0005-0000-0000-0000E32C0000}"/>
    <cellStyle name="Normal 4 2 19 3" xfId="11400" xr:uid="{00000000-0005-0000-0000-0000E42C0000}"/>
    <cellStyle name="Normal 4 2 2" xfId="11401" xr:uid="{00000000-0005-0000-0000-0000E52C0000}"/>
    <cellStyle name="Normal 4 2 2 10" xfId="11402" xr:uid="{00000000-0005-0000-0000-0000E62C0000}"/>
    <cellStyle name="Normal 4 2 2 10 2" xfId="11403" xr:uid="{00000000-0005-0000-0000-0000E72C0000}"/>
    <cellStyle name="Normal 4 2 2 10 2 2" xfId="11404" xr:uid="{00000000-0005-0000-0000-0000E82C0000}"/>
    <cellStyle name="Normal 4 2 2 10 2 2 2" xfId="11405" xr:uid="{00000000-0005-0000-0000-0000E92C0000}"/>
    <cellStyle name="Normal 4 2 2 10 2 3" xfId="11406" xr:uid="{00000000-0005-0000-0000-0000EA2C0000}"/>
    <cellStyle name="Normal 4 2 2 10 3" xfId="11407" xr:uid="{00000000-0005-0000-0000-0000EB2C0000}"/>
    <cellStyle name="Normal 4 2 2 10 3 2" xfId="11408" xr:uid="{00000000-0005-0000-0000-0000EC2C0000}"/>
    <cellStyle name="Normal 4 2 2 10 3 2 2" xfId="11409" xr:uid="{00000000-0005-0000-0000-0000ED2C0000}"/>
    <cellStyle name="Normal 4 2 2 10 3 3" xfId="11410" xr:uid="{00000000-0005-0000-0000-0000EE2C0000}"/>
    <cellStyle name="Normal 4 2 2 10 4" xfId="11411" xr:uid="{00000000-0005-0000-0000-0000EF2C0000}"/>
    <cellStyle name="Normal 4 2 2 10 4 2" xfId="11412" xr:uid="{00000000-0005-0000-0000-0000F02C0000}"/>
    <cellStyle name="Normal 4 2 2 10 5" xfId="11413" xr:uid="{00000000-0005-0000-0000-0000F12C0000}"/>
    <cellStyle name="Normal 4 2 2 10 6" xfId="11414" xr:uid="{00000000-0005-0000-0000-0000F22C0000}"/>
    <cellStyle name="Normal 4 2 2 11" xfId="11415" xr:uid="{00000000-0005-0000-0000-0000F32C0000}"/>
    <cellStyle name="Normal 4 2 2 11 2" xfId="11416" xr:uid="{00000000-0005-0000-0000-0000F42C0000}"/>
    <cellStyle name="Normal 4 2 2 11 2 2" xfId="11417" xr:uid="{00000000-0005-0000-0000-0000F52C0000}"/>
    <cellStyle name="Normal 4 2 2 11 2 2 2" xfId="11418" xr:uid="{00000000-0005-0000-0000-0000F62C0000}"/>
    <cellStyle name="Normal 4 2 2 11 2 3" xfId="11419" xr:uid="{00000000-0005-0000-0000-0000F72C0000}"/>
    <cellStyle name="Normal 4 2 2 11 3" xfId="11420" xr:uid="{00000000-0005-0000-0000-0000F82C0000}"/>
    <cellStyle name="Normal 4 2 2 11 3 2" xfId="11421" xr:uid="{00000000-0005-0000-0000-0000F92C0000}"/>
    <cellStyle name="Normal 4 2 2 11 3 2 2" xfId="11422" xr:uid="{00000000-0005-0000-0000-0000FA2C0000}"/>
    <cellStyle name="Normal 4 2 2 11 3 3" xfId="11423" xr:uid="{00000000-0005-0000-0000-0000FB2C0000}"/>
    <cellStyle name="Normal 4 2 2 11 4" xfId="11424" xr:uid="{00000000-0005-0000-0000-0000FC2C0000}"/>
    <cellStyle name="Normal 4 2 2 11 4 2" xfId="11425" xr:uid="{00000000-0005-0000-0000-0000FD2C0000}"/>
    <cellStyle name="Normal 4 2 2 11 5" xfId="11426" xr:uid="{00000000-0005-0000-0000-0000FE2C0000}"/>
    <cellStyle name="Normal 4 2 2 11 6" xfId="11427" xr:uid="{00000000-0005-0000-0000-0000FF2C0000}"/>
    <cellStyle name="Normal 4 2 2 12" xfId="11428" xr:uid="{00000000-0005-0000-0000-0000002D0000}"/>
    <cellStyle name="Normal 4 2 2 12 2" xfId="11429" xr:uid="{00000000-0005-0000-0000-0000012D0000}"/>
    <cellStyle name="Normal 4 2 2 12 2 2" xfId="11430" xr:uid="{00000000-0005-0000-0000-0000022D0000}"/>
    <cellStyle name="Normal 4 2 2 12 2 2 2" xfId="11431" xr:uid="{00000000-0005-0000-0000-0000032D0000}"/>
    <cellStyle name="Normal 4 2 2 12 2 3" xfId="11432" xr:uid="{00000000-0005-0000-0000-0000042D0000}"/>
    <cellStyle name="Normal 4 2 2 12 3" xfId="11433" xr:uid="{00000000-0005-0000-0000-0000052D0000}"/>
    <cellStyle name="Normal 4 2 2 12 3 2" xfId="11434" xr:uid="{00000000-0005-0000-0000-0000062D0000}"/>
    <cellStyle name="Normal 4 2 2 12 3 2 2" xfId="11435" xr:uid="{00000000-0005-0000-0000-0000072D0000}"/>
    <cellStyle name="Normal 4 2 2 12 3 3" xfId="11436" xr:uid="{00000000-0005-0000-0000-0000082D0000}"/>
    <cellStyle name="Normal 4 2 2 12 4" xfId="11437" xr:uid="{00000000-0005-0000-0000-0000092D0000}"/>
    <cellStyle name="Normal 4 2 2 12 4 2" xfId="11438" xr:uid="{00000000-0005-0000-0000-00000A2D0000}"/>
    <cellStyle name="Normal 4 2 2 12 5" xfId="11439" xr:uid="{00000000-0005-0000-0000-00000B2D0000}"/>
    <cellStyle name="Normal 4 2 2 12 6" xfId="11440" xr:uid="{00000000-0005-0000-0000-00000C2D0000}"/>
    <cellStyle name="Normal 4 2 2 13" xfId="11441" xr:uid="{00000000-0005-0000-0000-00000D2D0000}"/>
    <cellStyle name="Normal 4 2 2 13 2" xfId="11442" xr:uid="{00000000-0005-0000-0000-00000E2D0000}"/>
    <cellStyle name="Normal 4 2 2 13 2 2" xfId="11443" xr:uid="{00000000-0005-0000-0000-00000F2D0000}"/>
    <cellStyle name="Normal 4 2 2 13 2 2 2" xfId="11444" xr:uid="{00000000-0005-0000-0000-0000102D0000}"/>
    <cellStyle name="Normal 4 2 2 13 2 3" xfId="11445" xr:uid="{00000000-0005-0000-0000-0000112D0000}"/>
    <cellStyle name="Normal 4 2 2 13 3" xfId="11446" xr:uid="{00000000-0005-0000-0000-0000122D0000}"/>
    <cellStyle name="Normal 4 2 2 13 3 2" xfId="11447" xr:uid="{00000000-0005-0000-0000-0000132D0000}"/>
    <cellStyle name="Normal 4 2 2 13 3 2 2" xfId="11448" xr:uid="{00000000-0005-0000-0000-0000142D0000}"/>
    <cellStyle name="Normal 4 2 2 13 3 3" xfId="11449" xr:uid="{00000000-0005-0000-0000-0000152D0000}"/>
    <cellStyle name="Normal 4 2 2 13 4" xfId="11450" xr:uid="{00000000-0005-0000-0000-0000162D0000}"/>
    <cellStyle name="Normal 4 2 2 13 4 2" xfId="11451" xr:uid="{00000000-0005-0000-0000-0000172D0000}"/>
    <cellStyle name="Normal 4 2 2 13 5" xfId="11452" xr:uid="{00000000-0005-0000-0000-0000182D0000}"/>
    <cellStyle name="Normal 4 2 2 14" xfId="11453" xr:uid="{00000000-0005-0000-0000-0000192D0000}"/>
    <cellStyle name="Normal 4 2 2 14 2" xfId="11454" xr:uid="{00000000-0005-0000-0000-00001A2D0000}"/>
    <cellStyle name="Normal 4 2 2 14 2 2" xfId="11455" xr:uid="{00000000-0005-0000-0000-00001B2D0000}"/>
    <cellStyle name="Normal 4 2 2 14 2 2 2" xfId="11456" xr:uid="{00000000-0005-0000-0000-00001C2D0000}"/>
    <cellStyle name="Normal 4 2 2 14 2 3" xfId="11457" xr:uid="{00000000-0005-0000-0000-00001D2D0000}"/>
    <cellStyle name="Normal 4 2 2 14 3" xfId="11458" xr:uid="{00000000-0005-0000-0000-00001E2D0000}"/>
    <cellStyle name="Normal 4 2 2 14 3 2" xfId="11459" xr:uid="{00000000-0005-0000-0000-00001F2D0000}"/>
    <cellStyle name="Normal 4 2 2 14 3 2 2" xfId="11460" xr:uid="{00000000-0005-0000-0000-0000202D0000}"/>
    <cellStyle name="Normal 4 2 2 14 3 3" xfId="11461" xr:uid="{00000000-0005-0000-0000-0000212D0000}"/>
    <cellStyle name="Normal 4 2 2 14 4" xfId="11462" xr:uid="{00000000-0005-0000-0000-0000222D0000}"/>
    <cellStyle name="Normal 4 2 2 14 4 2" xfId="11463" xr:uid="{00000000-0005-0000-0000-0000232D0000}"/>
    <cellStyle name="Normal 4 2 2 14 5" xfId="11464" xr:uid="{00000000-0005-0000-0000-0000242D0000}"/>
    <cellStyle name="Normal 4 2 2 15" xfId="11465" xr:uid="{00000000-0005-0000-0000-0000252D0000}"/>
    <cellStyle name="Normal 4 2 2 15 2" xfId="11466" xr:uid="{00000000-0005-0000-0000-0000262D0000}"/>
    <cellStyle name="Normal 4 2 2 15 2 2" xfId="11467" xr:uid="{00000000-0005-0000-0000-0000272D0000}"/>
    <cellStyle name="Normal 4 2 2 15 2 2 2" xfId="11468" xr:uid="{00000000-0005-0000-0000-0000282D0000}"/>
    <cellStyle name="Normal 4 2 2 15 2 3" xfId="11469" xr:uid="{00000000-0005-0000-0000-0000292D0000}"/>
    <cellStyle name="Normal 4 2 2 15 3" xfId="11470" xr:uid="{00000000-0005-0000-0000-00002A2D0000}"/>
    <cellStyle name="Normal 4 2 2 15 3 2" xfId="11471" xr:uid="{00000000-0005-0000-0000-00002B2D0000}"/>
    <cellStyle name="Normal 4 2 2 15 3 2 2" xfId="11472" xr:uid="{00000000-0005-0000-0000-00002C2D0000}"/>
    <cellStyle name="Normal 4 2 2 15 3 3" xfId="11473" xr:uid="{00000000-0005-0000-0000-00002D2D0000}"/>
    <cellStyle name="Normal 4 2 2 15 4" xfId="11474" xr:uid="{00000000-0005-0000-0000-00002E2D0000}"/>
    <cellStyle name="Normal 4 2 2 15 4 2" xfId="11475" xr:uid="{00000000-0005-0000-0000-00002F2D0000}"/>
    <cellStyle name="Normal 4 2 2 15 5" xfId="11476" xr:uid="{00000000-0005-0000-0000-0000302D0000}"/>
    <cellStyle name="Normal 4 2 2 16" xfId="11477" xr:uid="{00000000-0005-0000-0000-0000312D0000}"/>
    <cellStyle name="Normal 4 2 2 16 2" xfId="11478" xr:uid="{00000000-0005-0000-0000-0000322D0000}"/>
    <cellStyle name="Normal 4 2 2 16 2 2" xfId="11479" xr:uid="{00000000-0005-0000-0000-0000332D0000}"/>
    <cellStyle name="Normal 4 2 2 16 3" xfId="11480" xr:uid="{00000000-0005-0000-0000-0000342D0000}"/>
    <cellStyle name="Normal 4 2 2 17" xfId="11481" xr:uid="{00000000-0005-0000-0000-0000352D0000}"/>
    <cellStyle name="Normal 4 2 2 17 2" xfId="11482" xr:uid="{00000000-0005-0000-0000-0000362D0000}"/>
    <cellStyle name="Normal 4 2 2 17 2 2" xfId="11483" xr:uid="{00000000-0005-0000-0000-0000372D0000}"/>
    <cellStyle name="Normal 4 2 2 17 3" xfId="11484" xr:uid="{00000000-0005-0000-0000-0000382D0000}"/>
    <cellStyle name="Normal 4 2 2 18" xfId="11485" xr:uid="{00000000-0005-0000-0000-0000392D0000}"/>
    <cellStyle name="Normal 4 2 2 18 2" xfId="11486" xr:uid="{00000000-0005-0000-0000-00003A2D0000}"/>
    <cellStyle name="Normal 4 2 2 19" xfId="11487" xr:uid="{00000000-0005-0000-0000-00003B2D0000}"/>
    <cellStyle name="Normal 4 2 2 2" xfId="11488" xr:uid="{00000000-0005-0000-0000-00003C2D0000}"/>
    <cellStyle name="Normal 4 2 2 2 2" xfId="11489" xr:uid="{00000000-0005-0000-0000-00003D2D0000}"/>
    <cellStyle name="Normal 4 2 2 2 2 2" xfId="11490" xr:uid="{00000000-0005-0000-0000-00003E2D0000}"/>
    <cellStyle name="Normal 4 2 2 2 2 2 2" xfId="11491" xr:uid="{00000000-0005-0000-0000-00003F2D0000}"/>
    <cellStyle name="Normal 4 2 2 2 2 3" xfId="11492" xr:uid="{00000000-0005-0000-0000-0000402D0000}"/>
    <cellStyle name="Normal 4 2 2 2 2 4" xfId="11493" xr:uid="{00000000-0005-0000-0000-0000412D0000}"/>
    <cellStyle name="Normal 4 2 2 2 3" xfId="11494" xr:uid="{00000000-0005-0000-0000-0000422D0000}"/>
    <cellStyle name="Normal 4 2 2 2 3 2" xfId="11495" xr:uid="{00000000-0005-0000-0000-0000432D0000}"/>
    <cellStyle name="Normal 4 2 2 2 3 2 2" xfId="11496" xr:uid="{00000000-0005-0000-0000-0000442D0000}"/>
    <cellStyle name="Normal 4 2 2 2 3 3" xfId="11497" xr:uid="{00000000-0005-0000-0000-0000452D0000}"/>
    <cellStyle name="Normal 4 2 2 2 4" xfId="11498" xr:uid="{00000000-0005-0000-0000-0000462D0000}"/>
    <cellStyle name="Normal 4 2 2 2 4 2" xfId="11499" xr:uid="{00000000-0005-0000-0000-0000472D0000}"/>
    <cellStyle name="Normal 4 2 2 2 5" xfId="11500" xr:uid="{00000000-0005-0000-0000-0000482D0000}"/>
    <cellStyle name="Normal 4 2 2 2 6" xfId="11501" xr:uid="{00000000-0005-0000-0000-0000492D0000}"/>
    <cellStyle name="Normal 4 2 2 20" xfId="11502" xr:uid="{00000000-0005-0000-0000-00004A2D0000}"/>
    <cellStyle name="Normal 4 2 2 3" xfId="11503" xr:uid="{00000000-0005-0000-0000-00004B2D0000}"/>
    <cellStyle name="Normal 4 2 2 3 2" xfId="11504" xr:uid="{00000000-0005-0000-0000-00004C2D0000}"/>
    <cellStyle name="Normal 4 2 2 3 2 2" xfId="11505" xr:uid="{00000000-0005-0000-0000-00004D2D0000}"/>
    <cellStyle name="Normal 4 2 2 3 2 2 2" xfId="11506" xr:uid="{00000000-0005-0000-0000-00004E2D0000}"/>
    <cellStyle name="Normal 4 2 2 3 2 2 2 2" xfId="11507" xr:uid="{00000000-0005-0000-0000-00004F2D0000}"/>
    <cellStyle name="Normal 4 2 2 3 2 2 2 3" xfId="11508" xr:uid="{00000000-0005-0000-0000-0000502D0000}"/>
    <cellStyle name="Normal 4 2 2 3 2 2 2 4" xfId="11509" xr:uid="{00000000-0005-0000-0000-0000512D0000}"/>
    <cellStyle name="Normal 4 2 2 3 2 2 3" xfId="11510" xr:uid="{00000000-0005-0000-0000-0000522D0000}"/>
    <cellStyle name="Normal 4 2 2 3 2 2 4" xfId="11511" xr:uid="{00000000-0005-0000-0000-0000532D0000}"/>
    <cellStyle name="Normal 4 2 2 3 2 2 5" xfId="11512" xr:uid="{00000000-0005-0000-0000-0000542D0000}"/>
    <cellStyle name="Normal 4 2 2 3 2 3" xfId="11513" xr:uid="{00000000-0005-0000-0000-0000552D0000}"/>
    <cellStyle name="Normal 4 2 2 3 2 3 2" xfId="11514" xr:uid="{00000000-0005-0000-0000-0000562D0000}"/>
    <cellStyle name="Normal 4 2 2 3 2 3 2 2" xfId="11515" xr:uid="{00000000-0005-0000-0000-0000572D0000}"/>
    <cellStyle name="Normal 4 2 2 3 2 3 2 3" xfId="11516" xr:uid="{00000000-0005-0000-0000-0000582D0000}"/>
    <cellStyle name="Normal 4 2 2 3 2 3 3" xfId="11517" xr:uid="{00000000-0005-0000-0000-0000592D0000}"/>
    <cellStyle name="Normal 4 2 2 3 2 3 4" xfId="11518" xr:uid="{00000000-0005-0000-0000-00005A2D0000}"/>
    <cellStyle name="Normal 4 2 2 3 2 3 5" xfId="11519" xr:uid="{00000000-0005-0000-0000-00005B2D0000}"/>
    <cellStyle name="Normal 4 2 2 3 2 4" xfId="11520" xr:uid="{00000000-0005-0000-0000-00005C2D0000}"/>
    <cellStyle name="Normal 4 2 2 3 2 4 2" xfId="11521" xr:uid="{00000000-0005-0000-0000-00005D2D0000}"/>
    <cellStyle name="Normal 4 2 2 3 2 4 2 2" xfId="11522" xr:uid="{00000000-0005-0000-0000-00005E2D0000}"/>
    <cellStyle name="Normal 4 2 2 3 2 4 2 3" xfId="11523" xr:uid="{00000000-0005-0000-0000-00005F2D0000}"/>
    <cellStyle name="Normal 4 2 2 3 2 4 3" xfId="11524" xr:uid="{00000000-0005-0000-0000-0000602D0000}"/>
    <cellStyle name="Normal 4 2 2 3 2 4 4" xfId="11525" xr:uid="{00000000-0005-0000-0000-0000612D0000}"/>
    <cellStyle name="Normal 4 2 2 3 2 5" xfId="11526" xr:uid="{00000000-0005-0000-0000-0000622D0000}"/>
    <cellStyle name="Normal 4 2 2 3 2 5 2" xfId="11527" xr:uid="{00000000-0005-0000-0000-0000632D0000}"/>
    <cellStyle name="Normal 4 2 2 3 2 5 3" xfId="11528" xr:uid="{00000000-0005-0000-0000-0000642D0000}"/>
    <cellStyle name="Normal 4 2 2 3 2 6" xfId="11529" xr:uid="{00000000-0005-0000-0000-0000652D0000}"/>
    <cellStyle name="Normal 4 2 2 3 2 7" xfId="11530" xr:uid="{00000000-0005-0000-0000-0000662D0000}"/>
    <cellStyle name="Normal 4 2 2 3 2 8" xfId="11531" xr:uid="{00000000-0005-0000-0000-0000672D0000}"/>
    <cellStyle name="Normal 4 2 2 3 3" xfId="11532" xr:uid="{00000000-0005-0000-0000-0000682D0000}"/>
    <cellStyle name="Normal 4 2 2 3 3 2" xfId="11533" xr:uid="{00000000-0005-0000-0000-0000692D0000}"/>
    <cellStyle name="Normal 4 2 2 3 3 2 2" xfId="11534" xr:uid="{00000000-0005-0000-0000-00006A2D0000}"/>
    <cellStyle name="Normal 4 2 2 3 3 2 2 2" xfId="11535" xr:uid="{00000000-0005-0000-0000-00006B2D0000}"/>
    <cellStyle name="Normal 4 2 2 3 3 2 3" xfId="11536" xr:uid="{00000000-0005-0000-0000-00006C2D0000}"/>
    <cellStyle name="Normal 4 2 2 3 3 2 4" xfId="11537" xr:uid="{00000000-0005-0000-0000-00006D2D0000}"/>
    <cellStyle name="Normal 4 2 2 3 3 3" xfId="11538" xr:uid="{00000000-0005-0000-0000-00006E2D0000}"/>
    <cellStyle name="Normal 4 2 2 3 3 3 2" xfId="11539" xr:uid="{00000000-0005-0000-0000-00006F2D0000}"/>
    <cellStyle name="Normal 4 2 2 3 3 4" xfId="11540" xr:uid="{00000000-0005-0000-0000-0000702D0000}"/>
    <cellStyle name="Normal 4 2 2 3 3 5" xfId="11541" xr:uid="{00000000-0005-0000-0000-0000712D0000}"/>
    <cellStyle name="Normal 4 2 2 3 4" xfId="11542" xr:uid="{00000000-0005-0000-0000-0000722D0000}"/>
    <cellStyle name="Normal 4 2 2 3 4 2" xfId="11543" xr:uid="{00000000-0005-0000-0000-0000732D0000}"/>
    <cellStyle name="Normal 4 2 2 3 4 2 2" xfId="11544" xr:uid="{00000000-0005-0000-0000-0000742D0000}"/>
    <cellStyle name="Normal 4 2 2 3 4 2 3" xfId="11545" xr:uid="{00000000-0005-0000-0000-0000752D0000}"/>
    <cellStyle name="Normal 4 2 2 3 4 2 4" xfId="11546" xr:uid="{00000000-0005-0000-0000-0000762D0000}"/>
    <cellStyle name="Normal 4 2 2 3 4 3" xfId="11547" xr:uid="{00000000-0005-0000-0000-0000772D0000}"/>
    <cellStyle name="Normal 4 2 2 3 4 4" xfId="11548" xr:uid="{00000000-0005-0000-0000-0000782D0000}"/>
    <cellStyle name="Normal 4 2 2 3 4 5" xfId="11549" xr:uid="{00000000-0005-0000-0000-0000792D0000}"/>
    <cellStyle name="Normal 4 2 2 3 5" xfId="11550" xr:uid="{00000000-0005-0000-0000-00007A2D0000}"/>
    <cellStyle name="Normal 4 2 2 3 5 2" xfId="11551" xr:uid="{00000000-0005-0000-0000-00007B2D0000}"/>
    <cellStyle name="Normal 4 2 2 3 5 2 2" xfId="11552" xr:uid="{00000000-0005-0000-0000-00007C2D0000}"/>
    <cellStyle name="Normal 4 2 2 3 5 2 3" xfId="11553" xr:uid="{00000000-0005-0000-0000-00007D2D0000}"/>
    <cellStyle name="Normal 4 2 2 3 5 3" xfId="11554" xr:uid="{00000000-0005-0000-0000-00007E2D0000}"/>
    <cellStyle name="Normal 4 2 2 3 5 4" xfId="11555" xr:uid="{00000000-0005-0000-0000-00007F2D0000}"/>
    <cellStyle name="Normal 4 2 2 3 5 5" xfId="11556" xr:uid="{00000000-0005-0000-0000-0000802D0000}"/>
    <cellStyle name="Normal 4 2 2 3 6" xfId="11557" xr:uid="{00000000-0005-0000-0000-0000812D0000}"/>
    <cellStyle name="Normal 4 2 2 3 6 2" xfId="11558" xr:uid="{00000000-0005-0000-0000-0000822D0000}"/>
    <cellStyle name="Normal 4 2 2 3 6 3" xfId="11559" xr:uid="{00000000-0005-0000-0000-0000832D0000}"/>
    <cellStyle name="Normal 4 2 2 3 7" xfId="11560" xr:uid="{00000000-0005-0000-0000-0000842D0000}"/>
    <cellStyle name="Normal 4 2 2 3 8" xfId="11561" xr:uid="{00000000-0005-0000-0000-0000852D0000}"/>
    <cellStyle name="Normal 4 2 2 3 9" xfId="11562" xr:uid="{00000000-0005-0000-0000-0000862D0000}"/>
    <cellStyle name="Normal 4 2 2 4" xfId="11563" xr:uid="{00000000-0005-0000-0000-0000872D0000}"/>
    <cellStyle name="Normal 4 2 2 4 2" xfId="11564" xr:uid="{00000000-0005-0000-0000-0000882D0000}"/>
    <cellStyle name="Normal 4 2 2 4 2 2" xfId="11565" xr:uid="{00000000-0005-0000-0000-0000892D0000}"/>
    <cellStyle name="Normal 4 2 2 4 2 2 2" xfId="11566" xr:uid="{00000000-0005-0000-0000-00008A2D0000}"/>
    <cellStyle name="Normal 4 2 2 4 2 2 2 2" xfId="11567" xr:uid="{00000000-0005-0000-0000-00008B2D0000}"/>
    <cellStyle name="Normal 4 2 2 4 2 2 2 3" xfId="11568" xr:uid="{00000000-0005-0000-0000-00008C2D0000}"/>
    <cellStyle name="Normal 4 2 2 4 2 2 2 4" xfId="11569" xr:uid="{00000000-0005-0000-0000-00008D2D0000}"/>
    <cellStyle name="Normal 4 2 2 4 2 2 3" xfId="11570" xr:uid="{00000000-0005-0000-0000-00008E2D0000}"/>
    <cellStyle name="Normal 4 2 2 4 2 2 4" xfId="11571" xr:uid="{00000000-0005-0000-0000-00008F2D0000}"/>
    <cellStyle name="Normal 4 2 2 4 2 2 5" xfId="11572" xr:uid="{00000000-0005-0000-0000-0000902D0000}"/>
    <cellStyle name="Normal 4 2 2 4 2 3" xfId="11573" xr:uid="{00000000-0005-0000-0000-0000912D0000}"/>
    <cellStyle name="Normal 4 2 2 4 2 3 2" xfId="11574" xr:uid="{00000000-0005-0000-0000-0000922D0000}"/>
    <cellStyle name="Normal 4 2 2 4 2 3 2 2" xfId="11575" xr:uid="{00000000-0005-0000-0000-0000932D0000}"/>
    <cellStyle name="Normal 4 2 2 4 2 3 2 3" xfId="11576" xr:uid="{00000000-0005-0000-0000-0000942D0000}"/>
    <cellStyle name="Normal 4 2 2 4 2 3 3" xfId="11577" xr:uid="{00000000-0005-0000-0000-0000952D0000}"/>
    <cellStyle name="Normal 4 2 2 4 2 3 4" xfId="11578" xr:uid="{00000000-0005-0000-0000-0000962D0000}"/>
    <cellStyle name="Normal 4 2 2 4 2 3 5" xfId="11579" xr:uid="{00000000-0005-0000-0000-0000972D0000}"/>
    <cellStyle name="Normal 4 2 2 4 2 4" xfId="11580" xr:uid="{00000000-0005-0000-0000-0000982D0000}"/>
    <cellStyle name="Normal 4 2 2 4 2 4 2" xfId="11581" xr:uid="{00000000-0005-0000-0000-0000992D0000}"/>
    <cellStyle name="Normal 4 2 2 4 2 4 2 2" xfId="11582" xr:uid="{00000000-0005-0000-0000-00009A2D0000}"/>
    <cellStyle name="Normal 4 2 2 4 2 4 2 3" xfId="11583" xr:uid="{00000000-0005-0000-0000-00009B2D0000}"/>
    <cellStyle name="Normal 4 2 2 4 2 4 3" xfId="11584" xr:uid="{00000000-0005-0000-0000-00009C2D0000}"/>
    <cellStyle name="Normal 4 2 2 4 2 4 4" xfId="11585" xr:uid="{00000000-0005-0000-0000-00009D2D0000}"/>
    <cellStyle name="Normal 4 2 2 4 2 5" xfId="11586" xr:uid="{00000000-0005-0000-0000-00009E2D0000}"/>
    <cellStyle name="Normal 4 2 2 4 2 5 2" xfId="11587" xr:uid="{00000000-0005-0000-0000-00009F2D0000}"/>
    <cellStyle name="Normal 4 2 2 4 2 5 3" xfId="11588" xr:uid="{00000000-0005-0000-0000-0000A02D0000}"/>
    <cellStyle name="Normal 4 2 2 4 2 6" xfId="11589" xr:uid="{00000000-0005-0000-0000-0000A12D0000}"/>
    <cellStyle name="Normal 4 2 2 4 2 7" xfId="11590" xr:uid="{00000000-0005-0000-0000-0000A22D0000}"/>
    <cellStyle name="Normal 4 2 2 4 2 8" xfId="11591" xr:uid="{00000000-0005-0000-0000-0000A32D0000}"/>
    <cellStyle name="Normal 4 2 2 4 3" xfId="11592" xr:uid="{00000000-0005-0000-0000-0000A42D0000}"/>
    <cellStyle name="Normal 4 2 2 4 3 2" xfId="11593" xr:uid="{00000000-0005-0000-0000-0000A52D0000}"/>
    <cellStyle name="Normal 4 2 2 4 3 2 2" xfId="11594" xr:uid="{00000000-0005-0000-0000-0000A62D0000}"/>
    <cellStyle name="Normal 4 2 2 4 3 2 2 2" xfId="11595" xr:uid="{00000000-0005-0000-0000-0000A72D0000}"/>
    <cellStyle name="Normal 4 2 2 4 3 2 3" xfId="11596" xr:uid="{00000000-0005-0000-0000-0000A82D0000}"/>
    <cellStyle name="Normal 4 2 2 4 3 2 4" xfId="11597" xr:uid="{00000000-0005-0000-0000-0000A92D0000}"/>
    <cellStyle name="Normal 4 2 2 4 3 3" xfId="11598" xr:uid="{00000000-0005-0000-0000-0000AA2D0000}"/>
    <cellStyle name="Normal 4 2 2 4 3 3 2" xfId="11599" xr:uid="{00000000-0005-0000-0000-0000AB2D0000}"/>
    <cellStyle name="Normal 4 2 2 4 3 4" xfId="11600" xr:uid="{00000000-0005-0000-0000-0000AC2D0000}"/>
    <cellStyle name="Normal 4 2 2 4 3 5" xfId="11601" xr:uid="{00000000-0005-0000-0000-0000AD2D0000}"/>
    <cellStyle name="Normal 4 2 2 4 4" xfId="11602" xr:uid="{00000000-0005-0000-0000-0000AE2D0000}"/>
    <cellStyle name="Normal 4 2 2 4 4 2" xfId="11603" xr:uid="{00000000-0005-0000-0000-0000AF2D0000}"/>
    <cellStyle name="Normal 4 2 2 4 4 2 2" xfId="11604" xr:uid="{00000000-0005-0000-0000-0000B02D0000}"/>
    <cellStyle name="Normal 4 2 2 4 4 2 3" xfId="11605" xr:uid="{00000000-0005-0000-0000-0000B12D0000}"/>
    <cellStyle name="Normal 4 2 2 4 4 2 4" xfId="11606" xr:uid="{00000000-0005-0000-0000-0000B22D0000}"/>
    <cellStyle name="Normal 4 2 2 4 4 3" xfId="11607" xr:uid="{00000000-0005-0000-0000-0000B32D0000}"/>
    <cellStyle name="Normal 4 2 2 4 4 4" xfId="11608" xr:uid="{00000000-0005-0000-0000-0000B42D0000}"/>
    <cellStyle name="Normal 4 2 2 4 4 5" xfId="11609" xr:uid="{00000000-0005-0000-0000-0000B52D0000}"/>
    <cellStyle name="Normal 4 2 2 4 5" xfId="11610" xr:uid="{00000000-0005-0000-0000-0000B62D0000}"/>
    <cellStyle name="Normal 4 2 2 4 5 2" xfId="11611" xr:uid="{00000000-0005-0000-0000-0000B72D0000}"/>
    <cellStyle name="Normal 4 2 2 4 5 2 2" xfId="11612" xr:uid="{00000000-0005-0000-0000-0000B82D0000}"/>
    <cellStyle name="Normal 4 2 2 4 5 2 3" xfId="11613" xr:uid="{00000000-0005-0000-0000-0000B92D0000}"/>
    <cellStyle name="Normal 4 2 2 4 5 3" xfId="11614" xr:uid="{00000000-0005-0000-0000-0000BA2D0000}"/>
    <cellStyle name="Normal 4 2 2 4 5 4" xfId="11615" xr:uid="{00000000-0005-0000-0000-0000BB2D0000}"/>
    <cellStyle name="Normal 4 2 2 4 5 5" xfId="11616" xr:uid="{00000000-0005-0000-0000-0000BC2D0000}"/>
    <cellStyle name="Normal 4 2 2 4 6" xfId="11617" xr:uid="{00000000-0005-0000-0000-0000BD2D0000}"/>
    <cellStyle name="Normal 4 2 2 4 6 2" xfId="11618" xr:uid="{00000000-0005-0000-0000-0000BE2D0000}"/>
    <cellStyle name="Normal 4 2 2 4 6 3" xfId="11619" xr:uid="{00000000-0005-0000-0000-0000BF2D0000}"/>
    <cellStyle name="Normal 4 2 2 4 7" xfId="11620" xr:uid="{00000000-0005-0000-0000-0000C02D0000}"/>
    <cellStyle name="Normal 4 2 2 4 8" xfId="11621" xr:uid="{00000000-0005-0000-0000-0000C12D0000}"/>
    <cellStyle name="Normal 4 2 2 4 9" xfId="11622" xr:uid="{00000000-0005-0000-0000-0000C22D0000}"/>
    <cellStyle name="Normal 4 2 2 5" xfId="11623" xr:uid="{00000000-0005-0000-0000-0000C32D0000}"/>
    <cellStyle name="Normal 4 2 2 5 2" xfId="11624" xr:uid="{00000000-0005-0000-0000-0000C42D0000}"/>
    <cellStyle name="Normal 4 2 2 5 2 2" xfId="11625" xr:uid="{00000000-0005-0000-0000-0000C52D0000}"/>
    <cellStyle name="Normal 4 2 2 5 2 2 2" xfId="11626" xr:uid="{00000000-0005-0000-0000-0000C62D0000}"/>
    <cellStyle name="Normal 4 2 2 5 2 2 2 2" xfId="11627" xr:uid="{00000000-0005-0000-0000-0000C72D0000}"/>
    <cellStyle name="Normal 4 2 2 5 2 2 3" xfId="11628" xr:uid="{00000000-0005-0000-0000-0000C82D0000}"/>
    <cellStyle name="Normal 4 2 2 5 2 2 4" xfId="11629" xr:uid="{00000000-0005-0000-0000-0000C92D0000}"/>
    <cellStyle name="Normal 4 2 2 5 2 3" xfId="11630" xr:uid="{00000000-0005-0000-0000-0000CA2D0000}"/>
    <cellStyle name="Normal 4 2 2 5 2 3 2" xfId="11631" xr:uid="{00000000-0005-0000-0000-0000CB2D0000}"/>
    <cellStyle name="Normal 4 2 2 5 2 4" xfId="11632" xr:uid="{00000000-0005-0000-0000-0000CC2D0000}"/>
    <cellStyle name="Normal 4 2 2 5 2 5" xfId="11633" xr:uid="{00000000-0005-0000-0000-0000CD2D0000}"/>
    <cellStyle name="Normal 4 2 2 5 3" xfId="11634" xr:uid="{00000000-0005-0000-0000-0000CE2D0000}"/>
    <cellStyle name="Normal 4 2 2 5 3 2" xfId="11635" xr:uid="{00000000-0005-0000-0000-0000CF2D0000}"/>
    <cellStyle name="Normal 4 2 2 5 3 2 2" xfId="11636" xr:uid="{00000000-0005-0000-0000-0000D02D0000}"/>
    <cellStyle name="Normal 4 2 2 5 3 2 2 2" xfId="11637" xr:uid="{00000000-0005-0000-0000-0000D12D0000}"/>
    <cellStyle name="Normal 4 2 2 5 3 2 3" xfId="11638" xr:uid="{00000000-0005-0000-0000-0000D22D0000}"/>
    <cellStyle name="Normal 4 2 2 5 3 2 4" xfId="11639" xr:uid="{00000000-0005-0000-0000-0000D32D0000}"/>
    <cellStyle name="Normal 4 2 2 5 3 3" xfId="11640" xr:uid="{00000000-0005-0000-0000-0000D42D0000}"/>
    <cellStyle name="Normal 4 2 2 5 3 3 2" xfId="11641" xr:uid="{00000000-0005-0000-0000-0000D52D0000}"/>
    <cellStyle name="Normal 4 2 2 5 3 4" xfId="11642" xr:uid="{00000000-0005-0000-0000-0000D62D0000}"/>
    <cellStyle name="Normal 4 2 2 5 3 5" xfId="11643" xr:uid="{00000000-0005-0000-0000-0000D72D0000}"/>
    <cellStyle name="Normal 4 2 2 5 4" xfId="11644" xr:uid="{00000000-0005-0000-0000-0000D82D0000}"/>
    <cellStyle name="Normal 4 2 2 5 4 2" xfId="11645" xr:uid="{00000000-0005-0000-0000-0000D92D0000}"/>
    <cellStyle name="Normal 4 2 2 5 4 2 2" xfId="11646" xr:uid="{00000000-0005-0000-0000-0000DA2D0000}"/>
    <cellStyle name="Normal 4 2 2 5 4 2 3" xfId="11647" xr:uid="{00000000-0005-0000-0000-0000DB2D0000}"/>
    <cellStyle name="Normal 4 2 2 5 4 2 4" xfId="11648" xr:uid="{00000000-0005-0000-0000-0000DC2D0000}"/>
    <cellStyle name="Normal 4 2 2 5 4 3" xfId="11649" xr:uid="{00000000-0005-0000-0000-0000DD2D0000}"/>
    <cellStyle name="Normal 4 2 2 5 4 4" xfId="11650" xr:uid="{00000000-0005-0000-0000-0000DE2D0000}"/>
    <cellStyle name="Normal 4 2 2 5 4 5" xfId="11651" xr:uid="{00000000-0005-0000-0000-0000DF2D0000}"/>
    <cellStyle name="Normal 4 2 2 5 5" xfId="11652" xr:uid="{00000000-0005-0000-0000-0000E02D0000}"/>
    <cellStyle name="Normal 4 2 2 5 5 2" xfId="11653" xr:uid="{00000000-0005-0000-0000-0000E12D0000}"/>
    <cellStyle name="Normal 4 2 2 5 5 3" xfId="11654" xr:uid="{00000000-0005-0000-0000-0000E22D0000}"/>
    <cellStyle name="Normal 4 2 2 5 5 4" xfId="11655" xr:uid="{00000000-0005-0000-0000-0000E32D0000}"/>
    <cellStyle name="Normal 4 2 2 5 6" xfId="11656" xr:uid="{00000000-0005-0000-0000-0000E42D0000}"/>
    <cellStyle name="Normal 4 2 2 5 7" xfId="11657" xr:uid="{00000000-0005-0000-0000-0000E52D0000}"/>
    <cellStyle name="Normal 4 2 2 5 8" xfId="11658" xr:uid="{00000000-0005-0000-0000-0000E62D0000}"/>
    <cellStyle name="Normal 4 2 2 6" xfId="11659" xr:uid="{00000000-0005-0000-0000-0000E72D0000}"/>
    <cellStyle name="Normal 4 2 2 6 2" xfId="11660" xr:uid="{00000000-0005-0000-0000-0000E82D0000}"/>
    <cellStyle name="Normal 4 2 2 6 2 2" xfId="11661" xr:uid="{00000000-0005-0000-0000-0000E92D0000}"/>
    <cellStyle name="Normal 4 2 2 6 2 2 2" xfId="11662" xr:uid="{00000000-0005-0000-0000-0000EA2D0000}"/>
    <cellStyle name="Normal 4 2 2 6 2 2 3" xfId="11663" xr:uid="{00000000-0005-0000-0000-0000EB2D0000}"/>
    <cellStyle name="Normal 4 2 2 6 2 3" xfId="11664" xr:uid="{00000000-0005-0000-0000-0000EC2D0000}"/>
    <cellStyle name="Normal 4 2 2 6 2 3 2" xfId="11665" xr:uid="{00000000-0005-0000-0000-0000ED2D0000}"/>
    <cellStyle name="Normal 4 2 2 6 2 4" xfId="11666" xr:uid="{00000000-0005-0000-0000-0000EE2D0000}"/>
    <cellStyle name="Normal 4 2 2 6 3" xfId="11667" xr:uid="{00000000-0005-0000-0000-0000EF2D0000}"/>
    <cellStyle name="Normal 4 2 2 6 3 2" xfId="11668" xr:uid="{00000000-0005-0000-0000-0000F02D0000}"/>
    <cellStyle name="Normal 4 2 2 6 3 2 2" xfId="11669" xr:uid="{00000000-0005-0000-0000-0000F12D0000}"/>
    <cellStyle name="Normal 4 2 2 6 3 3" xfId="11670" xr:uid="{00000000-0005-0000-0000-0000F22D0000}"/>
    <cellStyle name="Normal 4 2 2 6 3 4" xfId="11671" xr:uid="{00000000-0005-0000-0000-0000F32D0000}"/>
    <cellStyle name="Normal 4 2 2 6 4" xfId="11672" xr:uid="{00000000-0005-0000-0000-0000F42D0000}"/>
    <cellStyle name="Normal 4 2 2 6 4 2" xfId="11673" xr:uid="{00000000-0005-0000-0000-0000F52D0000}"/>
    <cellStyle name="Normal 4 2 2 6 4 3" xfId="11674" xr:uid="{00000000-0005-0000-0000-0000F62D0000}"/>
    <cellStyle name="Normal 4 2 2 6 5" xfId="11675" xr:uid="{00000000-0005-0000-0000-0000F72D0000}"/>
    <cellStyle name="Normal 4 2 2 6 6" xfId="11676" xr:uid="{00000000-0005-0000-0000-0000F82D0000}"/>
    <cellStyle name="Normal 4 2 2 7" xfId="11677" xr:uid="{00000000-0005-0000-0000-0000F92D0000}"/>
    <cellStyle name="Normal 4 2 2 7 2" xfId="11678" xr:uid="{00000000-0005-0000-0000-0000FA2D0000}"/>
    <cellStyle name="Normal 4 2 2 7 2 2" xfId="11679" xr:uid="{00000000-0005-0000-0000-0000FB2D0000}"/>
    <cellStyle name="Normal 4 2 2 7 2 2 2" xfId="11680" xr:uid="{00000000-0005-0000-0000-0000FC2D0000}"/>
    <cellStyle name="Normal 4 2 2 7 2 2 3" xfId="11681" xr:uid="{00000000-0005-0000-0000-0000FD2D0000}"/>
    <cellStyle name="Normal 4 2 2 7 2 3" xfId="11682" xr:uid="{00000000-0005-0000-0000-0000FE2D0000}"/>
    <cellStyle name="Normal 4 2 2 7 2 3 2" xfId="11683" xr:uid="{00000000-0005-0000-0000-0000FF2D0000}"/>
    <cellStyle name="Normal 4 2 2 7 2 4" xfId="11684" xr:uid="{00000000-0005-0000-0000-0000002E0000}"/>
    <cellStyle name="Normal 4 2 2 7 3" xfId="11685" xr:uid="{00000000-0005-0000-0000-0000012E0000}"/>
    <cellStyle name="Normal 4 2 2 7 3 2" xfId="11686" xr:uid="{00000000-0005-0000-0000-0000022E0000}"/>
    <cellStyle name="Normal 4 2 2 7 3 2 2" xfId="11687" xr:uid="{00000000-0005-0000-0000-0000032E0000}"/>
    <cellStyle name="Normal 4 2 2 7 3 3" xfId="11688" xr:uid="{00000000-0005-0000-0000-0000042E0000}"/>
    <cellStyle name="Normal 4 2 2 7 3 4" xfId="11689" xr:uid="{00000000-0005-0000-0000-0000052E0000}"/>
    <cellStyle name="Normal 4 2 2 7 4" xfId="11690" xr:uid="{00000000-0005-0000-0000-0000062E0000}"/>
    <cellStyle name="Normal 4 2 2 7 4 2" xfId="11691" xr:uid="{00000000-0005-0000-0000-0000072E0000}"/>
    <cellStyle name="Normal 4 2 2 7 4 3" xfId="11692" xr:uid="{00000000-0005-0000-0000-0000082E0000}"/>
    <cellStyle name="Normal 4 2 2 7 5" xfId="11693" xr:uid="{00000000-0005-0000-0000-0000092E0000}"/>
    <cellStyle name="Normal 4 2 2 7 6" xfId="11694" xr:uid="{00000000-0005-0000-0000-00000A2E0000}"/>
    <cellStyle name="Normal 4 2 2 8" xfId="11695" xr:uid="{00000000-0005-0000-0000-00000B2E0000}"/>
    <cellStyle name="Normal 4 2 2 8 2" xfId="11696" xr:uid="{00000000-0005-0000-0000-00000C2E0000}"/>
    <cellStyle name="Normal 4 2 2 8 2 2" xfId="11697" xr:uid="{00000000-0005-0000-0000-00000D2E0000}"/>
    <cellStyle name="Normal 4 2 2 8 2 2 2" xfId="11698" xr:uid="{00000000-0005-0000-0000-00000E2E0000}"/>
    <cellStyle name="Normal 4 2 2 8 2 2 3" xfId="11699" xr:uid="{00000000-0005-0000-0000-00000F2E0000}"/>
    <cellStyle name="Normal 4 2 2 8 2 3" xfId="11700" xr:uid="{00000000-0005-0000-0000-0000102E0000}"/>
    <cellStyle name="Normal 4 2 2 8 2 3 2" xfId="11701" xr:uid="{00000000-0005-0000-0000-0000112E0000}"/>
    <cellStyle name="Normal 4 2 2 8 2 4" xfId="11702" xr:uid="{00000000-0005-0000-0000-0000122E0000}"/>
    <cellStyle name="Normal 4 2 2 8 3" xfId="11703" xr:uid="{00000000-0005-0000-0000-0000132E0000}"/>
    <cellStyle name="Normal 4 2 2 8 3 2" xfId="11704" xr:uid="{00000000-0005-0000-0000-0000142E0000}"/>
    <cellStyle name="Normal 4 2 2 8 3 2 2" xfId="11705" xr:uid="{00000000-0005-0000-0000-0000152E0000}"/>
    <cellStyle name="Normal 4 2 2 8 3 3" xfId="11706" xr:uid="{00000000-0005-0000-0000-0000162E0000}"/>
    <cellStyle name="Normal 4 2 2 8 3 4" xfId="11707" xr:uid="{00000000-0005-0000-0000-0000172E0000}"/>
    <cellStyle name="Normal 4 2 2 8 4" xfId="11708" xr:uid="{00000000-0005-0000-0000-0000182E0000}"/>
    <cellStyle name="Normal 4 2 2 8 4 2" xfId="11709" xr:uid="{00000000-0005-0000-0000-0000192E0000}"/>
    <cellStyle name="Normal 4 2 2 8 4 3" xfId="11710" xr:uid="{00000000-0005-0000-0000-00001A2E0000}"/>
    <cellStyle name="Normal 4 2 2 8 5" xfId="11711" xr:uid="{00000000-0005-0000-0000-00001B2E0000}"/>
    <cellStyle name="Normal 4 2 2 8 6" xfId="11712" xr:uid="{00000000-0005-0000-0000-00001C2E0000}"/>
    <cellStyle name="Normal 4 2 2 9" xfId="11713" xr:uid="{00000000-0005-0000-0000-00001D2E0000}"/>
    <cellStyle name="Normal 4 2 2 9 2" xfId="11714" xr:uid="{00000000-0005-0000-0000-00001E2E0000}"/>
    <cellStyle name="Normal 4 2 2 9 2 2" xfId="11715" xr:uid="{00000000-0005-0000-0000-00001F2E0000}"/>
    <cellStyle name="Normal 4 2 2 9 2 2 2" xfId="11716" xr:uid="{00000000-0005-0000-0000-0000202E0000}"/>
    <cellStyle name="Normal 4 2 2 9 2 3" xfId="11717" xr:uid="{00000000-0005-0000-0000-0000212E0000}"/>
    <cellStyle name="Normal 4 2 2 9 2 4" xfId="11718" xr:uid="{00000000-0005-0000-0000-0000222E0000}"/>
    <cellStyle name="Normal 4 2 2 9 3" xfId="11719" xr:uid="{00000000-0005-0000-0000-0000232E0000}"/>
    <cellStyle name="Normal 4 2 2 9 3 2" xfId="11720" xr:uid="{00000000-0005-0000-0000-0000242E0000}"/>
    <cellStyle name="Normal 4 2 2 9 3 2 2" xfId="11721" xr:uid="{00000000-0005-0000-0000-0000252E0000}"/>
    <cellStyle name="Normal 4 2 2 9 3 3" xfId="11722" xr:uid="{00000000-0005-0000-0000-0000262E0000}"/>
    <cellStyle name="Normal 4 2 2 9 3 4" xfId="11723" xr:uid="{00000000-0005-0000-0000-0000272E0000}"/>
    <cellStyle name="Normal 4 2 2 9 4" xfId="11724" xr:uid="{00000000-0005-0000-0000-0000282E0000}"/>
    <cellStyle name="Normal 4 2 2 9 4 2" xfId="11725" xr:uid="{00000000-0005-0000-0000-0000292E0000}"/>
    <cellStyle name="Normal 4 2 2 9 5" xfId="11726" xr:uid="{00000000-0005-0000-0000-00002A2E0000}"/>
    <cellStyle name="Normal 4 2 2 9 6" xfId="11727" xr:uid="{00000000-0005-0000-0000-00002B2E0000}"/>
    <cellStyle name="Normal 4 2 20" xfId="11728" xr:uid="{00000000-0005-0000-0000-00002C2E0000}"/>
    <cellStyle name="Normal 4 2 20 2" xfId="11729" xr:uid="{00000000-0005-0000-0000-00002D2E0000}"/>
    <cellStyle name="Normal 4 2 20 2 2" xfId="11730" xr:uid="{00000000-0005-0000-0000-00002E2E0000}"/>
    <cellStyle name="Normal 4 2 20 3" xfId="11731" xr:uid="{00000000-0005-0000-0000-00002F2E0000}"/>
    <cellStyle name="Normal 4 2 21" xfId="11732" xr:uid="{00000000-0005-0000-0000-0000302E0000}"/>
    <cellStyle name="Normal 4 2 21 2" xfId="11733" xr:uid="{00000000-0005-0000-0000-0000312E0000}"/>
    <cellStyle name="Normal 4 2 22" xfId="11734" xr:uid="{00000000-0005-0000-0000-0000322E0000}"/>
    <cellStyle name="Normal 4 2 23" xfId="11735" xr:uid="{00000000-0005-0000-0000-0000332E0000}"/>
    <cellStyle name="Normal 4 2 24" xfId="11736" xr:uid="{00000000-0005-0000-0000-0000342E0000}"/>
    <cellStyle name="Normal 4 2 25" xfId="11737" xr:uid="{00000000-0005-0000-0000-0000352E0000}"/>
    <cellStyle name="Normal 4 2 3" xfId="11738" xr:uid="{00000000-0005-0000-0000-0000362E0000}"/>
    <cellStyle name="Normal 4 2 3 10" xfId="11739" xr:uid="{00000000-0005-0000-0000-0000372E0000}"/>
    <cellStyle name="Normal 4 2 3 10 2" xfId="11740" xr:uid="{00000000-0005-0000-0000-0000382E0000}"/>
    <cellStyle name="Normal 4 2 3 10 3" xfId="11741" xr:uid="{00000000-0005-0000-0000-0000392E0000}"/>
    <cellStyle name="Normal 4 2 3 11" xfId="11742" xr:uid="{00000000-0005-0000-0000-00003A2E0000}"/>
    <cellStyle name="Normal 4 2 3 12" xfId="11743" xr:uid="{00000000-0005-0000-0000-00003B2E0000}"/>
    <cellStyle name="Normal 4 2 3 13" xfId="11744" xr:uid="{00000000-0005-0000-0000-00003C2E0000}"/>
    <cellStyle name="Normal 4 2 3 14" xfId="11745" xr:uid="{00000000-0005-0000-0000-00003D2E0000}"/>
    <cellStyle name="Normal 4 2 3 15" xfId="11746" xr:uid="{00000000-0005-0000-0000-00003E2E0000}"/>
    <cellStyle name="Normal 4 2 3 2" xfId="11747" xr:uid="{00000000-0005-0000-0000-00003F2E0000}"/>
    <cellStyle name="Normal 4 2 3 2 10" xfId="11748" xr:uid="{00000000-0005-0000-0000-0000402E0000}"/>
    <cellStyle name="Normal 4 2 3 2 2" xfId="11749" xr:uid="{00000000-0005-0000-0000-0000412E0000}"/>
    <cellStyle name="Normal 4 2 3 2 2 2" xfId="11750" xr:uid="{00000000-0005-0000-0000-0000422E0000}"/>
    <cellStyle name="Normal 4 2 3 2 2 2 2" xfId="11751" xr:uid="{00000000-0005-0000-0000-0000432E0000}"/>
    <cellStyle name="Normal 4 2 3 2 2 2 2 2" xfId="11752" xr:uid="{00000000-0005-0000-0000-0000442E0000}"/>
    <cellStyle name="Normal 4 2 3 2 2 2 2 2 2" xfId="11753" xr:uid="{00000000-0005-0000-0000-0000452E0000}"/>
    <cellStyle name="Normal 4 2 3 2 2 2 2 2 3" xfId="11754" xr:uid="{00000000-0005-0000-0000-0000462E0000}"/>
    <cellStyle name="Normal 4 2 3 2 2 2 2 3" xfId="11755" xr:uid="{00000000-0005-0000-0000-0000472E0000}"/>
    <cellStyle name="Normal 4 2 3 2 2 2 2 4" xfId="11756" xr:uid="{00000000-0005-0000-0000-0000482E0000}"/>
    <cellStyle name="Normal 4 2 3 2 2 2 3" xfId="11757" xr:uid="{00000000-0005-0000-0000-0000492E0000}"/>
    <cellStyle name="Normal 4 2 3 2 2 2 3 2" xfId="11758" xr:uid="{00000000-0005-0000-0000-00004A2E0000}"/>
    <cellStyle name="Normal 4 2 3 2 2 2 3 2 2" xfId="11759" xr:uid="{00000000-0005-0000-0000-00004B2E0000}"/>
    <cellStyle name="Normal 4 2 3 2 2 2 3 2 3" xfId="11760" xr:uid="{00000000-0005-0000-0000-00004C2E0000}"/>
    <cellStyle name="Normal 4 2 3 2 2 2 3 3" xfId="11761" xr:uid="{00000000-0005-0000-0000-00004D2E0000}"/>
    <cellStyle name="Normal 4 2 3 2 2 2 3 4" xfId="11762" xr:uid="{00000000-0005-0000-0000-00004E2E0000}"/>
    <cellStyle name="Normal 4 2 3 2 2 2 4" xfId="11763" xr:uid="{00000000-0005-0000-0000-00004F2E0000}"/>
    <cellStyle name="Normal 4 2 3 2 2 2 4 2" xfId="11764" xr:uid="{00000000-0005-0000-0000-0000502E0000}"/>
    <cellStyle name="Normal 4 2 3 2 2 2 4 2 2" xfId="11765" xr:uid="{00000000-0005-0000-0000-0000512E0000}"/>
    <cellStyle name="Normal 4 2 3 2 2 2 4 2 3" xfId="11766" xr:uid="{00000000-0005-0000-0000-0000522E0000}"/>
    <cellStyle name="Normal 4 2 3 2 2 2 4 3" xfId="11767" xr:uid="{00000000-0005-0000-0000-0000532E0000}"/>
    <cellStyle name="Normal 4 2 3 2 2 2 4 4" xfId="11768" xr:uid="{00000000-0005-0000-0000-0000542E0000}"/>
    <cellStyle name="Normal 4 2 3 2 2 2 5" xfId="11769" xr:uid="{00000000-0005-0000-0000-0000552E0000}"/>
    <cellStyle name="Normal 4 2 3 2 2 2 5 2" xfId="11770" xr:uid="{00000000-0005-0000-0000-0000562E0000}"/>
    <cellStyle name="Normal 4 2 3 2 2 2 5 3" xfId="11771" xr:uid="{00000000-0005-0000-0000-0000572E0000}"/>
    <cellStyle name="Normal 4 2 3 2 2 2 6" xfId="11772" xr:uid="{00000000-0005-0000-0000-0000582E0000}"/>
    <cellStyle name="Normal 4 2 3 2 2 2 7" xfId="11773" xr:uid="{00000000-0005-0000-0000-0000592E0000}"/>
    <cellStyle name="Normal 4 2 3 2 2 2 8" xfId="11774" xr:uid="{00000000-0005-0000-0000-00005A2E0000}"/>
    <cellStyle name="Normal 4 2 3 2 2 3" xfId="11775" xr:uid="{00000000-0005-0000-0000-00005B2E0000}"/>
    <cellStyle name="Normal 4 2 3 2 2 3 2" xfId="11776" xr:uid="{00000000-0005-0000-0000-00005C2E0000}"/>
    <cellStyle name="Normal 4 2 3 2 2 3 2 2" xfId="11777" xr:uid="{00000000-0005-0000-0000-00005D2E0000}"/>
    <cellStyle name="Normal 4 2 3 2 2 3 2 3" xfId="11778" xr:uid="{00000000-0005-0000-0000-00005E2E0000}"/>
    <cellStyle name="Normal 4 2 3 2 2 3 3" xfId="11779" xr:uid="{00000000-0005-0000-0000-00005F2E0000}"/>
    <cellStyle name="Normal 4 2 3 2 2 3 4" xfId="11780" xr:uid="{00000000-0005-0000-0000-0000602E0000}"/>
    <cellStyle name="Normal 4 2 3 2 2 4" xfId="11781" xr:uid="{00000000-0005-0000-0000-0000612E0000}"/>
    <cellStyle name="Normal 4 2 3 2 2 4 2" xfId="11782" xr:uid="{00000000-0005-0000-0000-0000622E0000}"/>
    <cellStyle name="Normal 4 2 3 2 2 4 2 2" xfId="11783" xr:uid="{00000000-0005-0000-0000-0000632E0000}"/>
    <cellStyle name="Normal 4 2 3 2 2 4 2 3" xfId="11784" xr:uid="{00000000-0005-0000-0000-0000642E0000}"/>
    <cellStyle name="Normal 4 2 3 2 2 4 3" xfId="11785" xr:uid="{00000000-0005-0000-0000-0000652E0000}"/>
    <cellStyle name="Normal 4 2 3 2 2 4 4" xfId="11786" xr:uid="{00000000-0005-0000-0000-0000662E0000}"/>
    <cellStyle name="Normal 4 2 3 2 2 5" xfId="11787" xr:uid="{00000000-0005-0000-0000-0000672E0000}"/>
    <cellStyle name="Normal 4 2 3 2 2 5 2" xfId="11788" xr:uid="{00000000-0005-0000-0000-0000682E0000}"/>
    <cellStyle name="Normal 4 2 3 2 2 5 2 2" xfId="11789" xr:uid="{00000000-0005-0000-0000-0000692E0000}"/>
    <cellStyle name="Normal 4 2 3 2 2 5 2 3" xfId="11790" xr:uid="{00000000-0005-0000-0000-00006A2E0000}"/>
    <cellStyle name="Normal 4 2 3 2 2 5 3" xfId="11791" xr:uid="{00000000-0005-0000-0000-00006B2E0000}"/>
    <cellStyle name="Normal 4 2 3 2 2 5 4" xfId="11792" xr:uid="{00000000-0005-0000-0000-00006C2E0000}"/>
    <cellStyle name="Normal 4 2 3 2 2 6" xfId="11793" xr:uid="{00000000-0005-0000-0000-00006D2E0000}"/>
    <cellStyle name="Normal 4 2 3 2 2 6 2" xfId="11794" xr:uid="{00000000-0005-0000-0000-00006E2E0000}"/>
    <cellStyle name="Normal 4 2 3 2 2 6 3" xfId="11795" xr:uid="{00000000-0005-0000-0000-00006F2E0000}"/>
    <cellStyle name="Normal 4 2 3 2 2 7" xfId="11796" xr:uid="{00000000-0005-0000-0000-0000702E0000}"/>
    <cellStyle name="Normal 4 2 3 2 2 8" xfId="11797" xr:uid="{00000000-0005-0000-0000-0000712E0000}"/>
    <cellStyle name="Normal 4 2 3 2 2 9" xfId="11798" xr:uid="{00000000-0005-0000-0000-0000722E0000}"/>
    <cellStyle name="Normal 4 2 3 2 3" xfId="11799" xr:uid="{00000000-0005-0000-0000-0000732E0000}"/>
    <cellStyle name="Normal 4 2 3 2 3 2" xfId="11800" xr:uid="{00000000-0005-0000-0000-0000742E0000}"/>
    <cellStyle name="Normal 4 2 3 2 3 2 2" xfId="11801" xr:uid="{00000000-0005-0000-0000-0000752E0000}"/>
    <cellStyle name="Normal 4 2 3 2 3 2 2 2" xfId="11802" xr:uid="{00000000-0005-0000-0000-0000762E0000}"/>
    <cellStyle name="Normal 4 2 3 2 3 2 2 3" xfId="11803" xr:uid="{00000000-0005-0000-0000-0000772E0000}"/>
    <cellStyle name="Normal 4 2 3 2 3 2 3" xfId="11804" xr:uid="{00000000-0005-0000-0000-0000782E0000}"/>
    <cellStyle name="Normal 4 2 3 2 3 2 4" xfId="11805" xr:uid="{00000000-0005-0000-0000-0000792E0000}"/>
    <cellStyle name="Normal 4 2 3 2 3 3" xfId="11806" xr:uid="{00000000-0005-0000-0000-00007A2E0000}"/>
    <cellStyle name="Normal 4 2 3 2 3 3 2" xfId="11807" xr:uid="{00000000-0005-0000-0000-00007B2E0000}"/>
    <cellStyle name="Normal 4 2 3 2 3 3 2 2" xfId="11808" xr:uid="{00000000-0005-0000-0000-00007C2E0000}"/>
    <cellStyle name="Normal 4 2 3 2 3 3 2 3" xfId="11809" xr:uid="{00000000-0005-0000-0000-00007D2E0000}"/>
    <cellStyle name="Normal 4 2 3 2 3 3 3" xfId="11810" xr:uid="{00000000-0005-0000-0000-00007E2E0000}"/>
    <cellStyle name="Normal 4 2 3 2 3 3 4" xfId="11811" xr:uid="{00000000-0005-0000-0000-00007F2E0000}"/>
    <cellStyle name="Normal 4 2 3 2 3 4" xfId="11812" xr:uid="{00000000-0005-0000-0000-0000802E0000}"/>
    <cellStyle name="Normal 4 2 3 2 3 4 2" xfId="11813" xr:uid="{00000000-0005-0000-0000-0000812E0000}"/>
    <cellStyle name="Normal 4 2 3 2 3 4 2 2" xfId="11814" xr:uid="{00000000-0005-0000-0000-0000822E0000}"/>
    <cellStyle name="Normal 4 2 3 2 3 4 2 3" xfId="11815" xr:uid="{00000000-0005-0000-0000-0000832E0000}"/>
    <cellStyle name="Normal 4 2 3 2 3 4 3" xfId="11816" xr:uid="{00000000-0005-0000-0000-0000842E0000}"/>
    <cellStyle name="Normal 4 2 3 2 3 4 4" xfId="11817" xr:uid="{00000000-0005-0000-0000-0000852E0000}"/>
    <cellStyle name="Normal 4 2 3 2 3 5" xfId="11818" xr:uid="{00000000-0005-0000-0000-0000862E0000}"/>
    <cellStyle name="Normal 4 2 3 2 3 5 2" xfId="11819" xr:uid="{00000000-0005-0000-0000-0000872E0000}"/>
    <cellStyle name="Normal 4 2 3 2 3 5 3" xfId="11820" xr:uid="{00000000-0005-0000-0000-0000882E0000}"/>
    <cellStyle name="Normal 4 2 3 2 3 6" xfId="11821" xr:uid="{00000000-0005-0000-0000-0000892E0000}"/>
    <cellStyle name="Normal 4 2 3 2 3 7" xfId="11822" xr:uid="{00000000-0005-0000-0000-00008A2E0000}"/>
    <cellStyle name="Normal 4 2 3 2 3 8" xfId="11823" xr:uid="{00000000-0005-0000-0000-00008B2E0000}"/>
    <cellStyle name="Normal 4 2 3 2 4" xfId="11824" xr:uid="{00000000-0005-0000-0000-00008C2E0000}"/>
    <cellStyle name="Normal 4 2 3 2 4 2" xfId="11825" xr:uid="{00000000-0005-0000-0000-00008D2E0000}"/>
    <cellStyle name="Normal 4 2 3 2 4 2 2" xfId="11826" xr:uid="{00000000-0005-0000-0000-00008E2E0000}"/>
    <cellStyle name="Normal 4 2 3 2 4 2 3" xfId="11827" xr:uid="{00000000-0005-0000-0000-00008F2E0000}"/>
    <cellStyle name="Normal 4 2 3 2 4 3" xfId="11828" xr:uid="{00000000-0005-0000-0000-0000902E0000}"/>
    <cellStyle name="Normal 4 2 3 2 4 4" xfId="11829" xr:uid="{00000000-0005-0000-0000-0000912E0000}"/>
    <cellStyle name="Normal 4 2 3 2 5" xfId="11830" xr:uid="{00000000-0005-0000-0000-0000922E0000}"/>
    <cellStyle name="Normal 4 2 3 2 5 2" xfId="11831" xr:uid="{00000000-0005-0000-0000-0000932E0000}"/>
    <cellStyle name="Normal 4 2 3 2 5 2 2" xfId="11832" xr:uid="{00000000-0005-0000-0000-0000942E0000}"/>
    <cellStyle name="Normal 4 2 3 2 5 2 3" xfId="11833" xr:uid="{00000000-0005-0000-0000-0000952E0000}"/>
    <cellStyle name="Normal 4 2 3 2 5 3" xfId="11834" xr:uid="{00000000-0005-0000-0000-0000962E0000}"/>
    <cellStyle name="Normal 4 2 3 2 5 4" xfId="11835" xr:uid="{00000000-0005-0000-0000-0000972E0000}"/>
    <cellStyle name="Normal 4 2 3 2 6" xfId="11836" xr:uid="{00000000-0005-0000-0000-0000982E0000}"/>
    <cellStyle name="Normal 4 2 3 2 6 2" xfId="11837" xr:uid="{00000000-0005-0000-0000-0000992E0000}"/>
    <cellStyle name="Normal 4 2 3 2 6 2 2" xfId="11838" xr:uid="{00000000-0005-0000-0000-00009A2E0000}"/>
    <cellStyle name="Normal 4 2 3 2 6 2 3" xfId="11839" xr:uid="{00000000-0005-0000-0000-00009B2E0000}"/>
    <cellStyle name="Normal 4 2 3 2 6 3" xfId="11840" xr:uid="{00000000-0005-0000-0000-00009C2E0000}"/>
    <cellStyle name="Normal 4 2 3 2 6 4" xfId="11841" xr:uid="{00000000-0005-0000-0000-00009D2E0000}"/>
    <cellStyle name="Normal 4 2 3 2 7" xfId="11842" xr:uid="{00000000-0005-0000-0000-00009E2E0000}"/>
    <cellStyle name="Normal 4 2 3 2 7 2" xfId="11843" xr:uid="{00000000-0005-0000-0000-00009F2E0000}"/>
    <cellStyle name="Normal 4 2 3 2 7 3" xfId="11844" xr:uid="{00000000-0005-0000-0000-0000A02E0000}"/>
    <cellStyle name="Normal 4 2 3 2 8" xfId="11845" xr:uid="{00000000-0005-0000-0000-0000A12E0000}"/>
    <cellStyle name="Normal 4 2 3 2 9" xfId="11846" xr:uid="{00000000-0005-0000-0000-0000A22E0000}"/>
    <cellStyle name="Normal 4 2 3 3" xfId="11847" xr:uid="{00000000-0005-0000-0000-0000A32E0000}"/>
    <cellStyle name="Normal 4 2 3 3 2" xfId="11848" xr:uid="{00000000-0005-0000-0000-0000A42E0000}"/>
    <cellStyle name="Normal 4 2 3 3 2 2" xfId="11849" xr:uid="{00000000-0005-0000-0000-0000A52E0000}"/>
    <cellStyle name="Normal 4 2 3 3 2 2 2" xfId="11850" xr:uid="{00000000-0005-0000-0000-0000A62E0000}"/>
    <cellStyle name="Normal 4 2 3 3 2 2 2 2" xfId="11851" xr:uid="{00000000-0005-0000-0000-0000A72E0000}"/>
    <cellStyle name="Normal 4 2 3 3 2 2 2 3" xfId="11852" xr:uid="{00000000-0005-0000-0000-0000A82E0000}"/>
    <cellStyle name="Normal 4 2 3 3 2 2 3" xfId="11853" xr:uid="{00000000-0005-0000-0000-0000A92E0000}"/>
    <cellStyle name="Normal 4 2 3 3 2 2 4" xfId="11854" xr:uid="{00000000-0005-0000-0000-0000AA2E0000}"/>
    <cellStyle name="Normal 4 2 3 3 2 2 5" xfId="11855" xr:uid="{00000000-0005-0000-0000-0000AB2E0000}"/>
    <cellStyle name="Normal 4 2 3 3 2 3" xfId="11856" xr:uid="{00000000-0005-0000-0000-0000AC2E0000}"/>
    <cellStyle name="Normal 4 2 3 3 2 3 2" xfId="11857" xr:uid="{00000000-0005-0000-0000-0000AD2E0000}"/>
    <cellStyle name="Normal 4 2 3 3 2 3 2 2" xfId="11858" xr:uid="{00000000-0005-0000-0000-0000AE2E0000}"/>
    <cellStyle name="Normal 4 2 3 3 2 3 2 3" xfId="11859" xr:uid="{00000000-0005-0000-0000-0000AF2E0000}"/>
    <cellStyle name="Normal 4 2 3 3 2 3 3" xfId="11860" xr:uid="{00000000-0005-0000-0000-0000B02E0000}"/>
    <cellStyle name="Normal 4 2 3 3 2 3 4" xfId="11861" xr:uid="{00000000-0005-0000-0000-0000B12E0000}"/>
    <cellStyle name="Normal 4 2 3 3 2 4" xfId="11862" xr:uid="{00000000-0005-0000-0000-0000B22E0000}"/>
    <cellStyle name="Normal 4 2 3 3 2 4 2" xfId="11863" xr:uid="{00000000-0005-0000-0000-0000B32E0000}"/>
    <cellStyle name="Normal 4 2 3 3 2 4 2 2" xfId="11864" xr:uid="{00000000-0005-0000-0000-0000B42E0000}"/>
    <cellStyle name="Normal 4 2 3 3 2 4 2 3" xfId="11865" xr:uid="{00000000-0005-0000-0000-0000B52E0000}"/>
    <cellStyle name="Normal 4 2 3 3 2 4 3" xfId="11866" xr:uid="{00000000-0005-0000-0000-0000B62E0000}"/>
    <cellStyle name="Normal 4 2 3 3 2 4 4" xfId="11867" xr:uid="{00000000-0005-0000-0000-0000B72E0000}"/>
    <cellStyle name="Normal 4 2 3 3 2 5" xfId="11868" xr:uid="{00000000-0005-0000-0000-0000B82E0000}"/>
    <cellStyle name="Normal 4 2 3 3 2 5 2" xfId="11869" xr:uid="{00000000-0005-0000-0000-0000B92E0000}"/>
    <cellStyle name="Normal 4 2 3 3 2 5 3" xfId="11870" xr:uid="{00000000-0005-0000-0000-0000BA2E0000}"/>
    <cellStyle name="Normal 4 2 3 3 2 6" xfId="11871" xr:uid="{00000000-0005-0000-0000-0000BB2E0000}"/>
    <cellStyle name="Normal 4 2 3 3 2 7" xfId="11872" xr:uid="{00000000-0005-0000-0000-0000BC2E0000}"/>
    <cellStyle name="Normal 4 2 3 3 2 8" xfId="11873" xr:uid="{00000000-0005-0000-0000-0000BD2E0000}"/>
    <cellStyle name="Normal 4 2 3 3 3" xfId="11874" xr:uid="{00000000-0005-0000-0000-0000BE2E0000}"/>
    <cellStyle name="Normal 4 2 3 3 3 2" xfId="11875" xr:uid="{00000000-0005-0000-0000-0000BF2E0000}"/>
    <cellStyle name="Normal 4 2 3 3 3 2 2" xfId="11876" xr:uid="{00000000-0005-0000-0000-0000C02E0000}"/>
    <cellStyle name="Normal 4 2 3 3 3 2 3" xfId="11877" xr:uid="{00000000-0005-0000-0000-0000C12E0000}"/>
    <cellStyle name="Normal 4 2 3 3 3 3" xfId="11878" xr:uid="{00000000-0005-0000-0000-0000C22E0000}"/>
    <cellStyle name="Normal 4 2 3 3 3 4" xfId="11879" xr:uid="{00000000-0005-0000-0000-0000C32E0000}"/>
    <cellStyle name="Normal 4 2 3 3 3 5" xfId="11880" xr:uid="{00000000-0005-0000-0000-0000C42E0000}"/>
    <cellStyle name="Normal 4 2 3 3 4" xfId="11881" xr:uid="{00000000-0005-0000-0000-0000C52E0000}"/>
    <cellStyle name="Normal 4 2 3 3 4 2" xfId="11882" xr:uid="{00000000-0005-0000-0000-0000C62E0000}"/>
    <cellStyle name="Normal 4 2 3 3 4 2 2" xfId="11883" xr:uid="{00000000-0005-0000-0000-0000C72E0000}"/>
    <cellStyle name="Normal 4 2 3 3 4 2 3" xfId="11884" xr:uid="{00000000-0005-0000-0000-0000C82E0000}"/>
    <cellStyle name="Normal 4 2 3 3 4 3" xfId="11885" xr:uid="{00000000-0005-0000-0000-0000C92E0000}"/>
    <cellStyle name="Normal 4 2 3 3 4 4" xfId="11886" xr:uid="{00000000-0005-0000-0000-0000CA2E0000}"/>
    <cellStyle name="Normal 4 2 3 3 5" xfId="11887" xr:uid="{00000000-0005-0000-0000-0000CB2E0000}"/>
    <cellStyle name="Normal 4 2 3 3 5 2" xfId="11888" xr:uid="{00000000-0005-0000-0000-0000CC2E0000}"/>
    <cellStyle name="Normal 4 2 3 3 5 2 2" xfId="11889" xr:uid="{00000000-0005-0000-0000-0000CD2E0000}"/>
    <cellStyle name="Normal 4 2 3 3 5 2 3" xfId="11890" xr:uid="{00000000-0005-0000-0000-0000CE2E0000}"/>
    <cellStyle name="Normal 4 2 3 3 5 3" xfId="11891" xr:uid="{00000000-0005-0000-0000-0000CF2E0000}"/>
    <cellStyle name="Normal 4 2 3 3 5 4" xfId="11892" xr:uid="{00000000-0005-0000-0000-0000D02E0000}"/>
    <cellStyle name="Normal 4 2 3 3 6" xfId="11893" xr:uid="{00000000-0005-0000-0000-0000D12E0000}"/>
    <cellStyle name="Normal 4 2 3 3 6 2" xfId="11894" xr:uid="{00000000-0005-0000-0000-0000D22E0000}"/>
    <cellStyle name="Normal 4 2 3 3 6 3" xfId="11895" xr:uid="{00000000-0005-0000-0000-0000D32E0000}"/>
    <cellStyle name="Normal 4 2 3 3 7" xfId="11896" xr:uid="{00000000-0005-0000-0000-0000D42E0000}"/>
    <cellStyle name="Normal 4 2 3 3 8" xfId="11897" xr:uid="{00000000-0005-0000-0000-0000D52E0000}"/>
    <cellStyle name="Normal 4 2 3 3 9" xfId="11898" xr:uid="{00000000-0005-0000-0000-0000D62E0000}"/>
    <cellStyle name="Normal 4 2 3 4" xfId="11899" xr:uid="{00000000-0005-0000-0000-0000D72E0000}"/>
    <cellStyle name="Normal 4 2 3 4 2" xfId="11900" xr:uid="{00000000-0005-0000-0000-0000D82E0000}"/>
    <cellStyle name="Normal 4 2 3 4 2 2" xfId="11901" xr:uid="{00000000-0005-0000-0000-0000D92E0000}"/>
    <cellStyle name="Normal 4 2 3 4 2 2 2" xfId="11902" xr:uid="{00000000-0005-0000-0000-0000DA2E0000}"/>
    <cellStyle name="Normal 4 2 3 4 2 2 2 2" xfId="11903" xr:uid="{00000000-0005-0000-0000-0000DB2E0000}"/>
    <cellStyle name="Normal 4 2 3 4 2 2 2 3" xfId="11904" xr:uid="{00000000-0005-0000-0000-0000DC2E0000}"/>
    <cellStyle name="Normal 4 2 3 4 2 2 3" xfId="11905" xr:uid="{00000000-0005-0000-0000-0000DD2E0000}"/>
    <cellStyle name="Normal 4 2 3 4 2 2 4" xfId="11906" xr:uid="{00000000-0005-0000-0000-0000DE2E0000}"/>
    <cellStyle name="Normal 4 2 3 4 2 3" xfId="11907" xr:uid="{00000000-0005-0000-0000-0000DF2E0000}"/>
    <cellStyle name="Normal 4 2 3 4 2 3 2" xfId="11908" xr:uid="{00000000-0005-0000-0000-0000E02E0000}"/>
    <cellStyle name="Normal 4 2 3 4 2 3 2 2" xfId="11909" xr:uid="{00000000-0005-0000-0000-0000E12E0000}"/>
    <cellStyle name="Normal 4 2 3 4 2 3 2 3" xfId="11910" xr:uid="{00000000-0005-0000-0000-0000E22E0000}"/>
    <cellStyle name="Normal 4 2 3 4 2 3 3" xfId="11911" xr:uid="{00000000-0005-0000-0000-0000E32E0000}"/>
    <cellStyle name="Normal 4 2 3 4 2 3 4" xfId="11912" xr:uid="{00000000-0005-0000-0000-0000E42E0000}"/>
    <cellStyle name="Normal 4 2 3 4 2 4" xfId="11913" xr:uid="{00000000-0005-0000-0000-0000E52E0000}"/>
    <cellStyle name="Normal 4 2 3 4 2 4 2" xfId="11914" xr:uid="{00000000-0005-0000-0000-0000E62E0000}"/>
    <cellStyle name="Normal 4 2 3 4 2 4 2 2" xfId="11915" xr:uid="{00000000-0005-0000-0000-0000E72E0000}"/>
    <cellStyle name="Normal 4 2 3 4 2 4 2 3" xfId="11916" xr:uid="{00000000-0005-0000-0000-0000E82E0000}"/>
    <cellStyle name="Normal 4 2 3 4 2 4 3" xfId="11917" xr:uid="{00000000-0005-0000-0000-0000E92E0000}"/>
    <cellStyle name="Normal 4 2 3 4 2 4 4" xfId="11918" xr:uid="{00000000-0005-0000-0000-0000EA2E0000}"/>
    <cellStyle name="Normal 4 2 3 4 2 5" xfId="11919" xr:uid="{00000000-0005-0000-0000-0000EB2E0000}"/>
    <cellStyle name="Normal 4 2 3 4 2 5 2" xfId="11920" xr:uid="{00000000-0005-0000-0000-0000EC2E0000}"/>
    <cellStyle name="Normal 4 2 3 4 2 5 3" xfId="11921" xr:uid="{00000000-0005-0000-0000-0000ED2E0000}"/>
    <cellStyle name="Normal 4 2 3 4 2 6" xfId="11922" xr:uid="{00000000-0005-0000-0000-0000EE2E0000}"/>
    <cellStyle name="Normal 4 2 3 4 2 7" xfId="11923" xr:uid="{00000000-0005-0000-0000-0000EF2E0000}"/>
    <cellStyle name="Normal 4 2 3 4 2 8" xfId="11924" xr:uid="{00000000-0005-0000-0000-0000F02E0000}"/>
    <cellStyle name="Normal 4 2 3 4 3" xfId="11925" xr:uid="{00000000-0005-0000-0000-0000F12E0000}"/>
    <cellStyle name="Normal 4 2 3 4 3 2" xfId="11926" xr:uid="{00000000-0005-0000-0000-0000F22E0000}"/>
    <cellStyle name="Normal 4 2 3 4 3 2 2" xfId="11927" xr:uid="{00000000-0005-0000-0000-0000F32E0000}"/>
    <cellStyle name="Normal 4 2 3 4 3 2 3" xfId="11928" xr:uid="{00000000-0005-0000-0000-0000F42E0000}"/>
    <cellStyle name="Normal 4 2 3 4 3 3" xfId="11929" xr:uid="{00000000-0005-0000-0000-0000F52E0000}"/>
    <cellStyle name="Normal 4 2 3 4 3 4" xfId="11930" xr:uid="{00000000-0005-0000-0000-0000F62E0000}"/>
    <cellStyle name="Normal 4 2 3 4 4" xfId="11931" xr:uid="{00000000-0005-0000-0000-0000F72E0000}"/>
    <cellStyle name="Normal 4 2 3 4 4 2" xfId="11932" xr:uid="{00000000-0005-0000-0000-0000F82E0000}"/>
    <cellStyle name="Normal 4 2 3 4 4 2 2" xfId="11933" xr:uid="{00000000-0005-0000-0000-0000F92E0000}"/>
    <cellStyle name="Normal 4 2 3 4 4 2 3" xfId="11934" xr:uid="{00000000-0005-0000-0000-0000FA2E0000}"/>
    <cellStyle name="Normal 4 2 3 4 4 3" xfId="11935" xr:uid="{00000000-0005-0000-0000-0000FB2E0000}"/>
    <cellStyle name="Normal 4 2 3 4 4 4" xfId="11936" xr:uid="{00000000-0005-0000-0000-0000FC2E0000}"/>
    <cellStyle name="Normal 4 2 3 4 5" xfId="11937" xr:uid="{00000000-0005-0000-0000-0000FD2E0000}"/>
    <cellStyle name="Normal 4 2 3 4 5 2" xfId="11938" xr:uid="{00000000-0005-0000-0000-0000FE2E0000}"/>
    <cellStyle name="Normal 4 2 3 4 5 2 2" xfId="11939" xr:uid="{00000000-0005-0000-0000-0000FF2E0000}"/>
    <cellStyle name="Normal 4 2 3 4 5 2 3" xfId="11940" xr:uid="{00000000-0005-0000-0000-0000002F0000}"/>
    <cellStyle name="Normal 4 2 3 4 5 3" xfId="11941" xr:uid="{00000000-0005-0000-0000-0000012F0000}"/>
    <cellStyle name="Normal 4 2 3 4 5 4" xfId="11942" xr:uid="{00000000-0005-0000-0000-0000022F0000}"/>
    <cellStyle name="Normal 4 2 3 4 6" xfId="11943" xr:uid="{00000000-0005-0000-0000-0000032F0000}"/>
    <cellStyle name="Normal 4 2 3 4 6 2" xfId="11944" xr:uid="{00000000-0005-0000-0000-0000042F0000}"/>
    <cellStyle name="Normal 4 2 3 4 6 3" xfId="11945" xr:uid="{00000000-0005-0000-0000-0000052F0000}"/>
    <cellStyle name="Normal 4 2 3 4 7" xfId="11946" xr:uid="{00000000-0005-0000-0000-0000062F0000}"/>
    <cellStyle name="Normal 4 2 3 4 8" xfId="11947" xr:uid="{00000000-0005-0000-0000-0000072F0000}"/>
    <cellStyle name="Normal 4 2 3 4 9" xfId="11948" xr:uid="{00000000-0005-0000-0000-0000082F0000}"/>
    <cellStyle name="Normal 4 2 3 5" xfId="11949" xr:uid="{00000000-0005-0000-0000-0000092F0000}"/>
    <cellStyle name="Normal 4 2 3 5 2" xfId="11950" xr:uid="{00000000-0005-0000-0000-00000A2F0000}"/>
    <cellStyle name="Normal 4 2 3 5 2 2" xfId="11951" xr:uid="{00000000-0005-0000-0000-00000B2F0000}"/>
    <cellStyle name="Normal 4 2 3 5 2 2 2" xfId="11952" xr:uid="{00000000-0005-0000-0000-00000C2F0000}"/>
    <cellStyle name="Normal 4 2 3 5 2 2 2 2" xfId="11953" xr:uid="{00000000-0005-0000-0000-00000D2F0000}"/>
    <cellStyle name="Normal 4 2 3 5 2 2 2 3" xfId="11954" xr:uid="{00000000-0005-0000-0000-00000E2F0000}"/>
    <cellStyle name="Normal 4 2 3 5 2 2 3" xfId="11955" xr:uid="{00000000-0005-0000-0000-00000F2F0000}"/>
    <cellStyle name="Normal 4 2 3 5 2 2 4" xfId="11956" xr:uid="{00000000-0005-0000-0000-0000102F0000}"/>
    <cellStyle name="Normal 4 2 3 5 2 3" xfId="11957" xr:uid="{00000000-0005-0000-0000-0000112F0000}"/>
    <cellStyle name="Normal 4 2 3 5 2 3 2" xfId="11958" xr:uid="{00000000-0005-0000-0000-0000122F0000}"/>
    <cellStyle name="Normal 4 2 3 5 2 3 2 2" xfId="11959" xr:uid="{00000000-0005-0000-0000-0000132F0000}"/>
    <cellStyle name="Normal 4 2 3 5 2 3 2 3" xfId="11960" xr:uid="{00000000-0005-0000-0000-0000142F0000}"/>
    <cellStyle name="Normal 4 2 3 5 2 3 3" xfId="11961" xr:uid="{00000000-0005-0000-0000-0000152F0000}"/>
    <cellStyle name="Normal 4 2 3 5 2 3 4" xfId="11962" xr:uid="{00000000-0005-0000-0000-0000162F0000}"/>
    <cellStyle name="Normal 4 2 3 5 2 4" xfId="11963" xr:uid="{00000000-0005-0000-0000-0000172F0000}"/>
    <cellStyle name="Normal 4 2 3 5 2 4 2" xfId="11964" xr:uid="{00000000-0005-0000-0000-0000182F0000}"/>
    <cellStyle name="Normal 4 2 3 5 2 4 2 2" xfId="11965" xr:uid="{00000000-0005-0000-0000-0000192F0000}"/>
    <cellStyle name="Normal 4 2 3 5 2 4 2 3" xfId="11966" xr:uid="{00000000-0005-0000-0000-00001A2F0000}"/>
    <cellStyle name="Normal 4 2 3 5 2 4 3" xfId="11967" xr:uid="{00000000-0005-0000-0000-00001B2F0000}"/>
    <cellStyle name="Normal 4 2 3 5 2 4 4" xfId="11968" xr:uid="{00000000-0005-0000-0000-00001C2F0000}"/>
    <cellStyle name="Normal 4 2 3 5 2 5" xfId="11969" xr:uid="{00000000-0005-0000-0000-00001D2F0000}"/>
    <cellStyle name="Normal 4 2 3 5 2 5 2" xfId="11970" xr:uid="{00000000-0005-0000-0000-00001E2F0000}"/>
    <cellStyle name="Normal 4 2 3 5 2 5 3" xfId="11971" xr:uid="{00000000-0005-0000-0000-00001F2F0000}"/>
    <cellStyle name="Normal 4 2 3 5 2 6" xfId="11972" xr:uid="{00000000-0005-0000-0000-0000202F0000}"/>
    <cellStyle name="Normal 4 2 3 5 2 7" xfId="11973" xr:uid="{00000000-0005-0000-0000-0000212F0000}"/>
    <cellStyle name="Normal 4 2 3 5 3" xfId="11974" xr:uid="{00000000-0005-0000-0000-0000222F0000}"/>
    <cellStyle name="Normal 4 2 3 5 3 2" xfId="11975" xr:uid="{00000000-0005-0000-0000-0000232F0000}"/>
    <cellStyle name="Normal 4 2 3 5 3 2 2" xfId="11976" xr:uid="{00000000-0005-0000-0000-0000242F0000}"/>
    <cellStyle name="Normal 4 2 3 5 3 2 3" xfId="11977" xr:uid="{00000000-0005-0000-0000-0000252F0000}"/>
    <cellStyle name="Normal 4 2 3 5 3 3" xfId="11978" xr:uid="{00000000-0005-0000-0000-0000262F0000}"/>
    <cellStyle name="Normal 4 2 3 5 3 4" xfId="11979" xr:uid="{00000000-0005-0000-0000-0000272F0000}"/>
    <cellStyle name="Normal 4 2 3 5 4" xfId="11980" xr:uid="{00000000-0005-0000-0000-0000282F0000}"/>
    <cellStyle name="Normal 4 2 3 5 4 2" xfId="11981" xr:uid="{00000000-0005-0000-0000-0000292F0000}"/>
    <cellStyle name="Normal 4 2 3 5 4 2 2" xfId="11982" xr:uid="{00000000-0005-0000-0000-00002A2F0000}"/>
    <cellStyle name="Normal 4 2 3 5 4 2 3" xfId="11983" xr:uid="{00000000-0005-0000-0000-00002B2F0000}"/>
    <cellStyle name="Normal 4 2 3 5 4 3" xfId="11984" xr:uid="{00000000-0005-0000-0000-00002C2F0000}"/>
    <cellStyle name="Normal 4 2 3 5 4 4" xfId="11985" xr:uid="{00000000-0005-0000-0000-00002D2F0000}"/>
    <cellStyle name="Normal 4 2 3 5 5" xfId="11986" xr:uid="{00000000-0005-0000-0000-00002E2F0000}"/>
    <cellStyle name="Normal 4 2 3 5 5 2" xfId="11987" xr:uid="{00000000-0005-0000-0000-00002F2F0000}"/>
    <cellStyle name="Normal 4 2 3 5 5 2 2" xfId="11988" xr:uid="{00000000-0005-0000-0000-0000302F0000}"/>
    <cellStyle name="Normal 4 2 3 5 5 2 3" xfId="11989" xr:uid="{00000000-0005-0000-0000-0000312F0000}"/>
    <cellStyle name="Normal 4 2 3 5 5 3" xfId="11990" xr:uid="{00000000-0005-0000-0000-0000322F0000}"/>
    <cellStyle name="Normal 4 2 3 5 5 4" xfId="11991" xr:uid="{00000000-0005-0000-0000-0000332F0000}"/>
    <cellStyle name="Normal 4 2 3 5 6" xfId="11992" xr:uid="{00000000-0005-0000-0000-0000342F0000}"/>
    <cellStyle name="Normal 4 2 3 5 6 2" xfId="11993" xr:uid="{00000000-0005-0000-0000-0000352F0000}"/>
    <cellStyle name="Normal 4 2 3 5 6 3" xfId="11994" xr:uid="{00000000-0005-0000-0000-0000362F0000}"/>
    <cellStyle name="Normal 4 2 3 5 7" xfId="11995" xr:uid="{00000000-0005-0000-0000-0000372F0000}"/>
    <cellStyle name="Normal 4 2 3 5 8" xfId="11996" xr:uid="{00000000-0005-0000-0000-0000382F0000}"/>
    <cellStyle name="Normal 4 2 3 5 9" xfId="11997" xr:uid="{00000000-0005-0000-0000-0000392F0000}"/>
    <cellStyle name="Normal 4 2 3 6" xfId="11998" xr:uid="{00000000-0005-0000-0000-00003A2F0000}"/>
    <cellStyle name="Normal 4 2 3 6 2" xfId="11999" xr:uid="{00000000-0005-0000-0000-00003B2F0000}"/>
    <cellStyle name="Normal 4 2 3 6 2 2" xfId="12000" xr:uid="{00000000-0005-0000-0000-00003C2F0000}"/>
    <cellStyle name="Normal 4 2 3 6 2 2 2" xfId="12001" xr:uid="{00000000-0005-0000-0000-00003D2F0000}"/>
    <cellStyle name="Normal 4 2 3 6 2 2 3" xfId="12002" xr:uid="{00000000-0005-0000-0000-00003E2F0000}"/>
    <cellStyle name="Normal 4 2 3 6 2 3" xfId="12003" xr:uid="{00000000-0005-0000-0000-00003F2F0000}"/>
    <cellStyle name="Normal 4 2 3 6 2 4" xfId="12004" xr:uid="{00000000-0005-0000-0000-0000402F0000}"/>
    <cellStyle name="Normal 4 2 3 6 3" xfId="12005" xr:uid="{00000000-0005-0000-0000-0000412F0000}"/>
    <cellStyle name="Normal 4 2 3 6 3 2" xfId="12006" xr:uid="{00000000-0005-0000-0000-0000422F0000}"/>
    <cellStyle name="Normal 4 2 3 6 3 2 2" xfId="12007" xr:uid="{00000000-0005-0000-0000-0000432F0000}"/>
    <cellStyle name="Normal 4 2 3 6 3 2 3" xfId="12008" xr:uid="{00000000-0005-0000-0000-0000442F0000}"/>
    <cellStyle name="Normal 4 2 3 6 3 3" xfId="12009" xr:uid="{00000000-0005-0000-0000-0000452F0000}"/>
    <cellStyle name="Normal 4 2 3 6 3 4" xfId="12010" xr:uid="{00000000-0005-0000-0000-0000462F0000}"/>
    <cellStyle name="Normal 4 2 3 6 4" xfId="12011" xr:uid="{00000000-0005-0000-0000-0000472F0000}"/>
    <cellStyle name="Normal 4 2 3 6 4 2" xfId="12012" xr:uid="{00000000-0005-0000-0000-0000482F0000}"/>
    <cellStyle name="Normal 4 2 3 6 4 2 2" xfId="12013" xr:uid="{00000000-0005-0000-0000-0000492F0000}"/>
    <cellStyle name="Normal 4 2 3 6 4 2 3" xfId="12014" xr:uid="{00000000-0005-0000-0000-00004A2F0000}"/>
    <cellStyle name="Normal 4 2 3 6 4 3" xfId="12015" xr:uid="{00000000-0005-0000-0000-00004B2F0000}"/>
    <cellStyle name="Normal 4 2 3 6 4 4" xfId="12016" xr:uid="{00000000-0005-0000-0000-00004C2F0000}"/>
    <cellStyle name="Normal 4 2 3 6 5" xfId="12017" xr:uid="{00000000-0005-0000-0000-00004D2F0000}"/>
    <cellStyle name="Normal 4 2 3 6 5 2" xfId="12018" xr:uid="{00000000-0005-0000-0000-00004E2F0000}"/>
    <cellStyle name="Normal 4 2 3 6 5 3" xfId="12019" xr:uid="{00000000-0005-0000-0000-00004F2F0000}"/>
    <cellStyle name="Normal 4 2 3 6 6" xfId="12020" xr:uid="{00000000-0005-0000-0000-0000502F0000}"/>
    <cellStyle name="Normal 4 2 3 6 7" xfId="12021" xr:uid="{00000000-0005-0000-0000-0000512F0000}"/>
    <cellStyle name="Normal 4 2 3 6 8" xfId="12022" xr:uid="{00000000-0005-0000-0000-0000522F0000}"/>
    <cellStyle name="Normal 4 2 3 7" xfId="12023" xr:uid="{00000000-0005-0000-0000-0000532F0000}"/>
    <cellStyle name="Normal 4 2 3 7 2" xfId="12024" xr:uid="{00000000-0005-0000-0000-0000542F0000}"/>
    <cellStyle name="Normal 4 2 3 7 2 2" xfId="12025" xr:uid="{00000000-0005-0000-0000-0000552F0000}"/>
    <cellStyle name="Normal 4 2 3 7 2 3" xfId="12026" xr:uid="{00000000-0005-0000-0000-0000562F0000}"/>
    <cellStyle name="Normal 4 2 3 7 3" xfId="12027" xr:uid="{00000000-0005-0000-0000-0000572F0000}"/>
    <cellStyle name="Normal 4 2 3 7 4" xfId="12028" xr:uid="{00000000-0005-0000-0000-0000582F0000}"/>
    <cellStyle name="Normal 4 2 3 7 5" xfId="12029" xr:uid="{00000000-0005-0000-0000-0000592F0000}"/>
    <cellStyle name="Normal 4 2 3 8" xfId="12030" xr:uid="{00000000-0005-0000-0000-00005A2F0000}"/>
    <cellStyle name="Normal 4 2 3 8 2" xfId="12031" xr:uid="{00000000-0005-0000-0000-00005B2F0000}"/>
    <cellStyle name="Normal 4 2 3 8 2 2" xfId="12032" xr:uid="{00000000-0005-0000-0000-00005C2F0000}"/>
    <cellStyle name="Normal 4 2 3 8 2 3" xfId="12033" xr:uid="{00000000-0005-0000-0000-00005D2F0000}"/>
    <cellStyle name="Normal 4 2 3 8 3" xfId="12034" xr:uid="{00000000-0005-0000-0000-00005E2F0000}"/>
    <cellStyle name="Normal 4 2 3 8 4" xfId="12035" xr:uid="{00000000-0005-0000-0000-00005F2F0000}"/>
    <cellStyle name="Normal 4 2 3 8 5" xfId="12036" xr:uid="{00000000-0005-0000-0000-0000602F0000}"/>
    <cellStyle name="Normal 4 2 3 9" xfId="12037" xr:uid="{00000000-0005-0000-0000-0000612F0000}"/>
    <cellStyle name="Normal 4 2 3 9 2" xfId="12038" xr:uid="{00000000-0005-0000-0000-0000622F0000}"/>
    <cellStyle name="Normal 4 2 3 9 2 2" xfId="12039" xr:uid="{00000000-0005-0000-0000-0000632F0000}"/>
    <cellStyle name="Normal 4 2 3 9 2 3" xfId="12040" xr:uid="{00000000-0005-0000-0000-0000642F0000}"/>
    <cellStyle name="Normal 4 2 3 9 3" xfId="12041" xr:uid="{00000000-0005-0000-0000-0000652F0000}"/>
    <cellStyle name="Normal 4 2 3 9 4" xfId="12042" xr:uid="{00000000-0005-0000-0000-0000662F0000}"/>
    <cellStyle name="Normal 4 2 4" xfId="12043" xr:uid="{00000000-0005-0000-0000-0000672F0000}"/>
    <cellStyle name="Normal 4 2 4 10" xfId="12044" xr:uid="{00000000-0005-0000-0000-0000682F0000}"/>
    <cellStyle name="Normal 4 2 4 11" xfId="12045" xr:uid="{00000000-0005-0000-0000-0000692F0000}"/>
    <cellStyle name="Normal 4 2 4 2" xfId="12046" xr:uid="{00000000-0005-0000-0000-00006A2F0000}"/>
    <cellStyle name="Normal 4 2 4 2 2" xfId="12047" xr:uid="{00000000-0005-0000-0000-00006B2F0000}"/>
    <cellStyle name="Normal 4 2 4 2 2 2" xfId="12048" xr:uid="{00000000-0005-0000-0000-00006C2F0000}"/>
    <cellStyle name="Normal 4 2 4 2 2 2 2" xfId="12049" xr:uid="{00000000-0005-0000-0000-00006D2F0000}"/>
    <cellStyle name="Normal 4 2 4 2 2 2 2 2" xfId="12050" xr:uid="{00000000-0005-0000-0000-00006E2F0000}"/>
    <cellStyle name="Normal 4 2 4 2 2 2 2 3" xfId="12051" xr:uid="{00000000-0005-0000-0000-00006F2F0000}"/>
    <cellStyle name="Normal 4 2 4 2 2 2 3" xfId="12052" xr:uid="{00000000-0005-0000-0000-0000702F0000}"/>
    <cellStyle name="Normal 4 2 4 2 2 2 4" xfId="12053" xr:uid="{00000000-0005-0000-0000-0000712F0000}"/>
    <cellStyle name="Normal 4 2 4 2 2 2 5" xfId="12054" xr:uid="{00000000-0005-0000-0000-0000722F0000}"/>
    <cellStyle name="Normal 4 2 4 2 2 3" xfId="12055" xr:uid="{00000000-0005-0000-0000-0000732F0000}"/>
    <cellStyle name="Normal 4 2 4 2 2 3 2" xfId="12056" xr:uid="{00000000-0005-0000-0000-0000742F0000}"/>
    <cellStyle name="Normal 4 2 4 2 2 3 2 2" xfId="12057" xr:uid="{00000000-0005-0000-0000-0000752F0000}"/>
    <cellStyle name="Normal 4 2 4 2 2 3 2 3" xfId="12058" xr:uid="{00000000-0005-0000-0000-0000762F0000}"/>
    <cellStyle name="Normal 4 2 4 2 2 3 3" xfId="12059" xr:uid="{00000000-0005-0000-0000-0000772F0000}"/>
    <cellStyle name="Normal 4 2 4 2 2 3 4" xfId="12060" xr:uid="{00000000-0005-0000-0000-0000782F0000}"/>
    <cellStyle name="Normal 4 2 4 2 2 4" xfId="12061" xr:uid="{00000000-0005-0000-0000-0000792F0000}"/>
    <cellStyle name="Normal 4 2 4 2 2 4 2" xfId="12062" xr:uid="{00000000-0005-0000-0000-00007A2F0000}"/>
    <cellStyle name="Normal 4 2 4 2 2 4 2 2" xfId="12063" xr:uid="{00000000-0005-0000-0000-00007B2F0000}"/>
    <cellStyle name="Normal 4 2 4 2 2 4 2 3" xfId="12064" xr:uid="{00000000-0005-0000-0000-00007C2F0000}"/>
    <cellStyle name="Normal 4 2 4 2 2 4 3" xfId="12065" xr:uid="{00000000-0005-0000-0000-00007D2F0000}"/>
    <cellStyle name="Normal 4 2 4 2 2 4 4" xfId="12066" xr:uid="{00000000-0005-0000-0000-00007E2F0000}"/>
    <cellStyle name="Normal 4 2 4 2 2 5" xfId="12067" xr:uid="{00000000-0005-0000-0000-00007F2F0000}"/>
    <cellStyle name="Normal 4 2 4 2 2 5 2" xfId="12068" xr:uid="{00000000-0005-0000-0000-0000802F0000}"/>
    <cellStyle name="Normal 4 2 4 2 2 5 3" xfId="12069" xr:uid="{00000000-0005-0000-0000-0000812F0000}"/>
    <cellStyle name="Normal 4 2 4 2 2 6" xfId="12070" xr:uid="{00000000-0005-0000-0000-0000822F0000}"/>
    <cellStyle name="Normal 4 2 4 2 2 7" xfId="12071" xr:uid="{00000000-0005-0000-0000-0000832F0000}"/>
    <cellStyle name="Normal 4 2 4 2 2 8" xfId="12072" xr:uid="{00000000-0005-0000-0000-0000842F0000}"/>
    <cellStyle name="Normal 4 2 4 2 3" xfId="12073" xr:uid="{00000000-0005-0000-0000-0000852F0000}"/>
    <cellStyle name="Normal 4 2 4 2 3 2" xfId="12074" xr:uid="{00000000-0005-0000-0000-0000862F0000}"/>
    <cellStyle name="Normal 4 2 4 2 3 2 2" xfId="12075" xr:uid="{00000000-0005-0000-0000-0000872F0000}"/>
    <cellStyle name="Normal 4 2 4 2 3 2 3" xfId="12076" xr:uid="{00000000-0005-0000-0000-0000882F0000}"/>
    <cellStyle name="Normal 4 2 4 2 3 3" xfId="12077" xr:uid="{00000000-0005-0000-0000-0000892F0000}"/>
    <cellStyle name="Normal 4 2 4 2 3 4" xfId="12078" xr:uid="{00000000-0005-0000-0000-00008A2F0000}"/>
    <cellStyle name="Normal 4 2 4 2 3 5" xfId="12079" xr:uid="{00000000-0005-0000-0000-00008B2F0000}"/>
    <cellStyle name="Normal 4 2 4 2 4" xfId="12080" xr:uid="{00000000-0005-0000-0000-00008C2F0000}"/>
    <cellStyle name="Normal 4 2 4 2 4 2" xfId="12081" xr:uid="{00000000-0005-0000-0000-00008D2F0000}"/>
    <cellStyle name="Normal 4 2 4 2 4 2 2" xfId="12082" xr:uid="{00000000-0005-0000-0000-00008E2F0000}"/>
    <cellStyle name="Normal 4 2 4 2 4 2 3" xfId="12083" xr:uid="{00000000-0005-0000-0000-00008F2F0000}"/>
    <cellStyle name="Normal 4 2 4 2 4 3" xfId="12084" xr:uid="{00000000-0005-0000-0000-0000902F0000}"/>
    <cellStyle name="Normal 4 2 4 2 4 4" xfId="12085" xr:uid="{00000000-0005-0000-0000-0000912F0000}"/>
    <cellStyle name="Normal 4 2 4 2 5" xfId="12086" xr:uid="{00000000-0005-0000-0000-0000922F0000}"/>
    <cellStyle name="Normal 4 2 4 2 5 2" xfId="12087" xr:uid="{00000000-0005-0000-0000-0000932F0000}"/>
    <cellStyle name="Normal 4 2 4 2 5 2 2" xfId="12088" xr:uid="{00000000-0005-0000-0000-0000942F0000}"/>
    <cellStyle name="Normal 4 2 4 2 5 2 3" xfId="12089" xr:uid="{00000000-0005-0000-0000-0000952F0000}"/>
    <cellStyle name="Normal 4 2 4 2 5 3" xfId="12090" xr:uid="{00000000-0005-0000-0000-0000962F0000}"/>
    <cellStyle name="Normal 4 2 4 2 5 4" xfId="12091" xr:uid="{00000000-0005-0000-0000-0000972F0000}"/>
    <cellStyle name="Normal 4 2 4 2 6" xfId="12092" xr:uid="{00000000-0005-0000-0000-0000982F0000}"/>
    <cellStyle name="Normal 4 2 4 2 6 2" xfId="12093" xr:uid="{00000000-0005-0000-0000-0000992F0000}"/>
    <cellStyle name="Normal 4 2 4 2 6 3" xfId="12094" xr:uid="{00000000-0005-0000-0000-00009A2F0000}"/>
    <cellStyle name="Normal 4 2 4 2 7" xfId="12095" xr:uid="{00000000-0005-0000-0000-00009B2F0000}"/>
    <cellStyle name="Normal 4 2 4 2 8" xfId="12096" xr:uid="{00000000-0005-0000-0000-00009C2F0000}"/>
    <cellStyle name="Normal 4 2 4 2 9" xfId="12097" xr:uid="{00000000-0005-0000-0000-00009D2F0000}"/>
    <cellStyle name="Normal 4 2 4 3" xfId="12098" xr:uid="{00000000-0005-0000-0000-00009E2F0000}"/>
    <cellStyle name="Normal 4 2 4 3 2" xfId="12099" xr:uid="{00000000-0005-0000-0000-00009F2F0000}"/>
    <cellStyle name="Normal 4 2 4 3 2 2" xfId="12100" xr:uid="{00000000-0005-0000-0000-0000A02F0000}"/>
    <cellStyle name="Normal 4 2 4 3 2 2 2" xfId="12101" xr:uid="{00000000-0005-0000-0000-0000A12F0000}"/>
    <cellStyle name="Normal 4 2 4 3 2 2 3" xfId="12102" xr:uid="{00000000-0005-0000-0000-0000A22F0000}"/>
    <cellStyle name="Normal 4 2 4 3 2 2 4" xfId="12103" xr:uid="{00000000-0005-0000-0000-0000A32F0000}"/>
    <cellStyle name="Normal 4 2 4 3 2 3" xfId="12104" xr:uid="{00000000-0005-0000-0000-0000A42F0000}"/>
    <cellStyle name="Normal 4 2 4 3 2 4" xfId="12105" xr:uid="{00000000-0005-0000-0000-0000A52F0000}"/>
    <cellStyle name="Normal 4 2 4 3 2 5" xfId="12106" xr:uid="{00000000-0005-0000-0000-0000A62F0000}"/>
    <cellStyle name="Normal 4 2 4 3 3" xfId="12107" xr:uid="{00000000-0005-0000-0000-0000A72F0000}"/>
    <cellStyle name="Normal 4 2 4 3 3 2" xfId="12108" xr:uid="{00000000-0005-0000-0000-0000A82F0000}"/>
    <cellStyle name="Normal 4 2 4 3 3 2 2" xfId="12109" xr:uid="{00000000-0005-0000-0000-0000A92F0000}"/>
    <cellStyle name="Normal 4 2 4 3 3 2 3" xfId="12110" xr:uid="{00000000-0005-0000-0000-0000AA2F0000}"/>
    <cellStyle name="Normal 4 2 4 3 3 3" xfId="12111" xr:uid="{00000000-0005-0000-0000-0000AB2F0000}"/>
    <cellStyle name="Normal 4 2 4 3 3 4" xfId="12112" xr:uid="{00000000-0005-0000-0000-0000AC2F0000}"/>
    <cellStyle name="Normal 4 2 4 3 3 5" xfId="12113" xr:uid="{00000000-0005-0000-0000-0000AD2F0000}"/>
    <cellStyle name="Normal 4 2 4 3 4" xfId="12114" xr:uid="{00000000-0005-0000-0000-0000AE2F0000}"/>
    <cellStyle name="Normal 4 2 4 3 4 2" xfId="12115" xr:uid="{00000000-0005-0000-0000-0000AF2F0000}"/>
    <cellStyle name="Normal 4 2 4 3 4 2 2" xfId="12116" xr:uid="{00000000-0005-0000-0000-0000B02F0000}"/>
    <cellStyle name="Normal 4 2 4 3 4 2 3" xfId="12117" xr:uid="{00000000-0005-0000-0000-0000B12F0000}"/>
    <cellStyle name="Normal 4 2 4 3 4 3" xfId="12118" xr:uid="{00000000-0005-0000-0000-0000B22F0000}"/>
    <cellStyle name="Normal 4 2 4 3 4 4" xfId="12119" xr:uid="{00000000-0005-0000-0000-0000B32F0000}"/>
    <cellStyle name="Normal 4 2 4 3 5" xfId="12120" xr:uid="{00000000-0005-0000-0000-0000B42F0000}"/>
    <cellStyle name="Normal 4 2 4 3 5 2" xfId="12121" xr:uid="{00000000-0005-0000-0000-0000B52F0000}"/>
    <cellStyle name="Normal 4 2 4 3 5 3" xfId="12122" xr:uid="{00000000-0005-0000-0000-0000B62F0000}"/>
    <cellStyle name="Normal 4 2 4 3 6" xfId="12123" xr:uid="{00000000-0005-0000-0000-0000B72F0000}"/>
    <cellStyle name="Normal 4 2 4 3 7" xfId="12124" xr:uid="{00000000-0005-0000-0000-0000B82F0000}"/>
    <cellStyle name="Normal 4 2 4 3 8" xfId="12125" xr:uid="{00000000-0005-0000-0000-0000B92F0000}"/>
    <cellStyle name="Normal 4 2 4 4" xfId="12126" xr:uid="{00000000-0005-0000-0000-0000BA2F0000}"/>
    <cellStyle name="Normal 4 2 4 4 2" xfId="12127" xr:uid="{00000000-0005-0000-0000-0000BB2F0000}"/>
    <cellStyle name="Normal 4 2 4 4 2 2" xfId="12128" xr:uid="{00000000-0005-0000-0000-0000BC2F0000}"/>
    <cellStyle name="Normal 4 2 4 4 2 3" xfId="12129" xr:uid="{00000000-0005-0000-0000-0000BD2F0000}"/>
    <cellStyle name="Normal 4 2 4 4 2 4" xfId="12130" xr:uid="{00000000-0005-0000-0000-0000BE2F0000}"/>
    <cellStyle name="Normal 4 2 4 4 3" xfId="12131" xr:uid="{00000000-0005-0000-0000-0000BF2F0000}"/>
    <cellStyle name="Normal 4 2 4 4 4" xfId="12132" xr:uid="{00000000-0005-0000-0000-0000C02F0000}"/>
    <cellStyle name="Normal 4 2 4 4 5" xfId="12133" xr:uid="{00000000-0005-0000-0000-0000C12F0000}"/>
    <cellStyle name="Normal 4 2 4 5" xfId="12134" xr:uid="{00000000-0005-0000-0000-0000C22F0000}"/>
    <cellStyle name="Normal 4 2 4 5 2" xfId="12135" xr:uid="{00000000-0005-0000-0000-0000C32F0000}"/>
    <cellStyle name="Normal 4 2 4 5 2 2" xfId="12136" xr:uid="{00000000-0005-0000-0000-0000C42F0000}"/>
    <cellStyle name="Normal 4 2 4 5 2 3" xfId="12137" xr:uid="{00000000-0005-0000-0000-0000C52F0000}"/>
    <cellStyle name="Normal 4 2 4 5 3" xfId="12138" xr:uid="{00000000-0005-0000-0000-0000C62F0000}"/>
    <cellStyle name="Normal 4 2 4 5 4" xfId="12139" xr:uid="{00000000-0005-0000-0000-0000C72F0000}"/>
    <cellStyle name="Normal 4 2 4 5 5" xfId="12140" xr:uid="{00000000-0005-0000-0000-0000C82F0000}"/>
    <cellStyle name="Normal 4 2 4 6" xfId="12141" xr:uid="{00000000-0005-0000-0000-0000C92F0000}"/>
    <cellStyle name="Normal 4 2 4 6 2" xfId="12142" xr:uid="{00000000-0005-0000-0000-0000CA2F0000}"/>
    <cellStyle name="Normal 4 2 4 6 2 2" xfId="12143" xr:uid="{00000000-0005-0000-0000-0000CB2F0000}"/>
    <cellStyle name="Normal 4 2 4 6 2 3" xfId="12144" xr:uid="{00000000-0005-0000-0000-0000CC2F0000}"/>
    <cellStyle name="Normal 4 2 4 6 3" xfId="12145" xr:uid="{00000000-0005-0000-0000-0000CD2F0000}"/>
    <cellStyle name="Normal 4 2 4 6 4" xfId="12146" xr:uid="{00000000-0005-0000-0000-0000CE2F0000}"/>
    <cellStyle name="Normal 4 2 4 7" xfId="12147" xr:uid="{00000000-0005-0000-0000-0000CF2F0000}"/>
    <cellStyle name="Normal 4 2 4 7 2" xfId="12148" xr:uid="{00000000-0005-0000-0000-0000D02F0000}"/>
    <cellStyle name="Normal 4 2 4 7 3" xfId="12149" xr:uid="{00000000-0005-0000-0000-0000D12F0000}"/>
    <cellStyle name="Normal 4 2 4 8" xfId="12150" xr:uid="{00000000-0005-0000-0000-0000D22F0000}"/>
    <cellStyle name="Normal 4 2 4 9" xfId="12151" xr:uid="{00000000-0005-0000-0000-0000D32F0000}"/>
    <cellStyle name="Normal 4 2 5" xfId="12152" xr:uid="{00000000-0005-0000-0000-0000D42F0000}"/>
    <cellStyle name="Normal 4 2 5 2" xfId="12153" xr:uid="{00000000-0005-0000-0000-0000D52F0000}"/>
    <cellStyle name="Normal 4 2 5 2 2" xfId="12154" xr:uid="{00000000-0005-0000-0000-0000D62F0000}"/>
    <cellStyle name="Normal 4 2 5 2 2 2" xfId="12155" xr:uid="{00000000-0005-0000-0000-0000D72F0000}"/>
    <cellStyle name="Normal 4 2 5 2 2 2 2" xfId="12156" xr:uid="{00000000-0005-0000-0000-0000D82F0000}"/>
    <cellStyle name="Normal 4 2 5 2 2 2 3" xfId="12157" xr:uid="{00000000-0005-0000-0000-0000D92F0000}"/>
    <cellStyle name="Normal 4 2 5 2 2 2 4" xfId="12158" xr:uid="{00000000-0005-0000-0000-0000DA2F0000}"/>
    <cellStyle name="Normal 4 2 5 2 2 3" xfId="12159" xr:uid="{00000000-0005-0000-0000-0000DB2F0000}"/>
    <cellStyle name="Normal 4 2 5 2 2 4" xfId="12160" xr:uid="{00000000-0005-0000-0000-0000DC2F0000}"/>
    <cellStyle name="Normal 4 2 5 2 2 5" xfId="12161" xr:uid="{00000000-0005-0000-0000-0000DD2F0000}"/>
    <cellStyle name="Normal 4 2 5 2 3" xfId="12162" xr:uid="{00000000-0005-0000-0000-0000DE2F0000}"/>
    <cellStyle name="Normal 4 2 5 2 3 2" xfId="12163" xr:uid="{00000000-0005-0000-0000-0000DF2F0000}"/>
    <cellStyle name="Normal 4 2 5 2 3 2 2" xfId="12164" xr:uid="{00000000-0005-0000-0000-0000E02F0000}"/>
    <cellStyle name="Normal 4 2 5 2 3 2 3" xfId="12165" xr:uid="{00000000-0005-0000-0000-0000E12F0000}"/>
    <cellStyle name="Normal 4 2 5 2 3 3" xfId="12166" xr:uid="{00000000-0005-0000-0000-0000E22F0000}"/>
    <cellStyle name="Normal 4 2 5 2 3 4" xfId="12167" xr:uid="{00000000-0005-0000-0000-0000E32F0000}"/>
    <cellStyle name="Normal 4 2 5 2 3 5" xfId="12168" xr:uid="{00000000-0005-0000-0000-0000E42F0000}"/>
    <cellStyle name="Normal 4 2 5 2 4" xfId="12169" xr:uid="{00000000-0005-0000-0000-0000E52F0000}"/>
    <cellStyle name="Normal 4 2 5 2 4 2" xfId="12170" xr:uid="{00000000-0005-0000-0000-0000E62F0000}"/>
    <cellStyle name="Normal 4 2 5 2 4 2 2" xfId="12171" xr:uid="{00000000-0005-0000-0000-0000E72F0000}"/>
    <cellStyle name="Normal 4 2 5 2 4 2 3" xfId="12172" xr:uid="{00000000-0005-0000-0000-0000E82F0000}"/>
    <cellStyle name="Normal 4 2 5 2 4 3" xfId="12173" xr:uid="{00000000-0005-0000-0000-0000E92F0000}"/>
    <cellStyle name="Normal 4 2 5 2 4 4" xfId="12174" xr:uid="{00000000-0005-0000-0000-0000EA2F0000}"/>
    <cellStyle name="Normal 4 2 5 2 5" xfId="12175" xr:uid="{00000000-0005-0000-0000-0000EB2F0000}"/>
    <cellStyle name="Normal 4 2 5 2 5 2" xfId="12176" xr:uid="{00000000-0005-0000-0000-0000EC2F0000}"/>
    <cellStyle name="Normal 4 2 5 2 5 3" xfId="12177" xr:uid="{00000000-0005-0000-0000-0000ED2F0000}"/>
    <cellStyle name="Normal 4 2 5 2 6" xfId="12178" xr:uid="{00000000-0005-0000-0000-0000EE2F0000}"/>
    <cellStyle name="Normal 4 2 5 2 7" xfId="12179" xr:uid="{00000000-0005-0000-0000-0000EF2F0000}"/>
    <cellStyle name="Normal 4 2 5 2 8" xfId="12180" xr:uid="{00000000-0005-0000-0000-0000F02F0000}"/>
    <cellStyle name="Normal 4 2 5 3" xfId="12181" xr:uid="{00000000-0005-0000-0000-0000F12F0000}"/>
    <cellStyle name="Normal 4 2 5 3 2" xfId="12182" xr:uid="{00000000-0005-0000-0000-0000F22F0000}"/>
    <cellStyle name="Normal 4 2 5 3 2 2" xfId="12183" xr:uid="{00000000-0005-0000-0000-0000F32F0000}"/>
    <cellStyle name="Normal 4 2 5 3 2 2 2" xfId="12184" xr:uid="{00000000-0005-0000-0000-0000F42F0000}"/>
    <cellStyle name="Normal 4 2 5 3 2 3" xfId="12185" xr:uid="{00000000-0005-0000-0000-0000F52F0000}"/>
    <cellStyle name="Normal 4 2 5 3 2 4" xfId="12186" xr:uid="{00000000-0005-0000-0000-0000F62F0000}"/>
    <cellStyle name="Normal 4 2 5 3 3" xfId="12187" xr:uid="{00000000-0005-0000-0000-0000F72F0000}"/>
    <cellStyle name="Normal 4 2 5 3 3 2" xfId="12188" xr:uid="{00000000-0005-0000-0000-0000F82F0000}"/>
    <cellStyle name="Normal 4 2 5 3 4" xfId="12189" xr:uid="{00000000-0005-0000-0000-0000F92F0000}"/>
    <cellStyle name="Normal 4 2 5 3 5" xfId="12190" xr:uid="{00000000-0005-0000-0000-0000FA2F0000}"/>
    <cellStyle name="Normal 4 2 5 4" xfId="12191" xr:uid="{00000000-0005-0000-0000-0000FB2F0000}"/>
    <cellStyle name="Normal 4 2 5 4 2" xfId="12192" xr:uid="{00000000-0005-0000-0000-0000FC2F0000}"/>
    <cellStyle name="Normal 4 2 5 4 2 2" xfId="12193" xr:uid="{00000000-0005-0000-0000-0000FD2F0000}"/>
    <cellStyle name="Normal 4 2 5 4 2 3" xfId="12194" xr:uid="{00000000-0005-0000-0000-0000FE2F0000}"/>
    <cellStyle name="Normal 4 2 5 4 2 4" xfId="12195" xr:uid="{00000000-0005-0000-0000-0000FF2F0000}"/>
    <cellStyle name="Normal 4 2 5 4 3" xfId="12196" xr:uid="{00000000-0005-0000-0000-000000300000}"/>
    <cellStyle name="Normal 4 2 5 4 4" xfId="12197" xr:uid="{00000000-0005-0000-0000-000001300000}"/>
    <cellStyle name="Normal 4 2 5 4 5" xfId="12198" xr:uid="{00000000-0005-0000-0000-000002300000}"/>
    <cellStyle name="Normal 4 2 5 5" xfId="12199" xr:uid="{00000000-0005-0000-0000-000003300000}"/>
    <cellStyle name="Normal 4 2 5 5 2" xfId="12200" xr:uid="{00000000-0005-0000-0000-000004300000}"/>
    <cellStyle name="Normal 4 2 5 5 2 2" xfId="12201" xr:uid="{00000000-0005-0000-0000-000005300000}"/>
    <cellStyle name="Normal 4 2 5 5 2 3" xfId="12202" xr:uid="{00000000-0005-0000-0000-000006300000}"/>
    <cellStyle name="Normal 4 2 5 5 3" xfId="12203" xr:uid="{00000000-0005-0000-0000-000007300000}"/>
    <cellStyle name="Normal 4 2 5 5 4" xfId="12204" xr:uid="{00000000-0005-0000-0000-000008300000}"/>
    <cellStyle name="Normal 4 2 5 5 5" xfId="12205" xr:uid="{00000000-0005-0000-0000-000009300000}"/>
    <cellStyle name="Normal 4 2 5 6" xfId="12206" xr:uid="{00000000-0005-0000-0000-00000A300000}"/>
    <cellStyle name="Normal 4 2 5 6 2" xfId="12207" xr:uid="{00000000-0005-0000-0000-00000B300000}"/>
    <cellStyle name="Normal 4 2 5 6 3" xfId="12208" xr:uid="{00000000-0005-0000-0000-00000C300000}"/>
    <cellStyle name="Normal 4 2 5 7" xfId="12209" xr:uid="{00000000-0005-0000-0000-00000D300000}"/>
    <cellStyle name="Normal 4 2 5 8" xfId="12210" xr:uid="{00000000-0005-0000-0000-00000E300000}"/>
    <cellStyle name="Normal 4 2 5 9" xfId="12211" xr:uid="{00000000-0005-0000-0000-00000F300000}"/>
    <cellStyle name="Normal 4 2 6" xfId="12212" xr:uid="{00000000-0005-0000-0000-000010300000}"/>
    <cellStyle name="Normal 4 2 6 2" xfId="12213" xr:uid="{00000000-0005-0000-0000-000011300000}"/>
    <cellStyle name="Normal 4 2 6 2 2" xfId="12214" xr:uid="{00000000-0005-0000-0000-000012300000}"/>
    <cellStyle name="Normal 4 2 6 2 2 2" xfId="12215" xr:uid="{00000000-0005-0000-0000-000013300000}"/>
    <cellStyle name="Normal 4 2 6 2 2 2 2" xfId="12216" xr:uid="{00000000-0005-0000-0000-000014300000}"/>
    <cellStyle name="Normal 4 2 6 2 2 2 3" xfId="12217" xr:uid="{00000000-0005-0000-0000-000015300000}"/>
    <cellStyle name="Normal 4 2 6 2 2 2 4" xfId="12218" xr:uid="{00000000-0005-0000-0000-000016300000}"/>
    <cellStyle name="Normal 4 2 6 2 2 3" xfId="12219" xr:uid="{00000000-0005-0000-0000-000017300000}"/>
    <cellStyle name="Normal 4 2 6 2 2 4" xfId="12220" xr:uid="{00000000-0005-0000-0000-000018300000}"/>
    <cellStyle name="Normal 4 2 6 2 2 5" xfId="12221" xr:uid="{00000000-0005-0000-0000-000019300000}"/>
    <cellStyle name="Normal 4 2 6 2 3" xfId="12222" xr:uid="{00000000-0005-0000-0000-00001A300000}"/>
    <cellStyle name="Normal 4 2 6 2 3 2" xfId="12223" xr:uid="{00000000-0005-0000-0000-00001B300000}"/>
    <cellStyle name="Normal 4 2 6 2 3 2 2" xfId="12224" xr:uid="{00000000-0005-0000-0000-00001C300000}"/>
    <cellStyle name="Normal 4 2 6 2 3 2 3" xfId="12225" xr:uid="{00000000-0005-0000-0000-00001D300000}"/>
    <cellStyle name="Normal 4 2 6 2 3 3" xfId="12226" xr:uid="{00000000-0005-0000-0000-00001E300000}"/>
    <cellStyle name="Normal 4 2 6 2 3 4" xfId="12227" xr:uid="{00000000-0005-0000-0000-00001F300000}"/>
    <cellStyle name="Normal 4 2 6 2 3 5" xfId="12228" xr:uid="{00000000-0005-0000-0000-000020300000}"/>
    <cellStyle name="Normal 4 2 6 2 4" xfId="12229" xr:uid="{00000000-0005-0000-0000-000021300000}"/>
    <cellStyle name="Normal 4 2 6 2 4 2" xfId="12230" xr:uid="{00000000-0005-0000-0000-000022300000}"/>
    <cellStyle name="Normal 4 2 6 2 4 2 2" xfId="12231" xr:uid="{00000000-0005-0000-0000-000023300000}"/>
    <cellStyle name="Normal 4 2 6 2 4 2 3" xfId="12232" xr:uid="{00000000-0005-0000-0000-000024300000}"/>
    <cellStyle name="Normal 4 2 6 2 4 3" xfId="12233" xr:uid="{00000000-0005-0000-0000-000025300000}"/>
    <cellStyle name="Normal 4 2 6 2 4 4" xfId="12234" xr:uid="{00000000-0005-0000-0000-000026300000}"/>
    <cellStyle name="Normal 4 2 6 2 5" xfId="12235" xr:uid="{00000000-0005-0000-0000-000027300000}"/>
    <cellStyle name="Normal 4 2 6 2 5 2" xfId="12236" xr:uid="{00000000-0005-0000-0000-000028300000}"/>
    <cellStyle name="Normal 4 2 6 2 5 3" xfId="12237" xr:uid="{00000000-0005-0000-0000-000029300000}"/>
    <cellStyle name="Normal 4 2 6 2 6" xfId="12238" xr:uid="{00000000-0005-0000-0000-00002A300000}"/>
    <cellStyle name="Normal 4 2 6 2 7" xfId="12239" xr:uid="{00000000-0005-0000-0000-00002B300000}"/>
    <cellStyle name="Normal 4 2 6 2 8" xfId="12240" xr:uid="{00000000-0005-0000-0000-00002C300000}"/>
    <cellStyle name="Normal 4 2 6 3" xfId="12241" xr:uid="{00000000-0005-0000-0000-00002D300000}"/>
    <cellStyle name="Normal 4 2 6 3 2" xfId="12242" xr:uid="{00000000-0005-0000-0000-00002E300000}"/>
    <cellStyle name="Normal 4 2 6 3 2 2" xfId="12243" xr:uid="{00000000-0005-0000-0000-00002F300000}"/>
    <cellStyle name="Normal 4 2 6 3 2 2 2" xfId="12244" xr:uid="{00000000-0005-0000-0000-000030300000}"/>
    <cellStyle name="Normal 4 2 6 3 2 3" xfId="12245" xr:uid="{00000000-0005-0000-0000-000031300000}"/>
    <cellStyle name="Normal 4 2 6 3 2 4" xfId="12246" xr:uid="{00000000-0005-0000-0000-000032300000}"/>
    <cellStyle name="Normal 4 2 6 3 3" xfId="12247" xr:uid="{00000000-0005-0000-0000-000033300000}"/>
    <cellStyle name="Normal 4 2 6 3 3 2" xfId="12248" xr:uid="{00000000-0005-0000-0000-000034300000}"/>
    <cellStyle name="Normal 4 2 6 3 4" xfId="12249" xr:uid="{00000000-0005-0000-0000-000035300000}"/>
    <cellStyle name="Normal 4 2 6 3 5" xfId="12250" xr:uid="{00000000-0005-0000-0000-000036300000}"/>
    <cellStyle name="Normal 4 2 6 4" xfId="12251" xr:uid="{00000000-0005-0000-0000-000037300000}"/>
    <cellStyle name="Normal 4 2 6 4 2" xfId="12252" xr:uid="{00000000-0005-0000-0000-000038300000}"/>
    <cellStyle name="Normal 4 2 6 4 2 2" xfId="12253" xr:uid="{00000000-0005-0000-0000-000039300000}"/>
    <cellStyle name="Normal 4 2 6 4 2 3" xfId="12254" xr:uid="{00000000-0005-0000-0000-00003A300000}"/>
    <cellStyle name="Normal 4 2 6 4 2 4" xfId="12255" xr:uid="{00000000-0005-0000-0000-00003B300000}"/>
    <cellStyle name="Normal 4 2 6 4 3" xfId="12256" xr:uid="{00000000-0005-0000-0000-00003C300000}"/>
    <cellStyle name="Normal 4 2 6 4 4" xfId="12257" xr:uid="{00000000-0005-0000-0000-00003D300000}"/>
    <cellStyle name="Normal 4 2 6 4 5" xfId="12258" xr:uid="{00000000-0005-0000-0000-00003E300000}"/>
    <cellStyle name="Normal 4 2 6 5" xfId="12259" xr:uid="{00000000-0005-0000-0000-00003F300000}"/>
    <cellStyle name="Normal 4 2 6 5 2" xfId="12260" xr:uid="{00000000-0005-0000-0000-000040300000}"/>
    <cellStyle name="Normal 4 2 6 5 2 2" xfId="12261" xr:uid="{00000000-0005-0000-0000-000041300000}"/>
    <cellStyle name="Normal 4 2 6 5 2 3" xfId="12262" xr:uid="{00000000-0005-0000-0000-000042300000}"/>
    <cellStyle name="Normal 4 2 6 5 3" xfId="12263" xr:uid="{00000000-0005-0000-0000-000043300000}"/>
    <cellStyle name="Normal 4 2 6 5 4" xfId="12264" xr:uid="{00000000-0005-0000-0000-000044300000}"/>
    <cellStyle name="Normal 4 2 6 5 5" xfId="12265" xr:uid="{00000000-0005-0000-0000-000045300000}"/>
    <cellStyle name="Normal 4 2 6 6" xfId="12266" xr:uid="{00000000-0005-0000-0000-000046300000}"/>
    <cellStyle name="Normal 4 2 6 6 2" xfId="12267" xr:uid="{00000000-0005-0000-0000-000047300000}"/>
    <cellStyle name="Normal 4 2 6 6 3" xfId="12268" xr:uid="{00000000-0005-0000-0000-000048300000}"/>
    <cellStyle name="Normal 4 2 6 7" xfId="12269" xr:uid="{00000000-0005-0000-0000-000049300000}"/>
    <cellStyle name="Normal 4 2 6 8" xfId="12270" xr:uid="{00000000-0005-0000-0000-00004A300000}"/>
    <cellStyle name="Normal 4 2 6 9" xfId="12271" xr:uid="{00000000-0005-0000-0000-00004B300000}"/>
    <cellStyle name="Normal 4 2 7" xfId="12272" xr:uid="{00000000-0005-0000-0000-00004C300000}"/>
    <cellStyle name="Normal 4 2 7 2" xfId="12273" xr:uid="{00000000-0005-0000-0000-00004D300000}"/>
    <cellStyle name="Normal 4 2 7 2 2" xfId="12274" xr:uid="{00000000-0005-0000-0000-00004E300000}"/>
    <cellStyle name="Normal 4 2 7 2 2 2" xfId="12275" xr:uid="{00000000-0005-0000-0000-00004F300000}"/>
    <cellStyle name="Normal 4 2 7 2 2 2 2" xfId="12276" xr:uid="{00000000-0005-0000-0000-000050300000}"/>
    <cellStyle name="Normal 4 2 7 2 2 2 3" xfId="12277" xr:uid="{00000000-0005-0000-0000-000051300000}"/>
    <cellStyle name="Normal 4 2 7 2 2 2 4" xfId="12278" xr:uid="{00000000-0005-0000-0000-000052300000}"/>
    <cellStyle name="Normal 4 2 7 2 2 3" xfId="12279" xr:uid="{00000000-0005-0000-0000-000053300000}"/>
    <cellStyle name="Normal 4 2 7 2 2 4" xfId="12280" xr:uid="{00000000-0005-0000-0000-000054300000}"/>
    <cellStyle name="Normal 4 2 7 2 2 5" xfId="12281" xr:uid="{00000000-0005-0000-0000-000055300000}"/>
    <cellStyle name="Normal 4 2 7 2 3" xfId="12282" xr:uid="{00000000-0005-0000-0000-000056300000}"/>
    <cellStyle name="Normal 4 2 7 2 3 2" xfId="12283" xr:uid="{00000000-0005-0000-0000-000057300000}"/>
    <cellStyle name="Normal 4 2 7 2 3 2 2" xfId="12284" xr:uid="{00000000-0005-0000-0000-000058300000}"/>
    <cellStyle name="Normal 4 2 7 2 3 2 3" xfId="12285" xr:uid="{00000000-0005-0000-0000-000059300000}"/>
    <cellStyle name="Normal 4 2 7 2 3 3" xfId="12286" xr:uid="{00000000-0005-0000-0000-00005A300000}"/>
    <cellStyle name="Normal 4 2 7 2 3 4" xfId="12287" xr:uid="{00000000-0005-0000-0000-00005B300000}"/>
    <cellStyle name="Normal 4 2 7 2 3 5" xfId="12288" xr:uid="{00000000-0005-0000-0000-00005C300000}"/>
    <cellStyle name="Normal 4 2 7 2 4" xfId="12289" xr:uid="{00000000-0005-0000-0000-00005D300000}"/>
    <cellStyle name="Normal 4 2 7 2 4 2" xfId="12290" xr:uid="{00000000-0005-0000-0000-00005E300000}"/>
    <cellStyle name="Normal 4 2 7 2 4 2 2" xfId="12291" xr:uid="{00000000-0005-0000-0000-00005F300000}"/>
    <cellStyle name="Normal 4 2 7 2 4 2 3" xfId="12292" xr:uid="{00000000-0005-0000-0000-000060300000}"/>
    <cellStyle name="Normal 4 2 7 2 4 3" xfId="12293" xr:uid="{00000000-0005-0000-0000-000061300000}"/>
    <cellStyle name="Normal 4 2 7 2 4 4" xfId="12294" xr:uid="{00000000-0005-0000-0000-000062300000}"/>
    <cellStyle name="Normal 4 2 7 2 5" xfId="12295" xr:uid="{00000000-0005-0000-0000-000063300000}"/>
    <cellStyle name="Normal 4 2 7 2 5 2" xfId="12296" xr:uid="{00000000-0005-0000-0000-000064300000}"/>
    <cellStyle name="Normal 4 2 7 2 5 3" xfId="12297" xr:uid="{00000000-0005-0000-0000-000065300000}"/>
    <cellStyle name="Normal 4 2 7 2 6" xfId="12298" xr:uid="{00000000-0005-0000-0000-000066300000}"/>
    <cellStyle name="Normal 4 2 7 2 7" xfId="12299" xr:uid="{00000000-0005-0000-0000-000067300000}"/>
    <cellStyle name="Normal 4 2 7 2 8" xfId="12300" xr:uid="{00000000-0005-0000-0000-000068300000}"/>
    <cellStyle name="Normal 4 2 7 3" xfId="12301" xr:uid="{00000000-0005-0000-0000-000069300000}"/>
    <cellStyle name="Normal 4 2 7 3 2" xfId="12302" xr:uid="{00000000-0005-0000-0000-00006A300000}"/>
    <cellStyle name="Normal 4 2 7 3 2 2" xfId="12303" xr:uid="{00000000-0005-0000-0000-00006B300000}"/>
    <cellStyle name="Normal 4 2 7 3 2 2 2" xfId="12304" xr:uid="{00000000-0005-0000-0000-00006C300000}"/>
    <cellStyle name="Normal 4 2 7 3 2 3" xfId="12305" xr:uid="{00000000-0005-0000-0000-00006D300000}"/>
    <cellStyle name="Normal 4 2 7 3 2 4" xfId="12306" xr:uid="{00000000-0005-0000-0000-00006E300000}"/>
    <cellStyle name="Normal 4 2 7 3 3" xfId="12307" xr:uid="{00000000-0005-0000-0000-00006F300000}"/>
    <cellStyle name="Normal 4 2 7 3 3 2" xfId="12308" xr:uid="{00000000-0005-0000-0000-000070300000}"/>
    <cellStyle name="Normal 4 2 7 3 4" xfId="12309" xr:uid="{00000000-0005-0000-0000-000071300000}"/>
    <cellStyle name="Normal 4 2 7 3 5" xfId="12310" xr:uid="{00000000-0005-0000-0000-000072300000}"/>
    <cellStyle name="Normal 4 2 7 4" xfId="12311" xr:uid="{00000000-0005-0000-0000-000073300000}"/>
    <cellStyle name="Normal 4 2 7 4 2" xfId="12312" xr:uid="{00000000-0005-0000-0000-000074300000}"/>
    <cellStyle name="Normal 4 2 7 4 2 2" xfId="12313" xr:uid="{00000000-0005-0000-0000-000075300000}"/>
    <cellStyle name="Normal 4 2 7 4 2 3" xfId="12314" xr:uid="{00000000-0005-0000-0000-000076300000}"/>
    <cellStyle name="Normal 4 2 7 4 2 4" xfId="12315" xr:uid="{00000000-0005-0000-0000-000077300000}"/>
    <cellStyle name="Normal 4 2 7 4 3" xfId="12316" xr:uid="{00000000-0005-0000-0000-000078300000}"/>
    <cellStyle name="Normal 4 2 7 4 4" xfId="12317" xr:uid="{00000000-0005-0000-0000-000079300000}"/>
    <cellStyle name="Normal 4 2 7 4 5" xfId="12318" xr:uid="{00000000-0005-0000-0000-00007A300000}"/>
    <cellStyle name="Normal 4 2 7 5" xfId="12319" xr:uid="{00000000-0005-0000-0000-00007B300000}"/>
    <cellStyle name="Normal 4 2 7 5 2" xfId="12320" xr:uid="{00000000-0005-0000-0000-00007C300000}"/>
    <cellStyle name="Normal 4 2 7 5 2 2" xfId="12321" xr:uid="{00000000-0005-0000-0000-00007D300000}"/>
    <cellStyle name="Normal 4 2 7 5 2 3" xfId="12322" xr:uid="{00000000-0005-0000-0000-00007E300000}"/>
    <cellStyle name="Normal 4 2 7 5 3" xfId="12323" xr:uid="{00000000-0005-0000-0000-00007F300000}"/>
    <cellStyle name="Normal 4 2 7 5 4" xfId="12324" xr:uid="{00000000-0005-0000-0000-000080300000}"/>
    <cellStyle name="Normal 4 2 7 5 5" xfId="12325" xr:uid="{00000000-0005-0000-0000-000081300000}"/>
    <cellStyle name="Normal 4 2 7 6" xfId="12326" xr:uid="{00000000-0005-0000-0000-000082300000}"/>
    <cellStyle name="Normal 4 2 7 6 2" xfId="12327" xr:uid="{00000000-0005-0000-0000-000083300000}"/>
    <cellStyle name="Normal 4 2 7 6 3" xfId="12328" xr:uid="{00000000-0005-0000-0000-000084300000}"/>
    <cellStyle name="Normal 4 2 7 7" xfId="12329" xr:uid="{00000000-0005-0000-0000-000085300000}"/>
    <cellStyle name="Normal 4 2 7 8" xfId="12330" xr:uid="{00000000-0005-0000-0000-000086300000}"/>
    <cellStyle name="Normal 4 2 7 9" xfId="12331" xr:uid="{00000000-0005-0000-0000-000087300000}"/>
    <cellStyle name="Normal 4 2 8" xfId="12332" xr:uid="{00000000-0005-0000-0000-000088300000}"/>
    <cellStyle name="Normal 4 2 8 2" xfId="12333" xr:uid="{00000000-0005-0000-0000-000089300000}"/>
    <cellStyle name="Normal 4 2 8 2 2" xfId="12334" xr:uid="{00000000-0005-0000-0000-00008A300000}"/>
    <cellStyle name="Normal 4 2 8 2 2 2" xfId="12335" xr:uid="{00000000-0005-0000-0000-00008B300000}"/>
    <cellStyle name="Normal 4 2 8 2 3" xfId="12336" xr:uid="{00000000-0005-0000-0000-00008C300000}"/>
    <cellStyle name="Normal 4 2 8 2 4" xfId="12337" xr:uid="{00000000-0005-0000-0000-00008D300000}"/>
    <cellStyle name="Normal 4 2 8 3" xfId="12338" xr:uid="{00000000-0005-0000-0000-00008E300000}"/>
    <cellStyle name="Normal 4 2 8 3 2" xfId="12339" xr:uid="{00000000-0005-0000-0000-00008F300000}"/>
    <cellStyle name="Normal 4 2 8 3 2 2" xfId="12340" xr:uid="{00000000-0005-0000-0000-000090300000}"/>
    <cellStyle name="Normal 4 2 8 3 3" xfId="12341" xr:uid="{00000000-0005-0000-0000-000091300000}"/>
    <cellStyle name="Normal 4 2 8 4" xfId="12342" xr:uid="{00000000-0005-0000-0000-000092300000}"/>
    <cellStyle name="Normal 4 2 8 4 2" xfId="12343" xr:uid="{00000000-0005-0000-0000-000093300000}"/>
    <cellStyle name="Normal 4 2 8 5" xfId="12344" xr:uid="{00000000-0005-0000-0000-000094300000}"/>
    <cellStyle name="Normal 4 2 8 6" xfId="12345" xr:uid="{00000000-0005-0000-0000-000095300000}"/>
    <cellStyle name="Normal 4 2 9" xfId="12346" xr:uid="{00000000-0005-0000-0000-000096300000}"/>
    <cellStyle name="Normal 4 2 9 2" xfId="12347" xr:uid="{00000000-0005-0000-0000-000097300000}"/>
    <cellStyle name="Normal 4 2 9 2 2" xfId="12348" xr:uid="{00000000-0005-0000-0000-000098300000}"/>
    <cellStyle name="Normal 4 2 9 2 2 2" xfId="12349" xr:uid="{00000000-0005-0000-0000-000099300000}"/>
    <cellStyle name="Normal 4 2 9 2 2 2 2" xfId="12350" xr:uid="{00000000-0005-0000-0000-00009A300000}"/>
    <cellStyle name="Normal 4 2 9 2 2 3" xfId="12351" xr:uid="{00000000-0005-0000-0000-00009B300000}"/>
    <cellStyle name="Normal 4 2 9 2 2 4" xfId="12352" xr:uid="{00000000-0005-0000-0000-00009C300000}"/>
    <cellStyle name="Normal 4 2 9 2 3" xfId="12353" xr:uid="{00000000-0005-0000-0000-00009D300000}"/>
    <cellStyle name="Normal 4 2 9 2 3 2" xfId="12354" xr:uid="{00000000-0005-0000-0000-00009E300000}"/>
    <cellStyle name="Normal 4 2 9 2 4" xfId="12355" xr:uid="{00000000-0005-0000-0000-00009F300000}"/>
    <cellStyle name="Normal 4 2 9 2 5" xfId="12356" xr:uid="{00000000-0005-0000-0000-0000A0300000}"/>
    <cellStyle name="Normal 4 2 9 3" xfId="12357" xr:uid="{00000000-0005-0000-0000-0000A1300000}"/>
    <cellStyle name="Normal 4 2 9 3 2" xfId="12358" xr:uid="{00000000-0005-0000-0000-0000A2300000}"/>
    <cellStyle name="Normal 4 2 9 3 2 2" xfId="12359" xr:uid="{00000000-0005-0000-0000-0000A3300000}"/>
    <cellStyle name="Normal 4 2 9 3 2 2 2" xfId="12360" xr:uid="{00000000-0005-0000-0000-0000A4300000}"/>
    <cellStyle name="Normal 4 2 9 3 2 3" xfId="12361" xr:uid="{00000000-0005-0000-0000-0000A5300000}"/>
    <cellStyle name="Normal 4 2 9 3 2 4" xfId="12362" xr:uid="{00000000-0005-0000-0000-0000A6300000}"/>
    <cellStyle name="Normal 4 2 9 3 3" xfId="12363" xr:uid="{00000000-0005-0000-0000-0000A7300000}"/>
    <cellStyle name="Normal 4 2 9 3 3 2" xfId="12364" xr:uid="{00000000-0005-0000-0000-0000A8300000}"/>
    <cellStyle name="Normal 4 2 9 3 4" xfId="12365" xr:uid="{00000000-0005-0000-0000-0000A9300000}"/>
    <cellStyle name="Normal 4 2 9 3 5" xfId="12366" xr:uid="{00000000-0005-0000-0000-0000AA300000}"/>
    <cellStyle name="Normal 4 2 9 4" xfId="12367" xr:uid="{00000000-0005-0000-0000-0000AB300000}"/>
    <cellStyle name="Normal 4 2 9 4 2" xfId="12368" xr:uid="{00000000-0005-0000-0000-0000AC300000}"/>
    <cellStyle name="Normal 4 2 9 4 2 2" xfId="12369" xr:uid="{00000000-0005-0000-0000-0000AD300000}"/>
    <cellStyle name="Normal 4 2 9 4 2 3" xfId="12370" xr:uid="{00000000-0005-0000-0000-0000AE300000}"/>
    <cellStyle name="Normal 4 2 9 4 2 4" xfId="12371" xr:uid="{00000000-0005-0000-0000-0000AF300000}"/>
    <cellStyle name="Normal 4 2 9 4 3" xfId="12372" xr:uid="{00000000-0005-0000-0000-0000B0300000}"/>
    <cellStyle name="Normal 4 2 9 4 4" xfId="12373" xr:uid="{00000000-0005-0000-0000-0000B1300000}"/>
    <cellStyle name="Normal 4 2 9 4 5" xfId="12374" xr:uid="{00000000-0005-0000-0000-0000B2300000}"/>
    <cellStyle name="Normal 4 2 9 5" xfId="12375" xr:uid="{00000000-0005-0000-0000-0000B3300000}"/>
    <cellStyle name="Normal 4 2 9 5 2" xfId="12376" xr:uid="{00000000-0005-0000-0000-0000B4300000}"/>
    <cellStyle name="Normal 4 2 9 5 3" xfId="12377" xr:uid="{00000000-0005-0000-0000-0000B5300000}"/>
    <cellStyle name="Normal 4 2 9 5 4" xfId="12378" xr:uid="{00000000-0005-0000-0000-0000B6300000}"/>
    <cellStyle name="Normal 4 2 9 6" xfId="12379" xr:uid="{00000000-0005-0000-0000-0000B7300000}"/>
    <cellStyle name="Normal 4 2 9 7" xfId="12380" xr:uid="{00000000-0005-0000-0000-0000B8300000}"/>
    <cellStyle name="Normal 4 2 9 8" xfId="12381" xr:uid="{00000000-0005-0000-0000-0000B9300000}"/>
    <cellStyle name="Normal 4 20" xfId="12382" xr:uid="{00000000-0005-0000-0000-0000BA300000}"/>
    <cellStyle name="Normal 4 20 2" xfId="12383" xr:uid="{00000000-0005-0000-0000-0000BB300000}"/>
    <cellStyle name="Normal 4 20 2 2" xfId="12384" xr:uid="{00000000-0005-0000-0000-0000BC300000}"/>
    <cellStyle name="Normal 4 20 2 2 2" xfId="12385" xr:uid="{00000000-0005-0000-0000-0000BD300000}"/>
    <cellStyle name="Normal 4 20 2 3" xfId="12386" xr:uid="{00000000-0005-0000-0000-0000BE300000}"/>
    <cellStyle name="Normal 4 20 3" xfId="12387" xr:uid="{00000000-0005-0000-0000-0000BF300000}"/>
    <cellStyle name="Normal 4 20 3 2" xfId="12388" xr:uid="{00000000-0005-0000-0000-0000C0300000}"/>
    <cellStyle name="Normal 4 20 3 2 2" xfId="12389" xr:uid="{00000000-0005-0000-0000-0000C1300000}"/>
    <cellStyle name="Normal 4 20 3 3" xfId="12390" xr:uid="{00000000-0005-0000-0000-0000C2300000}"/>
    <cellStyle name="Normal 4 20 4" xfId="12391" xr:uid="{00000000-0005-0000-0000-0000C3300000}"/>
    <cellStyle name="Normal 4 20 4 2" xfId="12392" xr:uid="{00000000-0005-0000-0000-0000C4300000}"/>
    <cellStyle name="Normal 4 20 5" xfId="12393" xr:uid="{00000000-0005-0000-0000-0000C5300000}"/>
    <cellStyle name="Normal 4 20 6" xfId="12394" xr:uid="{00000000-0005-0000-0000-0000C6300000}"/>
    <cellStyle name="Normal 4 21" xfId="12395" xr:uid="{00000000-0005-0000-0000-0000C7300000}"/>
    <cellStyle name="Normal 4 21 2" xfId="12396" xr:uid="{00000000-0005-0000-0000-0000C8300000}"/>
    <cellStyle name="Normal 4 21 2 2" xfId="12397" xr:uid="{00000000-0005-0000-0000-0000C9300000}"/>
    <cellStyle name="Normal 4 21 2 2 2" xfId="12398" xr:uid="{00000000-0005-0000-0000-0000CA300000}"/>
    <cellStyle name="Normal 4 21 2 3" xfId="12399" xr:uid="{00000000-0005-0000-0000-0000CB300000}"/>
    <cellStyle name="Normal 4 21 3" xfId="12400" xr:uid="{00000000-0005-0000-0000-0000CC300000}"/>
    <cellStyle name="Normal 4 21 3 2" xfId="12401" xr:uid="{00000000-0005-0000-0000-0000CD300000}"/>
    <cellStyle name="Normal 4 21 3 2 2" xfId="12402" xr:uid="{00000000-0005-0000-0000-0000CE300000}"/>
    <cellStyle name="Normal 4 21 3 3" xfId="12403" xr:uid="{00000000-0005-0000-0000-0000CF300000}"/>
    <cellStyle name="Normal 4 21 4" xfId="12404" xr:uid="{00000000-0005-0000-0000-0000D0300000}"/>
    <cellStyle name="Normal 4 21 4 2" xfId="12405" xr:uid="{00000000-0005-0000-0000-0000D1300000}"/>
    <cellStyle name="Normal 4 21 5" xfId="12406" xr:uid="{00000000-0005-0000-0000-0000D2300000}"/>
    <cellStyle name="Normal 4 21 6" xfId="12407" xr:uid="{00000000-0005-0000-0000-0000D3300000}"/>
    <cellStyle name="Normal 4 22" xfId="12408" xr:uid="{00000000-0005-0000-0000-0000D4300000}"/>
    <cellStyle name="Normal 4 22 2" xfId="12409" xr:uid="{00000000-0005-0000-0000-0000D5300000}"/>
    <cellStyle name="Normal 4 22 2 2" xfId="12410" xr:uid="{00000000-0005-0000-0000-0000D6300000}"/>
    <cellStyle name="Normal 4 22 2 2 2" xfId="12411" xr:uid="{00000000-0005-0000-0000-0000D7300000}"/>
    <cellStyle name="Normal 4 22 2 3" xfId="12412" xr:uid="{00000000-0005-0000-0000-0000D8300000}"/>
    <cellStyle name="Normal 4 22 3" xfId="12413" xr:uid="{00000000-0005-0000-0000-0000D9300000}"/>
    <cellStyle name="Normal 4 22 3 2" xfId="12414" xr:uid="{00000000-0005-0000-0000-0000DA300000}"/>
    <cellStyle name="Normal 4 22 3 2 2" xfId="12415" xr:uid="{00000000-0005-0000-0000-0000DB300000}"/>
    <cellStyle name="Normal 4 22 3 3" xfId="12416" xr:uid="{00000000-0005-0000-0000-0000DC300000}"/>
    <cellStyle name="Normal 4 22 4" xfId="12417" xr:uid="{00000000-0005-0000-0000-0000DD300000}"/>
    <cellStyle name="Normal 4 22 4 2" xfId="12418" xr:uid="{00000000-0005-0000-0000-0000DE300000}"/>
    <cellStyle name="Normal 4 22 5" xfId="12419" xr:uid="{00000000-0005-0000-0000-0000DF300000}"/>
    <cellStyle name="Normal 4 23" xfId="12420" xr:uid="{00000000-0005-0000-0000-0000E0300000}"/>
    <cellStyle name="Normal 4 23 2" xfId="12421" xr:uid="{00000000-0005-0000-0000-0000E1300000}"/>
    <cellStyle name="Normal 4 23 2 2" xfId="12422" xr:uid="{00000000-0005-0000-0000-0000E2300000}"/>
    <cellStyle name="Normal 4 23 2 2 2" xfId="12423" xr:uid="{00000000-0005-0000-0000-0000E3300000}"/>
    <cellStyle name="Normal 4 23 2 3" xfId="12424" xr:uid="{00000000-0005-0000-0000-0000E4300000}"/>
    <cellStyle name="Normal 4 23 3" xfId="12425" xr:uid="{00000000-0005-0000-0000-0000E5300000}"/>
    <cellStyle name="Normal 4 23 3 2" xfId="12426" xr:uid="{00000000-0005-0000-0000-0000E6300000}"/>
    <cellStyle name="Normal 4 23 3 2 2" xfId="12427" xr:uid="{00000000-0005-0000-0000-0000E7300000}"/>
    <cellStyle name="Normal 4 23 3 3" xfId="12428" xr:uid="{00000000-0005-0000-0000-0000E8300000}"/>
    <cellStyle name="Normal 4 23 4" xfId="12429" xr:uid="{00000000-0005-0000-0000-0000E9300000}"/>
    <cellStyle name="Normal 4 23 4 2" xfId="12430" xr:uid="{00000000-0005-0000-0000-0000EA300000}"/>
    <cellStyle name="Normal 4 23 5" xfId="12431" xr:uid="{00000000-0005-0000-0000-0000EB300000}"/>
    <cellStyle name="Normal 4 24" xfId="12432" xr:uid="{00000000-0005-0000-0000-0000EC300000}"/>
    <cellStyle name="Normal 4 24 2" xfId="12433" xr:uid="{00000000-0005-0000-0000-0000ED300000}"/>
    <cellStyle name="Normal 4 24 2 2" xfId="12434" xr:uid="{00000000-0005-0000-0000-0000EE300000}"/>
    <cellStyle name="Normal 4 24 2 2 2" xfId="12435" xr:uid="{00000000-0005-0000-0000-0000EF300000}"/>
    <cellStyle name="Normal 4 24 2 3" xfId="12436" xr:uid="{00000000-0005-0000-0000-0000F0300000}"/>
    <cellStyle name="Normal 4 24 3" xfId="12437" xr:uid="{00000000-0005-0000-0000-0000F1300000}"/>
    <cellStyle name="Normal 4 24 3 2" xfId="12438" xr:uid="{00000000-0005-0000-0000-0000F2300000}"/>
    <cellStyle name="Normal 4 24 3 2 2" xfId="12439" xr:uid="{00000000-0005-0000-0000-0000F3300000}"/>
    <cellStyle name="Normal 4 24 3 3" xfId="12440" xr:uid="{00000000-0005-0000-0000-0000F4300000}"/>
    <cellStyle name="Normal 4 24 4" xfId="12441" xr:uid="{00000000-0005-0000-0000-0000F5300000}"/>
    <cellStyle name="Normal 4 24 4 2" xfId="12442" xr:uid="{00000000-0005-0000-0000-0000F6300000}"/>
    <cellStyle name="Normal 4 24 5" xfId="12443" xr:uid="{00000000-0005-0000-0000-0000F7300000}"/>
    <cellStyle name="Normal 4 25" xfId="12444" xr:uid="{00000000-0005-0000-0000-0000F8300000}"/>
    <cellStyle name="Normal 4 25 2" xfId="12445" xr:uid="{00000000-0005-0000-0000-0000F9300000}"/>
    <cellStyle name="Normal 4 25 2 2" xfId="12446" xr:uid="{00000000-0005-0000-0000-0000FA300000}"/>
    <cellStyle name="Normal 4 25 2 2 2" xfId="12447" xr:uid="{00000000-0005-0000-0000-0000FB300000}"/>
    <cellStyle name="Normal 4 25 2 3" xfId="12448" xr:uid="{00000000-0005-0000-0000-0000FC300000}"/>
    <cellStyle name="Normal 4 25 3" xfId="12449" xr:uid="{00000000-0005-0000-0000-0000FD300000}"/>
    <cellStyle name="Normal 4 25 3 2" xfId="12450" xr:uid="{00000000-0005-0000-0000-0000FE300000}"/>
    <cellStyle name="Normal 4 25 3 2 2" xfId="12451" xr:uid="{00000000-0005-0000-0000-0000FF300000}"/>
    <cellStyle name="Normal 4 25 3 3" xfId="12452" xr:uid="{00000000-0005-0000-0000-000000310000}"/>
    <cellStyle name="Normal 4 25 4" xfId="12453" xr:uid="{00000000-0005-0000-0000-000001310000}"/>
    <cellStyle name="Normal 4 25 4 2" xfId="12454" xr:uid="{00000000-0005-0000-0000-000002310000}"/>
    <cellStyle name="Normal 4 25 5" xfId="12455" xr:uid="{00000000-0005-0000-0000-000003310000}"/>
    <cellStyle name="Normal 4 26" xfId="12456" xr:uid="{00000000-0005-0000-0000-000004310000}"/>
    <cellStyle name="Normal 4 26 2" xfId="12457" xr:uid="{00000000-0005-0000-0000-000005310000}"/>
    <cellStyle name="Normal 4 26 2 2" xfId="12458" xr:uid="{00000000-0005-0000-0000-000006310000}"/>
    <cellStyle name="Normal 4 26 2 2 2" xfId="12459" xr:uid="{00000000-0005-0000-0000-000007310000}"/>
    <cellStyle name="Normal 4 26 2 3" xfId="12460" xr:uid="{00000000-0005-0000-0000-000008310000}"/>
    <cellStyle name="Normal 4 26 3" xfId="12461" xr:uid="{00000000-0005-0000-0000-000009310000}"/>
    <cellStyle name="Normal 4 26 3 2" xfId="12462" xr:uid="{00000000-0005-0000-0000-00000A310000}"/>
    <cellStyle name="Normal 4 26 3 2 2" xfId="12463" xr:uid="{00000000-0005-0000-0000-00000B310000}"/>
    <cellStyle name="Normal 4 26 3 3" xfId="12464" xr:uid="{00000000-0005-0000-0000-00000C310000}"/>
    <cellStyle name="Normal 4 26 4" xfId="12465" xr:uid="{00000000-0005-0000-0000-00000D310000}"/>
    <cellStyle name="Normal 4 26 4 2" xfId="12466" xr:uid="{00000000-0005-0000-0000-00000E310000}"/>
    <cellStyle name="Normal 4 26 5" xfId="12467" xr:uid="{00000000-0005-0000-0000-00000F310000}"/>
    <cellStyle name="Normal 4 27" xfId="12468" xr:uid="{00000000-0005-0000-0000-000010310000}"/>
    <cellStyle name="Normal 4 27 2" xfId="12469" xr:uid="{00000000-0005-0000-0000-000011310000}"/>
    <cellStyle name="Normal 4 27 2 2" xfId="12470" xr:uid="{00000000-0005-0000-0000-000012310000}"/>
    <cellStyle name="Normal 4 27 3" xfId="12471" xr:uid="{00000000-0005-0000-0000-000013310000}"/>
    <cellStyle name="Normal 4 28" xfId="12472" xr:uid="{00000000-0005-0000-0000-000014310000}"/>
    <cellStyle name="Normal 4 28 2" xfId="12473" xr:uid="{00000000-0005-0000-0000-000015310000}"/>
    <cellStyle name="Normal 4 28 2 2" xfId="12474" xr:uid="{00000000-0005-0000-0000-000016310000}"/>
    <cellStyle name="Normal 4 28 3" xfId="12475" xr:uid="{00000000-0005-0000-0000-000017310000}"/>
    <cellStyle name="Normal 4 29" xfId="12476" xr:uid="{00000000-0005-0000-0000-000018310000}"/>
    <cellStyle name="Normal 4 29 2" xfId="12477" xr:uid="{00000000-0005-0000-0000-000019310000}"/>
    <cellStyle name="Normal 4 3" xfId="12478" xr:uid="{00000000-0005-0000-0000-00001A310000}"/>
    <cellStyle name="Normal 4 3 10" xfId="12479" xr:uid="{00000000-0005-0000-0000-00001B310000}"/>
    <cellStyle name="Normal 4 3 10 2" xfId="12480" xr:uid="{00000000-0005-0000-0000-00001C310000}"/>
    <cellStyle name="Normal 4 3 10 2 2" xfId="12481" xr:uid="{00000000-0005-0000-0000-00001D310000}"/>
    <cellStyle name="Normal 4 3 10 2 2 2" xfId="12482" xr:uid="{00000000-0005-0000-0000-00001E310000}"/>
    <cellStyle name="Normal 4 3 10 2 3" xfId="12483" xr:uid="{00000000-0005-0000-0000-00001F310000}"/>
    <cellStyle name="Normal 4 3 10 3" xfId="12484" xr:uid="{00000000-0005-0000-0000-000020310000}"/>
    <cellStyle name="Normal 4 3 10 3 2" xfId="12485" xr:uid="{00000000-0005-0000-0000-000021310000}"/>
    <cellStyle name="Normal 4 3 10 3 2 2" xfId="12486" xr:uid="{00000000-0005-0000-0000-000022310000}"/>
    <cellStyle name="Normal 4 3 10 3 3" xfId="12487" xr:uid="{00000000-0005-0000-0000-000023310000}"/>
    <cellStyle name="Normal 4 3 10 4" xfId="12488" xr:uid="{00000000-0005-0000-0000-000024310000}"/>
    <cellStyle name="Normal 4 3 10 4 2" xfId="12489" xr:uid="{00000000-0005-0000-0000-000025310000}"/>
    <cellStyle name="Normal 4 3 10 5" xfId="12490" xr:uid="{00000000-0005-0000-0000-000026310000}"/>
    <cellStyle name="Normal 4 3 11" xfId="12491" xr:uid="{00000000-0005-0000-0000-000027310000}"/>
    <cellStyle name="Normal 4 3 11 2" xfId="12492" xr:uid="{00000000-0005-0000-0000-000028310000}"/>
    <cellStyle name="Normal 4 3 11 2 2" xfId="12493" xr:uid="{00000000-0005-0000-0000-000029310000}"/>
    <cellStyle name="Normal 4 3 11 2 2 2" xfId="12494" xr:uid="{00000000-0005-0000-0000-00002A310000}"/>
    <cellStyle name="Normal 4 3 11 2 3" xfId="12495" xr:uid="{00000000-0005-0000-0000-00002B310000}"/>
    <cellStyle name="Normal 4 3 11 3" xfId="12496" xr:uid="{00000000-0005-0000-0000-00002C310000}"/>
    <cellStyle name="Normal 4 3 11 3 2" xfId="12497" xr:uid="{00000000-0005-0000-0000-00002D310000}"/>
    <cellStyle name="Normal 4 3 11 3 2 2" xfId="12498" xr:uid="{00000000-0005-0000-0000-00002E310000}"/>
    <cellStyle name="Normal 4 3 11 3 3" xfId="12499" xr:uid="{00000000-0005-0000-0000-00002F310000}"/>
    <cellStyle name="Normal 4 3 11 4" xfId="12500" xr:uid="{00000000-0005-0000-0000-000030310000}"/>
    <cellStyle name="Normal 4 3 11 4 2" xfId="12501" xr:uid="{00000000-0005-0000-0000-000031310000}"/>
    <cellStyle name="Normal 4 3 11 5" xfId="12502" xr:uid="{00000000-0005-0000-0000-000032310000}"/>
    <cellStyle name="Normal 4 3 12" xfId="12503" xr:uid="{00000000-0005-0000-0000-000033310000}"/>
    <cellStyle name="Normal 4 3 12 2" xfId="12504" xr:uid="{00000000-0005-0000-0000-000034310000}"/>
    <cellStyle name="Normal 4 3 12 2 2" xfId="12505" xr:uid="{00000000-0005-0000-0000-000035310000}"/>
    <cellStyle name="Normal 4 3 12 2 2 2" xfId="12506" xr:uid="{00000000-0005-0000-0000-000036310000}"/>
    <cellStyle name="Normal 4 3 12 2 3" xfId="12507" xr:uid="{00000000-0005-0000-0000-000037310000}"/>
    <cellStyle name="Normal 4 3 12 3" xfId="12508" xr:uid="{00000000-0005-0000-0000-000038310000}"/>
    <cellStyle name="Normal 4 3 12 3 2" xfId="12509" xr:uid="{00000000-0005-0000-0000-000039310000}"/>
    <cellStyle name="Normal 4 3 12 3 2 2" xfId="12510" xr:uid="{00000000-0005-0000-0000-00003A310000}"/>
    <cellStyle name="Normal 4 3 12 3 3" xfId="12511" xr:uid="{00000000-0005-0000-0000-00003B310000}"/>
    <cellStyle name="Normal 4 3 12 4" xfId="12512" xr:uid="{00000000-0005-0000-0000-00003C310000}"/>
    <cellStyle name="Normal 4 3 12 4 2" xfId="12513" xr:uid="{00000000-0005-0000-0000-00003D310000}"/>
    <cellStyle name="Normal 4 3 12 5" xfId="12514" xr:uid="{00000000-0005-0000-0000-00003E310000}"/>
    <cellStyle name="Normal 4 3 13" xfId="12515" xr:uid="{00000000-0005-0000-0000-00003F310000}"/>
    <cellStyle name="Normal 4 3 13 2" xfId="12516" xr:uid="{00000000-0005-0000-0000-000040310000}"/>
    <cellStyle name="Normal 4 3 13 2 2" xfId="12517" xr:uid="{00000000-0005-0000-0000-000041310000}"/>
    <cellStyle name="Normal 4 3 13 2 2 2" xfId="12518" xr:uid="{00000000-0005-0000-0000-000042310000}"/>
    <cellStyle name="Normal 4 3 13 2 3" xfId="12519" xr:uid="{00000000-0005-0000-0000-000043310000}"/>
    <cellStyle name="Normal 4 3 13 3" xfId="12520" xr:uid="{00000000-0005-0000-0000-000044310000}"/>
    <cellStyle name="Normal 4 3 13 3 2" xfId="12521" xr:uid="{00000000-0005-0000-0000-000045310000}"/>
    <cellStyle name="Normal 4 3 13 3 2 2" xfId="12522" xr:uid="{00000000-0005-0000-0000-000046310000}"/>
    <cellStyle name="Normal 4 3 13 3 3" xfId="12523" xr:uid="{00000000-0005-0000-0000-000047310000}"/>
    <cellStyle name="Normal 4 3 13 4" xfId="12524" xr:uid="{00000000-0005-0000-0000-000048310000}"/>
    <cellStyle name="Normal 4 3 13 4 2" xfId="12525" xr:uid="{00000000-0005-0000-0000-000049310000}"/>
    <cellStyle name="Normal 4 3 13 5" xfId="12526" xr:uid="{00000000-0005-0000-0000-00004A310000}"/>
    <cellStyle name="Normal 4 3 14" xfId="12527" xr:uid="{00000000-0005-0000-0000-00004B310000}"/>
    <cellStyle name="Normal 4 3 14 2" xfId="12528" xr:uid="{00000000-0005-0000-0000-00004C310000}"/>
    <cellStyle name="Normal 4 3 14 2 2" xfId="12529" xr:uid="{00000000-0005-0000-0000-00004D310000}"/>
    <cellStyle name="Normal 4 3 14 2 2 2" xfId="12530" xr:uid="{00000000-0005-0000-0000-00004E310000}"/>
    <cellStyle name="Normal 4 3 14 2 3" xfId="12531" xr:uid="{00000000-0005-0000-0000-00004F310000}"/>
    <cellStyle name="Normal 4 3 14 3" xfId="12532" xr:uid="{00000000-0005-0000-0000-000050310000}"/>
    <cellStyle name="Normal 4 3 14 3 2" xfId="12533" xr:uid="{00000000-0005-0000-0000-000051310000}"/>
    <cellStyle name="Normal 4 3 14 3 2 2" xfId="12534" xr:uid="{00000000-0005-0000-0000-000052310000}"/>
    <cellStyle name="Normal 4 3 14 3 3" xfId="12535" xr:uid="{00000000-0005-0000-0000-000053310000}"/>
    <cellStyle name="Normal 4 3 14 4" xfId="12536" xr:uid="{00000000-0005-0000-0000-000054310000}"/>
    <cellStyle name="Normal 4 3 14 4 2" xfId="12537" xr:uid="{00000000-0005-0000-0000-000055310000}"/>
    <cellStyle name="Normal 4 3 14 5" xfId="12538" xr:uid="{00000000-0005-0000-0000-000056310000}"/>
    <cellStyle name="Normal 4 3 15" xfId="12539" xr:uid="{00000000-0005-0000-0000-000057310000}"/>
    <cellStyle name="Normal 4 3 15 2" xfId="12540" xr:uid="{00000000-0005-0000-0000-000058310000}"/>
    <cellStyle name="Normal 4 3 15 2 2" xfId="12541" xr:uid="{00000000-0005-0000-0000-000059310000}"/>
    <cellStyle name="Normal 4 3 15 2 2 2" xfId="12542" xr:uid="{00000000-0005-0000-0000-00005A310000}"/>
    <cellStyle name="Normal 4 3 15 2 3" xfId="12543" xr:uid="{00000000-0005-0000-0000-00005B310000}"/>
    <cellStyle name="Normal 4 3 15 3" xfId="12544" xr:uid="{00000000-0005-0000-0000-00005C310000}"/>
    <cellStyle name="Normal 4 3 15 3 2" xfId="12545" xr:uid="{00000000-0005-0000-0000-00005D310000}"/>
    <cellStyle name="Normal 4 3 15 3 2 2" xfId="12546" xr:uid="{00000000-0005-0000-0000-00005E310000}"/>
    <cellStyle name="Normal 4 3 15 3 3" xfId="12547" xr:uid="{00000000-0005-0000-0000-00005F310000}"/>
    <cellStyle name="Normal 4 3 15 4" xfId="12548" xr:uid="{00000000-0005-0000-0000-000060310000}"/>
    <cellStyle name="Normal 4 3 15 4 2" xfId="12549" xr:uid="{00000000-0005-0000-0000-000061310000}"/>
    <cellStyle name="Normal 4 3 15 5" xfId="12550" xr:uid="{00000000-0005-0000-0000-000062310000}"/>
    <cellStyle name="Normal 4 3 16" xfId="12551" xr:uid="{00000000-0005-0000-0000-000063310000}"/>
    <cellStyle name="Normal 4 3 16 2" xfId="12552" xr:uid="{00000000-0005-0000-0000-000064310000}"/>
    <cellStyle name="Normal 4 3 16 2 2" xfId="12553" xr:uid="{00000000-0005-0000-0000-000065310000}"/>
    <cellStyle name="Normal 4 3 16 2 2 2" xfId="12554" xr:uid="{00000000-0005-0000-0000-000066310000}"/>
    <cellStyle name="Normal 4 3 16 2 3" xfId="12555" xr:uid="{00000000-0005-0000-0000-000067310000}"/>
    <cellStyle name="Normal 4 3 16 3" xfId="12556" xr:uid="{00000000-0005-0000-0000-000068310000}"/>
    <cellStyle name="Normal 4 3 16 3 2" xfId="12557" xr:uid="{00000000-0005-0000-0000-000069310000}"/>
    <cellStyle name="Normal 4 3 16 3 2 2" xfId="12558" xr:uid="{00000000-0005-0000-0000-00006A310000}"/>
    <cellStyle name="Normal 4 3 16 3 3" xfId="12559" xr:uid="{00000000-0005-0000-0000-00006B310000}"/>
    <cellStyle name="Normal 4 3 16 4" xfId="12560" xr:uid="{00000000-0005-0000-0000-00006C310000}"/>
    <cellStyle name="Normal 4 3 16 4 2" xfId="12561" xr:uid="{00000000-0005-0000-0000-00006D310000}"/>
    <cellStyle name="Normal 4 3 16 5" xfId="12562" xr:uid="{00000000-0005-0000-0000-00006E310000}"/>
    <cellStyle name="Normal 4 3 17" xfId="12563" xr:uid="{00000000-0005-0000-0000-00006F310000}"/>
    <cellStyle name="Normal 4 3 17 2" xfId="12564" xr:uid="{00000000-0005-0000-0000-000070310000}"/>
    <cellStyle name="Normal 4 3 17 2 2" xfId="12565" xr:uid="{00000000-0005-0000-0000-000071310000}"/>
    <cellStyle name="Normal 4 3 17 2 2 2" xfId="12566" xr:uid="{00000000-0005-0000-0000-000072310000}"/>
    <cellStyle name="Normal 4 3 17 2 3" xfId="12567" xr:uid="{00000000-0005-0000-0000-000073310000}"/>
    <cellStyle name="Normal 4 3 17 3" xfId="12568" xr:uid="{00000000-0005-0000-0000-000074310000}"/>
    <cellStyle name="Normal 4 3 17 3 2" xfId="12569" xr:uid="{00000000-0005-0000-0000-000075310000}"/>
    <cellStyle name="Normal 4 3 17 3 2 2" xfId="12570" xr:uid="{00000000-0005-0000-0000-000076310000}"/>
    <cellStyle name="Normal 4 3 17 3 3" xfId="12571" xr:uid="{00000000-0005-0000-0000-000077310000}"/>
    <cellStyle name="Normal 4 3 17 4" xfId="12572" xr:uid="{00000000-0005-0000-0000-000078310000}"/>
    <cellStyle name="Normal 4 3 17 4 2" xfId="12573" xr:uid="{00000000-0005-0000-0000-000079310000}"/>
    <cellStyle name="Normal 4 3 17 5" xfId="12574" xr:uid="{00000000-0005-0000-0000-00007A310000}"/>
    <cellStyle name="Normal 4 3 18" xfId="12575" xr:uid="{00000000-0005-0000-0000-00007B310000}"/>
    <cellStyle name="Normal 4 3 18 2" xfId="12576" xr:uid="{00000000-0005-0000-0000-00007C310000}"/>
    <cellStyle name="Normal 4 3 18 2 2" xfId="12577" xr:uid="{00000000-0005-0000-0000-00007D310000}"/>
    <cellStyle name="Normal 4 3 18 2 2 2" xfId="12578" xr:uid="{00000000-0005-0000-0000-00007E310000}"/>
    <cellStyle name="Normal 4 3 18 2 3" xfId="12579" xr:uid="{00000000-0005-0000-0000-00007F310000}"/>
    <cellStyle name="Normal 4 3 18 3" xfId="12580" xr:uid="{00000000-0005-0000-0000-000080310000}"/>
    <cellStyle name="Normal 4 3 18 3 2" xfId="12581" xr:uid="{00000000-0005-0000-0000-000081310000}"/>
    <cellStyle name="Normal 4 3 18 3 2 2" xfId="12582" xr:uid="{00000000-0005-0000-0000-000082310000}"/>
    <cellStyle name="Normal 4 3 18 3 3" xfId="12583" xr:uid="{00000000-0005-0000-0000-000083310000}"/>
    <cellStyle name="Normal 4 3 18 4" xfId="12584" xr:uid="{00000000-0005-0000-0000-000084310000}"/>
    <cellStyle name="Normal 4 3 18 4 2" xfId="12585" xr:uid="{00000000-0005-0000-0000-000085310000}"/>
    <cellStyle name="Normal 4 3 18 5" xfId="12586" xr:uid="{00000000-0005-0000-0000-000086310000}"/>
    <cellStyle name="Normal 4 3 19" xfId="12587" xr:uid="{00000000-0005-0000-0000-000087310000}"/>
    <cellStyle name="Normal 4 3 19 2" xfId="12588" xr:uid="{00000000-0005-0000-0000-000088310000}"/>
    <cellStyle name="Normal 4 3 19 2 2" xfId="12589" xr:uid="{00000000-0005-0000-0000-000089310000}"/>
    <cellStyle name="Normal 4 3 19 3" xfId="12590" xr:uid="{00000000-0005-0000-0000-00008A310000}"/>
    <cellStyle name="Normal 4 3 2" xfId="12591" xr:uid="{00000000-0005-0000-0000-00008B310000}"/>
    <cellStyle name="Normal 4 3 2 2" xfId="12592" xr:uid="{00000000-0005-0000-0000-00008C310000}"/>
    <cellStyle name="Normal 4 3 2 2 2" xfId="12593" xr:uid="{00000000-0005-0000-0000-00008D310000}"/>
    <cellStyle name="Normal 4 3 2 2 2 2" xfId="12594" xr:uid="{00000000-0005-0000-0000-00008E310000}"/>
    <cellStyle name="Normal 4 3 2 2 3" xfId="12595" xr:uid="{00000000-0005-0000-0000-00008F310000}"/>
    <cellStyle name="Normal 4 3 2 3" xfId="12596" xr:uid="{00000000-0005-0000-0000-000090310000}"/>
    <cellStyle name="Normal 4 3 2 3 2" xfId="12597" xr:uid="{00000000-0005-0000-0000-000091310000}"/>
    <cellStyle name="Normal 4 3 2 3 2 2" xfId="12598" xr:uid="{00000000-0005-0000-0000-000092310000}"/>
    <cellStyle name="Normal 4 3 2 3 3" xfId="12599" xr:uid="{00000000-0005-0000-0000-000093310000}"/>
    <cellStyle name="Normal 4 3 2 4" xfId="12600" xr:uid="{00000000-0005-0000-0000-000094310000}"/>
    <cellStyle name="Normal 4 3 2 4 2" xfId="12601" xr:uid="{00000000-0005-0000-0000-000095310000}"/>
    <cellStyle name="Normal 4 3 2 5" xfId="12602" xr:uid="{00000000-0005-0000-0000-000096310000}"/>
    <cellStyle name="Normal 4 3 2 6" xfId="12603" xr:uid="{00000000-0005-0000-0000-000097310000}"/>
    <cellStyle name="Normal 4 3 20" xfId="12604" xr:uid="{00000000-0005-0000-0000-000098310000}"/>
    <cellStyle name="Normal 4 3 20 2" xfId="12605" xr:uid="{00000000-0005-0000-0000-000099310000}"/>
    <cellStyle name="Normal 4 3 20 2 2" xfId="12606" xr:uid="{00000000-0005-0000-0000-00009A310000}"/>
    <cellStyle name="Normal 4 3 20 3" xfId="12607" xr:uid="{00000000-0005-0000-0000-00009B310000}"/>
    <cellStyle name="Normal 4 3 21" xfId="12608" xr:uid="{00000000-0005-0000-0000-00009C310000}"/>
    <cellStyle name="Normal 4 3 21 2" xfId="12609" xr:uid="{00000000-0005-0000-0000-00009D310000}"/>
    <cellStyle name="Normal 4 3 22" xfId="12610" xr:uid="{00000000-0005-0000-0000-00009E310000}"/>
    <cellStyle name="Normal 4 3 23" xfId="12611" xr:uid="{00000000-0005-0000-0000-00009F310000}"/>
    <cellStyle name="Normal 4 3 24" xfId="43990" xr:uid="{00000000-0005-0000-0000-0000A0310000}"/>
    <cellStyle name="Normal 4 3 3" xfId="12612" xr:uid="{00000000-0005-0000-0000-0000A1310000}"/>
    <cellStyle name="Normal 4 3 3 2" xfId="12613" xr:uid="{00000000-0005-0000-0000-0000A2310000}"/>
    <cellStyle name="Normal 4 3 3 2 2" xfId="12614" xr:uid="{00000000-0005-0000-0000-0000A3310000}"/>
    <cellStyle name="Normal 4 3 3 2 2 2" xfId="12615" xr:uid="{00000000-0005-0000-0000-0000A4310000}"/>
    <cellStyle name="Normal 4 3 3 2 2 2 2" xfId="12616" xr:uid="{00000000-0005-0000-0000-0000A5310000}"/>
    <cellStyle name="Normal 4 3 3 2 2 2 3" xfId="12617" xr:uid="{00000000-0005-0000-0000-0000A6310000}"/>
    <cellStyle name="Normal 4 3 3 2 2 2 4" xfId="12618" xr:uid="{00000000-0005-0000-0000-0000A7310000}"/>
    <cellStyle name="Normal 4 3 3 2 2 3" xfId="12619" xr:uid="{00000000-0005-0000-0000-0000A8310000}"/>
    <cellStyle name="Normal 4 3 3 2 2 4" xfId="12620" xr:uid="{00000000-0005-0000-0000-0000A9310000}"/>
    <cellStyle name="Normal 4 3 3 2 2 5" xfId="12621" xr:uid="{00000000-0005-0000-0000-0000AA310000}"/>
    <cellStyle name="Normal 4 3 3 2 3" xfId="12622" xr:uid="{00000000-0005-0000-0000-0000AB310000}"/>
    <cellStyle name="Normal 4 3 3 2 3 2" xfId="12623" xr:uid="{00000000-0005-0000-0000-0000AC310000}"/>
    <cellStyle name="Normal 4 3 3 2 3 2 2" xfId="12624" xr:uid="{00000000-0005-0000-0000-0000AD310000}"/>
    <cellStyle name="Normal 4 3 3 2 3 2 3" xfId="12625" xr:uid="{00000000-0005-0000-0000-0000AE310000}"/>
    <cellStyle name="Normal 4 3 3 2 3 3" xfId="12626" xr:uid="{00000000-0005-0000-0000-0000AF310000}"/>
    <cellStyle name="Normal 4 3 3 2 3 4" xfId="12627" xr:uid="{00000000-0005-0000-0000-0000B0310000}"/>
    <cellStyle name="Normal 4 3 3 2 3 5" xfId="12628" xr:uid="{00000000-0005-0000-0000-0000B1310000}"/>
    <cellStyle name="Normal 4 3 3 2 4" xfId="12629" xr:uid="{00000000-0005-0000-0000-0000B2310000}"/>
    <cellStyle name="Normal 4 3 3 2 4 2" xfId="12630" xr:uid="{00000000-0005-0000-0000-0000B3310000}"/>
    <cellStyle name="Normal 4 3 3 2 4 2 2" xfId="12631" xr:uid="{00000000-0005-0000-0000-0000B4310000}"/>
    <cellStyle name="Normal 4 3 3 2 4 2 3" xfId="12632" xr:uid="{00000000-0005-0000-0000-0000B5310000}"/>
    <cellStyle name="Normal 4 3 3 2 4 3" xfId="12633" xr:uid="{00000000-0005-0000-0000-0000B6310000}"/>
    <cellStyle name="Normal 4 3 3 2 4 4" xfId="12634" xr:uid="{00000000-0005-0000-0000-0000B7310000}"/>
    <cellStyle name="Normal 4 3 3 2 5" xfId="12635" xr:uid="{00000000-0005-0000-0000-0000B8310000}"/>
    <cellStyle name="Normal 4 3 3 2 5 2" xfId="12636" xr:uid="{00000000-0005-0000-0000-0000B9310000}"/>
    <cellStyle name="Normal 4 3 3 2 5 3" xfId="12637" xr:uid="{00000000-0005-0000-0000-0000BA310000}"/>
    <cellStyle name="Normal 4 3 3 2 6" xfId="12638" xr:uid="{00000000-0005-0000-0000-0000BB310000}"/>
    <cellStyle name="Normal 4 3 3 2 7" xfId="12639" xr:uid="{00000000-0005-0000-0000-0000BC310000}"/>
    <cellStyle name="Normal 4 3 3 2 8" xfId="12640" xr:uid="{00000000-0005-0000-0000-0000BD310000}"/>
    <cellStyle name="Normal 4 3 3 3" xfId="12641" xr:uid="{00000000-0005-0000-0000-0000BE310000}"/>
    <cellStyle name="Normal 4 3 3 3 2" xfId="12642" xr:uid="{00000000-0005-0000-0000-0000BF310000}"/>
    <cellStyle name="Normal 4 3 3 3 2 2" xfId="12643" xr:uid="{00000000-0005-0000-0000-0000C0310000}"/>
    <cellStyle name="Normal 4 3 3 3 2 2 2" xfId="12644" xr:uid="{00000000-0005-0000-0000-0000C1310000}"/>
    <cellStyle name="Normal 4 3 3 3 2 3" xfId="12645" xr:uid="{00000000-0005-0000-0000-0000C2310000}"/>
    <cellStyle name="Normal 4 3 3 3 2 4" xfId="12646" xr:uid="{00000000-0005-0000-0000-0000C3310000}"/>
    <cellStyle name="Normal 4 3 3 3 3" xfId="12647" xr:uid="{00000000-0005-0000-0000-0000C4310000}"/>
    <cellStyle name="Normal 4 3 3 3 3 2" xfId="12648" xr:uid="{00000000-0005-0000-0000-0000C5310000}"/>
    <cellStyle name="Normal 4 3 3 3 4" xfId="12649" xr:uid="{00000000-0005-0000-0000-0000C6310000}"/>
    <cellStyle name="Normal 4 3 3 3 5" xfId="12650" xr:uid="{00000000-0005-0000-0000-0000C7310000}"/>
    <cellStyle name="Normal 4 3 3 4" xfId="12651" xr:uid="{00000000-0005-0000-0000-0000C8310000}"/>
    <cellStyle name="Normal 4 3 3 4 2" xfId="12652" xr:uid="{00000000-0005-0000-0000-0000C9310000}"/>
    <cellStyle name="Normal 4 3 3 4 2 2" xfId="12653" xr:uid="{00000000-0005-0000-0000-0000CA310000}"/>
    <cellStyle name="Normal 4 3 3 4 2 3" xfId="12654" xr:uid="{00000000-0005-0000-0000-0000CB310000}"/>
    <cellStyle name="Normal 4 3 3 4 2 4" xfId="12655" xr:uid="{00000000-0005-0000-0000-0000CC310000}"/>
    <cellStyle name="Normal 4 3 3 4 3" xfId="12656" xr:uid="{00000000-0005-0000-0000-0000CD310000}"/>
    <cellStyle name="Normal 4 3 3 4 4" xfId="12657" xr:uid="{00000000-0005-0000-0000-0000CE310000}"/>
    <cellStyle name="Normal 4 3 3 4 5" xfId="12658" xr:uid="{00000000-0005-0000-0000-0000CF310000}"/>
    <cellStyle name="Normal 4 3 3 5" xfId="12659" xr:uid="{00000000-0005-0000-0000-0000D0310000}"/>
    <cellStyle name="Normal 4 3 3 5 2" xfId="12660" xr:uid="{00000000-0005-0000-0000-0000D1310000}"/>
    <cellStyle name="Normal 4 3 3 5 2 2" xfId="12661" xr:uid="{00000000-0005-0000-0000-0000D2310000}"/>
    <cellStyle name="Normal 4 3 3 5 2 3" xfId="12662" xr:uid="{00000000-0005-0000-0000-0000D3310000}"/>
    <cellStyle name="Normal 4 3 3 5 3" xfId="12663" xr:uid="{00000000-0005-0000-0000-0000D4310000}"/>
    <cellStyle name="Normal 4 3 3 5 4" xfId="12664" xr:uid="{00000000-0005-0000-0000-0000D5310000}"/>
    <cellStyle name="Normal 4 3 3 5 5" xfId="12665" xr:uid="{00000000-0005-0000-0000-0000D6310000}"/>
    <cellStyle name="Normal 4 3 3 6" xfId="12666" xr:uid="{00000000-0005-0000-0000-0000D7310000}"/>
    <cellStyle name="Normal 4 3 3 6 2" xfId="12667" xr:uid="{00000000-0005-0000-0000-0000D8310000}"/>
    <cellStyle name="Normal 4 3 3 6 3" xfId="12668" xr:uid="{00000000-0005-0000-0000-0000D9310000}"/>
    <cellStyle name="Normal 4 3 3 7" xfId="12669" xr:uid="{00000000-0005-0000-0000-0000DA310000}"/>
    <cellStyle name="Normal 4 3 3 8" xfId="12670" xr:uid="{00000000-0005-0000-0000-0000DB310000}"/>
    <cellStyle name="Normal 4 3 3 9" xfId="12671" xr:uid="{00000000-0005-0000-0000-0000DC310000}"/>
    <cellStyle name="Normal 4 3 4" xfId="12672" xr:uid="{00000000-0005-0000-0000-0000DD310000}"/>
    <cellStyle name="Normal 4 3 4 2" xfId="12673" xr:uid="{00000000-0005-0000-0000-0000DE310000}"/>
    <cellStyle name="Normal 4 3 4 2 2" xfId="12674" xr:uid="{00000000-0005-0000-0000-0000DF310000}"/>
    <cellStyle name="Normal 4 3 4 2 2 2" xfId="12675" xr:uid="{00000000-0005-0000-0000-0000E0310000}"/>
    <cellStyle name="Normal 4 3 4 2 2 2 2" xfId="12676" xr:uid="{00000000-0005-0000-0000-0000E1310000}"/>
    <cellStyle name="Normal 4 3 4 2 2 2 3" xfId="12677" xr:uid="{00000000-0005-0000-0000-0000E2310000}"/>
    <cellStyle name="Normal 4 3 4 2 2 2 4" xfId="12678" xr:uid="{00000000-0005-0000-0000-0000E3310000}"/>
    <cellStyle name="Normal 4 3 4 2 2 3" xfId="12679" xr:uid="{00000000-0005-0000-0000-0000E4310000}"/>
    <cellStyle name="Normal 4 3 4 2 2 4" xfId="12680" xr:uid="{00000000-0005-0000-0000-0000E5310000}"/>
    <cellStyle name="Normal 4 3 4 2 2 5" xfId="12681" xr:uid="{00000000-0005-0000-0000-0000E6310000}"/>
    <cellStyle name="Normal 4 3 4 2 3" xfId="12682" xr:uid="{00000000-0005-0000-0000-0000E7310000}"/>
    <cellStyle name="Normal 4 3 4 2 3 2" xfId="12683" xr:uid="{00000000-0005-0000-0000-0000E8310000}"/>
    <cellStyle name="Normal 4 3 4 2 3 2 2" xfId="12684" xr:uid="{00000000-0005-0000-0000-0000E9310000}"/>
    <cellStyle name="Normal 4 3 4 2 3 2 3" xfId="12685" xr:uid="{00000000-0005-0000-0000-0000EA310000}"/>
    <cellStyle name="Normal 4 3 4 2 3 3" xfId="12686" xr:uid="{00000000-0005-0000-0000-0000EB310000}"/>
    <cellStyle name="Normal 4 3 4 2 3 4" xfId="12687" xr:uid="{00000000-0005-0000-0000-0000EC310000}"/>
    <cellStyle name="Normal 4 3 4 2 3 5" xfId="12688" xr:uid="{00000000-0005-0000-0000-0000ED310000}"/>
    <cellStyle name="Normal 4 3 4 2 4" xfId="12689" xr:uid="{00000000-0005-0000-0000-0000EE310000}"/>
    <cellStyle name="Normal 4 3 4 2 4 2" xfId="12690" xr:uid="{00000000-0005-0000-0000-0000EF310000}"/>
    <cellStyle name="Normal 4 3 4 2 4 2 2" xfId="12691" xr:uid="{00000000-0005-0000-0000-0000F0310000}"/>
    <cellStyle name="Normal 4 3 4 2 4 2 3" xfId="12692" xr:uid="{00000000-0005-0000-0000-0000F1310000}"/>
    <cellStyle name="Normal 4 3 4 2 4 3" xfId="12693" xr:uid="{00000000-0005-0000-0000-0000F2310000}"/>
    <cellStyle name="Normal 4 3 4 2 4 4" xfId="12694" xr:uid="{00000000-0005-0000-0000-0000F3310000}"/>
    <cellStyle name="Normal 4 3 4 2 5" xfId="12695" xr:uid="{00000000-0005-0000-0000-0000F4310000}"/>
    <cellStyle name="Normal 4 3 4 2 5 2" xfId="12696" xr:uid="{00000000-0005-0000-0000-0000F5310000}"/>
    <cellStyle name="Normal 4 3 4 2 5 3" xfId="12697" xr:uid="{00000000-0005-0000-0000-0000F6310000}"/>
    <cellStyle name="Normal 4 3 4 2 6" xfId="12698" xr:uid="{00000000-0005-0000-0000-0000F7310000}"/>
    <cellStyle name="Normal 4 3 4 2 7" xfId="12699" xr:uid="{00000000-0005-0000-0000-0000F8310000}"/>
    <cellStyle name="Normal 4 3 4 2 8" xfId="12700" xr:uid="{00000000-0005-0000-0000-0000F9310000}"/>
    <cellStyle name="Normal 4 3 4 3" xfId="12701" xr:uid="{00000000-0005-0000-0000-0000FA310000}"/>
    <cellStyle name="Normal 4 3 4 3 2" xfId="12702" xr:uid="{00000000-0005-0000-0000-0000FB310000}"/>
    <cellStyle name="Normal 4 3 4 3 2 2" xfId="12703" xr:uid="{00000000-0005-0000-0000-0000FC310000}"/>
    <cellStyle name="Normal 4 3 4 3 2 2 2" xfId="12704" xr:uid="{00000000-0005-0000-0000-0000FD310000}"/>
    <cellStyle name="Normal 4 3 4 3 2 3" xfId="12705" xr:uid="{00000000-0005-0000-0000-0000FE310000}"/>
    <cellStyle name="Normal 4 3 4 3 2 4" xfId="12706" xr:uid="{00000000-0005-0000-0000-0000FF310000}"/>
    <cellStyle name="Normal 4 3 4 3 3" xfId="12707" xr:uid="{00000000-0005-0000-0000-000000320000}"/>
    <cellStyle name="Normal 4 3 4 3 3 2" xfId="12708" xr:uid="{00000000-0005-0000-0000-000001320000}"/>
    <cellStyle name="Normal 4 3 4 3 4" xfId="12709" xr:uid="{00000000-0005-0000-0000-000002320000}"/>
    <cellStyle name="Normal 4 3 4 3 5" xfId="12710" xr:uid="{00000000-0005-0000-0000-000003320000}"/>
    <cellStyle name="Normal 4 3 4 4" xfId="12711" xr:uid="{00000000-0005-0000-0000-000004320000}"/>
    <cellStyle name="Normal 4 3 4 4 2" xfId="12712" xr:uid="{00000000-0005-0000-0000-000005320000}"/>
    <cellStyle name="Normal 4 3 4 4 2 2" xfId="12713" xr:uid="{00000000-0005-0000-0000-000006320000}"/>
    <cellStyle name="Normal 4 3 4 4 2 3" xfId="12714" xr:uid="{00000000-0005-0000-0000-000007320000}"/>
    <cellStyle name="Normal 4 3 4 4 2 4" xfId="12715" xr:uid="{00000000-0005-0000-0000-000008320000}"/>
    <cellStyle name="Normal 4 3 4 4 3" xfId="12716" xr:uid="{00000000-0005-0000-0000-000009320000}"/>
    <cellStyle name="Normal 4 3 4 4 4" xfId="12717" xr:uid="{00000000-0005-0000-0000-00000A320000}"/>
    <cellStyle name="Normal 4 3 4 4 5" xfId="12718" xr:uid="{00000000-0005-0000-0000-00000B320000}"/>
    <cellStyle name="Normal 4 3 4 5" xfId="12719" xr:uid="{00000000-0005-0000-0000-00000C320000}"/>
    <cellStyle name="Normal 4 3 4 5 2" xfId="12720" xr:uid="{00000000-0005-0000-0000-00000D320000}"/>
    <cellStyle name="Normal 4 3 4 5 2 2" xfId="12721" xr:uid="{00000000-0005-0000-0000-00000E320000}"/>
    <cellStyle name="Normal 4 3 4 5 2 3" xfId="12722" xr:uid="{00000000-0005-0000-0000-00000F320000}"/>
    <cellStyle name="Normal 4 3 4 5 3" xfId="12723" xr:uid="{00000000-0005-0000-0000-000010320000}"/>
    <cellStyle name="Normal 4 3 4 5 4" xfId="12724" xr:uid="{00000000-0005-0000-0000-000011320000}"/>
    <cellStyle name="Normal 4 3 4 5 5" xfId="12725" xr:uid="{00000000-0005-0000-0000-000012320000}"/>
    <cellStyle name="Normal 4 3 4 6" xfId="12726" xr:uid="{00000000-0005-0000-0000-000013320000}"/>
    <cellStyle name="Normal 4 3 4 6 2" xfId="12727" xr:uid="{00000000-0005-0000-0000-000014320000}"/>
    <cellStyle name="Normal 4 3 4 6 3" xfId="12728" xr:uid="{00000000-0005-0000-0000-000015320000}"/>
    <cellStyle name="Normal 4 3 4 7" xfId="12729" xr:uid="{00000000-0005-0000-0000-000016320000}"/>
    <cellStyle name="Normal 4 3 4 8" xfId="12730" xr:uid="{00000000-0005-0000-0000-000017320000}"/>
    <cellStyle name="Normal 4 3 4 9" xfId="12731" xr:uid="{00000000-0005-0000-0000-000018320000}"/>
    <cellStyle name="Normal 4 3 5" xfId="12732" xr:uid="{00000000-0005-0000-0000-000019320000}"/>
    <cellStyle name="Normal 4 3 5 2" xfId="12733" xr:uid="{00000000-0005-0000-0000-00001A320000}"/>
    <cellStyle name="Normal 4 3 5 2 2" xfId="12734" xr:uid="{00000000-0005-0000-0000-00001B320000}"/>
    <cellStyle name="Normal 4 3 5 2 2 2" xfId="12735" xr:uid="{00000000-0005-0000-0000-00001C320000}"/>
    <cellStyle name="Normal 4 3 5 2 3" xfId="12736" xr:uid="{00000000-0005-0000-0000-00001D320000}"/>
    <cellStyle name="Normal 4 3 5 2 4" xfId="12737" xr:uid="{00000000-0005-0000-0000-00001E320000}"/>
    <cellStyle name="Normal 4 3 5 3" xfId="12738" xr:uid="{00000000-0005-0000-0000-00001F320000}"/>
    <cellStyle name="Normal 4 3 5 3 2" xfId="12739" xr:uid="{00000000-0005-0000-0000-000020320000}"/>
    <cellStyle name="Normal 4 3 5 3 2 2" xfId="12740" xr:uid="{00000000-0005-0000-0000-000021320000}"/>
    <cellStyle name="Normal 4 3 5 3 3" xfId="12741" xr:uid="{00000000-0005-0000-0000-000022320000}"/>
    <cellStyle name="Normal 4 3 5 3 4" xfId="12742" xr:uid="{00000000-0005-0000-0000-000023320000}"/>
    <cellStyle name="Normal 4 3 5 4" xfId="12743" xr:uid="{00000000-0005-0000-0000-000024320000}"/>
    <cellStyle name="Normal 4 3 5 4 2" xfId="12744" xr:uid="{00000000-0005-0000-0000-000025320000}"/>
    <cellStyle name="Normal 4 3 5 5" xfId="12745" xr:uid="{00000000-0005-0000-0000-000026320000}"/>
    <cellStyle name="Normal 4 3 5 6" xfId="12746" xr:uid="{00000000-0005-0000-0000-000027320000}"/>
    <cellStyle name="Normal 4 3 6" xfId="12747" xr:uid="{00000000-0005-0000-0000-000028320000}"/>
    <cellStyle name="Normal 4 3 6 2" xfId="12748" xr:uid="{00000000-0005-0000-0000-000029320000}"/>
    <cellStyle name="Normal 4 3 6 2 2" xfId="12749" xr:uid="{00000000-0005-0000-0000-00002A320000}"/>
    <cellStyle name="Normal 4 3 6 2 2 2" xfId="12750" xr:uid="{00000000-0005-0000-0000-00002B320000}"/>
    <cellStyle name="Normal 4 3 6 2 3" xfId="12751" xr:uid="{00000000-0005-0000-0000-00002C320000}"/>
    <cellStyle name="Normal 4 3 6 3" xfId="12752" xr:uid="{00000000-0005-0000-0000-00002D320000}"/>
    <cellStyle name="Normal 4 3 6 3 2" xfId="12753" xr:uid="{00000000-0005-0000-0000-00002E320000}"/>
    <cellStyle name="Normal 4 3 6 3 2 2" xfId="12754" xr:uid="{00000000-0005-0000-0000-00002F320000}"/>
    <cellStyle name="Normal 4 3 6 3 3" xfId="12755" xr:uid="{00000000-0005-0000-0000-000030320000}"/>
    <cellStyle name="Normal 4 3 6 4" xfId="12756" xr:uid="{00000000-0005-0000-0000-000031320000}"/>
    <cellStyle name="Normal 4 3 6 4 2" xfId="12757" xr:uid="{00000000-0005-0000-0000-000032320000}"/>
    <cellStyle name="Normal 4 3 6 5" xfId="12758" xr:uid="{00000000-0005-0000-0000-000033320000}"/>
    <cellStyle name="Normal 4 3 7" xfId="12759" xr:uid="{00000000-0005-0000-0000-000034320000}"/>
    <cellStyle name="Normal 4 3 7 2" xfId="12760" xr:uid="{00000000-0005-0000-0000-000035320000}"/>
    <cellStyle name="Normal 4 3 7 2 2" xfId="12761" xr:uid="{00000000-0005-0000-0000-000036320000}"/>
    <cellStyle name="Normal 4 3 7 2 2 2" xfId="12762" xr:uid="{00000000-0005-0000-0000-000037320000}"/>
    <cellStyle name="Normal 4 3 7 2 3" xfId="12763" xr:uid="{00000000-0005-0000-0000-000038320000}"/>
    <cellStyle name="Normal 4 3 7 3" xfId="12764" xr:uid="{00000000-0005-0000-0000-000039320000}"/>
    <cellStyle name="Normal 4 3 7 3 2" xfId="12765" xr:uid="{00000000-0005-0000-0000-00003A320000}"/>
    <cellStyle name="Normal 4 3 7 3 2 2" xfId="12766" xr:uid="{00000000-0005-0000-0000-00003B320000}"/>
    <cellStyle name="Normal 4 3 7 3 3" xfId="12767" xr:uid="{00000000-0005-0000-0000-00003C320000}"/>
    <cellStyle name="Normal 4 3 7 4" xfId="12768" xr:uid="{00000000-0005-0000-0000-00003D320000}"/>
    <cellStyle name="Normal 4 3 7 4 2" xfId="12769" xr:uid="{00000000-0005-0000-0000-00003E320000}"/>
    <cellStyle name="Normal 4 3 7 5" xfId="12770" xr:uid="{00000000-0005-0000-0000-00003F320000}"/>
    <cellStyle name="Normal 4 3 8" xfId="12771" xr:uid="{00000000-0005-0000-0000-000040320000}"/>
    <cellStyle name="Normal 4 3 8 2" xfId="12772" xr:uid="{00000000-0005-0000-0000-000041320000}"/>
    <cellStyle name="Normal 4 3 8 2 2" xfId="12773" xr:uid="{00000000-0005-0000-0000-000042320000}"/>
    <cellStyle name="Normal 4 3 8 2 2 2" xfId="12774" xr:uid="{00000000-0005-0000-0000-000043320000}"/>
    <cellStyle name="Normal 4 3 8 2 3" xfId="12775" xr:uid="{00000000-0005-0000-0000-000044320000}"/>
    <cellStyle name="Normal 4 3 8 3" xfId="12776" xr:uid="{00000000-0005-0000-0000-000045320000}"/>
    <cellStyle name="Normal 4 3 8 3 2" xfId="12777" xr:uid="{00000000-0005-0000-0000-000046320000}"/>
    <cellStyle name="Normal 4 3 8 3 2 2" xfId="12778" xr:uid="{00000000-0005-0000-0000-000047320000}"/>
    <cellStyle name="Normal 4 3 8 3 3" xfId="12779" xr:uid="{00000000-0005-0000-0000-000048320000}"/>
    <cellStyle name="Normal 4 3 8 4" xfId="12780" xr:uid="{00000000-0005-0000-0000-000049320000}"/>
    <cellStyle name="Normal 4 3 8 4 2" xfId="12781" xr:uid="{00000000-0005-0000-0000-00004A320000}"/>
    <cellStyle name="Normal 4 3 8 5" xfId="12782" xr:uid="{00000000-0005-0000-0000-00004B320000}"/>
    <cellStyle name="Normal 4 3 9" xfId="12783" xr:uid="{00000000-0005-0000-0000-00004C320000}"/>
    <cellStyle name="Normal 4 3 9 2" xfId="12784" xr:uid="{00000000-0005-0000-0000-00004D320000}"/>
    <cellStyle name="Normal 4 3 9 2 2" xfId="12785" xr:uid="{00000000-0005-0000-0000-00004E320000}"/>
    <cellStyle name="Normal 4 3 9 2 2 2" xfId="12786" xr:uid="{00000000-0005-0000-0000-00004F320000}"/>
    <cellStyle name="Normal 4 3 9 2 3" xfId="12787" xr:uid="{00000000-0005-0000-0000-000050320000}"/>
    <cellStyle name="Normal 4 3 9 3" xfId="12788" xr:uid="{00000000-0005-0000-0000-000051320000}"/>
    <cellStyle name="Normal 4 3 9 3 2" xfId="12789" xr:uid="{00000000-0005-0000-0000-000052320000}"/>
    <cellStyle name="Normal 4 3 9 3 2 2" xfId="12790" xr:uid="{00000000-0005-0000-0000-000053320000}"/>
    <cellStyle name="Normal 4 3 9 3 3" xfId="12791" xr:uid="{00000000-0005-0000-0000-000054320000}"/>
    <cellStyle name="Normal 4 3 9 4" xfId="12792" xr:uid="{00000000-0005-0000-0000-000055320000}"/>
    <cellStyle name="Normal 4 3 9 4 2" xfId="12793" xr:uid="{00000000-0005-0000-0000-000056320000}"/>
    <cellStyle name="Normal 4 3 9 5" xfId="12794" xr:uid="{00000000-0005-0000-0000-000057320000}"/>
    <cellStyle name="Normal 4 30" xfId="12795" xr:uid="{00000000-0005-0000-0000-000058320000}"/>
    <cellStyle name="Normal 4 30 2" xfId="12796" xr:uid="{00000000-0005-0000-0000-000059320000}"/>
    <cellStyle name="Normal 4 31" xfId="12797" xr:uid="{00000000-0005-0000-0000-00005A320000}"/>
    <cellStyle name="Normal 4 32" xfId="12798" xr:uid="{00000000-0005-0000-0000-00005B320000}"/>
    <cellStyle name="Normal 4 33" xfId="12799" xr:uid="{00000000-0005-0000-0000-00005C320000}"/>
    <cellStyle name="Normal 4 34" xfId="12800" xr:uid="{00000000-0005-0000-0000-00005D320000}"/>
    <cellStyle name="Normal 4 35" xfId="43941" xr:uid="{00000000-0005-0000-0000-00005E320000}"/>
    <cellStyle name="Normal 4 4" xfId="12801" xr:uid="{00000000-0005-0000-0000-00005F320000}"/>
    <cellStyle name="Normal 4 4 10" xfId="12802" xr:uid="{00000000-0005-0000-0000-000060320000}"/>
    <cellStyle name="Normal 4 4 10 2" xfId="12803" xr:uid="{00000000-0005-0000-0000-000061320000}"/>
    <cellStyle name="Normal 4 4 10 2 2" xfId="12804" xr:uid="{00000000-0005-0000-0000-000062320000}"/>
    <cellStyle name="Normal 4 4 10 2 2 2" xfId="12805" xr:uid="{00000000-0005-0000-0000-000063320000}"/>
    <cellStyle name="Normal 4 4 10 2 2 2 2" xfId="12806" xr:uid="{00000000-0005-0000-0000-000064320000}"/>
    <cellStyle name="Normal 4 4 10 2 2 2 3" xfId="12807" xr:uid="{00000000-0005-0000-0000-000065320000}"/>
    <cellStyle name="Normal 4 4 10 2 2 2 4" xfId="12808" xr:uid="{00000000-0005-0000-0000-000066320000}"/>
    <cellStyle name="Normal 4 4 10 2 2 3" xfId="12809" xr:uid="{00000000-0005-0000-0000-000067320000}"/>
    <cellStyle name="Normal 4 4 10 2 2 4" xfId="12810" xr:uid="{00000000-0005-0000-0000-000068320000}"/>
    <cellStyle name="Normal 4 4 10 2 2 5" xfId="12811" xr:uid="{00000000-0005-0000-0000-000069320000}"/>
    <cellStyle name="Normal 4 4 10 2 3" xfId="12812" xr:uid="{00000000-0005-0000-0000-00006A320000}"/>
    <cellStyle name="Normal 4 4 10 2 3 2" xfId="12813" xr:uid="{00000000-0005-0000-0000-00006B320000}"/>
    <cellStyle name="Normal 4 4 10 2 3 2 2" xfId="12814" xr:uid="{00000000-0005-0000-0000-00006C320000}"/>
    <cellStyle name="Normal 4 4 10 2 3 2 3" xfId="12815" xr:uid="{00000000-0005-0000-0000-00006D320000}"/>
    <cellStyle name="Normal 4 4 10 2 3 3" xfId="12816" xr:uid="{00000000-0005-0000-0000-00006E320000}"/>
    <cellStyle name="Normal 4 4 10 2 3 4" xfId="12817" xr:uid="{00000000-0005-0000-0000-00006F320000}"/>
    <cellStyle name="Normal 4 4 10 2 3 5" xfId="12818" xr:uid="{00000000-0005-0000-0000-000070320000}"/>
    <cellStyle name="Normal 4 4 10 2 4" xfId="12819" xr:uid="{00000000-0005-0000-0000-000071320000}"/>
    <cellStyle name="Normal 4 4 10 2 4 2" xfId="12820" xr:uid="{00000000-0005-0000-0000-000072320000}"/>
    <cellStyle name="Normal 4 4 10 2 4 2 2" xfId="12821" xr:uid="{00000000-0005-0000-0000-000073320000}"/>
    <cellStyle name="Normal 4 4 10 2 4 2 3" xfId="12822" xr:uid="{00000000-0005-0000-0000-000074320000}"/>
    <cellStyle name="Normal 4 4 10 2 4 3" xfId="12823" xr:uid="{00000000-0005-0000-0000-000075320000}"/>
    <cellStyle name="Normal 4 4 10 2 4 4" xfId="12824" xr:uid="{00000000-0005-0000-0000-000076320000}"/>
    <cellStyle name="Normal 4 4 10 2 5" xfId="12825" xr:uid="{00000000-0005-0000-0000-000077320000}"/>
    <cellStyle name="Normal 4 4 10 2 5 2" xfId="12826" xr:uid="{00000000-0005-0000-0000-000078320000}"/>
    <cellStyle name="Normal 4 4 10 2 5 3" xfId="12827" xr:uid="{00000000-0005-0000-0000-000079320000}"/>
    <cellStyle name="Normal 4 4 10 2 6" xfId="12828" xr:uid="{00000000-0005-0000-0000-00007A320000}"/>
    <cellStyle name="Normal 4 4 10 2 7" xfId="12829" xr:uid="{00000000-0005-0000-0000-00007B320000}"/>
    <cellStyle name="Normal 4 4 10 2 8" xfId="12830" xr:uid="{00000000-0005-0000-0000-00007C320000}"/>
    <cellStyle name="Normal 4 4 10 3" xfId="12831" xr:uid="{00000000-0005-0000-0000-00007D320000}"/>
    <cellStyle name="Normal 4 4 10 3 2" xfId="12832" xr:uid="{00000000-0005-0000-0000-00007E320000}"/>
    <cellStyle name="Normal 4 4 10 3 2 2" xfId="12833" xr:uid="{00000000-0005-0000-0000-00007F320000}"/>
    <cellStyle name="Normal 4 4 10 3 2 2 2" xfId="12834" xr:uid="{00000000-0005-0000-0000-000080320000}"/>
    <cellStyle name="Normal 4 4 10 3 2 3" xfId="12835" xr:uid="{00000000-0005-0000-0000-000081320000}"/>
    <cellStyle name="Normal 4 4 10 3 2 4" xfId="12836" xr:uid="{00000000-0005-0000-0000-000082320000}"/>
    <cellStyle name="Normal 4 4 10 3 3" xfId="12837" xr:uid="{00000000-0005-0000-0000-000083320000}"/>
    <cellStyle name="Normal 4 4 10 3 3 2" xfId="12838" xr:uid="{00000000-0005-0000-0000-000084320000}"/>
    <cellStyle name="Normal 4 4 10 3 4" xfId="12839" xr:uid="{00000000-0005-0000-0000-000085320000}"/>
    <cellStyle name="Normal 4 4 10 3 5" xfId="12840" xr:uid="{00000000-0005-0000-0000-000086320000}"/>
    <cellStyle name="Normal 4 4 10 4" xfId="12841" xr:uid="{00000000-0005-0000-0000-000087320000}"/>
    <cellStyle name="Normal 4 4 10 4 2" xfId="12842" xr:uid="{00000000-0005-0000-0000-000088320000}"/>
    <cellStyle name="Normal 4 4 10 4 2 2" xfId="12843" xr:uid="{00000000-0005-0000-0000-000089320000}"/>
    <cellStyle name="Normal 4 4 10 4 2 3" xfId="12844" xr:uid="{00000000-0005-0000-0000-00008A320000}"/>
    <cellStyle name="Normal 4 4 10 4 2 4" xfId="12845" xr:uid="{00000000-0005-0000-0000-00008B320000}"/>
    <cellStyle name="Normal 4 4 10 4 3" xfId="12846" xr:uid="{00000000-0005-0000-0000-00008C320000}"/>
    <cellStyle name="Normal 4 4 10 4 4" xfId="12847" xr:uid="{00000000-0005-0000-0000-00008D320000}"/>
    <cellStyle name="Normal 4 4 10 4 5" xfId="12848" xr:uid="{00000000-0005-0000-0000-00008E320000}"/>
    <cellStyle name="Normal 4 4 10 5" xfId="12849" xr:uid="{00000000-0005-0000-0000-00008F320000}"/>
    <cellStyle name="Normal 4 4 10 5 2" xfId="12850" xr:uid="{00000000-0005-0000-0000-000090320000}"/>
    <cellStyle name="Normal 4 4 10 5 2 2" xfId="12851" xr:uid="{00000000-0005-0000-0000-000091320000}"/>
    <cellStyle name="Normal 4 4 10 5 2 3" xfId="12852" xr:uid="{00000000-0005-0000-0000-000092320000}"/>
    <cellStyle name="Normal 4 4 10 5 3" xfId="12853" xr:uid="{00000000-0005-0000-0000-000093320000}"/>
    <cellStyle name="Normal 4 4 10 5 4" xfId="12854" xr:uid="{00000000-0005-0000-0000-000094320000}"/>
    <cellStyle name="Normal 4 4 10 5 5" xfId="12855" xr:uid="{00000000-0005-0000-0000-000095320000}"/>
    <cellStyle name="Normal 4 4 10 6" xfId="12856" xr:uid="{00000000-0005-0000-0000-000096320000}"/>
    <cellStyle name="Normal 4 4 10 6 2" xfId="12857" xr:uid="{00000000-0005-0000-0000-000097320000}"/>
    <cellStyle name="Normal 4 4 10 6 3" xfId="12858" xr:uid="{00000000-0005-0000-0000-000098320000}"/>
    <cellStyle name="Normal 4 4 10 7" xfId="12859" xr:uid="{00000000-0005-0000-0000-000099320000}"/>
    <cellStyle name="Normal 4 4 10 8" xfId="12860" xr:uid="{00000000-0005-0000-0000-00009A320000}"/>
    <cellStyle name="Normal 4 4 10 9" xfId="12861" xr:uid="{00000000-0005-0000-0000-00009B320000}"/>
    <cellStyle name="Normal 4 4 11" xfId="12862" xr:uid="{00000000-0005-0000-0000-00009C320000}"/>
    <cellStyle name="Normal 4 4 11 2" xfId="12863" xr:uid="{00000000-0005-0000-0000-00009D320000}"/>
    <cellStyle name="Normal 4 4 11 2 2" xfId="12864" xr:uid="{00000000-0005-0000-0000-00009E320000}"/>
    <cellStyle name="Normal 4 4 11 2 2 2" xfId="12865" xr:uid="{00000000-0005-0000-0000-00009F320000}"/>
    <cellStyle name="Normal 4 4 11 2 2 2 2" xfId="12866" xr:uid="{00000000-0005-0000-0000-0000A0320000}"/>
    <cellStyle name="Normal 4 4 11 2 2 3" xfId="12867" xr:uid="{00000000-0005-0000-0000-0000A1320000}"/>
    <cellStyle name="Normal 4 4 11 2 2 4" xfId="12868" xr:uid="{00000000-0005-0000-0000-0000A2320000}"/>
    <cellStyle name="Normal 4 4 11 2 3" xfId="12869" xr:uid="{00000000-0005-0000-0000-0000A3320000}"/>
    <cellStyle name="Normal 4 4 11 2 3 2" xfId="12870" xr:uid="{00000000-0005-0000-0000-0000A4320000}"/>
    <cellStyle name="Normal 4 4 11 2 4" xfId="12871" xr:uid="{00000000-0005-0000-0000-0000A5320000}"/>
    <cellStyle name="Normal 4 4 11 2 5" xfId="12872" xr:uid="{00000000-0005-0000-0000-0000A6320000}"/>
    <cellStyle name="Normal 4 4 11 3" xfId="12873" xr:uid="{00000000-0005-0000-0000-0000A7320000}"/>
    <cellStyle name="Normal 4 4 11 3 2" xfId="12874" xr:uid="{00000000-0005-0000-0000-0000A8320000}"/>
    <cellStyle name="Normal 4 4 11 3 2 2" xfId="12875" xr:uid="{00000000-0005-0000-0000-0000A9320000}"/>
    <cellStyle name="Normal 4 4 11 3 2 2 2" xfId="12876" xr:uid="{00000000-0005-0000-0000-0000AA320000}"/>
    <cellStyle name="Normal 4 4 11 3 2 3" xfId="12877" xr:uid="{00000000-0005-0000-0000-0000AB320000}"/>
    <cellStyle name="Normal 4 4 11 3 2 4" xfId="12878" xr:uid="{00000000-0005-0000-0000-0000AC320000}"/>
    <cellStyle name="Normal 4 4 11 3 3" xfId="12879" xr:uid="{00000000-0005-0000-0000-0000AD320000}"/>
    <cellStyle name="Normal 4 4 11 3 3 2" xfId="12880" xr:uid="{00000000-0005-0000-0000-0000AE320000}"/>
    <cellStyle name="Normal 4 4 11 3 4" xfId="12881" xr:uid="{00000000-0005-0000-0000-0000AF320000}"/>
    <cellStyle name="Normal 4 4 11 3 5" xfId="12882" xr:uid="{00000000-0005-0000-0000-0000B0320000}"/>
    <cellStyle name="Normal 4 4 11 4" xfId="12883" xr:uid="{00000000-0005-0000-0000-0000B1320000}"/>
    <cellStyle name="Normal 4 4 11 4 2" xfId="12884" xr:uid="{00000000-0005-0000-0000-0000B2320000}"/>
    <cellStyle name="Normal 4 4 11 4 2 2" xfId="12885" xr:uid="{00000000-0005-0000-0000-0000B3320000}"/>
    <cellStyle name="Normal 4 4 11 4 2 3" xfId="12886" xr:uid="{00000000-0005-0000-0000-0000B4320000}"/>
    <cellStyle name="Normal 4 4 11 4 2 4" xfId="12887" xr:uid="{00000000-0005-0000-0000-0000B5320000}"/>
    <cellStyle name="Normal 4 4 11 4 3" xfId="12888" xr:uid="{00000000-0005-0000-0000-0000B6320000}"/>
    <cellStyle name="Normal 4 4 11 4 4" xfId="12889" xr:uid="{00000000-0005-0000-0000-0000B7320000}"/>
    <cellStyle name="Normal 4 4 11 4 5" xfId="12890" xr:uid="{00000000-0005-0000-0000-0000B8320000}"/>
    <cellStyle name="Normal 4 4 11 5" xfId="12891" xr:uid="{00000000-0005-0000-0000-0000B9320000}"/>
    <cellStyle name="Normal 4 4 11 5 2" xfId="12892" xr:uid="{00000000-0005-0000-0000-0000BA320000}"/>
    <cellStyle name="Normal 4 4 11 5 3" xfId="12893" xr:uid="{00000000-0005-0000-0000-0000BB320000}"/>
    <cellStyle name="Normal 4 4 11 5 4" xfId="12894" xr:uid="{00000000-0005-0000-0000-0000BC320000}"/>
    <cellStyle name="Normal 4 4 11 6" xfId="12895" xr:uid="{00000000-0005-0000-0000-0000BD320000}"/>
    <cellStyle name="Normal 4 4 11 7" xfId="12896" xr:uid="{00000000-0005-0000-0000-0000BE320000}"/>
    <cellStyle name="Normal 4 4 11 8" xfId="12897" xr:uid="{00000000-0005-0000-0000-0000BF320000}"/>
    <cellStyle name="Normal 4 4 12" xfId="12898" xr:uid="{00000000-0005-0000-0000-0000C0320000}"/>
    <cellStyle name="Normal 4 4 12 2" xfId="12899" xr:uid="{00000000-0005-0000-0000-0000C1320000}"/>
    <cellStyle name="Normal 4 4 12 2 2" xfId="12900" xr:uid="{00000000-0005-0000-0000-0000C2320000}"/>
    <cellStyle name="Normal 4 4 12 2 2 2" xfId="12901" xr:uid="{00000000-0005-0000-0000-0000C3320000}"/>
    <cellStyle name="Normal 4 4 12 2 2 3" xfId="12902" xr:uid="{00000000-0005-0000-0000-0000C4320000}"/>
    <cellStyle name="Normal 4 4 12 2 3" xfId="12903" xr:uid="{00000000-0005-0000-0000-0000C5320000}"/>
    <cellStyle name="Normal 4 4 12 2 3 2" xfId="12904" xr:uid="{00000000-0005-0000-0000-0000C6320000}"/>
    <cellStyle name="Normal 4 4 12 2 4" xfId="12905" xr:uid="{00000000-0005-0000-0000-0000C7320000}"/>
    <cellStyle name="Normal 4 4 12 3" xfId="12906" xr:uid="{00000000-0005-0000-0000-0000C8320000}"/>
    <cellStyle name="Normal 4 4 12 3 2" xfId="12907" xr:uid="{00000000-0005-0000-0000-0000C9320000}"/>
    <cellStyle name="Normal 4 4 12 3 2 2" xfId="12908" xr:uid="{00000000-0005-0000-0000-0000CA320000}"/>
    <cellStyle name="Normal 4 4 12 3 3" xfId="12909" xr:uid="{00000000-0005-0000-0000-0000CB320000}"/>
    <cellStyle name="Normal 4 4 12 3 4" xfId="12910" xr:uid="{00000000-0005-0000-0000-0000CC320000}"/>
    <cellStyle name="Normal 4 4 12 4" xfId="12911" xr:uid="{00000000-0005-0000-0000-0000CD320000}"/>
    <cellStyle name="Normal 4 4 12 4 2" xfId="12912" xr:uid="{00000000-0005-0000-0000-0000CE320000}"/>
    <cellStyle name="Normal 4 4 12 4 3" xfId="12913" xr:uid="{00000000-0005-0000-0000-0000CF320000}"/>
    <cellStyle name="Normal 4 4 12 5" xfId="12914" xr:uid="{00000000-0005-0000-0000-0000D0320000}"/>
    <cellStyle name="Normal 4 4 12 6" xfId="12915" xr:uid="{00000000-0005-0000-0000-0000D1320000}"/>
    <cellStyle name="Normal 4 4 13" xfId="12916" xr:uid="{00000000-0005-0000-0000-0000D2320000}"/>
    <cellStyle name="Normal 4 4 13 2" xfId="12917" xr:uid="{00000000-0005-0000-0000-0000D3320000}"/>
    <cellStyle name="Normal 4 4 13 2 2" xfId="12918" xr:uid="{00000000-0005-0000-0000-0000D4320000}"/>
    <cellStyle name="Normal 4 4 13 2 2 2" xfId="12919" xr:uid="{00000000-0005-0000-0000-0000D5320000}"/>
    <cellStyle name="Normal 4 4 13 2 2 3" xfId="12920" xr:uid="{00000000-0005-0000-0000-0000D6320000}"/>
    <cellStyle name="Normal 4 4 13 2 3" xfId="12921" xr:uid="{00000000-0005-0000-0000-0000D7320000}"/>
    <cellStyle name="Normal 4 4 13 2 3 2" xfId="12922" xr:uid="{00000000-0005-0000-0000-0000D8320000}"/>
    <cellStyle name="Normal 4 4 13 2 4" xfId="12923" xr:uid="{00000000-0005-0000-0000-0000D9320000}"/>
    <cellStyle name="Normal 4 4 13 3" xfId="12924" xr:uid="{00000000-0005-0000-0000-0000DA320000}"/>
    <cellStyle name="Normal 4 4 13 3 2" xfId="12925" xr:uid="{00000000-0005-0000-0000-0000DB320000}"/>
    <cellStyle name="Normal 4 4 13 3 2 2" xfId="12926" xr:uid="{00000000-0005-0000-0000-0000DC320000}"/>
    <cellStyle name="Normal 4 4 13 3 3" xfId="12927" xr:uid="{00000000-0005-0000-0000-0000DD320000}"/>
    <cellStyle name="Normal 4 4 13 3 4" xfId="12928" xr:uid="{00000000-0005-0000-0000-0000DE320000}"/>
    <cellStyle name="Normal 4 4 13 4" xfId="12929" xr:uid="{00000000-0005-0000-0000-0000DF320000}"/>
    <cellStyle name="Normal 4 4 13 4 2" xfId="12930" xr:uid="{00000000-0005-0000-0000-0000E0320000}"/>
    <cellStyle name="Normal 4 4 13 4 3" xfId="12931" xr:uid="{00000000-0005-0000-0000-0000E1320000}"/>
    <cellStyle name="Normal 4 4 13 5" xfId="12932" xr:uid="{00000000-0005-0000-0000-0000E2320000}"/>
    <cellStyle name="Normal 4 4 13 6" xfId="12933" xr:uid="{00000000-0005-0000-0000-0000E3320000}"/>
    <cellStyle name="Normal 4 4 14" xfId="12934" xr:uid="{00000000-0005-0000-0000-0000E4320000}"/>
    <cellStyle name="Normal 4 4 14 2" xfId="12935" xr:uid="{00000000-0005-0000-0000-0000E5320000}"/>
    <cellStyle name="Normal 4 4 14 2 2" xfId="12936" xr:uid="{00000000-0005-0000-0000-0000E6320000}"/>
    <cellStyle name="Normal 4 4 14 2 2 2" xfId="12937" xr:uid="{00000000-0005-0000-0000-0000E7320000}"/>
    <cellStyle name="Normal 4 4 14 2 2 3" xfId="12938" xr:uid="{00000000-0005-0000-0000-0000E8320000}"/>
    <cellStyle name="Normal 4 4 14 2 3" xfId="12939" xr:uid="{00000000-0005-0000-0000-0000E9320000}"/>
    <cellStyle name="Normal 4 4 14 2 3 2" xfId="12940" xr:uid="{00000000-0005-0000-0000-0000EA320000}"/>
    <cellStyle name="Normal 4 4 14 2 4" xfId="12941" xr:uid="{00000000-0005-0000-0000-0000EB320000}"/>
    <cellStyle name="Normal 4 4 14 3" xfId="12942" xr:uid="{00000000-0005-0000-0000-0000EC320000}"/>
    <cellStyle name="Normal 4 4 14 3 2" xfId="12943" xr:uid="{00000000-0005-0000-0000-0000ED320000}"/>
    <cellStyle name="Normal 4 4 14 3 2 2" xfId="12944" xr:uid="{00000000-0005-0000-0000-0000EE320000}"/>
    <cellStyle name="Normal 4 4 14 3 3" xfId="12945" xr:uid="{00000000-0005-0000-0000-0000EF320000}"/>
    <cellStyle name="Normal 4 4 14 3 4" xfId="12946" xr:uid="{00000000-0005-0000-0000-0000F0320000}"/>
    <cellStyle name="Normal 4 4 14 4" xfId="12947" xr:uid="{00000000-0005-0000-0000-0000F1320000}"/>
    <cellStyle name="Normal 4 4 14 4 2" xfId="12948" xr:uid="{00000000-0005-0000-0000-0000F2320000}"/>
    <cellStyle name="Normal 4 4 14 4 3" xfId="12949" xr:uid="{00000000-0005-0000-0000-0000F3320000}"/>
    <cellStyle name="Normal 4 4 14 5" xfId="12950" xr:uid="{00000000-0005-0000-0000-0000F4320000}"/>
    <cellStyle name="Normal 4 4 14 6" xfId="12951" xr:uid="{00000000-0005-0000-0000-0000F5320000}"/>
    <cellStyle name="Normal 4 4 15" xfId="12952" xr:uid="{00000000-0005-0000-0000-0000F6320000}"/>
    <cellStyle name="Normal 4 4 15 2" xfId="12953" xr:uid="{00000000-0005-0000-0000-0000F7320000}"/>
    <cellStyle name="Normal 4 4 15 2 2" xfId="12954" xr:uid="{00000000-0005-0000-0000-0000F8320000}"/>
    <cellStyle name="Normal 4 4 15 2 2 2" xfId="12955" xr:uid="{00000000-0005-0000-0000-0000F9320000}"/>
    <cellStyle name="Normal 4 4 15 2 3" xfId="12956" xr:uid="{00000000-0005-0000-0000-0000FA320000}"/>
    <cellStyle name="Normal 4 4 15 2 4" xfId="12957" xr:uid="{00000000-0005-0000-0000-0000FB320000}"/>
    <cellStyle name="Normal 4 4 15 3" xfId="12958" xr:uid="{00000000-0005-0000-0000-0000FC320000}"/>
    <cellStyle name="Normal 4 4 15 3 2" xfId="12959" xr:uid="{00000000-0005-0000-0000-0000FD320000}"/>
    <cellStyle name="Normal 4 4 15 3 2 2" xfId="12960" xr:uid="{00000000-0005-0000-0000-0000FE320000}"/>
    <cellStyle name="Normal 4 4 15 3 3" xfId="12961" xr:uid="{00000000-0005-0000-0000-0000FF320000}"/>
    <cellStyle name="Normal 4 4 15 3 4" xfId="12962" xr:uid="{00000000-0005-0000-0000-000000330000}"/>
    <cellStyle name="Normal 4 4 15 4" xfId="12963" xr:uid="{00000000-0005-0000-0000-000001330000}"/>
    <cellStyle name="Normal 4 4 15 4 2" xfId="12964" xr:uid="{00000000-0005-0000-0000-000002330000}"/>
    <cellStyle name="Normal 4 4 15 5" xfId="12965" xr:uid="{00000000-0005-0000-0000-000003330000}"/>
    <cellStyle name="Normal 4 4 15 6" xfId="12966" xr:uid="{00000000-0005-0000-0000-000004330000}"/>
    <cellStyle name="Normal 4 4 16" xfId="12967" xr:uid="{00000000-0005-0000-0000-000005330000}"/>
    <cellStyle name="Normal 4 4 16 2" xfId="12968" xr:uid="{00000000-0005-0000-0000-000006330000}"/>
    <cellStyle name="Normal 4 4 16 2 2" xfId="12969" xr:uid="{00000000-0005-0000-0000-000007330000}"/>
    <cellStyle name="Normal 4 4 16 2 2 2" xfId="12970" xr:uid="{00000000-0005-0000-0000-000008330000}"/>
    <cellStyle name="Normal 4 4 16 2 3" xfId="12971" xr:uid="{00000000-0005-0000-0000-000009330000}"/>
    <cellStyle name="Normal 4 4 16 3" xfId="12972" xr:uid="{00000000-0005-0000-0000-00000A330000}"/>
    <cellStyle name="Normal 4 4 16 3 2" xfId="12973" xr:uid="{00000000-0005-0000-0000-00000B330000}"/>
    <cellStyle name="Normal 4 4 16 3 2 2" xfId="12974" xr:uid="{00000000-0005-0000-0000-00000C330000}"/>
    <cellStyle name="Normal 4 4 16 3 3" xfId="12975" xr:uid="{00000000-0005-0000-0000-00000D330000}"/>
    <cellStyle name="Normal 4 4 16 4" xfId="12976" xr:uid="{00000000-0005-0000-0000-00000E330000}"/>
    <cellStyle name="Normal 4 4 16 4 2" xfId="12977" xr:uid="{00000000-0005-0000-0000-00000F330000}"/>
    <cellStyle name="Normal 4 4 16 5" xfId="12978" xr:uid="{00000000-0005-0000-0000-000010330000}"/>
    <cellStyle name="Normal 4 4 16 6" xfId="12979" xr:uid="{00000000-0005-0000-0000-000011330000}"/>
    <cellStyle name="Normal 4 4 17" xfId="12980" xr:uid="{00000000-0005-0000-0000-000012330000}"/>
    <cellStyle name="Normal 4 4 17 2" xfId="12981" xr:uid="{00000000-0005-0000-0000-000013330000}"/>
    <cellStyle name="Normal 4 4 17 2 2" xfId="12982" xr:uid="{00000000-0005-0000-0000-000014330000}"/>
    <cellStyle name="Normal 4 4 17 2 2 2" xfId="12983" xr:uid="{00000000-0005-0000-0000-000015330000}"/>
    <cellStyle name="Normal 4 4 17 2 3" xfId="12984" xr:uid="{00000000-0005-0000-0000-000016330000}"/>
    <cellStyle name="Normal 4 4 17 3" xfId="12985" xr:uid="{00000000-0005-0000-0000-000017330000}"/>
    <cellStyle name="Normal 4 4 17 3 2" xfId="12986" xr:uid="{00000000-0005-0000-0000-000018330000}"/>
    <cellStyle name="Normal 4 4 17 3 2 2" xfId="12987" xr:uid="{00000000-0005-0000-0000-000019330000}"/>
    <cellStyle name="Normal 4 4 17 3 3" xfId="12988" xr:uid="{00000000-0005-0000-0000-00001A330000}"/>
    <cellStyle name="Normal 4 4 17 4" xfId="12989" xr:uid="{00000000-0005-0000-0000-00001B330000}"/>
    <cellStyle name="Normal 4 4 17 4 2" xfId="12990" xr:uid="{00000000-0005-0000-0000-00001C330000}"/>
    <cellStyle name="Normal 4 4 17 5" xfId="12991" xr:uid="{00000000-0005-0000-0000-00001D330000}"/>
    <cellStyle name="Normal 4 4 17 6" xfId="12992" xr:uid="{00000000-0005-0000-0000-00001E330000}"/>
    <cellStyle name="Normal 4 4 18" xfId="12993" xr:uid="{00000000-0005-0000-0000-00001F330000}"/>
    <cellStyle name="Normal 4 4 18 2" xfId="12994" xr:uid="{00000000-0005-0000-0000-000020330000}"/>
    <cellStyle name="Normal 4 4 18 2 2" xfId="12995" xr:uid="{00000000-0005-0000-0000-000021330000}"/>
    <cellStyle name="Normal 4 4 18 2 2 2" xfId="12996" xr:uid="{00000000-0005-0000-0000-000022330000}"/>
    <cellStyle name="Normal 4 4 18 2 3" xfId="12997" xr:uid="{00000000-0005-0000-0000-000023330000}"/>
    <cellStyle name="Normal 4 4 18 3" xfId="12998" xr:uid="{00000000-0005-0000-0000-000024330000}"/>
    <cellStyle name="Normal 4 4 18 3 2" xfId="12999" xr:uid="{00000000-0005-0000-0000-000025330000}"/>
    <cellStyle name="Normal 4 4 18 3 2 2" xfId="13000" xr:uid="{00000000-0005-0000-0000-000026330000}"/>
    <cellStyle name="Normal 4 4 18 3 3" xfId="13001" xr:uid="{00000000-0005-0000-0000-000027330000}"/>
    <cellStyle name="Normal 4 4 18 4" xfId="13002" xr:uid="{00000000-0005-0000-0000-000028330000}"/>
    <cellStyle name="Normal 4 4 18 4 2" xfId="13003" xr:uid="{00000000-0005-0000-0000-000029330000}"/>
    <cellStyle name="Normal 4 4 18 5" xfId="13004" xr:uid="{00000000-0005-0000-0000-00002A330000}"/>
    <cellStyle name="Normal 4 4 18 6" xfId="13005" xr:uid="{00000000-0005-0000-0000-00002B330000}"/>
    <cellStyle name="Normal 4 4 19" xfId="13006" xr:uid="{00000000-0005-0000-0000-00002C330000}"/>
    <cellStyle name="Normal 4 4 19 2" xfId="13007" xr:uid="{00000000-0005-0000-0000-00002D330000}"/>
    <cellStyle name="Normal 4 4 19 2 2" xfId="13008" xr:uid="{00000000-0005-0000-0000-00002E330000}"/>
    <cellStyle name="Normal 4 4 19 2 2 2" xfId="13009" xr:uid="{00000000-0005-0000-0000-00002F330000}"/>
    <cellStyle name="Normal 4 4 19 2 3" xfId="13010" xr:uid="{00000000-0005-0000-0000-000030330000}"/>
    <cellStyle name="Normal 4 4 19 3" xfId="13011" xr:uid="{00000000-0005-0000-0000-000031330000}"/>
    <cellStyle name="Normal 4 4 19 3 2" xfId="13012" xr:uid="{00000000-0005-0000-0000-000032330000}"/>
    <cellStyle name="Normal 4 4 19 3 2 2" xfId="13013" xr:uid="{00000000-0005-0000-0000-000033330000}"/>
    <cellStyle name="Normal 4 4 19 3 3" xfId="13014" xr:uid="{00000000-0005-0000-0000-000034330000}"/>
    <cellStyle name="Normal 4 4 19 4" xfId="13015" xr:uid="{00000000-0005-0000-0000-000035330000}"/>
    <cellStyle name="Normal 4 4 19 4 2" xfId="13016" xr:uid="{00000000-0005-0000-0000-000036330000}"/>
    <cellStyle name="Normal 4 4 19 5" xfId="13017" xr:uid="{00000000-0005-0000-0000-000037330000}"/>
    <cellStyle name="Normal 4 4 2" xfId="13018" xr:uid="{00000000-0005-0000-0000-000038330000}"/>
    <cellStyle name="Normal 4 4 2 10" xfId="13019" xr:uid="{00000000-0005-0000-0000-000039330000}"/>
    <cellStyle name="Normal 4 4 2 10 2" xfId="13020" xr:uid="{00000000-0005-0000-0000-00003A330000}"/>
    <cellStyle name="Normal 4 4 2 10 2 2" xfId="13021" xr:uid="{00000000-0005-0000-0000-00003B330000}"/>
    <cellStyle name="Normal 4 4 2 10 2 2 2" xfId="13022" xr:uid="{00000000-0005-0000-0000-00003C330000}"/>
    <cellStyle name="Normal 4 4 2 10 2 3" xfId="13023" xr:uid="{00000000-0005-0000-0000-00003D330000}"/>
    <cellStyle name="Normal 4 4 2 10 3" xfId="13024" xr:uid="{00000000-0005-0000-0000-00003E330000}"/>
    <cellStyle name="Normal 4 4 2 10 3 2" xfId="13025" xr:uid="{00000000-0005-0000-0000-00003F330000}"/>
    <cellStyle name="Normal 4 4 2 10 3 2 2" xfId="13026" xr:uid="{00000000-0005-0000-0000-000040330000}"/>
    <cellStyle name="Normal 4 4 2 10 3 3" xfId="13027" xr:uid="{00000000-0005-0000-0000-000041330000}"/>
    <cellStyle name="Normal 4 4 2 10 4" xfId="13028" xr:uid="{00000000-0005-0000-0000-000042330000}"/>
    <cellStyle name="Normal 4 4 2 10 4 2" xfId="13029" xr:uid="{00000000-0005-0000-0000-000043330000}"/>
    <cellStyle name="Normal 4 4 2 10 5" xfId="13030" xr:uid="{00000000-0005-0000-0000-000044330000}"/>
    <cellStyle name="Normal 4 4 2 10 6" xfId="13031" xr:uid="{00000000-0005-0000-0000-000045330000}"/>
    <cellStyle name="Normal 4 4 2 11" xfId="13032" xr:uid="{00000000-0005-0000-0000-000046330000}"/>
    <cellStyle name="Normal 4 4 2 11 2" xfId="13033" xr:uid="{00000000-0005-0000-0000-000047330000}"/>
    <cellStyle name="Normal 4 4 2 11 2 2" xfId="13034" xr:uid="{00000000-0005-0000-0000-000048330000}"/>
    <cellStyle name="Normal 4 4 2 11 2 2 2" xfId="13035" xr:uid="{00000000-0005-0000-0000-000049330000}"/>
    <cellStyle name="Normal 4 4 2 11 2 3" xfId="13036" xr:uid="{00000000-0005-0000-0000-00004A330000}"/>
    <cellStyle name="Normal 4 4 2 11 3" xfId="13037" xr:uid="{00000000-0005-0000-0000-00004B330000}"/>
    <cellStyle name="Normal 4 4 2 11 3 2" xfId="13038" xr:uid="{00000000-0005-0000-0000-00004C330000}"/>
    <cellStyle name="Normal 4 4 2 11 3 2 2" xfId="13039" xr:uid="{00000000-0005-0000-0000-00004D330000}"/>
    <cellStyle name="Normal 4 4 2 11 3 3" xfId="13040" xr:uid="{00000000-0005-0000-0000-00004E330000}"/>
    <cellStyle name="Normal 4 4 2 11 4" xfId="13041" xr:uid="{00000000-0005-0000-0000-00004F330000}"/>
    <cellStyle name="Normal 4 4 2 11 4 2" xfId="13042" xr:uid="{00000000-0005-0000-0000-000050330000}"/>
    <cellStyle name="Normal 4 4 2 11 5" xfId="13043" xr:uid="{00000000-0005-0000-0000-000051330000}"/>
    <cellStyle name="Normal 4 4 2 11 6" xfId="13044" xr:uid="{00000000-0005-0000-0000-000052330000}"/>
    <cellStyle name="Normal 4 4 2 12" xfId="13045" xr:uid="{00000000-0005-0000-0000-000053330000}"/>
    <cellStyle name="Normal 4 4 2 12 2" xfId="13046" xr:uid="{00000000-0005-0000-0000-000054330000}"/>
    <cellStyle name="Normal 4 4 2 12 2 2" xfId="13047" xr:uid="{00000000-0005-0000-0000-000055330000}"/>
    <cellStyle name="Normal 4 4 2 12 2 2 2" xfId="13048" xr:uid="{00000000-0005-0000-0000-000056330000}"/>
    <cellStyle name="Normal 4 4 2 12 2 3" xfId="13049" xr:uid="{00000000-0005-0000-0000-000057330000}"/>
    <cellStyle name="Normal 4 4 2 12 3" xfId="13050" xr:uid="{00000000-0005-0000-0000-000058330000}"/>
    <cellStyle name="Normal 4 4 2 12 3 2" xfId="13051" xr:uid="{00000000-0005-0000-0000-000059330000}"/>
    <cellStyle name="Normal 4 4 2 12 3 2 2" xfId="13052" xr:uid="{00000000-0005-0000-0000-00005A330000}"/>
    <cellStyle name="Normal 4 4 2 12 3 3" xfId="13053" xr:uid="{00000000-0005-0000-0000-00005B330000}"/>
    <cellStyle name="Normal 4 4 2 12 4" xfId="13054" xr:uid="{00000000-0005-0000-0000-00005C330000}"/>
    <cellStyle name="Normal 4 4 2 12 4 2" xfId="13055" xr:uid="{00000000-0005-0000-0000-00005D330000}"/>
    <cellStyle name="Normal 4 4 2 12 5" xfId="13056" xr:uid="{00000000-0005-0000-0000-00005E330000}"/>
    <cellStyle name="Normal 4 4 2 13" xfId="13057" xr:uid="{00000000-0005-0000-0000-00005F330000}"/>
    <cellStyle name="Normal 4 4 2 13 2" xfId="13058" xr:uid="{00000000-0005-0000-0000-000060330000}"/>
    <cellStyle name="Normal 4 4 2 13 2 2" xfId="13059" xr:uid="{00000000-0005-0000-0000-000061330000}"/>
    <cellStyle name="Normal 4 4 2 13 2 2 2" xfId="13060" xr:uid="{00000000-0005-0000-0000-000062330000}"/>
    <cellStyle name="Normal 4 4 2 13 2 3" xfId="13061" xr:uid="{00000000-0005-0000-0000-000063330000}"/>
    <cellStyle name="Normal 4 4 2 13 3" xfId="13062" xr:uid="{00000000-0005-0000-0000-000064330000}"/>
    <cellStyle name="Normal 4 4 2 13 3 2" xfId="13063" xr:uid="{00000000-0005-0000-0000-000065330000}"/>
    <cellStyle name="Normal 4 4 2 13 3 2 2" xfId="13064" xr:uid="{00000000-0005-0000-0000-000066330000}"/>
    <cellStyle name="Normal 4 4 2 13 3 3" xfId="13065" xr:uid="{00000000-0005-0000-0000-000067330000}"/>
    <cellStyle name="Normal 4 4 2 13 4" xfId="13066" xr:uid="{00000000-0005-0000-0000-000068330000}"/>
    <cellStyle name="Normal 4 4 2 13 4 2" xfId="13067" xr:uid="{00000000-0005-0000-0000-000069330000}"/>
    <cellStyle name="Normal 4 4 2 13 5" xfId="13068" xr:uid="{00000000-0005-0000-0000-00006A330000}"/>
    <cellStyle name="Normal 4 4 2 14" xfId="13069" xr:uid="{00000000-0005-0000-0000-00006B330000}"/>
    <cellStyle name="Normal 4 4 2 14 2" xfId="13070" xr:uid="{00000000-0005-0000-0000-00006C330000}"/>
    <cellStyle name="Normal 4 4 2 14 2 2" xfId="13071" xr:uid="{00000000-0005-0000-0000-00006D330000}"/>
    <cellStyle name="Normal 4 4 2 14 2 2 2" xfId="13072" xr:uid="{00000000-0005-0000-0000-00006E330000}"/>
    <cellStyle name="Normal 4 4 2 14 2 3" xfId="13073" xr:uid="{00000000-0005-0000-0000-00006F330000}"/>
    <cellStyle name="Normal 4 4 2 14 3" xfId="13074" xr:uid="{00000000-0005-0000-0000-000070330000}"/>
    <cellStyle name="Normal 4 4 2 14 3 2" xfId="13075" xr:uid="{00000000-0005-0000-0000-000071330000}"/>
    <cellStyle name="Normal 4 4 2 14 3 2 2" xfId="13076" xr:uid="{00000000-0005-0000-0000-000072330000}"/>
    <cellStyle name="Normal 4 4 2 14 3 3" xfId="13077" xr:uid="{00000000-0005-0000-0000-000073330000}"/>
    <cellStyle name="Normal 4 4 2 14 4" xfId="13078" xr:uid="{00000000-0005-0000-0000-000074330000}"/>
    <cellStyle name="Normal 4 4 2 14 4 2" xfId="13079" xr:uid="{00000000-0005-0000-0000-000075330000}"/>
    <cellStyle name="Normal 4 4 2 14 5" xfId="13080" xr:uid="{00000000-0005-0000-0000-000076330000}"/>
    <cellStyle name="Normal 4 4 2 15" xfId="13081" xr:uid="{00000000-0005-0000-0000-000077330000}"/>
    <cellStyle name="Normal 4 4 2 15 2" xfId="13082" xr:uid="{00000000-0005-0000-0000-000078330000}"/>
    <cellStyle name="Normal 4 4 2 15 2 2" xfId="13083" xr:uid="{00000000-0005-0000-0000-000079330000}"/>
    <cellStyle name="Normal 4 4 2 15 2 2 2" xfId="13084" xr:uid="{00000000-0005-0000-0000-00007A330000}"/>
    <cellStyle name="Normal 4 4 2 15 2 3" xfId="13085" xr:uid="{00000000-0005-0000-0000-00007B330000}"/>
    <cellStyle name="Normal 4 4 2 15 3" xfId="13086" xr:uid="{00000000-0005-0000-0000-00007C330000}"/>
    <cellStyle name="Normal 4 4 2 15 3 2" xfId="13087" xr:uid="{00000000-0005-0000-0000-00007D330000}"/>
    <cellStyle name="Normal 4 4 2 15 3 2 2" xfId="13088" xr:uid="{00000000-0005-0000-0000-00007E330000}"/>
    <cellStyle name="Normal 4 4 2 15 3 3" xfId="13089" xr:uid="{00000000-0005-0000-0000-00007F330000}"/>
    <cellStyle name="Normal 4 4 2 15 4" xfId="13090" xr:uid="{00000000-0005-0000-0000-000080330000}"/>
    <cellStyle name="Normal 4 4 2 15 4 2" xfId="13091" xr:uid="{00000000-0005-0000-0000-000081330000}"/>
    <cellStyle name="Normal 4 4 2 15 5" xfId="13092" xr:uid="{00000000-0005-0000-0000-000082330000}"/>
    <cellStyle name="Normal 4 4 2 16" xfId="13093" xr:uid="{00000000-0005-0000-0000-000083330000}"/>
    <cellStyle name="Normal 4 4 2 16 2" xfId="13094" xr:uid="{00000000-0005-0000-0000-000084330000}"/>
    <cellStyle name="Normal 4 4 2 16 2 2" xfId="13095" xr:uid="{00000000-0005-0000-0000-000085330000}"/>
    <cellStyle name="Normal 4 4 2 16 3" xfId="13096" xr:uid="{00000000-0005-0000-0000-000086330000}"/>
    <cellStyle name="Normal 4 4 2 17" xfId="13097" xr:uid="{00000000-0005-0000-0000-000087330000}"/>
    <cellStyle name="Normal 4 4 2 17 2" xfId="13098" xr:uid="{00000000-0005-0000-0000-000088330000}"/>
    <cellStyle name="Normal 4 4 2 17 2 2" xfId="13099" xr:uid="{00000000-0005-0000-0000-000089330000}"/>
    <cellStyle name="Normal 4 4 2 17 3" xfId="13100" xr:uid="{00000000-0005-0000-0000-00008A330000}"/>
    <cellStyle name="Normal 4 4 2 18" xfId="13101" xr:uid="{00000000-0005-0000-0000-00008B330000}"/>
    <cellStyle name="Normal 4 4 2 18 2" xfId="13102" xr:uid="{00000000-0005-0000-0000-00008C330000}"/>
    <cellStyle name="Normal 4 4 2 19" xfId="13103" xr:uid="{00000000-0005-0000-0000-00008D330000}"/>
    <cellStyle name="Normal 4 4 2 2" xfId="13104" xr:uid="{00000000-0005-0000-0000-00008E330000}"/>
    <cellStyle name="Normal 4 4 2 2 10" xfId="13105" xr:uid="{00000000-0005-0000-0000-00008F330000}"/>
    <cellStyle name="Normal 4 4 2 2 2" xfId="13106" xr:uid="{00000000-0005-0000-0000-000090330000}"/>
    <cellStyle name="Normal 4 4 2 2 2 2" xfId="13107" xr:uid="{00000000-0005-0000-0000-000091330000}"/>
    <cellStyle name="Normal 4 4 2 2 2 2 2" xfId="13108" xr:uid="{00000000-0005-0000-0000-000092330000}"/>
    <cellStyle name="Normal 4 4 2 2 2 2 2 2" xfId="13109" xr:uid="{00000000-0005-0000-0000-000093330000}"/>
    <cellStyle name="Normal 4 4 2 2 2 2 2 2 2" xfId="13110" xr:uid="{00000000-0005-0000-0000-000094330000}"/>
    <cellStyle name="Normal 4 4 2 2 2 2 2 2 3" xfId="13111" xr:uid="{00000000-0005-0000-0000-000095330000}"/>
    <cellStyle name="Normal 4 4 2 2 2 2 2 3" xfId="13112" xr:uid="{00000000-0005-0000-0000-000096330000}"/>
    <cellStyle name="Normal 4 4 2 2 2 2 2 4" xfId="13113" xr:uid="{00000000-0005-0000-0000-000097330000}"/>
    <cellStyle name="Normal 4 4 2 2 2 2 2 5" xfId="13114" xr:uid="{00000000-0005-0000-0000-000098330000}"/>
    <cellStyle name="Normal 4 4 2 2 2 2 3" xfId="13115" xr:uid="{00000000-0005-0000-0000-000099330000}"/>
    <cellStyle name="Normal 4 4 2 2 2 2 3 2" xfId="13116" xr:uid="{00000000-0005-0000-0000-00009A330000}"/>
    <cellStyle name="Normal 4 4 2 2 2 2 3 2 2" xfId="13117" xr:uid="{00000000-0005-0000-0000-00009B330000}"/>
    <cellStyle name="Normal 4 4 2 2 2 2 3 2 3" xfId="13118" xr:uid="{00000000-0005-0000-0000-00009C330000}"/>
    <cellStyle name="Normal 4 4 2 2 2 2 3 3" xfId="13119" xr:uid="{00000000-0005-0000-0000-00009D330000}"/>
    <cellStyle name="Normal 4 4 2 2 2 2 3 4" xfId="13120" xr:uid="{00000000-0005-0000-0000-00009E330000}"/>
    <cellStyle name="Normal 4 4 2 2 2 2 4" xfId="13121" xr:uid="{00000000-0005-0000-0000-00009F330000}"/>
    <cellStyle name="Normal 4 4 2 2 2 2 4 2" xfId="13122" xr:uid="{00000000-0005-0000-0000-0000A0330000}"/>
    <cellStyle name="Normal 4 4 2 2 2 2 4 2 2" xfId="13123" xr:uid="{00000000-0005-0000-0000-0000A1330000}"/>
    <cellStyle name="Normal 4 4 2 2 2 2 4 2 3" xfId="13124" xr:uid="{00000000-0005-0000-0000-0000A2330000}"/>
    <cellStyle name="Normal 4 4 2 2 2 2 4 3" xfId="13125" xr:uid="{00000000-0005-0000-0000-0000A3330000}"/>
    <cellStyle name="Normal 4 4 2 2 2 2 4 4" xfId="13126" xr:uid="{00000000-0005-0000-0000-0000A4330000}"/>
    <cellStyle name="Normal 4 4 2 2 2 2 5" xfId="13127" xr:uid="{00000000-0005-0000-0000-0000A5330000}"/>
    <cellStyle name="Normal 4 4 2 2 2 2 5 2" xfId="13128" xr:uid="{00000000-0005-0000-0000-0000A6330000}"/>
    <cellStyle name="Normal 4 4 2 2 2 2 5 3" xfId="13129" xr:uid="{00000000-0005-0000-0000-0000A7330000}"/>
    <cellStyle name="Normal 4 4 2 2 2 2 6" xfId="13130" xr:uid="{00000000-0005-0000-0000-0000A8330000}"/>
    <cellStyle name="Normal 4 4 2 2 2 2 7" xfId="13131" xr:uid="{00000000-0005-0000-0000-0000A9330000}"/>
    <cellStyle name="Normal 4 4 2 2 2 2 8" xfId="13132" xr:uid="{00000000-0005-0000-0000-0000AA330000}"/>
    <cellStyle name="Normal 4 4 2 2 2 3" xfId="13133" xr:uid="{00000000-0005-0000-0000-0000AB330000}"/>
    <cellStyle name="Normal 4 4 2 2 2 3 2" xfId="13134" xr:uid="{00000000-0005-0000-0000-0000AC330000}"/>
    <cellStyle name="Normal 4 4 2 2 2 3 2 2" xfId="13135" xr:uid="{00000000-0005-0000-0000-0000AD330000}"/>
    <cellStyle name="Normal 4 4 2 2 2 3 2 3" xfId="13136" xr:uid="{00000000-0005-0000-0000-0000AE330000}"/>
    <cellStyle name="Normal 4 4 2 2 2 3 3" xfId="13137" xr:uid="{00000000-0005-0000-0000-0000AF330000}"/>
    <cellStyle name="Normal 4 4 2 2 2 3 4" xfId="13138" xr:uid="{00000000-0005-0000-0000-0000B0330000}"/>
    <cellStyle name="Normal 4 4 2 2 2 3 5" xfId="13139" xr:uid="{00000000-0005-0000-0000-0000B1330000}"/>
    <cellStyle name="Normal 4 4 2 2 2 4" xfId="13140" xr:uid="{00000000-0005-0000-0000-0000B2330000}"/>
    <cellStyle name="Normal 4 4 2 2 2 4 2" xfId="13141" xr:uid="{00000000-0005-0000-0000-0000B3330000}"/>
    <cellStyle name="Normal 4 4 2 2 2 4 2 2" xfId="13142" xr:uid="{00000000-0005-0000-0000-0000B4330000}"/>
    <cellStyle name="Normal 4 4 2 2 2 4 2 3" xfId="13143" xr:uid="{00000000-0005-0000-0000-0000B5330000}"/>
    <cellStyle name="Normal 4 4 2 2 2 4 3" xfId="13144" xr:uid="{00000000-0005-0000-0000-0000B6330000}"/>
    <cellStyle name="Normal 4 4 2 2 2 4 4" xfId="13145" xr:uid="{00000000-0005-0000-0000-0000B7330000}"/>
    <cellStyle name="Normal 4 4 2 2 2 5" xfId="13146" xr:uid="{00000000-0005-0000-0000-0000B8330000}"/>
    <cellStyle name="Normal 4 4 2 2 2 5 2" xfId="13147" xr:uid="{00000000-0005-0000-0000-0000B9330000}"/>
    <cellStyle name="Normal 4 4 2 2 2 5 2 2" xfId="13148" xr:uid="{00000000-0005-0000-0000-0000BA330000}"/>
    <cellStyle name="Normal 4 4 2 2 2 5 2 3" xfId="13149" xr:uid="{00000000-0005-0000-0000-0000BB330000}"/>
    <cellStyle name="Normal 4 4 2 2 2 5 3" xfId="13150" xr:uid="{00000000-0005-0000-0000-0000BC330000}"/>
    <cellStyle name="Normal 4 4 2 2 2 5 4" xfId="13151" xr:uid="{00000000-0005-0000-0000-0000BD330000}"/>
    <cellStyle name="Normal 4 4 2 2 2 6" xfId="13152" xr:uid="{00000000-0005-0000-0000-0000BE330000}"/>
    <cellStyle name="Normal 4 4 2 2 2 6 2" xfId="13153" xr:uid="{00000000-0005-0000-0000-0000BF330000}"/>
    <cellStyle name="Normal 4 4 2 2 2 6 3" xfId="13154" xr:uid="{00000000-0005-0000-0000-0000C0330000}"/>
    <cellStyle name="Normal 4 4 2 2 2 7" xfId="13155" xr:uid="{00000000-0005-0000-0000-0000C1330000}"/>
    <cellStyle name="Normal 4 4 2 2 2 8" xfId="13156" xr:uid="{00000000-0005-0000-0000-0000C2330000}"/>
    <cellStyle name="Normal 4 4 2 2 2 9" xfId="13157" xr:uid="{00000000-0005-0000-0000-0000C3330000}"/>
    <cellStyle name="Normal 4 4 2 2 3" xfId="13158" xr:uid="{00000000-0005-0000-0000-0000C4330000}"/>
    <cellStyle name="Normal 4 4 2 2 3 2" xfId="13159" xr:uid="{00000000-0005-0000-0000-0000C5330000}"/>
    <cellStyle name="Normal 4 4 2 2 3 2 2" xfId="13160" xr:uid="{00000000-0005-0000-0000-0000C6330000}"/>
    <cellStyle name="Normal 4 4 2 2 3 2 2 2" xfId="13161" xr:uid="{00000000-0005-0000-0000-0000C7330000}"/>
    <cellStyle name="Normal 4 4 2 2 3 2 2 3" xfId="13162" xr:uid="{00000000-0005-0000-0000-0000C8330000}"/>
    <cellStyle name="Normal 4 4 2 2 3 2 2 4" xfId="13163" xr:uid="{00000000-0005-0000-0000-0000C9330000}"/>
    <cellStyle name="Normal 4 4 2 2 3 2 3" xfId="13164" xr:uid="{00000000-0005-0000-0000-0000CA330000}"/>
    <cellStyle name="Normal 4 4 2 2 3 2 4" xfId="13165" xr:uid="{00000000-0005-0000-0000-0000CB330000}"/>
    <cellStyle name="Normal 4 4 2 2 3 2 5" xfId="13166" xr:uid="{00000000-0005-0000-0000-0000CC330000}"/>
    <cellStyle name="Normal 4 4 2 2 3 3" xfId="13167" xr:uid="{00000000-0005-0000-0000-0000CD330000}"/>
    <cellStyle name="Normal 4 4 2 2 3 3 2" xfId="13168" xr:uid="{00000000-0005-0000-0000-0000CE330000}"/>
    <cellStyle name="Normal 4 4 2 2 3 3 2 2" xfId="13169" xr:uid="{00000000-0005-0000-0000-0000CF330000}"/>
    <cellStyle name="Normal 4 4 2 2 3 3 2 3" xfId="13170" xr:uid="{00000000-0005-0000-0000-0000D0330000}"/>
    <cellStyle name="Normal 4 4 2 2 3 3 3" xfId="13171" xr:uid="{00000000-0005-0000-0000-0000D1330000}"/>
    <cellStyle name="Normal 4 4 2 2 3 3 4" xfId="13172" xr:uid="{00000000-0005-0000-0000-0000D2330000}"/>
    <cellStyle name="Normal 4 4 2 2 3 3 5" xfId="13173" xr:uid="{00000000-0005-0000-0000-0000D3330000}"/>
    <cellStyle name="Normal 4 4 2 2 3 4" xfId="13174" xr:uid="{00000000-0005-0000-0000-0000D4330000}"/>
    <cellStyle name="Normal 4 4 2 2 3 4 2" xfId="13175" xr:uid="{00000000-0005-0000-0000-0000D5330000}"/>
    <cellStyle name="Normal 4 4 2 2 3 4 2 2" xfId="13176" xr:uid="{00000000-0005-0000-0000-0000D6330000}"/>
    <cellStyle name="Normal 4 4 2 2 3 4 2 3" xfId="13177" xr:uid="{00000000-0005-0000-0000-0000D7330000}"/>
    <cellStyle name="Normal 4 4 2 2 3 4 3" xfId="13178" xr:uid="{00000000-0005-0000-0000-0000D8330000}"/>
    <cellStyle name="Normal 4 4 2 2 3 4 4" xfId="13179" xr:uid="{00000000-0005-0000-0000-0000D9330000}"/>
    <cellStyle name="Normal 4 4 2 2 3 5" xfId="13180" xr:uid="{00000000-0005-0000-0000-0000DA330000}"/>
    <cellStyle name="Normal 4 4 2 2 3 5 2" xfId="13181" xr:uid="{00000000-0005-0000-0000-0000DB330000}"/>
    <cellStyle name="Normal 4 4 2 2 3 5 3" xfId="13182" xr:uid="{00000000-0005-0000-0000-0000DC330000}"/>
    <cellStyle name="Normal 4 4 2 2 3 6" xfId="13183" xr:uid="{00000000-0005-0000-0000-0000DD330000}"/>
    <cellStyle name="Normal 4 4 2 2 3 7" xfId="13184" xr:uid="{00000000-0005-0000-0000-0000DE330000}"/>
    <cellStyle name="Normal 4 4 2 2 3 8" xfId="13185" xr:uid="{00000000-0005-0000-0000-0000DF330000}"/>
    <cellStyle name="Normal 4 4 2 2 4" xfId="13186" xr:uid="{00000000-0005-0000-0000-0000E0330000}"/>
    <cellStyle name="Normal 4 4 2 2 4 2" xfId="13187" xr:uid="{00000000-0005-0000-0000-0000E1330000}"/>
    <cellStyle name="Normal 4 4 2 2 4 2 2" xfId="13188" xr:uid="{00000000-0005-0000-0000-0000E2330000}"/>
    <cellStyle name="Normal 4 4 2 2 4 2 3" xfId="13189" xr:uid="{00000000-0005-0000-0000-0000E3330000}"/>
    <cellStyle name="Normal 4 4 2 2 4 2 4" xfId="13190" xr:uid="{00000000-0005-0000-0000-0000E4330000}"/>
    <cellStyle name="Normal 4 4 2 2 4 3" xfId="13191" xr:uid="{00000000-0005-0000-0000-0000E5330000}"/>
    <cellStyle name="Normal 4 4 2 2 4 4" xfId="13192" xr:uid="{00000000-0005-0000-0000-0000E6330000}"/>
    <cellStyle name="Normal 4 4 2 2 4 5" xfId="13193" xr:uid="{00000000-0005-0000-0000-0000E7330000}"/>
    <cellStyle name="Normal 4 4 2 2 5" xfId="13194" xr:uid="{00000000-0005-0000-0000-0000E8330000}"/>
    <cellStyle name="Normal 4 4 2 2 5 2" xfId="13195" xr:uid="{00000000-0005-0000-0000-0000E9330000}"/>
    <cellStyle name="Normal 4 4 2 2 5 2 2" xfId="13196" xr:uid="{00000000-0005-0000-0000-0000EA330000}"/>
    <cellStyle name="Normal 4 4 2 2 5 2 3" xfId="13197" xr:uid="{00000000-0005-0000-0000-0000EB330000}"/>
    <cellStyle name="Normal 4 4 2 2 5 3" xfId="13198" xr:uid="{00000000-0005-0000-0000-0000EC330000}"/>
    <cellStyle name="Normal 4 4 2 2 5 4" xfId="13199" xr:uid="{00000000-0005-0000-0000-0000ED330000}"/>
    <cellStyle name="Normal 4 4 2 2 5 5" xfId="13200" xr:uid="{00000000-0005-0000-0000-0000EE330000}"/>
    <cellStyle name="Normal 4 4 2 2 6" xfId="13201" xr:uid="{00000000-0005-0000-0000-0000EF330000}"/>
    <cellStyle name="Normal 4 4 2 2 6 2" xfId="13202" xr:uid="{00000000-0005-0000-0000-0000F0330000}"/>
    <cellStyle name="Normal 4 4 2 2 6 2 2" xfId="13203" xr:uid="{00000000-0005-0000-0000-0000F1330000}"/>
    <cellStyle name="Normal 4 4 2 2 6 2 3" xfId="13204" xr:uid="{00000000-0005-0000-0000-0000F2330000}"/>
    <cellStyle name="Normal 4 4 2 2 6 3" xfId="13205" xr:uid="{00000000-0005-0000-0000-0000F3330000}"/>
    <cellStyle name="Normal 4 4 2 2 6 4" xfId="13206" xr:uid="{00000000-0005-0000-0000-0000F4330000}"/>
    <cellStyle name="Normal 4 4 2 2 7" xfId="13207" xr:uid="{00000000-0005-0000-0000-0000F5330000}"/>
    <cellStyle name="Normal 4 4 2 2 7 2" xfId="13208" xr:uid="{00000000-0005-0000-0000-0000F6330000}"/>
    <cellStyle name="Normal 4 4 2 2 7 3" xfId="13209" xr:uid="{00000000-0005-0000-0000-0000F7330000}"/>
    <cellStyle name="Normal 4 4 2 2 8" xfId="13210" xr:uid="{00000000-0005-0000-0000-0000F8330000}"/>
    <cellStyle name="Normal 4 4 2 2 9" xfId="13211" xr:uid="{00000000-0005-0000-0000-0000F9330000}"/>
    <cellStyle name="Normal 4 4 2 20" xfId="13212" xr:uid="{00000000-0005-0000-0000-0000FA330000}"/>
    <cellStyle name="Normal 4 4 2 3" xfId="13213" xr:uid="{00000000-0005-0000-0000-0000FB330000}"/>
    <cellStyle name="Normal 4 4 2 3 2" xfId="13214" xr:uid="{00000000-0005-0000-0000-0000FC330000}"/>
    <cellStyle name="Normal 4 4 2 3 2 2" xfId="13215" xr:uid="{00000000-0005-0000-0000-0000FD330000}"/>
    <cellStyle name="Normal 4 4 2 3 2 2 2" xfId="13216" xr:uid="{00000000-0005-0000-0000-0000FE330000}"/>
    <cellStyle name="Normal 4 4 2 3 2 2 2 2" xfId="13217" xr:uid="{00000000-0005-0000-0000-0000FF330000}"/>
    <cellStyle name="Normal 4 4 2 3 2 2 2 3" xfId="13218" xr:uid="{00000000-0005-0000-0000-000000340000}"/>
    <cellStyle name="Normal 4 4 2 3 2 2 2 4" xfId="13219" xr:uid="{00000000-0005-0000-0000-000001340000}"/>
    <cellStyle name="Normal 4 4 2 3 2 2 3" xfId="13220" xr:uid="{00000000-0005-0000-0000-000002340000}"/>
    <cellStyle name="Normal 4 4 2 3 2 2 4" xfId="13221" xr:uid="{00000000-0005-0000-0000-000003340000}"/>
    <cellStyle name="Normal 4 4 2 3 2 2 5" xfId="13222" xr:uid="{00000000-0005-0000-0000-000004340000}"/>
    <cellStyle name="Normal 4 4 2 3 2 3" xfId="13223" xr:uid="{00000000-0005-0000-0000-000005340000}"/>
    <cellStyle name="Normal 4 4 2 3 2 3 2" xfId="13224" xr:uid="{00000000-0005-0000-0000-000006340000}"/>
    <cellStyle name="Normal 4 4 2 3 2 3 2 2" xfId="13225" xr:uid="{00000000-0005-0000-0000-000007340000}"/>
    <cellStyle name="Normal 4 4 2 3 2 3 2 3" xfId="13226" xr:uid="{00000000-0005-0000-0000-000008340000}"/>
    <cellStyle name="Normal 4 4 2 3 2 3 3" xfId="13227" xr:uid="{00000000-0005-0000-0000-000009340000}"/>
    <cellStyle name="Normal 4 4 2 3 2 3 4" xfId="13228" xr:uid="{00000000-0005-0000-0000-00000A340000}"/>
    <cellStyle name="Normal 4 4 2 3 2 3 5" xfId="13229" xr:uid="{00000000-0005-0000-0000-00000B340000}"/>
    <cellStyle name="Normal 4 4 2 3 2 4" xfId="13230" xr:uid="{00000000-0005-0000-0000-00000C340000}"/>
    <cellStyle name="Normal 4 4 2 3 2 4 2" xfId="13231" xr:uid="{00000000-0005-0000-0000-00000D340000}"/>
    <cellStyle name="Normal 4 4 2 3 2 4 2 2" xfId="13232" xr:uid="{00000000-0005-0000-0000-00000E340000}"/>
    <cellStyle name="Normal 4 4 2 3 2 4 2 3" xfId="13233" xr:uid="{00000000-0005-0000-0000-00000F340000}"/>
    <cellStyle name="Normal 4 4 2 3 2 4 3" xfId="13234" xr:uid="{00000000-0005-0000-0000-000010340000}"/>
    <cellStyle name="Normal 4 4 2 3 2 4 4" xfId="13235" xr:uid="{00000000-0005-0000-0000-000011340000}"/>
    <cellStyle name="Normal 4 4 2 3 2 5" xfId="13236" xr:uid="{00000000-0005-0000-0000-000012340000}"/>
    <cellStyle name="Normal 4 4 2 3 2 5 2" xfId="13237" xr:uid="{00000000-0005-0000-0000-000013340000}"/>
    <cellStyle name="Normal 4 4 2 3 2 5 3" xfId="13238" xr:uid="{00000000-0005-0000-0000-000014340000}"/>
    <cellStyle name="Normal 4 4 2 3 2 6" xfId="13239" xr:uid="{00000000-0005-0000-0000-000015340000}"/>
    <cellStyle name="Normal 4 4 2 3 2 7" xfId="13240" xr:uid="{00000000-0005-0000-0000-000016340000}"/>
    <cellStyle name="Normal 4 4 2 3 2 8" xfId="13241" xr:uid="{00000000-0005-0000-0000-000017340000}"/>
    <cellStyle name="Normal 4 4 2 3 3" xfId="13242" xr:uid="{00000000-0005-0000-0000-000018340000}"/>
    <cellStyle name="Normal 4 4 2 3 3 2" xfId="13243" xr:uid="{00000000-0005-0000-0000-000019340000}"/>
    <cellStyle name="Normal 4 4 2 3 3 2 2" xfId="13244" xr:uid="{00000000-0005-0000-0000-00001A340000}"/>
    <cellStyle name="Normal 4 4 2 3 3 2 2 2" xfId="13245" xr:uid="{00000000-0005-0000-0000-00001B340000}"/>
    <cellStyle name="Normal 4 4 2 3 3 2 3" xfId="13246" xr:uid="{00000000-0005-0000-0000-00001C340000}"/>
    <cellStyle name="Normal 4 4 2 3 3 2 4" xfId="13247" xr:uid="{00000000-0005-0000-0000-00001D340000}"/>
    <cellStyle name="Normal 4 4 2 3 3 3" xfId="13248" xr:uid="{00000000-0005-0000-0000-00001E340000}"/>
    <cellStyle name="Normal 4 4 2 3 3 3 2" xfId="13249" xr:uid="{00000000-0005-0000-0000-00001F340000}"/>
    <cellStyle name="Normal 4 4 2 3 3 4" xfId="13250" xr:uid="{00000000-0005-0000-0000-000020340000}"/>
    <cellStyle name="Normal 4 4 2 3 3 5" xfId="13251" xr:uid="{00000000-0005-0000-0000-000021340000}"/>
    <cellStyle name="Normal 4 4 2 3 4" xfId="13252" xr:uid="{00000000-0005-0000-0000-000022340000}"/>
    <cellStyle name="Normal 4 4 2 3 4 2" xfId="13253" xr:uid="{00000000-0005-0000-0000-000023340000}"/>
    <cellStyle name="Normal 4 4 2 3 4 2 2" xfId="13254" xr:uid="{00000000-0005-0000-0000-000024340000}"/>
    <cellStyle name="Normal 4 4 2 3 4 2 3" xfId="13255" xr:uid="{00000000-0005-0000-0000-000025340000}"/>
    <cellStyle name="Normal 4 4 2 3 4 2 4" xfId="13256" xr:uid="{00000000-0005-0000-0000-000026340000}"/>
    <cellStyle name="Normal 4 4 2 3 4 3" xfId="13257" xr:uid="{00000000-0005-0000-0000-000027340000}"/>
    <cellStyle name="Normal 4 4 2 3 4 4" xfId="13258" xr:uid="{00000000-0005-0000-0000-000028340000}"/>
    <cellStyle name="Normal 4 4 2 3 4 5" xfId="13259" xr:uid="{00000000-0005-0000-0000-000029340000}"/>
    <cellStyle name="Normal 4 4 2 3 5" xfId="13260" xr:uid="{00000000-0005-0000-0000-00002A340000}"/>
    <cellStyle name="Normal 4 4 2 3 5 2" xfId="13261" xr:uid="{00000000-0005-0000-0000-00002B340000}"/>
    <cellStyle name="Normal 4 4 2 3 5 2 2" xfId="13262" xr:uid="{00000000-0005-0000-0000-00002C340000}"/>
    <cellStyle name="Normal 4 4 2 3 5 2 3" xfId="13263" xr:uid="{00000000-0005-0000-0000-00002D340000}"/>
    <cellStyle name="Normal 4 4 2 3 5 3" xfId="13264" xr:uid="{00000000-0005-0000-0000-00002E340000}"/>
    <cellStyle name="Normal 4 4 2 3 5 4" xfId="13265" xr:uid="{00000000-0005-0000-0000-00002F340000}"/>
    <cellStyle name="Normal 4 4 2 3 5 5" xfId="13266" xr:uid="{00000000-0005-0000-0000-000030340000}"/>
    <cellStyle name="Normal 4 4 2 3 6" xfId="13267" xr:uid="{00000000-0005-0000-0000-000031340000}"/>
    <cellStyle name="Normal 4 4 2 3 6 2" xfId="13268" xr:uid="{00000000-0005-0000-0000-000032340000}"/>
    <cellStyle name="Normal 4 4 2 3 6 3" xfId="13269" xr:uid="{00000000-0005-0000-0000-000033340000}"/>
    <cellStyle name="Normal 4 4 2 3 7" xfId="13270" xr:uid="{00000000-0005-0000-0000-000034340000}"/>
    <cellStyle name="Normal 4 4 2 3 8" xfId="13271" xr:uid="{00000000-0005-0000-0000-000035340000}"/>
    <cellStyle name="Normal 4 4 2 3 9" xfId="13272" xr:uid="{00000000-0005-0000-0000-000036340000}"/>
    <cellStyle name="Normal 4 4 2 4" xfId="13273" xr:uid="{00000000-0005-0000-0000-000037340000}"/>
    <cellStyle name="Normal 4 4 2 4 2" xfId="13274" xr:uid="{00000000-0005-0000-0000-000038340000}"/>
    <cellStyle name="Normal 4 4 2 4 2 2" xfId="13275" xr:uid="{00000000-0005-0000-0000-000039340000}"/>
    <cellStyle name="Normal 4 4 2 4 2 2 2" xfId="13276" xr:uid="{00000000-0005-0000-0000-00003A340000}"/>
    <cellStyle name="Normal 4 4 2 4 2 2 2 2" xfId="13277" xr:uid="{00000000-0005-0000-0000-00003B340000}"/>
    <cellStyle name="Normal 4 4 2 4 2 2 3" xfId="13278" xr:uid="{00000000-0005-0000-0000-00003C340000}"/>
    <cellStyle name="Normal 4 4 2 4 2 2 4" xfId="13279" xr:uid="{00000000-0005-0000-0000-00003D340000}"/>
    <cellStyle name="Normal 4 4 2 4 2 3" xfId="13280" xr:uid="{00000000-0005-0000-0000-00003E340000}"/>
    <cellStyle name="Normal 4 4 2 4 2 3 2" xfId="13281" xr:uid="{00000000-0005-0000-0000-00003F340000}"/>
    <cellStyle name="Normal 4 4 2 4 2 4" xfId="13282" xr:uid="{00000000-0005-0000-0000-000040340000}"/>
    <cellStyle name="Normal 4 4 2 4 2 5" xfId="13283" xr:uid="{00000000-0005-0000-0000-000041340000}"/>
    <cellStyle name="Normal 4 4 2 4 3" xfId="13284" xr:uid="{00000000-0005-0000-0000-000042340000}"/>
    <cellStyle name="Normal 4 4 2 4 3 2" xfId="13285" xr:uid="{00000000-0005-0000-0000-000043340000}"/>
    <cellStyle name="Normal 4 4 2 4 3 2 2" xfId="13286" xr:uid="{00000000-0005-0000-0000-000044340000}"/>
    <cellStyle name="Normal 4 4 2 4 3 2 2 2" xfId="13287" xr:uid="{00000000-0005-0000-0000-000045340000}"/>
    <cellStyle name="Normal 4 4 2 4 3 2 3" xfId="13288" xr:uid="{00000000-0005-0000-0000-000046340000}"/>
    <cellStyle name="Normal 4 4 2 4 3 2 4" xfId="13289" xr:uid="{00000000-0005-0000-0000-000047340000}"/>
    <cellStyle name="Normal 4 4 2 4 3 3" xfId="13290" xr:uid="{00000000-0005-0000-0000-000048340000}"/>
    <cellStyle name="Normal 4 4 2 4 3 3 2" xfId="13291" xr:uid="{00000000-0005-0000-0000-000049340000}"/>
    <cellStyle name="Normal 4 4 2 4 3 4" xfId="13292" xr:uid="{00000000-0005-0000-0000-00004A340000}"/>
    <cellStyle name="Normal 4 4 2 4 3 5" xfId="13293" xr:uid="{00000000-0005-0000-0000-00004B340000}"/>
    <cellStyle name="Normal 4 4 2 4 4" xfId="13294" xr:uid="{00000000-0005-0000-0000-00004C340000}"/>
    <cellStyle name="Normal 4 4 2 4 4 2" xfId="13295" xr:uid="{00000000-0005-0000-0000-00004D340000}"/>
    <cellStyle name="Normal 4 4 2 4 4 2 2" xfId="13296" xr:uid="{00000000-0005-0000-0000-00004E340000}"/>
    <cellStyle name="Normal 4 4 2 4 4 2 3" xfId="13297" xr:uid="{00000000-0005-0000-0000-00004F340000}"/>
    <cellStyle name="Normal 4 4 2 4 4 2 4" xfId="13298" xr:uid="{00000000-0005-0000-0000-000050340000}"/>
    <cellStyle name="Normal 4 4 2 4 4 3" xfId="13299" xr:uid="{00000000-0005-0000-0000-000051340000}"/>
    <cellStyle name="Normal 4 4 2 4 4 4" xfId="13300" xr:uid="{00000000-0005-0000-0000-000052340000}"/>
    <cellStyle name="Normal 4 4 2 4 4 5" xfId="13301" xr:uid="{00000000-0005-0000-0000-000053340000}"/>
    <cellStyle name="Normal 4 4 2 4 5" xfId="13302" xr:uid="{00000000-0005-0000-0000-000054340000}"/>
    <cellStyle name="Normal 4 4 2 4 5 2" xfId="13303" xr:uid="{00000000-0005-0000-0000-000055340000}"/>
    <cellStyle name="Normal 4 4 2 4 5 3" xfId="13304" xr:uid="{00000000-0005-0000-0000-000056340000}"/>
    <cellStyle name="Normal 4 4 2 4 5 4" xfId="13305" xr:uid="{00000000-0005-0000-0000-000057340000}"/>
    <cellStyle name="Normal 4 4 2 4 6" xfId="13306" xr:uid="{00000000-0005-0000-0000-000058340000}"/>
    <cellStyle name="Normal 4 4 2 4 7" xfId="13307" xr:uid="{00000000-0005-0000-0000-000059340000}"/>
    <cellStyle name="Normal 4 4 2 4 8" xfId="13308" xr:uid="{00000000-0005-0000-0000-00005A340000}"/>
    <cellStyle name="Normal 4 4 2 5" xfId="13309" xr:uid="{00000000-0005-0000-0000-00005B340000}"/>
    <cellStyle name="Normal 4 4 2 5 2" xfId="13310" xr:uid="{00000000-0005-0000-0000-00005C340000}"/>
    <cellStyle name="Normal 4 4 2 5 2 2" xfId="13311" xr:uid="{00000000-0005-0000-0000-00005D340000}"/>
    <cellStyle name="Normal 4 4 2 5 2 2 2" xfId="13312" xr:uid="{00000000-0005-0000-0000-00005E340000}"/>
    <cellStyle name="Normal 4 4 2 5 2 2 3" xfId="13313" xr:uid="{00000000-0005-0000-0000-00005F340000}"/>
    <cellStyle name="Normal 4 4 2 5 2 3" xfId="13314" xr:uid="{00000000-0005-0000-0000-000060340000}"/>
    <cellStyle name="Normal 4 4 2 5 2 3 2" xfId="13315" xr:uid="{00000000-0005-0000-0000-000061340000}"/>
    <cellStyle name="Normal 4 4 2 5 2 4" xfId="13316" xr:uid="{00000000-0005-0000-0000-000062340000}"/>
    <cellStyle name="Normal 4 4 2 5 3" xfId="13317" xr:uid="{00000000-0005-0000-0000-000063340000}"/>
    <cellStyle name="Normal 4 4 2 5 3 2" xfId="13318" xr:uid="{00000000-0005-0000-0000-000064340000}"/>
    <cellStyle name="Normal 4 4 2 5 3 2 2" xfId="13319" xr:uid="{00000000-0005-0000-0000-000065340000}"/>
    <cellStyle name="Normal 4 4 2 5 3 3" xfId="13320" xr:uid="{00000000-0005-0000-0000-000066340000}"/>
    <cellStyle name="Normal 4 4 2 5 3 4" xfId="13321" xr:uid="{00000000-0005-0000-0000-000067340000}"/>
    <cellStyle name="Normal 4 4 2 5 4" xfId="13322" xr:uid="{00000000-0005-0000-0000-000068340000}"/>
    <cellStyle name="Normal 4 4 2 5 4 2" xfId="13323" xr:uid="{00000000-0005-0000-0000-000069340000}"/>
    <cellStyle name="Normal 4 4 2 5 4 3" xfId="13324" xr:uid="{00000000-0005-0000-0000-00006A340000}"/>
    <cellStyle name="Normal 4 4 2 5 5" xfId="13325" xr:uid="{00000000-0005-0000-0000-00006B340000}"/>
    <cellStyle name="Normal 4 4 2 5 6" xfId="13326" xr:uid="{00000000-0005-0000-0000-00006C340000}"/>
    <cellStyle name="Normal 4 4 2 6" xfId="13327" xr:uid="{00000000-0005-0000-0000-00006D340000}"/>
    <cellStyle name="Normal 4 4 2 6 2" xfId="13328" xr:uid="{00000000-0005-0000-0000-00006E340000}"/>
    <cellStyle name="Normal 4 4 2 6 2 2" xfId="13329" xr:uid="{00000000-0005-0000-0000-00006F340000}"/>
    <cellStyle name="Normal 4 4 2 6 2 2 2" xfId="13330" xr:uid="{00000000-0005-0000-0000-000070340000}"/>
    <cellStyle name="Normal 4 4 2 6 2 2 3" xfId="13331" xr:uid="{00000000-0005-0000-0000-000071340000}"/>
    <cellStyle name="Normal 4 4 2 6 2 3" xfId="13332" xr:uid="{00000000-0005-0000-0000-000072340000}"/>
    <cellStyle name="Normal 4 4 2 6 2 3 2" xfId="13333" xr:uid="{00000000-0005-0000-0000-000073340000}"/>
    <cellStyle name="Normal 4 4 2 6 2 4" xfId="13334" xr:uid="{00000000-0005-0000-0000-000074340000}"/>
    <cellStyle name="Normal 4 4 2 6 3" xfId="13335" xr:uid="{00000000-0005-0000-0000-000075340000}"/>
    <cellStyle name="Normal 4 4 2 6 3 2" xfId="13336" xr:uid="{00000000-0005-0000-0000-000076340000}"/>
    <cellStyle name="Normal 4 4 2 6 3 2 2" xfId="13337" xr:uid="{00000000-0005-0000-0000-000077340000}"/>
    <cellStyle name="Normal 4 4 2 6 3 3" xfId="13338" xr:uid="{00000000-0005-0000-0000-000078340000}"/>
    <cellStyle name="Normal 4 4 2 6 3 4" xfId="13339" xr:uid="{00000000-0005-0000-0000-000079340000}"/>
    <cellStyle name="Normal 4 4 2 6 4" xfId="13340" xr:uid="{00000000-0005-0000-0000-00007A340000}"/>
    <cellStyle name="Normal 4 4 2 6 4 2" xfId="13341" xr:uid="{00000000-0005-0000-0000-00007B340000}"/>
    <cellStyle name="Normal 4 4 2 6 4 3" xfId="13342" xr:uid="{00000000-0005-0000-0000-00007C340000}"/>
    <cellStyle name="Normal 4 4 2 6 5" xfId="13343" xr:uid="{00000000-0005-0000-0000-00007D340000}"/>
    <cellStyle name="Normal 4 4 2 6 6" xfId="13344" xr:uid="{00000000-0005-0000-0000-00007E340000}"/>
    <cellStyle name="Normal 4 4 2 7" xfId="13345" xr:uid="{00000000-0005-0000-0000-00007F340000}"/>
    <cellStyle name="Normal 4 4 2 7 2" xfId="13346" xr:uid="{00000000-0005-0000-0000-000080340000}"/>
    <cellStyle name="Normal 4 4 2 7 2 2" xfId="13347" xr:uid="{00000000-0005-0000-0000-000081340000}"/>
    <cellStyle name="Normal 4 4 2 7 2 2 2" xfId="13348" xr:uid="{00000000-0005-0000-0000-000082340000}"/>
    <cellStyle name="Normal 4 4 2 7 2 2 3" xfId="13349" xr:uid="{00000000-0005-0000-0000-000083340000}"/>
    <cellStyle name="Normal 4 4 2 7 2 3" xfId="13350" xr:uid="{00000000-0005-0000-0000-000084340000}"/>
    <cellStyle name="Normal 4 4 2 7 2 3 2" xfId="13351" xr:uid="{00000000-0005-0000-0000-000085340000}"/>
    <cellStyle name="Normal 4 4 2 7 2 4" xfId="13352" xr:uid="{00000000-0005-0000-0000-000086340000}"/>
    <cellStyle name="Normal 4 4 2 7 3" xfId="13353" xr:uid="{00000000-0005-0000-0000-000087340000}"/>
    <cellStyle name="Normal 4 4 2 7 3 2" xfId="13354" xr:uid="{00000000-0005-0000-0000-000088340000}"/>
    <cellStyle name="Normal 4 4 2 7 3 2 2" xfId="13355" xr:uid="{00000000-0005-0000-0000-000089340000}"/>
    <cellStyle name="Normal 4 4 2 7 3 3" xfId="13356" xr:uid="{00000000-0005-0000-0000-00008A340000}"/>
    <cellStyle name="Normal 4 4 2 7 3 4" xfId="13357" xr:uid="{00000000-0005-0000-0000-00008B340000}"/>
    <cellStyle name="Normal 4 4 2 7 4" xfId="13358" xr:uid="{00000000-0005-0000-0000-00008C340000}"/>
    <cellStyle name="Normal 4 4 2 7 4 2" xfId="13359" xr:uid="{00000000-0005-0000-0000-00008D340000}"/>
    <cellStyle name="Normal 4 4 2 7 4 3" xfId="13360" xr:uid="{00000000-0005-0000-0000-00008E340000}"/>
    <cellStyle name="Normal 4 4 2 7 5" xfId="13361" xr:uid="{00000000-0005-0000-0000-00008F340000}"/>
    <cellStyle name="Normal 4 4 2 7 6" xfId="13362" xr:uid="{00000000-0005-0000-0000-000090340000}"/>
    <cellStyle name="Normal 4 4 2 8" xfId="13363" xr:uid="{00000000-0005-0000-0000-000091340000}"/>
    <cellStyle name="Normal 4 4 2 8 2" xfId="13364" xr:uid="{00000000-0005-0000-0000-000092340000}"/>
    <cellStyle name="Normal 4 4 2 8 2 2" xfId="13365" xr:uid="{00000000-0005-0000-0000-000093340000}"/>
    <cellStyle name="Normal 4 4 2 8 2 2 2" xfId="13366" xr:uid="{00000000-0005-0000-0000-000094340000}"/>
    <cellStyle name="Normal 4 4 2 8 2 3" xfId="13367" xr:uid="{00000000-0005-0000-0000-000095340000}"/>
    <cellStyle name="Normal 4 4 2 8 2 4" xfId="13368" xr:uid="{00000000-0005-0000-0000-000096340000}"/>
    <cellStyle name="Normal 4 4 2 8 3" xfId="13369" xr:uid="{00000000-0005-0000-0000-000097340000}"/>
    <cellStyle name="Normal 4 4 2 8 3 2" xfId="13370" xr:uid="{00000000-0005-0000-0000-000098340000}"/>
    <cellStyle name="Normal 4 4 2 8 3 2 2" xfId="13371" xr:uid="{00000000-0005-0000-0000-000099340000}"/>
    <cellStyle name="Normal 4 4 2 8 3 3" xfId="13372" xr:uid="{00000000-0005-0000-0000-00009A340000}"/>
    <cellStyle name="Normal 4 4 2 8 3 4" xfId="13373" xr:uid="{00000000-0005-0000-0000-00009B340000}"/>
    <cellStyle name="Normal 4 4 2 8 4" xfId="13374" xr:uid="{00000000-0005-0000-0000-00009C340000}"/>
    <cellStyle name="Normal 4 4 2 8 4 2" xfId="13375" xr:uid="{00000000-0005-0000-0000-00009D340000}"/>
    <cellStyle name="Normal 4 4 2 8 5" xfId="13376" xr:uid="{00000000-0005-0000-0000-00009E340000}"/>
    <cellStyle name="Normal 4 4 2 8 6" xfId="13377" xr:uid="{00000000-0005-0000-0000-00009F340000}"/>
    <cellStyle name="Normal 4 4 2 9" xfId="13378" xr:uid="{00000000-0005-0000-0000-0000A0340000}"/>
    <cellStyle name="Normal 4 4 2 9 2" xfId="13379" xr:uid="{00000000-0005-0000-0000-0000A1340000}"/>
    <cellStyle name="Normal 4 4 2 9 2 2" xfId="13380" xr:uid="{00000000-0005-0000-0000-0000A2340000}"/>
    <cellStyle name="Normal 4 4 2 9 2 2 2" xfId="13381" xr:uid="{00000000-0005-0000-0000-0000A3340000}"/>
    <cellStyle name="Normal 4 4 2 9 2 3" xfId="13382" xr:uid="{00000000-0005-0000-0000-0000A4340000}"/>
    <cellStyle name="Normal 4 4 2 9 3" xfId="13383" xr:uid="{00000000-0005-0000-0000-0000A5340000}"/>
    <cellStyle name="Normal 4 4 2 9 3 2" xfId="13384" xr:uid="{00000000-0005-0000-0000-0000A6340000}"/>
    <cellStyle name="Normal 4 4 2 9 3 2 2" xfId="13385" xr:uid="{00000000-0005-0000-0000-0000A7340000}"/>
    <cellStyle name="Normal 4 4 2 9 3 3" xfId="13386" xr:uid="{00000000-0005-0000-0000-0000A8340000}"/>
    <cellStyle name="Normal 4 4 2 9 4" xfId="13387" xr:uid="{00000000-0005-0000-0000-0000A9340000}"/>
    <cellStyle name="Normal 4 4 2 9 4 2" xfId="13388" xr:uid="{00000000-0005-0000-0000-0000AA340000}"/>
    <cellStyle name="Normal 4 4 2 9 5" xfId="13389" xr:uid="{00000000-0005-0000-0000-0000AB340000}"/>
    <cellStyle name="Normal 4 4 2 9 6" xfId="13390" xr:uid="{00000000-0005-0000-0000-0000AC340000}"/>
    <cellStyle name="Normal 4 4 20" xfId="13391" xr:uid="{00000000-0005-0000-0000-0000AD340000}"/>
    <cellStyle name="Normal 4 4 20 2" xfId="13392" xr:uid="{00000000-0005-0000-0000-0000AE340000}"/>
    <cellStyle name="Normal 4 4 20 2 2" xfId="13393" xr:uid="{00000000-0005-0000-0000-0000AF340000}"/>
    <cellStyle name="Normal 4 4 20 3" xfId="13394" xr:uid="{00000000-0005-0000-0000-0000B0340000}"/>
    <cellStyle name="Normal 4 4 21" xfId="13395" xr:uid="{00000000-0005-0000-0000-0000B1340000}"/>
    <cellStyle name="Normal 4 4 21 2" xfId="13396" xr:uid="{00000000-0005-0000-0000-0000B2340000}"/>
    <cellStyle name="Normal 4 4 21 2 2" xfId="13397" xr:uid="{00000000-0005-0000-0000-0000B3340000}"/>
    <cellStyle name="Normal 4 4 21 3" xfId="13398" xr:uid="{00000000-0005-0000-0000-0000B4340000}"/>
    <cellStyle name="Normal 4 4 22" xfId="13399" xr:uid="{00000000-0005-0000-0000-0000B5340000}"/>
    <cellStyle name="Normal 4 4 22 2" xfId="13400" xr:uid="{00000000-0005-0000-0000-0000B6340000}"/>
    <cellStyle name="Normal 4 4 23" xfId="13401" xr:uid="{00000000-0005-0000-0000-0000B7340000}"/>
    <cellStyle name="Normal 4 4 24" xfId="13402" xr:uid="{00000000-0005-0000-0000-0000B8340000}"/>
    <cellStyle name="Normal 4 4 25" xfId="13403" xr:uid="{00000000-0005-0000-0000-0000B9340000}"/>
    <cellStyle name="Normal 4 4 26" xfId="13404" xr:uid="{00000000-0005-0000-0000-0000BA340000}"/>
    <cellStyle name="Normal 4 4 27" xfId="13405" xr:uid="{00000000-0005-0000-0000-0000BB340000}"/>
    <cellStyle name="Normal 4 4 28" xfId="13406" xr:uid="{00000000-0005-0000-0000-0000BC340000}"/>
    <cellStyle name="Normal 4 4 29" xfId="13407" xr:uid="{00000000-0005-0000-0000-0000BD340000}"/>
    <cellStyle name="Normal 4 4 3" xfId="13408" xr:uid="{00000000-0005-0000-0000-0000BE340000}"/>
    <cellStyle name="Normal 4 4 3 10" xfId="13409" xr:uid="{00000000-0005-0000-0000-0000BF340000}"/>
    <cellStyle name="Normal 4 4 3 2" xfId="13410" xr:uid="{00000000-0005-0000-0000-0000C0340000}"/>
    <cellStyle name="Normal 4 4 3 2 2" xfId="13411" xr:uid="{00000000-0005-0000-0000-0000C1340000}"/>
    <cellStyle name="Normal 4 4 3 2 2 2" xfId="13412" xr:uid="{00000000-0005-0000-0000-0000C2340000}"/>
    <cellStyle name="Normal 4 4 3 2 2 2 2" xfId="13413" xr:uid="{00000000-0005-0000-0000-0000C3340000}"/>
    <cellStyle name="Normal 4 4 3 2 2 2 2 2" xfId="13414" xr:uid="{00000000-0005-0000-0000-0000C4340000}"/>
    <cellStyle name="Normal 4 4 3 2 2 2 2 3" xfId="13415" xr:uid="{00000000-0005-0000-0000-0000C5340000}"/>
    <cellStyle name="Normal 4 4 3 2 2 2 3" xfId="13416" xr:uid="{00000000-0005-0000-0000-0000C6340000}"/>
    <cellStyle name="Normal 4 4 3 2 2 2 4" xfId="13417" xr:uid="{00000000-0005-0000-0000-0000C7340000}"/>
    <cellStyle name="Normal 4 4 3 2 2 2 5" xfId="13418" xr:uid="{00000000-0005-0000-0000-0000C8340000}"/>
    <cellStyle name="Normal 4 4 3 2 2 3" xfId="13419" xr:uid="{00000000-0005-0000-0000-0000C9340000}"/>
    <cellStyle name="Normal 4 4 3 2 2 3 2" xfId="13420" xr:uid="{00000000-0005-0000-0000-0000CA340000}"/>
    <cellStyle name="Normal 4 4 3 2 2 3 2 2" xfId="13421" xr:uid="{00000000-0005-0000-0000-0000CB340000}"/>
    <cellStyle name="Normal 4 4 3 2 2 3 2 3" xfId="13422" xr:uid="{00000000-0005-0000-0000-0000CC340000}"/>
    <cellStyle name="Normal 4 4 3 2 2 3 3" xfId="13423" xr:uid="{00000000-0005-0000-0000-0000CD340000}"/>
    <cellStyle name="Normal 4 4 3 2 2 3 4" xfId="13424" xr:uid="{00000000-0005-0000-0000-0000CE340000}"/>
    <cellStyle name="Normal 4 4 3 2 2 4" xfId="13425" xr:uid="{00000000-0005-0000-0000-0000CF340000}"/>
    <cellStyle name="Normal 4 4 3 2 2 4 2" xfId="13426" xr:uid="{00000000-0005-0000-0000-0000D0340000}"/>
    <cellStyle name="Normal 4 4 3 2 2 4 2 2" xfId="13427" xr:uid="{00000000-0005-0000-0000-0000D1340000}"/>
    <cellStyle name="Normal 4 4 3 2 2 4 2 3" xfId="13428" xr:uid="{00000000-0005-0000-0000-0000D2340000}"/>
    <cellStyle name="Normal 4 4 3 2 2 4 3" xfId="13429" xr:uid="{00000000-0005-0000-0000-0000D3340000}"/>
    <cellStyle name="Normal 4 4 3 2 2 4 4" xfId="13430" xr:uid="{00000000-0005-0000-0000-0000D4340000}"/>
    <cellStyle name="Normal 4 4 3 2 2 5" xfId="13431" xr:uid="{00000000-0005-0000-0000-0000D5340000}"/>
    <cellStyle name="Normal 4 4 3 2 2 5 2" xfId="13432" xr:uid="{00000000-0005-0000-0000-0000D6340000}"/>
    <cellStyle name="Normal 4 4 3 2 2 5 3" xfId="13433" xr:uid="{00000000-0005-0000-0000-0000D7340000}"/>
    <cellStyle name="Normal 4 4 3 2 2 6" xfId="13434" xr:uid="{00000000-0005-0000-0000-0000D8340000}"/>
    <cellStyle name="Normal 4 4 3 2 2 7" xfId="13435" xr:uid="{00000000-0005-0000-0000-0000D9340000}"/>
    <cellStyle name="Normal 4 4 3 2 2 8" xfId="13436" xr:uid="{00000000-0005-0000-0000-0000DA340000}"/>
    <cellStyle name="Normal 4 4 3 2 3" xfId="13437" xr:uid="{00000000-0005-0000-0000-0000DB340000}"/>
    <cellStyle name="Normal 4 4 3 2 3 2" xfId="13438" xr:uid="{00000000-0005-0000-0000-0000DC340000}"/>
    <cellStyle name="Normal 4 4 3 2 3 2 2" xfId="13439" xr:uid="{00000000-0005-0000-0000-0000DD340000}"/>
    <cellStyle name="Normal 4 4 3 2 3 2 3" xfId="13440" xr:uid="{00000000-0005-0000-0000-0000DE340000}"/>
    <cellStyle name="Normal 4 4 3 2 3 2 4" xfId="13441" xr:uid="{00000000-0005-0000-0000-0000DF340000}"/>
    <cellStyle name="Normal 4 4 3 2 3 3" xfId="13442" xr:uid="{00000000-0005-0000-0000-0000E0340000}"/>
    <cellStyle name="Normal 4 4 3 2 3 4" xfId="13443" xr:uid="{00000000-0005-0000-0000-0000E1340000}"/>
    <cellStyle name="Normal 4 4 3 2 3 5" xfId="13444" xr:uid="{00000000-0005-0000-0000-0000E2340000}"/>
    <cellStyle name="Normal 4 4 3 2 4" xfId="13445" xr:uid="{00000000-0005-0000-0000-0000E3340000}"/>
    <cellStyle name="Normal 4 4 3 2 4 2" xfId="13446" xr:uid="{00000000-0005-0000-0000-0000E4340000}"/>
    <cellStyle name="Normal 4 4 3 2 4 2 2" xfId="13447" xr:uid="{00000000-0005-0000-0000-0000E5340000}"/>
    <cellStyle name="Normal 4 4 3 2 4 2 3" xfId="13448" xr:uid="{00000000-0005-0000-0000-0000E6340000}"/>
    <cellStyle name="Normal 4 4 3 2 4 3" xfId="13449" xr:uid="{00000000-0005-0000-0000-0000E7340000}"/>
    <cellStyle name="Normal 4 4 3 2 4 4" xfId="13450" xr:uid="{00000000-0005-0000-0000-0000E8340000}"/>
    <cellStyle name="Normal 4 4 3 2 4 5" xfId="13451" xr:uid="{00000000-0005-0000-0000-0000E9340000}"/>
    <cellStyle name="Normal 4 4 3 2 5" xfId="13452" xr:uid="{00000000-0005-0000-0000-0000EA340000}"/>
    <cellStyle name="Normal 4 4 3 2 5 2" xfId="13453" xr:uid="{00000000-0005-0000-0000-0000EB340000}"/>
    <cellStyle name="Normal 4 4 3 2 5 2 2" xfId="13454" xr:uid="{00000000-0005-0000-0000-0000EC340000}"/>
    <cellStyle name="Normal 4 4 3 2 5 2 3" xfId="13455" xr:uid="{00000000-0005-0000-0000-0000ED340000}"/>
    <cellStyle name="Normal 4 4 3 2 5 3" xfId="13456" xr:uid="{00000000-0005-0000-0000-0000EE340000}"/>
    <cellStyle name="Normal 4 4 3 2 5 4" xfId="13457" xr:uid="{00000000-0005-0000-0000-0000EF340000}"/>
    <cellStyle name="Normal 4 4 3 2 6" xfId="13458" xr:uid="{00000000-0005-0000-0000-0000F0340000}"/>
    <cellStyle name="Normal 4 4 3 2 6 2" xfId="13459" xr:uid="{00000000-0005-0000-0000-0000F1340000}"/>
    <cellStyle name="Normal 4 4 3 2 6 3" xfId="13460" xr:uid="{00000000-0005-0000-0000-0000F2340000}"/>
    <cellStyle name="Normal 4 4 3 2 7" xfId="13461" xr:uid="{00000000-0005-0000-0000-0000F3340000}"/>
    <cellStyle name="Normal 4 4 3 2 8" xfId="13462" xr:uid="{00000000-0005-0000-0000-0000F4340000}"/>
    <cellStyle name="Normal 4 4 3 2 9" xfId="13463" xr:uid="{00000000-0005-0000-0000-0000F5340000}"/>
    <cellStyle name="Normal 4 4 3 3" xfId="13464" xr:uid="{00000000-0005-0000-0000-0000F6340000}"/>
    <cellStyle name="Normal 4 4 3 3 2" xfId="13465" xr:uid="{00000000-0005-0000-0000-0000F7340000}"/>
    <cellStyle name="Normal 4 4 3 3 2 2" xfId="13466" xr:uid="{00000000-0005-0000-0000-0000F8340000}"/>
    <cellStyle name="Normal 4 4 3 3 2 2 2" xfId="13467" xr:uid="{00000000-0005-0000-0000-0000F9340000}"/>
    <cellStyle name="Normal 4 4 3 3 2 2 3" xfId="13468" xr:uid="{00000000-0005-0000-0000-0000FA340000}"/>
    <cellStyle name="Normal 4 4 3 3 2 2 4" xfId="13469" xr:uid="{00000000-0005-0000-0000-0000FB340000}"/>
    <cellStyle name="Normal 4 4 3 3 2 3" xfId="13470" xr:uid="{00000000-0005-0000-0000-0000FC340000}"/>
    <cellStyle name="Normal 4 4 3 3 2 4" xfId="13471" xr:uid="{00000000-0005-0000-0000-0000FD340000}"/>
    <cellStyle name="Normal 4 4 3 3 2 5" xfId="13472" xr:uid="{00000000-0005-0000-0000-0000FE340000}"/>
    <cellStyle name="Normal 4 4 3 3 3" xfId="13473" xr:uid="{00000000-0005-0000-0000-0000FF340000}"/>
    <cellStyle name="Normal 4 4 3 3 3 2" xfId="13474" xr:uid="{00000000-0005-0000-0000-000000350000}"/>
    <cellStyle name="Normal 4 4 3 3 3 2 2" xfId="13475" xr:uid="{00000000-0005-0000-0000-000001350000}"/>
    <cellStyle name="Normal 4 4 3 3 3 2 3" xfId="13476" xr:uid="{00000000-0005-0000-0000-000002350000}"/>
    <cellStyle name="Normal 4 4 3 3 3 3" xfId="13477" xr:uid="{00000000-0005-0000-0000-000003350000}"/>
    <cellStyle name="Normal 4 4 3 3 3 4" xfId="13478" xr:uid="{00000000-0005-0000-0000-000004350000}"/>
    <cellStyle name="Normal 4 4 3 3 3 5" xfId="13479" xr:uid="{00000000-0005-0000-0000-000005350000}"/>
    <cellStyle name="Normal 4 4 3 3 4" xfId="13480" xr:uid="{00000000-0005-0000-0000-000006350000}"/>
    <cellStyle name="Normal 4 4 3 3 4 2" xfId="13481" xr:uid="{00000000-0005-0000-0000-000007350000}"/>
    <cellStyle name="Normal 4 4 3 3 4 2 2" xfId="13482" xr:uid="{00000000-0005-0000-0000-000008350000}"/>
    <cellStyle name="Normal 4 4 3 3 4 2 3" xfId="13483" xr:uid="{00000000-0005-0000-0000-000009350000}"/>
    <cellStyle name="Normal 4 4 3 3 4 3" xfId="13484" xr:uid="{00000000-0005-0000-0000-00000A350000}"/>
    <cellStyle name="Normal 4 4 3 3 4 4" xfId="13485" xr:uid="{00000000-0005-0000-0000-00000B350000}"/>
    <cellStyle name="Normal 4 4 3 3 5" xfId="13486" xr:uid="{00000000-0005-0000-0000-00000C350000}"/>
    <cellStyle name="Normal 4 4 3 3 5 2" xfId="13487" xr:uid="{00000000-0005-0000-0000-00000D350000}"/>
    <cellStyle name="Normal 4 4 3 3 5 3" xfId="13488" xr:uid="{00000000-0005-0000-0000-00000E350000}"/>
    <cellStyle name="Normal 4 4 3 3 6" xfId="13489" xr:uid="{00000000-0005-0000-0000-00000F350000}"/>
    <cellStyle name="Normal 4 4 3 3 7" xfId="13490" xr:uid="{00000000-0005-0000-0000-000010350000}"/>
    <cellStyle name="Normal 4 4 3 3 8" xfId="13491" xr:uid="{00000000-0005-0000-0000-000011350000}"/>
    <cellStyle name="Normal 4 4 3 4" xfId="13492" xr:uid="{00000000-0005-0000-0000-000012350000}"/>
    <cellStyle name="Normal 4 4 3 4 2" xfId="13493" xr:uid="{00000000-0005-0000-0000-000013350000}"/>
    <cellStyle name="Normal 4 4 3 4 2 2" xfId="13494" xr:uid="{00000000-0005-0000-0000-000014350000}"/>
    <cellStyle name="Normal 4 4 3 4 2 3" xfId="13495" xr:uid="{00000000-0005-0000-0000-000015350000}"/>
    <cellStyle name="Normal 4 4 3 4 2 4" xfId="13496" xr:uid="{00000000-0005-0000-0000-000016350000}"/>
    <cellStyle name="Normal 4 4 3 4 3" xfId="13497" xr:uid="{00000000-0005-0000-0000-000017350000}"/>
    <cellStyle name="Normal 4 4 3 4 4" xfId="13498" xr:uid="{00000000-0005-0000-0000-000018350000}"/>
    <cellStyle name="Normal 4 4 3 4 5" xfId="13499" xr:uid="{00000000-0005-0000-0000-000019350000}"/>
    <cellStyle name="Normal 4 4 3 5" xfId="13500" xr:uid="{00000000-0005-0000-0000-00001A350000}"/>
    <cellStyle name="Normal 4 4 3 5 2" xfId="13501" xr:uid="{00000000-0005-0000-0000-00001B350000}"/>
    <cellStyle name="Normal 4 4 3 5 2 2" xfId="13502" xr:uid="{00000000-0005-0000-0000-00001C350000}"/>
    <cellStyle name="Normal 4 4 3 5 2 3" xfId="13503" xr:uid="{00000000-0005-0000-0000-00001D350000}"/>
    <cellStyle name="Normal 4 4 3 5 2 4" xfId="13504" xr:uid="{00000000-0005-0000-0000-00001E350000}"/>
    <cellStyle name="Normal 4 4 3 5 3" xfId="13505" xr:uid="{00000000-0005-0000-0000-00001F350000}"/>
    <cellStyle name="Normal 4 4 3 5 4" xfId="13506" xr:uid="{00000000-0005-0000-0000-000020350000}"/>
    <cellStyle name="Normal 4 4 3 5 5" xfId="13507" xr:uid="{00000000-0005-0000-0000-000021350000}"/>
    <cellStyle name="Normal 4 4 3 6" xfId="13508" xr:uid="{00000000-0005-0000-0000-000022350000}"/>
    <cellStyle name="Normal 4 4 3 6 2" xfId="13509" xr:uid="{00000000-0005-0000-0000-000023350000}"/>
    <cellStyle name="Normal 4 4 3 6 2 2" xfId="13510" xr:uid="{00000000-0005-0000-0000-000024350000}"/>
    <cellStyle name="Normal 4 4 3 6 2 3" xfId="13511" xr:uid="{00000000-0005-0000-0000-000025350000}"/>
    <cellStyle name="Normal 4 4 3 6 3" xfId="13512" xr:uid="{00000000-0005-0000-0000-000026350000}"/>
    <cellStyle name="Normal 4 4 3 6 4" xfId="13513" xr:uid="{00000000-0005-0000-0000-000027350000}"/>
    <cellStyle name="Normal 4 4 3 6 5" xfId="13514" xr:uid="{00000000-0005-0000-0000-000028350000}"/>
    <cellStyle name="Normal 4 4 3 7" xfId="13515" xr:uid="{00000000-0005-0000-0000-000029350000}"/>
    <cellStyle name="Normal 4 4 3 7 2" xfId="13516" xr:uid="{00000000-0005-0000-0000-00002A350000}"/>
    <cellStyle name="Normal 4 4 3 7 3" xfId="13517" xr:uid="{00000000-0005-0000-0000-00002B350000}"/>
    <cellStyle name="Normal 4 4 3 8" xfId="13518" xr:uid="{00000000-0005-0000-0000-00002C350000}"/>
    <cellStyle name="Normal 4 4 3 9" xfId="13519" xr:uid="{00000000-0005-0000-0000-00002D350000}"/>
    <cellStyle name="Normal 4 4 30" xfId="43991" xr:uid="{00000000-0005-0000-0000-00002E350000}"/>
    <cellStyle name="Normal 4 4 4" xfId="13520" xr:uid="{00000000-0005-0000-0000-00002F350000}"/>
    <cellStyle name="Normal 4 4 4 2" xfId="13521" xr:uid="{00000000-0005-0000-0000-000030350000}"/>
    <cellStyle name="Normal 4 4 4 2 2" xfId="13522" xr:uid="{00000000-0005-0000-0000-000031350000}"/>
    <cellStyle name="Normal 4 4 4 2 2 2" xfId="13523" xr:uid="{00000000-0005-0000-0000-000032350000}"/>
    <cellStyle name="Normal 4 4 4 2 2 2 2" xfId="13524" xr:uid="{00000000-0005-0000-0000-000033350000}"/>
    <cellStyle name="Normal 4 4 4 2 2 2 3" xfId="13525" xr:uid="{00000000-0005-0000-0000-000034350000}"/>
    <cellStyle name="Normal 4 4 4 2 2 2 4" xfId="13526" xr:uid="{00000000-0005-0000-0000-000035350000}"/>
    <cellStyle name="Normal 4 4 4 2 2 3" xfId="13527" xr:uid="{00000000-0005-0000-0000-000036350000}"/>
    <cellStyle name="Normal 4 4 4 2 2 4" xfId="13528" xr:uid="{00000000-0005-0000-0000-000037350000}"/>
    <cellStyle name="Normal 4 4 4 2 2 5" xfId="13529" xr:uid="{00000000-0005-0000-0000-000038350000}"/>
    <cellStyle name="Normal 4 4 4 2 3" xfId="13530" xr:uid="{00000000-0005-0000-0000-000039350000}"/>
    <cellStyle name="Normal 4 4 4 2 3 2" xfId="13531" xr:uid="{00000000-0005-0000-0000-00003A350000}"/>
    <cellStyle name="Normal 4 4 4 2 3 2 2" xfId="13532" xr:uid="{00000000-0005-0000-0000-00003B350000}"/>
    <cellStyle name="Normal 4 4 4 2 3 2 3" xfId="13533" xr:uid="{00000000-0005-0000-0000-00003C350000}"/>
    <cellStyle name="Normal 4 4 4 2 3 3" xfId="13534" xr:uid="{00000000-0005-0000-0000-00003D350000}"/>
    <cellStyle name="Normal 4 4 4 2 3 4" xfId="13535" xr:uid="{00000000-0005-0000-0000-00003E350000}"/>
    <cellStyle name="Normal 4 4 4 2 3 5" xfId="13536" xr:uid="{00000000-0005-0000-0000-00003F350000}"/>
    <cellStyle name="Normal 4 4 4 2 4" xfId="13537" xr:uid="{00000000-0005-0000-0000-000040350000}"/>
    <cellStyle name="Normal 4 4 4 2 4 2" xfId="13538" xr:uid="{00000000-0005-0000-0000-000041350000}"/>
    <cellStyle name="Normal 4 4 4 2 4 2 2" xfId="13539" xr:uid="{00000000-0005-0000-0000-000042350000}"/>
    <cellStyle name="Normal 4 4 4 2 4 2 3" xfId="13540" xr:uid="{00000000-0005-0000-0000-000043350000}"/>
    <cellStyle name="Normal 4 4 4 2 4 3" xfId="13541" xr:uid="{00000000-0005-0000-0000-000044350000}"/>
    <cellStyle name="Normal 4 4 4 2 4 4" xfId="13542" xr:uid="{00000000-0005-0000-0000-000045350000}"/>
    <cellStyle name="Normal 4 4 4 2 5" xfId="13543" xr:uid="{00000000-0005-0000-0000-000046350000}"/>
    <cellStyle name="Normal 4 4 4 2 5 2" xfId="13544" xr:uid="{00000000-0005-0000-0000-000047350000}"/>
    <cellStyle name="Normal 4 4 4 2 5 3" xfId="13545" xr:uid="{00000000-0005-0000-0000-000048350000}"/>
    <cellStyle name="Normal 4 4 4 2 6" xfId="13546" xr:uid="{00000000-0005-0000-0000-000049350000}"/>
    <cellStyle name="Normal 4 4 4 2 7" xfId="13547" xr:uid="{00000000-0005-0000-0000-00004A350000}"/>
    <cellStyle name="Normal 4 4 4 2 8" xfId="13548" xr:uid="{00000000-0005-0000-0000-00004B350000}"/>
    <cellStyle name="Normal 4 4 4 3" xfId="13549" xr:uid="{00000000-0005-0000-0000-00004C350000}"/>
    <cellStyle name="Normal 4 4 4 3 2" xfId="13550" xr:uid="{00000000-0005-0000-0000-00004D350000}"/>
    <cellStyle name="Normal 4 4 4 3 2 2" xfId="13551" xr:uid="{00000000-0005-0000-0000-00004E350000}"/>
    <cellStyle name="Normal 4 4 4 3 2 2 2" xfId="13552" xr:uid="{00000000-0005-0000-0000-00004F350000}"/>
    <cellStyle name="Normal 4 4 4 3 2 3" xfId="13553" xr:uid="{00000000-0005-0000-0000-000050350000}"/>
    <cellStyle name="Normal 4 4 4 3 2 4" xfId="13554" xr:uid="{00000000-0005-0000-0000-000051350000}"/>
    <cellStyle name="Normal 4 4 4 3 3" xfId="13555" xr:uid="{00000000-0005-0000-0000-000052350000}"/>
    <cellStyle name="Normal 4 4 4 3 3 2" xfId="13556" xr:uid="{00000000-0005-0000-0000-000053350000}"/>
    <cellStyle name="Normal 4 4 4 3 4" xfId="13557" xr:uid="{00000000-0005-0000-0000-000054350000}"/>
    <cellStyle name="Normal 4 4 4 3 5" xfId="13558" xr:uid="{00000000-0005-0000-0000-000055350000}"/>
    <cellStyle name="Normal 4 4 4 4" xfId="13559" xr:uid="{00000000-0005-0000-0000-000056350000}"/>
    <cellStyle name="Normal 4 4 4 4 2" xfId="13560" xr:uid="{00000000-0005-0000-0000-000057350000}"/>
    <cellStyle name="Normal 4 4 4 4 2 2" xfId="13561" xr:uid="{00000000-0005-0000-0000-000058350000}"/>
    <cellStyle name="Normal 4 4 4 4 2 3" xfId="13562" xr:uid="{00000000-0005-0000-0000-000059350000}"/>
    <cellStyle name="Normal 4 4 4 4 2 4" xfId="13563" xr:uid="{00000000-0005-0000-0000-00005A350000}"/>
    <cellStyle name="Normal 4 4 4 4 3" xfId="13564" xr:uid="{00000000-0005-0000-0000-00005B350000}"/>
    <cellStyle name="Normal 4 4 4 4 4" xfId="13565" xr:uid="{00000000-0005-0000-0000-00005C350000}"/>
    <cellStyle name="Normal 4 4 4 4 5" xfId="13566" xr:uid="{00000000-0005-0000-0000-00005D350000}"/>
    <cellStyle name="Normal 4 4 4 5" xfId="13567" xr:uid="{00000000-0005-0000-0000-00005E350000}"/>
    <cellStyle name="Normal 4 4 4 5 2" xfId="13568" xr:uid="{00000000-0005-0000-0000-00005F350000}"/>
    <cellStyle name="Normal 4 4 4 5 2 2" xfId="13569" xr:uid="{00000000-0005-0000-0000-000060350000}"/>
    <cellStyle name="Normal 4 4 4 5 2 3" xfId="13570" xr:uid="{00000000-0005-0000-0000-000061350000}"/>
    <cellStyle name="Normal 4 4 4 5 3" xfId="13571" xr:uid="{00000000-0005-0000-0000-000062350000}"/>
    <cellStyle name="Normal 4 4 4 5 4" xfId="13572" xr:uid="{00000000-0005-0000-0000-000063350000}"/>
    <cellStyle name="Normal 4 4 4 5 5" xfId="13573" xr:uid="{00000000-0005-0000-0000-000064350000}"/>
    <cellStyle name="Normal 4 4 4 6" xfId="13574" xr:uid="{00000000-0005-0000-0000-000065350000}"/>
    <cellStyle name="Normal 4 4 4 6 2" xfId="13575" xr:uid="{00000000-0005-0000-0000-000066350000}"/>
    <cellStyle name="Normal 4 4 4 6 3" xfId="13576" xr:uid="{00000000-0005-0000-0000-000067350000}"/>
    <cellStyle name="Normal 4 4 4 7" xfId="13577" xr:uid="{00000000-0005-0000-0000-000068350000}"/>
    <cellStyle name="Normal 4 4 4 8" xfId="13578" xr:uid="{00000000-0005-0000-0000-000069350000}"/>
    <cellStyle name="Normal 4 4 4 9" xfId="13579" xr:uid="{00000000-0005-0000-0000-00006A350000}"/>
    <cellStyle name="Normal 4 4 5" xfId="13580" xr:uid="{00000000-0005-0000-0000-00006B350000}"/>
    <cellStyle name="Normal 4 4 5 2" xfId="13581" xr:uid="{00000000-0005-0000-0000-00006C350000}"/>
    <cellStyle name="Normal 4 4 5 2 2" xfId="13582" xr:uid="{00000000-0005-0000-0000-00006D350000}"/>
    <cellStyle name="Normal 4 4 5 2 2 2" xfId="13583" xr:uid="{00000000-0005-0000-0000-00006E350000}"/>
    <cellStyle name="Normal 4 4 5 2 2 2 2" xfId="13584" xr:uid="{00000000-0005-0000-0000-00006F350000}"/>
    <cellStyle name="Normal 4 4 5 2 2 2 3" xfId="13585" xr:uid="{00000000-0005-0000-0000-000070350000}"/>
    <cellStyle name="Normal 4 4 5 2 2 2 4" xfId="13586" xr:uid="{00000000-0005-0000-0000-000071350000}"/>
    <cellStyle name="Normal 4 4 5 2 2 3" xfId="13587" xr:uid="{00000000-0005-0000-0000-000072350000}"/>
    <cellStyle name="Normal 4 4 5 2 2 4" xfId="13588" xr:uid="{00000000-0005-0000-0000-000073350000}"/>
    <cellStyle name="Normal 4 4 5 2 2 5" xfId="13589" xr:uid="{00000000-0005-0000-0000-000074350000}"/>
    <cellStyle name="Normal 4 4 5 2 3" xfId="13590" xr:uid="{00000000-0005-0000-0000-000075350000}"/>
    <cellStyle name="Normal 4 4 5 2 3 2" xfId="13591" xr:uid="{00000000-0005-0000-0000-000076350000}"/>
    <cellStyle name="Normal 4 4 5 2 3 2 2" xfId="13592" xr:uid="{00000000-0005-0000-0000-000077350000}"/>
    <cellStyle name="Normal 4 4 5 2 3 2 3" xfId="13593" xr:uid="{00000000-0005-0000-0000-000078350000}"/>
    <cellStyle name="Normal 4 4 5 2 3 3" xfId="13594" xr:uid="{00000000-0005-0000-0000-000079350000}"/>
    <cellStyle name="Normal 4 4 5 2 3 4" xfId="13595" xr:uid="{00000000-0005-0000-0000-00007A350000}"/>
    <cellStyle name="Normal 4 4 5 2 3 5" xfId="13596" xr:uid="{00000000-0005-0000-0000-00007B350000}"/>
    <cellStyle name="Normal 4 4 5 2 4" xfId="13597" xr:uid="{00000000-0005-0000-0000-00007C350000}"/>
    <cellStyle name="Normal 4 4 5 2 4 2" xfId="13598" xr:uid="{00000000-0005-0000-0000-00007D350000}"/>
    <cellStyle name="Normal 4 4 5 2 4 2 2" xfId="13599" xr:uid="{00000000-0005-0000-0000-00007E350000}"/>
    <cellStyle name="Normal 4 4 5 2 4 2 3" xfId="13600" xr:uid="{00000000-0005-0000-0000-00007F350000}"/>
    <cellStyle name="Normal 4 4 5 2 4 3" xfId="13601" xr:uid="{00000000-0005-0000-0000-000080350000}"/>
    <cellStyle name="Normal 4 4 5 2 4 4" xfId="13602" xr:uid="{00000000-0005-0000-0000-000081350000}"/>
    <cellStyle name="Normal 4 4 5 2 5" xfId="13603" xr:uid="{00000000-0005-0000-0000-000082350000}"/>
    <cellStyle name="Normal 4 4 5 2 5 2" xfId="13604" xr:uid="{00000000-0005-0000-0000-000083350000}"/>
    <cellStyle name="Normal 4 4 5 2 5 3" xfId="13605" xr:uid="{00000000-0005-0000-0000-000084350000}"/>
    <cellStyle name="Normal 4 4 5 2 6" xfId="13606" xr:uid="{00000000-0005-0000-0000-000085350000}"/>
    <cellStyle name="Normal 4 4 5 2 7" xfId="13607" xr:uid="{00000000-0005-0000-0000-000086350000}"/>
    <cellStyle name="Normal 4 4 5 2 8" xfId="13608" xr:uid="{00000000-0005-0000-0000-000087350000}"/>
    <cellStyle name="Normal 4 4 5 3" xfId="13609" xr:uid="{00000000-0005-0000-0000-000088350000}"/>
    <cellStyle name="Normal 4 4 5 3 2" xfId="13610" xr:uid="{00000000-0005-0000-0000-000089350000}"/>
    <cellStyle name="Normal 4 4 5 3 2 2" xfId="13611" xr:uid="{00000000-0005-0000-0000-00008A350000}"/>
    <cellStyle name="Normal 4 4 5 3 2 2 2" xfId="13612" xr:uid="{00000000-0005-0000-0000-00008B350000}"/>
    <cellStyle name="Normal 4 4 5 3 2 3" xfId="13613" xr:uid="{00000000-0005-0000-0000-00008C350000}"/>
    <cellStyle name="Normal 4 4 5 3 2 4" xfId="13614" xr:uid="{00000000-0005-0000-0000-00008D350000}"/>
    <cellStyle name="Normal 4 4 5 3 3" xfId="13615" xr:uid="{00000000-0005-0000-0000-00008E350000}"/>
    <cellStyle name="Normal 4 4 5 3 3 2" xfId="13616" xr:uid="{00000000-0005-0000-0000-00008F350000}"/>
    <cellStyle name="Normal 4 4 5 3 4" xfId="13617" xr:uid="{00000000-0005-0000-0000-000090350000}"/>
    <cellStyle name="Normal 4 4 5 3 5" xfId="13618" xr:uid="{00000000-0005-0000-0000-000091350000}"/>
    <cellStyle name="Normal 4 4 5 4" xfId="13619" xr:uid="{00000000-0005-0000-0000-000092350000}"/>
    <cellStyle name="Normal 4 4 5 4 2" xfId="13620" xr:uid="{00000000-0005-0000-0000-000093350000}"/>
    <cellStyle name="Normal 4 4 5 4 2 2" xfId="13621" xr:uid="{00000000-0005-0000-0000-000094350000}"/>
    <cellStyle name="Normal 4 4 5 4 2 3" xfId="13622" xr:uid="{00000000-0005-0000-0000-000095350000}"/>
    <cellStyle name="Normal 4 4 5 4 2 4" xfId="13623" xr:uid="{00000000-0005-0000-0000-000096350000}"/>
    <cellStyle name="Normal 4 4 5 4 3" xfId="13624" xr:uid="{00000000-0005-0000-0000-000097350000}"/>
    <cellStyle name="Normal 4 4 5 4 4" xfId="13625" xr:uid="{00000000-0005-0000-0000-000098350000}"/>
    <cellStyle name="Normal 4 4 5 4 5" xfId="13626" xr:uid="{00000000-0005-0000-0000-000099350000}"/>
    <cellStyle name="Normal 4 4 5 5" xfId="13627" xr:uid="{00000000-0005-0000-0000-00009A350000}"/>
    <cellStyle name="Normal 4 4 5 5 2" xfId="13628" xr:uid="{00000000-0005-0000-0000-00009B350000}"/>
    <cellStyle name="Normal 4 4 5 5 2 2" xfId="13629" xr:uid="{00000000-0005-0000-0000-00009C350000}"/>
    <cellStyle name="Normal 4 4 5 5 2 3" xfId="13630" xr:uid="{00000000-0005-0000-0000-00009D350000}"/>
    <cellStyle name="Normal 4 4 5 5 3" xfId="13631" xr:uid="{00000000-0005-0000-0000-00009E350000}"/>
    <cellStyle name="Normal 4 4 5 5 4" xfId="13632" xr:uid="{00000000-0005-0000-0000-00009F350000}"/>
    <cellStyle name="Normal 4 4 5 5 5" xfId="13633" xr:uid="{00000000-0005-0000-0000-0000A0350000}"/>
    <cellStyle name="Normal 4 4 5 6" xfId="13634" xr:uid="{00000000-0005-0000-0000-0000A1350000}"/>
    <cellStyle name="Normal 4 4 5 6 2" xfId="13635" xr:uid="{00000000-0005-0000-0000-0000A2350000}"/>
    <cellStyle name="Normal 4 4 5 6 3" xfId="13636" xr:uid="{00000000-0005-0000-0000-0000A3350000}"/>
    <cellStyle name="Normal 4 4 5 7" xfId="13637" xr:uid="{00000000-0005-0000-0000-0000A4350000}"/>
    <cellStyle name="Normal 4 4 5 8" xfId="13638" xr:uid="{00000000-0005-0000-0000-0000A5350000}"/>
    <cellStyle name="Normal 4 4 5 9" xfId="13639" xr:uid="{00000000-0005-0000-0000-0000A6350000}"/>
    <cellStyle name="Normal 4 4 6" xfId="13640" xr:uid="{00000000-0005-0000-0000-0000A7350000}"/>
    <cellStyle name="Normal 4 4 6 2" xfId="13641" xr:uid="{00000000-0005-0000-0000-0000A8350000}"/>
    <cellStyle name="Normal 4 4 6 2 2" xfId="13642" xr:uid="{00000000-0005-0000-0000-0000A9350000}"/>
    <cellStyle name="Normal 4 4 6 2 2 2" xfId="13643" xr:uid="{00000000-0005-0000-0000-0000AA350000}"/>
    <cellStyle name="Normal 4 4 6 2 2 2 2" xfId="13644" xr:uid="{00000000-0005-0000-0000-0000AB350000}"/>
    <cellStyle name="Normal 4 4 6 2 2 2 3" xfId="13645" xr:uid="{00000000-0005-0000-0000-0000AC350000}"/>
    <cellStyle name="Normal 4 4 6 2 2 2 4" xfId="13646" xr:uid="{00000000-0005-0000-0000-0000AD350000}"/>
    <cellStyle name="Normal 4 4 6 2 2 3" xfId="13647" xr:uid="{00000000-0005-0000-0000-0000AE350000}"/>
    <cellStyle name="Normal 4 4 6 2 2 4" xfId="13648" xr:uid="{00000000-0005-0000-0000-0000AF350000}"/>
    <cellStyle name="Normal 4 4 6 2 2 5" xfId="13649" xr:uid="{00000000-0005-0000-0000-0000B0350000}"/>
    <cellStyle name="Normal 4 4 6 2 3" xfId="13650" xr:uid="{00000000-0005-0000-0000-0000B1350000}"/>
    <cellStyle name="Normal 4 4 6 2 3 2" xfId="13651" xr:uid="{00000000-0005-0000-0000-0000B2350000}"/>
    <cellStyle name="Normal 4 4 6 2 3 2 2" xfId="13652" xr:uid="{00000000-0005-0000-0000-0000B3350000}"/>
    <cellStyle name="Normal 4 4 6 2 3 2 3" xfId="13653" xr:uid="{00000000-0005-0000-0000-0000B4350000}"/>
    <cellStyle name="Normal 4 4 6 2 3 3" xfId="13654" xr:uid="{00000000-0005-0000-0000-0000B5350000}"/>
    <cellStyle name="Normal 4 4 6 2 3 4" xfId="13655" xr:uid="{00000000-0005-0000-0000-0000B6350000}"/>
    <cellStyle name="Normal 4 4 6 2 3 5" xfId="13656" xr:uid="{00000000-0005-0000-0000-0000B7350000}"/>
    <cellStyle name="Normal 4 4 6 2 4" xfId="13657" xr:uid="{00000000-0005-0000-0000-0000B8350000}"/>
    <cellStyle name="Normal 4 4 6 2 4 2" xfId="13658" xr:uid="{00000000-0005-0000-0000-0000B9350000}"/>
    <cellStyle name="Normal 4 4 6 2 4 2 2" xfId="13659" xr:uid="{00000000-0005-0000-0000-0000BA350000}"/>
    <cellStyle name="Normal 4 4 6 2 4 2 3" xfId="13660" xr:uid="{00000000-0005-0000-0000-0000BB350000}"/>
    <cellStyle name="Normal 4 4 6 2 4 3" xfId="13661" xr:uid="{00000000-0005-0000-0000-0000BC350000}"/>
    <cellStyle name="Normal 4 4 6 2 4 4" xfId="13662" xr:uid="{00000000-0005-0000-0000-0000BD350000}"/>
    <cellStyle name="Normal 4 4 6 2 5" xfId="13663" xr:uid="{00000000-0005-0000-0000-0000BE350000}"/>
    <cellStyle name="Normal 4 4 6 2 5 2" xfId="13664" xr:uid="{00000000-0005-0000-0000-0000BF350000}"/>
    <cellStyle name="Normal 4 4 6 2 5 3" xfId="13665" xr:uid="{00000000-0005-0000-0000-0000C0350000}"/>
    <cellStyle name="Normal 4 4 6 2 6" xfId="13666" xr:uid="{00000000-0005-0000-0000-0000C1350000}"/>
    <cellStyle name="Normal 4 4 6 2 7" xfId="13667" xr:uid="{00000000-0005-0000-0000-0000C2350000}"/>
    <cellStyle name="Normal 4 4 6 2 8" xfId="13668" xr:uid="{00000000-0005-0000-0000-0000C3350000}"/>
    <cellStyle name="Normal 4 4 6 3" xfId="13669" xr:uid="{00000000-0005-0000-0000-0000C4350000}"/>
    <cellStyle name="Normal 4 4 6 3 2" xfId="13670" xr:uid="{00000000-0005-0000-0000-0000C5350000}"/>
    <cellStyle name="Normal 4 4 6 3 2 2" xfId="13671" xr:uid="{00000000-0005-0000-0000-0000C6350000}"/>
    <cellStyle name="Normal 4 4 6 3 2 2 2" xfId="13672" xr:uid="{00000000-0005-0000-0000-0000C7350000}"/>
    <cellStyle name="Normal 4 4 6 3 2 3" xfId="13673" xr:uid="{00000000-0005-0000-0000-0000C8350000}"/>
    <cellStyle name="Normal 4 4 6 3 2 4" xfId="13674" xr:uid="{00000000-0005-0000-0000-0000C9350000}"/>
    <cellStyle name="Normal 4 4 6 3 3" xfId="13675" xr:uid="{00000000-0005-0000-0000-0000CA350000}"/>
    <cellStyle name="Normal 4 4 6 3 3 2" xfId="13676" xr:uid="{00000000-0005-0000-0000-0000CB350000}"/>
    <cellStyle name="Normal 4 4 6 3 4" xfId="13677" xr:uid="{00000000-0005-0000-0000-0000CC350000}"/>
    <cellStyle name="Normal 4 4 6 3 5" xfId="13678" xr:uid="{00000000-0005-0000-0000-0000CD350000}"/>
    <cellStyle name="Normal 4 4 6 4" xfId="13679" xr:uid="{00000000-0005-0000-0000-0000CE350000}"/>
    <cellStyle name="Normal 4 4 6 4 2" xfId="13680" xr:uid="{00000000-0005-0000-0000-0000CF350000}"/>
    <cellStyle name="Normal 4 4 6 4 2 2" xfId="13681" xr:uid="{00000000-0005-0000-0000-0000D0350000}"/>
    <cellStyle name="Normal 4 4 6 4 2 3" xfId="13682" xr:uid="{00000000-0005-0000-0000-0000D1350000}"/>
    <cellStyle name="Normal 4 4 6 4 2 4" xfId="13683" xr:uid="{00000000-0005-0000-0000-0000D2350000}"/>
    <cellStyle name="Normal 4 4 6 4 3" xfId="13684" xr:uid="{00000000-0005-0000-0000-0000D3350000}"/>
    <cellStyle name="Normal 4 4 6 4 4" xfId="13685" xr:uid="{00000000-0005-0000-0000-0000D4350000}"/>
    <cellStyle name="Normal 4 4 6 4 5" xfId="13686" xr:uid="{00000000-0005-0000-0000-0000D5350000}"/>
    <cellStyle name="Normal 4 4 6 5" xfId="13687" xr:uid="{00000000-0005-0000-0000-0000D6350000}"/>
    <cellStyle name="Normal 4 4 6 5 2" xfId="13688" xr:uid="{00000000-0005-0000-0000-0000D7350000}"/>
    <cellStyle name="Normal 4 4 6 5 2 2" xfId="13689" xr:uid="{00000000-0005-0000-0000-0000D8350000}"/>
    <cellStyle name="Normal 4 4 6 5 2 3" xfId="13690" xr:uid="{00000000-0005-0000-0000-0000D9350000}"/>
    <cellStyle name="Normal 4 4 6 5 3" xfId="13691" xr:uid="{00000000-0005-0000-0000-0000DA350000}"/>
    <cellStyle name="Normal 4 4 6 5 4" xfId="13692" xr:uid="{00000000-0005-0000-0000-0000DB350000}"/>
    <cellStyle name="Normal 4 4 6 5 5" xfId="13693" xr:uid="{00000000-0005-0000-0000-0000DC350000}"/>
    <cellStyle name="Normal 4 4 6 6" xfId="13694" xr:uid="{00000000-0005-0000-0000-0000DD350000}"/>
    <cellStyle name="Normal 4 4 6 6 2" xfId="13695" xr:uid="{00000000-0005-0000-0000-0000DE350000}"/>
    <cellStyle name="Normal 4 4 6 6 3" xfId="13696" xr:uid="{00000000-0005-0000-0000-0000DF350000}"/>
    <cellStyle name="Normal 4 4 6 7" xfId="13697" xr:uid="{00000000-0005-0000-0000-0000E0350000}"/>
    <cellStyle name="Normal 4 4 6 8" xfId="13698" xr:uid="{00000000-0005-0000-0000-0000E1350000}"/>
    <cellStyle name="Normal 4 4 6 9" xfId="13699" xr:uid="{00000000-0005-0000-0000-0000E2350000}"/>
    <cellStyle name="Normal 4 4 7" xfId="13700" xr:uid="{00000000-0005-0000-0000-0000E3350000}"/>
    <cellStyle name="Normal 4 4 7 2" xfId="13701" xr:uid="{00000000-0005-0000-0000-0000E4350000}"/>
    <cellStyle name="Normal 4 4 7 2 2" xfId="13702" xr:uid="{00000000-0005-0000-0000-0000E5350000}"/>
    <cellStyle name="Normal 4 4 7 2 2 2" xfId="13703" xr:uid="{00000000-0005-0000-0000-0000E6350000}"/>
    <cellStyle name="Normal 4 4 7 2 2 2 2" xfId="13704" xr:uid="{00000000-0005-0000-0000-0000E7350000}"/>
    <cellStyle name="Normal 4 4 7 2 2 2 3" xfId="13705" xr:uid="{00000000-0005-0000-0000-0000E8350000}"/>
    <cellStyle name="Normal 4 4 7 2 2 2 4" xfId="13706" xr:uid="{00000000-0005-0000-0000-0000E9350000}"/>
    <cellStyle name="Normal 4 4 7 2 2 3" xfId="13707" xr:uid="{00000000-0005-0000-0000-0000EA350000}"/>
    <cellStyle name="Normal 4 4 7 2 2 4" xfId="13708" xr:uid="{00000000-0005-0000-0000-0000EB350000}"/>
    <cellStyle name="Normal 4 4 7 2 2 5" xfId="13709" xr:uid="{00000000-0005-0000-0000-0000EC350000}"/>
    <cellStyle name="Normal 4 4 7 2 3" xfId="13710" xr:uid="{00000000-0005-0000-0000-0000ED350000}"/>
    <cellStyle name="Normal 4 4 7 2 3 2" xfId="13711" xr:uid="{00000000-0005-0000-0000-0000EE350000}"/>
    <cellStyle name="Normal 4 4 7 2 3 2 2" xfId="13712" xr:uid="{00000000-0005-0000-0000-0000EF350000}"/>
    <cellStyle name="Normal 4 4 7 2 3 2 3" xfId="13713" xr:uid="{00000000-0005-0000-0000-0000F0350000}"/>
    <cellStyle name="Normal 4 4 7 2 3 3" xfId="13714" xr:uid="{00000000-0005-0000-0000-0000F1350000}"/>
    <cellStyle name="Normal 4 4 7 2 3 4" xfId="13715" xr:uid="{00000000-0005-0000-0000-0000F2350000}"/>
    <cellStyle name="Normal 4 4 7 2 3 5" xfId="13716" xr:uid="{00000000-0005-0000-0000-0000F3350000}"/>
    <cellStyle name="Normal 4 4 7 2 4" xfId="13717" xr:uid="{00000000-0005-0000-0000-0000F4350000}"/>
    <cellStyle name="Normal 4 4 7 2 4 2" xfId="13718" xr:uid="{00000000-0005-0000-0000-0000F5350000}"/>
    <cellStyle name="Normal 4 4 7 2 4 2 2" xfId="13719" xr:uid="{00000000-0005-0000-0000-0000F6350000}"/>
    <cellStyle name="Normal 4 4 7 2 4 2 3" xfId="13720" xr:uid="{00000000-0005-0000-0000-0000F7350000}"/>
    <cellStyle name="Normal 4 4 7 2 4 3" xfId="13721" xr:uid="{00000000-0005-0000-0000-0000F8350000}"/>
    <cellStyle name="Normal 4 4 7 2 4 4" xfId="13722" xr:uid="{00000000-0005-0000-0000-0000F9350000}"/>
    <cellStyle name="Normal 4 4 7 2 5" xfId="13723" xr:uid="{00000000-0005-0000-0000-0000FA350000}"/>
    <cellStyle name="Normal 4 4 7 2 5 2" xfId="13724" xr:uid="{00000000-0005-0000-0000-0000FB350000}"/>
    <cellStyle name="Normal 4 4 7 2 5 3" xfId="13725" xr:uid="{00000000-0005-0000-0000-0000FC350000}"/>
    <cellStyle name="Normal 4 4 7 2 6" xfId="13726" xr:uid="{00000000-0005-0000-0000-0000FD350000}"/>
    <cellStyle name="Normal 4 4 7 2 7" xfId="13727" xr:uid="{00000000-0005-0000-0000-0000FE350000}"/>
    <cellStyle name="Normal 4 4 7 2 8" xfId="13728" xr:uid="{00000000-0005-0000-0000-0000FF350000}"/>
    <cellStyle name="Normal 4 4 7 3" xfId="13729" xr:uid="{00000000-0005-0000-0000-000000360000}"/>
    <cellStyle name="Normal 4 4 7 3 2" xfId="13730" xr:uid="{00000000-0005-0000-0000-000001360000}"/>
    <cellStyle name="Normal 4 4 7 3 2 2" xfId="13731" xr:uid="{00000000-0005-0000-0000-000002360000}"/>
    <cellStyle name="Normal 4 4 7 3 2 2 2" xfId="13732" xr:uid="{00000000-0005-0000-0000-000003360000}"/>
    <cellStyle name="Normal 4 4 7 3 2 3" xfId="13733" xr:uid="{00000000-0005-0000-0000-000004360000}"/>
    <cellStyle name="Normal 4 4 7 3 2 4" xfId="13734" xr:uid="{00000000-0005-0000-0000-000005360000}"/>
    <cellStyle name="Normal 4 4 7 3 3" xfId="13735" xr:uid="{00000000-0005-0000-0000-000006360000}"/>
    <cellStyle name="Normal 4 4 7 3 3 2" xfId="13736" xr:uid="{00000000-0005-0000-0000-000007360000}"/>
    <cellStyle name="Normal 4 4 7 3 4" xfId="13737" xr:uid="{00000000-0005-0000-0000-000008360000}"/>
    <cellStyle name="Normal 4 4 7 3 5" xfId="13738" xr:uid="{00000000-0005-0000-0000-000009360000}"/>
    <cellStyle name="Normal 4 4 7 4" xfId="13739" xr:uid="{00000000-0005-0000-0000-00000A360000}"/>
    <cellStyle name="Normal 4 4 7 4 2" xfId="13740" xr:uid="{00000000-0005-0000-0000-00000B360000}"/>
    <cellStyle name="Normal 4 4 7 4 2 2" xfId="13741" xr:uid="{00000000-0005-0000-0000-00000C360000}"/>
    <cellStyle name="Normal 4 4 7 4 2 3" xfId="13742" xr:uid="{00000000-0005-0000-0000-00000D360000}"/>
    <cellStyle name="Normal 4 4 7 4 2 4" xfId="13743" xr:uid="{00000000-0005-0000-0000-00000E360000}"/>
    <cellStyle name="Normal 4 4 7 4 3" xfId="13744" xr:uid="{00000000-0005-0000-0000-00000F360000}"/>
    <cellStyle name="Normal 4 4 7 4 4" xfId="13745" xr:uid="{00000000-0005-0000-0000-000010360000}"/>
    <cellStyle name="Normal 4 4 7 4 5" xfId="13746" xr:uid="{00000000-0005-0000-0000-000011360000}"/>
    <cellStyle name="Normal 4 4 7 5" xfId="13747" xr:uid="{00000000-0005-0000-0000-000012360000}"/>
    <cellStyle name="Normal 4 4 7 5 2" xfId="13748" xr:uid="{00000000-0005-0000-0000-000013360000}"/>
    <cellStyle name="Normal 4 4 7 5 2 2" xfId="13749" xr:uid="{00000000-0005-0000-0000-000014360000}"/>
    <cellStyle name="Normal 4 4 7 5 2 3" xfId="13750" xr:uid="{00000000-0005-0000-0000-000015360000}"/>
    <cellStyle name="Normal 4 4 7 5 3" xfId="13751" xr:uid="{00000000-0005-0000-0000-000016360000}"/>
    <cellStyle name="Normal 4 4 7 5 4" xfId="13752" xr:uid="{00000000-0005-0000-0000-000017360000}"/>
    <cellStyle name="Normal 4 4 7 5 5" xfId="13753" xr:uid="{00000000-0005-0000-0000-000018360000}"/>
    <cellStyle name="Normal 4 4 7 6" xfId="13754" xr:uid="{00000000-0005-0000-0000-000019360000}"/>
    <cellStyle name="Normal 4 4 7 6 2" xfId="13755" xr:uid="{00000000-0005-0000-0000-00001A360000}"/>
    <cellStyle name="Normal 4 4 7 6 3" xfId="13756" xr:uid="{00000000-0005-0000-0000-00001B360000}"/>
    <cellStyle name="Normal 4 4 7 7" xfId="13757" xr:uid="{00000000-0005-0000-0000-00001C360000}"/>
    <cellStyle name="Normal 4 4 7 8" xfId="13758" xr:uid="{00000000-0005-0000-0000-00001D360000}"/>
    <cellStyle name="Normal 4 4 7 9" xfId="13759" xr:uid="{00000000-0005-0000-0000-00001E360000}"/>
    <cellStyle name="Normal 4 4 8" xfId="13760" xr:uid="{00000000-0005-0000-0000-00001F360000}"/>
    <cellStyle name="Normal 4 4 8 2" xfId="13761" xr:uid="{00000000-0005-0000-0000-000020360000}"/>
    <cellStyle name="Normal 4 4 8 2 2" xfId="13762" xr:uid="{00000000-0005-0000-0000-000021360000}"/>
    <cellStyle name="Normal 4 4 8 2 2 2" xfId="13763" xr:uid="{00000000-0005-0000-0000-000022360000}"/>
    <cellStyle name="Normal 4 4 8 2 2 2 2" xfId="13764" xr:uid="{00000000-0005-0000-0000-000023360000}"/>
    <cellStyle name="Normal 4 4 8 2 2 2 3" xfId="13765" xr:uid="{00000000-0005-0000-0000-000024360000}"/>
    <cellStyle name="Normal 4 4 8 2 2 2 4" xfId="13766" xr:uid="{00000000-0005-0000-0000-000025360000}"/>
    <cellStyle name="Normal 4 4 8 2 2 3" xfId="13767" xr:uid="{00000000-0005-0000-0000-000026360000}"/>
    <cellStyle name="Normal 4 4 8 2 2 4" xfId="13768" xr:uid="{00000000-0005-0000-0000-000027360000}"/>
    <cellStyle name="Normal 4 4 8 2 2 5" xfId="13769" xr:uid="{00000000-0005-0000-0000-000028360000}"/>
    <cellStyle name="Normal 4 4 8 2 3" xfId="13770" xr:uid="{00000000-0005-0000-0000-000029360000}"/>
    <cellStyle name="Normal 4 4 8 2 3 2" xfId="13771" xr:uid="{00000000-0005-0000-0000-00002A360000}"/>
    <cellStyle name="Normal 4 4 8 2 3 2 2" xfId="13772" xr:uid="{00000000-0005-0000-0000-00002B360000}"/>
    <cellStyle name="Normal 4 4 8 2 3 2 3" xfId="13773" xr:uid="{00000000-0005-0000-0000-00002C360000}"/>
    <cellStyle name="Normal 4 4 8 2 3 3" xfId="13774" xr:uid="{00000000-0005-0000-0000-00002D360000}"/>
    <cellStyle name="Normal 4 4 8 2 3 4" xfId="13775" xr:uid="{00000000-0005-0000-0000-00002E360000}"/>
    <cellStyle name="Normal 4 4 8 2 3 5" xfId="13776" xr:uid="{00000000-0005-0000-0000-00002F360000}"/>
    <cellStyle name="Normal 4 4 8 2 4" xfId="13777" xr:uid="{00000000-0005-0000-0000-000030360000}"/>
    <cellStyle name="Normal 4 4 8 2 4 2" xfId="13778" xr:uid="{00000000-0005-0000-0000-000031360000}"/>
    <cellStyle name="Normal 4 4 8 2 4 2 2" xfId="13779" xr:uid="{00000000-0005-0000-0000-000032360000}"/>
    <cellStyle name="Normal 4 4 8 2 4 2 3" xfId="13780" xr:uid="{00000000-0005-0000-0000-000033360000}"/>
    <cellStyle name="Normal 4 4 8 2 4 3" xfId="13781" xr:uid="{00000000-0005-0000-0000-000034360000}"/>
    <cellStyle name="Normal 4 4 8 2 4 4" xfId="13782" xr:uid="{00000000-0005-0000-0000-000035360000}"/>
    <cellStyle name="Normal 4 4 8 2 5" xfId="13783" xr:uid="{00000000-0005-0000-0000-000036360000}"/>
    <cellStyle name="Normal 4 4 8 2 5 2" xfId="13784" xr:uid="{00000000-0005-0000-0000-000037360000}"/>
    <cellStyle name="Normal 4 4 8 2 5 3" xfId="13785" xr:uid="{00000000-0005-0000-0000-000038360000}"/>
    <cellStyle name="Normal 4 4 8 2 6" xfId="13786" xr:uid="{00000000-0005-0000-0000-000039360000}"/>
    <cellStyle name="Normal 4 4 8 2 7" xfId="13787" xr:uid="{00000000-0005-0000-0000-00003A360000}"/>
    <cellStyle name="Normal 4 4 8 2 8" xfId="13788" xr:uid="{00000000-0005-0000-0000-00003B360000}"/>
    <cellStyle name="Normal 4 4 8 3" xfId="13789" xr:uid="{00000000-0005-0000-0000-00003C360000}"/>
    <cellStyle name="Normal 4 4 8 3 2" xfId="13790" xr:uid="{00000000-0005-0000-0000-00003D360000}"/>
    <cellStyle name="Normal 4 4 8 3 2 2" xfId="13791" xr:uid="{00000000-0005-0000-0000-00003E360000}"/>
    <cellStyle name="Normal 4 4 8 3 2 2 2" xfId="13792" xr:uid="{00000000-0005-0000-0000-00003F360000}"/>
    <cellStyle name="Normal 4 4 8 3 2 3" xfId="13793" xr:uid="{00000000-0005-0000-0000-000040360000}"/>
    <cellStyle name="Normal 4 4 8 3 2 4" xfId="13794" xr:uid="{00000000-0005-0000-0000-000041360000}"/>
    <cellStyle name="Normal 4 4 8 3 3" xfId="13795" xr:uid="{00000000-0005-0000-0000-000042360000}"/>
    <cellStyle name="Normal 4 4 8 3 3 2" xfId="13796" xr:uid="{00000000-0005-0000-0000-000043360000}"/>
    <cellStyle name="Normal 4 4 8 3 4" xfId="13797" xr:uid="{00000000-0005-0000-0000-000044360000}"/>
    <cellStyle name="Normal 4 4 8 3 5" xfId="13798" xr:uid="{00000000-0005-0000-0000-000045360000}"/>
    <cellStyle name="Normal 4 4 8 4" xfId="13799" xr:uid="{00000000-0005-0000-0000-000046360000}"/>
    <cellStyle name="Normal 4 4 8 4 2" xfId="13800" xr:uid="{00000000-0005-0000-0000-000047360000}"/>
    <cellStyle name="Normal 4 4 8 4 2 2" xfId="13801" xr:uid="{00000000-0005-0000-0000-000048360000}"/>
    <cellStyle name="Normal 4 4 8 4 2 3" xfId="13802" xr:uid="{00000000-0005-0000-0000-000049360000}"/>
    <cellStyle name="Normal 4 4 8 4 2 4" xfId="13803" xr:uid="{00000000-0005-0000-0000-00004A360000}"/>
    <cellStyle name="Normal 4 4 8 4 3" xfId="13804" xr:uid="{00000000-0005-0000-0000-00004B360000}"/>
    <cellStyle name="Normal 4 4 8 4 4" xfId="13805" xr:uid="{00000000-0005-0000-0000-00004C360000}"/>
    <cellStyle name="Normal 4 4 8 4 5" xfId="13806" xr:uid="{00000000-0005-0000-0000-00004D360000}"/>
    <cellStyle name="Normal 4 4 8 5" xfId="13807" xr:uid="{00000000-0005-0000-0000-00004E360000}"/>
    <cellStyle name="Normal 4 4 8 5 2" xfId="13808" xr:uid="{00000000-0005-0000-0000-00004F360000}"/>
    <cellStyle name="Normal 4 4 8 5 2 2" xfId="13809" xr:uid="{00000000-0005-0000-0000-000050360000}"/>
    <cellStyle name="Normal 4 4 8 5 2 3" xfId="13810" xr:uid="{00000000-0005-0000-0000-000051360000}"/>
    <cellStyle name="Normal 4 4 8 5 3" xfId="13811" xr:uid="{00000000-0005-0000-0000-000052360000}"/>
    <cellStyle name="Normal 4 4 8 5 4" xfId="13812" xr:uid="{00000000-0005-0000-0000-000053360000}"/>
    <cellStyle name="Normal 4 4 8 5 5" xfId="13813" xr:uid="{00000000-0005-0000-0000-000054360000}"/>
    <cellStyle name="Normal 4 4 8 6" xfId="13814" xr:uid="{00000000-0005-0000-0000-000055360000}"/>
    <cellStyle name="Normal 4 4 8 6 2" xfId="13815" xr:uid="{00000000-0005-0000-0000-000056360000}"/>
    <cellStyle name="Normal 4 4 8 6 3" xfId="13816" xr:uid="{00000000-0005-0000-0000-000057360000}"/>
    <cellStyle name="Normal 4 4 8 7" xfId="13817" xr:uid="{00000000-0005-0000-0000-000058360000}"/>
    <cellStyle name="Normal 4 4 8 8" xfId="13818" xr:uid="{00000000-0005-0000-0000-000059360000}"/>
    <cellStyle name="Normal 4 4 8 9" xfId="13819" xr:uid="{00000000-0005-0000-0000-00005A360000}"/>
    <cellStyle name="Normal 4 4 9" xfId="13820" xr:uid="{00000000-0005-0000-0000-00005B360000}"/>
    <cellStyle name="Normal 4 4 9 2" xfId="13821" xr:uid="{00000000-0005-0000-0000-00005C360000}"/>
    <cellStyle name="Normal 4 4 9 2 2" xfId="13822" xr:uid="{00000000-0005-0000-0000-00005D360000}"/>
    <cellStyle name="Normal 4 4 9 2 2 2" xfId="13823" xr:uid="{00000000-0005-0000-0000-00005E360000}"/>
    <cellStyle name="Normal 4 4 9 2 2 2 2" xfId="13824" xr:uid="{00000000-0005-0000-0000-00005F360000}"/>
    <cellStyle name="Normal 4 4 9 2 2 2 3" xfId="13825" xr:uid="{00000000-0005-0000-0000-000060360000}"/>
    <cellStyle name="Normal 4 4 9 2 2 2 4" xfId="13826" xr:uid="{00000000-0005-0000-0000-000061360000}"/>
    <cellStyle name="Normal 4 4 9 2 2 3" xfId="13827" xr:uid="{00000000-0005-0000-0000-000062360000}"/>
    <cellStyle name="Normal 4 4 9 2 2 4" xfId="13828" xr:uid="{00000000-0005-0000-0000-000063360000}"/>
    <cellStyle name="Normal 4 4 9 2 2 5" xfId="13829" xr:uid="{00000000-0005-0000-0000-000064360000}"/>
    <cellStyle name="Normal 4 4 9 2 3" xfId="13830" xr:uid="{00000000-0005-0000-0000-000065360000}"/>
    <cellStyle name="Normal 4 4 9 2 3 2" xfId="13831" xr:uid="{00000000-0005-0000-0000-000066360000}"/>
    <cellStyle name="Normal 4 4 9 2 3 2 2" xfId="13832" xr:uid="{00000000-0005-0000-0000-000067360000}"/>
    <cellStyle name="Normal 4 4 9 2 3 2 3" xfId="13833" xr:uid="{00000000-0005-0000-0000-000068360000}"/>
    <cellStyle name="Normal 4 4 9 2 3 3" xfId="13834" xr:uid="{00000000-0005-0000-0000-000069360000}"/>
    <cellStyle name="Normal 4 4 9 2 3 4" xfId="13835" xr:uid="{00000000-0005-0000-0000-00006A360000}"/>
    <cellStyle name="Normal 4 4 9 2 3 5" xfId="13836" xr:uid="{00000000-0005-0000-0000-00006B360000}"/>
    <cellStyle name="Normal 4 4 9 2 4" xfId="13837" xr:uid="{00000000-0005-0000-0000-00006C360000}"/>
    <cellStyle name="Normal 4 4 9 2 4 2" xfId="13838" xr:uid="{00000000-0005-0000-0000-00006D360000}"/>
    <cellStyle name="Normal 4 4 9 2 4 2 2" xfId="13839" xr:uid="{00000000-0005-0000-0000-00006E360000}"/>
    <cellStyle name="Normal 4 4 9 2 4 2 3" xfId="13840" xr:uid="{00000000-0005-0000-0000-00006F360000}"/>
    <cellStyle name="Normal 4 4 9 2 4 3" xfId="13841" xr:uid="{00000000-0005-0000-0000-000070360000}"/>
    <cellStyle name="Normal 4 4 9 2 4 4" xfId="13842" xr:uid="{00000000-0005-0000-0000-000071360000}"/>
    <cellStyle name="Normal 4 4 9 2 5" xfId="13843" xr:uid="{00000000-0005-0000-0000-000072360000}"/>
    <cellStyle name="Normal 4 4 9 2 5 2" xfId="13844" xr:uid="{00000000-0005-0000-0000-000073360000}"/>
    <cellStyle name="Normal 4 4 9 2 5 3" xfId="13845" xr:uid="{00000000-0005-0000-0000-000074360000}"/>
    <cellStyle name="Normal 4 4 9 2 6" xfId="13846" xr:uid="{00000000-0005-0000-0000-000075360000}"/>
    <cellStyle name="Normal 4 4 9 2 7" xfId="13847" xr:uid="{00000000-0005-0000-0000-000076360000}"/>
    <cellStyle name="Normal 4 4 9 2 8" xfId="13848" xr:uid="{00000000-0005-0000-0000-000077360000}"/>
    <cellStyle name="Normal 4 4 9 3" xfId="13849" xr:uid="{00000000-0005-0000-0000-000078360000}"/>
    <cellStyle name="Normal 4 4 9 3 2" xfId="13850" xr:uid="{00000000-0005-0000-0000-000079360000}"/>
    <cellStyle name="Normal 4 4 9 3 2 2" xfId="13851" xr:uid="{00000000-0005-0000-0000-00007A360000}"/>
    <cellStyle name="Normal 4 4 9 3 2 2 2" xfId="13852" xr:uid="{00000000-0005-0000-0000-00007B360000}"/>
    <cellStyle name="Normal 4 4 9 3 2 3" xfId="13853" xr:uid="{00000000-0005-0000-0000-00007C360000}"/>
    <cellStyle name="Normal 4 4 9 3 2 4" xfId="13854" xr:uid="{00000000-0005-0000-0000-00007D360000}"/>
    <cellStyle name="Normal 4 4 9 3 3" xfId="13855" xr:uid="{00000000-0005-0000-0000-00007E360000}"/>
    <cellStyle name="Normal 4 4 9 3 3 2" xfId="13856" xr:uid="{00000000-0005-0000-0000-00007F360000}"/>
    <cellStyle name="Normal 4 4 9 3 4" xfId="13857" xr:uid="{00000000-0005-0000-0000-000080360000}"/>
    <cellStyle name="Normal 4 4 9 3 5" xfId="13858" xr:uid="{00000000-0005-0000-0000-000081360000}"/>
    <cellStyle name="Normal 4 4 9 4" xfId="13859" xr:uid="{00000000-0005-0000-0000-000082360000}"/>
    <cellStyle name="Normal 4 4 9 4 2" xfId="13860" xr:uid="{00000000-0005-0000-0000-000083360000}"/>
    <cellStyle name="Normal 4 4 9 4 2 2" xfId="13861" xr:uid="{00000000-0005-0000-0000-000084360000}"/>
    <cellStyle name="Normal 4 4 9 4 2 3" xfId="13862" xr:uid="{00000000-0005-0000-0000-000085360000}"/>
    <cellStyle name="Normal 4 4 9 4 2 4" xfId="13863" xr:uid="{00000000-0005-0000-0000-000086360000}"/>
    <cellStyle name="Normal 4 4 9 4 3" xfId="13864" xr:uid="{00000000-0005-0000-0000-000087360000}"/>
    <cellStyle name="Normal 4 4 9 4 4" xfId="13865" xr:uid="{00000000-0005-0000-0000-000088360000}"/>
    <cellStyle name="Normal 4 4 9 4 5" xfId="13866" xr:uid="{00000000-0005-0000-0000-000089360000}"/>
    <cellStyle name="Normal 4 4 9 5" xfId="13867" xr:uid="{00000000-0005-0000-0000-00008A360000}"/>
    <cellStyle name="Normal 4 4 9 5 2" xfId="13868" xr:uid="{00000000-0005-0000-0000-00008B360000}"/>
    <cellStyle name="Normal 4 4 9 5 2 2" xfId="13869" xr:uid="{00000000-0005-0000-0000-00008C360000}"/>
    <cellStyle name="Normal 4 4 9 5 2 3" xfId="13870" xr:uid="{00000000-0005-0000-0000-00008D360000}"/>
    <cellStyle name="Normal 4 4 9 5 3" xfId="13871" xr:uid="{00000000-0005-0000-0000-00008E360000}"/>
    <cellStyle name="Normal 4 4 9 5 4" xfId="13872" xr:uid="{00000000-0005-0000-0000-00008F360000}"/>
    <cellStyle name="Normal 4 4 9 5 5" xfId="13873" xr:uid="{00000000-0005-0000-0000-000090360000}"/>
    <cellStyle name="Normal 4 4 9 6" xfId="13874" xr:uid="{00000000-0005-0000-0000-000091360000}"/>
    <cellStyle name="Normal 4 4 9 6 2" xfId="13875" xr:uid="{00000000-0005-0000-0000-000092360000}"/>
    <cellStyle name="Normal 4 4 9 6 3" xfId="13876" xr:uid="{00000000-0005-0000-0000-000093360000}"/>
    <cellStyle name="Normal 4 4 9 7" xfId="13877" xr:uid="{00000000-0005-0000-0000-000094360000}"/>
    <cellStyle name="Normal 4 4 9 8" xfId="13878" xr:uid="{00000000-0005-0000-0000-000095360000}"/>
    <cellStyle name="Normal 4 4 9 9" xfId="13879" xr:uid="{00000000-0005-0000-0000-000096360000}"/>
    <cellStyle name="Normal 4 5" xfId="13880" xr:uid="{00000000-0005-0000-0000-000097360000}"/>
    <cellStyle name="Normal 4 5 10" xfId="13881" xr:uid="{00000000-0005-0000-0000-000098360000}"/>
    <cellStyle name="Normal 4 5 10 2" xfId="13882" xr:uid="{00000000-0005-0000-0000-000099360000}"/>
    <cellStyle name="Normal 4 5 10 2 2" xfId="13883" xr:uid="{00000000-0005-0000-0000-00009A360000}"/>
    <cellStyle name="Normal 4 5 10 2 2 2" xfId="13884" xr:uid="{00000000-0005-0000-0000-00009B360000}"/>
    <cellStyle name="Normal 4 5 10 2 2 3" xfId="13885" xr:uid="{00000000-0005-0000-0000-00009C360000}"/>
    <cellStyle name="Normal 4 5 10 2 3" xfId="13886" xr:uid="{00000000-0005-0000-0000-00009D360000}"/>
    <cellStyle name="Normal 4 5 10 2 3 2" xfId="13887" xr:uid="{00000000-0005-0000-0000-00009E360000}"/>
    <cellStyle name="Normal 4 5 10 2 4" xfId="13888" xr:uid="{00000000-0005-0000-0000-00009F360000}"/>
    <cellStyle name="Normal 4 5 10 3" xfId="13889" xr:uid="{00000000-0005-0000-0000-0000A0360000}"/>
    <cellStyle name="Normal 4 5 10 3 2" xfId="13890" xr:uid="{00000000-0005-0000-0000-0000A1360000}"/>
    <cellStyle name="Normal 4 5 10 3 2 2" xfId="13891" xr:uid="{00000000-0005-0000-0000-0000A2360000}"/>
    <cellStyle name="Normal 4 5 10 3 3" xfId="13892" xr:uid="{00000000-0005-0000-0000-0000A3360000}"/>
    <cellStyle name="Normal 4 5 10 3 4" xfId="13893" xr:uid="{00000000-0005-0000-0000-0000A4360000}"/>
    <cellStyle name="Normal 4 5 10 4" xfId="13894" xr:uid="{00000000-0005-0000-0000-0000A5360000}"/>
    <cellStyle name="Normal 4 5 10 4 2" xfId="13895" xr:uid="{00000000-0005-0000-0000-0000A6360000}"/>
    <cellStyle name="Normal 4 5 10 4 3" xfId="13896" xr:uid="{00000000-0005-0000-0000-0000A7360000}"/>
    <cellStyle name="Normal 4 5 10 5" xfId="13897" xr:uid="{00000000-0005-0000-0000-0000A8360000}"/>
    <cellStyle name="Normal 4 5 10 6" xfId="13898" xr:uid="{00000000-0005-0000-0000-0000A9360000}"/>
    <cellStyle name="Normal 4 5 11" xfId="13899" xr:uid="{00000000-0005-0000-0000-0000AA360000}"/>
    <cellStyle name="Normal 4 5 11 2" xfId="13900" xr:uid="{00000000-0005-0000-0000-0000AB360000}"/>
    <cellStyle name="Normal 4 5 11 2 2" xfId="13901" xr:uid="{00000000-0005-0000-0000-0000AC360000}"/>
    <cellStyle name="Normal 4 5 11 2 2 2" xfId="13902" xr:uid="{00000000-0005-0000-0000-0000AD360000}"/>
    <cellStyle name="Normal 4 5 11 2 2 3" xfId="13903" xr:uid="{00000000-0005-0000-0000-0000AE360000}"/>
    <cellStyle name="Normal 4 5 11 2 3" xfId="13904" xr:uid="{00000000-0005-0000-0000-0000AF360000}"/>
    <cellStyle name="Normal 4 5 11 2 3 2" xfId="13905" xr:uid="{00000000-0005-0000-0000-0000B0360000}"/>
    <cellStyle name="Normal 4 5 11 2 4" xfId="13906" xr:uid="{00000000-0005-0000-0000-0000B1360000}"/>
    <cellStyle name="Normal 4 5 11 3" xfId="13907" xr:uid="{00000000-0005-0000-0000-0000B2360000}"/>
    <cellStyle name="Normal 4 5 11 3 2" xfId="13908" xr:uid="{00000000-0005-0000-0000-0000B3360000}"/>
    <cellStyle name="Normal 4 5 11 3 2 2" xfId="13909" xr:uid="{00000000-0005-0000-0000-0000B4360000}"/>
    <cellStyle name="Normal 4 5 11 3 3" xfId="13910" xr:uid="{00000000-0005-0000-0000-0000B5360000}"/>
    <cellStyle name="Normal 4 5 11 3 4" xfId="13911" xr:uid="{00000000-0005-0000-0000-0000B6360000}"/>
    <cellStyle name="Normal 4 5 11 4" xfId="13912" xr:uid="{00000000-0005-0000-0000-0000B7360000}"/>
    <cellStyle name="Normal 4 5 11 4 2" xfId="13913" xr:uid="{00000000-0005-0000-0000-0000B8360000}"/>
    <cellStyle name="Normal 4 5 11 4 3" xfId="13914" xr:uid="{00000000-0005-0000-0000-0000B9360000}"/>
    <cellStyle name="Normal 4 5 11 5" xfId="13915" xr:uid="{00000000-0005-0000-0000-0000BA360000}"/>
    <cellStyle name="Normal 4 5 11 6" xfId="13916" xr:uid="{00000000-0005-0000-0000-0000BB360000}"/>
    <cellStyle name="Normal 4 5 12" xfId="13917" xr:uid="{00000000-0005-0000-0000-0000BC360000}"/>
    <cellStyle name="Normal 4 5 12 2" xfId="13918" xr:uid="{00000000-0005-0000-0000-0000BD360000}"/>
    <cellStyle name="Normal 4 5 12 2 2" xfId="13919" xr:uid="{00000000-0005-0000-0000-0000BE360000}"/>
    <cellStyle name="Normal 4 5 12 2 2 2" xfId="13920" xr:uid="{00000000-0005-0000-0000-0000BF360000}"/>
    <cellStyle name="Normal 4 5 12 2 3" xfId="13921" xr:uid="{00000000-0005-0000-0000-0000C0360000}"/>
    <cellStyle name="Normal 4 5 12 2 4" xfId="13922" xr:uid="{00000000-0005-0000-0000-0000C1360000}"/>
    <cellStyle name="Normal 4 5 12 3" xfId="13923" xr:uid="{00000000-0005-0000-0000-0000C2360000}"/>
    <cellStyle name="Normal 4 5 12 3 2" xfId="13924" xr:uid="{00000000-0005-0000-0000-0000C3360000}"/>
    <cellStyle name="Normal 4 5 12 3 2 2" xfId="13925" xr:uid="{00000000-0005-0000-0000-0000C4360000}"/>
    <cellStyle name="Normal 4 5 12 3 3" xfId="13926" xr:uid="{00000000-0005-0000-0000-0000C5360000}"/>
    <cellStyle name="Normal 4 5 12 3 4" xfId="13927" xr:uid="{00000000-0005-0000-0000-0000C6360000}"/>
    <cellStyle name="Normal 4 5 12 4" xfId="13928" xr:uid="{00000000-0005-0000-0000-0000C7360000}"/>
    <cellStyle name="Normal 4 5 12 4 2" xfId="13929" xr:uid="{00000000-0005-0000-0000-0000C8360000}"/>
    <cellStyle name="Normal 4 5 12 5" xfId="13930" xr:uid="{00000000-0005-0000-0000-0000C9360000}"/>
    <cellStyle name="Normal 4 5 12 6" xfId="13931" xr:uid="{00000000-0005-0000-0000-0000CA360000}"/>
    <cellStyle name="Normal 4 5 13" xfId="13932" xr:uid="{00000000-0005-0000-0000-0000CB360000}"/>
    <cellStyle name="Normal 4 5 13 2" xfId="13933" xr:uid="{00000000-0005-0000-0000-0000CC360000}"/>
    <cellStyle name="Normal 4 5 13 2 2" xfId="13934" xr:uid="{00000000-0005-0000-0000-0000CD360000}"/>
    <cellStyle name="Normal 4 5 13 2 2 2" xfId="13935" xr:uid="{00000000-0005-0000-0000-0000CE360000}"/>
    <cellStyle name="Normal 4 5 13 2 3" xfId="13936" xr:uid="{00000000-0005-0000-0000-0000CF360000}"/>
    <cellStyle name="Normal 4 5 13 3" xfId="13937" xr:uid="{00000000-0005-0000-0000-0000D0360000}"/>
    <cellStyle name="Normal 4 5 13 3 2" xfId="13938" xr:uid="{00000000-0005-0000-0000-0000D1360000}"/>
    <cellStyle name="Normal 4 5 13 3 2 2" xfId="13939" xr:uid="{00000000-0005-0000-0000-0000D2360000}"/>
    <cellStyle name="Normal 4 5 13 3 3" xfId="13940" xr:uid="{00000000-0005-0000-0000-0000D3360000}"/>
    <cellStyle name="Normal 4 5 13 4" xfId="13941" xr:uid="{00000000-0005-0000-0000-0000D4360000}"/>
    <cellStyle name="Normal 4 5 13 4 2" xfId="13942" xr:uid="{00000000-0005-0000-0000-0000D5360000}"/>
    <cellStyle name="Normal 4 5 13 5" xfId="13943" xr:uid="{00000000-0005-0000-0000-0000D6360000}"/>
    <cellStyle name="Normal 4 5 13 6" xfId="13944" xr:uid="{00000000-0005-0000-0000-0000D7360000}"/>
    <cellStyle name="Normal 4 5 14" xfId="13945" xr:uid="{00000000-0005-0000-0000-0000D8360000}"/>
    <cellStyle name="Normal 4 5 14 2" xfId="13946" xr:uid="{00000000-0005-0000-0000-0000D9360000}"/>
    <cellStyle name="Normal 4 5 14 2 2" xfId="13947" xr:uid="{00000000-0005-0000-0000-0000DA360000}"/>
    <cellStyle name="Normal 4 5 14 2 2 2" xfId="13948" xr:uid="{00000000-0005-0000-0000-0000DB360000}"/>
    <cellStyle name="Normal 4 5 14 2 3" xfId="13949" xr:uid="{00000000-0005-0000-0000-0000DC360000}"/>
    <cellStyle name="Normal 4 5 14 3" xfId="13950" xr:uid="{00000000-0005-0000-0000-0000DD360000}"/>
    <cellStyle name="Normal 4 5 14 3 2" xfId="13951" xr:uid="{00000000-0005-0000-0000-0000DE360000}"/>
    <cellStyle name="Normal 4 5 14 3 2 2" xfId="13952" xr:uid="{00000000-0005-0000-0000-0000DF360000}"/>
    <cellStyle name="Normal 4 5 14 3 3" xfId="13953" xr:uid="{00000000-0005-0000-0000-0000E0360000}"/>
    <cellStyle name="Normal 4 5 14 4" xfId="13954" xr:uid="{00000000-0005-0000-0000-0000E1360000}"/>
    <cellStyle name="Normal 4 5 14 4 2" xfId="13955" xr:uid="{00000000-0005-0000-0000-0000E2360000}"/>
    <cellStyle name="Normal 4 5 14 5" xfId="13956" xr:uid="{00000000-0005-0000-0000-0000E3360000}"/>
    <cellStyle name="Normal 4 5 14 6" xfId="13957" xr:uid="{00000000-0005-0000-0000-0000E4360000}"/>
    <cellStyle name="Normal 4 5 15" xfId="13958" xr:uid="{00000000-0005-0000-0000-0000E5360000}"/>
    <cellStyle name="Normal 4 5 15 2" xfId="13959" xr:uid="{00000000-0005-0000-0000-0000E6360000}"/>
    <cellStyle name="Normal 4 5 15 2 2" xfId="13960" xr:uid="{00000000-0005-0000-0000-0000E7360000}"/>
    <cellStyle name="Normal 4 5 15 2 2 2" xfId="13961" xr:uid="{00000000-0005-0000-0000-0000E8360000}"/>
    <cellStyle name="Normal 4 5 15 2 3" xfId="13962" xr:uid="{00000000-0005-0000-0000-0000E9360000}"/>
    <cellStyle name="Normal 4 5 15 3" xfId="13963" xr:uid="{00000000-0005-0000-0000-0000EA360000}"/>
    <cellStyle name="Normal 4 5 15 3 2" xfId="13964" xr:uid="{00000000-0005-0000-0000-0000EB360000}"/>
    <cellStyle name="Normal 4 5 15 3 2 2" xfId="13965" xr:uid="{00000000-0005-0000-0000-0000EC360000}"/>
    <cellStyle name="Normal 4 5 15 3 3" xfId="13966" xr:uid="{00000000-0005-0000-0000-0000ED360000}"/>
    <cellStyle name="Normal 4 5 15 4" xfId="13967" xr:uid="{00000000-0005-0000-0000-0000EE360000}"/>
    <cellStyle name="Normal 4 5 15 4 2" xfId="13968" xr:uid="{00000000-0005-0000-0000-0000EF360000}"/>
    <cellStyle name="Normal 4 5 15 5" xfId="13969" xr:uid="{00000000-0005-0000-0000-0000F0360000}"/>
    <cellStyle name="Normal 4 5 15 6" xfId="13970" xr:uid="{00000000-0005-0000-0000-0000F1360000}"/>
    <cellStyle name="Normal 4 5 16" xfId="13971" xr:uid="{00000000-0005-0000-0000-0000F2360000}"/>
    <cellStyle name="Normal 4 5 16 2" xfId="13972" xr:uid="{00000000-0005-0000-0000-0000F3360000}"/>
    <cellStyle name="Normal 4 5 16 2 2" xfId="13973" xr:uid="{00000000-0005-0000-0000-0000F4360000}"/>
    <cellStyle name="Normal 4 5 16 3" xfId="13974" xr:uid="{00000000-0005-0000-0000-0000F5360000}"/>
    <cellStyle name="Normal 4 5 17" xfId="13975" xr:uid="{00000000-0005-0000-0000-0000F6360000}"/>
    <cellStyle name="Normal 4 5 17 2" xfId="13976" xr:uid="{00000000-0005-0000-0000-0000F7360000}"/>
    <cellStyle name="Normal 4 5 17 2 2" xfId="13977" xr:uid="{00000000-0005-0000-0000-0000F8360000}"/>
    <cellStyle name="Normal 4 5 17 3" xfId="13978" xr:uid="{00000000-0005-0000-0000-0000F9360000}"/>
    <cellStyle name="Normal 4 5 18" xfId="13979" xr:uid="{00000000-0005-0000-0000-0000FA360000}"/>
    <cellStyle name="Normal 4 5 18 2" xfId="13980" xr:uid="{00000000-0005-0000-0000-0000FB360000}"/>
    <cellStyle name="Normal 4 5 19" xfId="13981" xr:uid="{00000000-0005-0000-0000-0000FC360000}"/>
    <cellStyle name="Normal 4 5 2" xfId="13982" xr:uid="{00000000-0005-0000-0000-0000FD360000}"/>
    <cellStyle name="Normal 4 5 2 10" xfId="13983" xr:uid="{00000000-0005-0000-0000-0000FE360000}"/>
    <cellStyle name="Normal 4 5 2 2" xfId="13984" xr:uid="{00000000-0005-0000-0000-0000FF360000}"/>
    <cellStyle name="Normal 4 5 2 2 2" xfId="13985" xr:uid="{00000000-0005-0000-0000-000000370000}"/>
    <cellStyle name="Normal 4 5 2 2 2 2" xfId="13986" xr:uid="{00000000-0005-0000-0000-000001370000}"/>
    <cellStyle name="Normal 4 5 2 2 2 2 2" xfId="13987" xr:uid="{00000000-0005-0000-0000-000002370000}"/>
    <cellStyle name="Normal 4 5 2 2 2 2 2 2" xfId="13988" xr:uid="{00000000-0005-0000-0000-000003370000}"/>
    <cellStyle name="Normal 4 5 2 2 2 2 2 3" xfId="13989" xr:uid="{00000000-0005-0000-0000-000004370000}"/>
    <cellStyle name="Normal 4 5 2 2 2 2 3" xfId="13990" xr:uid="{00000000-0005-0000-0000-000005370000}"/>
    <cellStyle name="Normal 4 5 2 2 2 2 4" xfId="13991" xr:uid="{00000000-0005-0000-0000-000006370000}"/>
    <cellStyle name="Normal 4 5 2 2 2 2 5" xfId="13992" xr:uid="{00000000-0005-0000-0000-000007370000}"/>
    <cellStyle name="Normal 4 5 2 2 2 3" xfId="13993" xr:uid="{00000000-0005-0000-0000-000008370000}"/>
    <cellStyle name="Normal 4 5 2 2 2 3 2" xfId="13994" xr:uid="{00000000-0005-0000-0000-000009370000}"/>
    <cellStyle name="Normal 4 5 2 2 2 3 2 2" xfId="13995" xr:uid="{00000000-0005-0000-0000-00000A370000}"/>
    <cellStyle name="Normal 4 5 2 2 2 3 2 3" xfId="13996" xr:uid="{00000000-0005-0000-0000-00000B370000}"/>
    <cellStyle name="Normal 4 5 2 2 2 3 3" xfId="13997" xr:uid="{00000000-0005-0000-0000-00000C370000}"/>
    <cellStyle name="Normal 4 5 2 2 2 3 4" xfId="13998" xr:uid="{00000000-0005-0000-0000-00000D370000}"/>
    <cellStyle name="Normal 4 5 2 2 2 4" xfId="13999" xr:uid="{00000000-0005-0000-0000-00000E370000}"/>
    <cellStyle name="Normal 4 5 2 2 2 4 2" xfId="14000" xr:uid="{00000000-0005-0000-0000-00000F370000}"/>
    <cellStyle name="Normal 4 5 2 2 2 4 2 2" xfId="14001" xr:uid="{00000000-0005-0000-0000-000010370000}"/>
    <cellStyle name="Normal 4 5 2 2 2 4 2 3" xfId="14002" xr:uid="{00000000-0005-0000-0000-000011370000}"/>
    <cellStyle name="Normal 4 5 2 2 2 4 3" xfId="14003" xr:uid="{00000000-0005-0000-0000-000012370000}"/>
    <cellStyle name="Normal 4 5 2 2 2 4 4" xfId="14004" xr:uid="{00000000-0005-0000-0000-000013370000}"/>
    <cellStyle name="Normal 4 5 2 2 2 5" xfId="14005" xr:uid="{00000000-0005-0000-0000-000014370000}"/>
    <cellStyle name="Normal 4 5 2 2 2 5 2" xfId="14006" xr:uid="{00000000-0005-0000-0000-000015370000}"/>
    <cellStyle name="Normal 4 5 2 2 2 5 3" xfId="14007" xr:uid="{00000000-0005-0000-0000-000016370000}"/>
    <cellStyle name="Normal 4 5 2 2 2 6" xfId="14008" xr:uid="{00000000-0005-0000-0000-000017370000}"/>
    <cellStyle name="Normal 4 5 2 2 2 7" xfId="14009" xr:uid="{00000000-0005-0000-0000-000018370000}"/>
    <cellStyle name="Normal 4 5 2 2 2 8" xfId="14010" xr:uid="{00000000-0005-0000-0000-000019370000}"/>
    <cellStyle name="Normal 4 5 2 2 3" xfId="14011" xr:uid="{00000000-0005-0000-0000-00001A370000}"/>
    <cellStyle name="Normal 4 5 2 2 3 2" xfId="14012" xr:uid="{00000000-0005-0000-0000-00001B370000}"/>
    <cellStyle name="Normal 4 5 2 2 3 2 2" xfId="14013" xr:uid="{00000000-0005-0000-0000-00001C370000}"/>
    <cellStyle name="Normal 4 5 2 2 3 2 3" xfId="14014" xr:uid="{00000000-0005-0000-0000-00001D370000}"/>
    <cellStyle name="Normal 4 5 2 2 3 3" xfId="14015" xr:uid="{00000000-0005-0000-0000-00001E370000}"/>
    <cellStyle name="Normal 4 5 2 2 3 4" xfId="14016" xr:uid="{00000000-0005-0000-0000-00001F370000}"/>
    <cellStyle name="Normal 4 5 2 2 3 5" xfId="14017" xr:uid="{00000000-0005-0000-0000-000020370000}"/>
    <cellStyle name="Normal 4 5 2 2 4" xfId="14018" xr:uid="{00000000-0005-0000-0000-000021370000}"/>
    <cellStyle name="Normal 4 5 2 2 4 2" xfId="14019" xr:uid="{00000000-0005-0000-0000-000022370000}"/>
    <cellStyle name="Normal 4 5 2 2 4 2 2" xfId="14020" xr:uid="{00000000-0005-0000-0000-000023370000}"/>
    <cellStyle name="Normal 4 5 2 2 4 2 3" xfId="14021" xr:uid="{00000000-0005-0000-0000-000024370000}"/>
    <cellStyle name="Normal 4 5 2 2 4 3" xfId="14022" xr:uid="{00000000-0005-0000-0000-000025370000}"/>
    <cellStyle name="Normal 4 5 2 2 4 4" xfId="14023" xr:uid="{00000000-0005-0000-0000-000026370000}"/>
    <cellStyle name="Normal 4 5 2 2 5" xfId="14024" xr:uid="{00000000-0005-0000-0000-000027370000}"/>
    <cellStyle name="Normal 4 5 2 2 5 2" xfId="14025" xr:uid="{00000000-0005-0000-0000-000028370000}"/>
    <cellStyle name="Normal 4 5 2 2 5 2 2" xfId="14026" xr:uid="{00000000-0005-0000-0000-000029370000}"/>
    <cellStyle name="Normal 4 5 2 2 5 2 3" xfId="14027" xr:uid="{00000000-0005-0000-0000-00002A370000}"/>
    <cellStyle name="Normal 4 5 2 2 5 3" xfId="14028" xr:uid="{00000000-0005-0000-0000-00002B370000}"/>
    <cellStyle name="Normal 4 5 2 2 5 4" xfId="14029" xr:uid="{00000000-0005-0000-0000-00002C370000}"/>
    <cellStyle name="Normal 4 5 2 2 6" xfId="14030" xr:uid="{00000000-0005-0000-0000-00002D370000}"/>
    <cellStyle name="Normal 4 5 2 2 6 2" xfId="14031" xr:uid="{00000000-0005-0000-0000-00002E370000}"/>
    <cellStyle name="Normal 4 5 2 2 6 3" xfId="14032" xr:uid="{00000000-0005-0000-0000-00002F370000}"/>
    <cellStyle name="Normal 4 5 2 2 7" xfId="14033" xr:uid="{00000000-0005-0000-0000-000030370000}"/>
    <cellStyle name="Normal 4 5 2 2 8" xfId="14034" xr:uid="{00000000-0005-0000-0000-000031370000}"/>
    <cellStyle name="Normal 4 5 2 2 9" xfId="14035" xr:uid="{00000000-0005-0000-0000-000032370000}"/>
    <cellStyle name="Normal 4 5 2 3" xfId="14036" xr:uid="{00000000-0005-0000-0000-000033370000}"/>
    <cellStyle name="Normal 4 5 2 3 2" xfId="14037" xr:uid="{00000000-0005-0000-0000-000034370000}"/>
    <cellStyle name="Normal 4 5 2 3 2 2" xfId="14038" xr:uid="{00000000-0005-0000-0000-000035370000}"/>
    <cellStyle name="Normal 4 5 2 3 2 2 2" xfId="14039" xr:uid="{00000000-0005-0000-0000-000036370000}"/>
    <cellStyle name="Normal 4 5 2 3 2 2 3" xfId="14040" xr:uid="{00000000-0005-0000-0000-000037370000}"/>
    <cellStyle name="Normal 4 5 2 3 2 2 4" xfId="14041" xr:uid="{00000000-0005-0000-0000-000038370000}"/>
    <cellStyle name="Normal 4 5 2 3 2 3" xfId="14042" xr:uid="{00000000-0005-0000-0000-000039370000}"/>
    <cellStyle name="Normal 4 5 2 3 2 4" xfId="14043" xr:uid="{00000000-0005-0000-0000-00003A370000}"/>
    <cellStyle name="Normal 4 5 2 3 2 5" xfId="14044" xr:uid="{00000000-0005-0000-0000-00003B370000}"/>
    <cellStyle name="Normal 4 5 2 3 3" xfId="14045" xr:uid="{00000000-0005-0000-0000-00003C370000}"/>
    <cellStyle name="Normal 4 5 2 3 3 2" xfId="14046" xr:uid="{00000000-0005-0000-0000-00003D370000}"/>
    <cellStyle name="Normal 4 5 2 3 3 2 2" xfId="14047" xr:uid="{00000000-0005-0000-0000-00003E370000}"/>
    <cellStyle name="Normal 4 5 2 3 3 2 3" xfId="14048" xr:uid="{00000000-0005-0000-0000-00003F370000}"/>
    <cellStyle name="Normal 4 5 2 3 3 3" xfId="14049" xr:uid="{00000000-0005-0000-0000-000040370000}"/>
    <cellStyle name="Normal 4 5 2 3 3 4" xfId="14050" xr:uid="{00000000-0005-0000-0000-000041370000}"/>
    <cellStyle name="Normal 4 5 2 3 3 5" xfId="14051" xr:uid="{00000000-0005-0000-0000-000042370000}"/>
    <cellStyle name="Normal 4 5 2 3 4" xfId="14052" xr:uid="{00000000-0005-0000-0000-000043370000}"/>
    <cellStyle name="Normal 4 5 2 3 4 2" xfId="14053" xr:uid="{00000000-0005-0000-0000-000044370000}"/>
    <cellStyle name="Normal 4 5 2 3 4 2 2" xfId="14054" xr:uid="{00000000-0005-0000-0000-000045370000}"/>
    <cellStyle name="Normal 4 5 2 3 4 2 3" xfId="14055" xr:uid="{00000000-0005-0000-0000-000046370000}"/>
    <cellStyle name="Normal 4 5 2 3 4 3" xfId="14056" xr:uid="{00000000-0005-0000-0000-000047370000}"/>
    <cellStyle name="Normal 4 5 2 3 4 4" xfId="14057" xr:uid="{00000000-0005-0000-0000-000048370000}"/>
    <cellStyle name="Normal 4 5 2 3 5" xfId="14058" xr:uid="{00000000-0005-0000-0000-000049370000}"/>
    <cellStyle name="Normal 4 5 2 3 5 2" xfId="14059" xr:uid="{00000000-0005-0000-0000-00004A370000}"/>
    <cellStyle name="Normal 4 5 2 3 5 3" xfId="14060" xr:uid="{00000000-0005-0000-0000-00004B370000}"/>
    <cellStyle name="Normal 4 5 2 3 6" xfId="14061" xr:uid="{00000000-0005-0000-0000-00004C370000}"/>
    <cellStyle name="Normal 4 5 2 3 7" xfId="14062" xr:uid="{00000000-0005-0000-0000-00004D370000}"/>
    <cellStyle name="Normal 4 5 2 3 8" xfId="14063" xr:uid="{00000000-0005-0000-0000-00004E370000}"/>
    <cellStyle name="Normal 4 5 2 4" xfId="14064" xr:uid="{00000000-0005-0000-0000-00004F370000}"/>
    <cellStyle name="Normal 4 5 2 4 2" xfId="14065" xr:uid="{00000000-0005-0000-0000-000050370000}"/>
    <cellStyle name="Normal 4 5 2 4 2 2" xfId="14066" xr:uid="{00000000-0005-0000-0000-000051370000}"/>
    <cellStyle name="Normal 4 5 2 4 2 3" xfId="14067" xr:uid="{00000000-0005-0000-0000-000052370000}"/>
    <cellStyle name="Normal 4 5 2 4 2 4" xfId="14068" xr:uid="{00000000-0005-0000-0000-000053370000}"/>
    <cellStyle name="Normal 4 5 2 4 3" xfId="14069" xr:uid="{00000000-0005-0000-0000-000054370000}"/>
    <cellStyle name="Normal 4 5 2 4 4" xfId="14070" xr:uid="{00000000-0005-0000-0000-000055370000}"/>
    <cellStyle name="Normal 4 5 2 4 5" xfId="14071" xr:uid="{00000000-0005-0000-0000-000056370000}"/>
    <cellStyle name="Normal 4 5 2 5" xfId="14072" xr:uid="{00000000-0005-0000-0000-000057370000}"/>
    <cellStyle name="Normal 4 5 2 5 2" xfId="14073" xr:uid="{00000000-0005-0000-0000-000058370000}"/>
    <cellStyle name="Normal 4 5 2 5 2 2" xfId="14074" xr:uid="{00000000-0005-0000-0000-000059370000}"/>
    <cellStyle name="Normal 4 5 2 5 2 3" xfId="14075" xr:uid="{00000000-0005-0000-0000-00005A370000}"/>
    <cellStyle name="Normal 4 5 2 5 3" xfId="14076" xr:uid="{00000000-0005-0000-0000-00005B370000}"/>
    <cellStyle name="Normal 4 5 2 5 4" xfId="14077" xr:uid="{00000000-0005-0000-0000-00005C370000}"/>
    <cellStyle name="Normal 4 5 2 5 5" xfId="14078" xr:uid="{00000000-0005-0000-0000-00005D370000}"/>
    <cellStyle name="Normal 4 5 2 6" xfId="14079" xr:uid="{00000000-0005-0000-0000-00005E370000}"/>
    <cellStyle name="Normal 4 5 2 6 2" xfId="14080" xr:uid="{00000000-0005-0000-0000-00005F370000}"/>
    <cellStyle name="Normal 4 5 2 6 2 2" xfId="14081" xr:uid="{00000000-0005-0000-0000-000060370000}"/>
    <cellStyle name="Normal 4 5 2 6 2 3" xfId="14082" xr:uid="{00000000-0005-0000-0000-000061370000}"/>
    <cellStyle name="Normal 4 5 2 6 3" xfId="14083" xr:uid="{00000000-0005-0000-0000-000062370000}"/>
    <cellStyle name="Normal 4 5 2 6 4" xfId="14084" xr:uid="{00000000-0005-0000-0000-000063370000}"/>
    <cellStyle name="Normal 4 5 2 7" xfId="14085" xr:uid="{00000000-0005-0000-0000-000064370000}"/>
    <cellStyle name="Normal 4 5 2 7 2" xfId="14086" xr:uid="{00000000-0005-0000-0000-000065370000}"/>
    <cellStyle name="Normal 4 5 2 7 3" xfId="14087" xr:uid="{00000000-0005-0000-0000-000066370000}"/>
    <cellStyle name="Normal 4 5 2 8" xfId="14088" xr:uid="{00000000-0005-0000-0000-000067370000}"/>
    <cellStyle name="Normal 4 5 2 9" xfId="14089" xr:uid="{00000000-0005-0000-0000-000068370000}"/>
    <cellStyle name="Normal 4 5 20" xfId="14090" xr:uid="{00000000-0005-0000-0000-000069370000}"/>
    <cellStyle name="Normal 4 5 21" xfId="14091" xr:uid="{00000000-0005-0000-0000-00006A370000}"/>
    <cellStyle name="Normal 4 5 22" xfId="43992" xr:uid="{00000000-0005-0000-0000-00006B370000}"/>
    <cellStyle name="Normal 4 5 3" xfId="14092" xr:uid="{00000000-0005-0000-0000-00006C370000}"/>
    <cellStyle name="Normal 4 5 3 10" xfId="14093" xr:uid="{00000000-0005-0000-0000-00006D370000}"/>
    <cellStyle name="Normal 4 5 3 2" xfId="14094" xr:uid="{00000000-0005-0000-0000-00006E370000}"/>
    <cellStyle name="Normal 4 5 3 2 2" xfId="14095" xr:uid="{00000000-0005-0000-0000-00006F370000}"/>
    <cellStyle name="Normal 4 5 3 2 2 2" xfId="14096" xr:uid="{00000000-0005-0000-0000-000070370000}"/>
    <cellStyle name="Normal 4 5 3 2 2 2 2" xfId="14097" xr:uid="{00000000-0005-0000-0000-000071370000}"/>
    <cellStyle name="Normal 4 5 3 2 2 2 2 2" xfId="14098" xr:uid="{00000000-0005-0000-0000-000072370000}"/>
    <cellStyle name="Normal 4 5 3 2 2 2 2 3" xfId="14099" xr:uid="{00000000-0005-0000-0000-000073370000}"/>
    <cellStyle name="Normal 4 5 3 2 2 2 3" xfId="14100" xr:uid="{00000000-0005-0000-0000-000074370000}"/>
    <cellStyle name="Normal 4 5 3 2 2 2 4" xfId="14101" xr:uid="{00000000-0005-0000-0000-000075370000}"/>
    <cellStyle name="Normal 4 5 3 2 2 2 5" xfId="14102" xr:uid="{00000000-0005-0000-0000-000076370000}"/>
    <cellStyle name="Normal 4 5 3 2 2 3" xfId="14103" xr:uid="{00000000-0005-0000-0000-000077370000}"/>
    <cellStyle name="Normal 4 5 3 2 2 3 2" xfId="14104" xr:uid="{00000000-0005-0000-0000-000078370000}"/>
    <cellStyle name="Normal 4 5 3 2 2 3 2 2" xfId="14105" xr:uid="{00000000-0005-0000-0000-000079370000}"/>
    <cellStyle name="Normal 4 5 3 2 2 3 2 3" xfId="14106" xr:uid="{00000000-0005-0000-0000-00007A370000}"/>
    <cellStyle name="Normal 4 5 3 2 2 3 3" xfId="14107" xr:uid="{00000000-0005-0000-0000-00007B370000}"/>
    <cellStyle name="Normal 4 5 3 2 2 3 4" xfId="14108" xr:uid="{00000000-0005-0000-0000-00007C370000}"/>
    <cellStyle name="Normal 4 5 3 2 2 4" xfId="14109" xr:uid="{00000000-0005-0000-0000-00007D370000}"/>
    <cellStyle name="Normal 4 5 3 2 2 4 2" xfId="14110" xr:uid="{00000000-0005-0000-0000-00007E370000}"/>
    <cellStyle name="Normal 4 5 3 2 2 4 2 2" xfId="14111" xr:uid="{00000000-0005-0000-0000-00007F370000}"/>
    <cellStyle name="Normal 4 5 3 2 2 4 2 3" xfId="14112" xr:uid="{00000000-0005-0000-0000-000080370000}"/>
    <cellStyle name="Normal 4 5 3 2 2 4 3" xfId="14113" xr:uid="{00000000-0005-0000-0000-000081370000}"/>
    <cellStyle name="Normal 4 5 3 2 2 4 4" xfId="14114" xr:uid="{00000000-0005-0000-0000-000082370000}"/>
    <cellStyle name="Normal 4 5 3 2 2 5" xfId="14115" xr:uid="{00000000-0005-0000-0000-000083370000}"/>
    <cellStyle name="Normal 4 5 3 2 2 5 2" xfId="14116" xr:uid="{00000000-0005-0000-0000-000084370000}"/>
    <cellStyle name="Normal 4 5 3 2 2 5 3" xfId="14117" xr:uid="{00000000-0005-0000-0000-000085370000}"/>
    <cellStyle name="Normal 4 5 3 2 2 6" xfId="14118" xr:uid="{00000000-0005-0000-0000-000086370000}"/>
    <cellStyle name="Normal 4 5 3 2 2 7" xfId="14119" xr:uid="{00000000-0005-0000-0000-000087370000}"/>
    <cellStyle name="Normal 4 5 3 2 2 8" xfId="14120" xr:uid="{00000000-0005-0000-0000-000088370000}"/>
    <cellStyle name="Normal 4 5 3 2 3" xfId="14121" xr:uid="{00000000-0005-0000-0000-000089370000}"/>
    <cellStyle name="Normal 4 5 3 2 3 2" xfId="14122" xr:uid="{00000000-0005-0000-0000-00008A370000}"/>
    <cellStyle name="Normal 4 5 3 2 3 2 2" xfId="14123" xr:uid="{00000000-0005-0000-0000-00008B370000}"/>
    <cellStyle name="Normal 4 5 3 2 3 2 3" xfId="14124" xr:uid="{00000000-0005-0000-0000-00008C370000}"/>
    <cellStyle name="Normal 4 5 3 2 3 3" xfId="14125" xr:uid="{00000000-0005-0000-0000-00008D370000}"/>
    <cellStyle name="Normal 4 5 3 2 3 4" xfId="14126" xr:uid="{00000000-0005-0000-0000-00008E370000}"/>
    <cellStyle name="Normal 4 5 3 2 3 5" xfId="14127" xr:uid="{00000000-0005-0000-0000-00008F370000}"/>
    <cellStyle name="Normal 4 5 3 2 4" xfId="14128" xr:uid="{00000000-0005-0000-0000-000090370000}"/>
    <cellStyle name="Normal 4 5 3 2 4 2" xfId="14129" xr:uid="{00000000-0005-0000-0000-000091370000}"/>
    <cellStyle name="Normal 4 5 3 2 4 2 2" xfId="14130" xr:uid="{00000000-0005-0000-0000-000092370000}"/>
    <cellStyle name="Normal 4 5 3 2 4 2 3" xfId="14131" xr:uid="{00000000-0005-0000-0000-000093370000}"/>
    <cellStyle name="Normal 4 5 3 2 4 3" xfId="14132" xr:uid="{00000000-0005-0000-0000-000094370000}"/>
    <cellStyle name="Normal 4 5 3 2 4 4" xfId="14133" xr:uid="{00000000-0005-0000-0000-000095370000}"/>
    <cellStyle name="Normal 4 5 3 2 5" xfId="14134" xr:uid="{00000000-0005-0000-0000-000096370000}"/>
    <cellStyle name="Normal 4 5 3 2 5 2" xfId="14135" xr:uid="{00000000-0005-0000-0000-000097370000}"/>
    <cellStyle name="Normal 4 5 3 2 5 2 2" xfId="14136" xr:uid="{00000000-0005-0000-0000-000098370000}"/>
    <cellStyle name="Normal 4 5 3 2 5 2 3" xfId="14137" xr:uid="{00000000-0005-0000-0000-000099370000}"/>
    <cellStyle name="Normal 4 5 3 2 5 3" xfId="14138" xr:uid="{00000000-0005-0000-0000-00009A370000}"/>
    <cellStyle name="Normal 4 5 3 2 5 4" xfId="14139" xr:uid="{00000000-0005-0000-0000-00009B370000}"/>
    <cellStyle name="Normal 4 5 3 2 6" xfId="14140" xr:uid="{00000000-0005-0000-0000-00009C370000}"/>
    <cellStyle name="Normal 4 5 3 2 6 2" xfId="14141" xr:uid="{00000000-0005-0000-0000-00009D370000}"/>
    <cellStyle name="Normal 4 5 3 2 6 3" xfId="14142" xr:uid="{00000000-0005-0000-0000-00009E370000}"/>
    <cellStyle name="Normal 4 5 3 2 7" xfId="14143" xr:uid="{00000000-0005-0000-0000-00009F370000}"/>
    <cellStyle name="Normal 4 5 3 2 8" xfId="14144" xr:uid="{00000000-0005-0000-0000-0000A0370000}"/>
    <cellStyle name="Normal 4 5 3 2 9" xfId="14145" xr:uid="{00000000-0005-0000-0000-0000A1370000}"/>
    <cellStyle name="Normal 4 5 3 3" xfId="14146" xr:uid="{00000000-0005-0000-0000-0000A2370000}"/>
    <cellStyle name="Normal 4 5 3 3 2" xfId="14147" xr:uid="{00000000-0005-0000-0000-0000A3370000}"/>
    <cellStyle name="Normal 4 5 3 3 2 2" xfId="14148" xr:uid="{00000000-0005-0000-0000-0000A4370000}"/>
    <cellStyle name="Normal 4 5 3 3 2 2 2" xfId="14149" xr:uid="{00000000-0005-0000-0000-0000A5370000}"/>
    <cellStyle name="Normal 4 5 3 3 2 2 3" xfId="14150" xr:uid="{00000000-0005-0000-0000-0000A6370000}"/>
    <cellStyle name="Normal 4 5 3 3 2 2 4" xfId="14151" xr:uid="{00000000-0005-0000-0000-0000A7370000}"/>
    <cellStyle name="Normal 4 5 3 3 2 3" xfId="14152" xr:uid="{00000000-0005-0000-0000-0000A8370000}"/>
    <cellStyle name="Normal 4 5 3 3 2 4" xfId="14153" xr:uid="{00000000-0005-0000-0000-0000A9370000}"/>
    <cellStyle name="Normal 4 5 3 3 2 5" xfId="14154" xr:uid="{00000000-0005-0000-0000-0000AA370000}"/>
    <cellStyle name="Normal 4 5 3 3 3" xfId="14155" xr:uid="{00000000-0005-0000-0000-0000AB370000}"/>
    <cellStyle name="Normal 4 5 3 3 3 2" xfId="14156" xr:uid="{00000000-0005-0000-0000-0000AC370000}"/>
    <cellStyle name="Normal 4 5 3 3 3 2 2" xfId="14157" xr:uid="{00000000-0005-0000-0000-0000AD370000}"/>
    <cellStyle name="Normal 4 5 3 3 3 2 3" xfId="14158" xr:uid="{00000000-0005-0000-0000-0000AE370000}"/>
    <cellStyle name="Normal 4 5 3 3 3 3" xfId="14159" xr:uid="{00000000-0005-0000-0000-0000AF370000}"/>
    <cellStyle name="Normal 4 5 3 3 3 4" xfId="14160" xr:uid="{00000000-0005-0000-0000-0000B0370000}"/>
    <cellStyle name="Normal 4 5 3 3 3 5" xfId="14161" xr:uid="{00000000-0005-0000-0000-0000B1370000}"/>
    <cellStyle name="Normal 4 5 3 3 4" xfId="14162" xr:uid="{00000000-0005-0000-0000-0000B2370000}"/>
    <cellStyle name="Normal 4 5 3 3 4 2" xfId="14163" xr:uid="{00000000-0005-0000-0000-0000B3370000}"/>
    <cellStyle name="Normal 4 5 3 3 4 2 2" xfId="14164" xr:uid="{00000000-0005-0000-0000-0000B4370000}"/>
    <cellStyle name="Normal 4 5 3 3 4 2 3" xfId="14165" xr:uid="{00000000-0005-0000-0000-0000B5370000}"/>
    <cellStyle name="Normal 4 5 3 3 4 3" xfId="14166" xr:uid="{00000000-0005-0000-0000-0000B6370000}"/>
    <cellStyle name="Normal 4 5 3 3 4 4" xfId="14167" xr:uid="{00000000-0005-0000-0000-0000B7370000}"/>
    <cellStyle name="Normal 4 5 3 3 5" xfId="14168" xr:uid="{00000000-0005-0000-0000-0000B8370000}"/>
    <cellStyle name="Normal 4 5 3 3 5 2" xfId="14169" xr:uid="{00000000-0005-0000-0000-0000B9370000}"/>
    <cellStyle name="Normal 4 5 3 3 5 3" xfId="14170" xr:uid="{00000000-0005-0000-0000-0000BA370000}"/>
    <cellStyle name="Normal 4 5 3 3 6" xfId="14171" xr:uid="{00000000-0005-0000-0000-0000BB370000}"/>
    <cellStyle name="Normal 4 5 3 3 7" xfId="14172" xr:uid="{00000000-0005-0000-0000-0000BC370000}"/>
    <cellStyle name="Normal 4 5 3 3 8" xfId="14173" xr:uid="{00000000-0005-0000-0000-0000BD370000}"/>
    <cellStyle name="Normal 4 5 3 4" xfId="14174" xr:uid="{00000000-0005-0000-0000-0000BE370000}"/>
    <cellStyle name="Normal 4 5 3 4 2" xfId="14175" xr:uid="{00000000-0005-0000-0000-0000BF370000}"/>
    <cellStyle name="Normal 4 5 3 4 2 2" xfId="14176" xr:uid="{00000000-0005-0000-0000-0000C0370000}"/>
    <cellStyle name="Normal 4 5 3 4 2 3" xfId="14177" xr:uid="{00000000-0005-0000-0000-0000C1370000}"/>
    <cellStyle name="Normal 4 5 3 4 2 4" xfId="14178" xr:uid="{00000000-0005-0000-0000-0000C2370000}"/>
    <cellStyle name="Normal 4 5 3 4 3" xfId="14179" xr:uid="{00000000-0005-0000-0000-0000C3370000}"/>
    <cellStyle name="Normal 4 5 3 4 4" xfId="14180" xr:uid="{00000000-0005-0000-0000-0000C4370000}"/>
    <cellStyle name="Normal 4 5 3 4 5" xfId="14181" xr:uid="{00000000-0005-0000-0000-0000C5370000}"/>
    <cellStyle name="Normal 4 5 3 5" xfId="14182" xr:uid="{00000000-0005-0000-0000-0000C6370000}"/>
    <cellStyle name="Normal 4 5 3 5 2" xfId="14183" xr:uid="{00000000-0005-0000-0000-0000C7370000}"/>
    <cellStyle name="Normal 4 5 3 5 2 2" xfId="14184" xr:uid="{00000000-0005-0000-0000-0000C8370000}"/>
    <cellStyle name="Normal 4 5 3 5 2 3" xfId="14185" xr:uid="{00000000-0005-0000-0000-0000C9370000}"/>
    <cellStyle name="Normal 4 5 3 5 3" xfId="14186" xr:uid="{00000000-0005-0000-0000-0000CA370000}"/>
    <cellStyle name="Normal 4 5 3 5 4" xfId="14187" xr:uid="{00000000-0005-0000-0000-0000CB370000}"/>
    <cellStyle name="Normal 4 5 3 5 5" xfId="14188" xr:uid="{00000000-0005-0000-0000-0000CC370000}"/>
    <cellStyle name="Normal 4 5 3 6" xfId="14189" xr:uid="{00000000-0005-0000-0000-0000CD370000}"/>
    <cellStyle name="Normal 4 5 3 6 2" xfId="14190" xr:uid="{00000000-0005-0000-0000-0000CE370000}"/>
    <cellStyle name="Normal 4 5 3 6 2 2" xfId="14191" xr:uid="{00000000-0005-0000-0000-0000CF370000}"/>
    <cellStyle name="Normal 4 5 3 6 2 3" xfId="14192" xr:uid="{00000000-0005-0000-0000-0000D0370000}"/>
    <cellStyle name="Normal 4 5 3 6 3" xfId="14193" xr:uid="{00000000-0005-0000-0000-0000D1370000}"/>
    <cellStyle name="Normal 4 5 3 6 4" xfId="14194" xr:uid="{00000000-0005-0000-0000-0000D2370000}"/>
    <cellStyle name="Normal 4 5 3 7" xfId="14195" xr:uid="{00000000-0005-0000-0000-0000D3370000}"/>
    <cellStyle name="Normal 4 5 3 7 2" xfId="14196" xr:uid="{00000000-0005-0000-0000-0000D4370000}"/>
    <cellStyle name="Normal 4 5 3 7 3" xfId="14197" xr:uid="{00000000-0005-0000-0000-0000D5370000}"/>
    <cellStyle name="Normal 4 5 3 8" xfId="14198" xr:uid="{00000000-0005-0000-0000-0000D6370000}"/>
    <cellStyle name="Normal 4 5 3 9" xfId="14199" xr:uid="{00000000-0005-0000-0000-0000D7370000}"/>
    <cellStyle name="Normal 4 5 4" xfId="14200" xr:uid="{00000000-0005-0000-0000-0000D8370000}"/>
    <cellStyle name="Normal 4 5 4 2" xfId="14201" xr:uid="{00000000-0005-0000-0000-0000D9370000}"/>
    <cellStyle name="Normal 4 5 4 2 2" xfId="14202" xr:uid="{00000000-0005-0000-0000-0000DA370000}"/>
    <cellStyle name="Normal 4 5 4 2 2 2" xfId="14203" xr:uid="{00000000-0005-0000-0000-0000DB370000}"/>
    <cellStyle name="Normal 4 5 4 2 2 2 2" xfId="14204" xr:uid="{00000000-0005-0000-0000-0000DC370000}"/>
    <cellStyle name="Normal 4 5 4 2 2 2 3" xfId="14205" xr:uid="{00000000-0005-0000-0000-0000DD370000}"/>
    <cellStyle name="Normal 4 5 4 2 2 2 4" xfId="14206" xr:uid="{00000000-0005-0000-0000-0000DE370000}"/>
    <cellStyle name="Normal 4 5 4 2 2 3" xfId="14207" xr:uid="{00000000-0005-0000-0000-0000DF370000}"/>
    <cellStyle name="Normal 4 5 4 2 2 4" xfId="14208" xr:uid="{00000000-0005-0000-0000-0000E0370000}"/>
    <cellStyle name="Normal 4 5 4 2 2 5" xfId="14209" xr:uid="{00000000-0005-0000-0000-0000E1370000}"/>
    <cellStyle name="Normal 4 5 4 2 3" xfId="14210" xr:uid="{00000000-0005-0000-0000-0000E2370000}"/>
    <cellStyle name="Normal 4 5 4 2 3 2" xfId="14211" xr:uid="{00000000-0005-0000-0000-0000E3370000}"/>
    <cellStyle name="Normal 4 5 4 2 3 2 2" xfId="14212" xr:uid="{00000000-0005-0000-0000-0000E4370000}"/>
    <cellStyle name="Normal 4 5 4 2 3 2 3" xfId="14213" xr:uid="{00000000-0005-0000-0000-0000E5370000}"/>
    <cellStyle name="Normal 4 5 4 2 3 3" xfId="14214" xr:uid="{00000000-0005-0000-0000-0000E6370000}"/>
    <cellStyle name="Normal 4 5 4 2 3 4" xfId="14215" xr:uid="{00000000-0005-0000-0000-0000E7370000}"/>
    <cellStyle name="Normal 4 5 4 2 3 5" xfId="14216" xr:uid="{00000000-0005-0000-0000-0000E8370000}"/>
    <cellStyle name="Normal 4 5 4 2 4" xfId="14217" xr:uid="{00000000-0005-0000-0000-0000E9370000}"/>
    <cellStyle name="Normal 4 5 4 2 4 2" xfId="14218" xr:uid="{00000000-0005-0000-0000-0000EA370000}"/>
    <cellStyle name="Normal 4 5 4 2 4 2 2" xfId="14219" xr:uid="{00000000-0005-0000-0000-0000EB370000}"/>
    <cellStyle name="Normal 4 5 4 2 4 2 3" xfId="14220" xr:uid="{00000000-0005-0000-0000-0000EC370000}"/>
    <cellStyle name="Normal 4 5 4 2 4 3" xfId="14221" xr:uid="{00000000-0005-0000-0000-0000ED370000}"/>
    <cellStyle name="Normal 4 5 4 2 4 4" xfId="14222" xr:uid="{00000000-0005-0000-0000-0000EE370000}"/>
    <cellStyle name="Normal 4 5 4 2 5" xfId="14223" xr:uid="{00000000-0005-0000-0000-0000EF370000}"/>
    <cellStyle name="Normal 4 5 4 2 5 2" xfId="14224" xr:uid="{00000000-0005-0000-0000-0000F0370000}"/>
    <cellStyle name="Normal 4 5 4 2 5 3" xfId="14225" xr:uid="{00000000-0005-0000-0000-0000F1370000}"/>
    <cellStyle name="Normal 4 5 4 2 6" xfId="14226" xr:uid="{00000000-0005-0000-0000-0000F2370000}"/>
    <cellStyle name="Normal 4 5 4 2 7" xfId="14227" xr:uid="{00000000-0005-0000-0000-0000F3370000}"/>
    <cellStyle name="Normal 4 5 4 2 8" xfId="14228" xr:uid="{00000000-0005-0000-0000-0000F4370000}"/>
    <cellStyle name="Normal 4 5 4 3" xfId="14229" xr:uid="{00000000-0005-0000-0000-0000F5370000}"/>
    <cellStyle name="Normal 4 5 4 3 2" xfId="14230" xr:uid="{00000000-0005-0000-0000-0000F6370000}"/>
    <cellStyle name="Normal 4 5 4 3 2 2" xfId="14231" xr:uid="{00000000-0005-0000-0000-0000F7370000}"/>
    <cellStyle name="Normal 4 5 4 3 2 2 2" xfId="14232" xr:uid="{00000000-0005-0000-0000-0000F8370000}"/>
    <cellStyle name="Normal 4 5 4 3 2 3" xfId="14233" xr:uid="{00000000-0005-0000-0000-0000F9370000}"/>
    <cellStyle name="Normal 4 5 4 3 2 4" xfId="14234" xr:uid="{00000000-0005-0000-0000-0000FA370000}"/>
    <cellStyle name="Normal 4 5 4 3 3" xfId="14235" xr:uid="{00000000-0005-0000-0000-0000FB370000}"/>
    <cellStyle name="Normal 4 5 4 3 3 2" xfId="14236" xr:uid="{00000000-0005-0000-0000-0000FC370000}"/>
    <cellStyle name="Normal 4 5 4 3 4" xfId="14237" xr:uid="{00000000-0005-0000-0000-0000FD370000}"/>
    <cellStyle name="Normal 4 5 4 3 5" xfId="14238" xr:uid="{00000000-0005-0000-0000-0000FE370000}"/>
    <cellStyle name="Normal 4 5 4 4" xfId="14239" xr:uid="{00000000-0005-0000-0000-0000FF370000}"/>
    <cellStyle name="Normal 4 5 4 4 2" xfId="14240" xr:uid="{00000000-0005-0000-0000-000000380000}"/>
    <cellStyle name="Normal 4 5 4 4 2 2" xfId="14241" xr:uid="{00000000-0005-0000-0000-000001380000}"/>
    <cellStyle name="Normal 4 5 4 4 2 3" xfId="14242" xr:uid="{00000000-0005-0000-0000-000002380000}"/>
    <cellStyle name="Normal 4 5 4 4 2 4" xfId="14243" xr:uid="{00000000-0005-0000-0000-000003380000}"/>
    <cellStyle name="Normal 4 5 4 4 3" xfId="14244" xr:uid="{00000000-0005-0000-0000-000004380000}"/>
    <cellStyle name="Normal 4 5 4 4 4" xfId="14245" xr:uid="{00000000-0005-0000-0000-000005380000}"/>
    <cellStyle name="Normal 4 5 4 4 5" xfId="14246" xr:uid="{00000000-0005-0000-0000-000006380000}"/>
    <cellStyle name="Normal 4 5 4 5" xfId="14247" xr:uid="{00000000-0005-0000-0000-000007380000}"/>
    <cellStyle name="Normal 4 5 4 5 2" xfId="14248" xr:uid="{00000000-0005-0000-0000-000008380000}"/>
    <cellStyle name="Normal 4 5 4 5 2 2" xfId="14249" xr:uid="{00000000-0005-0000-0000-000009380000}"/>
    <cellStyle name="Normal 4 5 4 5 2 3" xfId="14250" xr:uid="{00000000-0005-0000-0000-00000A380000}"/>
    <cellStyle name="Normal 4 5 4 5 3" xfId="14251" xr:uid="{00000000-0005-0000-0000-00000B380000}"/>
    <cellStyle name="Normal 4 5 4 5 4" xfId="14252" xr:uid="{00000000-0005-0000-0000-00000C380000}"/>
    <cellStyle name="Normal 4 5 4 5 5" xfId="14253" xr:uid="{00000000-0005-0000-0000-00000D380000}"/>
    <cellStyle name="Normal 4 5 4 6" xfId="14254" xr:uid="{00000000-0005-0000-0000-00000E380000}"/>
    <cellStyle name="Normal 4 5 4 6 2" xfId="14255" xr:uid="{00000000-0005-0000-0000-00000F380000}"/>
    <cellStyle name="Normal 4 5 4 6 3" xfId="14256" xr:uid="{00000000-0005-0000-0000-000010380000}"/>
    <cellStyle name="Normal 4 5 4 7" xfId="14257" xr:uid="{00000000-0005-0000-0000-000011380000}"/>
    <cellStyle name="Normal 4 5 4 8" xfId="14258" xr:uid="{00000000-0005-0000-0000-000012380000}"/>
    <cellStyle name="Normal 4 5 4 9" xfId="14259" xr:uid="{00000000-0005-0000-0000-000013380000}"/>
    <cellStyle name="Normal 4 5 5" xfId="14260" xr:uid="{00000000-0005-0000-0000-000014380000}"/>
    <cellStyle name="Normal 4 5 5 2" xfId="14261" xr:uid="{00000000-0005-0000-0000-000015380000}"/>
    <cellStyle name="Normal 4 5 5 2 2" xfId="14262" xr:uid="{00000000-0005-0000-0000-000016380000}"/>
    <cellStyle name="Normal 4 5 5 2 2 2" xfId="14263" xr:uid="{00000000-0005-0000-0000-000017380000}"/>
    <cellStyle name="Normal 4 5 5 2 2 2 2" xfId="14264" xr:uid="{00000000-0005-0000-0000-000018380000}"/>
    <cellStyle name="Normal 4 5 5 2 2 2 3" xfId="14265" xr:uid="{00000000-0005-0000-0000-000019380000}"/>
    <cellStyle name="Normal 4 5 5 2 2 2 4" xfId="14266" xr:uid="{00000000-0005-0000-0000-00001A380000}"/>
    <cellStyle name="Normal 4 5 5 2 2 3" xfId="14267" xr:uid="{00000000-0005-0000-0000-00001B380000}"/>
    <cellStyle name="Normal 4 5 5 2 2 4" xfId="14268" xr:uid="{00000000-0005-0000-0000-00001C380000}"/>
    <cellStyle name="Normal 4 5 5 2 2 5" xfId="14269" xr:uid="{00000000-0005-0000-0000-00001D380000}"/>
    <cellStyle name="Normal 4 5 5 2 3" xfId="14270" xr:uid="{00000000-0005-0000-0000-00001E380000}"/>
    <cellStyle name="Normal 4 5 5 2 3 2" xfId="14271" xr:uid="{00000000-0005-0000-0000-00001F380000}"/>
    <cellStyle name="Normal 4 5 5 2 3 2 2" xfId="14272" xr:uid="{00000000-0005-0000-0000-000020380000}"/>
    <cellStyle name="Normal 4 5 5 2 3 2 3" xfId="14273" xr:uid="{00000000-0005-0000-0000-000021380000}"/>
    <cellStyle name="Normal 4 5 5 2 3 3" xfId="14274" xr:uid="{00000000-0005-0000-0000-000022380000}"/>
    <cellStyle name="Normal 4 5 5 2 3 4" xfId="14275" xr:uid="{00000000-0005-0000-0000-000023380000}"/>
    <cellStyle name="Normal 4 5 5 2 3 5" xfId="14276" xr:uid="{00000000-0005-0000-0000-000024380000}"/>
    <cellStyle name="Normal 4 5 5 2 4" xfId="14277" xr:uid="{00000000-0005-0000-0000-000025380000}"/>
    <cellStyle name="Normal 4 5 5 2 4 2" xfId="14278" xr:uid="{00000000-0005-0000-0000-000026380000}"/>
    <cellStyle name="Normal 4 5 5 2 4 2 2" xfId="14279" xr:uid="{00000000-0005-0000-0000-000027380000}"/>
    <cellStyle name="Normal 4 5 5 2 4 2 3" xfId="14280" xr:uid="{00000000-0005-0000-0000-000028380000}"/>
    <cellStyle name="Normal 4 5 5 2 4 3" xfId="14281" xr:uid="{00000000-0005-0000-0000-000029380000}"/>
    <cellStyle name="Normal 4 5 5 2 4 4" xfId="14282" xr:uid="{00000000-0005-0000-0000-00002A380000}"/>
    <cellStyle name="Normal 4 5 5 2 5" xfId="14283" xr:uid="{00000000-0005-0000-0000-00002B380000}"/>
    <cellStyle name="Normal 4 5 5 2 5 2" xfId="14284" xr:uid="{00000000-0005-0000-0000-00002C380000}"/>
    <cellStyle name="Normal 4 5 5 2 5 3" xfId="14285" xr:uid="{00000000-0005-0000-0000-00002D380000}"/>
    <cellStyle name="Normal 4 5 5 2 6" xfId="14286" xr:uid="{00000000-0005-0000-0000-00002E380000}"/>
    <cellStyle name="Normal 4 5 5 2 7" xfId="14287" xr:uid="{00000000-0005-0000-0000-00002F380000}"/>
    <cellStyle name="Normal 4 5 5 2 8" xfId="14288" xr:uid="{00000000-0005-0000-0000-000030380000}"/>
    <cellStyle name="Normal 4 5 5 3" xfId="14289" xr:uid="{00000000-0005-0000-0000-000031380000}"/>
    <cellStyle name="Normal 4 5 5 3 2" xfId="14290" xr:uid="{00000000-0005-0000-0000-000032380000}"/>
    <cellStyle name="Normal 4 5 5 3 2 2" xfId="14291" xr:uid="{00000000-0005-0000-0000-000033380000}"/>
    <cellStyle name="Normal 4 5 5 3 2 2 2" xfId="14292" xr:uid="{00000000-0005-0000-0000-000034380000}"/>
    <cellStyle name="Normal 4 5 5 3 2 3" xfId="14293" xr:uid="{00000000-0005-0000-0000-000035380000}"/>
    <cellStyle name="Normal 4 5 5 3 2 4" xfId="14294" xr:uid="{00000000-0005-0000-0000-000036380000}"/>
    <cellStyle name="Normal 4 5 5 3 3" xfId="14295" xr:uid="{00000000-0005-0000-0000-000037380000}"/>
    <cellStyle name="Normal 4 5 5 3 3 2" xfId="14296" xr:uid="{00000000-0005-0000-0000-000038380000}"/>
    <cellStyle name="Normal 4 5 5 3 4" xfId="14297" xr:uid="{00000000-0005-0000-0000-000039380000}"/>
    <cellStyle name="Normal 4 5 5 3 5" xfId="14298" xr:uid="{00000000-0005-0000-0000-00003A380000}"/>
    <cellStyle name="Normal 4 5 5 4" xfId="14299" xr:uid="{00000000-0005-0000-0000-00003B380000}"/>
    <cellStyle name="Normal 4 5 5 4 2" xfId="14300" xr:uid="{00000000-0005-0000-0000-00003C380000}"/>
    <cellStyle name="Normal 4 5 5 4 2 2" xfId="14301" xr:uid="{00000000-0005-0000-0000-00003D380000}"/>
    <cellStyle name="Normal 4 5 5 4 2 3" xfId="14302" xr:uid="{00000000-0005-0000-0000-00003E380000}"/>
    <cellStyle name="Normal 4 5 5 4 2 4" xfId="14303" xr:uid="{00000000-0005-0000-0000-00003F380000}"/>
    <cellStyle name="Normal 4 5 5 4 3" xfId="14304" xr:uid="{00000000-0005-0000-0000-000040380000}"/>
    <cellStyle name="Normal 4 5 5 4 4" xfId="14305" xr:uid="{00000000-0005-0000-0000-000041380000}"/>
    <cellStyle name="Normal 4 5 5 4 5" xfId="14306" xr:uid="{00000000-0005-0000-0000-000042380000}"/>
    <cellStyle name="Normal 4 5 5 5" xfId="14307" xr:uid="{00000000-0005-0000-0000-000043380000}"/>
    <cellStyle name="Normal 4 5 5 5 2" xfId="14308" xr:uid="{00000000-0005-0000-0000-000044380000}"/>
    <cellStyle name="Normal 4 5 5 5 2 2" xfId="14309" xr:uid="{00000000-0005-0000-0000-000045380000}"/>
    <cellStyle name="Normal 4 5 5 5 2 3" xfId="14310" xr:uid="{00000000-0005-0000-0000-000046380000}"/>
    <cellStyle name="Normal 4 5 5 5 3" xfId="14311" xr:uid="{00000000-0005-0000-0000-000047380000}"/>
    <cellStyle name="Normal 4 5 5 5 4" xfId="14312" xr:uid="{00000000-0005-0000-0000-000048380000}"/>
    <cellStyle name="Normal 4 5 5 5 5" xfId="14313" xr:uid="{00000000-0005-0000-0000-000049380000}"/>
    <cellStyle name="Normal 4 5 5 6" xfId="14314" xr:uid="{00000000-0005-0000-0000-00004A380000}"/>
    <cellStyle name="Normal 4 5 5 6 2" xfId="14315" xr:uid="{00000000-0005-0000-0000-00004B380000}"/>
    <cellStyle name="Normal 4 5 5 6 3" xfId="14316" xr:uid="{00000000-0005-0000-0000-00004C380000}"/>
    <cellStyle name="Normal 4 5 5 7" xfId="14317" xr:uid="{00000000-0005-0000-0000-00004D380000}"/>
    <cellStyle name="Normal 4 5 5 8" xfId="14318" xr:uid="{00000000-0005-0000-0000-00004E380000}"/>
    <cellStyle name="Normal 4 5 5 9" xfId="14319" xr:uid="{00000000-0005-0000-0000-00004F380000}"/>
    <cellStyle name="Normal 4 5 6" xfId="14320" xr:uid="{00000000-0005-0000-0000-000050380000}"/>
    <cellStyle name="Normal 4 5 6 2" xfId="14321" xr:uid="{00000000-0005-0000-0000-000051380000}"/>
    <cellStyle name="Normal 4 5 6 2 2" xfId="14322" xr:uid="{00000000-0005-0000-0000-000052380000}"/>
    <cellStyle name="Normal 4 5 6 2 2 2" xfId="14323" xr:uid="{00000000-0005-0000-0000-000053380000}"/>
    <cellStyle name="Normal 4 5 6 2 2 2 2" xfId="14324" xr:uid="{00000000-0005-0000-0000-000054380000}"/>
    <cellStyle name="Normal 4 5 6 2 2 2 3" xfId="14325" xr:uid="{00000000-0005-0000-0000-000055380000}"/>
    <cellStyle name="Normal 4 5 6 2 2 2 4" xfId="14326" xr:uid="{00000000-0005-0000-0000-000056380000}"/>
    <cellStyle name="Normal 4 5 6 2 2 3" xfId="14327" xr:uid="{00000000-0005-0000-0000-000057380000}"/>
    <cellStyle name="Normal 4 5 6 2 2 4" xfId="14328" xr:uid="{00000000-0005-0000-0000-000058380000}"/>
    <cellStyle name="Normal 4 5 6 2 2 5" xfId="14329" xr:uid="{00000000-0005-0000-0000-000059380000}"/>
    <cellStyle name="Normal 4 5 6 2 3" xfId="14330" xr:uid="{00000000-0005-0000-0000-00005A380000}"/>
    <cellStyle name="Normal 4 5 6 2 3 2" xfId="14331" xr:uid="{00000000-0005-0000-0000-00005B380000}"/>
    <cellStyle name="Normal 4 5 6 2 3 2 2" xfId="14332" xr:uid="{00000000-0005-0000-0000-00005C380000}"/>
    <cellStyle name="Normal 4 5 6 2 3 2 3" xfId="14333" xr:uid="{00000000-0005-0000-0000-00005D380000}"/>
    <cellStyle name="Normal 4 5 6 2 3 3" xfId="14334" xr:uid="{00000000-0005-0000-0000-00005E380000}"/>
    <cellStyle name="Normal 4 5 6 2 3 4" xfId="14335" xr:uid="{00000000-0005-0000-0000-00005F380000}"/>
    <cellStyle name="Normal 4 5 6 2 3 5" xfId="14336" xr:uid="{00000000-0005-0000-0000-000060380000}"/>
    <cellStyle name="Normal 4 5 6 2 4" xfId="14337" xr:uid="{00000000-0005-0000-0000-000061380000}"/>
    <cellStyle name="Normal 4 5 6 2 4 2" xfId="14338" xr:uid="{00000000-0005-0000-0000-000062380000}"/>
    <cellStyle name="Normal 4 5 6 2 4 2 2" xfId="14339" xr:uid="{00000000-0005-0000-0000-000063380000}"/>
    <cellStyle name="Normal 4 5 6 2 4 2 3" xfId="14340" xr:uid="{00000000-0005-0000-0000-000064380000}"/>
    <cellStyle name="Normal 4 5 6 2 4 3" xfId="14341" xr:uid="{00000000-0005-0000-0000-000065380000}"/>
    <cellStyle name="Normal 4 5 6 2 4 4" xfId="14342" xr:uid="{00000000-0005-0000-0000-000066380000}"/>
    <cellStyle name="Normal 4 5 6 2 5" xfId="14343" xr:uid="{00000000-0005-0000-0000-000067380000}"/>
    <cellStyle name="Normal 4 5 6 2 5 2" xfId="14344" xr:uid="{00000000-0005-0000-0000-000068380000}"/>
    <cellStyle name="Normal 4 5 6 2 5 3" xfId="14345" xr:uid="{00000000-0005-0000-0000-000069380000}"/>
    <cellStyle name="Normal 4 5 6 2 6" xfId="14346" xr:uid="{00000000-0005-0000-0000-00006A380000}"/>
    <cellStyle name="Normal 4 5 6 2 7" xfId="14347" xr:uid="{00000000-0005-0000-0000-00006B380000}"/>
    <cellStyle name="Normal 4 5 6 2 8" xfId="14348" xr:uid="{00000000-0005-0000-0000-00006C380000}"/>
    <cellStyle name="Normal 4 5 6 3" xfId="14349" xr:uid="{00000000-0005-0000-0000-00006D380000}"/>
    <cellStyle name="Normal 4 5 6 3 2" xfId="14350" xr:uid="{00000000-0005-0000-0000-00006E380000}"/>
    <cellStyle name="Normal 4 5 6 3 2 2" xfId="14351" xr:uid="{00000000-0005-0000-0000-00006F380000}"/>
    <cellStyle name="Normal 4 5 6 3 2 2 2" xfId="14352" xr:uid="{00000000-0005-0000-0000-000070380000}"/>
    <cellStyle name="Normal 4 5 6 3 2 3" xfId="14353" xr:uid="{00000000-0005-0000-0000-000071380000}"/>
    <cellStyle name="Normal 4 5 6 3 2 4" xfId="14354" xr:uid="{00000000-0005-0000-0000-000072380000}"/>
    <cellStyle name="Normal 4 5 6 3 3" xfId="14355" xr:uid="{00000000-0005-0000-0000-000073380000}"/>
    <cellStyle name="Normal 4 5 6 3 3 2" xfId="14356" xr:uid="{00000000-0005-0000-0000-000074380000}"/>
    <cellStyle name="Normal 4 5 6 3 4" xfId="14357" xr:uid="{00000000-0005-0000-0000-000075380000}"/>
    <cellStyle name="Normal 4 5 6 3 5" xfId="14358" xr:uid="{00000000-0005-0000-0000-000076380000}"/>
    <cellStyle name="Normal 4 5 6 4" xfId="14359" xr:uid="{00000000-0005-0000-0000-000077380000}"/>
    <cellStyle name="Normal 4 5 6 4 2" xfId="14360" xr:uid="{00000000-0005-0000-0000-000078380000}"/>
    <cellStyle name="Normal 4 5 6 4 2 2" xfId="14361" xr:uid="{00000000-0005-0000-0000-000079380000}"/>
    <cellStyle name="Normal 4 5 6 4 2 3" xfId="14362" xr:uid="{00000000-0005-0000-0000-00007A380000}"/>
    <cellStyle name="Normal 4 5 6 4 2 4" xfId="14363" xr:uid="{00000000-0005-0000-0000-00007B380000}"/>
    <cellStyle name="Normal 4 5 6 4 3" xfId="14364" xr:uid="{00000000-0005-0000-0000-00007C380000}"/>
    <cellStyle name="Normal 4 5 6 4 4" xfId="14365" xr:uid="{00000000-0005-0000-0000-00007D380000}"/>
    <cellStyle name="Normal 4 5 6 4 5" xfId="14366" xr:uid="{00000000-0005-0000-0000-00007E380000}"/>
    <cellStyle name="Normal 4 5 6 5" xfId="14367" xr:uid="{00000000-0005-0000-0000-00007F380000}"/>
    <cellStyle name="Normal 4 5 6 5 2" xfId="14368" xr:uid="{00000000-0005-0000-0000-000080380000}"/>
    <cellStyle name="Normal 4 5 6 5 2 2" xfId="14369" xr:uid="{00000000-0005-0000-0000-000081380000}"/>
    <cellStyle name="Normal 4 5 6 5 2 3" xfId="14370" xr:uid="{00000000-0005-0000-0000-000082380000}"/>
    <cellStyle name="Normal 4 5 6 5 3" xfId="14371" xr:uid="{00000000-0005-0000-0000-000083380000}"/>
    <cellStyle name="Normal 4 5 6 5 4" xfId="14372" xr:uid="{00000000-0005-0000-0000-000084380000}"/>
    <cellStyle name="Normal 4 5 6 5 5" xfId="14373" xr:uid="{00000000-0005-0000-0000-000085380000}"/>
    <cellStyle name="Normal 4 5 6 6" xfId="14374" xr:uid="{00000000-0005-0000-0000-000086380000}"/>
    <cellStyle name="Normal 4 5 6 6 2" xfId="14375" xr:uid="{00000000-0005-0000-0000-000087380000}"/>
    <cellStyle name="Normal 4 5 6 6 3" xfId="14376" xr:uid="{00000000-0005-0000-0000-000088380000}"/>
    <cellStyle name="Normal 4 5 6 7" xfId="14377" xr:uid="{00000000-0005-0000-0000-000089380000}"/>
    <cellStyle name="Normal 4 5 6 8" xfId="14378" xr:uid="{00000000-0005-0000-0000-00008A380000}"/>
    <cellStyle name="Normal 4 5 6 9" xfId="14379" xr:uid="{00000000-0005-0000-0000-00008B380000}"/>
    <cellStyle name="Normal 4 5 7" xfId="14380" xr:uid="{00000000-0005-0000-0000-00008C380000}"/>
    <cellStyle name="Normal 4 5 7 2" xfId="14381" xr:uid="{00000000-0005-0000-0000-00008D380000}"/>
    <cellStyle name="Normal 4 5 7 2 2" xfId="14382" xr:uid="{00000000-0005-0000-0000-00008E380000}"/>
    <cellStyle name="Normal 4 5 7 2 2 2" xfId="14383" xr:uid="{00000000-0005-0000-0000-00008F380000}"/>
    <cellStyle name="Normal 4 5 7 2 2 2 2" xfId="14384" xr:uid="{00000000-0005-0000-0000-000090380000}"/>
    <cellStyle name="Normal 4 5 7 2 2 2 3" xfId="14385" xr:uid="{00000000-0005-0000-0000-000091380000}"/>
    <cellStyle name="Normal 4 5 7 2 2 2 4" xfId="14386" xr:uid="{00000000-0005-0000-0000-000092380000}"/>
    <cellStyle name="Normal 4 5 7 2 2 3" xfId="14387" xr:uid="{00000000-0005-0000-0000-000093380000}"/>
    <cellStyle name="Normal 4 5 7 2 2 4" xfId="14388" xr:uid="{00000000-0005-0000-0000-000094380000}"/>
    <cellStyle name="Normal 4 5 7 2 2 5" xfId="14389" xr:uid="{00000000-0005-0000-0000-000095380000}"/>
    <cellStyle name="Normal 4 5 7 2 3" xfId="14390" xr:uid="{00000000-0005-0000-0000-000096380000}"/>
    <cellStyle name="Normal 4 5 7 2 3 2" xfId="14391" xr:uid="{00000000-0005-0000-0000-000097380000}"/>
    <cellStyle name="Normal 4 5 7 2 3 2 2" xfId="14392" xr:uid="{00000000-0005-0000-0000-000098380000}"/>
    <cellStyle name="Normal 4 5 7 2 3 2 3" xfId="14393" xr:uid="{00000000-0005-0000-0000-000099380000}"/>
    <cellStyle name="Normal 4 5 7 2 3 3" xfId="14394" xr:uid="{00000000-0005-0000-0000-00009A380000}"/>
    <cellStyle name="Normal 4 5 7 2 3 4" xfId="14395" xr:uid="{00000000-0005-0000-0000-00009B380000}"/>
    <cellStyle name="Normal 4 5 7 2 3 5" xfId="14396" xr:uid="{00000000-0005-0000-0000-00009C380000}"/>
    <cellStyle name="Normal 4 5 7 2 4" xfId="14397" xr:uid="{00000000-0005-0000-0000-00009D380000}"/>
    <cellStyle name="Normal 4 5 7 2 4 2" xfId="14398" xr:uid="{00000000-0005-0000-0000-00009E380000}"/>
    <cellStyle name="Normal 4 5 7 2 4 2 2" xfId="14399" xr:uid="{00000000-0005-0000-0000-00009F380000}"/>
    <cellStyle name="Normal 4 5 7 2 4 2 3" xfId="14400" xr:uid="{00000000-0005-0000-0000-0000A0380000}"/>
    <cellStyle name="Normal 4 5 7 2 4 3" xfId="14401" xr:uid="{00000000-0005-0000-0000-0000A1380000}"/>
    <cellStyle name="Normal 4 5 7 2 4 4" xfId="14402" xr:uid="{00000000-0005-0000-0000-0000A2380000}"/>
    <cellStyle name="Normal 4 5 7 2 5" xfId="14403" xr:uid="{00000000-0005-0000-0000-0000A3380000}"/>
    <cellStyle name="Normal 4 5 7 2 5 2" xfId="14404" xr:uid="{00000000-0005-0000-0000-0000A4380000}"/>
    <cellStyle name="Normal 4 5 7 2 5 3" xfId="14405" xr:uid="{00000000-0005-0000-0000-0000A5380000}"/>
    <cellStyle name="Normal 4 5 7 2 6" xfId="14406" xr:uid="{00000000-0005-0000-0000-0000A6380000}"/>
    <cellStyle name="Normal 4 5 7 2 7" xfId="14407" xr:uid="{00000000-0005-0000-0000-0000A7380000}"/>
    <cellStyle name="Normal 4 5 7 2 8" xfId="14408" xr:uid="{00000000-0005-0000-0000-0000A8380000}"/>
    <cellStyle name="Normal 4 5 7 3" xfId="14409" xr:uid="{00000000-0005-0000-0000-0000A9380000}"/>
    <cellStyle name="Normal 4 5 7 3 2" xfId="14410" xr:uid="{00000000-0005-0000-0000-0000AA380000}"/>
    <cellStyle name="Normal 4 5 7 3 2 2" xfId="14411" xr:uid="{00000000-0005-0000-0000-0000AB380000}"/>
    <cellStyle name="Normal 4 5 7 3 2 2 2" xfId="14412" xr:uid="{00000000-0005-0000-0000-0000AC380000}"/>
    <cellStyle name="Normal 4 5 7 3 2 3" xfId="14413" xr:uid="{00000000-0005-0000-0000-0000AD380000}"/>
    <cellStyle name="Normal 4 5 7 3 2 4" xfId="14414" xr:uid="{00000000-0005-0000-0000-0000AE380000}"/>
    <cellStyle name="Normal 4 5 7 3 3" xfId="14415" xr:uid="{00000000-0005-0000-0000-0000AF380000}"/>
    <cellStyle name="Normal 4 5 7 3 3 2" xfId="14416" xr:uid="{00000000-0005-0000-0000-0000B0380000}"/>
    <cellStyle name="Normal 4 5 7 3 4" xfId="14417" xr:uid="{00000000-0005-0000-0000-0000B1380000}"/>
    <cellStyle name="Normal 4 5 7 3 5" xfId="14418" xr:uid="{00000000-0005-0000-0000-0000B2380000}"/>
    <cellStyle name="Normal 4 5 7 4" xfId="14419" xr:uid="{00000000-0005-0000-0000-0000B3380000}"/>
    <cellStyle name="Normal 4 5 7 4 2" xfId="14420" xr:uid="{00000000-0005-0000-0000-0000B4380000}"/>
    <cellStyle name="Normal 4 5 7 4 2 2" xfId="14421" xr:uid="{00000000-0005-0000-0000-0000B5380000}"/>
    <cellStyle name="Normal 4 5 7 4 2 3" xfId="14422" xr:uid="{00000000-0005-0000-0000-0000B6380000}"/>
    <cellStyle name="Normal 4 5 7 4 2 4" xfId="14423" xr:uid="{00000000-0005-0000-0000-0000B7380000}"/>
    <cellStyle name="Normal 4 5 7 4 3" xfId="14424" xr:uid="{00000000-0005-0000-0000-0000B8380000}"/>
    <cellStyle name="Normal 4 5 7 4 4" xfId="14425" xr:uid="{00000000-0005-0000-0000-0000B9380000}"/>
    <cellStyle name="Normal 4 5 7 4 5" xfId="14426" xr:uid="{00000000-0005-0000-0000-0000BA380000}"/>
    <cellStyle name="Normal 4 5 7 5" xfId="14427" xr:uid="{00000000-0005-0000-0000-0000BB380000}"/>
    <cellStyle name="Normal 4 5 7 5 2" xfId="14428" xr:uid="{00000000-0005-0000-0000-0000BC380000}"/>
    <cellStyle name="Normal 4 5 7 5 2 2" xfId="14429" xr:uid="{00000000-0005-0000-0000-0000BD380000}"/>
    <cellStyle name="Normal 4 5 7 5 2 3" xfId="14430" xr:uid="{00000000-0005-0000-0000-0000BE380000}"/>
    <cellStyle name="Normal 4 5 7 5 3" xfId="14431" xr:uid="{00000000-0005-0000-0000-0000BF380000}"/>
    <cellStyle name="Normal 4 5 7 5 4" xfId="14432" xr:uid="{00000000-0005-0000-0000-0000C0380000}"/>
    <cellStyle name="Normal 4 5 7 5 5" xfId="14433" xr:uid="{00000000-0005-0000-0000-0000C1380000}"/>
    <cellStyle name="Normal 4 5 7 6" xfId="14434" xr:uid="{00000000-0005-0000-0000-0000C2380000}"/>
    <cellStyle name="Normal 4 5 7 6 2" xfId="14435" xr:uid="{00000000-0005-0000-0000-0000C3380000}"/>
    <cellStyle name="Normal 4 5 7 6 3" xfId="14436" xr:uid="{00000000-0005-0000-0000-0000C4380000}"/>
    <cellStyle name="Normal 4 5 7 7" xfId="14437" xr:uid="{00000000-0005-0000-0000-0000C5380000}"/>
    <cellStyle name="Normal 4 5 7 8" xfId="14438" xr:uid="{00000000-0005-0000-0000-0000C6380000}"/>
    <cellStyle name="Normal 4 5 7 9" xfId="14439" xr:uid="{00000000-0005-0000-0000-0000C7380000}"/>
    <cellStyle name="Normal 4 5 8" xfId="14440" xr:uid="{00000000-0005-0000-0000-0000C8380000}"/>
    <cellStyle name="Normal 4 5 8 2" xfId="14441" xr:uid="{00000000-0005-0000-0000-0000C9380000}"/>
    <cellStyle name="Normal 4 5 8 2 2" xfId="14442" xr:uid="{00000000-0005-0000-0000-0000CA380000}"/>
    <cellStyle name="Normal 4 5 8 2 2 2" xfId="14443" xr:uid="{00000000-0005-0000-0000-0000CB380000}"/>
    <cellStyle name="Normal 4 5 8 2 2 2 2" xfId="14444" xr:uid="{00000000-0005-0000-0000-0000CC380000}"/>
    <cellStyle name="Normal 4 5 8 2 2 3" xfId="14445" xr:uid="{00000000-0005-0000-0000-0000CD380000}"/>
    <cellStyle name="Normal 4 5 8 2 2 4" xfId="14446" xr:uid="{00000000-0005-0000-0000-0000CE380000}"/>
    <cellStyle name="Normal 4 5 8 2 3" xfId="14447" xr:uid="{00000000-0005-0000-0000-0000CF380000}"/>
    <cellStyle name="Normal 4 5 8 2 3 2" xfId="14448" xr:uid="{00000000-0005-0000-0000-0000D0380000}"/>
    <cellStyle name="Normal 4 5 8 2 4" xfId="14449" xr:uid="{00000000-0005-0000-0000-0000D1380000}"/>
    <cellStyle name="Normal 4 5 8 2 5" xfId="14450" xr:uid="{00000000-0005-0000-0000-0000D2380000}"/>
    <cellStyle name="Normal 4 5 8 3" xfId="14451" xr:uid="{00000000-0005-0000-0000-0000D3380000}"/>
    <cellStyle name="Normal 4 5 8 3 2" xfId="14452" xr:uid="{00000000-0005-0000-0000-0000D4380000}"/>
    <cellStyle name="Normal 4 5 8 3 2 2" xfId="14453" xr:uid="{00000000-0005-0000-0000-0000D5380000}"/>
    <cellStyle name="Normal 4 5 8 3 2 2 2" xfId="14454" xr:uid="{00000000-0005-0000-0000-0000D6380000}"/>
    <cellStyle name="Normal 4 5 8 3 2 3" xfId="14455" xr:uid="{00000000-0005-0000-0000-0000D7380000}"/>
    <cellStyle name="Normal 4 5 8 3 2 4" xfId="14456" xr:uid="{00000000-0005-0000-0000-0000D8380000}"/>
    <cellStyle name="Normal 4 5 8 3 3" xfId="14457" xr:uid="{00000000-0005-0000-0000-0000D9380000}"/>
    <cellStyle name="Normal 4 5 8 3 3 2" xfId="14458" xr:uid="{00000000-0005-0000-0000-0000DA380000}"/>
    <cellStyle name="Normal 4 5 8 3 4" xfId="14459" xr:uid="{00000000-0005-0000-0000-0000DB380000}"/>
    <cellStyle name="Normal 4 5 8 3 5" xfId="14460" xr:uid="{00000000-0005-0000-0000-0000DC380000}"/>
    <cellStyle name="Normal 4 5 8 4" xfId="14461" xr:uid="{00000000-0005-0000-0000-0000DD380000}"/>
    <cellStyle name="Normal 4 5 8 4 2" xfId="14462" xr:uid="{00000000-0005-0000-0000-0000DE380000}"/>
    <cellStyle name="Normal 4 5 8 4 2 2" xfId="14463" xr:uid="{00000000-0005-0000-0000-0000DF380000}"/>
    <cellStyle name="Normal 4 5 8 4 2 3" xfId="14464" xr:uid="{00000000-0005-0000-0000-0000E0380000}"/>
    <cellStyle name="Normal 4 5 8 4 2 4" xfId="14465" xr:uid="{00000000-0005-0000-0000-0000E1380000}"/>
    <cellStyle name="Normal 4 5 8 4 3" xfId="14466" xr:uid="{00000000-0005-0000-0000-0000E2380000}"/>
    <cellStyle name="Normal 4 5 8 4 4" xfId="14467" xr:uid="{00000000-0005-0000-0000-0000E3380000}"/>
    <cellStyle name="Normal 4 5 8 4 5" xfId="14468" xr:uid="{00000000-0005-0000-0000-0000E4380000}"/>
    <cellStyle name="Normal 4 5 8 5" xfId="14469" xr:uid="{00000000-0005-0000-0000-0000E5380000}"/>
    <cellStyle name="Normal 4 5 8 5 2" xfId="14470" xr:uid="{00000000-0005-0000-0000-0000E6380000}"/>
    <cellStyle name="Normal 4 5 8 5 3" xfId="14471" xr:uid="{00000000-0005-0000-0000-0000E7380000}"/>
    <cellStyle name="Normal 4 5 8 5 4" xfId="14472" xr:uid="{00000000-0005-0000-0000-0000E8380000}"/>
    <cellStyle name="Normal 4 5 8 6" xfId="14473" xr:uid="{00000000-0005-0000-0000-0000E9380000}"/>
    <cellStyle name="Normal 4 5 8 7" xfId="14474" xr:uid="{00000000-0005-0000-0000-0000EA380000}"/>
    <cellStyle name="Normal 4 5 8 8" xfId="14475" xr:uid="{00000000-0005-0000-0000-0000EB380000}"/>
    <cellStyle name="Normal 4 5 9" xfId="14476" xr:uid="{00000000-0005-0000-0000-0000EC380000}"/>
    <cellStyle name="Normal 4 5 9 2" xfId="14477" xr:uid="{00000000-0005-0000-0000-0000ED380000}"/>
    <cellStyle name="Normal 4 5 9 2 2" xfId="14478" xr:uid="{00000000-0005-0000-0000-0000EE380000}"/>
    <cellStyle name="Normal 4 5 9 2 2 2" xfId="14479" xr:uid="{00000000-0005-0000-0000-0000EF380000}"/>
    <cellStyle name="Normal 4 5 9 2 2 3" xfId="14480" xr:uid="{00000000-0005-0000-0000-0000F0380000}"/>
    <cellStyle name="Normal 4 5 9 2 3" xfId="14481" xr:uid="{00000000-0005-0000-0000-0000F1380000}"/>
    <cellStyle name="Normal 4 5 9 2 3 2" xfId="14482" xr:uid="{00000000-0005-0000-0000-0000F2380000}"/>
    <cellStyle name="Normal 4 5 9 2 4" xfId="14483" xr:uid="{00000000-0005-0000-0000-0000F3380000}"/>
    <cellStyle name="Normal 4 5 9 3" xfId="14484" xr:uid="{00000000-0005-0000-0000-0000F4380000}"/>
    <cellStyle name="Normal 4 5 9 3 2" xfId="14485" xr:uid="{00000000-0005-0000-0000-0000F5380000}"/>
    <cellStyle name="Normal 4 5 9 3 2 2" xfId="14486" xr:uid="{00000000-0005-0000-0000-0000F6380000}"/>
    <cellStyle name="Normal 4 5 9 3 3" xfId="14487" xr:uid="{00000000-0005-0000-0000-0000F7380000}"/>
    <cellStyle name="Normal 4 5 9 3 4" xfId="14488" xr:uid="{00000000-0005-0000-0000-0000F8380000}"/>
    <cellStyle name="Normal 4 5 9 4" xfId="14489" xr:uid="{00000000-0005-0000-0000-0000F9380000}"/>
    <cellStyle name="Normal 4 5 9 4 2" xfId="14490" xr:uid="{00000000-0005-0000-0000-0000FA380000}"/>
    <cellStyle name="Normal 4 5 9 4 3" xfId="14491" xr:uid="{00000000-0005-0000-0000-0000FB380000}"/>
    <cellStyle name="Normal 4 5 9 5" xfId="14492" xr:uid="{00000000-0005-0000-0000-0000FC380000}"/>
    <cellStyle name="Normal 4 5 9 6" xfId="14493" xr:uid="{00000000-0005-0000-0000-0000FD380000}"/>
    <cellStyle name="Normal 4 6" xfId="14494" xr:uid="{00000000-0005-0000-0000-0000FE380000}"/>
    <cellStyle name="Normal 4 6 10" xfId="14495" xr:uid="{00000000-0005-0000-0000-0000FF380000}"/>
    <cellStyle name="Normal 4 6 11" xfId="14496" xr:uid="{00000000-0005-0000-0000-000000390000}"/>
    <cellStyle name="Normal 4 6 12" xfId="43993" xr:uid="{00000000-0005-0000-0000-000001390000}"/>
    <cellStyle name="Normal 4 6 2" xfId="14497" xr:uid="{00000000-0005-0000-0000-000002390000}"/>
    <cellStyle name="Normal 4 6 2 2" xfId="14498" xr:uid="{00000000-0005-0000-0000-000003390000}"/>
    <cellStyle name="Normal 4 6 2 2 2" xfId="14499" xr:uid="{00000000-0005-0000-0000-000004390000}"/>
    <cellStyle name="Normal 4 6 2 2 2 2" xfId="14500" xr:uid="{00000000-0005-0000-0000-000005390000}"/>
    <cellStyle name="Normal 4 6 2 2 2 2 2" xfId="14501" xr:uid="{00000000-0005-0000-0000-000006390000}"/>
    <cellStyle name="Normal 4 6 2 2 2 2 2 2" xfId="14502" xr:uid="{00000000-0005-0000-0000-000007390000}"/>
    <cellStyle name="Normal 4 6 2 2 2 2 3" xfId="14503" xr:uid="{00000000-0005-0000-0000-000008390000}"/>
    <cellStyle name="Normal 4 6 2 2 2 2 4" xfId="14504" xr:uid="{00000000-0005-0000-0000-000009390000}"/>
    <cellStyle name="Normal 4 6 2 2 2 3" xfId="14505" xr:uid="{00000000-0005-0000-0000-00000A390000}"/>
    <cellStyle name="Normal 4 6 2 2 2 3 2" xfId="14506" xr:uid="{00000000-0005-0000-0000-00000B390000}"/>
    <cellStyle name="Normal 4 6 2 2 2 3 3" xfId="14507" xr:uid="{00000000-0005-0000-0000-00000C390000}"/>
    <cellStyle name="Normal 4 6 2 2 2 4" xfId="14508" xr:uid="{00000000-0005-0000-0000-00000D390000}"/>
    <cellStyle name="Normal 4 6 2 2 2 4 2" xfId="14509" xr:uid="{00000000-0005-0000-0000-00000E390000}"/>
    <cellStyle name="Normal 4 6 2 2 2 5" xfId="14510" xr:uid="{00000000-0005-0000-0000-00000F390000}"/>
    <cellStyle name="Normal 4 6 2 2 3" xfId="14511" xr:uid="{00000000-0005-0000-0000-000010390000}"/>
    <cellStyle name="Normal 4 6 2 2 3 2" xfId="14512" xr:uid="{00000000-0005-0000-0000-000011390000}"/>
    <cellStyle name="Normal 4 6 2 2 3 2 2" xfId="14513" xr:uid="{00000000-0005-0000-0000-000012390000}"/>
    <cellStyle name="Normal 4 6 2 2 3 2 3" xfId="14514" xr:uid="{00000000-0005-0000-0000-000013390000}"/>
    <cellStyle name="Normal 4 6 2 2 3 3" xfId="14515" xr:uid="{00000000-0005-0000-0000-000014390000}"/>
    <cellStyle name="Normal 4 6 2 2 3 4" xfId="14516" xr:uid="{00000000-0005-0000-0000-000015390000}"/>
    <cellStyle name="Normal 4 6 2 2 3 5" xfId="14517" xr:uid="{00000000-0005-0000-0000-000016390000}"/>
    <cellStyle name="Normal 4 6 2 2 4" xfId="14518" xr:uid="{00000000-0005-0000-0000-000017390000}"/>
    <cellStyle name="Normal 4 6 2 2 4 2" xfId="14519" xr:uid="{00000000-0005-0000-0000-000018390000}"/>
    <cellStyle name="Normal 4 6 2 2 4 2 2" xfId="14520" xr:uid="{00000000-0005-0000-0000-000019390000}"/>
    <cellStyle name="Normal 4 6 2 2 4 2 3" xfId="14521" xr:uid="{00000000-0005-0000-0000-00001A390000}"/>
    <cellStyle name="Normal 4 6 2 2 4 3" xfId="14522" xr:uid="{00000000-0005-0000-0000-00001B390000}"/>
    <cellStyle name="Normal 4 6 2 2 4 4" xfId="14523" xr:uid="{00000000-0005-0000-0000-00001C390000}"/>
    <cellStyle name="Normal 4 6 2 2 5" xfId="14524" xr:uid="{00000000-0005-0000-0000-00001D390000}"/>
    <cellStyle name="Normal 4 6 2 2 5 2" xfId="14525" xr:uid="{00000000-0005-0000-0000-00001E390000}"/>
    <cellStyle name="Normal 4 6 2 2 5 3" xfId="14526" xr:uid="{00000000-0005-0000-0000-00001F390000}"/>
    <cellStyle name="Normal 4 6 2 2 6" xfId="14527" xr:uid="{00000000-0005-0000-0000-000020390000}"/>
    <cellStyle name="Normal 4 6 2 2 7" xfId="14528" xr:uid="{00000000-0005-0000-0000-000021390000}"/>
    <cellStyle name="Normal 4 6 2 2 8" xfId="14529" xr:uid="{00000000-0005-0000-0000-000022390000}"/>
    <cellStyle name="Normal 4 6 2 3" xfId="14530" xr:uid="{00000000-0005-0000-0000-000023390000}"/>
    <cellStyle name="Normal 4 6 2 3 2" xfId="14531" xr:uid="{00000000-0005-0000-0000-000024390000}"/>
    <cellStyle name="Normal 4 6 2 3 2 2" xfId="14532" xr:uid="{00000000-0005-0000-0000-000025390000}"/>
    <cellStyle name="Normal 4 6 2 3 2 2 2" xfId="14533" xr:uid="{00000000-0005-0000-0000-000026390000}"/>
    <cellStyle name="Normal 4 6 2 3 2 3" xfId="14534" xr:uid="{00000000-0005-0000-0000-000027390000}"/>
    <cellStyle name="Normal 4 6 2 3 2 4" xfId="14535" xr:uid="{00000000-0005-0000-0000-000028390000}"/>
    <cellStyle name="Normal 4 6 2 3 3" xfId="14536" xr:uid="{00000000-0005-0000-0000-000029390000}"/>
    <cellStyle name="Normal 4 6 2 3 3 2" xfId="14537" xr:uid="{00000000-0005-0000-0000-00002A390000}"/>
    <cellStyle name="Normal 4 6 2 3 4" xfId="14538" xr:uid="{00000000-0005-0000-0000-00002B390000}"/>
    <cellStyle name="Normal 4 6 2 3 5" xfId="14539" xr:uid="{00000000-0005-0000-0000-00002C390000}"/>
    <cellStyle name="Normal 4 6 2 4" xfId="14540" xr:uid="{00000000-0005-0000-0000-00002D390000}"/>
    <cellStyle name="Normal 4 6 2 4 2" xfId="14541" xr:uid="{00000000-0005-0000-0000-00002E390000}"/>
    <cellStyle name="Normal 4 6 2 4 2 2" xfId="14542" xr:uid="{00000000-0005-0000-0000-00002F390000}"/>
    <cellStyle name="Normal 4 6 2 4 2 3" xfId="14543" xr:uid="{00000000-0005-0000-0000-000030390000}"/>
    <cellStyle name="Normal 4 6 2 4 2 4" xfId="14544" xr:uid="{00000000-0005-0000-0000-000031390000}"/>
    <cellStyle name="Normal 4 6 2 4 3" xfId="14545" xr:uid="{00000000-0005-0000-0000-000032390000}"/>
    <cellStyle name="Normal 4 6 2 4 4" xfId="14546" xr:uid="{00000000-0005-0000-0000-000033390000}"/>
    <cellStyle name="Normal 4 6 2 4 5" xfId="14547" xr:uid="{00000000-0005-0000-0000-000034390000}"/>
    <cellStyle name="Normal 4 6 2 5" xfId="14548" xr:uid="{00000000-0005-0000-0000-000035390000}"/>
    <cellStyle name="Normal 4 6 2 5 2" xfId="14549" xr:uid="{00000000-0005-0000-0000-000036390000}"/>
    <cellStyle name="Normal 4 6 2 5 2 2" xfId="14550" xr:uid="{00000000-0005-0000-0000-000037390000}"/>
    <cellStyle name="Normal 4 6 2 5 2 3" xfId="14551" xr:uid="{00000000-0005-0000-0000-000038390000}"/>
    <cellStyle name="Normal 4 6 2 5 3" xfId="14552" xr:uid="{00000000-0005-0000-0000-000039390000}"/>
    <cellStyle name="Normal 4 6 2 5 4" xfId="14553" xr:uid="{00000000-0005-0000-0000-00003A390000}"/>
    <cellStyle name="Normal 4 6 2 5 5" xfId="14554" xr:uid="{00000000-0005-0000-0000-00003B390000}"/>
    <cellStyle name="Normal 4 6 2 6" xfId="14555" xr:uid="{00000000-0005-0000-0000-00003C390000}"/>
    <cellStyle name="Normal 4 6 2 6 2" xfId="14556" xr:uid="{00000000-0005-0000-0000-00003D390000}"/>
    <cellStyle name="Normal 4 6 2 6 3" xfId="14557" xr:uid="{00000000-0005-0000-0000-00003E390000}"/>
    <cellStyle name="Normal 4 6 2 7" xfId="14558" xr:uid="{00000000-0005-0000-0000-00003F390000}"/>
    <cellStyle name="Normal 4 6 2 8" xfId="14559" xr:uid="{00000000-0005-0000-0000-000040390000}"/>
    <cellStyle name="Normal 4 6 2 9" xfId="14560" xr:uid="{00000000-0005-0000-0000-000041390000}"/>
    <cellStyle name="Normal 4 6 3" xfId="14561" xr:uid="{00000000-0005-0000-0000-000042390000}"/>
    <cellStyle name="Normal 4 6 3 2" xfId="14562" xr:uid="{00000000-0005-0000-0000-000043390000}"/>
    <cellStyle name="Normal 4 6 3 2 2" xfId="14563" xr:uid="{00000000-0005-0000-0000-000044390000}"/>
    <cellStyle name="Normal 4 6 3 2 2 2" xfId="14564" xr:uid="{00000000-0005-0000-0000-000045390000}"/>
    <cellStyle name="Normal 4 6 3 2 2 2 2" xfId="14565" xr:uid="{00000000-0005-0000-0000-000046390000}"/>
    <cellStyle name="Normal 4 6 3 2 2 3" xfId="14566" xr:uid="{00000000-0005-0000-0000-000047390000}"/>
    <cellStyle name="Normal 4 6 3 2 2 4" xfId="14567" xr:uid="{00000000-0005-0000-0000-000048390000}"/>
    <cellStyle name="Normal 4 6 3 2 3" xfId="14568" xr:uid="{00000000-0005-0000-0000-000049390000}"/>
    <cellStyle name="Normal 4 6 3 2 3 2" xfId="14569" xr:uid="{00000000-0005-0000-0000-00004A390000}"/>
    <cellStyle name="Normal 4 6 3 2 4" xfId="14570" xr:uid="{00000000-0005-0000-0000-00004B390000}"/>
    <cellStyle name="Normal 4 6 3 2 5" xfId="14571" xr:uid="{00000000-0005-0000-0000-00004C390000}"/>
    <cellStyle name="Normal 4 6 3 3" xfId="14572" xr:uid="{00000000-0005-0000-0000-00004D390000}"/>
    <cellStyle name="Normal 4 6 3 3 2" xfId="14573" xr:uid="{00000000-0005-0000-0000-00004E390000}"/>
    <cellStyle name="Normal 4 6 3 3 2 2" xfId="14574" xr:uid="{00000000-0005-0000-0000-00004F390000}"/>
    <cellStyle name="Normal 4 6 3 3 2 2 2" xfId="14575" xr:uid="{00000000-0005-0000-0000-000050390000}"/>
    <cellStyle name="Normal 4 6 3 3 2 2 3" xfId="14576" xr:uid="{00000000-0005-0000-0000-000051390000}"/>
    <cellStyle name="Normal 4 6 3 3 2 3" xfId="14577" xr:uid="{00000000-0005-0000-0000-000052390000}"/>
    <cellStyle name="Normal 4 6 3 3 2 3 2" xfId="14578" xr:uid="{00000000-0005-0000-0000-000053390000}"/>
    <cellStyle name="Normal 4 6 3 3 2 4" xfId="14579" xr:uid="{00000000-0005-0000-0000-000054390000}"/>
    <cellStyle name="Normal 4 6 3 3 3" xfId="14580" xr:uid="{00000000-0005-0000-0000-000055390000}"/>
    <cellStyle name="Normal 4 6 3 3 3 2" xfId="14581" xr:uid="{00000000-0005-0000-0000-000056390000}"/>
    <cellStyle name="Normal 4 6 3 3 4" xfId="14582" xr:uid="{00000000-0005-0000-0000-000057390000}"/>
    <cellStyle name="Normal 4 6 3 3 5" xfId="14583" xr:uid="{00000000-0005-0000-0000-000058390000}"/>
    <cellStyle name="Normal 4 6 3 4" xfId="14584" xr:uid="{00000000-0005-0000-0000-000059390000}"/>
    <cellStyle name="Normal 4 6 3 4 2" xfId="14585" xr:uid="{00000000-0005-0000-0000-00005A390000}"/>
    <cellStyle name="Normal 4 6 3 4 2 2" xfId="14586" xr:uid="{00000000-0005-0000-0000-00005B390000}"/>
    <cellStyle name="Normal 4 6 3 4 2 3" xfId="14587" xr:uid="{00000000-0005-0000-0000-00005C390000}"/>
    <cellStyle name="Normal 4 6 3 4 2 4" xfId="14588" xr:uid="{00000000-0005-0000-0000-00005D390000}"/>
    <cellStyle name="Normal 4 6 3 4 3" xfId="14589" xr:uid="{00000000-0005-0000-0000-00005E390000}"/>
    <cellStyle name="Normal 4 6 3 4 4" xfId="14590" xr:uid="{00000000-0005-0000-0000-00005F390000}"/>
    <cellStyle name="Normal 4 6 3 4 5" xfId="14591" xr:uid="{00000000-0005-0000-0000-000060390000}"/>
    <cellStyle name="Normal 4 6 3 5" xfId="14592" xr:uid="{00000000-0005-0000-0000-000061390000}"/>
    <cellStyle name="Normal 4 6 3 5 2" xfId="14593" xr:uid="{00000000-0005-0000-0000-000062390000}"/>
    <cellStyle name="Normal 4 6 3 5 3" xfId="14594" xr:uid="{00000000-0005-0000-0000-000063390000}"/>
    <cellStyle name="Normal 4 6 3 5 4" xfId="14595" xr:uid="{00000000-0005-0000-0000-000064390000}"/>
    <cellStyle name="Normal 4 6 3 6" xfId="14596" xr:uid="{00000000-0005-0000-0000-000065390000}"/>
    <cellStyle name="Normal 4 6 3 7" xfId="14597" xr:uid="{00000000-0005-0000-0000-000066390000}"/>
    <cellStyle name="Normal 4 6 3 8" xfId="14598" xr:uid="{00000000-0005-0000-0000-000067390000}"/>
    <cellStyle name="Normal 4 6 4" xfId="14599" xr:uid="{00000000-0005-0000-0000-000068390000}"/>
    <cellStyle name="Normal 4 6 4 2" xfId="14600" xr:uid="{00000000-0005-0000-0000-000069390000}"/>
    <cellStyle name="Normal 4 6 4 2 2" xfId="14601" xr:uid="{00000000-0005-0000-0000-00006A390000}"/>
    <cellStyle name="Normal 4 6 4 2 2 2" xfId="14602" xr:uid="{00000000-0005-0000-0000-00006B390000}"/>
    <cellStyle name="Normal 4 6 4 2 3" xfId="14603" xr:uid="{00000000-0005-0000-0000-00006C390000}"/>
    <cellStyle name="Normal 4 6 4 2 4" xfId="14604" xr:uid="{00000000-0005-0000-0000-00006D390000}"/>
    <cellStyle name="Normal 4 6 4 3" xfId="14605" xr:uid="{00000000-0005-0000-0000-00006E390000}"/>
    <cellStyle name="Normal 4 6 4 3 2" xfId="14606" xr:uid="{00000000-0005-0000-0000-00006F390000}"/>
    <cellStyle name="Normal 4 6 4 4" xfId="14607" xr:uid="{00000000-0005-0000-0000-000070390000}"/>
    <cellStyle name="Normal 4 6 4 5" xfId="14608" xr:uid="{00000000-0005-0000-0000-000071390000}"/>
    <cellStyle name="Normal 4 6 5" xfId="14609" xr:uid="{00000000-0005-0000-0000-000072390000}"/>
    <cellStyle name="Normal 4 6 5 2" xfId="14610" xr:uid="{00000000-0005-0000-0000-000073390000}"/>
    <cellStyle name="Normal 4 6 5 2 2" xfId="14611" xr:uid="{00000000-0005-0000-0000-000074390000}"/>
    <cellStyle name="Normal 4 6 5 2 2 2" xfId="14612" xr:uid="{00000000-0005-0000-0000-000075390000}"/>
    <cellStyle name="Normal 4 6 5 2 3" xfId="14613" xr:uid="{00000000-0005-0000-0000-000076390000}"/>
    <cellStyle name="Normal 4 6 5 2 4" xfId="14614" xr:uid="{00000000-0005-0000-0000-000077390000}"/>
    <cellStyle name="Normal 4 6 5 3" xfId="14615" xr:uid="{00000000-0005-0000-0000-000078390000}"/>
    <cellStyle name="Normal 4 6 5 3 2" xfId="14616" xr:uid="{00000000-0005-0000-0000-000079390000}"/>
    <cellStyle name="Normal 4 6 5 4" xfId="14617" xr:uid="{00000000-0005-0000-0000-00007A390000}"/>
    <cellStyle name="Normal 4 6 5 5" xfId="14618" xr:uid="{00000000-0005-0000-0000-00007B390000}"/>
    <cellStyle name="Normal 4 6 6" xfId="14619" xr:uid="{00000000-0005-0000-0000-00007C390000}"/>
    <cellStyle name="Normal 4 6 6 2" xfId="14620" xr:uid="{00000000-0005-0000-0000-00007D390000}"/>
    <cellStyle name="Normal 4 6 6 2 2" xfId="14621" xr:uid="{00000000-0005-0000-0000-00007E390000}"/>
    <cellStyle name="Normal 4 6 6 2 3" xfId="14622" xr:uid="{00000000-0005-0000-0000-00007F390000}"/>
    <cellStyle name="Normal 4 6 6 2 4" xfId="14623" xr:uid="{00000000-0005-0000-0000-000080390000}"/>
    <cellStyle name="Normal 4 6 6 3" xfId="14624" xr:uid="{00000000-0005-0000-0000-000081390000}"/>
    <cellStyle name="Normal 4 6 6 4" xfId="14625" xr:uid="{00000000-0005-0000-0000-000082390000}"/>
    <cellStyle name="Normal 4 6 6 5" xfId="14626" xr:uid="{00000000-0005-0000-0000-000083390000}"/>
    <cellStyle name="Normal 4 6 7" xfId="14627" xr:uid="{00000000-0005-0000-0000-000084390000}"/>
    <cellStyle name="Normal 4 6 7 2" xfId="14628" xr:uid="{00000000-0005-0000-0000-000085390000}"/>
    <cellStyle name="Normal 4 6 7 3" xfId="14629" xr:uid="{00000000-0005-0000-0000-000086390000}"/>
    <cellStyle name="Normal 4 6 7 4" xfId="14630" xr:uid="{00000000-0005-0000-0000-000087390000}"/>
    <cellStyle name="Normal 4 6 8" xfId="14631" xr:uid="{00000000-0005-0000-0000-000088390000}"/>
    <cellStyle name="Normal 4 6 9" xfId="14632" xr:uid="{00000000-0005-0000-0000-000089390000}"/>
    <cellStyle name="Normal 4 7" xfId="14633" xr:uid="{00000000-0005-0000-0000-00008A390000}"/>
    <cellStyle name="Normal 4 7 10" xfId="14634" xr:uid="{00000000-0005-0000-0000-00008B390000}"/>
    <cellStyle name="Normal 4 7 11" xfId="43994" xr:uid="{00000000-0005-0000-0000-00008C390000}"/>
    <cellStyle name="Normal 4 7 2" xfId="14635" xr:uid="{00000000-0005-0000-0000-00008D390000}"/>
    <cellStyle name="Normal 4 7 2 2" xfId="14636" xr:uid="{00000000-0005-0000-0000-00008E390000}"/>
    <cellStyle name="Normal 4 7 2 2 2" xfId="14637" xr:uid="{00000000-0005-0000-0000-00008F390000}"/>
    <cellStyle name="Normal 4 7 2 2 2 2" xfId="14638" xr:uid="{00000000-0005-0000-0000-000090390000}"/>
    <cellStyle name="Normal 4 7 2 2 2 2 2" xfId="14639" xr:uid="{00000000-0005-0000-0000-000091390000}"/>
    <cellStyle name="Normal 4 7 2 2 2 2 3" xfId="14640" xr:uid="{00000000-0005-0000-0000-000092390000}"/>
    <cellStyle name="Normal 4 7 2 2 2 3" xfId="14641" xr:uid="{00000000-0005-0000-0000-000093390000}"/>
    <cellStyle name="Normal 4 7 2 2 2 4" xfId="14642" xr:uid="{00000000-0005-0000-0000-000094390000}"/>
    <cellStyle name="Normal 4 7 2 2 2 5" xfId="14643" xr:uid="{00000000-0005-0000-0000-000095390000}"/>
    <cellStyle name="Normal 4 7 2 2 3" xfId="14644" xr:uid="{00000000-0005-0000-0000-000096390000}"/>
    <cellStyle name="Normal 4 7 2 2 3 2" xfId="14645" xr:uid="{00000000-0005-0000-0000-000097390000}"/>
    <cellStyle name="Normal 4 7 2 2 3 2 2" xfId="14646" xr:uid="{00000000-0005-0000-0000-000098390000}"/>
    <cellStyle name="Normal 4 7 2 2 3 2 3" xfId="14647" xr:uid="{00000000-0005-0000-0000-000099390000}"/>
    <cellStyle name="Normal 4 7 2 2 3 3" xfId="14648" xr:uid="{00000000-0005-0000-0000-00009A390000}"/>
    <cellStyle name="Normal 4 7 2 2 3 4" xfId="14649" xr:uid="{00000000-0005-0000-0000-00009B390000}"/>
    <cellStyle name="Normal 4 7 2 2 4" xfId="14650" xr:uid="{00000000-0005-0000-0000-00009C390000}"/>
    <cellStyle name="Normal 4 7 2 2 4 2" xfId="14651" xr:uid="{00000000-0005-0000-0000-00009D390000}"/>
    <cellStyle name="Normal 4 7 2 2 4 2 2" xfId="14652" xr:uid="{00000000-0005-0000-0000-00009E390000}"/>
    <cellStyle name="Normal 4 7 2 2 4 2 3" xfId="14653" xr:uid="{00000000-0005-0000-0000-00009F390000}"/>
    <cellStyle name="Normal 4 7 2 2 4 3" xfId="14654" xr:uid="{00000000-0005-0000-0000-0000A0390000}"/>
    <cellStyle name="Normal 4 7 2 2 4 4" xfId="14655" xr:uid="{00000000-0005-0000-0000-0000A1390000}"/>
    <cellStyle name="Normal 4 7 2 2 5" xfId="14656" xr:uid="{00000000-0005-0000-0000-0000A2390000}"/>
    <cellStyle name="Normal 4 7 2 2 5 2" xfId="14657" xr:uid="{00000000-0005-0000-0000-0000A3390000}"/>
    <cellStyle name="Normal 4 7 2 2 5 3" xfId="14658" xr:uid="{00000000-0005-0000-0000-0000A4390000}"/>
    <cellStyle name="Normal 4 7 2 2 6" xfId="14659" xr:uid="{00000000-0005-0000-0000-0000A5390000}"/>
    <cellStyle name="Normal 4 7 2 2 7" xfId="14660" xr:uid="{00000000-0005-0000-0000-0000A6390000}"/>
    <cellStyle name="Normal 4 7 2 2 8" xfId="14661" xr:uid="{00000000-0005-0000-0000-0000A7390000}"/>
    <cellStyle name="Normal 4 7 2 3" xfId="14662" xr:uid="{00000000-0005-0000-0000-0000A8390000}"/>
    <cellStyle name="Normal 4 7 2 3 2" xfId="14663" xr:uid="{00000000-0005-0000-0000-0000A9390000}"/>
    <cellStyle name="Normal 4 7 2 3 2 2" xfId="14664" xr:uid="{00000000-0005-0000-0000-0000AA390000}"/>
    <cellStyle name="Normal 4 7 2 3 2 3" xfId="14665" xr:uid="{00000000-0005-0000-0000-0000AB390000}"/>
    <cellStyle name="Normal 4 7 2 3 2 4" xfId="14666" xr:uid="{00000000-0005-0000-0000-0000AC390000}"/>
    <cellStyle name="Normal 4 7 2 3 3" xfId="14667" xr:uid="{00000000-0005-0000-0000-0000AD390000}"/>
    <cellStyle name="Normal 4 7 2 3 4" xfId="14668" xr:uid="{00000000-0005-0000-0000-0000AE390000}"/>
    <cellStyle name="Normal 4 7 2 3 5" xfId="14669" xr:uid="{00000000-0005-0000-0000-0000AF390000}"/>
    <cellStyle name="Normal 4 7 2 4" xfId="14670" xr:uid="{00000000-0005-0000-0000-0000B0390000}"/>
    <cellStyle name="Normal 4 7 2 4 2" xfId="14671" xr:uid="{00000000-0005-0000-0000-0000B1390000}"/>
    <cellStyle name="Normal 4 7 2 4 2 2" xfId="14672" xr:uid="{00000000-0005-0000-0000-0000B2390000}"/>
    <cellStyle name="Normal 4 7 2 4 2 3" xfId="14673" xr:uid="{00000000-0005-0000-0000-0000B3390000}"/>
    <cellStyle name="Normal 4 7 2 4 3" xfId="14674" xr:uid="{00000000-0005-0000-0000-0000B4390000}"/>
    <cellStyle name="Normal 4 7 2 4 4" xfId="14675" xr:uid="{00000000-0005-0000-0000-0000B5390000}"/>
    <cellStyle name="Normal 4 7 2 4 5" xfId="14676" xr:uid="{00000000-0005-0000-0000-0000B6390000}"/>
    <cellStyle name="Normal 4 7 2 5" xfId="14677" xr:uid="{00000000-0005-0000-0000-0000B7390000}"/>
    <cellStyle name="Normal 4 7 2 5 2" xfId="14678" xr:uid="{00000000-0005-0000-0000-0000B8390000}"/>
    <cellStyle name="Normal 4 7 2 5 2 2" xfId="14679" xr:uid="{00000000-0005-0000-0000-0000B9390000}"/>
    <cellStyle name="Normal 4 7 2 5 2 3" xfId="14680" xr:uid="{00000000-0005-0000-0000-0000BA390000}"/>
    <cellStyle name="Normal 4 7 2 5 3" xfId="14681" xr:uid="{00000000-0005-0000-0000-0000BB390000}"/>
    <cellStyle name="Normal 4 7 2 5 4" xfId="14682" xr:uid="{00000000-0005-0000-0000-0000BC390000}"/>
    <cellStyle name="Normal 4 7 2 6" xfId="14683" xr:uid="{00000000-0005-0000-0000-0000BD390000}"/>
    <cellStyle name="Normal 4 7 2 6 2" xfId="14684" xr:uid="{00000000-0005-0000-0000-0000BE390000}"/>
    <cellStyle name="Normal 4 7 2 6 3" xfId="14685" xr:uid="{00000000-0005-0000-0000-0000BF390000}"/>
    <cellStyle name="Normal 4 7 2 7" xfId="14686" xr:uid="{00000000-0005-0000-0000-0000C0390000}"/>
    <cellStyle name="Normal 4 7 2 8" xfId="14687" xr:uid="{00000000-0005-0000-0000-0000C1390000}"/>
    <cellStyle name="Normal 4 7 2 9" xfId="14688" xr:uid="{00000000-0005-0000-0000-0000C2390000}"/>
    <cellStyle name="Normal 4 7 3" xfId="14689" xr:uid="{00000000-0005-0000-0000-0000C3390000}"/>
    <cellStyle name="Normal 4 7 3 2" xfId="14690" xr:uid="{00000000-0005-0000-0000-0000C4390000}"/>
    <cellStyle name="Normal 4 7 3 2 2" xfId="14691" xr:uid="{00000000-0005-0000-0000-0000C5390000}"/>
    <cellStyle name="Normal 4 7 3 2 2 2" xfId="14692" xr:uid="{00000000-0005-0000-0000-0000C6390000}"/>
    <cellStyle name="Normal 4 7 3 2 2 3" xfId="14693" xr:uid="{00000000-0005-0000-0000-0000C7390000}"/>
    <cellStyle name="Normal 4 7 3 2 2 4" xfId="14694" xr:uid="{00000000-0005-0000-0000-0000C8390000}"/>
    <cellStyle name="Normal 4 7 3 2 3" xfId="14695" xr:uid="{00000000-0005-0000-0000-0000C9390000}"/>
    <cellStyle name="Normal 4 7 3 2 4" xfId="14696" xr:uid="{00000000-0005-0000-0000-0000CA390000}"/>
    <cellStyle name="Normal 4 7 3 2 5" xfId="14697" xr:uid="{00000000-0005-0000-0000-0000CB390000}"/>
    <cellStyle name="Normal 4 7 3 3" xfId="14698" xr:uid="{00000000-0005-0000-0000-0000CC390000}"/>
    <cellStyle name="Normal 4 7 3 3 2" xfId="14699" xr:uid="{00000000-0005-0000-0000-0000CD390000}"/>
    <cellStyle name="Normal 4 7 3 3 2 2" xfId="14700" xr:uid="{00000000-0005-0000-0000-0000CE390000}"/>
    <cellStyle name="Normal 4 7 3 3 2 3" xfId="14701" xr:uid="{00000000-0005-0000-0000-0000CF390000}"/>
    <cellStyle name="Normal 4 7 3 3 3" xfId="14702" xr:uid="{00000000-0005-0000-0000-0000D0390000}"/>
    <cellStyle name="Normal 4 7 3 3 4" xfId="14703" xr:uid="{00000000-0005-0000-0000-0000D1390000}"/>
    <cellStyle name="Normal 4 7 3 3 5" xfId="14704" xr:uid="{00000000-0005-0000-0000-0000D2390000}"/>
    <cellStyle name="Normal 4 7 3 4" xfId="14705" xr:uid="{00000000-0005-0000-0000-0000D3390000}"/>
    <cellStyle name="Normal 4 7 3 4 2" xfId="14706" xr:uid="{00000000-0005-0000-0000-0000D4390000}"/>
    <cellStyle name="Normal 4 7 3 4 2 2" xfId="14707" xr:uid="{00000000-0005-0000-0000-0000D5390000}"/>
    <cellStyle name="Normal 4 7 3 4 2 3" xfId="14708" xr:uid="{00000000-0005-0000-0000-0000D6390000}"/>
    <cellStyle name="Normal 4 7 3 4 3" xfId="14709" xr:uid="{00000000-0005-0000-0000-0000D7390000}"/>
    <cellStyle name="Normal 4 7 3 4 4" xfId="14710" xr:uid="{00000000-0005-0000-0000-0000D8390000}"/>
    <cellStyle name="Normal 4 7 3 5" xfId="14711" xr:uid="{00000000-0005-0000-0000-0000D9390000}"/>
    <cellStyle name="Normal 4 7 3 5 2" xfId="14712" xr:uid="{00000000-0005-0000-0000-0000DA390000}"/>
    <cellStyle name="Normal 4 7 3 5 3" xfId="14713" xr:uid="{00000000-0005-0000-0000-0000DB390000}"/>
    <cellStyle name="Normal 4 7 3 6" xfId="14714" xr:uid="{00000000-0005-0000-0000-0000DC390000}"/>
    <cellStyle name="Normal 4 7 3 7" xfId="14715" xr:uid="{00000000-0005-0000-0000-0000DD390000}"/>
    <cellStyle name="Normal 4 7 3 8" xfId="14716" xr:uid="{00000000-0005-0000-0000-0000DE390000}"/>
    <cellStyle name="Normal 4 7 4" xfId="14717" xr:uid="{00000000-0005-0000-0000-0000DF390000}"/>
    <cellStyle name="Normal 4 7 4 2" xfId="14718" xr:uid="{00000000-0005-0000-0000-0000E0390000}"/>
    <cellStyle name="Normal 4 7 4 2 2" xfId="14719" xr:uid="{00000000-0005-0000-0000-0000E1390000}"/>
    <cellStyle name="Normal 4 7 4 2 3" xfId="14720" xr:uid="{00000000-0005-0000-0000-0000E2390000}"/>
    <cellStyle name="Normal 4 7 4 2 4" xfId="14721" xr:uid="{00000000-0005-0000-0000-0000E3390000}"/>
    <cellStyle name="Normal 4 7 4 3" xfId="14722" xr:uid="{00000000-0005-0000-0000-0000E4390000}"/>
    <cellStyle name="Normal 4 7 4 4" xfId="14723" xr:uid="{00000000-0005-0000-0000-0000E5390000}"/>
    <cellStyle name="Normal 4 7 4 5" xfId="14724" xr:uid="{00000000-0005-0000-0000-0000E6390000}"/>
    <cellStyle name="Normal 4 7 5" xfId="14725" xr:uid="{00000000-0005-0000-0000-0000E7390000}"/>
    <cellStyle name="Normal 4 7 5 2" xfId="14726" xr:uid="{00000000-0005-0000-0000-0000E8390000}"/>
    <cellStyle name="Normal 4 7 5 2 2" xfId="14727" xr:uid="{00000000-0005-0000-0000-0000E9390000}"/>
    <cellStyle name="Normal 4 7 5 2 3" xfId="14728" xr:uid="{00000000-0005-0000-0000-0000EA390000}"/>
    <cellStyle name="Normal 4 7 5 3" xfId="14729" xr:uid="{00000000-0005-0000-0000-0000EB390000}"/>
    <cellStyle name="Normal 4 7 5 4" xfId="14730" xr:uid="{00000000-0005-0000-0000-0000EC390000}"/>
    <cellStyle name="Normal 4 7 5 5" xfId="14731" xr:uid="{00000000-0005-0000-0000-0000ED390000}"/>
    <cellStyle name="Normal 4 7 6" xfId="14732" xr:uid="{00000000-0005-0000-0000-0000EE390000}"/>
    <cellStyle name="Normal 4 7 6 2" xfId="14733" xr:uid="{00000000-0005-0000-0000-0000EF390000}"/>
    <cellStyle name="Normal 4 7 6 2 2" xfId="14734" xr:uid="{00000000-0005-0000-0000-0000F0390000}"/>
    <cellStyle name="Normal 4 7 6 2 3" xfId="14735" xr:uid="{00000000-0005-0000-0000-0000F1390000}"/>
    <cellStyle name="Normal 4 7 6 3" xfId="14736" xr:uid="{00000000-0005-0000-0000-0000F2390000}"/>
    <cellStyle name="Normal 4 7 6 4" xfId="14737" xr:uid="{00000000-0005-0000-0000-0000F3390000}"/>
    <cellStyle name="Normal 4 7 7" xfId="14738" xr:uid="{00000000-0005-0000-0000-0000F4390000}"/>
    <cellStyle name="Normal 4 7 7 2" xfId="14739" xr:uid="{00000000-0005-0000-0000-0000F5390000}"/>
    <cellStyle name="Normal 4 7 7 3" xfId="14740" xr:uid="{00000000-0005-0000-0000-0000F6390000}"/>
    <cellStyle name="Normal 4 7 8" xfId="14741" xr:uid="{00000000-0005-0000-0000-0000F7390000}"/>
    <cellStyle name="Normal 4 7 9" xfId="14742" xr:uid="{00000000-0005-0000-0000-0000F8390000}"/>
    <cellStyle name="Normal 4 8" xfId="14743" xr:uid="{00000000-0005-0000-0000-0000F9390000}"/>
    <cellStyle name="Normal 4 8 10" xfId="14744" xr:uid="{00000000-0005-0000-0000-0000FA390000}"/>
    <cellStyle name="Normal 4 8 11" xfId="43995" xr:uid="{00000000-0005-0000-0000-0000FB390000}"/>
    <cellStyle name="Normal 4 8 2" xfId="14745" xr:uid="{00000000-0005-0000-0000-0000FC390000}"/>
    <cellStyle name="Normal 4 8 2 2" xfId="14746" xr:uid="{00000000-0005-0000-0000-0000FD390000}"/>
    <cellStyle name="Normal 4 8 2 2 2" xfId="14747" xr:uid="{00000000-0005-0000-0000-0000FE390000}"/>
    <cellStyle name="Normal 4 8 2 2 2 2" xfId="14748" xr:uid="{00000000-0005-0000-0000-0000FF390000}"/>
    <cellStyle name="Normal 4 8 2 2 2 2 2" xfId="14749" xr:uid="{00000000-0005-0000-0000-0000003A0000}"/>
    <cellStyle name="Normal 4 8 2 2 2 2 3" xfId="14750" xr:uid="{00000000-0005-0000-0000-0000013A0000}"/>
    <cellStyle name="Normal 4 8 2 2 2 3" xfId="14751" xr:uid="{00000000-0005-0000-0000-0000023A0000}"/>
    <cellStyle name="Normal 4 8 2 2 2 4" xfId="14752" xr:uid="{00000000-0005-0000-0000-0000033A0000}"/>
    <cellStyle name="Normal 4 8 2 2 2 5" xfId="14753" xr:uid="{00000000-0005-0000-0000-0000043A0000}"/>
    <cellStyle name="Normal 4 8 2 2 3" xfId="14754" xr:uid="{00000000-0005-0000-0000-0000053A0000}"/>
    <cellStyle name="Normal 4 8 2 2 3 2" xfId="14755" xr:uid="{00000000-0005-0000-0000-0000063A0000}"/>
    <cellStyle name="Normal 4 8 2 2 3 2 2" xfId="14756" xr:uid="{00000000-0005-0000-0000-0000073A0000}"/>
    <cellStyle name="Normal 4 8 2 2 3 2 3" xfId="14757" xr:uid="{00000000-0005-0000-0000-0000083A0000}"/>
    <cellStyle name="Normal 4 8 2 2 3 3" xfId="14758" xr:uid="{00000000-0005-0000-0000-0000093A0000}"/>
    <cellStyle name="Normal 4 8 2 2 3 4" xfId="14759" xr:uid="{00000000-0005-0000-0000-00000A3A0000}"/>
    <cellStyle name="Normal 4 8 2 2 4" xfId="14760" xr:uid="{00000000-0005-0000-0000-00000B3A0000}"/>
    <cellStyle name="Normal 4 8 2 2 4 2" xfId="14761" xr:uid="{00000000-0005-0000-0000-00000C3A0000}"/>
    <cellStyle name="Normal 4 8 2 2 4 2 2" xfId="14762" xr:uid="{00000000-0005-0000-0000-00000D3A0000}"/>
    <cellStyle name="Normal 4 8 2 2 4 2 3" xfId="14763" xr:uid="{00000000-0005-0000-0000-00000E3A0000}"/>
    <cellStyle name="Normal 4 8 2 2 4 3" xfId="14764" xr:uid="{00000000-0005-0000-0000-00000F3A0000}"/>
    <cellStyle name="Normal 4 8 2 2 4 4" xfId="14765" xr:uid="{00000000-0005-0000-0000-0000103A0000}"/>
    <cellStyle name="Normal 4 8 2 2 5" xfId="14766" xr:uid="{00000000-0005-0000-0000-0000113A0000}"/>
    <cellStyle name="Normal 4 8 2 2 5 2" xfId="14767" xr:uid="{00000000-0005-0000-0000-0000123A0000}"/>
    <cellStyle name="Normal 4 8 2 2 5 3" xfId="14768" xr:uid="{00000000-0005-0000-0000-0000133A0000}"/>
    <cellStyle name="Normal 4 8 2 2 6" xfId="14769" xr:uid="{00000000-0005-0000-0000-0000143A0000}"/>
    <cellStyle name="Normal 4 8 2 2 7" xfId="14770" xr:uid="{00000000-0005-0000-0000-0000153A0000}"/>
    <cellStyle name="Normal 4 8 2 2 8" xfId="14771" xr:uid="{00000000-0005-0000-0000-0000163A0000}"/>
    <cellStyle name="Normal 4 8 2 3" xfId="14772" xr:uid="{00000000-0005-0000-0000-0000173A0000}"/>
    <cellStyle name="Normal 4 8 2 3 2" xfId="14773" xr:uid="{00000000-0005-0000-0000-0000183A0000}"/>
    <cellStyle name="Normal 4 8 2 3 2 2" xfId="14774" xr:uid="{00000000-0005-0000-0000-0000193A0000}"/>
    <cellStyle name="Normal 4 8 2 3 2 3" xfId="14775" xr:uid="{00000000-0005-0000-0000-00001A3A0000}"/>
    <cellStyle name="Normal 4 8 2 3 3" xfId="14776" xr:uid="{00000000-0005-0000-0000-00001B3A0000}"/>
    <cellStyle name="Normal 4 8 2 3 4" xfId="14777" xr:uid="{00000000-0005-0000-0000-00001C3A0000}"/>
    <cellStyle name="Normal 4 8 2 3 5" xfId="14778" xr:uid="{00000000-0005-0000-0000-00001D3A0000}"/>
    <cellStyle name="Normal 4 8 2 4" xfId="14779" xr:uid="{00000000-0005-0000-0000-00001E3A0000}"/>
    <cellStyle name="Normal 4 8 2 4 2" xfId="14780" xr:uid="{00000000-0005-0000-0000-00001F3A0000}"/>
    <cellStyle name="Normal 4 8 2 4 2 2" xfId="14781" xr:uid="{00000000-0005-0000-0000-0000203A0000}"/>
    <cellStyle name="Normal 4 8 2 4 2 3" xfId="14782" xr:uid="{00000000-0005-0000-0000-0000213A0000}"/>
    <cellStyle name="Normal 4 8 2 4 3" xfId="14783" xr:uid="{00000000-0005-0000-0000-0000223A0000}"/>
    <cellStyle name="Normal 4 8 2 4 4" xfId="14784" xr:uid="{00000000-0005-0000-0000-0000233A0000}"/>
    <cellStyle name="Normal 4 8 2 5" xfId="14785" xr:uid="{00000000-0005-0000-0000-0000243A0000}"/>
    <cellStyle name="Normal 4 8 2 5 2" xfId="14786" xr:uid="{00000000-0005-0000-0000-0000253A0000}"/>
    <cellStyle name="Normal 4 8 2 5 2 2" xfId="14787" xr:uid="{00000000-0005-0000-0000-0000263A0000}"/>
    <cellStyle name="Normal 4 8 2 5 2 3" xfId="14788" xr:uid="{00000000-0005-0000-0000-0000273A0000}"/>
    <cellStyle name="Normal 4 8 2 5 3" xfId="14789" xr:uid="{00000000-0005-0000-0000-0000283A0000}"/>
    <cellStyle name="Normal 4 8 2 5 4" xfId="14790" xr:uid="{00000000-0005-0000-0000-0000293A0000}"/>
    <cellStyle name="Normal 4 8 2 6" xfId="14791" xr:uid="{00000000-0005-0000-0000-00002A3A0000}"/>
    <cellStyle name="Normal 4 8 2 6 2" xfId="14792" xr:uid="{00000000-0005-0000-0000-00002B3A0000}"/>
    <cellStyle name="Normal 4 8 2 6 3" xfId="14793" xr:uid="{00000000-0005-0000-0000-00002C3A0000}"/>
    <cellStyle name="Normal 4 8 2 7" xfId="14794" xr:uid="{00000000-0005-0000-0000-00002D3A0000}"/>
    <cellStyle name="Normal 4 8 2 8" xfId="14795" xr:uid="{00000000-0005-0000-0000-00002E3A0000}"/>
    <cellStyle name="Normal 4 8 2 9" xfId="14796" xr:uid="{00000000-0005-0000-0000-00002F3A0000}"/>
    <cellStyle name="Normal 4 8 3" xfId="14797" xr:uid="{00000000-0005-0000-0000-0000303A0000}"/>
    <cellStyle name="Normal 4 8 3 2" xfId="14798" xr:uid="{00000000-0005-0000-0000-0000313A0000}"/>
    <cellStyle name="Normal 4 8 3 2 2" xfId="14799" xr:uid="{00000000-0005-0000-0000-0000323A0000}"/>
    <cellStyle name="Normal 4 8 3 2 2 2" xfId="14800" xr:uid="{00000000-0005-0000-0000-0000333A0000}"/>
    <cellStyle name="Normal 4 8 3 2 2 3" xfId="14801" xr:uid="{00000000-0005-0000-0000-0000343A0000}"/>
    <cellStyle name="Normal 4 8 3 2 2 4" xfId="14802" xr:uid="{00000000-0005-0000-0000-0000353A0000}"/>
    <cellStyle name="Normal 4 8 3 2 3" xfId="14803" xr:uid="{00000000-0005-0000-0000-0000363A0000}"/>
    <cellStyle name="Normal 4 8 3 2 4" xfId="14804" xr:uid="{00000000-0005-0000-0000-0000373A0000}"/>
    <cellStyle name="Normal 4 8 3 2 5" xfId="14805" xr:uid="{00000000-0005-0000-0000-0000383A0000}"/>
    <cellStyle name="Normal 4 8 3 3" xfId="14806" xr:uid="{00000000-0005-0000-0000-0000393A0000}"/>
    <cellStyle name="Normal 4 8 3 3 2" xfId="14807" xr:uid="{00000000-0005-0000-0000-00003A3A0000}"/>
    <cellStyle name="Normal 4 8 3 3 2 2" xfId="14808" xr:uid="{00000000-0005-0000-0000-00003B3A0000}"/>
    <cellStyle name="Normal 4 8 3 3 2 3" xfId="14809" xr:uid="{00000000-0005-0000-0000-00003C3A0000}"/>
    <cellStyle name="Normal 4 8 3 3 3" xfId="14810" xr:uid="{00000000-0005-0000-0000-00003D3A0000}"/>
    <cellStyle name="Normal 4 8 3 3 4" xfId="14811" xr:uid="{00000000-0005-0000-0000-00003E3A0000}"/>
    <cellStyle name="Normal 4 8 3 3 5" xfId="14812" xr:uid="{00000000-0005-0000-0000-00003F3A0000}"/>
    <cellStyle name="Normal 4 8 3 4" xfId="14813" xr:uid="{00000000-0005-0000-0000-0000403A0000}"/>
    <cellStyle name="Normal 4 8 3 4 2" xfId="14814" xr:uid="{00000000-0005-0000-0000-0000413A0000}"/>
    <cellStyle name="Normal 4 8 3 4 2 2" xfId="14815" xr:uid="{00000000-0005-0000-0000-0000423A0000}"/>
    <cellStyle name="Normal 4 8 3 4 2 3" xfId="14816" xr:uid="{00000000-0005-0000-0000-0000433A0000}"/>
    <cellStyle name="Normal 4 8 3 4 3" xfId="14817" xr:uid="{00000000-0005-0000-0000-0000443A0000}"/>
    <cellStyle name="Normal 4 8 3 4 4" xfId="14818" xr:uid="{00000000-0005-0000-0000-0000453A0000}"/>
    <cellStyle name="Normal 4 8 3 5" xfId="14819" xr:uid="{00000000-0005-0000-0000-0000463A0000}"/>
    <cellStyle name="Normal 4 8 3 5 2" xfId="14820" xr:uid="{00000000-0005-0000-0000-0000473A0000}"/>
    <cellStyle name="Normal 4 8 3 5 3" xfId="14821" xr:uid="{00000000-0005-0000-0000-0000483A0000}"/>
    <cellStyle name="Normal 4 8 3 6" xfId="14822" xr:uid="{00000000-0005-0000-0000-0000493A0000}"/>
    <cellStyle name="Normal 4 8 3 7" xfId="14823" xr:uid="{00000000-0005-0000-0000-00004A3A0000}"/>
    <cellStyle name="Normal 4 8 3 8" xfId="14824" xr:uid="{00000000-0005-0000-0000-00004B3A0000}"/>
    <cellStyle name="Normal 4 8 4" xfId="14825" xr:uid="{00000000-0005-0000-0000-00004C3A0000}"/>
    <cellStyle name="Normal 4 8 4 2" xfId="14826" xr:uid="{00000000-0005-0000-0000-00004D3A0000}"/>
    <cellStyle name="Normal 4 8 4 2 2" xfId="14827" xr:uid="{00000000-0005-0000-0000-00004E3A0000}"/>
    <cellStyle name="Normal 4 8 4 2 3" xfId="14828" xr:uid="{00000000-0005-0000-0000-00004F3A0000}"/>
    <cellStyle name="Normal 4 8 4 2 4" xfId="14829" xr:uid="{00000000-0005-0000-0000-0000503A0000}"/>
    <cellStyle name="Normal 4 8 4 3" xfId="14830" xr:uid="{00000000-0005-0000-0000-0000513A0000}"/>
    <cellStyle name="Normal 4 8 4 4" xfId="14831" xr:uid="{00000000-0005-0000-0000-0000523A0000}"/>
    <cellStyle name="Normal 4 8 4 5" xfId="14832" xr:uid="{00000000-0005-0000-0000-0000533A0000}"/>
    <cellStyle name="Normal 4 8 5" xfId="14833" xr:uid="{00000000-0005-0000-0000-0000543A0000}"/>
    <cellStyle name="Normal 4 8 5 2" xfId="14834" xr:uid="{00000000-0005-0000-0000-0000553A0000}"/>
    <cellStyle name="Normal 4 8 5 2 2" xfId="14835" xr:uid="{00000000-0005-0000-0000-0000563A0000}"/>
    <cellStyle name="Normal 4 8 5 2 3" xfId="14836" xr:uid="{00000000-0005-0000-0000-0000573A0000}"/>
    <cellStyle name="Normal 4 8 5 3" xfId="14837" xr:uid="{00000000-0005-0000-0000-0000583A0000}"/>
    <cellStyle name="Normal 4 8 5 4" xfId="14838" xr:uid="{00000000-0005-0000-0000-0000593A0000}"/>
    <cellStyle name="Normal 4 8 5 5" xfId="14839" xr:uid="{00000000-0005-0000-0000-00005A3A0000}"/>
    <cellStyle name="Normal 4 8 6" xfId="14840" xr:uid="{00000000-0005-0000-0000-00005B3A0000}"/>
    <cellStyle name="Normal 4 8 6 2" xfId="14841" xr:uid="{00000000-0005-0000-0000-00005C3A0000}"/>
    <cellStyle name="Normal 4 8 6 2 2" xfId="14842" xr:uid="{00000000-0005-0000-0000-00005D3A0000}"/>
    <cellStyle name="Normal 4 8 6 2 3" xfId="14843" xr:uid="{00000000-0005-0000-0000-00005E3A0000}"/>
    <cellStyle name="Normal 4 8 6 3" xfId="14844" xr:uid="{00000000-0005-0000-0000-00005F3A0000}"/>
    <cellStyle name="Normal 4 8 6 4" xfId="14845" xr:uid="{00000000-0005-0000-0000-0000603A0000}"/>
    <cellStyle name="Normal 4 8 7" xfId="14846" xr:uid="{00000000-0005-0000-0000-0000613A0000}"/>
    <cellStyle name="Normal 4 8 7 2" xfId="14847" xr:uid="{00000000-0005-0000-0000-0000623A0000}"/>
    <cellStyle name="Normal 4 8 7 3" xfId="14848" xr:uid="{00000000-0005-0000-0000-0000633A0000}"/>
    <cellStyle name="Normal 4 8 8" xfId="14849" xr:uid="{00000000-0005-0000-0000-0000643A0000}"/>
    <cellStyle name="Normal 4 8 9" xfId="14850" xr:uid="{00000000-0005-0000-0000-0000653A0000}"/>
    <cellStyle name="Normal 4 9" xfId="14851" xr:uid="{00000000-0005-0000-0000-0000663A0000}"/>
    <cellStyle name="Normal 4 9 10" xfId="43996" xr:uid="{00000000-0005-0000-0000-0000673A0000}"/>
    <cellStyle name="Normal 4 9 2" xfId="14852" xr:uid="{00000000-0005-0000-0000-0000683A0000}"/>
    <cellStyle name="Normal 4 9 2 2" xfId="14853" xr:uid="{00000000-0005-0000-0000-0000693A0000}"/>
    <cellStyle name="Normal 4 9 2 2 2" xfId="14854" xr:uid="{00000000-0005-0000-0000-00006A3A0000}"/>
    <cellStyle name="Normal 4 9 2 2 2 2" xfId="14855" xr:uid="{00000000-0005-0000-0000-00006B3A0000}"/>
    <cellStyle name="Normal 4 9 2 2 2 3" xfId="14856" xr:uid="{00000000-0005-0000-0000-00006C3A0000}"/>
    <cellStyle name="Normal 4 9 2 2 2 4" xfId="14857" xr:uid="{00000000-0005-0000-0000-00006D3A0000}"/>
    <cellStyle name="Normal 4 9 2 2 3" xfId="14858" xr:uid="{00000000-0005-0000-0000-00006E3A0000}"/>
    <cellStyle name="Normal 4 9 2 2 4" xfId="14859" xr:uid="{00000000-0005-0000-0000-00006F3A0000}"/>
    <cellStyle name="Normal 4 9 2 2 5" xfId="14860" xr:uid="{00000000-0005-0000-0000-0000703A0000}"/>
    <cellStyle name="Normal 4 9 2 3" xfId="14861" xr:uid="{00000000-0005-0000-0000-0000713A0000}"/>
    <cellStyle name="Normal 4 9 2 3 2" xfId="14862" xr:uid="{00000000-0005-0000-0000-0000723A0000}"/>
    <cellStyle name="Normal 4 9 2 3 2 2" xfId="14863" xr:uid="{00000000-0005-0000-0000-0000733A0000}"/>
    <cellStyle name="Normal 4 9 2 3 2 3" xfId="14864" xr:uid="{00000000-0005-0000-0000-0000743A0000}"/>
    <cellStyle name="Normal 4 9 2 3 3" xfId="14865" xr:uid="{00000000-0005-0000-0000-0000753A0000}"/>
    <cellStyle name="Normal 4 9 2 3 4" xfId="14866" xr:uid="{00000000-0005-0000-0000-0000763A0000}"/>
    <cellStyle name="Normal 4 9 2 3 5" xfId="14867" xr:uid="{00000000-0005-0000-0000-0000773A0000}"/>
    <cellStyle name="Normal 4 9 2 4" xfId="14868" xr:uid="{00000000-0005-0000-0000-0000783A0000}"/>
    <cellStyle name="Normal 4 9 2 4 2" xfId="14869" xr:uid="{00000000-0005-0000-0000-0000793A0000}"/>
    <cellStyle name="Normal 4 9 2 4 2 2" xfId="14870" xr:uid="{00000000-0005-0000-0000-00007A3A0000}"/>
    <cellStyle name="Normal 4 9 2 4 2 3" xfId="14871" xr:uid="{00000000-0005-0000-0000-00007B3A0000}"/>
    <cellStyle name="Normal 4 9 2 4 3" xfId="14872" xr:uid="{00000000-0005-0000-0000-00007C3A0000}"/>
    <cellStyle name="Normal 4 9 2 4 4" xfId="14873" xr:uid="{00000000-0005-0000-0000-00007D3A0000}"/>
    <cellStyle name="Normal 4 9 2 5" xfId="14874" xr:uid="{00000000-0005-0000-0000-00007E3A0000}"/>
    <cellStyle name="Normal 4 9 2 5 2" xfId="14875" xr:uid="{00000000-0005-0000-0000-00007F3A0000}"/>
    <cellStyle name="Normal 4 9 2 5 3" xfId="14876" xr:uid="{00000000-0005-0000-0000-0000803A0000}"/>
    <cellStyle name="Normal 4 9 2 6" xfId="14877" xr:uid="{00000000-0005-0000-0000-0000813A0000}"/>
    <cellStyle name="Normal 4 9 2 7" xfId="14878" xr:uid="{00000000-0005-0000-0000-0000823A0000}"/>
    <cellStyle name="Normal 4 9 2 8" xfId="14879" xr:uid="{00000000-0005-0000-0000-0000833A0000}"/>
    <cellStyle name="Normal 4 9 3" xfId="14880" xr:uid="{00000000-0005-0000-0000-0000843A0000}"/>
    <cellStyle name="Normal 4 9 3 2" xfId="14881" xr:uid="{00000000-0005-0000-0000-0000853A0000}"/>
    <cellStyle name="Normal 4 9 3 2 2" xfId="14882" xr:uid="{00000000-0005-0000-0000-0000863A0000}"/>
    <cellStyle name="Normal 4 9 3 2 2 2" xfId="14883" xr:uid="{00000000-0005-0000-0000-0000873A0000}"/>
    <cellStyle name="Normal 4 9 3 2 3" xfId="14884" xr:uid="{00000000-0005-0000-0000-0000883A0000}"/>
    <cellStyle name="Normal 4 9 3 2 4" xfId="14885" xr:uid="{00000000-0005-0000-0000-0000893A0000}"/>
    <cellStyle name="Normal 4 9 3 3" xfId="14886" xr:uid="{00000000-0005-0000-0000-00008A3A0000}"/>
    <cellStyle name="Normal 4 9 3 3 2" xfId="14887" xr:uid="{00000000-0005-0000-0000-00008B3A0000}"/>
    <cellStyle name="Normal 4 9 3 4" xfId="14888" xr:uid="{00000000-0005-0000-0000-00008C3A0000}"/>
    <cellStyle name="Normal 4 9 3 5" xfId="14889" xr:uid="{00000000-0005-0000-0000-00008D3A0000}"/>
    <cellStyle name="Normal 4 9 4" xfId="14890" xr:uid="{00000000-0005-0000-0000-00008E3A0000}"/>
    <cellStyle name="Normal 4 9 4 2" xfId="14891" xr:uid="{00000000-0005-0000-0000-00008F3A0000}"/>
    <cellStyle name="Normal 4 9 4 2 2" xfId="14892" xr:uid="{00000000-0005-0000-0000-0000903A0000}"/>
    <cellStyle name="Normal 4 9 4 2 3" xfId="14893" xr:uid="{00000000-0005-0000-0000-0000913A0000}"/>
    <cellStyle name="Normal 4 9 4 2 4" xfId="14894" xr:uid="{00000000-0005-0000-0000-0000923A0000}"/>
    <cellStyle name="Normal 4 9 4 3" xfId="14895" xr:uid="{00000000-0005-0000-0000-0000933A0000}"/>
    <cellStyle name="Normal 4 9 4 4" xfId="14896" xr:uid="{00000000-0005-0000-0000-0000943A0000}"/>
    <cellStyle name="Normal 4 9 4 5" xfId="14897" xr:uid="{00000000-0005-0000-0000-0000953A0000}"/>
    <cellStyle name="Normal 4 9 5" xfId="14898" xr:uid="{00000000-0005-0000-0000-0000963A0000}"/>
    <cellStyle name="Normal 4 9 5 2" xfId="14899" xr:uid="{00000000-0005-0000-0000-0000973A0000}"/>
    <cellStyle name="Normal 4 9 5 2 2" xfId="14900" xr:uid="{00000000-0005-0000-0000-0000983A0000}"/>
    <cellStyle name="Normal 4 9 5 2 3" xfId="14901" xr:uid="{00000000-0005-0000-0000-0000993A0000}"/>
    <cellStyle name="Normal 4 9 5 3" xfId="14902" xr:uid="{00000000-0005-0000-0000-00009A3A0000}"/>
    <cellStyle name="Normal 4 9 5 4" xfId="14903" xr:uid="{00000000-0005-0000-0000-00009B3A0000}"/>
    <cellStyle name="Normal 4 9 5 5" xfId="14904" xr:uid="{00000000-0005-0000-0000-00009C3A0000}"/>
    <cellStyle name="Normal 4 9 6" xfId="14905" xr:uid="{00000000-0005-0000-0000-00009D3A0000}"/>
    <cellStyle name="Normal 4 9 6 2" xfId="14906" xr:uid="{00000000-0005-0000-0000-00009E3A0000}"/>
    <cellStyle name="Normal 4 9 6 3" xfId="14907" xr:uid="{00000000-0005-0000-0000-00009F3A0000}"/>
    <cellStyle name="Normal 4 9 7" xfId="14908" xr:uid="{00000000-0005-0000-0000-0000A03A0000}"/>
    <cellStyle name="Normal 4 9 8" xfId="14909" xr:uid="{00000000-0005-0000-0000-0000A13A0000}"/>
    <cellStyle name="Normal 4 9 9" xfId="14910" xr:uid="{00000000-0005-0000-0000-0000A23A0000}"/>
    <cellStyle name="Normal 40" xfId="14911" xr:uid="{00000000-0005-0000-0000-0000A33A0000}"/>
    <cellStyle name="Normal 40 10" xfId="14912" xr:uid="{00000000-0005-0000-0000-0000A43A0000}"/>
    <cellStyle name="Normal 40 11" xfId="14913" xr:uid="{00000000-0005-0000-0000-0000A53A0000}"/>
    <cellStyle name="Normal 40 2" xfId="14914" xr:uid="{00000000-0005-0000-0000-0000A63A0000}"/>
    <cellStyle name="Normal 40 2 10" xfId="14915" xr:uid="{00000000-0005-0000-0000-0000A73A0000}"/>
    <cellStyle name="Normal 40 2 11" xfId="14916" xr:uid="{00000000-0005-0000-0000-0000A83A0000}"/>
    <cellStyle name="Normal 40 2 2" xfId="14917" xr:uid="{00000000-0005-0000-0000-0000A93A0000}"/>
    <cellStyle name="Normal 40 2 2 2" xfId="14918" xr:uid="{00000000-0005-0000-0000-0000AA3A0000}"/>
    <cellStyle name="Normal 40 2 2 3" xfId="14919" xr:uid="{00000000-0005-0000-0000-0000AB3A0000}"/>
    <cellStyle name="Normal 40 2 2 3 2" xfId="14920" xr:uid="{00000000-0005-0000-0000-0000AC3A0000}"/>
    <cellStyle name="Normal 40 2 2 3 2 2" xfId="14921" xr:uid="{00000000-0005-0000-0000-0000AD3A0000}"/>
    <cellStyle name="Normal 40 2 2 3 2 3" xfId="14922" xr:uid="{00000000-0005-0000-0000-0000AE3A0000}"/>
    <cellStyle name="Normal 40 2 2 3 3" xfId="14923" xr:uid="{00000000-0005-0000-0000-0000AF3A0000}"/>
    <cellStyle name="Normal 40 2 2 3 4" xfId="14924" xr:uid="{00000000-0005-0000-0000-0000B03A0000}"/>
    <cellStyle name="Normal 40 2 2 4" xfId="14925" xr:uid="{00000000-0005-0000-0000-0000B13A0000}"/>
    <cellStyle name="Normal 40 2 2 4 2" xfId="14926" xr:uid="{00000000-0005-0000-0000-0000B23A0000}"/>
    <cellStyle name="Normal 40 2 2 4 2 2" xfId="14927" xr:uid="{00000000-0005-0000-0000-0000B33A0000}"/>
    <cellStyle name="Normal 40 2 2 4 2 3" xfId="14928" xr:uid="{00000000-0005-0000-0000-0000B43A0000}"/>
    <cellStyle name="Normal 40 2 2 4 3" xfId="14929" xr:uid="{00000000-0005-0000-0000-0000B53A0000}"/>
    <cellStyle name="Normal 40 2 2 4 4" xfId="14930" xr:uid="{00000000-0005-0000-0000-0000B63A0000}"/>
    <cellStyle name="Normal 40 2 2 5" xfId="14931" xr:uid="{00000000-0005-0000-0000-0000B73A0000}"/>
    <cellStyle name="Normal 40 2 2 5 2" xfId="14932" xr:uid="{00000000-0005-0000-0000-0000B83A0000}"/>
    <cellStyle name="Normal 40 2 2 5 2 2" xfId="14933" xr:uid="{00000000-0005-0000-0000-0000B93A0000}"/>
    <cellStyle name="Normal 40 2 2 5 2 3" xfId="14934" xr:uid="{00000000-0005-0000-0000-0000BA3A0000}"/>
    <cellStyle name="Normal 40 2 2 5 3" xfId="14935" xr:uid="{00000000-0005-0000-0000-0000BB3A0000}"/>
    <cellStyle name="Normal 40 2 2 5 4" xfId="14936" xr:uid="{00000000-0005-0000-0000-0000BC3A0000}"/>
    <cellStyle name="Normal 40 2 2 6" xfId="14937" xr:uid="{00000000-0005-0000-0000-0000BD3A0000}"/>
    <cellStyle name="Normal 40 2 2 6 2" xfId="14938" xr:uid="{00000000-0005-0000-0000-0000BE3A0000}"/>
    <cellStyle name="Normal 40 2 2 6 3" xfId="14939" xr:uid="{00000000-0005-0000-0000-0000BF3A0000}"/>
    <cellStyle name="Normal 40 2 2 7" xfId="14940" xr:uid="{00000000-0005-0000-0000-0000C03A0000}"/>
    <cellStyle name="Normal 40 2 2 8" xfId="14941" xr:uid="{00000000-0005-0000-0000-0000C13A0000}"/>
    <cellStyle name="Normal 40 2 3" xfId="14942" xr:uid="{00000000-0005-0000-0000-0000C23A0000}"/>
    <cellStyle name="Normal 40 2 3 2" xfId="14943" xr:uid="{00000000-0005-0000-0000-0000C33A0000}"/>
    <cellStyle name="Normal 40 2 3 2 2" xfId="14944" xr:uid="{00000000-0005-0000-0000-0000C43A0000}"/>
    <cellStyle name="Normal 40 2 3 2 2 2" xfId="14945" xr:uid="{00000000-0005-0000-0000-0000C53A0000}"/>
    <cellStyle name="Normal 40 2 3 2 2 3" xfId="14946" xr:uid="{00000000-0005-0000-0000-0000C63A0000}"/>
    <cellStyle name="Normal 40 2 3 2 3" xfId="14947" xr:uid="{00000000-0005-0000-0000-0000C73A0000}"/>
    <cellStyle name="Normal 40 2 3 2 4" xfId="14948" xr:uid="{00000000-0005-0000-0000-0000C83A0000}"/>
    <cellStyle name="Normal 40 2 3 3" xfId="14949" xr:uid="{00000000-0005-0000-0000-0000C93A0000}"/>
    <cellStyle name="Normal 40 2 3 3 2" xfId="14950" xr:uid="{00000000-0005-0000-0000-0000CA3A0000}"/>
    <cellStyle name="Normal 40 2 3 3 2 2" xfId="14951" xr:uid="{00000000-0005-0000-0000-0000CB3A0000}"/>
    <cellStyle name="Normal 40 2 3 3 2 3" xfId="14952" xr:uid="{00000000-0005-0000-0000-0000CC3A0000}"/>
    <cellStyle name="Normal 40 2 3 3 3" xfId="14953" xr:uid="{00000000-0005-0000-0000-0000CD3A0000}"/>
    <cellStyle name="Normal 40 2 3 3 4" xfId="14954" xr:uid="{00000000-0005-0000-0000-0000CE3A0000}"/>
    <cellStyle name="Normal 40 2 3 4" xfId="14955" xr:uid="{00000000-0005-0000-0000-0000CF3A0000}"/>
    <cellStyle name="Normal 40 2 3 4 2" xfId="14956" xr:uid="{00000000-0005-0000-0000-0000D03A0000}"/>
    <cellStyle name="Normal 40 2 3 4 2 2" xfId="14957" xr:uid="{00000000-0005-0000-0000-0000D13A0000}"/>
    <cellStyle name="Normal 40 2 3 4 2 3" xfId="14958" xr:uid="{00000000-0005-0000-0000-0000D23A0000}"/>
    <cellStyle name="Normal 40 2 3 4 3" xfId="14959" xr:uid="{00000000-0005-0000-0000-0000D33A0000}"/>
    <cellStyle name="Normal 40 2 3 4 4" xfId="14960" xr:uid="{00000000-0005-0000-0000-0000D43A0000}"/>
    <cellStyle name="Normal 40 2 3 5" xfId="14961" xr:uid="{00000000-0005-0000-0000-0000D53A0000}"/>
    <cellStyle name="Normal 40 2 3 5 2" xfId="14962" xr:uid="{00000000-0005-0000-0000-0000D63A0000}"/>
    <cellStyle name="Normal 40 2 3 5 3" xfId="14963" xr:uid="{00000000-0005-0000-0000-0000D73A0000}"/>
    <cellStyle name="Normal 40 2 3 6" xfId="14964" xr:uid="{00000000-0005-0000-0000-0000D83A0000}"/>
    <cellStyle name="Normal 40 2 3 7" xfId="14965" xr:uid="{00000000-0005-0000-0000-0000D93A0000}"/>
    <cellStyle name="Normal 40 2 4" xfId="14966" xr:uid="{00000000-0005-0000-0000-0000DA3A0000}"/>
    <cellStyle name="Normal 40 2 5" xfId="14967" xr:uid="{00000000-0005-0000-0000-0000DB3A0000}"/>
    <cellStyle name="Normal 40 2 5 2" xfId="14968" xr:uid="{00000000-0005-0000-0000-0000DC3A0000}"/>
    <cellStyle name="Normal 40 2 5 2 2" xfId="14969" xr:uid="{00000000-0005-0000-0000-0000DD3A0000}"/>
    <cellStyle name="Normal 40 2 5 2 3" xfId="14970" xr:uid="{00000000-0005-0000-0000-0000DE3A0000}"/>
    <cellStyle name="Normal 40 2 5 3" xfId="14971" xr:uid="{00000000-0005-0000-0000-0000DF3A0000}"/>
    <cellStyle name="Normal 40 2 5 4" xfId="14972" xr:uid="{00000000-0005-0000-0000-0000E03A0000}"/>
    <cellStyle name="Normal 40 2 6" xfId="14973" xr:uid="{00000000-0005-0000-0000-0000E13A0000}"/>
    <cellStyle name="Normal 40 2 6 2" xfId="14974" xr:uid="{00000000-0005-0000-0000-0000E23A0000}"/>
    <cellStyle name="Normal 40 2 6 2 2" xfId="14975" xr:uid="{00000000-0005-0000-0000-0000E33A0000}"/>
    <cellStyle name="Normal 40 2 6 2 3" xfId="14976" xr:uid="{00000000-0005-0000-0000-0000E43A0000}"/>
    <cellStyle name="Normal 40 2 6 3" xfId="14977" xr:uid="{00000000-0005-0000-0000-0000E53A0000}"/>
    <cellStyle name="Normal 40 2 6 4" xfId="14978" xr:uid="{00000000-0005-0000-0000-0000E63A0000}"/>
    <cellStyle name="Normal 40 2 7" xfId="14979" xr:uid="{00000000-0005-0000-0000-0000E73A0000}"/>
    <cellStyle name="Normal 40 2 7 2" xfId="14980" xr:uid="{00000000-0005-0000-0000-0000E83A0000}"/>
    <cellStyle name="Normal 40 2 7 2 2" xfId="14981" xr:uid="{00000000-0005-0000-0000-0000E93A0000}"/>
    <cellStyle name="Normal 40 2 7 2 3" xfId="14982" xr:uid="{00000000-0005-0000-0000-0000EA3A0000}"/>
    <cellStyle name="Normal 40 2 7 3" xfId="14983" xr:uid="{00000000-0005-0000-0000-0000EB3A0000}"/>
    <cellStyle name="Normal 40 2 7 4" xfId="14984" xr:uid="{00000000-0005-0000-0000-0000EC3A0000}"/>
    <cellStyle name="Normal 40 2 8" xfId="14985" xr:uid="{00000000-0005-0000-0000-0000ED3A0000}"/>
    <cellStyle name="Normal 40 2 8 2" xfId="14986" xr:uid="{00000000-0005-0000-0000-0000EE3A0000}"/>
    <cellStyle name="Normal 40 2 8 3" xfId="14987" xr:uid="{00000000-0005-0000-0000-0000EF3A0000}"/>
    <cellStyle name="Normal 40 2 9" xfId="14988" xr:uid="{00000000-0005-0000-0000-0000F03A0000}"/>
    <cellStyle name="Normal 40 3" xfId="14989" xr:uid="{00000000-0005-0000-0000-0000F13A0000}"/>
    <cellStyle name="Normal 40 3 2" xfId="14990" xr:uid="{00000000-0005-0000-0000-0000F23A0000}"/>
    <cellStyle name="Normal 40 3 2 2" xfId="14991" xr:uid="{00000000-0005-0000-0000-0000F33A0000}"/>
    <cellStyle name="Normal 40 3 2 2 2" xfId="14992" xr:uid="{00000000-0005-0000-0000-0000F43A0000}"/>
    <cellStyle name="Normal 40 3 2 2 3" xfId="14993" xr:uid="{00000000-0005-0000-0000-0000F53A0000}"/>
    <cellStyle name="Normal 40 3 2 3" xfId="14994" xr:uid="{00000000-0005-0000-0000-0000F63A0000}"/>
    <cellStyle name="Normal 40 3 2 4" xfId="14995" xr:uid="{00000000-0005-0000-0000-0000F73A0000}"/>
    <cellStyle name="Normal 40 3 2 5" xfId="14996" xr:uid="{00000000-0005-0000-0000-0000F83A0000}"/>
    <cellStyle name="Normal 40 3 3" xfId="14997" xr:uid="{00000000-0005-0000-0000-0000F93A0000}"/>
    <cellStyle name="Normal 40 3 3 2" xfId="14998" xr:uid="{00000000-0005-0000-0000-0000FA3A0000}"/>
    <cellStyle name="Normal 40 3 3 2 2" xfId="14999" xr:uid="{00000000-0005-0000-0000-0000FB3A0000}"/>
    <cellStyle name="Normal 40 3 3 2 3" xfId="15000" xr:uid="{00000000-0005-0000-0000-0000FC3A0000}"/>
    <cellStyle name="Normal 40 3 3 3" xfId="15001" xr:uid="{00000000-0005-0000-0000-0000FD3A0000}"/>
    <cellStyle name="Normal 40 3 3 4" xfId="15002" xr:uid="{00000000-0005-0000-0000-0000FE3A0000}"/>
    <cellStyle name="Normal 40 3 4" xfId="15003" xr:uid="{00000000-0005-0000-0000-0000FF3A0000}"/>
    <cellStyle name="Normal 40 3 4 2" xfId="15004" xr:uid="{00000000-0005-0000-0000-0000003B0000}"/>
    <cellStyle name="Normal 40 3 4 2 2" xfId="15005" xr:uid="{00000000-0005-0000-0000-0000013B0000}"/>
    <cellStyle name="Normal 40 3 4 2 3" xfId="15006" xr:uid="{00000000-0005-0000-0000-0000023B0000}"/>
    <cellStyle name="Normal 40 3 4 3" xfId="15007" xr:uid="{00000000-0005-0000-0000-0000033B0000}"/>
    <cellStyle name="Normal 40 3 4 4" xfId="15008" xr:uid="{00000000-0005-0000-0000-0000043B0000}"/>
    <cellStyle name="Normal 40 3 5" xfId="15009" xr:uid="{00000000-0005-0000-0000-0000053B0000}"/>
    <cellStyle name="Normal 40 3 5 2" xfId="15010" xr:uid="{00000000-0005-0000-0000-0000063B0000}"/>
    <cellStyle name="Normal 40 3 5 3" xfId="15011" xr:uid="{00000000-0005-0000-0000-0000073B0000}"/>
    <cellStyle name="Normal 40 3 6" xfId="15012" xr:uid="{00000000-0005-0000-0000-0000083B0000}"/>
    <cellStyle name="Normal 40 3 7" xfId="15013" xr:uid="{00000000-0005-0000-0000-0000093B0000}"/>
    <cellStyle name="Normal 40 4" xfId="15014" xr:uid="{00000000-0005-0000-0000-00000A3B0000}"/>
    <cellStyle name="Normal 40 5" xfId="15015" xr:uid="{00000000-0005-0000-0000-00000B3B0000}"/>
    <cellStyle name="Normal 40 5 2" xfId="15016" xr:uid="{00000000-0005-0000-0000-00000C3B0000}"/>
    <cellStyle name="Normal 40 5 2 2" xfId="15017" xr:uid="{00000000-0005-0000-0000-00000D3B0000}"/>
    <cellStyle name="Normal 40 5 2 3" xfId="15018" xr:uid="{00000000-0005-0000-0000-00000E3B0000}"/>
    <cellStyle name="Normal 40 5 3" xfId="15019" xr:uid="{00000000-0005-0000-0000-00000F3B0000}"/>
    <cellStyle name="Normal 40 5 4" xfId="15020" xr:uid="{00000000-0005-0000-0000-0000103B0000}"/>
    <cellStyle name="Normal 40 6" xfId="15021" xr:uid="{00000000-0005-0000-0000-0000113B0000}"/>
    <cellStyle name="Normal 40 6 2" xfId="15022" xr:uid="{00000000-0005-0000-0000-0000123B0000}"/>
    <cellStyle name="Normal 40 6 2 2" xfId="15023" xr:uid="{00000000-0005-0000-0000-0000133B0000}"/>
    <cellStyle name="Normal 40 6 2 3" xfId="15024" xr:uid="{00000000-0005-0000-0000-0000143B0000}"/>
    <cellStyle name="Normal 40 6 3" xfId="15025" xr:uid="{00000000-0005-0000-0000-0000153B0000}"/>
    <cellStyle name="Normal 40 6 4" xfId="15026" xr:uid="{00000000-0005-0000-0000-0000163B0000}"/>
    <cellStyle name="Normal 40 7" xfId="15027" xr:uid="{00000000-0005-0000-0000-0000173B0000}"/>
    <cellStyle name="Normal 40 7 2" xfId="15028" xr:uid="{00000000-0005-0000-0000-0000183B0000}"/>
    <cellStyle name="Normal 40 7 2 2" xfId="15029" xr:uid="{00000000-0005-0000-0000-0000193B0000}"/>
    <cellStyle name="Normal 40 7 2 3" xfId="15030" xr:uid="{00000000-0005-0000-0000-00001A3B0000}"/>
    <cellStyle name="Normal 40 7 3" xfId="15031" xr:uid="{00000000-0005-0000-0000-00001B3B0000}"/>
    <cellStyle name="Normal 40 7 4" xfId="15032" xr:uid="{00000000-0005-0000-0000-00001C3B0000}"/>
    <cellStyle name="Normal 40 8" xfId="15033" xr:uid="{00000000-0005-0000-0000-00001D3B0000}"/>
    <cellStyle name="Normal 40 8 2" xfId="15034" xr:uid="{00000000-0005-0000-0000-00001E3B0000}"/>
    <cellStyle name="Normal 40 8 3" xfId="15035" xr:uid="{00000000-0005-0000-0000-00001F3B0000}"/>
    <cellStyle name="Normal 40 9" xfId="15036" xr:uid="{00000000-0005-0000-0000-0000203B0000}"/>
    <cellStyle name="Normal 41" xfId="15037" xr:uid="{00000000-0005-0000-0000-0000213B0000}"/>
    <cellStyle name="Normal 41 10" xfId="15038" xr:uid="{00000000-0005-0000-0000-0000223B0000}"/>
    <cellStyle name="Normal 41 11" xfId="15039" xr:uid="{00000000-0005-0000-0000-0000233B0000}"/>
    <cellStyle name="Normal 41 2" xfId="15040" xr:uid="{00000000-0005-0000-0000-0000243B0000}"/>
    <cellStyle name="Normal 41 2 10" xfId="15041" xr:uid="{00000000-0005-0000-0000-0000253B0000}"/>
    <cellStyle name="Normal 41 2 2" xfId="15042" xr:uid="{00000000-0005-0000-0000-0000263B0000}"/>
    <cellStyle name="Normal 41 2 2 2" xfId="15043" xr:uid="{00000000-0005-0000-0000-0000273B0000}"/>
    <cellStyle name="Normal 41 2 2 2 2" xfId="15044" xr:uid="{00000000-0005-0000-0000-0000283B0000}"/>
    <cellStyle name="Normal 41 2 2 2 2 2" xfId="15045" xr:uid="{00000000-0005-0000-0000-0000293B0000}"/>
    <cellStyle name="Normal 41 2 2 2 2 3" xfId="15046" xr:uid="{00000000-0005-0000-0000-00002A3B0000}"/>
    <cellStyle name="Normal 41 2 2 2 3" xfId="15047" xr:uid="{00000000-0005-0000-0000-00002B3B0000}"/>
    <cellStyle name="Normal 41 2 2 2 4" xfId="15048" xr:uid="{00000000-0005-0000-0000-00002C3B0000}"/>
    <cellStyle name="Normal 41 2 2 3" xfId="15049" xr:uid="{00000000-0005-0000-0000-00002D3B0000}"/>
    <cellStyle name="Normal 41 2 2 3 2" xfId="15050" xr:uid="{00000000-0005-0000-0000-00002E3B0000}"/>
    <cellStyle name="Normal 41 2 2 3 2 2" xfId="15051" xr:uid="{00000000-0005-0000-0000-00002F3B0000}"/>
    <cellStyle name="Normal 41 2 2 3 2 3" xfId="15052" xr:uid="{00000000-0005-0000-0000-0000303B0000}"/>
    <cellStyle name="Normal 41 2 2 3 3" xfId="15053" xr:uid="{00000000-0005-0000-0000-0000313B0000}"/>
    <cellStyle name="Normal 41 2 2 3 4" xfId="15054" xr:uid="{00000000-0005-0000-0000-0000323B0000}"/>
    <cellStyle name="Normal 41 2 2 4" xfId="15055" xr:uid="{00000000-0005-0000-0000-0000333B0000}"/>
    <cellStyle name="Normal 41 2 2 4 2" xfId="15056" xr:uid="{00000000-0005-0000-0000-0000343B0000}"/>
    <cellStyle name="Normal 41 2 2 4 2 2" xfId="15057" xr:uid="{00000000-0005-0000-0000-0000353B0000}"/>
    <cellStyle name="Normal 41 2 2 4 2 3" xfId="15058" xr:uid="{00000000-0005-0000-0000-0000363B0000}"/>
    <cellStyle name="Normal 41 2 2 4 3" xfId="15059" xr:uid="{00000000-0005-0000-0000-0000373B0000}"/>
    <cellStyle name="Normal 41 2 2 4 4" xfId="15060" xr:uid="{00000000-0005-0000-0000-0000383B0000}"/>
    <cellStyle name="Normal 41 2 2 5" xfId="15061" xr:uid="{00000000-0005-0000-0000-0000393B0000}"/>
    <cellStyle name="Normal 41 2 2 5 2" xfId="15062" xr:uid="{00000000-0005-0000-0000-00003A3B0000}"/>
    <cellStyle name="Normal 41 2 2 5 3" xfId="15063" xr:uid="{00000000-0005-0000-0000-00003B3B0000}"/>
    <cellStyle name="Normal 41 2 2 6" xfId="15064" xr:uid="{00000000-0005-0000-0000-00003C3B0000}"/>
    <cellStyle name="Normal 41 2 2 7" xfId="15065" xr:uid="{00000000-0005-0000-0000-00003D3B0000}"/>
    <cellStyle name="Normal 41 2 3" xfId="15066" xr:uid="{00000000-0005-0000-0000-00003E3B0000}"/>
    <cellStyle name="Normal 41 2 4" xfId="15067" xr:uid="{00000000-0005-0000-0000-00003F3B0000}"/>
    <cellStyle name="Normal 41 2 4 2" xfId="15068" xr:uid="{00000000-0005-0000-0000-0000403B0000}"/>
    <cellStyle name="Normal 41 2 4 2 2" xfId="15069" xr:uid="{00000000-0005-0000-0000-0000413B0000}"/>
    <cellStyle name="Normal 41 2 4 2 3" xfId="15070" xr:uid="{00000000-0005-0000-0000-0000423B0000}"/>
    <cellStyle name="Normal 41 2 4 3" xfId="15071" xr:uid="{00000000-0005-0000-0000-0000433B0000}"/>
    <cellStyle name="Normal 41 2 4 4" xfId="15072" xr:uid="{00000000-0005-0000-0000-0000443B0000}"/>
    <cellStyle name="Normal 41 2 5" xfId="15073" xr:uid="{00000000-0005-0000-0000-0000453B0000}"/>
    <cellStyle name="Normal 41 2 5 2" xfId="15074" xr:uid="{00000000-0005-0000-0000-0000463B0000}"/>
    <cellStyle name="Normal 41 2 5 2 2" xfId="15075" xr:uid="{00000000-0005-0000-0000-0000473B0000}"/>
    <cellStyle name="Normal 41 2 5 2 3" xfId="15076" xr:uid="{00000000-0005-0000-0000-0000483B0000}"/>
    <cellStyle name="Normal 41 2 5 3" xfId="15077" xr:uid="{00000000-0005-0000-0000-0000493B0000}"/>
    <cellStyle name="Normal 41 2 5 4" xfId="15078" xr:uid="{00000000-0005-0000-0000-00004A3B0000}"/>
    <cellStyle name="Normal 41 2 6" xfId="15079" xr:uid="{00000000-0005-0000-0000-00004B3B0000}"/>
    <cellStyle name="Normal 41 2 6 2" xfId="15080" xr:uid="{00000000-0005-0000-0000-00004C3B0000}"/>
    <cellStyle name="Normal 41 2 6 2 2" xfId="15081" xr:uid="{00000000-0005-0000-0000-00004D3B0000}"/>
    <cellStyle name="Normal 41 2 6 2 3" xfId="15082" xr:uid="{00000000-0005-0000-0000-00004E3B0000}"/>
    <cellStyle name="Normal 41 2 6 3" xfId="15083" xr:uid="{00000000-0005-0000-0000-00004F3B0000}"/>
    <cellStyle name="Normal 41 2 6 4" xfId="15084" xr:uid="{00000000-0005-0000-0000-0000503B0000}"/>
    <cellStyle name="Normal 41 2 7" xfId="15085" xr:uid="{00000000-0005-0000-0000-0000513B0000}"/>
    <cellStyle name="Normal 41 2 7 2" xfId="15086" xr:uid="{00000000-0005-0000-0000-0000523B0000}"/>
    <cellStyle name="Normal 41 2 7 3" xfId="15087" xr:uid="{00000000-0005-0000-0000-0000533B0000}"/>
    <cellStyle name="Normal 41 2 8" xfId="15088" xr:uid="{00000000-0005-0000-0000-0000543B0000}"/>
    <cellStyle name="Normal 41 2 9" xfId="15089" xr:uid="{00000000-0005-0000-0000-0000553B0000}"/>
    <cellStyle name="Normal 41 3" xfId="15090" xr:uid="{00000000-0005-0000-0000-0000563B0000}"/>
    <cellStyle name="Normal 41 3 2" xfId="15091" xr:uid="{00000000-0005-0000-0000-0000573B0000}"/>
    <cellStyle name="Normal 41 3 2 2" xfId="15092" xr:uid="{00000000-0005-0000-0000-0000583B0000}"/>
    <cellStyle name="Normal 41 3 2 2 2" xfId="15093" xr:uid="{00000000-0005-0000-0000-0000593B0000}"/>
    <cellStyle name="Normal 41 3 2 2 3" xfId="15094" xr:uid="{00000000-0005-0000-0000-00005A3B0000}"/>
    <cellStyle name="Normal 41 3 2 3" xfId="15095" xr:uid="{00000000-0005-0000-0000-00005B3B0000}"/>
    <cellStyle name="Normal 41 3 2 4" xfId="15096" xr:uid="{00000000-0005-0000-0000-00005C3B0000}"/>
    <cellStyle name="Normal 41 3 2 5" xfId="15097" xr:uid="{00000000-0005-0000-0000-00005D3B0000}"/>
    <cellStyle name="Normal 41 3 3" xfId="15098" xr:uid="{00000000-0005-0000-0000-00005E3B0000}"/>
    <cellStyle name="Normal 41 3 3 2" xfId="15099" xr:uid="{00000000-0005-0000-0000-00005F3B0000}"/>
    <cellStyle name="Normal 41 3 3 2 2" xfId="15100" xr:uid="{00000000-0005-0000-0000-0000603B0000}"/>
    <cellStyle name="Normal 41 3 3 2 3" xfId="15101" xr:uid="{00000000-0005-0000-0000-0000613B0000}"/>
    <cellStyle name="Normal 41 3 3 3" xfId="15102" xr:uid="{00000000-0005-0000-0000-0000623B0000}"/>
    <cellStyle name="Normal 41 3 3 4" xfId="15103" xr:uid="{00000000-0005-0000-0000-0000633B0000}"/>
    <cellStyle name="Normal 41 3 4" xfId="15104" xr:uid="{00000000-0005-0000-0000-0000643B0000}"/>
    <cellStyle name="Normal 41 3 4 2" xfId="15105" xr:uid="{00000000-0005-0000-0000-0000653B0000}"/>
    <cellStyle name="Normal 41 3 4 2 2" xfId="15106" xr:uid="{00000000-0005-0000-0000-0000663B0000}"/>
    <cellStyle name="Normal 41 3 4 2 3" xfId="15107" xr:uid="{00000000-0005-0000-0000-0000673B0000}"/>
    <cellStyle name="Normal 41 3 4 3" xfId="15108" xr:uid="{00000000-0005-0000-0000-0000683B0000}"/>
    <cellStyle name="Normal 41 3 4 4" xfId="15109" xr:uid="{00000000-0005-0000-0000-0000693B0000}"/>
    <cellStyle name="Normal 41 3 5" xfId="15110" xr:uid="{00000000-0005-0000-0000-00006A3B0000}"/>
    <cellStyle name="Normal 41 3 5 2" xfId="15111" xr:uid="{00000000-0005-0000-0000-00006B3B0000}"/>
    <cellStyle name="Normal 41 3 5 3" xfId="15112" xr:uid="{00000000-0005-0000-0000-00006C3B0000}"/>
    <cellStyle name="Normal 41 3 6" xfId="15113" xr:uid="{00000000-0005-0000-0000-00006D3B0000}"/>
    <cellStyle name="Normal 41 3 7" xfId="15114" xr:uid="{00000000-0005-0000-0000-00006E3B0000}"/>
    <cellStyle name="Normal 41 4" xfId="15115" xr:uid="{00000000-0005-0000-0000-00006F3B0000}"/>
    <cellStyle name="Normal 41 5" xfId="15116" xr:uid="{00000000-0005-0000-0000-0000703B0000}"/>
    <cellStyle name="Normal 41 5 2" xfId="15117" xr:uid="{00000000-0005-0000-0000-0000713B0000}"/>
    <cellStyle name="Normal 41 5 2 2" xfId="15118" xr:uid="{00000000-0005-0000-0000-0000723B0000}"/>
    <cellStyle name="Normal 41 5 2 3" xfId="15119" xr:uid="{00000000-0005-0000-0000-0000733B0000}"/>
    <cellStyle name="Normal 41 5 3" xfId="15120" xr:uid="{00000000-0005-0000-0000-0000743B0000}"/>
    <cellStyle name="Normal 41 5 4" xfId="15121" xr:uid="{00000000-0005-0000-0000-0000753B0000}"/>
    <cellStyle name="Normal 41 6" xfId="15122" xr:uid="{00000000-0005-0000-0000-0000763B0000}"/>
    <cellStyle name="Normal 41 6 2" xfId="15123" xr:uid="{00000000-0005-0000-0000-0000773B0000}"/>
    <cellStyle name="Normal 41 6 2 2" xfId="15124" xr:uid="{00000000-0005-0000-0000-0000783B0000}"/>
    <cellStyle name="Normal 41 6 2 3" xfId="15125" xr:uid="{00000000-0005-0000-0000-0000793B0000}"/>
    <cellStyle name="Normal 41 6 3" xfId="15126" xr:uid="{00000000-0005-0000-0000-00007A3B0000}"/>
    <cellStyle name="Normal 41 6 4" xfId="15127" xr:uid="{00000000-0005-0000-0000-00007B3B0000}"/>
    <cellStyle name="Normal 41 7" xfId="15128" xr:uid="{00000000-0005-0000-0000-00007C3B0000}"/>
    <cellStyle name="Normal 41 7 2" xfId="15129" xr:uid="{00000000-0005-0000-0000-00007D3B0000}"/>
    <cellStyle name="Normal 41 7 2 2" xfId="15130" xr:uid="{00000000-0005-0000-0000-00007E3B0000}"/>
    <cellStyle name="Normal 41 7 2 3" xfId="15131" xr:uid="{00000000-0005-0000-0000-00007F3B0000}"/>
    <cellStyle name="Normal 41 7 3" xfId="15132" xr:uid="{00000000-0005-0000-0000-0000803B0000}"/>
    <cellStyle name="Normal 41 7 4" xfId="15133" xr:uid="{00000000-0005-0000-0000-0000813B0000}"/>
    <cellStyle name="Normal 41 8" xfId="15134" xr:uid="{00000000-0005-0000-0000-0000823B0000}"/>
    <cellStyle name="Normal 41 8 2" xfId="15135" xr:uid="{00000000-0005-0000-0000-0000833B0000}"/>
    <cellStyle name="Normal 41 8 3" xfId="15136" xr:uid="{00000000-0005-0000-0000-0000843B0000}"/>
    <cellStyle name="Normal 41 9" xfId="15137" xr:uid="{00000000-0005-0000-0000-0000853B0000}"/>
    <cellStyle name="Normal 42" xfId="15138" xr:uid="{00000000-0005-0000-0000-0000863B0000}"/>
    <cellStyle name="Normal 42 10" xfId="15139" xr:uid="{00000000-0005-0000-0000-0000873B0000}"/>
    <cellStyle name="Normal 42 11" xfId="15140" xr:uid="{00000000-0005-0000-0000-0000883B0000}"/>
    <cellStyle name="Normal 42 2" xfId="15141" xr:uid="{00000000-0005-0000-0000-0000893B0000}"/>
    <cellStyle name="Normal 42 2 10" xfId="15142" xr:uid="{00000000-0005-0000-0000-00008A3B0000}"/>
    <cellStyle name="Normal 42 2 2" xfId="15143" xr:uid="{00000000-0005-0000-0000-00008B3B0000}"/>
    <cellStyle name="Normal 42 2 2 2" xfId="15144" xr:uid="{00000000-0005-0000-0000-00008C3B0000}"/>
    <cellStyle name="Normal 42 2 2 2 2" xfId="15145" xr:uid="{00000000-0005-0000-0000-00008D3B0000}"/>
    <cellStyle name="Normal 42 2 2 2 2 2" xfId="15146" xr:uid="{00000000-0005-0000-0000-00008E3B0000}"/>
    <cellStyle name="Normal 42 2 2 2 2 3" xfId="15147" xr:uid="{00000000-0005-0000-0000-00008F3B0000}"/>
    <cellStyle name="Normal 42 2 2 2 3" xfId="15148" xr:uid="{00000000-0005-0000-0000-0000903B0000}"/>
    <cellStyle name="Normal 42 2 2 2 4" xfId="15149" xr:uid="{00000000-0005-0000-0000-0000913B0000}"/>
    <cellStyle name="Normal 42 2 2 3" xfId="15150" xr:uid="{00000000-0005-0000-0000-0000923B0000}"/>
    <cellStyle name="Normal 42 2 2 3 2" xfId="15151" xr:uid="{00000000-0005-0000-0000-0000933B0000}"/>
    <cellStyle name="Normal 42 2 2 3 2 2" xfId="15152" xr:uid="{00000000-0005-0000-0000-0000943B0000}"/>
    <cellStyle name="Normal 42 2 2 3 2 3" xfId="15153" xr:uid="{00000000-0005-0000-0000-0000953B0000}"/>
    <cellStyle name="Normal 42 2 2 3 3" xfId="15154" xr:uid="{00000000-0005-0000-0000-0000963B0000}"/>
    <cellStyle name="Normal 42 2 2 3 4" xfId="15155" xr:uid="{00000000-0005-0000-0000-0000973B0000}"/>
    <cellStyle name="Normal 42 2 2 4" xfId="15156" xr:uid="{00000000-0005-0000-0000-0000983B0000}"/>
    <cellStyle name="Normal 42 2 2 4 2" xfId="15157" xr:uid="{00000000-0005-0000-0000-0000993B0000}"/>
    <cellStyle name="Normal 42 2 2 4 2 2" xfId="15158" xr:uid="{00000000-0005-0000-0000-00009A3B0000}"/>
    <cellStyle name="Normal 42 2 2 4 2 3" xfId="15159" xr:uid="{00000000-0005-0000-0000-00009B3B0000}"/>
    <cellStyle name="Normal 42 2 2 4 3" xfId="15160" xr:uid="{00000000-0005-0000-0000-00009C3B0000}"/>
    <cellStyle name="Normal 42 2 2 4 4" xfId="15161" xr:uid="{00000000-0005-0000-0000-00009D3B0000}"/>
    <cellStyle name="Normal 42 2 2 5" xfId="15162" xr:uid="{00000000-0005-0000-0000-00009E3B0000}"/>
    <cellStyle name="Normal 42 2 2 5 2" xfId="15163" xr:uid="{00000000-0005-0000-0000-00009F3B0000}"/>
    <cellStyle name="Normal 42 2 2 5 3" xfId="15164" xr:uid="{00000000-0005-0000-0000-0000A03B0000}"/>
    <cellStyle name="Normal 42 2 2 6" xfId="15165" xr:uid="{00000000-0005-0000-0000-0000A13B0000}"/>
    <cellStyle name="Normal 42 2 2 7" xfId="15166" xr:uid="{00000000-0005-0000-0000-0000A23B0000}"/>
    <cellStyle name="Normal 42 2 3" xfId="15167" xr:uid="{00000000-0005-0000-0000-0000A33B0000}"/>
    <cellStyle name="Normal 42 2 4" xfId="15168" xr:uid="{00000000-0005-0000-0000-0000A43B0000}"/>
    <cellStyle name="Normal 42 2 4 2" xfId="15169" xr:uid="{00000000-0005-0000-0000-0000A53B0000}"/>
    <cellStyle name="Normal 42 2 4 2 2" xfId="15170" xr:uid="{00000000-0005-0000-0000-0000A63B0000}"/>
    <cellStyle name="Normal 42 2 4 2 3" xfId="15171" xr:uid="{00000000-0005-0000-0000-0000A73B0000}"/>
    <cellStyle name="Normal 42 2 4 3" xfId="15172" xr:uid="{00000000-0005-0000-0000-0000A83B0000}"/>
    <cellStyle name="Normal 42 2 4 4" xfId="15173" xr:uid="{00000000-0005-0000-0000-0000A93B0000}"/>
    <cellStyle name="Normal 42 2 5" xfId="15174" xr:uid="{00000000-0005-0000-0000-0000AA3B0000}"/>
    <cellStyle name="Normal 42 2 5 2" xfId="15175" xr:uid="{00000000-0005-0000-0000-0000AB3B0000}"/>
    <cellStyle name="Normal 42 2 5 2 2" xfId="15176" xr:uid="{00000000-0005-0000-0000-0000AC3B0000}"/>
    <cellStyle name="Normal 42 2 5 2 3" xfId="15177" xr:uid="{00000000-0005-0000-0000-0000AD3B0000}"/>
    <cellStyle name="Normal 42 2 5 3" xfId="15178" xr:uid="{00000000-0005-0000-0000-0000AE3B0000}"/>
    <cellStyle name="Normal 42 2 5 4" xfId="15179" xr:uid="{00000000-0005-0000-0000-0000AF3B0000}"/>
    <cellStyle name="Normal 42 2 6" xfId="15180" xr:uid="{00000000-0005-0000-0000-0000B03B0000}"/>
    <cellStyle name="Normal 42 2 6 2" xfId="15181" xr:uid="{00000000-0005-0000-0000-0000B13B0000}"/>
    <cellStyle name="Normal 42 2 6 2 2" xfId="15182" xr:uid="{00000000-0005-0000-0000-0000B23B0000}"/>
    <cellStyle name="Normal 42 2 6 2 3" xfId="15183" xr:uid="{00000000-0005-0000-0000-0000B33B0000}"/>
    <cellStyle name="Normal 42 2 6 3" xfId="15184" xr:uid="{00000000-0005-0000-0000-0000B43B0000}"/>
    <cellStyle name="Normal 42 2 6 4" xfId="15185" xr:uid="{00000000-0005-0000-0000-0000B53B0000}"/>
    <cellStyle name="Normal 42 2 7" xfId="15186" xr:uid="{00000000-0005-0000-0000-0000B63B0000}"/>
    <cellStyle name="Normal 42 2 7 2" xfId="15187" xr:uid="{00000000-0005-0000-0000-0000B73B0000}"/>
    <cellStyle name="Normal 42 2 7 3" xfId="15188" xr:uid="{00000000-0005-0000-0000-0000B83B0000}"/>
    <cellStyle name="Normal 42 2 8" xfId="15189" xr:uid="{00000000-0005-0000-0000-0000B93B0000}"/>
    <cellStyle name="Normal 42 2 9" xfId="15190" xr:uid="{00000000-0005-0000-0000-0000BA3B0000}"/>
    <cellStyle name="Normal 42 3" xfId="15191" xr:uid="{00000000-0005-0000-0000-0000BB3B0000}"/>
    <cellStyle name="Normal 42 3 2" xfId="15192" xr:uid="{00000000-0005-0000-0000-0000BC3B0000}"/>
    <cellStyle name="Normal 42 3 2 2" xfId="15193" xr:uid="{00000000-0005-0000-0000-0000BD3B0000}"/>
    <cellStyle name="Normal 42 3 2 2 2" xfId="15194" xr:uid="{00000000-0005-0000-0000-0000BE3B0000}"/>
    <cellStyle name="Normal 42 3 2 2 3" xfId="15195" xr:uid="{00000000-0005-0000-0000-0000BF3B0000}"/>
    <cellStyle name="Normal 42 3 2 3" xfId="15196" xr:uid="{00000000-0005-0000-0000-0000C03B0000}"/>
    <cellStyle name="Normal 42 3 2 4" xfId="15197" xr:uid="{00000000-0005-0000-0000-0000C13B0000}"/>
    <cellStyle name="Normal 42 3 2 5" xfId="15198" xr:uid="{00000000-0005-0000-0000-0000C23B0000}"/>
    <cellStyle name="Normal 42 3 3" xfId="15199" xr:uid="{00000000-0005-0000-0000-0000C33B0000}"/>
    <cellStyle name="Normal 42 3 3 2" xfId="15200" xr:uid="{00000000-0005-0000-0000-0000C43B0000}"/>
    <cellStyle name="Normal 42 3 3 2 2" xfId="15201" xr:uid="{00000000-0005-0000-0000-0000C53B0000}"/>
    <cellStyle name="Normal 42 3 3 2 3" xfId="15202" xr:uid="{00000000-0005-0000-0000-0000C63B0000}"/>
    <cellStyle name="Normal 42 3 3 3" xfId="15203" xr:uid="{00000000-0005-0000-0000-0000C73B0000}"/>
    <cellStyle name="Normal 42 3 3 4" xfId="15204" xr:uid="{00000000-0005-0000-0000-0000C83B0000}"/>
    <cellStyle name="Normal 42 3 4" xfId="15205" xr:uid="{00000000-0005-0000-0000-0000C93B0000}"/>
    <cellStyle name="Normal 42 3 4 2" xfId="15206" xr:uid="{00000000-0005-0000-0000-0000CA3B0000}"/>
    <cellStyle name="Normal 42 3 4 2 2" xfId="15207" xr:uid="{00000000-0005-0000-0000-0000CB3B0000}"/>
    <cellStyle name="Normal 42 3 4 2 3" xfId="15208" xr:uid="{00000000-0005-0000-0000-0000CC3B0000}"/>
    <cellStyle name="Normal 42 3 4 3" xfId="15209" xr:uid="{00000000-0005-0000-0000-0000CD3B0000}"/>
    <cellStyle name="Normal 42 3 4 4" xfId="15210" xr:uid="{00000000-0005-0000-0000-0000CE3B0000}"/>
    <cellStyle name="Normal 42 3 5" xfId="15211" xr:uid="{00000000-0005-0000-0000-0000CF3B0000}"/>
    <cellStyle name="Normal 42 3 5 2" xfId="15212" xr:uid="{00000000-0005-0000-0000-0000D03B0000}"/>
    <cellStyle name="Normal 42 3 5 3" xfId="15213" xr:uid="{00000000-0005-0000-0000-0000D13B0000}"/>
    <cellStyle name="Normal 42 3 6" xfId="15214" xr:uid="{00000000-0005-0000-0000-0000D23B0000}"/>
    <cellStyle name="Normal 42 3 7" xfId="15215" xr:uid="{00000000-0005-0000-0000-0000D33B0000}"/>
    <cellStyle name="Normal 42 4" xfId="15216" xr:uid="{00000000-0005-0000-0000-0000D43B0000}"/>
    <cellStyle name="Normal 42 5" xfId="15217" xr:uid="{00000000-0005-0000-0000-0000D53B0000}"/>
    <cellStyle name="Normal 42 5 2" xfId="15218" xr:uid="{00000000-0005-0000-0000-0000D63B0000}"/>
    <cellStyle name="Normal 42 5 2 2" xfId="15219" xr:uid="{00000000-0005-0000-0000-0000D73B0000}"/>
    <cellStyle name="Normal 42 5 2 3" xfId="15220" xr:uid="{00000000-0005-0000-0000-0000D83B0000}"/>
    <cellStyle name="Normal 42 5 3" xfId="15221" xr:uid="{00000000-0005-0000-0000-0000D93B0000}"/>
    <cellStyle name="Normal 42 5 4" xfId="15222" xr:uid="{00000000-0005-0000-0000-0000DA3B0000}"/>
    <cellStyle name="Normal 42 6" xfId="15223" xr:uid="{00000000-0005-0000-0000-0000DB3B0000}"/>
    <cellStyle name="Normal 42 6 2" xfId="15224" xr:uid="{00000000-0005-0000-0000-0000DC3B0000}"/>
    <cellStyle name="Normal 42 6 2 2" xfId="15225" xr:uid="{00000000-0005-0000-0000-0000DD3B0000}"/>
    <cellStyle name="Normal 42 6 2 3" xfId="15226" xr:uid="{00000000-0005-0000-0000-0000DE3B0000}"/>
    <cellStyle name="Normal 42 6 3" xfId="15227" xr:uid="{00000000-0005-0000-0000-0000DF3B0000}"/>
    <cellStyle name="Normal 42 6 4" xfId="15228" xr:uid="{00000000-0005-0000-0000-0000E03B0000}"/>
    <cellStyle name="Normal 42 7" xfId="15229" xr:uid="{00000000-0005-0000-0000-0000E13B0000}"/>
    <cellStyle name="Normal 42 7 2" xfId="15230" xr:uid="{00000000-0005-0000-0000-0000E23B0000}"/>
    <cellStyle name="Normal 42 7 2 2" xfId="15231" xr:uid="{00000000-0005-0000-0000-0000E33B0000}"/>
    <cellStyle name="Normal 42 7 2 3" xfId="15232" xr:uid="{00000000-0005-0000-0000-0000E43B0000}"/>
    <cellStyle name="Normal 42 7 3" xfId="15233" xr:uid="{00000000-0005-0000-0000-0000E53B0000}"/>
    <cellStyle name="Normal 42 7 4" xfId="15234" xr:uid="{00000000-0005-0000-0000-0000E63B0000}"/>
    <cellStyle name="Normal 42 8" xfId="15235" xr:uid="{00000000-0005-0000-0000-0000E73B0000}"/>
    <cellStyle name="Normal 42 8 2" xfId="15236" xr:uid="{00000000-0005-0000-0000-0000E83B0000}"/>
    <cellStyle name="Normal 42 8 3" xfId="15237" xr:uid="{00000000-0005-0000-0000-0000E93B0000}"/>
    <cellStyle name="Normal 42 9" xfId="15238" xr:uid="{00000000-0005-0000-0000-0000EA3B0000}"/>
    <cellStyle name="Normal 43" xfId="15239" xr:uid="{00000000-0005-0000-0000-0000EB3B0000}"/>
    <cellStyle name="Normal 43 10" xfId="15240" xr:uid="{00000000-0005-0000-0000-0000EC3B0000}"/>
    <cellStyle name="Normal 43 11" xfId="15241" xr:uid="{00000000-0005-0000-0000-0000ED3B0000}"/>
    <cellStyle name="Normal 43 2" xfId="15242" xr:uid="{00000000-0005-0000-0000-0000EE3B0000}"/>
    <cellStyle name="Normal 43 2 10" xfId="15243" xr:uid="{00000000-0005-0000-0000-0000EF3B0000}"/>
    <cellStyle name="Normal 43 2 2" xfId="15244" xr:uid="{00000000-0005-0000-0000-0000F03B0000}"/>
    <cellStyle name="Normal 43 2 2 2" xfId="15245" xr:uid="{00000000-0005-0000-0000-0000F13B0000}"/>
    <cellStyle name="Normal 43 2 2 2 2" xfId="15246" xr:uid="{00000000-0005-0000-0000-0000F23B0000}"/>
    <cellStyle name="Normal 43 2 2 2 2 2" xfId="15247" xr:uid="{00000000-0005-0000-0000-0000F33B0000}"/>
    <cellStyle name="Normal 43 2 2 2 2 3" xfId="15248" xr:uid="{00000000-0005-0000-0000-0000F43B0000}"/>
    <cellStyle name="Normal 43 2 2 2 3" xfId="15249" xr:uid="{00000000-0005-0000-0000-0000F53B0000}"/>
    <cellStyle name="Normal 43 2 2 2 4" xfId="15250" xr:uid="{00000000-0005-0000-0000-0000F63B0000}"/>
    <cellStyle name="Normal 43 2 2 3" xfId="15251" xr:uid="{00000000-0005-0000-0000-0000F73B0000}"/>
    <cellStyle name="Normal 43 2 2 3 2" xfId="15252" xr:uid="{00000000-0005-0000-0000-0000F83B0000}"/>
    <cellStyle name="Normal 43 2 2 3 2 2" xfId="15253" xr:uid="{00000000-0005-0000-0000-0000F93B0000}"/>
    <cellStyle name="Normal 43 2 2 3 2 3" xfId="15254" xr:uid="{00000000-0005-0000-0000-0000FA3B0000}"/>
    <cellStyle name="Normal 43 2 2 3 3" xfId="15255" xr:uid="{00000000-0005-0000-0000-0000FB3B0000}"/>
    <cellStyle name="Normal 43 2 2 3 4" xfId="15256" xr:uid="{00000000-0005-0000-0000-0000FC3B0000}"/>
    <cellStyle name="Normal 43 2 2 4" xfId="15257" xr:uid="{00000000-0005-0000-0000-0000FD3B0000}"/>
    <cellStyle name="Normal 43 2 2 4 2" xfId="15258" xr:uid="{00000000-0005-0000-0000-0000FE3B0000}"/>
    <cellStyle name="Normal 43 2 2 4 2 2" xfId="15259" xr:uid="{00000000-0005-0000-0000-0000FF3B0000}"/>
    <cellStyle name="Normal 43 2 2 4 2 3" xfId="15260" xr:uid="{00000000-0005-0000-0000-0000003C0000}"/>
    <cellStyle name="Normal 43 2 2 4 3" xfId="15261" xr:uid="{00000000-0005-0000-0000-0000013C0000}"/>
    <cellStyle name="Normal 43 2 2 4 4" xfId="15262" xr:uid="{00000000-0005-0000-0000-0000023C0000}"/>
    <cellStyle name="Normal 43 2 2 5" xfId="15263" xr:uid="{00000000-0005-0000-0000-0000033C0000}"/>
    <cellStyle name="Normal 43 2 2 5 2" xfId="15264" xr:uid="{00000000-0005-0000-0000-0000043C0000}"/>
    <cellStyle name="Normal 43 2 2 5 3" xfId="15265" xr:uid="{00000000-0005-0000-0000-0000053C0000}"/>
    <cellStyle name="Normal 43 2 2 6" xfId="15266" xr:uid="{00000000-0005-0000-0000-0000063C0000}"/>
    <cellStyle name="Normal 43 2 2 7" xfId="15267" xr:uid="{00000000-0005-0000-0000-0000073C0000}"/>
    <cellStyle name="Normal 43 2 3" xfId="15268" xr:uid="{00000000-0005-0000-0000-0000083C0000}"/>
    <cellStyle name="Normal 43 2 4" xfId="15269" xr:uid="{00000000-0005-0000-0000-0000093C0000}"/>
    <cellStyle name="Normal 43 2 4 2" xfId="15270" xr:uid="{00000000-0005-0000-0000-00000A3C0000}"/>
    <cellStyle name="Normal 43 2 4 2 2" xfId="15271" xr:uid="{00000000-0005-0000-0000-00000B3C0000}"/>
    <cellStyle name="Normal 43 2 4 2 3" xfId="15272" xr:uid="{00000000-0005-0000-0000-00000C3C0000}"/>
    <cellStyle name="Normal 43 2 4 3" xfId="15273" xr:uid="{00000000-0005-0000-0000-00000D3C0000}"/>
    <cellStyle name="Normal 43 2 4 4" xfId="15274" xr:uid="{00000000-0005-0000-0000-00000E3C0000}"/>
    <cellStyle name="Normal 43 2 5" xfId="15275" xr:uid="{00000000-0005-0000-0000-00000F3C0000}"/>
    <cellStyle name="Normal 43 2 5 2" xfId="15276" xr:uid="{00000000-0005-0000-0000-0000103C0000}"/>
    <cellStyle name="Normal 43 2 5 2 2" xfId="15277" xr:uid="{00000000-0005-0000-0000-0000113C0000}"/>
    <cellStyle name="Normal 43 2 5 2 3" xfId="15278" xr:uid="{00000000-0005-0000-0000-0000123C0000}"/>
    <cellStyle name="Normal 43 2 5 3" xfId="15279" xr:uid="{00000000-0005-0000-0000-0000133C0000}"/>
    <cellStyle name="Normal 43 2 5 4" xfId="15280" xr:uid="{00000000-0005-0000-0000-0000143C0000}"/>
    <cellStyle name="Normal 43 2 6" xfId="15281" xr:uid="{00000000-0005-0000-0000-0000153C0000}"/>
    <cellStyle name="Normal 43 2 6 2" xfId="15282" xr:uid="{00000000-0005-0000-0000-0000163C0000}"/>
    <cellStyle name="Normal 43 2 6 2 2" xfId="15283" xr:uid="{00000000-0005-0000-0000-0000173C0000}"/>
    <cellStyle name="Normal 43 2 6 2 3" xfId="15284" xr:uid="{00000000-0005-0000-0000-0000183C0000}"/>
    <cellStyle name="Normal 43 2 6 3" xfId="15285" xr:uid="{00000000-0005-0000-0000-0000193C0000}"/>
    <cellStyle name="Normal 43 2 6 4" xfId="15286" xr:uid="{00000000-0005-0000-0000-00001A3C0000}"/>
    <cellStyle name="Normal 43 2 7" xfId="15287" xr:uid="{00000000-0005-0000-0000-00001B3C0000}"/>
    <cellStyle name="Normal 43 2 7 2" xfId="15288" xr:uid="{00000000-0005-0000-0000-00001C3C0000}"/>
    <cellStyle name="Normal 43 2 7 3" xfId="15289" xr:uid="{00000000-0005-0000-0000-00001D3C0000}"/>
    <cellStyle name="Normal 43 2 8" xfId="15290" xr:uid="{00000000-0005-0000-0000-00001E3C0000}"/>
    <cellStyle name="Normal 43 2 9" xfId="15291" xr:uid="{00000000-0005-0000-0000-00001F3C0000}"/>
    <cellStyle name="Normal 43 3" xfId="15292" xr:uid="{00000000-0005-0000-0000-0000203C0000}"/>
    <cellStyle name="Normal 43 3 2" xfId="15293" xr:uid="{00000000-0005-0000-0000-0000213C0000}"/>
    <cellStyle name="Normal 43 3 2 2" xfId="15294" xr:uid="{00000000-0005-0000-0000-0000223C0000}"/>
    <cellStyle name="Normal 43 3 2 2 2" xfId="15295" xr:uid="{00000000-0005-0000-0000-0000233C0000}"/>
    <cellStyle name="Normal 43 3 2 2 3" xfId="15296" xr:uid="{00000000-0005-0000-0000-0000243C0000}"/>
    <cellStyle name="Normal 43 3 2 3" xfId="15297" xr:uid="{00000000-0005-0000-0000-0000253C0000}"/>
    <cellStyle name="Normal 43 3 2 4" xfId="15298" xr:uid="{00000000-0005-0000-0000-0000263C0000}"/>
    <cellStyle name="Normal 43 3 2 5" xfId="15299" xr:uid="{00000000-0005-0000-0000-0000273C0000}"/>
    <cellStyle name="Normal 43 3 3" xfId="15300" xr:uid="{00000000-0005-0000-0000-0000283C0000}"/>
    <cellStyle name="Normal 43 3 3 2" xfId="15301" xr:uid="{00000000-0005-0000-0000-0000293C0000}"/>
    <cellStyle name="Normal 43 3 3 2 2" xfId="15302" xr:uid="{00000000-0005-0000-0000-00002A3C0000}"/>
    <cellStyle name="Normal 43 3 3 2 3" xfId="15303" xr:uid="{00000000-0005-0000-0000-00002B3C0000}"/>
    <cellStyle name="Normal 43 3 3 3" xfId="15304" xr:uid="{00000000-0005-0000-0000-00002C3C0000}"/>
    <cellStyle name="Normal 43 3 3 4" xfId="15305" xr:uid="{00000000-0005-0000-0000-00002D3C0000}"/>
    <cellStyle name="Normal 43 3 4" xfId="15306" xr:uid="{00000000-0005-0000-0000-00002E3C0000}"/>
    <cellStyle name="Normal 43 3 4 2" xfId="15307" xr:uid="{00000000-0005-0000-0000-00002F3C0000}"/>
    <cellStyle name="Normal 43 3 4 2 2" xfId="15308" xr:uid="{00000000-0005-0000-0000-0000303C0000}"/>
    <cellStyle name="Normal 43 3 4 2 3" xfId="15309" xr:uid="{00000000-0005-0000-0000-0000313C0000}"/>
    <cellStyle name="Normal 43 3 4 3" xfId="15310" xr:uid="{00000000-0005-0000-0000-0000323C0000}"/>
    <cellStyle name="Normal 43 3 4 4" xfId="15311" xr:uid="{00000000-0005-0000-0000-0000333C0000}"/>
    <cellStyle name="Normal 43 3 5" xfId="15312" xr:uid="{00000000-0005-0000-0000-0000343C0000}"/>
    <cellStyle name="Normal 43 3 5 2" xfId="15313" xr:uid="{00000000-0005-0000-0000-0000353C0000}"/>
    <cellStyle name="Normal 43 3 5 3" xfId="15314" xr:uid="{00000000-0005-0000-0000-0000363C0000}"/>
    <cellStyle name="Normal 43 3 6" xfId="15315" xr:uid="{00000000-0005-0000-0000-0000373C0000}"/>
    <cellStyle name="Normal 43 3 7" xfId="15316" xr:uid="{00000000-0005-0000-0000-0000383C0000}"/>
    <cellStyle name="Normal 43 4" xfId="15317" xr:uid="{00000000-0005-0000-0000-0000393C0000}"/>
    <cellStyle name="Normal 43 5" xfId="15318" xr:uid="{00000000-0005-0000-0000-00003A3C0000}"/>
    <cellStyle name="Normal 43 5 2" xfId="15319" xr:uid="{00000000-0005-0000-0000-00003B3C0000}"/>
    <cellStyle name="Normal 43 5 2 2" xfId="15320" xr:uid="{00000000-0005-0000-0000-00003C3C0000}"/>
    <cellStyle name="Normal 43 5 2 3" xfId="15321" xr:uid="{00000000-0005-0000-0000-00003D3C0000}"/>
    <cellStyle name="Normal 43 5 3" xfId="15322" xr:uid="{00000000-0005-0000-0000-00003E3C0000}"/>
    <cellStyle name="Normal 43 5 4" xfId="15323" xr:uid="{00000000-0005-0000-0000-00003F3C0000}"/>
    <cellStyle name="Normal 43 6" xfId="15324" xr:uid="{00000000-0005-0000-0000-0000403C0000}"/>
    <cellStyle name="Normal 43 6 2" xfId="15325" xr:uid="{00000000-0005-0000-0000-0000413C0000}"/>
    <cellStyle name="Normal 43 6 2 2" xfId="15326" xr:uid="{00000000-0005-0000-0000-0000423C0000}"/>
    <cellStyle name="Normal 43 6 2 3" xfId="15327" xr:uid="{00000000-0005-0000-0000-0000433C0000}"/>
    <cellStyle name="Normal 43 6 3" xfId="15328" xr:uid="{00000000-0005-0000-0000-0000443C0000}"/>
    <cellStyle name="Normal 43 6 4" xfId="15329" xr:uid="{00000000-0005-0000-0000-0000453C0000}"/>
    <cellStyle name="Normal 43 7" xfId="15330" xr:uid="{00000000-0005-0000-0000-0000463C0000}"/>
    <cellStyle name="Normal 43 7 2" xfId="15331" xr:uid="{00000000-0005-0000-0000-0000473C0000}"/>
    <cellStyle name="Normal 43 7 2 2" xfId="15332" xr:uid="{00000000-0005-0000-0000-0000483C0000}"/>
    <cellStyle name="Normal 43 7 2 3" xfId="15333" xr:uid="{00000000-0005-0000-0000-0000493C0000}"/>
    <cellStyle name="Normal 43 7 3" xfId="15334" xr:uid="{00000000-0005-0000-0000-00004A3C0000}"/>
    <cellStyle name="Normal 43 7 4" xfId="15335" xr:uid="{00000000-0005-0000-0000-00004B3C0000}"/>
    <cellStyle name="Normal 43 8" xfId="15336" xr:uid="{00000000-0005-0000-0000-00004C3C0000}"/>
    <cellStyle name="Normal 43 8 2" xfId="15337" xr:uid="{00000000-0005-0000-0000-00004D3C0000}"/>
    <cellStyle name="Normal 43 8 3" xfId="15338" xr:uid="{00000000-0005-0000-0000-00004E3C0000}"/>
    <cellStyle name="Normal 43 9" xfId="15339" xr:uid="{00000000-0005-0000-0000-00004F3C0000}"/>
    <cellStyle name="Normal 44" xfId="15340" xr:uid="{00000000-0005-0000-0000-0000503C0000}"/>
    <cellStyle name="Normal 44 10" xfId="15341" xr:uid="{00000000-0005-0000-0000-0000513C0000}"/>
    <cellStyle name="Normal 44 11" xfId="15342" xr:uid="{00000000-0005-0000-0000-0000523C0000}"/>
    <cellStyle name="Normal 44 2" xfId="15343" xr:uid="{00000000-0005-0000-0000-0000533C0000}"/>
    <cellStyle name="Normal 44 2 10" xfId="15344" xr:uid="{00000000-0005-0000-0000-0000543C0000}"/>
    <cellStyle name="Normal 44 2 2" xfId="15345" xr:uid="{00000000-0005-0000-0000-0000553C0000}"/>
    <cellStyle name="Normal 44 2 2 2" xfId="15346" xr:uid="{00000000-0005-0000-0000-0000563C0000}"/>
    <cellStyle name="Normal 44 2 2 2 2" xfId="15347" xr:uid="{00000000-0005-0000-0000-0000573C0000}"/>
    <cellStyle name="Normal 44 2 2 2 2 2" xfId="15348" xr:uid="{00000000-0005-0000-0000-0000583C0000}"/>
    <cellStyle name="Normal 44 2 2 2 2 3" xfId="15349" xr:uid="{00000000-0005-0000-0000-0000593C0000}"/>
    <cellStyle name="Normal 44 2 2 2 3" xfId="15350" xr:uid="{00000000-0005-0000-0000-00005A3C0000}"/>
    <cellStyle name="Normal 44 2 2 2 4" xfId="15351" xr:uid="{00000000-0005-0000-0000-00005B3C0000}"/>
    <cellStyle name="Normal 44 2 2 3" xfId="15352" xr:uid="{00000000-0005-0000-0000-00005C3C0000}"/>
    <cellStyle name="Normal 44 2 2 3 2" xfId="15353" xr:uid="{00000000-0005-0000-0000-00005D3C0000}"/>
    <cellStyle name="Normal 44 2 2 3 2 2" xfId="15354" xr:uid="{00000000-0005-0000-0000-00005E3C0000}"/>
    <cellStyle name="Normal 44 2 2 3 2 3" xfId="15355" xr:uid="{00000000-0005-0000-0000-00005F3C0000}"/>
    <cellStyle name="Normal 44 2 2 3 3" xfId="15356" xr:uid="{00000000-0005-0000-0000-0000603C0000}"/>
    <cellStyle name="Normal 44 2 2 3 4" xfId="15357" xr:uid="{00000000-0005-0000-0000-0000613C0000}"/>
    <cellStyle name="Normal 44 2 2 4" xfId="15358" xr:uid="{00000000-0005-0000-0000-0000623C0000}"/>
    <cellStyle name="Normal 44 2 2 4 2" xfId="15359" xr:uid="{00000000-0005-0000-0000-0000633C0000}"/>
    <cellStyle name="Normal 44 2 2 4 2 2" xfId="15360" xr:uid="{00000000-0005-0000-0000-0000643C0000}"/>
    <cellStyle name="Normal 44 2 2 4 2 3" xfId="15361" xr:uid="{00000000-0005-0000-0000-0000653C0000}"/>
    <cellStyle name="Normal 44 2 2 4 3" xfId="15362" xr:uid="{00000000-0005-0000-0000-0000663C0000}"/>
    <cellStyle name="Normal 44 2 2 4 4" xfId="15363" xr:uid="{00000000-0005-0000-0000-0000673C0000}"/>
    <cellStyle name="Normal 44 2 2 5" xfId="15364" xr:uid="{00000000-0005-0000-0000-0000683C0000}"/>
    <cellStyle name="Normal 44 2 2 5 2" xfId="15365" xr:uid="{00000000-0005-0000-0000-0000693C0000}"/>
    <cellStyle name="Normal 44 2 2 5 3" xfId="15366" xr:uid="{00000000-0005-0000-0000-00006A3C0000}"/>
    <cellStyle name="Normal 44 2 2 6" xfId="15367" xr:uid="{00000000-0005-0000-0000-00006B3C0000}"/>
    <cellStyle name="Normal 44 2 2 7" xfId="15368" xr:uid="{00000000-0005-0000-0000-00006C3C0000}"/>
    <cellStyle name="Normal 44 2 3" xfId="15369" xr:uid="{00000000-0005-0000-0000-00006D3C0000}"/>
    <cellStyle name="Normal 44 2 4" xfId="15370" xr:uid="{00000000-0005-0000-0000-00006E3C0000}"/>
    <cellStyle name="Normal 44 2 4 2" xfId="15371" xr:uid="{00000000-0005-0000-0000-00006F3C0000}"/>
    <cellStyle name="Normal 44 2 4 2 2" xfId="15372" xr:uid="{00000000-0005-0000-0000-0000703C0000}"/>
    <cellStyle name="Normal 44 2 4 2 3" xfId="15373" xr:uid="{00000000-0005-0000-0000-0000713C0000}"/>
    <cellStyle name="Normal 44 2 4 3" xfId="15374" xr:uid="{00000000-0005-0000-0000-0000723C0000}"/>
    <cellStyle name="Normal 44 2 4 4" xfId="15375" xr:uid="{00000000-0005-0000-0000-0000733C0000}"/>
    <cellStyle name="Normal 44 2 5" xfId="15376" xr:uid="{00000000-0005-0000-0000-0000743C0000}"/>
    <cellStyle name="Normal 44 2 5 2" xfId="15377" xr:uid="{00000000-0005-0000-0000-0000753C0000}"/>
    <cellStyle name="Normal 44 2 5 2 2" xfId="15378" xr:uid="{00000000-0005-0000-0000-0000763C0000}"/>
    <cellStyle name="Normal 44 2 5 2 3" xfId="15379" xr:uid="{00000000-0005-0000-0000-0000773C0000}"/>
    <cellStyle name="Normal 44 2 5 3" xfId="15380" xr:uid="{00000000-0005-0000-0000-0000783C0000}"/>
    <cellStyle name="Normal 44 2 5 4" xfId="15381" xr:uid="{00000000-0005-0000-0000-0000793C0000}"/>
    <cellStyle name="Normal 44 2 6" xfId="15382" xr:uid="{00000000-0005-0000-0000-00007A3C0000}"/>
    <cellStyle name="Normal 44 2 6 2" xfId="15383" xr:uid="{00000000-0005-0000-0000-00007B3C0000}"/>
    <cellStyle name="Normal 44 2 6 2 2" xfId="15384" xr:uid="{00000000-0005-0000-0000-00007C3C0000}"/>
    <cellStyle name="Normal 44 2 6 2 3" xfId="15385" xr:uid="{00000000-0005-0000-0000-00007D3C0000}"/>
    <cellStyle name="Normal 44 2 6 3" xfId="15386" xr:uid="{00000000-0005-0000-0000-00007E3C0000}"/>
    <cellStyle name="Normal 44 2 6 4" xfId="15387" xr:uid="{00000000-0005-0000-0000-00007F3C0000}"/>
    <cellStyle name="Normal 44 2 7" xfId="15388" xr:uid="{00000000-0005-0000-0000-0000803C0000}"/>
    <cellStyle name="Normal 44 2 7 2" xfId="15389" xr:uid="{00000000-0005-0000-0000-0000813C0000}"/>
    <cellStyle name="Normal 44 2 7 3" xfId="15390" xr:uid="{00000000-0005-0000-0000-0000823C0000}"/>
    <cellStyle name="Normal 44 2 8" xfId="15391" xr:uid="{00000000-0005-0000-0000-0000833C0000}"/>
    <cellStyle name="Normal 44 2 9" xfId="15392" xr:uid="{00000000-0005-0000-0000-0000843C0000}"/>
    <cellStyle name="Normal 44 3" xfId="15393" xr:uid="{00000000-0005-0000-0000-0000853C0000}"/>
    <cellStyle name="Normal 44 3 2" xfId="15394" xr:uid="{00000000-0005-0000-0000-0000863C0000}"/>
    <cellStyle name="Normal 44 3 2 2" xfId="15395" xr:uid="{00000000-0005-0000-0000-0000873C0000}"/>
    <cellStyle name="Normal 44 3 2 2 2" xfId="15396" xr:uid="{00000000-0005-0000-0000-0000883C0000}"/>
    <cellStyle name="Normal 44 3 2 2 3" xfId="15397" xr:uid="{00000000-0005-0000-0000-0000893C0000}"/>
    <cellStyle name="Normal 44 3 2 3" xfId="15398" xr:uid="{00000000-0005-0000-0000-00008A3C0000}"/>
    <cellStyle name="Normal 44 3 2 4" xfId="15399" xr:uid="{00000000-0005-0000-0000-00008B3C0000}"/>
    <cellStyle name="Normal 44 3 2 5" xfId="15400" xr:uid="{00000000-0005-0000-0000-00008C3C0000}"/>
    <cellStyle name="Normal 44 3 3" xfId="15401" xr:uid="{00000000-0005-0000-0000-00008D3C0000}"/>
    <cellStyle name="Normal 44 3 3 2" xfId="15402" xr:uid="{00000000-0005-0000-0000-00008E3C0000}"/>
    <cellStyle name="Normal 44 3 3 2 2" xfId="15403" xr:uid="{00000000-0005-0000-0000-00008F3C0000}"/>
    <cellStyle name="Normal 44 3 3 2 3" xfId="15404" xr:uid="{00000000-0005-0000-0000-0000903C0000}"/>
    <cellStyle name="Normal 44 3 3 3" xfId="15405" xr:uid="{00000000-0005-0000-0000-0000913C0000}"/>
    <cellStyle name="Normal 44 3 3 4" xfId="15406" xr:uid="{00000000-0005-0000-0000-0000923C0000}"/>
    <cellStyle name="Normal 44 3 4" xfId="15407" xr:uid="{00000000-0005-0000-0000-0000933C0000}"/>
    <cellStyle name="Normal 44 3 4 2" xfId="15408" xr:uid="{00000000-0005-0000-0000-0000943C0000}"/>
    <cellStyle name="Normal 44 3 4 2 2" xfId="15409" xr:uid="{00000000-0005-0000-0000-0000953C0000}"/>
    <cellStyle name="Normal 44 3 4 2 3" xfId="15410" xr:uid="{00000000-0005-0000-0000-0000963C0000}"/>
    <cellStyle name="Normal 44 3 4 3" xfId="15411" xr:uid="{00000000-0005-0000-0000-0000973C0000}"/>
    <cellStyle name="Normal 44 3 4 4" xfId="15412" xr:uid="{00000000-0005-0000-0000-0000983C0000}"/>
    <cellStyle name="Normal 44 3 5" xfId="15413" xr:uid="{00000000-0005-0000-0000-0000993C0000}"/>
    <cellStyle name="Normal 44 3 5 2" xfId="15414" xr:uid="{00000000-0005-0000-0000-00009A3C0000}"/>
    <cellStyle name="Normal 44 3 5 3" xfId="15415" xr:uid="{00000000-0005-0000-0000-00009B3C0000}"/>
    <cellStyle name="Normal 44 3 6" xfId="15416" xr:uid="{00000000-0005-0000-0000-00009C3C0000}"/>
    <cellStyle name="Normal 44 3 7" xfId="15417" xr:uid="{00000000-0005-0000-0000-00009D3C0000}"/>
    <cellStyle name="Normal 44 4" xfId="15418" xr:uid="{00000000-0005-0000-0000-00009E3C0000}"/>
    <cellStyle name="Normal 44 5" xfId="15419" xr:uid="{00000000-0005-0000-0000-00009F3C0000}"/>
    <cellStyle name="Normal 44 5 2" xfId="15420" xr:uid="{00000000-0005-0000-0000-0000A03C0000}"/>
    <cellStyle name="Normal 44 5 2 2" xfId="15421" xr:uid="{00000000-0005-0000-0000-0000A13C0000}"/>
    <cellStyle name="Normal 44 5 2 3" xfId="15422" xr:uid="{00000000-0005-0000-0000-0000A23C0000}"/>
    <cellStyle name="Normal 44 5 3" xfId="15423" xr:uid="{00000000-0005-0000-0000-0000A33C0000}"/>
    <cellStyle name="Normal 44 5 4" xfId="15424" xr:uid="{00000000-0005-0000-0000-0000A43C0000}"/>
    <cellStyle name="Normal 44 6" xfId="15425" xr:uid="{00000000-0005-0000-0000-0000A53C0000}"/>
    <cellStyle name="Normal 44 6 2" xfId="15426" xr:uid="{00000000-0005-0000-0000-0000A63C0000}"/>
    <cellStyle name="Normal 44 6 2 2" xfId="15427" xr:uid="{00000000-0005-0000-0000-0000A73C0000}"/>
    <cellStyle name="Normal 44 6 2 3" xfId="15428" xr:uid="{00000000-0005-0000-0000-0000A83C0000}"/>
    <cellStyle name="Normal 44 6 3" xfId="15429" xr:uid="{00000000-0005-0000-0000-0000A93C0000}"/>
    <cellStyle name="Normal 44 6 4" xfId="15430" xr:uid="{00000000-0005-0000-0000-0000AA3C0000}"/>
    <cellStyle name="Normal 44 7" xfId="15431" xr:uid="{00000000-0005-0000-0000-0000AB3C0000}"/>
    <cellStyle name="Normal 44 7 2" xfId="15432" xr:uid="{00000000-0005-0000-0000-0000AC3C0000}"/>
    <cellStyle name="Normal 44 7 2 2" xfId="15433" xr:uid="{00000000-0005-0000-0000-0000AD3C0000}"/>
    <cellStyle name="Normal 44 7 2 3" xfId="15434" xr:uid="{00000000-0005-0000-0000-0000AE3C0000}"/>
    <cellStyle name="Normal 44 7 3" xfId="15435" xr:uid="{00000000-0005-0000-0000-0000AF3C0000}"/>
    <cellStyle name="Normal 44 7 4" xfId="15436" xr:uid="{00000000-0005-0000-0000-0000B03C0000}"/>
    <cellStyle name="Normal 44 8" xfId="15437" xr:uid="{00000000-0005-0000-0000-0000B13C0000}"/>
    <cellStyle name="Normal 44 8 2" xfId="15438" xr:uid="{00000000-0005-0000-0000-0000B23C0000}"/>
    <cellStyle name="Normal 44 8 3" xfId="15439" xr:uid="{00000000-0005-0000-0000-0000B33C0000}"/>
    <cellStyle name="Normal 44 9" xfId="15440" xr:uid="{00000000-0005-0000-0000-0000B43C0000}"/>
    <cellStyle name="Normal 45" xfId="15441" xr:uid="{00000000-0005-0000-0000-0000B53C0000}"/>
    <cellStyle name="Normal 45 10" xfId="15442" xr:uid="{00000000-0005-0000-0000-0000B63C0000}"/>
    <cellStyle name="Normal 45 11" xfId="15443" xr:uid="{00000000-0005-0000-0000-0000B73C0000}"/>
    <cellStyle name="Normal 45 2" xfId="15444" xr:uid="{00000000-0005-0000-0000-0000B83C0000}"/>
    <cellStyle name="Normal 45 2 10" xfId="15445" xr:uid="{00000000-0005-0000-0000-0000B93C0000}"/>
    <cellStyle name="Normal 45 2 2" xfId="15446" xr:uid="{00000000-0005-0000-0000-0000BA3C0000}"/>
    <cellStyle name="Normal 45 2 2 2" xfId="15447" xr:uid="{00000000-0005-0000-0000-0000BB3C0000}"/>
    <cellStyle name="Normal 45 2 2 2 2" xfId="15448" xr:uid="{00000000-0005-0000-0000-0000BC3C0000}"/>
    <cellStyle name="Normal 45 2 2 2 2 2" xfId="15449" xr:uid="{00000000-0005-0000-0000-0000BD3C0000}"/>
    <cellStyle name="Normal 45 2 2 2 2 3" xfId="15450" xr:uid="{00000000-0005-0000-0000-0000BE3C0000}"/>
    <cellStyle name="Normal 45 2 2 2 3" xfId="15451" xr:uid="{00000000-0005-0000-0000-0000BF3C0000}"/>
    <cellStyle name="Normal 45 2 2 2 4" xfId="15452" xr:uid="{00000000-0005-0000-0000-0000C03C0000}"/>
    <cellStyle name="Normal 45 2 2 3" xfId="15453" xr:uid="{00000000-0005-0000-0000-0000C13C0000}"/>
    <cellStyle name="Normal 45 2 2 3 2" xfId="15454" xr:uid="{00000000-0005-0000-0000-0000C23C0000}"/>
    <cellStyle name="Normal 45 2 2 3 2 2" xfId="15455" xr:uid="{00000000-0005-0000-0000-0000C33C0000}"/>
    <cellStyle name="Normal 45 2 2 3 2 3" xfId="15456" xr:uid="{00000000-0005-0000-0000-0000C43C0000}"/>
    <cellStyle name="Normal 45 2 2 3 3" xfId="15457" xr:uid="{00000000-0005-0000-0000-0000C53C0000}"/>
    <cellStyle name="Normal 45 2 2 3 4" xfId="15458" xr:uid="{00000000-0005-0000-0000-0000C63C0000}"/>
    <cellStyle name="Normal 45 2 2 4" xfId="15459" xr:uid="{00000000-0005-0000-0000-0000C73C0000}"/>
    <cellStyle name="Normal 45 2 2 4 2" xfId="15460" xr:uid="{00000000-0005-0000-0000-0000C83C0000}"/>
    <cellStyle name="Normal 45 2 2 4 2 2" xfId="15461" xr:uid="{00000000-0005-0000-0000-0000C93C0000}"/>
    <cellStyle name="Normal 45 2 2 4 2 3" xfId="15462" xr:uid="{00000000-0005-0000-0000-0000CA3C0000}"/>
    <cellStyle name="Normal 45 2 2 4 3" xfId="15463" xr:uid="{00000000-0005-0000-0000-0000CB3C0000}"/>
    <cellStyle name="Normal 45 2 2 4 4" xfId="15464" xr:uid="{00000000-0005-0000-0000-0000CC3C0000}"/>
    <cellStyle name="Normal 45 2 2 5" xfId="15465" xr:uid="{00000000-0005-0000-0000-0000CD3C0000}"/>
    <cellStyle name="Normal 45 2 2 5 2" xfId="15466" xr:uid="{00000000-0005-0000-0000-0000CE3C0000}"/>
    <cellStyle name="Normal 45 2 2 5 3" xfId="15467" xr:uid="{00000000-0005-0000-0000-0000CF3C0000}"/>
    <cellStyle name="Normal 45 2 2 6" xfId="15468" xr:uid="{00000000-0005-0000-0000-0000D03C0000}"/>
    <cellStyle name="Normal 45 2 2 7" xfId="15469" xr:uid="{00000000-0005-0000-0000-0000D13C0000}"/>
    <cellStyle name="Normal 45 2 3" xfId="15470" xr:uid="{00000000-0005-0000-0000-0000D23C0000}"/>
    <cellStyle name="Normal 45 2 4" xfId="15471" xr:uid="{00000000-0005-0000-0000-0000D33C0000}"/>
    <cellStyle name="Normal 45 2 4 2" xfId="15472" xr:uid="{00000000-0005-0000-0000-0000D43C0000}"/>
    <cellStyle name="Normal 45 2 4 2 2" xfId="15473" xr:uid="{00000000-0005-0000-0000-0000D53C0000}"/>
    <cellStyle name="Normal 45 2 4 2 3" xfId="15474" xr:uid="{00000000-0005-0000-0000-0000D63C0000}"/>
    <cellStyle name="Normal 45 2 4 3" xfId="15475" xr:uid="{00000000-0005-0000-0000-0000D73C0000}"/>
    <cellStyle name="Normal 45 2 4 4" xfId="15476" xr:uid="{00000000-0005-0000-0000-0000D83C0000}"/>
    <cellStyle name="Normal 45 2 5" xfId="15477" xr:uid="{00000000-0005-0000-0000-0000D93C0000}"/>
    <cellStyle name="Normal 45 2 5 2" xfId="15478" xr:uid="{00000000-0005-0000-0000-0000DA3C0000}"/>
    <cellStyle name="Normal 45 2 5 2 2" xfId="15479" xr:uid="{00000000-0005-0000-0000-0000DB3C0000}"/>
    <cellStyle name="Normal 45 2 5 2 3" xfId="15480" xr:uid="{00000000-0005-0000-0000-0000DC3C0000}"/>
    <cellStyle name="Normal 45 2 5 3" xfId="15481" xr:uid="{00000000-0005-0000-0000-0000DD3C0000}"/>
    <cellStyle name="Normal 45 2 5 4" xfId="15482" xr:uid="{00000000-0005-0000-0000-0000DE3C0000}"/>
    <cellStyle name="Normal 45 2 6" xfId="15483" xr:uid="{00000000-0005-0000-0000-0000DF3C0000}"/>
    <cellStyle name="Normal 45 2 6 2" xfId="15484" xr:uid="{00000000-0005-0000-0000-0000E03C0000}"/>
    <cellStyle name="Normal 45 2 6 2 2" xfId="15485" xr:uid="{00000000-0005-0000-0000-0000E13C0000}"/>
    <cellStyle name="Normal 45 2 6 2 3" xfId="15486" xr:uid="{00000000-0005-0000-0000-0000E23C0000}"/>
    <cellStyle name="Normal 45 2 6 3" xfId="15487" xr:uid="{00000000-0005-0000-0000-0000E33C0000}"/>
    <cellStyle name="Normal 45 2 6 4" xfId="15488" xr:uid="{00000000-0005-0000-0000-0000E43C0000}"/>
    <cellStyle name="Normal 45 2 7" xfId="15489" xr:uid="{00000000-0005-0000-0000-0000E53C0000}"/>
    <cellStyle name="Normal 45 2 7 2" xfId="15490" xr:uid="{00000000-0005-0000-0000-0000E63C0000}"/>
    <cellStyle name="Normal 45 2 7 3" xfId="15491" xr:uid="{00000000-0005-0000-0000-0000E73C0000}"/>
    <cellStyle name="Normal 45 2 8" xfId="15492" xr:uid="{00000000-0005-0000-0000-0000E83C0000}"/>
    <cellStyle name="Normal 45 2 9" xfId="15493" xr:uid="{00000000-0005-0000-0000-0000E93C0000}"/>
    <cellStyle name="Normal 45 3" xfId="15494" xr:uid="{00000000-0005-0000-0000-0000EA3C0000}"/>
    <cellStyle name="Normal 45 3 2" xfId="15495" xr:uid="{00000000-0005-0000-0000-0000EB3C0000}"/>
    <cellStyle name="Normal 45 3 2 2" xfId="15496" xr:uid="{00000000-0005-0000-0000-0000EC3C0000}"/>
    <cellStyle name="Normal 45 3 2 2 2" xfId="15497" xr:uid="{00000000-0005-0000-0000-0000ED3C0000}"/>
    <cellStyle name="Normal 45 3 2 2 3" xfId="15498" xr:uid="{00000000-0005-0000-0000-0000EE3C0000}"/>
    <cellStyle name="Normal 45 3 2 3" xfId="15499" xr:uid="{00000000-0005-0000-0000-0000EF3C0000}"/>
    <cellStyle name="Normal 45 3 2 4" xfId="15500" xr:uid="{00000000-0005-0000-0000-0000F03C0000}"/>
    <cellStyle name="Normal 45 3 2 5" xfId="15501" xr:uid="{00000000-0005-0000-0000-0000F13C0000}"/>
    <cellStyle name="Normal 45 3 3" xfId="15502" xr:uid="{00000000-0005-0000-0000-0000F23C0000}"/>
    <cellStyle name="Normal 45 3 3 2" xfId="15503" xr:uid="{00000000-0005-0000-0000-0000F33C0000}"/>
    <cellStyle name="Normal 45 3 3 2 2" xfId="15504" xr:uid="{00000000-0005-0000-0000-0000F43C0000}"/>
    <cellStyle name="Normal 45 3 3 2 3" xfId="15505" xr:uid="{00000000-0005-0000-0000-0000F53C0000}"/>
    <cellStyle name="Normal 45 3 3 3" xfId="15506" xr:uid="{00000000-0005-0000-0000-0000F63C0000}"/>
    <cellStyle name="Normal 45 3 3 4" xfId="15507" xr:uid="{00000000-0005-0000-0000-0000F73C0000}"/>
    <cellStyle name="Normal 45 3 4" xfId="15508" xr:uid="{00000000-0005-0000-0000-0000F83C0000}"/>
    <cellStyle name="Normal 45 3 4 2" xfId="15509" xr:uid="{00000000-0005-0000-0000-0000F93C0000}"/>
    <cellStyle name="Normal 45 3 4 2 2" xfId="15510" xr:uid="{00000000-0005-0000-0000-0000FA3C0000}"/>
    <cellStyle name="Normal 45 3 4 2 3" xfId="15511" xr:uid="{00000000-0005-0000-0000-0000FB3C0000}"/>
    <cellStyle name="Normal 45 3 4 3" xfId="15512" xr:uid="{00000000-0005-0000-0000-0000FC3C0000}"/>
    <cellStyle name="Normal 45 3 4 4" xfId="15513" xr:uid="{00000000-0005-0000-0000-0000FD3C0000}"/>
    <cellStyle name="Normal 45 3 5" xfId="15514" xr:uid="{00000000-0005-0000-0000-0000FE3C0000}"/>
    <cellStyle name="Normal 45 3 5 2" xfId="15515" xr:uid="{00000000-0005-0000-0000-0000FF3C0000}"/>
    <cellStyle name="Normal 45 3 5 3" xfId="15516" xr:uid="{00000000-0005-0000-0000-0000003D0000}"/>
    <cellStyle name="Normal 45 3 6" xfId="15517" xr:uid="{00000000-0005-0000-0000-0000013D0000}"/>
    <cellStyle name="Normal 45 3 7" xfId="15518" xr:uid="{00000000-0005-0000-0000-0000023D0000}"/>
    <cellStyle name="Normal 45 4" xfId="15519" xr:uid="{00000000-0005-0000-0000-0000033D0000}"/>
    <cellStyle name="Normal 45 5" xfId="15520" xr:uid="{00000000-0005-0000-0000-0000043D0000}"/>
    <cellStyle name="Normal 45 5 2" xfId="15521" xr:uid="{00000000-0005-0000-0000-0000053D0000}"/>
    <cellStyle name="Normal 45 5 2 2" xfId="15522" xr:uid="{00000000-0005-0000-0000-0000063D0000}"/>
    <cellStyle name="Normal 45 5 2 3" xfId="15523" xr:uid="{00000000-0005-0000-0000-0000073D0000}"/>
    <cellStyle name="Normal 45 5 3" xfId="15524" xr:uid="{00000000-0005-0000-0000-0000083D0000}"/>
    <cellStyle name="Normal 45 5 4" xfId="15525" xr:uid="{00000000-0005-0000-0000-0000093D0000}"/>
    <cellStyle name="Normal 45 6" xfId="15526" xr:uid="{00000000-0005-0000-0000-00000A3D0000}"/>
    <cellStyle name="Normal 45 6 2" xfId="15527" xr:uid="{00000000-0005-0000-0000-00000B3D0000}"/>
    <cellStyle name="Normal 45 6 2 2" xfId="15528" xr:uid="{00000000-0005-0000-0000-00000C3D0000}"/>
    <cellStyle name="Normal 45 6 2 3" xfId="15529" xr:uid="{00000000-0005-0000-0000-00000D3D0000}"/>
    <cellStyle name="Normal 45 6 3" xfId="15530" xr:uid="{00000000-0005-0000-0000-00000E3D0000}"/>
    <cellStyle name="Normal 45 6 4" xfId="15531" xr:uid="{00000000-0005-0000-0000-00000F3D0000}"/>
    <cellStyle name="Normal 45 7" xfId="15532" xr:uid="{00000000-0005-0000-0000-0000103D0000}"/>
    <cellStyle name="Normal 45 7 2" xfId="15533" xr:uid="{00000000-0005-0000-0000-0000113D0000}"/>
    <cellStyle name="Normal 45 7 2 2" xfId="15534" xr:uid="{00000000-0005-0000-0000-0000123D0000}"/>
    <cellStyle name="Normal 45 7 2 3" xfId="15535" xr:uid="{00000000-0005-0000-0000-0000133D0000}"/>
    <cellStyle name="Normal 45 7 3" xfId="15536" xr:uid="{00000000-0005-0000-0000-0000143D0000}"/>
    <cellStyle name="Normal 45 7 4" xfId="15537" xr:uid="{00000000-0005-0000-0000-0000153D0000}"/>
    <cellStyle name="Normal 45 8" xfId="15538" xr:uid="{00000000-0005-0000-0000-0000163D0000}"/>
    <cellStyle name="Normal 45 8 2" xfId="15539" xr:uid="{00000000-0005-0000-0000-0000173D0000}"/>
    <cellStyle name="Normal 45 8 3" xfId="15540" xr:uid="{00000000-0005-0000-0000-0000183D0000}"/>
    <cellStyle name="Normal 45 9" xfId="15541" xr:uid="{00000000-0005-0000-0000-0000193D0000}"/>
    <cellStyle name="Normal 46" xfId="15542" xr:uid="{00000000-0005-0000-0000-00001A3D0000}"/>
    <cellStyle name="Normal 46 10" xfId="15543" xr:uid="{00000000-0005-0000-0000-00001B3D0000}"/>
    <cellStyle name="Normal 46 11" xfId="15544" xr:uid="{00000000-0005-0000-0000-00001C3D0000}"/>
    <cellStyle name="Normal 46 2" xfId="15545" xr:uid="{00000000-0005-0000-0000-00001D3D0000}"/>
    <cellStyle name="Normal 46 2 10" xfId="15546" xr:uid="{00000000-0005-0000-0000-00001E3D0000}"/>
    <cellStyle name="Normal 46 2 2" xfId="15547" xr:uid="{00000000-0005-0000-0000-00001F3D0000}"/>
    <cellStyle name="Normal 46 2 2 2" xfId="15548" xr:uid="{00000000-0005-0000-0000-0000203D0000}"/>
    <cellStyle name="Normal 46 2 2 2 2" xfId="15549" xr:uid="{00000000-0005-0000-0000-0000213D0000}"/>
    <cellStyle name="Normal 46 2 2 2 2 2" xfId="15550" xr:uid="{00000000-0005-0000-0000-0000223D0000}"/>
    <cellStyle name="Normal 46 2 2 2 2 3" xfId="15551" xr:uid="{00000000-0005-0000-0000-0000233D0000}"/>
    <cellStyle name="Normal 46 2 2 2 3" xfId="15552" xr:uid="{00000000-0005-0000-0000-0000243D0000}"/>
    <cellStyle name="Normal 46 2 2 2 4" xfId="15553" xr:uid="{00000000-0005-0000-0000-0000253D0000}"/>
    <cellStyle name="Normal 46 2 2 3" xfId="15554" xr:uid="{00000000-0005-0000-0000-0000263D0000}"/>
    <cellStyle name="Normal 46 2 2 3 2" xfId="15555" xr:uid="{00000000-0005-0000-0000-0000273D0000}"/>
    <cellStyle name="Normal 46 2 2 3 2 2" xfId="15556" xr:uid="{00000000-0005-0000-0000-0000283D0000}"/>
    <cellStyle name="Normal 46 2 2 3 2 3" xfId="15557" xr:uid="{00000000-0005-0000-0000-0000293D0000}"/>
    <cellStyle name="Normal 46 2 2 3 3" xfId="15558" xr:uid="{00000000-0005-0000-0000-00002A3D0000}"/>
    <cellStyle name="Normal 46 2 2 3 4" xfId="15559" xr:uid="{00000000-0005-0000-0000-00002B3D0000}"/>
    <cellStyle name="Normal 46 2 2 4" xfId="15560" xr:uid="{00000000-0005-0000-0000-00002C3D0000}"/>
    <cellStyle name="Normal 46 2 2 4 2" xfId="15561" xr:uid="{00000000-0005-0000-0000-00002D3D0000}"/>
    <cellStyle name="Normal 46 2 2 4 2 2" xfId="15562" xr:uid="{00000000-0005-0000-0000-00002E3D0000}"/>
    <cellStyle name="Normal 46 2 2 4 2 3" xfId="15563" xr:uid="{00000000-0005-0000-0000-00002F3D0000}"/>
    <cellStyle name="Normal 46 2 2 4 3" xfId="15564" xr:uid="{00000000-0005-0000-0000-0000303D0000}"/>
    <cellStyle name="Normal 46 2 2 4 4" xfId="15565" xr:uid="{00000000-0005-0000-0000-0000313D0000}"/>
    <cellStyle name="Normal 46 2 2 5" xfId="15566" xr:uid="{00000000-0005-0000-0000-0000323D0000}"/>
    <cellStyle name="Normal 46 2 2 5 2" xfId="15567" xr:uid="{00000000-0005-0000-0000-0000333D0000}"/>
    <cellStyle name="Normal 46 2 2 5 3" xfId="15568" xr:uid="{00000000-0005-0000-0000-0000343D0000}"/>
    <cellStyle name="Normal 46 2 2 6" xfId="15569" xr:uid="{00000000-0005-0000-0000-0000353D0000}"/>
    <cellStyle name="Normal 46 2 2 7" xfId="15570" xr:uid="{00000000-0005-0000-0000-0000363D0000}"/>
    <cellStyle name="Normal 46 2 3" xfId="15571" xr:uid="{00000000-0005-0000-0000-0000373D0000}"/>
    <cellStyle name="Normal 46 2 4" xfId="15572" xr:uid="{00000000-0005-0000-0000-0000383D0000}"/>
    <cellStyle name="Normal 46 2 4 2" xfId="15573" xr:uid="{00000000-0005-0000-0000-0000393D0000}"/>
    <cellStyle name="Normal 46 2 4 2 2" xfId="15574" xr:uid="{00000000-0005-0000-0000-00003A3D0000}"/>
    <cellStyle name="Normal 46 2 4 2 3" xfId="15575" xr:uid="{00000000-0005-0000-0000-00003B3D0000}"/>
    <cellStyle name="Normal 46 2 4 3" xfId="15576" xr:uid="{00000000-0005-0000-0000-00003C3D0000}"/>
    <cellStyle name="Normal 46 2 4 4" xfId="15577" xr:uid="{00000000-0005-0000-0000-00003D3D0000}"/>
    <cellStyle name="Normal 46 2 5" xfId="15578" xr:uid="{00000000-0005-0000-0000-00003E3D0000}"/>
    <cellStyle name="Normal 46 2 5 2" xfId="15579" xr:uid="{00000000-0005-0000-0000-00003F3D0000}"/>
    <cellStyle name="Normal 46 2 5 2 2" xfId="15580" xr:uid="{00000000-0005-0000-0000-0000403D0000}"/>
    <cellStyle name="Normal 46 2 5 2 3" xfId="15581" xr:uid="{00000000-0005-0000-0000-0000413D0000}"/>
    <cellStyle name="Normal 46 2 5 3" xfId="15582" xr:uid="{00000000-0005-0000-0000-0000423D0000}"/>
    <cellStyle name="Normal 46 2 5 4" xfId="15583" xr:uid="{00000000-0005-0000-0000-0000433D0000}"/>
    <cellStyle name="Normal 46 2 6" xfId="15584" xr:uid="{00000000-0005-0000-0000-0000443D0000}"/>
    <cellStyle name="Normal 46 2 6 2" xfId="15585" xr:uid="{00000000-0005-0000-0000-0000453D0000}"/>
    <cellStyle name="Normal 46 2 6 2 2" xfId="15586" xr:uid="{00000000-0005-0000-0000-0000463D0000}"/>
    <cellStyle name="Normal 46 2 6 2 3" xfId="15587" xr:uid="{00000000-0005-0000-0000-0000473D0000}"/>
    <cellStyle name="Normal 46 2 6 3" xfId="15588" xr:uid="{00000000-0005-0000-0000-0000483D0000}"/>
    <cellStyle name="Normal 46 2 6 4" xfId="15589" xr:uid="{00000000-0005-0000-0000-0000493D0000}"/>
    <cellStyle name="Normal 46 2 7" xfId="15590" xr:uid="{00000000-0005-0000-0000-00004A3D0000}"/>
    <cellStyle name="Normal 46 2 7 2" xfId="15591" xr:uid="{00000000-0005-0000-0000-00004B3D0000}"/>
    <cellStyle name="Normal 46 2 7 3" xfId="15592" xr:uid="{00000000-0005-0000-0000-00004C3D0000}"/>
    <cellStyle name="Normal 46 2 8" xfId="15593" xr:uid="{00000000-0005-0000-0000-00004D3D0000}"/>
    <cellStyle name="Normal 46 2 9" xfId="15594" xr:uid="{00000000-0005-0000-0000-00004E3D0000}"/>
    <cellStyle name="Normal 46 3" xfId="15595" xr:uid="{00000000-0005-0000-0000-00004F3D0000}"/>
    <cellStyle name="Normal 46 3 2" xfId="15596" xr:uid="{00000000-0005-0000-0000-0000503D0000}"/>
    <cellStyle name="Normal 46 3 2 2" xfId="15597" xr:uid="{00000000-0005-0000-0000-0000513D0000}"/>
    <cellStyle name="Normal 46 3 2 2 2" xfId="15598" xr:uid="{00000000-0005-0000-0000-0000523D0000}"/>
    <cellStyle name="Normal 46 3 2 2 3" xfId="15599" xr:uid="{00000000-0005-0000-0000-0000533D0000}"/>
    <cellStyle name="Normal 46 3 2 3" xfId="15600" xr:uid="{00000000-0005-0000-0000-0000543D0000}"/>
    <cellStyle name="Normal 46 3 2 4" xfId="15601" xr:uid="{00000000-0005-0000-0000-0000553D0000}"/>
    <cellStyle name="Normal 46 3 2 5" xfId="15602" xr:uid="{00000000-0005-0000-0000-0000563D0000}"/>
    <cellStyle name="Normal 46 3 3" xfId="15603" xr:uid="{00000000-0005-0000-0000-0000573D0000}"/>
    <cellStyle name="Normal 46 3 3 2" xfId="15604" xr:uid="{00000000-0005-0000-0000-0000583D0000}"/>
    <cellStyle name="Normal 46 3 3 2 2" xfId="15605" xr:uid="{00000000-0005-0000-0000-0000593D0000}"/>
    <cellStyle name="Normal 46 3 3 2 3" xfId="15606" xr:uid="{00000000-0005-0000-0000-00005A3D0000}"/>
    <cellStyle name="Normal 46 3 3 3" xfId="15607" xr:uid="{00000000-0005-0000-0000-00005B3D0000}"/>
    <cellStyle name="Normal 46 3 3 4" xfId="15608" xr:uid="{00000000-0005-0000-0000-00005C3D0000}"/>
    <cellStyle name="Normal 46 3 4" xfId="15609" xr:uid="{00000000-0005-0000-0000-00005D3D0000}"/>
    <cellStyle name="Normal 46 3 4 2" xfId="15610" xr:uid="{00000000-0005-0000-0000-00005E3D0000}"/>
    <cellStyle name="Normal 46 3 4 2 2" xfId="15611" xr:uid="{00000000-0005-0000-0000-00005F3D0000}"/>
    <cellStyle name="Normal 46 3 4 2 3" xfId="15612" xr:uid="{00000000-0005-0000-0000-0000603D0000}"/>
    <cellStyle name="Normal 46 3 4 3" xfId="15613" xr:uid="{00000000-0005-0000-0000-0000613D0000}"/>
    <cellStyle name="Normal 46 3 4 4" xfId="15614" xr:uid="{00000000-0005-0000-0000-0000623D0000}"/>
    <cellStyle name="Normal 46 3 5" xfId="15615" xr:uid="{00000000-0005-0000-0000-0000633D0000}"/>
    <cellStyle name="Normal 46 3 5 2" xfId="15616" xr:uid="{00000000-0005-0000-0000-0000643D0000}"/>
    <cellStyle name="Normal 46 3 5 3" xfId="15617" xr:uid="{00000000-0005-0000-0000-0000653D0000}"/>
    <cellStyle name="Normal 46 3 6" xfId="15618" xr:uid="{00000000-0005-0000-0000-0000663D0000}"/>
    <cellStyle name="Normal 46 3 7" xfId="15619" xr:uid="{00000000-0005-0000-0000-0000673D0000}"/>
    <cellStyle name="Normal 46 4" xfId="15620" xr:uid="{00000000-0005-0000-0000-0000683D0000}"/>
    <cellStyle name="Normal 46 5" xfId="15621" xr:uid="{00000000-0005-0000-0000-0000693D0000}"/>
    <cellStyle name="Normal 46 5 2" xfId="15622" xr:uid="{00000000-0005-0000-0000-00006A3D0000}"/>
    <cellStyle name="Normal 46 5 2 2" xfId="15623" xr:uid="{00000000-0005-0000-0000-00006B3D0000}"/>
    <cellStyle name="Normal 46 5 2 3" xfId="15624" xr:uid="{00000000-0005-0000-0000-00006C3D0000}"/>
    <cellStyle name="Normal 46 5 3" xfId="15625" xr:uid="{00000000-0005-0000-0000-00006D3D0000}"/>
    <cellStyle name="Normal 46 5 4" xfId="15626" xr:uid="{00000000-0005-0000-0000-00006E3D0000}"/>
    <cellStyle name="Normal 46 6" xfId="15627" xr:uid="{00000000-0005-0000-0000-00006F3D0000}"/>
    <cellStyle name="Normal 46 6 2" xfId="15628" xr:uid="{00000000-0005-0000-0000-0000703D0000}"/>
    <cellStyle name="Normal 46 6 2 2" xfId="15629" xr:uid="{00000000-0005-0000-0000-0000713D0000}"/>
    <cellStyle name="Normal 46 6 2 3" xfId="15630" xr:uid="{00000000-0005-0000-0000-0000723D0000}"/>
    <cellStyle name="Normal 46 6 3" xfId="15631" xr:uid="{00000000-0005-0000-0000-0000733D0000}"/>
    <cellStyle name="Normal 46 6 4" xfId="15632" xr:uid="{00000000-0005-0000-0000-0000743D0000}"/>
    <cellStyle name="Normal 46 7" xfId="15633" xr:uid="{00000000-0005-0000-0000-0000753D0000}"/>
    <cellStyle name="Normal 46 7 2" xfId="15634" xr:uid="{00000000-0005-0000-0000-0000763D0000}"/>
    <cellStyle name="Normal 46 7 2 2" xfId="15635" xr:uid="{00000000-0005-0000-0000-0000773D0000}"/>
    <cellStyle name="Normal 46 7 2 3" xfId="15636" xr:uid="{00000000-0005-0000-0000-0000783D0000}"/>
    <cellStyle name="Normal 46 7 3" xfId="15637" xr:uid="{00000000-0005-0000-0000-0000793D0000}"/>
    <cellStyle name="Normal 46 7 4" xfId="15638" xr:uid="{00000000-0005-0000-0000-00007A3D0000}"/>
    <cellStyle name="Normal 46 8" xfId="15639" xr:uid="{00000000-0005-0000-0000-00007B3D0000}"/>
    <cellStyle name="Normal 46 8 2" xfId="15640" xr:uid="{00000000-0005-0000-0000-00007C3D0000}"/>
    <cellStyle name="Normal 46 8 3" xfId="15641" xr:uid="{00000000-0005-0000-0000-00007D3D0000}"/>
    <cellStyle name="Normal 46 9" xfId="15642" xr:uid="{00000000-0005-0000-0000-00007E3D0000}"/>
    <cellStyle name="Normal 47" xfId="15643" xr:uid="{00000000-0005-0000-0000-00007F3D0000}"/>
    <cellStyle name="Normal 47 10" xfId="15644" xr:uid="{00000000-0005-0000-0000-0000803D0000}"/>
    <cellStyle name="Normal 47 11" xfId="15645" xr:uid="{00000000-0005-0000-0000-0000813D0000}"/>
    <cellStyle name="Normal 47 2" xfId="15646" xr:uid="{00000000-0005-0000-0000-0000823D0000}"/>
    <cellStyle name="Normal 47 2 10" xfId="15647" xr:uid="{00000000-0005-0000-0000-0000833D0000}"/>
    <cellStyle name="Normal 47 2 2" xfId="15648" xr:uid="{00000000-0005-0000-0000-0000843D0000}"/>
    <cellStyle name="Normal 47 2 2 2" xfId="15649" xr:uid="{00000000-0005-0000-0000-0000853D0000}"/>
    <cellStyle name="Normal 47 2 2 2 2" xfId="15650" xr:uid="{00000000-0005-0000-0000-0000863D0000}"/>
    <cellStyle name="Normal 47 2 2 2 2 2" xfId="15651" xr:uid="{00000000-0005-0000-0000-0000873D0000}"/>
    <cellStyle name="Normal 47 2 2 2 2 3" xfId="15652" xr:uid="{00000000-0005-0000-0000-0000883D0000}"/>
    <cellStyle name="Normal 47 2 2 2 3" xfId="15653" xr:uid="{00000000-0005-0000-0000-0000893D0000}"/>
    <cellStyle name="Normal 47 2 2 2 4" xfId="15654" xr:uid="{00000000-0005-0000-0000-00008A3D0000}"/>
    <cellStyle name="Normal 47 2 2 3" xfId="15655" xr:uid="{00000000-0005-0000-0000-00008B3D0000}"/>
    <cellStyle name="Normal 47 2 2 3 2" xfId="15656" xr:uid="{00000000-0005-0000-0000-00008C3D0000}"/>
    <cellStyle name="Normal 47 2 2 3 2 2" xfId="15657" xr:uid="{00000000-0005-0000-0000-00008D3D0000}"/>
    <cellStyle name="Normal 47 2 2 3 2 3" xfId="15658" xr:uid="{00000000-0005-0000-0000-00008E3D0000}"/>
    <cellStyle name="Normal 47 2 2 3 3" xfId="15659" xr:uid="{00000000-0005-0000-0000-00008F3D0000}"/>
    <cellStyle name="Normal 47 2 2 3 4" xfId="15660" xr:uid="{00000000-0005-0000-0000-0000903D0000}"/>
    <cellStyle name="Normal 47 2 2 4" xfId="15661" xr:uid="{00000000-0005-0000-0000-0000913D0000}"/>
    <cellStyle name="Normal 47 2 2 4 2" xfId="15662" xr:uid="{00000000-0005-0000-0000-0000923D0000}"/>
    <cellStyle name="Normal 47 2 2 4 2 2" xfId="15663" xr:uid="{00000000-0005-0000-0000-0000933D0000}"/>
    <cellStyle name="Normal 47 2 2 4 2 3" xfId="15664" xr:uid="{00000000-0005-0000-0000-0000943D0000}"/>
    <cellStyle name="Normal 47 2 2 4 3" xfId="15665" xr:uid="{00000000-0005-0000-0000-0000953D0000}"/>
    <cellStyle name="Normal 47 2 2 4 4" xfId="15666" xr:uid="{00000000-0005-0000-0000-0000963D0000}"/>
    <cellStyle name="Normal 47 2 2 5" xfId="15667" xr:uid="{00000000-0005-0000-0000-0000973D0000}"/>
    <cellStyle name="Normal 47 2 2 5 2" xfId="15668" xr:uid="{00000000-0005-0000-0000-0000983D0000}"/>
    <cellStyle name="Normal 47 2 2 5 3" xfId="15669" xr:uid="{00000000-0005-0000-0000-0000993D0000}"/>
    <cellStyle name="Normal 47 2 2 6" xfId="15670" xr:uid="{00000000-0005-0000-0000-00009A3D0000}"/>
    <cellStyle name="Normal 47 2 2 7" xfId="15671" xr:uid="{00000000-0005-0000-0000-00009B3D0000}"/>
    <cellStyle name="Normal 47 2 3" xfId="15672" xr:uid="{00000000-0005-0000-0000-00009C3D0000}"/>
    <cellStyle name="Normal 47 2 4" xfId="15673" xr:uid="{00000000-0005-0000-0000-00009D3D0000}"/>
    <cellStyle name="Normal 47 2 4 2" xfId="15674" xr:uid="{00000000-0005-0000-0000-00009E3D0000}"/>
    <cellStyle name="Normal 47 2 4 2 2" xfId="15675" xr:uid="{00000000-0005-0000-0000-00009F3D0000}"/>
    <cellStyle name="Normal 47 2 4 2 3" xfId="15676" xr:uid="{00000000-0005-0000-0000-0000A03D0000}"/>
    <cellStyle name="Normal 47 2 4 3" xfId="15677" xr:uid="{00000000-0005-0000-0000-0000A13D0000}"/>
    <cellStyle name="Normal 47 2 4 4" xfId="15678" xr:uid="{00000000-0005-0000-0000-0000A23D0000}"/>
    <cellStyle name="Normal 47 2 5" xfId="15679" xr:uid="{00000000-0005-0000-0000-0000A33D0000}"/>
    <cellStyle name="Normal 47 2 5 2" xfId="15680" xr:uid="{00000000-0005-0000-0000-0000A43D0000}"/>
    <cellStyle name="Normal 47 2 5 2 2" xfId="15681" xr:uid="{00000000-0005-0000-0000-0000A53D0000}"/>
    <cellStyle name="Normal 47 2 5 2 3" xfId="15682" xr:uid="{00000000-0005-0000-0000-0000A63D0000}"/>
    <cellStyle name="Normal 47 2 5 3" xfId="15683" xr:uid="{00000000-0005-0000-0000-0000A73D0000}"/>
    <cellStyle name="Normal 47 2 5 4" xfId="15684" xr:uid="{00000000-0005-0000-0000-0000A83D0000}"/>
    <cellStyle name="Normal 47 2 6" xfId="15685" xr:uid="{00000000-0005-0000-0000-0000A93D0000}"/>
    <cellStyle name="Normal 47 2 6 2" xfId="15686" xr:uid="{00000000-0005-0000-0000-0000AA3D0000}"/>
    <cellStyle name="Normal 47 2 6 2 2" xfId="15687" xr:uid="{00000000-0005-0000-0000-0000AB3D0000}"/>
    <cellStyle name="Normal 47 2 6 2 3" xfId="15688" xr:uid="{00000000-0005-0000-0000-0000AC3D0000}"/>
    <cellStyle name="Normal 47 2 6 3" xfId="15689" xr:uid="{00000000-0005-0000-0000-0000AD3D0000}"/>
    <cellStyle name="Normal 47 2 6 4" xfId="15690" xr:uid="{00000000-0005-0000-0000-0000AE3D0000}"/>
    <cellStyle name="Normal 47 2 7" xfId="15691" xr:uid="{00000000-0005-0000-0000-0000AF3D0000}"/>
    <cellStyle name="Normal 47 2 7 2" xfId="15692" xr:uid="{00000000-0005-0000-0000-0000B03D0000}"/>
    <cellStyle name="Normal 47 2 7 3" xfId="15693" xr:uid="{00000000-0005-0000-0000-0000B13D0000}"/>
    <cellStyle name="Normal 47 2 8" xfId="15694" xr:uid="{00000000-0005-0000-0000-0000B23D0000}"/>
    <cellStyle name="Normal 47 2 9" xfId="15695" xr:uid="{00000000-0005-0000-0000-0000B33D0000}"/>
    <cellStyle name="Normal 47 3" xfId="15696" xr:uid="{00000000-0005-0000-0000-0000B43D0000}"/>
    <cellStyle name="Normal 47 3 2" xfId="15697" xr:uid="{00000000-0005-0000-0000-0000B53D0000}"/>
    <cellStyle name="Normal 47 3 2 2" xfId="15698" xr:uid="{00000000-0005-0000-0000-0000B63D0000}"/>
    <cellStyle name="Normal 47 3 2 2 2" xfId="15699" xr:uid="{00000000-0005-0000-0000-0000B73D0000}"/>
    <cellStyle name="Normal 47 3 2 2 3" xfId="15700" xr:uid="{00000000-0005-0000-0000-0000B83D0000}"/>
    <cellStyle name="Normal 47 3 2 3" xfId="15701" xr:uid="{00000000-0005-0000-0000-0000B93D0000}"/>
    <cellStyle name="Normal 47 3 2 4" xfId="15702" xr:uid="{00000000-0005-0000-0000-0000BA3D0000}"/>
    <cellStyle name="Normal 47 3 2 5" xfId="15703" xr:uid="{00000000-0005-0000-0000-0000BB3D0000}"/>
    <cellStyle name="Normal 47 3 3" xfId="15704" xr:uid="{00000000-0005-0000-0000-0000BC3D0000}"/>
    <cellStyle name="Normal 47 3 3 2" xfId="15705" xr:uid="{00000000-0005-0000-0000-0000BD3D0000}"/>
    <cellStyle name="Normal 47 3 3 2 2" xfId="15706" xr:uid="{00000000-0005-0000-0000-0000BE3D0000}"/>
    <cellStyle name="Normal 47 3 3 2 3" xfId="15707" xr:uid="{00000000-0005-0000-0000-0000BF3D0000}"/>
    <cellStyle name="Normal 47 3 3 3" xfId="15708" xr:uid="{00000000-0005-0000-0000-0000C03D0000}"/>
    <cellStyle name="Normal 47 3 3 4" xfId="15709" xr:uid="{00000000-0005-0000-0000-0000C13D0000}"/>
    <cellStyle name="Normal 47 3 4" xfId="15710" xr:uid="{00000000-0005-0000-0000-0000C23D0000}"/>
    <cellStyle name="Normal 47 3 4 2" xfId="15711" xr:uid="{00000000-0005-0000-0000-0000C33D0000}"/>
    <cellStyle name="Normal 47 3 4 2 2" xfId="15712" xr:uid="{00000000-0005-0000-0000-0000C43D0000}"/>
    <cellStyle name="Normal 47 3 4 2 3" xfId="15713" xr:uid="{00000000-0005-0000-0000-0000C53D0000}"/>
    <cellStyle name="Normal 47 3 4 3" xfId="15714" xr:uid="{00000000-0005-0000-0000-0000C63D0000}"/>
    <cellStyle name="Normal 47 3 4 4" xfId="15715" xr:uid="{00000000-0005-0000-0000-0000C73D0000}"/>
    <cellStyle name="Normal 47 3 5" xfId="15716" xr:uid="{00000000-0005-0000-0000-0000C83D0000}"/>
    <cellStyle name="Normal 47 3 5 2" xfId="15717" xr:uid="{00000000-0005-0000-0000-0000C93D0000}"/>
    <cellStyle name="Normal 47 3 5 3" xfId="15718" xr:uid="{00000000-0005-0000-0000-0000CA3D0000}"/>
    <cellStyle name="Normal 47 3 6" xfId="15719" xr:uid="{00000000-0005-0000-0000-0000CB3D0000}"/>
    <cellStyle name="Normal 47 3 7" xfId="15720" xr:uid="{00000000-0005-0000-0000-0000CC3D0000}"/>
    <cellStyle name="Normal 47 4" xfId="15721" xr:uid="{00000000-0005-0000-0000-0000CD3D0000}"/>
    <cellStyle name="Normal 47 5" xfId="15722" xr:uid="{00000000-0005-0000-0000-0000CE3D0000}"/>
    <cellStyle name="Normal 47 5 2" xfId="15723" xr:uid="{00000000-0005-0000-0000-0000CF3D0000}"/>
    <cellStyle name="Normal 47 5 2 2" xfId="15724" xr:uid="{00000000-0005-0000-0000-0000D03D0000}"/>
    <cellStyle name="Normal 47 5 2 3" xfId="15725" xr:uid="{00000000-0005-0000-0000-0000D13D0000}"/>
    <cellStyle name="Normal 47 5 3" xfId="15726" xr:uid="{00000000-0005-0000-0000-0000D23D0000}"/>
    <cellStyle name="Normal 47 5 4" xfId="15727" xr:uid="{00000000-0005-0000-0000-0000D33D0000}"/>
    <cellStyle name="Normal 47 6" xfId="15728" xr:uid="{00000000-0005-0000-0000-0000D43D0000}"/>
    <cellStyle name="Normal 47 6 2" xfId="15729" xr:uid="{00000000-0005-0000-0000-0000D53D0000}"/>
    <cellStyle name="Normal 47 6 2 2" xfId="15730" xr:uid="{00000000-0005-0000-0000-0000D63D0000}"/>
    <cellStyle name="Normal 47 6 2 3" xfId="15731" xr:uid="{00000000-0005-0000-0000-0000D73D0000}"/>
    <cellStyle name="Normal 47 6 3" xfId="15732" xr:uid="{00000000-0005-0000-0000-0000D83D0000}"/>
    <cellStyle name="Normal 47 6 4" xfId="15733" xr:uid="{00000000-0005-0000-0000-0000D93D0000}"/>
    <cellStyle name="Normal 47 7" xfId="15734" xr:uid="{00000000-0005-0000-0000-0000DA3D0000}"/>
    <cellStyle name="Normal 47 7 2" xfId="15735" xr:uid="{00000000-0005-0000-0000-0000DB3D0000}"/>
    <cellStyle name="Normal 47 7 2 2" xfId="15736" xr:uid="{00000000-0005-0000-0000-0000DC3D0000}"/>
    <cellStyle name="Normal 47 7 2 3" xfId="15737" xr:uid="{00000000-0005-0000-0000-0000DD3D0000}"/>
    <cellStyle name="Normal 47 7 3" xfId="15738" xr:uid="{00000000-0005-0000-0000-0000DE3D0000}"/>
    <cellStyle name="Normal 47 7 4" xfId="15739" xr:uid="{00000000-0005-0000-0000-0000DF3D0000}"/>
    <cellStyle name="Normal 47 8" xfId="15740" xr:uid="{00000000-0005-0000-0000-0000E03D0000}"/>
    <cellStyle name="Normal 47 8 2" xfId="15741" xr:uid="{00000000-0005-0000-0000-0000E13D0000}"/>
    <cellStyle name="Normal 47 8 3" xfId="15742" xr:uid="{00000000-0005-0000-0000-0000E23D0000}"/>
    <cellStyle name="Normal 47 9" xfId="15743" xr:uid="{00000000-0005-0000-0000-0000E33D0000}"/>
    <cellStyle name="Normal 48" xfId="15744" xr:uid="{00000000-0005-0000-0000-0000E43D0000}"/>
    <cellStyle name="Normal 48 10" xfId="15745" xr:uid="{00000000-0005-0000-0000-0000E53D0000}"/>
    <cellStyle name="Normal 48 11" xfId="15746" xr:uid="{00000000-0005-0000-0000-0000E63D0000}"/>
    <cellStyle name="Normal 48 2" xfId="15747" xr:uid="{00000000-0005-0000-0000-0000E73D0000}"/>
    <cellStyle name="Normal 48 2 10" xfId="15748" xr:uid="{00000000-0005-0000-0000-0000E83D0000}"/>
    <cellStyle name="Normal 48 2 2" xfId="15749" xr:uid="{00000000-0005-0000-0000-0000E93D0000}"/>
    <cellStyle name="Normal 48 2 2 2" xfId="15750" xr:uid="{00000000-0005-0000-0000-0000EA3D0000}"/>
    <cellStyle name="Normal 48 2 2 2 2" xfId="15751" xr:uid="{00000000-0005-0000-0000-0000EB3D0000}"/>
    <cellStyle name="Normal 48 2 2 2 2 2" xfId="15752" xr:uid="{00000000-0005-0000-0000-0000EC3D0000}"/>
    <cellStyle name="Normal 48 2 2 2 2 3" xfId="15753" xr:uid="{00000000-0005-0000-0000-0000ED3D0000}"/>
    <cellStyle name="Normal 48 2 2 2 3" xfId="15754" xr:uid="{00000000-0005-0000-0000-0000EE3D0000}"/>
    <cellStyle name="Normal 48 2 2 2 4" xfId="15755" xr:uid="{00000000-0005-0000-0000-0000EF3D0000}"/>
    <cellStyle name="Normal 48 2 2 3" xfId="15756" xr:uid="{00000000-0005-0000-0000-0000F03D0000}"/>
    <cellStyle name="Normal 48 2 2 3 2" xfId="15757" xr:uid="{00000000-0005-0000-0000-0000F13D0000}"/>
    <cellStyle name="Normal 48 2 2 3 2 2" xfId="15758" xr:uid="{00000000-0005-0000-0000-0000F23D0000}"/>
    <cellStyle name="Normal 48 2 2 3 2 3" xfId="15759" xr:uid="{00000000-0005-0000-0000-0000F33D0000}"/>
    <cellStyle name="Normal 48 2 2 3 3" xfId="15760" xr:uid="{00000000-0005-0000-0000-0000F43D0000}"/>
    <cellStyle name="Normal 48 2 2 3 4" xfId="15761" xr:uid="{00000000-0005-0000-0000-0000F53D0000}"/>
    <cellStyle name="Normal 48 2 2 4" xfId="15762" xr:uid="{00000000-0005-0000-0000-0000F63D0000}"/>
    <cellStyle name="Normal 48 2 2 4 2" xfId="15763" xr:uid="{00000000-0005-0000-0000-0000F73D0000}"/>
    <cellStyle name="Normal 48 2 2 4 2 2" xfId="15764" xr:uid="{00000000-0005-0000-0000-0000F83D0000}"/>
    <cellStyle name="Normal 48 2 2 4 2 3" xfId="15765" xr:uid="{00000000-0005-0000-0000-0000F93D0000}"/>
    <cellStyle name="Normal 48 2 2 4 3" xfId="15766" xr:uid="{00000000-0005-0000-0000-0000FA3D0000}"/>
    <cellStyle name="Normal 48 2 2 4 4" xfId="15767" xr:uid="{00000000-0005-0000-0000-0000FB3D0000}"/>
    <cellStyle name="Normal 48 2 2 5" xfId="15768" xr:uid="{00000000-0005-0000-0000-0000FC3D0000}"/>
    <cellStyle name="Normal 48 2 2 5 2" xfId="15769" xr:uid="{00000000-0005-0000-0000-0000FD3D0000}"/>
    <cellStyle name="Normal 48 2 2 5 3" xfId="15770" xr:uid="{00000000-0005-0000-0000-0000FE3D0000}"/>
    <cellStyle name="Normal 48 2 2 6" xfId="15771" xr:uid="{00000000-0005-0000-0000-0000FF3D0000}"/>
    <cellStyle name="Normal 48 2 2 7" xfId="15772" xr:uid="{00000000-0005-0000-0000-0000003E0000}"/>
    <cellStyle name="Normal 48 2 3" xfId="15773" xr:uid="{00000000-0005-0000-0000-0000013E0000}"/>
    <cellStyle name="Normal 48 2 4" xfId="15774" xr:uid="{00000000-0005-0000-0000-0000023E0000}"/>
    <cellStyle name="Normal 48 2 4 2" xfId="15775" xr:uid="{00000000-0005-0000-0000-0000033E0000}"/>
    <cellStyle name="Normal 48 2 4 2 2" xfId="15776" xr:uid="{00000000-0005-0000-0000-0000043E0000}"/>
    <cellStyle name="Normal 48 2 4 2 3" xfId="15777" xr:uid="{00000000-0005-0000-0000-0000053E0000}"/>
    <cellStyle name="Normal 48 2 4 3" xfId="15778" xr:uid="{00000000-0005-0000-0000-0000063E0000}"/>
    <cellStyle name="Normal 48 2 4 4" xfId="15779" xr:uid="{00000000-0005-0000-0000-0000073E0000}"/>
    <cellStyle name="Normal 48 2 5" xfId="15780" xr:uid="{00000000-0005-0000-0000-0000083E0000}"/>
    <cellStyle name="Normal 48 2 5 2" xfId="15781" xr:uid="{00000000-0005-0000-0000-0000093E0000}"/>
    <cellStyle name="Normal 48 2 5 2 2" xfId="15782" xr:uid="{00000000-0005-0000-0000-00000A3E0000}"/>
    <cellStyle name="Normal 48 2 5 2 3" xfId="15783" xr:uid="{00000000-0005-0000-0000-00000B3E0000}"/>
    <cellStyle name="Normal 48 2 5 3" xfId="15784" xr:uid="{00000000-0005-0000-0000-00000C3E0000}"/>
    <cellStyle name="Normal 48 2 5 4" xfId="15785" xr:uid="{00000000-0005-0000-0000-00000D3E0000}"/>
    <cellStyle name="Normal 48 2 6" xfId="15786" xr:uid="{00000000-0005-0000-0000-00000E3E0000}"/>
    <cellStyle name="Normal 48 2 6 2" xfId="15787" xr:uid="{00000000-0005-0000-0000-00000F3E0000}"/>
    <cellStyle name="Normal 48 2 6 2 2" xfId="15788" xr:uid="{00000000-0005-0000-0000-0000103E0000}"/>
    <cellStyle name="Normal 48 2 6 2 3" xfId="15789" xr:uid="{00000000-0005-0000-0000-0000113E0000}"/>
    <cellStyle name="Normal 48 2 6 3" xfId="15790" xr:uid="{00000000-0005-0000-0000-0000123E0000}"/>
    <cellStyle name="Normal 48 2 6 4" xfId="15791" xr:uid="{00000000-0005-0000-0000-0000133E0000}"/>
    <cellStyle name="Normal 48 2 7" xfId="15792" xr:uid="{00000000-0005-0000-0000-0000143E0000}"/>
    <cellStyle name="Normal 48 2 7 2" xfId="15793" xr:uid="{00000000-0005-0000-0000-0000153E0000}"/>
    <cellStyle name="Normal 48 2 7 3" xfId="15794" xr:uid="{00000000-0005-0000-0000-0000163E0000}"/>
    <cellStyle name="Normal 48 2 8" xfId="15795" xr:uid="{00000000-0005-0000-0000-0000173E0000}"/>
    <cellStyle name="Normal 48 2 9" xfId="15796" xr:uid="{00000000-0005-0000-0000-0000183E0000}"/>
    <cellStyle name="Normal 48 3" xfId="15797" xr:uid="{00000000-0005-0000-0000-0000193E0000}"/>
    <cellStyle name="Normal 48 3 2" xfId="15798" xr:uid="{00000000-0005-0000-0000-00001A3E0000}"/>
    <cellStyle name="Normal 48 3 2 2" xfId="15799" xr:uid="{00000000-0005-0000-0000-00001B3E0000}"/>
    <cellStyle name="Normal 48 3 2 2 2" xfId="15800" xr:uid="{00000000-0005-0000-0000-00001C3E0000}"/>
    <cellStyle name="Normal 48 3 2 2 3" xfId="15801" xr:uid="{00000000-0005-0000-0000-00001D3E0000}"/>
    <cellStyle name="Normal 48 3 2 3" xfId="15802" xr:uid="{00000000-0005-0000-0000-00001E3E0000}"/>
    <cellStyle name="Normal 48 3 2 4" xfId="15803" xr:uid="{00000000-0005-0000-0000-00001F3E0000}"/>
    <cellStyle name="Normal 48 3 2 5" xfId="15804" xr:uid="{00000000-0005-0000-0000-0000203E0000}"/>
    <cellStyle name="Normal 48 3 3" xfId="15805" xr:uid="{00000000-0005-0000-0000-0000213E0000}"/>
    <cellStyle name="Normal 48 3 3 2" xfId="15806" xr:uid="{00000000-0005-0000-0000-0000223E0000}"/>
    <cellStyle name="Normal 48 3 3 2 2" xfId="15807" xr:uid="{00000000-0005-0000-0000-0000233E0000}"/>
    <cellStyle name="Normal 48 3 3 2 3" xfId="15808" xr:uid="{00000000-0005-0000-0000-0000243E0000}"/>
    <cellStyle name="Normal 48 3 3 3" xfId="15809" xr:uid="{00000000-0005-0000-0000-0000253E0000}"/>
    <cellStyle name="Normal 48 3 3 4" xfId="15810" xr:uid="{00000000-0005-0000-0000-0000263E0000}"/>
    <cellStyle name="Normal 48 3 4" xfId="15811" xr:uid="{00000000-0005-0000-0000-0000273E0000}"/>
    <cellStyle name="Normal 48 3 4 2" xfId="15812" xr:uid="{00000000-0005-0000-0000-0000283E0000}"/>
    <cellStyle name="Normal 48 3 4 2 2" xfId="15813" xr:uid="{00000000-0005-0000-0000-0000293E0000}"/>
    <cellStyle name="Normal 48 3 4 2 3" xfId="15814" xr:uid="{00000000-0005-0000-0000-00002A3E0000}"/>
    <cellStyle name="Normal 48 3 4 3" xfId="15815" xr:uid="{00000000-0005-0000-0000-00002B3E0000}"/>
    <cellStyle name="Normal 48 3 4 4" xfId="15816" xr:uid="{00000000-0005-0000-0000-00002C3E0000}"/>
    <cellStyle name="Normal 48 3 5" xfId="15817" xr:uid="{00000000-0005-0000-0000-00002D3E0000}"/>
    <cellStyle name="Normal 48 3 5 2" xfId="15818" xr:uid="{00000000-0005-0000-0000-00002E3E0000}"/>
    <cellStyle name="Normal 48 3 5 3" xfId="15819" xr:uid="{00000000-0005-0000-0000-00002F3E0000}"/>
    <cellStyle name="Normal 48 3 6" xfId="15820" xr:uid="{00000000-0005-0000-0000-0000303E0000}"/>
    <cellStyle name="Normal 48 3 7" xfId="15821" xr:uid="{00000000-0005-0000-0000-0000313E0000}"/>
    <cellStyle name="Normal 48 4" xfId="15822" xr:uid="{00000000-0005-0000-0000-0000323E0000}"/>
    <cellStyle name="Normal 48 5" xfId="15823" xr:uid="{00000000-0005-0000-0000-0000333E0000}"/>
    <cellStyle name="Normal 48 5 2" xfId="15824" xr:uid="{00000000-0005-0000-0000-0000343E0000}"/>
    <cellStyle name="Normal 48 5 2 2" xfId="15825" xr:uid="{00000000-0005-0000-0000-0000353E0000}"/>
    <cellStyle name="Normal 48 5 2 3" xfId="15826" xr:uid="{00000000-0005-0000-0000-0000363E0000}"/>
    <cellStyle name="Normal 48 5 3" xfId="15827" xr:uid="{00000000-0005-0000-0000-0000373E0000}"/>
    <cellStyle name="Normal 48 5 4" xfId="15828" xr:uid="{00000000-0005-0000-0000-0000383E0000}"/>
    <cellStyle name="Normal 48 6" xfId="15829" xr:uid="{00000000-0005-0000-0000-0000393E0000}"/>
    <cellStyle name="Normal 48 6 2" xfId="15830" xr:uid="{00000000-0005-0000-0000-00003A3E0000}"/>
    <cellStyle name="Normal 48 6 2 2" xfId="15831" xr:uid="{00000000-0005-0000-0000-00003B3E0000}"/>
    <cellStyle name="Normal 48 6 2 3" xfId="15832" xr:uid="{00000000-0005-0000-0000-00003C3E0000}"/>
    <cellStyle name="Normal 48 6 3" xfId="15833" xr:uid="{00000000-0005-0000-0000-00003D3E0000}"/>
    <cellStyle name="Normal 48 6 4" xfId="15834" xr:uid="{00000000-0005-0000-0000-00003E3E0000}"/>
    <cellStyle name="Normal 48 7" xfId="15835" xr:uid="{00000000-0005-0000-0000-00003F3E0000}"/>
    <cellStyle name="Normal 48 7 2" xfId="15836" xr:uid="{00000000-0005-0000-0000-0000403E0000}"/>
    <cellStyle name="Normal 48 7 2 2" xfId="15837" xr:uid="{00000000-0005-0000-0000-0000413E0000}"/>
    <cellStyle name="Normal 48 7 2 3" xfId="15838" xr:uid="{00000000-0005-0000-0000-0000423E0000}"/>
    <cellStyle name="Normal 48 7 3" xfId="15839" xr:uid="{00000000-0005-0000-0000-0000433E0000}"/>
    <cellStyle name="Normal 48 7 4" xfId="15840" xr:uid="{00000000-0005-0000-0000-0000443E0000}"/>
    <cellStyle name="Normal 48 8" xfId="15841" xr:uid="{00000000-0005-0000-0000-0000453E0000}"/>
    <cellStyle name="Normal 48 8 2" xfId="15842" xr:uid="{00000000-0005-0000-0000-0000463E0000}"/>
    <cellStyle name="Normal 48 8 3" xfId="15843" xr:uid="{00000000-0005-0000-0000-0000473E0000}"/>
    <cellStyle name="Normal 48 9" xfId="15844" xr:uid="{00000000-0005-0000-0000-0000483E0000}"/>
    <cellStyle name="Normal 49" xfId="15845" xr:uid="{00000000-0005-0000-0000-0000493E0000}"/>
    <cellStyle name="Normal 49 10" xfId="15846" xr:uid="{00000000-0005-0000-0000-00004A3E0000}"/>
    <cellStyle name="Normal 49 11" xfId="15847" xr:uid="{00000000-0005-0000-0000-00004B3E0000}"/>
    <cellStyle name="Normal 49 2" xfId="15848" xr:uid="{00000000-0005-0000-0000-00004C3E0000}"/>
    <cellStyle name="Normal 49 2 10" xfId="15849" xr:uid="{00000000-0005-0000-0000-00004D3E0000}"/>
    <cellStyle name="Normal 49 2 2" xfId="15850" xr:uid="{00000000-0005-0000-0000-00004E3E0000}"/>
    <cellStyle name="Normal 49 2 2 2" xfId="15851" xr:uid="{00000000-0005-0000-0000-00004F3E0000}"/>
    <cellStyle name="Normal 49 2 2 2 2" xfId="15852" xr:uid="{00000000-0005-0000-0000-0000503E0000}"/>
    <cellStyle name="Normal 49 2 2 2 2 2" xfId="15853" xr:uid="{00000000-0005-0000-0000-0000513E0000}"/>
    <cellStyle name="Normal 49 2 2 2 2 3" xfId="15854" xr:uid="{00000000-0005-0000-0000-0000523E0000}"/>
    <cellStyle name="Normal 49 2 2 2 3" xfId="15855" xr:uid="{00000000-0005-0000-0000-0000533E0000}"/>
    <cellStyle name="Normal 49 2 2 2 4" xfId="15856" xr:uid="{00000000-0005-0000-0000-0000543E0000}"/>
    <cellStyle name="Normal 49 2 2 3" xfId="15857" xr:uid="{00000000-0005-0000-0000-0000553E0000}"/>
    <cellStyle name="Normal 49 2 2 3 2" xfId="15858" xr:uid="{00000000-0005-0000-0000-0000563E0000}"/>
    <cellStyle name="Normal 49 2 2 3 2 2" xfId="15859" xr:uid="{00000000-0005-0000-0000-0000573E0000}"/>
    <cellStyle name="Normal 49 2 2 3 2 3" xfId="15860" xr:uid="{00000000-0005-0000-0000-0000583E0000}"/>
    <cellStyle name="Normal 49 2 2 3 3" xfId="15861" xr:uid="{00000000-0005-0000-0000-0000593E0000}"/>
    <cellStyle name="Normal 49 2 2 3 4" xfId="15862" xr:uid="{00000000-0005-0000-0000-00005A3E0000}"/>
    <cellStyle name="Normal 49 2 2 4" xfId="15863" xr:uid="{00000000-0005-0000-0000-00005B3E0000}"/>
    <cellStyle name="Normal 49 2 2 4 2" xfId="15864" xr:uid="{00000000-0005-0000-0000-00005C3E0000}"/>
    <cellStyle name="Normal 49 2 2 4 2 2" xfId="15865" xr:uid="{00000000-0005-0000-0000-00005D3E0000}"/>
    <cellStyle name="Normal 49 2 2 4 2 3" xfId="15866" xr:uid="{00000000-0005-0000-0000-00005E3E0000}"/>
    <cellStyle name="Normal 49 2 2 4 3" xfId="15867" xr:uid="{00000000-0005-0000-0000-00005F3E0000}"/>
    <cellStyle name="Normal 49 2 2 4 4" xfId="15868" xr:uid="{00000000-0005-0000-0000-0000603E0000}"/>
    <cellStyle name="Normal 49 2 2 5" xfId="15869" xr:uid="{00000000-0005-0000-0000-0000613E0000}"/>
    <cellStyle name="Normal 49 2 2 5 2" xfId="15870" xr:uid="{00000000-0005-0000-0000-0000623E0000}"/>
    <cellStyle name="Normal 49 2 2 5 3" xfId="15871" xr:uid="{00000000-0005-0000-0000-0000633E0000}"/>
    <cellStyle name="Normal 49 2 2 6" xfId="15872" xr:uid="{00000000-0005-0000-0000-0000643E0000}"/>
    <cellStyle name="Normal 49 2 2 7" xfId="15873" xr:uid="{00000000-0005-0000-0000-0000653E0000}"/>
    <cellStyle name="Normal 49 2 3" xfId="15874" xr:uid="{00000000-0005-0000-0000-0000663E0000}"/>
    <cellStyle name="Normal 49 2 4" xfId="15875" xr:uid="{00000000-0005-0000-0000-0000673E0000}"/>
    <cellStyle name="Normal 49 2 4 2" xfId="15876" xr:uid="{00000000-0005-0000-0000-0000683E0000}"/>
    <cellStyle name="Normal 49 2 4 2 2" xfId="15877" xr:uid="{00000000-0005-0000-0000-0000693E0000}"/>
    <cellStyle name="Normal 49 2 4 2 3" xfId="15878" xr:uid="{00000000-0005-0000-0000-00006A3E0000}"/>
    <cellStyle name="Normal 49 2 4 3" xfId="15879" xr:uid="{00000000-0005-0000-0000-00006B3E0000}"/>
    <cellStyle name="Normal 49 2 4 4" xfId="15880" xr:uid="{00000000-0005-0000-0000-00006C3E0000}"/>
    <cellStyle name="Normal 49 2 5" xfId="15881" xr:uid="{00000000-0005-0000-0000-00006D3E0000}"/>
    <cellStyle name="Normal 49 2 5 2" xfId="15882" xr:uid="{00000000-0005-0000-0000-00006E3E0000}"/>
    <cellStyle name="Normal 49 2 5 2 2" xfId="15883" xr:uid="{00000000-0005-0000-0000-00006F3E0000}"/>
    <cellStyle name="Normal 49 2 5 2 3" xfId="15884" xr:uid="{00000000-0005-0000-0000-0000703E0000}"/>
    <cellStyle name="Normal 49 2 5 3" xfId="15885" xr:uid="{00000000-0005-0000-0000-0000713E0000}"/>
    <cellStyle name="Normal 49 2 5 4" xfId="15886" xr:uid="{00000000-0005-0000-0000-0000723E0000}"/>
    <cellStyle name="Normal 49 2 6" xfId="15887" xr:uid="{00000000-0005-0000-0000-0000733E0000}"/>
    <cellStyle name="Normal 49 2 6 2" xfId="15888" xr:uid="{00000000-0005-0000-0000-0000743E0000}"/>
    <cellStyle name="Normal 49 2 6 2 2" xfId="15889" xr:uid="{00000000-0005-0000-0000-0000753E0000}"/>
    <cellStyle name="Normal 49 2 6 2 3" xfId="15890" xr:uid="{00000000-0005-0000-0000-0000763E0000}"/>
    <cellStyle name="Normal 49 2 6 3" xfId="15891" xr:uid="{00000000-0005-0000-0000-0000773E0000}"/>
    <cellStyle name="Normal 49 2 6 4" xfId="15892" xr:uid="{00000000-0005-0000-0000-0000783E0000}"/>
    <cellStyle name="Normal 49 2 7" xfId="15893" xr:uid="{00000000-0005-0000-0000-0000793E0000}"/>
    <cellStyle name="Normal 49 2 7 2" xfId="15894" xr:uid="{00000000-0005-0000-0000-00007A3E0000}"/>
    <cellStyle name="Normal 49 2 7 3" xfId="15895" xr:uid="{00000000-0005-0000-0000-00007B3E0000}"/>
    <cellStyle name="Normal 49 2 8" xfId="15896" xr:uid="{00000000-0005-0000-0000-00007C3E0000}"/>
    <cellStyle name="Normal 49 2 9" xfId="15897" xr:uid="{00000000-0005-0000-0000-00007D3E0000}"/>
    <cellStyle name="Normal 49 3" xfId="15898" xr:uid="{00000000-0005-0000-0000-00007E3E0000}"/>
    <cellStyle name="Normal 49 3 2" xfId="15899" xr:uid="{00000000-0005-0000-0000-00007F3E0000}"/>
    <cellStyle name="Normal 49 3 2 2" xfId="15900" xr:uid="{00000000-0005-0000-0000-0000803E0000}"/>
    <cellStyle name="Normal 49 3 2 2 2" xfId="15901" xr:uid="{00000000-0005-0000-0000-0000813E0000}"/>
    <cellStyle name="Normal 49 3 2 2 3" xfId="15902" xr:uid="{00000000-0005-0000-0000-0000823E0000}"/>
    <cellStyle name="Normal 49 3 2 3" xfId="15903" xr:uid="{00000000-0005-0000-0000-0000833E0000}"/>
    <cellStyle name="Normal 49 3 2 4" xfId="15904" xr:uid="{00000000-0005-0000-0000-0000843E0000}"/>
    <cellStyle name="Normal 49 3 2 5" xfId="15905" xr:uid="{00000000-0005-0000-0000-0000853E0000}"/>
    <cellStyle name="Normal 49 3 3" xfId="15906" xr:uid="{00000000-0005-0000-0000-0000863E0000}"/>
    <cellStyle name="Normal 49 3 3 2" xfId="15907" xr:uid="{00000000-0005-0000-0000-0000873E0000}"/>
    <cellStyle name="Normal 49 3 3 2 2" xfId="15908" xr:uid="{00000000-0005-0000-0000-0000883E0000}"/>
    <cellStyle name="Normal 49 3 3 2 3" xfId="15909" xr:uid="{00000000-0005-0000-0000-0000893E0000}"/>
    <cellStyle name="Normal 49 3 3 3" xfId="15910" xr:uid="{00000000-0005-0000-0000-00008A3E0000}"/>
    <cellStyle name="Normal 49 3 3 4" xfId="15911" xr:uid="{00000000-0005-0000-0000-00008B3E0000}"/>
    <cellStyle name="Normal 49 3 4" xfId="15912" xr:uid="{00000000-0005-0000-0000-00008C3E0000}"/>
    <cellStyle name="Normal 49 3 4 2" xfId="15913" xr:uid="{00000000-0005-0000-0000-00008D3E0000}"/>
    <cellStyle name="Normal 49 3 4 2 2" xfId="15914" xr:uid="{00000000-0005-0000-0000-00008E3E0000}"/>
    <cellStyle name="Normal 49 3 4 2 3" xfId="15915" xr:uid="{00000000-0005-0000-0000-00008F3E0000}"/>
    <cellStyle name="Normal 49 3 4 3" xfId="15916" xr:uid="{00000000-0005-0000-0000-0000903E0000}"/>
    <cellStyle name="Normal 49 3 4 4" xfId="15917" xr:uid="{00000000-0005-0000-0000-0000913E0000}"/>
    <cellStyle name="Normal 49 3 5" xfId="15918" xr:uid="{00000000-0005-0000-0000-0000923E0000}"/>
    <cellStyle name="Normal 49 3 5 2" xfId="15919" xr:uid="{00000000-0005-0000-0000-0000933E0000}"/>
    <cellStyle name="Normal 49 3 5 3" xfId="15920" xr:uid="{00000000-0005-0000-0000-0000943E0000}"/>
    <cellStyle name="Normal 49 3 6" xfId="15921" xr:uid="{00000000-0005-0000-0000-0000953E0000}"/>
    <cellStyle name="Normal 49 3 7" xfId="15922" xr:uid="{00000000-0005-0000-0000-0000963E0000}"/>
    <cellStyle name="Normal 49 4" xfId="15923" xr:uid="{00000000-0005-0000-0000-0000973E0000}"/>
    <cellStyle name="Normal 49 5" xfId="15924" xr:uid="{00000000-0005-0000-0000-0000983E0000}"/>
    <cellStyle name="Normal 49 5 2" xfId="15925" xr:uid="{00000000-0005-0000-0000-0000993E0000}"/>
    <cellStyle name="Normal 49 5 2 2" xfId="15926" xr:uid="{00000000-0005-0000-0000-00009A3E0000}"/>
    <cellStyle name="Normal 49 5 2 3" xfId="15927" xr:uid="{00000000-0005-0000-0000-00009B3E0000}"/>
    <cellStyle name="Normal 49 5 3" xfId="15928" xr:uid="{00000000-0005-0000-0000-00009C3E0000}"/>
    <cellStyle name="Normal 49 5 4" xfId="15929" xr:uid="{00000000-0005-0000-0000-00009D3E0000}"/>
    <cellStyle name="Normal 49 6" xfId="15930" xr:uid="{00000000-0005-0000-0000-00009E3E0000}"/>
    <cellStyle name="Normal 49 6 2" xfId="15931" xr:uid="{00000000-0005-0000-0000-00009F3E0000}"/>
    <cellStyle name="Normal 49 6 2 2" xfId="15932" xr:uid="{00000000-0005-0000-0000-0000A03E0000}"/>
    <cellStyle name="Normal 49 6 2 3" xfId="15933" xr:uid="{00000000-0005-0000-0000-0000A13E0000}"/>
    <cellStyle name="Normal 49 6 3" xfId="15934" xr:uid="{00000000-0005-0000-0000-0000A23E0000}"/>
    <cellStyle name="Normal 49 6 4" xfId="15935" xr:uid="{00000000-0005-0000-0000-0000A33E0000}"/>
    <cellStyle name="Normal 49 7" xfId="15936" xr:uid="{00000000-0005-0000-0000-0000A43E0000}"/>
    <cellStyle name="Normal 49 7 2" xfId="15937" xr:uid="{00000000-0005-0000-0000-0000A53E0000}"/>
    <cellStyle name="Normal 49 7 2 2" xfId="15938" xr:uid="{00000000-0005-0000-0000-0000A63E0000}"/>
    <cellStyle name="Normal 49 7 2 3" xfId="15939" xr:uid="{00000000-0005-0000-0000-0000A73E0000}"/>
    <cellStyle name="Normal 49 7 3" xfId="15940" xr:uid="{00000000-0005-0000-0000-0000A83E0000}"/>
    <cellStyle name="Normal 49 7 4" xfId="15941" xr:uid="{00000000-0005-0000-0000-0000A93E0000}"/>
    <cellStyle name="Normal 49 8" xfId="15942" xr:uid="{00000000-0005-0000-0000-0000AA3E0000}"/>
    <cellStyle name="Normal 49 8 2" xfId="15943" xr:uid="{00000000-0005-0000-0000-0000AB3E0000}"/>
    <cellStyle name="Normal 49 8 3" xfId="15944" xr:uid="{00000000-0005-0000-0000-0000AC3E0000}"/>
    <cellStyle name="Normal 49 9" xfId="15945" xr:uid="{00000000-0005-0000-0000-0000AD3E0000}"/>
    <cellStyle name="Normal 5" xfId="34" xr:uid="{00000000-0005-0000-0000-0000AE3E0000}"/>
    <cellStyle name="Normal 5 10" xfId="15946" xr:uid="{00000000-0005-0000-0000-0000AF3E0000}"/>
    <cellStyle name="Normal 5 10 2" xfId="15947" xr:uid="{00000000-0005-0000-0000-0000B03E0000}"/>
    <cellStyle name="Normal 5 10 2 2" xfId="15948" xr:uid="{00000000-0005-0000-0000-0000B13E0000}"/>
    <cellStyle name="Normal 5 10 2 2 2" xfId="15949" xr:uid="{00000000-0005-0000-0000-0000B23E0000}"/>
    <cellStyle name="Normal 5 10 2 2 2 2" xfId="15950" xr:uid="{00000000-0005-0000-0000-0000B33E0000}"/>
    <cellStyle name="Normal 5 10 2 2 2 3" xfId="15951" xr:uid="{00000000-0005-0000-0000-0000B43E0000}"/>
    <cellStyle name="Normal 5 10 2 2 2 4" xfId="15952" xr:uid="{00000000-0005-0000-0000-0000B53E0000}"/>
    <cellStyle name="Normal 5 10 2 2 3" xfId="15953" xr:uid="{00000000-0005-0000-0000-0000B63E0000}"/>
    <cellStyle name="Normal 5 10 2 2 4" xfId="15954" xr:uid="{00000000-0005-0000-0000-0000B73E0000}"/>
    <cellStyle name="Normal 5 10 2 2 5" xfId="15955" xr:uid="{00000000-0005-0000-0000-0000B83E0000}"/>
    <cellStyle name="Normal 5 10 2 3" xfId="15956" xr:uid="{00000000-0005-0000-0000-0000B93E0000}"/>
    <cellStyle name="Normal 5 10 2 3 2" xfId="15957" xr:uid="{00000000-0005-0000-0000-0000BA3E0000}"/>
    <cellStyle name="Normal 5 10 2 3 2 2" xfId="15958" xr:uid="{00000000-0005-0000-0000-0000BB3E0000}"/>
    <cellStyle name="Normal 5 10 2 3 2 3" xfId="15959" xr:uid="{00000000-0005-0000-0000-0000BC3E0000}"/>
    <cellStyle name="Normal 5 10 2 3 3" xfId="15960" xr:uid="{00000000-0005-0000-0000-0000BD3E0000}"/>
    <cellStyle name="Normal 5 10 2 3 4" xfId="15961" xr:uid="{00000000-0005-0000-0000-0000BE3E0000}"/>
    <cellStyle name="Normal 5 10 2 3 5" xfId="15962" xr:uid="{00000000-0005-0000-0000-0000BF3E0000}"/>
    <cellStyle name="Normal 5 10 2 4" xfId="15963" xr:uid="{00000000-0005-0000-0000-0000C03E0000}"/>
    <cellStyle name="Normal 5 10 2 4 2" xfId="15964" xr:uid="{00000000-0005-0000-0000-0000C13E0000}"/>
    <cellStyle name="Normal 5 10 2 4 2 2" xfId="15965" xr:uid="{00000000-0005-0000-0000-0000C23E0000}"/>
    <cellStyle name="Normal 5 10 2 4 2 3" xfId="15966" xr:uid="{00000000-0005-0000-0000-0000C33E0000}"/>
    <cellStyle name="Normal 5 10 2 4 3" xfId="15967" xr:uid="{00000000-0005-0000-0000-0000C43E0000}"/>
    <cellStyle name="Normal 5 10 2 4 4" xfId="15968" xr:uid="{00000000-0005-0000-0000-0000C53E0000}"/>
    <cellStyle name="Normal 5 10 2 5" xfId="15969" xr:uid="{00000000-0005-0000-0000-0000C63E0000}"/>
    <cellStyle name="Normal 5 10 2 5 2" xfId="15970" xr:uid="{00000000-0005-0000-0000-0000C73E0000}"/>
    <cellStyle name="Normal 5 10 2 5 3" xfId="15971" xr:uid="{00000000-0005-0000-0000-0000C83E0000}"/>
    <cellStyle name="Normal 5 10 2 6" xfId="15972" xr:uid="{00000000-0005-0000-0000-0000C93E0000}"/>
    <cellStyle name="Normal 5 10 2 7" xfId="15973" xr:uid="{00000000-0005-0000-0000-0000CA3E0000}"/>
    <cellStyle name="Normal 5 10 2 8" xfId="15974" xr:uid="{00000000-0005-0000-0000-0000CB3E0000}"/>
    <cellStyle name="Normal 5 10 3" xfId="15975" xr:uid="{00000000-0005-0000-0000-0000CC3E0000}"/>
    <cellStyle name="Normal 5 10 3 2" xfId="15976" xr:uid="{00000000-0005-0000-0000-0000CD3E0000}"/>
    <cellStyle name="Normal 5 10 3 2 2" xfId="15977" xr:uid="{00000000-0005-0000-0000-0000CE3E0000}"/>
    <cellStyle name="Normal 5 10 3 2 2 2" xfId="15978" xr:uid="{00000000-0005-0000-0000-0000CF3E0000}"/>
    <cellStyle name="Normal 5 10 3 2 3" xfId="15979" xr:uid="{00000000-0005-0000-0000-0000D03E0000}"/>
    <cellStyle name="Normal 5 10 3 2 4" xfId="15980" xr:uid="{00000000-0005-0000-0000-0000D13E0000}"/>
    <cellStyle name="Normal 5 10 3 3" xfId="15981" xr:uid="{00000000-0005-0000-0000-0000D23E0000}"/>
    <cellStyle name="Normal 5 10 3 3 2" xfId="15982" xr:uid="{00000000-0005-0000-0000-0000D33E0000}"/>
    <cellStyle name="Normal 5 10 3 4" xfId="15983" xr:uid="{00000000-0005-0000-0000-0000D43E0000}"/>
    <cellStyle name="Normal 5 10 3 5" xfId="15984" xr:uid="{00000000-0005-0000-0000-0000D53E0000}"/>
    <cellStyle name="Normal 5 10 4" xfId="15985" xr:uid="{00000000-0005-0000-0000-0000D63E0000}"/>
    <cellStyle name="Normal 5 10 4 2" xfId="15986" xr:uid="{00000000-0005-0000-0000-0000D73E0000}"/>
    <cellStyle name="Normal 5 10 4 2 2" xfId="15987" xr:uid="{00000000-0005-0000-0000-0000D83E0000}"/>
    <cellStyle name="Normal 5 10 4 2 3" xfId="15988" xr:uid="{00000000-0005-0000-0000-0000D93E0000}"/>
    <cellStyle name="Normal 5 10 4 2 4" xfId="15989" xr:uid="{00000000-0005-0000-0000-0000DA3E0000}"/>
    <cellStyle name="Normal 5 10 4 3" xfId="15990" xr:uid="{00000000-0005-0000-0000-0000DB3E0000}"/>
    <cellStyle name="Normal 5 10 4 4" xfId="15991" xr:uid="{00000000-0005-0000-0000-0000DC3E0000}"/>
    <cellStyle name="Normal 5 10 4 5" xfId="15992" xr:uid="{00000000-0005-0000-0000-0000DD3E0000}"/>
    <cellStyle name="Normal 5 10 5" xfId="15993" xr:uid="{00000000-0005-0000-0000-0000DE3E0000}"/>
    <cellStyle name="Normal 5 10 5 2" xfId="15994" xr:uid="{00000000-0005-0000-0000-0000DF3E0000}"/>
    <cellStyle name="Normal 5 10 5 2 2" xfId="15995" xr:uid="{00000000-0005-0000-0000-0000E03E0000}"/>
    <cellStyle name="Normal 5 10 5 2 3" xfId="15996" xr:uid="{00000000-0005-0000-0000-0000E13E0000}"/>
    <cellStyle name="Normal 5 10 5 3" xfId="15997" xr:uid="{00000000-0005-0000-0000-0000E23E0000}"/>
    <cellStyle name="Normal 5 10 5 4" xfId="15998" xr:uid="{00000000-0005-0000-0000-0000E33E0000}"/>
    <cellStyle name="Normal 5 10 5 5" xfId="15999" xr:uid="{00000000-0005-0000-0000-0000E43E0000}"/>
    <cellStyle name="Normal 5 10 6" xfId="16000" xr:uid="{00000000-0005-0000-0000-0000E53E0000}"/>
    <cellStyle name="Normal 5 10 6 2" xfId="16001" xr:uid="{00000000-0005-0000-0000-0000E63E0000}"/>
    <cellStyle name="Normal 5 10 6 3" xfId="16002" xr:uid="{00000000-0005-0000-0000-0000E73E0000}"/>
    <cellStyle name="Normal 5 10 7" xfId="16003" xr:uid="{00000000-0005-0000-0000-0000E83E0000}"/>
    <cellStyle name="Normal 5 10 8" xfId="16004" xr:uid="{00000000-0005-0000-0000-0000E93E0000}"/>
    <cellStyle name="Normal 5 10 9" xfId="16005" xr:uid="{00000000-0005-0000-0000-0000EA3E0000}"/>
    <cellStyle name="Normal 5 11" xfId="16006" xr:uid="{00000000-0005-0000-0000-0000EB3E0000}"/>
    <cellStyle name="Normal 5 11 2" xfId="16007" xr:uid="{00000000-0005-0000-0000-0000EC3E0000}"/>
    <cellStyle name="Normal 5 11 2 2" xfId="16008" xr:uid="{00000000-0005-0000-0000-0000ED3E0000}"/>
    <cellStyle name="Normal 5 11 2 2 2" xfId="16009" xr:uid="{00000000-0005-0000-0000-0000EE3E0000}"/>
    <cellStyle name="Normal 5 11 2 2 2 2" xfId="16010" xr:uid="{00000000-0005-0000-0000-0000EF3E0000}"/>
    <cellStyle name="Normal 5 11 2 2 2 3" xfId="16011" xr:uid="{00000000-0005-0000-0000-0000F03E0000}"/>
    <cellStyle name="Normal 5 11 2 2 2 4" xfId="16012" xr:uid="{00000000-0005-0000-0000-0000F13E0000}"/>
    <cellStyle name="Normal 5 11 2 2 3" xfId="16013" xr:uid="{00000000-0005-0000-0000-0000F23E0000}"/>
    <cellStyle name="Normal 5 11 2 2 4" xfId="16014" xr:uid="{00000000-0005-0000-0000-0000F33E0000}"/>
    <cellStyle name="Normal 5 11 2 2 5" xfId="16015" xr:uid="{00000000-0005-0000-0000-0000F43E0000}"/>
    <cellStyle name="Normal 5 11 2 3" xfId="16016" xr:uid="{00000000-0005-0000-0000-0000F53E0000}"/>
    <cellStyle name="Normal 5 11 2 3 2" xfId="16017" xr:uid="{00000000-0005-0000-0000-0000F63E0000}"/>
    <cellStyle name="Normal 5 11 2 3 2 2" xfId="16018" xr:uid="{00000000-0005-0000-0000-0000F73E0000}"/>
    <cellStyle name="Normal 5 11 2 3 2 3" xfId="16019" xr:uid="{00000000-0005-0000-0000-0000F83E0000}"/>
    <cellStyle name="Normal 5 11 2 3 3" xfId="16020" xr:uid="{00000000-0005-0000-0000-0000F93E0000}"/>
    <cellStyle name="Normal 5 11 2 3 4" xfId="16021" xr:uid="{00000000-0005-0000-0000-0000FA3E0000}"/>
    <cellStyle name="Normal 5 11 2 3 5" xfId="16022" xr:uid="{00000000-0005-0000-0000-0000FB3E0000}"/>
    <cellStyle name="Normal 5 11 2 4" xfId="16023" xr:uid="{00000000-0005-0000-0000-0000FC3E0000}"/>
    <cellStyle name="Normal 5 11 2 4 2" xfId="16024" xr:uid="{00000000-0005-0000-0000-0000FD3E0000}"/>
    <cellStyle name="Normal 5 11 2 4 2 2" xfId="16025" xr:uid="{00000000-0005-0000-0000-0000FE3E0000}"/>
    <cellStyle name="Normal 5 11 2 4 2 3" xfId="16026" xr:uid="{00000000-0005-0000-0000-0000FF3E0000}"/>
    <cellStyle name="Normal 5 11 2 4 3" xfId="16027" xr:uid="{00000000-0005-0000-0000-0000003F0000}"/>
    <cellStyle name="Normal 5 11 2 4 4" xfId="16028" xr:uid="{00000000-0005-0000-0000-0000013F0000}"/>
    <cellStyle name="Normal 5 11 2 5" xfId="16029" xr:uid="{00000000-0005-0000-0000-0000023F0000}"/>
    <cellStyle name="Normal 5 11 2 5 2" xfId="16030" xr:uid="{00000000-0005-0000-0000-0000033F0000}"/>
    <cellStyle name="Normal 5 11 2 5 3" xfId="16031" xr:uid="{00000000-0005-0000-0000-0000043F0000}"/>
    <cellStyle name="Normal 5 11 2 6" xfId="16032" xr:uid="{00000000-0005-0000-0000-0000053F0000}"/>
    <cellStyle name="Normal 5 11 2 7" xfId="16033" xr:uid="{00000000-0005-0000-0000-0000063F0000}"/>
    <cellStyle name="Normal 5 11 2 8" xfId="16034" xr:uid="{00000000-0005-0000-0000-0000073F0000}"/>
    <cellStyle name="Normal 5 11 3" xfId="16035" xr:uid="{00000000-0005-0000-0000-0000083F0000}"/>
    <cellStyle name="Normal 5 11 3 2" xfId="16036" xr:uid="{00000000-0005-0000-0000-0000093F0000}"/>
    <cellStyle name="Normal 5 11 3 2 2" xfId="16037" xr:uid="{00000000-0005-0000-0000-00000A3F0000}"/>
    <cellStyle name="Normal 5 11 3 2 2 2" xfId="16038" xr:uid="{00000000-0005-0000-0000-00000B3F0000}"/>
    <cellStyle name="Normal 5 11 3 2 3" xfId="16039" xr:uid="{00000000-0005-0000-0000-00000C3F0000}"/>
    <cellStyle name="Normal 5 11 3 2 4" xfId="16040" xr:uid="{00000000-0005-0000-0000-00000D3F0000}"/>
    <cellStyle name="Normal 5 11 3 3" xfId="16041" xr:uid="{00000000-0005-0000-0000-00000E3F0000}"/>
    <cellStyle name="Normal 5 11 3 3 2" xfId="16042" xr:uid="{00000000-0005-0000-0000-00000F3F0000}"/>
    <cellStyle name="Normal 5 11 3 4" xfId="16043" xr:uid="{00000000-0005-0000-0000-0000103F0000}"/>
    <cellStyle name="Normal 5 11 3 5" xfId="16044" xr:uid="{00000000-0005-0000-0000-0000113F0000}"/>
    <cellStyle name="Normal 5 11 4" xfId="16045" xr:uid="{00000000-0005-0000-0000-0000123F0000}"/>
    <cellStyle name="Normal 5 11 4 2" xfId="16046" xr:uid="{00000000-0005-0000-0000-0000133F0000}"/>
    <cellStyle name="Normal 5 11 4 2 2" xfId="16047" xr:uid="{00000000-0005-0000-0000-0000143F0000}"/>
    <cellStyle name="Normal 5 11 4 2 3" xfId="16048" xr:uid="{00000000-0005-0000-0000-0000153F0000}"/>
    <cellStyle name="Normal 5 11 4 2 4" xfId="16049" xr:uid="{00000000-0005-0000-0000-0000163F0000}"/>
    <cellStyle name="Normal 5 11 4 3" xfId="16050" xr:uid="{00000000-0005-0000-0000-0000173F0000}"/>
    <cellStyle name="Normal 5 11 4 4" xfId="16051" xr:uid="{00000000-0005-0000-0000-0000183F0000}"/>
    <cellStyle name="Normal 5 11 4 5" xfId="16052" xr:uid="{00000000-0005-0000-0000-0000193F0000}"/>
    <cellStyle name="Normal 5 11 5" xfId="16053" xr:uid="{00000000-0005-0000-0000-00001A3F0000}"/>
    <cellStyle name="Normal 5 11 5 2" xfId="16054" xr:uid="{00000000-0005-0000-0000-00001B3F0000}"/>
    <cellStyle name="Normal 5 11 5 2 2" xfId="16055" xr:uid="{00000000-0005-0000-0000-00001C3F0000}"/>
    <cellStyle name="Normal 5 11 5 2 3" xfId="16056" xr:uid="{00000000-0005-0000-0000-00001D3F0000}"/>
    <cellStyle name="Normal 5 11 5 3" xfId="16057" xr:uid="{00000000-0005-0000-0000-00001E3F0000}"/>
    <cellStyle name="Normal 5 11 5 4" xfId="16058" xr:uid="{00000000-0005-0000-0000-00001F3F0000}"/>
    <cellStyle name="Normal 5 11 5 5" xfId="16059" xr:uid="{00000000-0005-0000-0000-0000203F0000}"/>
    <cellStyle name="Normal 5 11 6" xfId="16060" xr:uid="{00000000-0005-0000-0000-0000213F0000}"/>
    <cellStyle name="Normal 5 11 6 2" xfId="16061" xr:uid="{00000000-0005-0000-0000-0000223F0000}"/>
    <cellStyle name="Normal 5 11 6 3" xfId="16062" xr:uid="{00000000-0005-0000-0000-0000233F0000}"/>
    <cellStyle name="Normal 5 11 7" xfId="16063" xr:uid="{00000000-0005-0000-0000-0000243F0000}"/>
    <cellStyle name="Normal 5 11 8" xfId="16064" xr:uid="{00000000-0005-0000-0000-0000253F0000}"/>
    <cellStyle name="Normal 5 11 9" xfId="16065" xr:uid="{00000000-0005-0000-0000-0000263F0000}"/>
    <cellStyle name="Normal 5 12" xfId="16066" xr:uid="{00000000-0005-0000-0000-0000273F0000}"/>
    <cellStyle name="Normal 5 12 2" xfId="16067" xr:uid="{00000000-0005-0000-0000-0000283F0000}"/>
    <cellStyle name="Normal 5 12 2 2" xfId="16068" xr:uid="{00000000-0005-0000-0000-0000293F0000}"/>
    <cellStyle name="Normal 5 12 2 2 2" xfId="16069" xr:uid="{00000000-0005-0000-0000-00002A3F0000}"/>
    <cellStyle name="Normal 5 12 2 3" xfId="16070" xr:uid="{00000000-0005-0000-0000-00002B3F0000}"/>
    <cellStyle name="Normal 5 12 2 4" xfId="16071" xr:uid="{00000000-0005-0000-0000-00002C3F0000}"/>
    <cellStyle name="Normal 5 12 3" xfId="16072" xr:uid="{00000000-0005-0000-0000-00002D3F0000}"/>
    <cellStyle name="Normal 5 12 3 2" xfId="16073" xr:uid="{00000000-0005-0000-0000-00002E3F0000}"/>
    <cellStyle name="Normal 5 12 3 2 2" xfId="16074" xr:uid="{00000000-0005-0000-0000-00002F3F0000}"/>
    <cellStyle name="Normal 5 12 3 3" xfId="16075" xr:uid="{00000000-0005-0000-0000-0000303F0000}"/>
    <cellStyle name="Normal 5 12 4" xfId="16076" xr:uid="{00000000-0005-0000-0000-0000313F0000}"/>
    <cellStyle name="Normal 5 12 4 2" xfId="16077" xr:uid="{00000000-0005-0000-0000-0000323F0000}"/>
    <cellStyle name="Normal 5 12 5" xfId="16078" xr:uid="{00000000-0005-0000-0000-0000333F0000}"/>
    <cellStyle name="Normal 5 12 6" xfId="16079" xr:uid="{00000000-0005-0000-0000-0000343F0000}"/>
    <cellStyle name="Normal 5 13" xfId="16080" xr:uid="{00000000-0005-0000-0000-0000353F0000}"/>
    <cellStyle name="Normal 5 13 2" xfId="16081" xr:uid="{00000000-0005-0000-0000-0000363F0000}"/>
    <cellStyle name="Normal 5 13 2 2" xfId="16082" xr:uid="{00000000-0005-0000-0000-0000373F0000}"/>
    <cellStyle name="Normal 5 13 2 2 2" xfId="16083" xr:uid="{00000000-0005-0000-0000-0000383F0000}"/>
    <cellStyle name="Normal 5 13 2 2 3" xfId="16084" xr:uid="{00000000-0005-0000-0000-0000393F0000}"/>
    <cellStyle name="Normal 5 13 2 3" xfId="16085" xr:uid="{00000000-0005-0000-0000-00003A3F0000}"/>
    <cellStyle name="Normal 5 13 2 3 2" xfId="16086" xr:uid="{00000000-0005-0000-0000-00003B3F0000}"/>
    <cellStyle name="Normal 5 13 2 4" xfId="16087" xr:uid="{00000000-0005-0000-0000-00003C3F0000}"/>
    <cellStyle name="Normal 5 13 3" xfId="16088" xr:uid="{00000000-0005-0000-0000-00003D3F0000}"/>
    <cellStyle name="Normal 5 13 3 2" xfId="16089" xr:uid="{00000000-0005-0000-0000-00003E3F0000}"/>
    <cellStyle name="Normal 5 13 3 2 2" xfId="16090" xr:uid="{00000000-0005-0000-0000-00003F3F0000}"/>
    <cellStyle name="Normal 5 13 3 3" xfId="16091" xr:uid="{00000000-0005-0000-0000-0000403F0000}"/>
    <cellStyle name="Normal 5 13 3 4" xfId="16092" xr:uid="{00000000-0005-0000-0000-0000413F0000}"/>
    <cellStyle name="Normal 5 13 4" xfId="16093" xr:uid="{00000000-0005-0000-0000-0000423F0000}"/>
    <cellStyle name="Normal 5 13 4 2" xfId="16094" xr:uid="{00000000-0005-0000-0000-0000433F0000}"/>
    <cellStyle name="Normal 5 13 4 3" xfId="16095" xr:uid="{00000000-0005-0000-0000-0000443F0000}"/>
    <cellStyle name="Normal 5 13 5" xfId="16096" xr:uid="{00000000-0005-0000-0000-0000453F0000}"/>
    <cellStyle name="Normal 5 13 6" xfId="16097" xr:uid="{00000000-0005-0000-0000-0000463F0000}"/>
    <cellStyle name="Normal 5 14" xfId="16098" xr:uid="{00000000-0005-0000-0000-0000473F0000}"/>
    <cellStyle name="Normal 5 14 2" xfId="16099" xr:uid="{00000000-0005-0000-0000-0000483F0000}"/>
    <cellStyle name="Normal 5 14 2 2" xfId="16100" xr:uid="{00000000-0005-0000-0000-0000493F0000}"/>
    <cellStyle name="Normal 5 14 2 2 2" xfId="16101" xr:uid="{00000000-0005-0000-0000-00004A3F0000}"/>
    <cellStyle name="Normal 5 14 2 3" xfId="16102" xr:uid="{00000000-0005-0000-0000-00004B3F0000}"/>
    <cellStyle name="Normal 5 14 3" xfId="16103" xr:uid="{00000000-0005-0000-0000-00004C3F0000}"/>
    <cellStyle name="Normal 5 14 3 2" xfId="16104" xr:uid="{00000000-0005-0000-0000-00004D3F0000}"/>
    <cellStyle name="Normal 5 14 3 2 2" xfId="16105" xr:uid="{00000000-0005-0000-0000-00004E3F0000}"/>
    <cellStyle name="Normal 5 14 3 3" xfId="16106" xr:uid="{00000000-0005-0000-0000-00004F3F0000}"/>
    <cellStyle name="Normal 5 14 4" xfId="16107" xr:uid="{00000000-0005-0000-0000-0000503F0000}"/>
    <cellStyle name="Normal 5 14 4 2" xfId="16108" xr:uid="{00000000-0005-0000-0000-0000513F0000}"/>
    <cellStyle name="Normal 5 14 5" xfId="16109" xr:uid="{00000000-0005-0000-0000-0000523F0000}"/>
    <cellStyle name="Normal 5 14 6" xfId="16110" xr:uid="{00000000-0005-0000-0000-0000533F0000}"/>
    <cellStyle name="Normal 5 15" xfId="16111" xr:uid="{00000000-0005-0000-0000-0000543F0000}"/>
    <cellStyle name="Normal 5 15 2" xfId="16112" xr:uid="{00000000-0005-0000-0000-0000553F0000}"/>
    <cellStyle name="Normal 5 15 2 2" xfId="16113" xr:uid="{00000000-0005-0000-0000-0000563F0000}"/>
    <cellStyle name="Normal 5 15 2 2 2" xfId="16114" xr:uid="{00000000-0005-0000-0000-0000573F0000}"/>
    <cellStyle name="Normal 5 15 2 3" xfId="16115" xr:uid="{00000000-0005-0000-0000-0000583F0000}"/>
    <cellStyle name="Normal 5 15 3" xfId="16116" xr:uid="{00000000-0005-0000-0000-0000593F0000}"/>
    <cellStyle name="Normal 5 15 3 2" xfId="16117" xr:uid="{00000000-0005-0000-0000-00005A3F0000}"/>
    <cellStyle name="Normal 5 15 3 2 2" xfId="16118" xr:uid="{00000000-0005-0000-0000-00005B3F0000}"/>
    <cellStyle name="Normal 5 15 3 3" xfId="16119" xr:uid="{00000000-0005-0000-0000-00005C3F0000}"/>
    <cellStyle name="Normal 5 15 4" xfId="16120" xr:uid="{00000000-0005-0000-0000-00005D3F0000}"/>
    <cellStyle name="Normal 5 15 4 2" xfId="16121" xr:uid="{00000000-0005-0000-0000-00005E3F0000}"/>
    <cellStyle name="Normal 5 15 5" xfId="16122" xr:uid="{00000000-0005-0000-0000-00005F3F0000}"/>
    <cellStyle name="Normal 5 16" xfId="16123" xr:uid="{00000000-0005-0000-0000-0000603F0000}"/>
    <cellStyle name="Normal 5 16 2" xfId="16124" xr:uid="{00000000-0005-0000-0000-0000613F0000}"/>
    <cellStyle name="Normal 5 16 2 2" xfId="16125" xr:uid="{00000000-0005-0000-0000-0000623F0000}"/>
    <cellStyle name="Normal 5 16 2 2 2" xfId="16126" xr:uid="{00000000-0005-0000-0000-0000633F0000}"/>
    <cellStyle name="Normal 5 16 2 3" xfId="16127" xr:uid="{00000000-0005-0000-0000-0000643F0000}"/>
    <cellStyle name="Normal 5 16 3" xfId="16128" xr:uid="{00000000-0005-0000-0000-0000653F0000}"/>
    <cellStyle name="Normal 5 16 3 2" xfId="16129" xr:uid="{00000000-0005-0000-0000-0000663F0000}"/>
    <cellStyle name="Normal 5 16 3 2 2" xfId="16130" xr:uid="{00000000-0005-0000-0000-0000673F0000}"/>
    <cellStyle name="Normal 5 16 3 3" xfId="16131" xr:uid="{00000000-0005-0000-0000-0000683F0000}"/>
    <cellStyle name="Normal 5 16 4" xfId="16132" xr:uid="{00000000-0005-0000-0000-0000693F0000}"/>
    <cellStyle name="Normal 5 16 4 2" xfId="16133" xr:uid="{00000000-0005-0000-0000-00006A3F0000}"/>
    <cellStyle name="Normal 5 16 5" xfId="16134" xr:uid="{00000000-0005-0000-0000-00006B3F0000}"/>
    <cellStyle name="Normal 5 17" xfId="16135" xr:uid="{00000000-0005-0000-0000-00006C3F0000}"/>
    <cellStyle name="Normal 5 17 2" xfId="16136" xr:uid="{00000000-0005-0000-0000-00006D3F0000}"/>
    <cellStyle name="Normal 5 17 2 2" xfId="16137" xr:uid="{00000000-0005-0000-0000-00006E3F0000}"/>
    <cellStyle name="Normal 5 17 2 2 2" xfId="16138" xr:uid="{00000000-0005-0000-0000-00006F3F0000}"/>
    <cellStyle name="Normal 5 17 2 3" xfId="16139" xr:uid="{00000000-0005-0000-0000-0000703F0000}"/>
    <cellStyle name="Normal 5 17 3" xfId="16140" xr:uid="{00000000-0005-0000-0000-0000713F0000}"/>
    <cellStyle name="Normal 5 17 3 2" xfId="16141" xr:uid="{00000000-0005-0000-0000-0000723F0000}"/>
    <cellStyle name="Normal 5 17 3 2 2" xfId="16142" xr:uid="{00000000-0005-0000-0000-0000733F0000}"/>
    <cellStyle name="Normal 5 17 3 3" xfId="16143" xr:uid="{00000000-0005-0000-0000-0000743F0000}"/>
    <cellStyle name="Normal 5 17 4" xfId="16144" xr:uid="{00000000-0005-0000-0000-0000753F0000}"/>
    <cellStyle name="Normal 5 17 4 2" xfId="16145" xr:uid="{00000000-0005-0000-0000-0000763F0000}"/>
    <cellStyle name="Normal 5 17 5" xfId="16146" xr:uid="{00000000-0005-0000-0000-0000773F0000}"/>
    <cellStyle name="Normal 5 18" xfId="16147" xr:uid="{00000000-0005-0000-0000-0000783F0000}"/>
    <cellStyle name="Normal 5 18 2" xfId="16148" xr:uid="{00000000-0005-0000-0000-0000793F0000}"/>
    <cellStyle name="Normal 5 18 2 2" xfId="16149" xr:uid="{00000000-0005-0000-0000-00007A3F0000}"/>
    <cellStyle name="Normal 5 18 2 2 2" xfId="16150" xr:uid="{00000000-0005-0000-0000-00007B3F0000}"/>
    <cellStyle name="Normal 5 18 2 3" xfId="16151" xr:uid="{00000000-0005-0000-0000-00007C3F0000}"/>
    <cellStyle name="Normal 5 18 3" xfId="16152" xr:uid="{00000000-0005-0000-0000-00007D3F0000}"/>
    <cellStyle name="Normal 5 18 3 2" xfId="16153" xr:uid="{00000000-0005-0000-0000-00007E3F0000}"/>
    <cellStyle name="Normal 5 18 3 2 2" xfId="16154" xr:uid="{00000000-0005-0000-0000-00007F3F0000}"/>
    <cellStyle name="Normal 5 18 3 3" xfId="16155" xr:uid="{00000000-0005-0000-0000-0000803F0000}"/>
    <cellStyle name="Normal 5 18 4" xfId="16156" xr:uid="{00000000-0005-0000-0000-0000813F0000}"/>
    <cellStyle name="Normal 5 18 4 2" xfId="16157" xr:uid="{00000000-0005-0000-0000-0000823F0000}"/>
    <cellStyle name="Normal 5 18 5" xfId="16158" xr:uid="{00000000-0005-0000-0000-0000833F0000}"/>
    <cellStyle name="Normal 5 19" xfId="16159" xr:uid="{00000000-0005-0000-0000-0000843F0000}"/>
    <cellStyle name="Normal 5 19 2" xfId="16160" xr:uid="{00000000-0005-0000-0000-0000853F0000}"/>
    <cellStyle name="Normal 5 19 2 2" xfId="16161" xr:uid="{00000000-0005-0000-0000-0000863F0000}"/>
    <cellStyle name="Normal 5 19 2 2 2" xfId="16162" xr:uid="{00000000-0005-0000-0000-0000873F0000}"/>
    <cellStyle name="Normal 5 19 2 3" xfId="16163" xr:uid="{00000000-0005-0000-0000-0000883F0000}"/>
    <cellStyle name="Normal 5 19 3" xfId="16164" xr:uid="{00000000-0005-0000-0000-0000893F0000}"/>
    <cellStyle name="Normal 5 19 3 2" xfId="16165" xr:uid="{00000000-0005-0000-0000-00008A3F0000}"/>
    <cellStyle name="Normal 5 19 3 2 2" xfId="16166" xr:uid="{00000000-0005-0000-0000-00008B3F0000}"/>
    <cellStyle name="Normal 5 19 3 3" xfId="16167" xr:uid="{00000000-0005-0000-0000-00008C3F0000}"/>
    <cellStyle name="Normal 5 19 4" xfId="16168" xr:uid="{00000000-0005-0000-0000-00008D3F0000}"/>
    <cellStyle name="Normal 5 19 4 2" xfId="16169" xr:uid="{00000000-0005-0000-0000-00008E3F0000}"/>
    <cellStyle name="Normal 5 19 5" xfId="16170" xr:uid="{00000000-0005-0000-0000-00008F3F0000}"/>
    <cellStyle name="Normal 5 2" xfId="16171" xr:uid="{00000000-0005-0000-0000-0000903F0000}"/>
    <cellStyle name="Normal 5 2 10" xfId="16172" xr:uid="{00000000-0005-0000-0000-0000913F0000}"/>
    <cellStyle name="Normal 5 2 10 2" xfId="16173" xr:uid="{00000000-0005-0000-0000-0000923F0000}"/>
    <cellStyle name="Normal 5 2 10 2 2" xfId="16174" xr:uid="{00000000-0005-0000-0000-0000933F0000}"/>
    <cellStyle name="Normal 5 2 10 2 2 2" xfId="16175" xr:uid="{00000000-0005-0000-0000-0000943F0000}"/>
    <cellStyle name="Normal 5 2 10 2 2 2 2" xfId="16176" xr:uid="{00000000-0005-0000-0000-0000953F0000}"/>
    <cellStyle name="Normal 5 2 10 2 2 2 3" xfId="16177" xr:uid="{00000000-0005-0000-0000-0000963F0000}"/>
    <cellStyle name="Normal 5 2 10 2 2 2 4" xfId="16178" xr:uid="{00000000-0005-0000-0000-0000973F0000}"/>
    <cellStyle name="Normal 5 2 10 2 2 3" xfId="16179" xr:uid="{00000000-0005-0000-0000-0000983F0000}"/>
    <cellStyle name="Normal 5 2 10 2 2 4" xfId="16180" xr:uid="{00000000-0005-0000-0000-0000993F0000}"/>
    <cellStyle name="Normal 5 2 10 2 2 5" xfId="16181" xr:uid="{00000000-0005-0000-0000-00009A3F0000}"/>
    <cellStyle name="Normal 5 2 10 2 3" xfId="16182" xr:uid="{00000000-0005-0000-0000-00009B3F0000}"/>
    <cellStyle name="Normal 5 2 10 2 3 2" xfId="16183" xr:uid="{00000000-0005-0000-0000-00009C3F0000}"/>
    <cellStyle name="Normal 5 2 10 2 3 2 2" xfId="16184" xr:uid="{00000000-0005-0000-0000-00009D3F0000}"/>
    <cellStyle name="Normal 5 2 10 2 3 2 3" xfId="16185" xr:uid="{00000000-0005-0000-0000-00009E3F0000}"/>
    <cellStyle name="Normal 5 2 10 2 3 3" xfId="16186" xr:uid="{00000000-0005-0000-0000-00009F3F0000}"/>
    <cellStyle name="Normal 5 2 10 2 3 4" xfId="16187" xr:uid="{00000000-0005-0000-0000-0000A03F0000}"/>
    <cellStyle name="Normal 5 2 10 2 3 5" xfId="16188" xr:uid="{00000000-0005-0000-0000-0000A13F0000}"/>
    <cellStyle name="Normal 5 2 10 2 4" xfId="16189" xr:uid="{00000000-0005-0000-0000-0000A23F0000}"/>
    <cellStyle name="Normal 5 2 10 2 4 2" xfId="16190" xr:uid="{00000000-0005-0000-0000-0000A33F0000}"/>
    <cellStyle name="Normal 5 2 10 2 4 2 2" xfId="16191" xr:uid="{00000000-0005-0000-0000-0000A43F0000}"/>
    <cellStyle name="Normal 5 2 10 2 4 2 3" xfId="16192" xr:uid="{00000000-0005-0000-0000-0000A53F0000}"/>
    <cellStyle name="Normal 5 2 10 2 4 3" xfId="16193" xr:uid="{00000000-0005-0000-0000-0000A63F0000}"/>
    <cellStyle name="Normal 5 2 10 2 4 4" xfId="16194" xr:uid="{00000000-0005-0000-0000-0000A73F0000}"/>
    <cellStyle name="Normal 5 2 10 2 5" xfId="16195" xr:uid="{00000000-0005-0000-0000-0000A83F0000}"/>
    <cellStyle name="Normal 5 2 10 2 5 2" xfId="16196" xr:uid="{00000000-0005-0000-0000-0000A93F0000}"/>
    <cellStyle name="Normal 5 2 10 2 5 3" xfId="16197" xr:uid="{00000000-0005-0000-0000-0000AA3F0000}"/>
    <cellStyle name="Normal 5 2 10 2 6" xfId="16198" xr:uid="{00000000-0005-0000-0000-0000AB3F0000}"/>
    <cellStyle name="Normal 5 2 10 2 7" xfId="16199" xr:uid="{00000000-0005-0000-0000-0000AC3F0000}"/>
    <cellStyle name="Normal 5 2 10 2 8" xfId="16200" xr:uid="{00000000-0005-0000-0000-0000AD3F0000}"/>
    <cellStyle name="Normal 5 2 10 3" xfId="16201" xr:uid="{00000000-0005-0000-0000-0000AE3F0000}"/>
    <cellStyle name="Normal 5 2 10 3 2" xfId="16202" xr:uid="{00000000-0005-0000-0000-0000AF3F0000}"/>
    <cellStyle name="Normal 5 2 10 3 2 2" xfId="16203" xr:uid="{00000000-0005-0000-0000-0000B03F0000}"/>
    <cellStyle name="Normal 5 2 10 3 2 2 2" xfId="16204" xr:uid="{00000000-0005-0000-0000-0000B13F0000}"/>
    <cellStyle name="Normal 5 2 10 3 2 3" xfId="16205" xr:uid="{00000000-0005-0000-0000-0000B23F0000}"/>
    <cellStyle name="Normal 5 2 10 3 2 4" xfId="16206" xr:uid="{00000000-0005-0000-0000-0000B33F0000}"/>
    <cellStyle name="Normal 5 2 10 3 3" xfId="16207" xr:uid="{00000000-0005-0000-0000-0000B43F0000}"/>
    <cellStyle name="Normal 5 2 10 3 3 2" xfId="16208" xr:uid="{00000000-0005-0000-0000-0000B53F0000}"/>
    <cellStyle name="Normal 5 2 10 3 4" xfId="16209" xr:uid="{00000000-0005-0000-0000-0000B63F0000}"/>
    <cellStyle name="Normal 5 2 10 3 5" xfId="16210" xr:uid="{00000000-0005-0000-0000-0000B73F0000}"/>
    <cellStyle name="Normal 5 2 10 4" xfId="16211" xr:uid="{00000000-0005-0000-0000-0000B83F0000}"/>
    <cellStyle name="Normal 5 2 10 4 2" xfId="16212" xr:uid="{00000000-0005-0000-0000-0000B93F0000}"/>
    <cellStyle name="Normal 5 2 10 4 2 2" xfId="16213" xr:uid="{00000000-0005-0000-0000-0000BA3F0000}"/>
    <cellStyle name="Normal 5 2 10 4 2 3" xfId="16214" xr:uid="{00000000-0005-0000-0000-0000BB3F0000}"/>
    <cellStyle name="Normal 5 2 10 4 2 4" xfId="16215" xr:uid="{00000000-0005-0000-0000-0000BC3F0000}"/>
    <cellStyle name="Normal 5 2 10 4 3" xfId="16216" xr:uid="{00000000-0005-0000-0000-0000BD3F0000}"/>
    <cellStyle name="Normal 5 2 10 4 4" xfId="16217" xr:uid="{00000000-0005-0000-0000-0000BE3F0000}"/>
    <cellStyle name="Normal 5 2 10 4 5" xfId="16218" xr:uid="{00000000-0005-0000-0000-0000BF3F0000}"/>
    <cellStyle name="Normal 5 2 10 5" xfId="16219" xr:uid="{00000000-0005-0000-0000-0000C03F0000}"/>
    <cellStyle name="Normal 5 2 10 5 2" xfId="16220" xr:uid="{00000000-0005-0000-0000-0000C13F0000}"/>
    <cellStyle name="Normal 5 2 10 5 2 2" xfId="16221" xr:uid="{00000000-0005-0000-0000-0000C23F0000}"/>
    <cellStyle name="Normal 5 2 10 5 2 3" xfId="16222" xr:uid="{00000000-0005-0000-0000-0000C33F0000}"/>
    <cellStyle name="Normal 5 2 10 5 3" xfId="16223" xr:uid="{00000000-0005-0000-0000-0000C43F0000}"/>
    <cellStyle name="Normal 5 2 10 5 4" xfId="16224" xr:uid="{00000000-0005-0000-0000-0000C53F0000}"/>
    <cellStyle name="Normal 5 2 10 5 5" xfId="16225" xr:uid="{00000000-0005-0000-0000-0000C63F0000}"/>
    <cellStyle name="Normal 5 2 10 6" xfId="16226" xr:uid="{00000000-0005-0000-0000-0000C73F0000}"/>
    <cellStyle name="Normal 5 2 10 6 2" xfId="16227" xr:uid="{00000000-0005-0000-0000-0000C83F0000}"/>
    <cellStyle name="Normal 5 2 10 6 3" xfId="16228" xr:uid="{00000000-0005-0000-0000-0000C93F0000}"/>
    <cellStyle name="Normal 5 2 10 7" xfId="16229" xr:uid="{00000000-0005-0000-0000-0000CA3F0000}"/>
    <cellStyle name="Normal 5 2 10 8" xfId="16230" xr:uid="{00000000-0005-0000-0000-0000CB3F0000}"/>
    <cellStyle name="Normal 5 2 10 9" xfId="16231" xr:uid="{00000000-0005-0000-0000-0000CC3F0000}"/>
    <cellStyle name="Normal 5 2 11" xfId="16232" xr:uid="{00000000-0005-0000-0000-0000CD3F0000}"/>
    <cellStyle name="Normal 5 2 11 2" xfId="16233" xr:uid="{00000000-0005-0000-0000-0000CE3F0000}"/>
    <cellStyle name="Normal 5 2 11 2 2" xfId="16234" xr:uid="{00000000-0005-0000-0000-0000CF3F0000}"/>
    <cellStyle name="Normal 5 2 11 2 2 2" xfId="16235" xr:uid="{00000000-0005-0000-0000-0000D03F0000}"/>
    <cellStyle name="Normal 5 2 11 2 2 2 2" xfId="16236" xr:uid="{00000000-0005-0000-0000-0000D13F0000}"/>
    <cellStyle name="Normal 5 2 11 2 2 3" xfId="16237" xr:uid="{00000000-0005-0000-0000-0000D23F0000}"/>
    <cellStyle name="Normal 5 2 11 2 2 4" xfId="16238" xr:uid="{00000000-0005-0000-0000-0000D33F0000}"/>
    <cellStyle name="Normal 5 2 11 2 3" xfId="16239" xr:uid="{00000000-0005-0000-0000-0000D43F0000}"/>
    <cellStyle name="Normal 5 2 11 2 3 2" xfId="16240" xr:uid="{00000000-0005-0000-0000-0000D53F0000}"/>
    <cellStyle name="Normal 5 2 11 2 4" xfId="16241" xr:uid="{00000000-0005-0000-0000-0000D63F0000}"/>
    <cellStyle name="Normal 5 2 11 2 5" xfId="16242" xr:uid="{00000000-0005-0000-0000-0000D73F0000}"/>
    <cellStyle name="Normal 5 2 11 3" xfId="16243" xr:uid="{00000000-0005-0000-0000-0000D83F0000}"/>
    <cellStyle name="Normal 5 2 11 3 2" xfId="16244" xr:uid="{00000000-0005-0000-0000-0000D93F0000}"/>
    <cellStyle name="Normal 5 2 11 3 2 2" xfId="16245" xr:uid="{00000000-0005-0000-0000-0000DA3F0000}"/>
    <cellStyle name="Normal 5 2 11 3 2 2 2" xfId="16246" xr:uid="{00000000-0005-0000-0000-0000DB3F0000}"/>
    <cellStyle name="Normal 5 2 11 3 2 3" xfId="16247" xr:uid="{00000000-0005-0000-0000-0000DC3F0000}"/>
    <cellStyle name="Normal 5 2 11 3 2 4" xfId="16248" xr:uid="{00000000-0005-0000-0000-0000DD3F0000}"/>
    <cellStyle name="Normal 5 2 11 3 3" xfId="16249" xr:uid="{00000000-0005-0000-0000-0000DE3F0000}"/>
    <cellStyle name="Normal 5 2 11 3 3 2" xfId="16250" xr:uid="{00000000-0005-0000-0000-0000DF3F0000}"/>
    <cellStyle name="Normal 5 2 11 3 4" xfId="16251" xr:uid="{00000000-0005-0000-0000-0000E03F0000}"/>
    <cellStyle name="Normal 5 2 11 3 5" xfId="16252" xr:uid="{00000000-0005-0000-0000-0000E13F0000}"/>
    <cellStyle name="Normal 5 2 11 4" xfId="16253" xr:uid="{00000000-0005-0000-0000-0000E23F0000}"/>
    <cellStyle name="Normal 5 2 11 4 2" xfId="16254" xr:uid="{00000000-0005-0000-0000-0000E33F0000}"/>
    <cellStyle name="Normal 5 2 11 4 2 2" xfId="16255" xr:uid="{00000000-0005-0000-0000-0000E43F0000}"/>
    <cellStyle name="Normal 5 2 11 4 2 3" xfId="16256" xr:uid="{00000000-0005-0000-0000-0000E53F0000}"/>
    <cellStyle name="Normal 5 2 11 4 2 4" xfId="16257" xr:uid="{00000000-0005-0000-0000-0000E63F0000}"/>
    <cellStyle name="Normal 5 2 11 4 3" xfId="16258" xr:uid="{00000000-0005-0000-0000-0000E73F0000}"/>
    <cellStyle name="Normal 5 2 11 4 4" xfId="16259" xr:uid="{00000000-0005-0000-0000-0000E83F0000}"/>
    <cellStyle name="Normal 5 2 11 4 5" xfId="16260" xr:uid="{00000000-0005-0000-0000-0000E93F0000}"/>
    <cellStyle name="Normal 5 2 11 5" xfId="16261" xr:uid="{00000000-0005-0000-0000-0000EA3F0000}"/>
    <cellStyle name="Normal 5 2 11 5 2" xfId="16262" xr:uid="{00000000-0005-0000-0000-0000EB3F0000}"/>
    <cellStyle name="Normal 5 2 11 5 3" xfId="16263" xr:uid="{00000000-0005-0000-0000-0000EC3F0000}"/>
    <cellStyle name="Normal 5 2 11 5 4" xfId="16264" xr:uid="{00000000-0005-0000-0000-0000ED3F0000}"/>
    <cellStyle name="Normal 5 2 11 6" xfId="16265" xr:uid="{00000000-0005-0000-0000-0000EE3F0000}"/>
    <cellStyle name="Normal 5 2 11 7" xfId="16266" xr:uid="{00000000-0005-0000-0000-0000EF3F0000}"/>
    <cellStyle name="Normal 5 2 11 8" xfId="16267" xr:uid="{00000000-0005-0000-0000-0000F03F0000}"/>
    <cellStyle name="Normal 5 2 12" xfId="16268" xr:uid="{00000000-0005-0000-0000-0000F13F0000}"/>
    <cellStyle name="Normal 5 2 12 2" xfId="16269" xr:uid="{00000000-0005-0000-0000-0000F23F0000}"/>
    <cellStyle name="Normal 5 2 12 2 2" xfId="16270" xr:uid="{00000000-0005-0000-0000-0000F33F0000}"/>
    <cellStyle name="Normal 5 2 12 2 2 2" xfId="16271" xr:uid="{00000000-0005-0000-0000-0000F43F0000}"/>
    <cellStyle name="Normal 5 2 12 2 2 2 2" xfId="16272" xr:uid="{00000000-0005-0000-0000-0000F53F0000}"/>
    <cellStyle name="Normal 5 2 12 2 2 3" xfId="16273" xr:uid="{00000000-0005-0000-0000-0000F63F0000}"/>
    <cellStyle name="Normal 5 2 12 2 2 4" xfId="16274" xr:uid="{00000000-0005-0000-0000-0000F73F0000}"/>
    <cellStyle name="Normal 5 2 12 2 3" xfId="16275" xr:uid="{00000000-0005-0000-0000-0000F83F0000}"/>
    <cellStyle name="Normal 5 2 12 2 3 2" xfId="16276" xr:uid="{00000000-0005-0000-0000-0000F93F0000}"/>
    <cellStyle name="Normal 5 2 12 2 4" xfId="16277" xr:uid="{00000000-0005-0000-0000-0000FA3F0000}"/>
    <cellStyle name="Normal 5 2 12 2 5" xfId="16278" xr:uid="{00000000-0005-0000-0000-0000FB3F0000}"/>
    <cellStyle name="Normal 5 2 12 3" xfId="16279" xr:uid="{00000000-0005-0000-0000-0000FC3F0000}"/>
    <cellStyle name="Normal 5 2 12 3 2" xfId="16280" xr:uid="{00000000-0005-0000-0000-0000FD3F0000}"/>
    <cellStyle name="Normal 5 2 12 3 2 2" xfId="16281" xr:uid="{00000000-0005-0000-0000-0000FE3F0000}"/>
    <cellStyle name="Normal 5 2 12 3 2 3" xfId="16282" xr:uid="{00000000-0005-0000-0000-0000FF3F0000}"/>
    <cellStyle name="Normal 5 2 12 3 3" xfId="16283" xr:uid="{00000000-0005-0000-0000-000000400000}"/>
    <cellStyle name="Normal 5 2 12 3 3 2" xfId="16284" xr:uid="{00000000-0005-0000-0000-000001400000}"/>
    <cellStyle name="Normal 5 2 12 3 4" xfId="16285" xr:uid="{00000000-0005-0000-0000-000002400000}"/>
    <cellStyle name="Normal 5 2 12 4" xfId="16286" xr:uid="{00000000-0005-0000-0000-000003400000}"/>
    <cellStyle name="Normal 5 2 12 4 2" xfId="16287" xr:uid="{00000000-0005-0000-0000-000004400000}"/>
    <cellStyle name="Normal 5 2 12 4 3" xfId="16288" xr:uid="{00000000-0005-0000-0000-000005400000}"/>
    <cellStyle name="Normal 5 2 12 5" xfId="16289" xr:uid="{00000000-0005-0000-0000-000006400000}"/>
    <cellStyle name="Normal 5 2 12 5 2" xfId="16290" xr:uid="{00000000-0005-0000-0000-000007400000}"/>
    <cellStyle name="Normal 5 2 12 6" xfId="16291" xr:uid="{00000000-0005-0000-0000-000008400000}"/>
    <cellStyle name="Normal 5 2 13" xfId="16292" xr:uid="{00000000-0005-0000-0000-000009400000}"/>
    <cellStyle name="Normal 5 2 13 2" xfId="16293" xr:uid="{00000000-0005-0000-0000-00000A400000}"/>
    <cellStyle name="Normal 5 2 13 2 2" xfId="16294" xr:uid="{00000000-0005-0000-0000-00000B400000}"/>
    <cellStyle name="Normal 5 2 13 2 2 2" xfId="16295" xr:uid="{00000000-0005-0000-0000-00000C400000}"/>
    <cellStyle name="Normal 5 2 13 2 2 3" xfId="16296" xr:uid="{00000000-0005-0000-0000-00000D400000}"/>
    <cellStyle name="Normal 5 2 13 2 3" xfId="16297" xr:uid="{00000000-0005-0000-0000-00000E400000}"/>
    <cellStyle name="Normal 5 2 13 2 3 2" xfId="16298" xr:uid="{00000000-0005-0000-0000-00000F400000}"/>
    <cellStyle name="Normal 5 2 13 2 4" xfId="16299" xr:uid="{00000000-0005-0000-0000-000010400000}"/>
    <cellStyle name="Normal 5 2 13 3" xfId="16300" xr:uid="{00000000-0005-0000-0000-000011400000}"/>
    <cellStyle name="Normal 5 2 13 3 2" xfId="16301" xr:uid="{00000000-0005-0000-0000-000012400000}"/>
    <cellStyle name="Normal 5 2 13 3 2 2" xfId="16302" xr:uid="{00000000-0005-0000-0000-000013400000}"/>
    <cellStyle name="Normal 5 2 13 3 3" xfId="16303" xr:uid="{00000000-0005-0000-0000-000014400000}"/>
    <cellStyle name="Normal 5 2 13 3 4" xfId="16304" xr:uid="{00000000-0005-0000-0000-000015400000}"/>
    <cellStyle name="Normal 5 2 13 4" xfId="16305" xr:uid="{00000000-0005-0000-0000-000016400000}"/>
    <cellStyle name="Normal 5 2 13 4 2" xfId="16306" xr:uid="{00000000-0005-0000-0000-000017400000}"/>
    <cellStyle name="Normal 5 2 13 4 3" xfId="16307" xr:uid="{00000000-0005-0000-0000-000018400000}"/>
    <cellStyle name="Normal 5 2 13 5" xfId="16308" xr:uid="{00000000-0005-0000-0000-000019400000}"/>
    <cellStyle name="Normal 5 2 13 6" xfId="16309" xr:uid="{00000000-0005-0000-0000-00001A400000}"/>
    <cellStyle name="Normal 5 2 14" xfId="16310" xr:uid="{00000000-0005-0000-0000-00001B400000}"/>
    <cellStyle name="Normal 5 2 14 2" xfId="16311" xr:uid="{00000000-0005-0000-0000-00001C400000}"/>
    <cellStyle name="Normal 5 2 14 2 2" xfId="16312" xr:uid="{00000000-0005-0000-0000-00001D400000}"/>
    <cellStyle name="Normal 5 2 14 2 2 2" xfId="16313" xr:uid="{00000000-0005-0000-0000-00001E400000}"/>
    <cellStyle name="Normal 5 2 14 2 2 3" xfId="16314" xr:uid="{00000000-0005-0000-0000-00001F400000}"/>
    <cellStyle name="Normal 5 2 14 2 3" xfId="16315" xr:uid="{00000000-0005-0000-0000-000020400000}"/>
    <cellStyle name="Normal 5 2 14 2 3 2" xfId="16316" xr:uid="{00000000-0005-0000-0000-000021400000}"/>
    <cellStyle name="Normal 5 2 14 2 4" xfId="16317" xr:uid="{00000000-0005-0000-0000-000022400000}"/>
    <cellStyle name="Normal 5 2 14 3" xfId="16318" xr:uid="{00000000-0005-0000-0000-000023400000}"/>
    <cellStyle name="Normal 5 2 14 3 2" xfId="16319" xr:uid="{00000000-0005-0000-0000-000024400000}"/>
    <cellStyle name="Normal 5 2 14 3 2 2" xfId="16320" xr:uid="{00000000-0005-0000-0000-000025400000}"/>
    <cellStyle name="Normal 5 2 14 3 3" xfId="16321" xr:uid="{00000000-0005-0000-0000-000026400000}"/>
    <cellStyle name="Normal 5 2 14 3 4" xfId="16322" xr:uid="{00000000-0005-0000-0000-000027400000}"/>
    <cellStyle name="Normal 5 2 14 4" xfId="16323" xr:uid="{00000000-0005-0000-0000-000028400000}"/>
    <cellStyle name="Normal 5 2 14 4 2" xfId="16324" xr:uid="{00000000-0005-0000-0000-000029400000}"/>
    <cellStyle name="Normal 5 2 14 4 3" xfId="16325" xr:uid="{00000000-0005-0000-0000-00002A400000}"/>
    <cellStyle name="Normal 5 2 14 5" xfId="16326" xr:uid="{00000000-0005-0000-0000-00002B400000}"/>
    <cellStyle name="Normal 5 2 14 6" xfId="16327" xr:uid="{00000000-0005-0000-0000-00002C400000}"/>
    <cellStyle name="Normal 5 2 15" xfId="16328" xr:uid="{00000000-0005-0000-0000-00002D400000}"/>
    <cellStyle name="Normal 5 2 15 2" xfId="16329" xr:uid="{00000000-0005-0000-0000-00002E400000}"/>
    <cellStyle name="Normal 5 2 15 2 2" xfId="16330" xr:uid="{00000000-0005-0000-0000-00002F400000}"/>
    <cellStyle name="Normal 5 2 15 2 2 2" xfId="16331" xr:uid="{00000000-0005-0000-0000-000030400000}"/>
    <cellStyle name="Normal 5 2 15 2 2 3" xfId="16332" xr:uid="{00000000-0005-0000-0000-000031400000}"/>
    <cellStyle name="Normal 5 2 15 2 3" xfId="16333" xr:uid="{00000000-0005-0000-0000-000032400000}"/>
    <cellStyle name="Normal 5 2 15 2 3 2" xfId="16334" xr:uid="{00000000-0005-0000-0000-000033400000}"/>
    <cellStyle name="Normal 5 2 15 2 4" xfId="16335" xr:uid="{00000000-0005-0000-0000-000034400000}"/>
    <cellStyle name="Normal 5 2 15 3" xfId="16336" xr:uid="{00000000-0005-0000-0000-000035400000}"/>
    <cellStyle name="Normal 5 2 15 3 2" xfId="16337" xr:uid="{00000000-0005-0000-0000-000036400000}"/>
    <cellStyle name="Normal 5 2 15 3 2 2" xfId="16338" xr:uid="{00000000-0005-0000-0000-000037400000}"/>
    <cellStyle name="Normal 5 2 15 3 3" xfId="16339" xr:uid="{00000000-0005-0000-0000-000038400000}"/>
    <cellStyle name="Normal 5 2 15 3 4" xfId="16340" xr:uid="{00000000-0005-0000-0000-000039400000}"/>
    <cellStyle name="Normal 5 2 15 4" xfId="16341" xr:uid="{00000000-0005-0000-0000-00003A400000}"/>
    <cellStyle name="Normal 5 2 15 4 2" xfId="16342" xr:uid="{00000000-0005-0000-0000-00003B400000}"/>
    <cellStyle name="Normal 5 2 15 4 3" xfId="16343" xr:uid="{00000000-0005-0000-0000-00003C400000}"/>
    <cellStyle name="Normal 5 2 15 5" xfId="16344" xr:uid="{00000000-0005-0000-0000-00003D400000}"/>
    <cellStyle name="Normal 5 2 15 6" xfId="16345" xr:uid="{00000000-0005-0000-0000-00003E400000}"/>
    <cellStyle name="Normal 5 2 16" xfId="16346" xr:uid="{00000000-0005-0000-0000-00003F400000}"/>
    <cellStyle name="Normal 5 2 16 2" xfId="16347" xr:uid="{00000000-0005-0000-0000-000040400000}"/>
    <cellStyle name="Normal 5 2 16 2 2" xfId="16348" xr:uid="{00000000-0005-0000-0000-000041400000}"/>
    <cellStyle name="Normal 5 2 16 2 2 2" xfId="16349" xr:uid="{00000000-0005-0000-0000-000042400000}"/>
    <cellStyle name="Normal 5 2 16 2 3" xfId="16350" xr:uid="{00000000-0005-0000-0000-000043400000}"/>
    <cellStyle name="Normal 5 2 16 2 4" xfId="16351" xr:uid="{00000000-0005-0000-0000-000044400000}"/>
    <cellStyle name="Normal 5 2 16 3" xfId="16352" xr:uid="{00000000-0005-0000-0000-000045400000}"/>
    <cellStyle name="Normal 5 2 16 3 2" xfId="16353" xr:uid="{00000000-0005-0000-0000-000046400000}"/>
    <cellStyle name="Normal 5 2 16 3 2 2" xfId="16354" xr:uid="{00000000-0005-0000-0000-000047400000}"/>
    <cellStyle name="Normal 5 2 16 3 3" xfId="16355" xr:uid="{00000000-0005-0000-0000-000048400000}"/>
    <cellStyle name="Normal 5 2 16 3 4" xfId="16356" xr:uid="{00000000-0005-0000-0000-000049400000}"/>
    <cellStyle name="Normal 5 2 16 4" xfId="16357" xr:uid="{00000000-0005-0000-0000-00004A400000}"/>
    <cellStyle name="Normal 5 2 16 4 2" xfId="16358" xr:uid="{00000000-0005-0000-0000-00004B400000}"/>
    <cellStyle name="Normal 5 2 16 5" xfId="16359" xr:uid="{00000000-0005-0000-0000-00004C400000}"/>
    <cellStyle name="Normal 5 2 16 6" xfId="16360" xr:uid="{00000000-0005-0000-0000-00004D400000}"/>
    <cellStyle name="Normal 5 2 17" xfId="16361" xr:uid="{00000000-0005-0000-0000-00004E400000}"/>
    <cellStyle name="Normal 5 2 17 2" xfId="16362" xr:uid="{00000000-0005-0000-0000-00004F400000}"/>
    <cellStyle name="Normal 5 2 17 2 2" xfId="16363" xr:uid="{00000000-0005-0000-0000-000050400000}"/>
    <cellStyle name="Normal 5 2 17 2 3" xfId="16364" xr:uid="{00000000-0005-0000-0000-000051400000}"/>
    <cellStyle name="Normal 5 2 17 3" xfId="16365" xr:uid="{00000000-0005-0000-0000-000052400000}"/>
    <cellStyle name="Normal 5 2 17 3 2" xfId="16366" xr:uid="{00000000-0005-0000-0000-000053400000}"/>
    <cellStyle name="Normal 5 2 17 4" xfId="16367" xr:uid="{00000000-0005-0000-0000-000054400000}"/>
    <cellStyle name="Normal 5 2 18" xfId="16368" xr:uid="{00000000-0005-0000-0000-000055400000}"/>
    <cellStyle name="Normal 5 2 18 2" xfId="16369" xr:uid="{00000000-0005-0000-0000-000056400000}"/>
    <cellStyle name="Normal 5 2 18 2 2" xfId="16370" xr:uid="{00000000-0005-0000-0000-000057400000}"/>
    <cellStyle name="Normal 5 2 18 3" xfId="16371" xr:uid="{00000000-0005-0000-0000-000058400000}"/>
    <cellStyle name="Normal 5 2 18 4" xfId="16372" xr:uid="{00000000-0005-0000-0000-000059400000}"/>
    <cellStyle name="Normal 5 2 19" xfId="16373" xr:uid="{00000000-0005-0000-0000-00005A400000}"/>
    <cellStyle name="Normal 5 2 19 2" xfId="16374" xr:uid="{00000000-0005-0000-0000-00005B400000}"/>
    <cellStyle name="Normal 5 2 19 3" xfId="16375" xr:uid="{00000000-0005-0000-0000-00005C400000}"/>
    <cellStyle name="Normal 5 2 2" xfId="16376" xr:uid="{00000000-0005-0000-0000-00005D400000}"/>
    <cellStyle name="Normal 5 2 2 10" xfId="16377" xr:uid="{00000000-0005-0000-0000-00005E400000}"/>
    <cellStyle name="Normal 5 2 2 10 2" xfId="16378" xr:uid="{00000000-0005-0000-0000-00005F400000}"/>
    <cellStyle name="Normal 5 2 2 10 2 2" xfId="16379" xr:uid="{00000000-0005-0000-0000-000060400000}"/>
    <cellStyle name="Normal 5 2 2 10 2 2 2" xfId="16380" xr:uid="{00000000-0005-0000-0000-000061400000}"/>
    <cellStyle name="Normal 5 2 2 10 2 3" xfId="16381" xr:uid="{00000000-0005-0000-0000-000062400000}"/>
    <cellStyle name="Normal 5 2 2 10 3" xfId="16382" xr:uid="{00000000-0005-0000-0000-000063400000}"/>
    <cellStyle name="Normal 5 2 2 10 3 2" xfId="16383" xr:uid="{00000000-0005-0000-0000-000064400000}"/>
    <cellStyle name="Normal 5 2 2 10 3 2 2" xfId="16384" xr:uid="{00000000-0005-0000-0000-000065400000}"/>
    <cellStyle name="Normal 5 2 2 10 3 3" xfId="16385" xr:uid="{00000000-0005-0000-0000-000066400000}"/>
    <cellStyle name="Normal 5 2 2 10 4" xfId="16386" xr:uid="{00000000-0005-0000-0000-000067400000}"/>
    <cellStyle name="Normal 5 2 2 10 4 2" xfId="16387" xr:uid="{00000000-0005-0000-0000-000068400000}"/>
    <cellStyle name="Normal 5 2 2 10 5" xfId="16388" xr:uid="{00000000-0005-0000-0000-000069400000}"/>
    <cellStyle name="Normal 5 2 2 11" xfId="16389" xr:uid="{00000000-0005-0000-0000-00006A400000}"/>
    <cellStyle name="Normal 5 2 2 11 2" xfId="16390" xr:uid="{00000000-0005-0000-0000-00006B400000}"/>
    <cellStyle name="Normal 5 2 2 11 2 2" xfId="16391" xr:uid="{00000000-0005-0000-0000-00006C400000}"/>
    <cellStyle name="Normal 5 2 2 11 2 2 2" xfId="16392" xr:uid="{00000000-0005-0000-0000-00006D400000}"/>
    <cellStyle name="Normal 5 2 2 11 2 3" xfId="16393" xr:uid="{00000000-0005-0000-0000-00006E400000}"/>
    <cellStyle name="Normal 5 2 2 11 3" xfId="16394" xr:uid="{00000000-0005-0000-0000-00006F400000}"/>
    <cellStyle name="Normal 5 2 2 11 3 2" xfId="16395" xr:uid="{00000000-0005-0000-0000-000070400000}"/>
    <cellStyle name="Normal 5 2 2 11 3 2 2" xfId="16396" xr:uid="{00000000-0005-0000-0000-000071400000}"/>
    <cellStyle name="Normal 5 2 2 11 3 3" xfId="16397" xr:uid="{00000000-0005-0000-0000-000072400000}"/>
    <cellStyle name="Normal 5 2 2 11 4" xfId="16398" xr:uid="{00000000-0005-0000-0000-000073400000}"/>
    <cellStyle name="Normal 5 2 2 11 4 2" xfId="16399" xr:uid="{00000000-0005-0000-0000-000074400000}"/>
    <cellStyle name="Normal 5 2 2 11 5" xfId="16400" xr:uid="{00000000-0005-0000-0000-000075400000}"/>
    <cellStyle name="Normal 5 2 2 12" xfId="16401" xr:uid="{00000000-0005-0000-0000-000076400000}"/>
    <cellStyle name="Normal 5 2 2 12 2" xfId="16402" xr:uid="{00000000-0005-0000-0000-000077400000}"/>
    <cellStyle name="Normal 5 2 2 12 2 2" xfId="16403" xr:uid="{00000000-0005-0000-0000-000078400000}"/>
    <cellStyle name="Normal 5 2 2 12 2 2 2" xfId="16404" xr:uid="{00000000-0005-0000-0000-000079400000}"/>
    <cellStyle name="Normal 5 2 2 12 2 3" xfId="16405" xr:uid="{00000000-0005-0000-0000-00007A400000}"/>
    <cellStyle name="Normal 5 2 2 12 3" xfId="16406" xr:uid="{00000000-0005-0000-0000-00007B400000}"/>
    <cellStyle name="Normal 5 2 2 12 3 2" xfId="16407" xr:uid="{00000000-0005-0000-0000-00007C400000}"/>
    <cellStyle name="Normal 5 2 2 12 3 2 2" xfId="16408" xr:uid="{00000000-0005-0000-0000-00007D400000}"/>
    <cellStyle name="Normal 5 2 2 12 3 3" xfId="16409" xr:uid="{00000000-0005-0000-0000-00007E400000}"/>
    <cellStyle name="Normal 5 2 2 12 4" xfId="16410" xr:uid="{00000000-0005-0000-0000-00007F400000}"/>
    <cellStyle name="Normal 5 2 2 12 4 2" xfId="16411" xr:uid="{00000000-0005-0000-0000-000080400000}"/>
    <cellStyle name="Normal 5 2 2 12 5" xfId="16412" xr:uid="{00000000-0005-0000-0000-000081400000}"/>
    <cellStyle name="Normal 5 2 2 13" xfId="16413" xr:uid="{00000000-0005-0000-0000-000082400000}"/>
    <cellStyle name="Normal 5 2 2 13 2" xfId="16414" xr:uid="{00000000-0005-0000-0000-000083400000}"/>
    <cellStyle name="Normal 5 2 2 13 2 2" xfId="16415" xr:uid="{00000000-0005-0000-0000-000084400000}"/>
    <cellStyle name="Normal 5 2 2 13 2 2 2" xfId="16416" xr:uid="{00000000-0005-0000-0000-000085400000}"/>
    <cellStyle name="Normal 5 2 2 13 2 3" xfId="16417" xr:uid="{00000000-0005-0000-0000-000086400000}"/>
    <cellStyle name="Normal 5 2 2 13 3" xfId="16418" xr:uid="{00000000-0005-0000-0000-000087400000}"/>
    <cellStyle name="Normal 5 2 2 13 3 2" xfId="16419" xr:uid="{00000000-0005-0000-0000-000088400000}"/>
    <cellStyle name="Normal 5 2 2 13 3 2 2" xfId="16420" xr:uid="{00000000-0005-0000-0000-000089400000}"/>
    <cellStyle name="Normal 5 2 2 13 3 3" xfId="16421" xr:uid="{00000000-0005-0000-0000-00008A400000}"/>
    <cellStyle name="Normal 5 2 2 13 4" xfId="16422" xr:uid="{00000000-0005-0000-0000-00008B400000}"/>
    <cellStyle name="Normal 5 2 2 13 4 2" xfId="16423" xr:uid="{00000000-0005-0000-0000-00008C400000}"/>
    <cellStyle name="Normal 5 2 2 13 5" xfId="16424" xr:uid="{00000000-0005-0000-0000-00008D400000}"/>
    <cellStyle name="Normal 5 2 2 14" xfId="16425" xr:uid="{00000000-0005-0000-0000-00008E400000}"/>
    <cellStyle name="Normal 5 2 2 14 2" xfId="16426" xr:uid="{00000000-0005-0000-0000-00008F400000}"/>
    <cellStyle name="Normal 5 2 2 14 2 2" xfId="16427" xr:uid="{00000000-0005-0000-0000-000090400000}"/>
    <cellStyle name="Normal 5 2 2 14 2 2 2" xfId="16428" xr:uid="{00000000-0005-0000-0000-000091400000}"/>
    <cellStyle name="Normal 5 2 2 14 2 3" xfId="16429" xr:uid="{00000000-0005-0000-0000-000092400000}"/>
    <cellStyle name="Normal 5 2 2 14 3" xfId="16430" xr:uid="{00000000-0005-0000-0000-000093400000}"/>
    <cellStyle name="Normal 5 2 2 14 3 2" xfId="16431" xr:uid="{00000000-0005-0000-0000-000094400000}"/>
    <cellStyle name="Normal 5 2 2 14 3 2 2" xfId="16432" xr:uid="{00000000-0005-0000-0000-000095400000}"/>
    <cellStyle name="Normal 5 2 2 14 3 3" xfId="16433" xr:uid="{00000000-0005-0000-0000-000096400000}"/>
    <cellStyle name="Normal 5 2 2 14 4" xfId="16434" xr:uid="{00000000-0005-0000-0000-000097400000}"/>
    <cellStyle name="Normal 5 2 2 14 4 2" xfId="16435" xr:uid="{00000000-0005-0000-0000-000098400000}"/>
    <cellStyle name="Normal 5 2 2 14 5" xfId="16436" xr:uid="{00000000-0005-0000-0000-000099400000}"/>
    <cellStyle name="Normal 5 2 2 15" xfId="16437" xr:uid="{00000000-0005-0000-0000-00009A400000}"/>
    <cellStyle name="Normal 5 2 2 15 2" xfId="16438" xr:uid="{00000000-0005-0000-0000-00009B400000}"/>
    <cellStyle name="Normal 5 2 2 15 2 2" xfId="16439" xr:uid="{00000000-0005-0000-0000-00009C400000}"/>
    <cellStyle name="Normal 5 2 2 15 2 2 2" xfId="16440" xr:uid="{00000000-0005-0000-0000-00009D400000}"/>
    <cellStyle name="Normal 5 2 2 15 2 3" xfId="16441" xr:uid="{00000000-0005-0000-0000-00009E400000}"/>
    <cellStyle name="Normal 5 2 2 15 3" xfId="16442" xr:uid="{00000000-0005-0000-0000-00009F400000}"/>
    <cellStyle name="Normal 5 2 2 15 3 2" xfId="16443" xr:uid="{00000000-0005-0000-0000-0000A0400000}"/>
    <cellStyle name="Normal 5 2 2 15 3 2 2" xfId="16444" xr:uid="{00000000-0005-0000-0000-0000A1400000}"/>
    <cellStyle name="Normal 5 2 2 15 3 3" xfId="16445" xr:uid="{00000000-0005-0000-0000-0000A2400000}"/>
    <cellStyle name="Normal 5 2 2 15 4" xfId="16446" xr:uid="{00000000-0005-0000-0000-0000A3400000}"/>
    <cellStyle name="Normal 5 2 2 15 4 2" xfId="16447" xr:uid="{00000000-0005-0000-0000-0000A4400000}"/>
    <cellStyle name="Normal 5 2 2 15 5" xfId="16448" xr:uid="{00000000-0005-0000-0000-0000A5400000}"/>
    <cellStyle name="Normal 5 2 2 16" xfId="16449" xr:uid="{00000000-0005-0000-0000-0000A6400000}"/>
    <cellStyle name="Normal 5 2 2 16 2" xfId="16450" xr:uid="{00000000-0005-0000-0000-0000A7400000}"/>
    <cellStyle name="Normal 5 2 2 16 2 2" xfId="16451" xr:uid="{00000000-0005-0000-0000-0000A8400000}"/>
    <cellStyle name="Normal 5 2 2 16 3" xfId="16452" xr:uid="{00000000-0005-0000-0000-0000A9400000}"/>
    <cellStyle name="Normal 5 2 2 17" xfId="16453" xr:uid="{00000000-0005-0000-0000-0000AA400000}"/>
    <cellStyle name="Normal 5 2 2 17 2" xfId="16454" xr:uid="{00000000-0005-0000-0000-0000AB400000}"/>
    <cellStyle name="Normal 5 2 2 17 2 2" xfId="16455" xr:uid="{00000000-0005-0000-0000-0000AC400000}"/>
    <cellStyle name="Normal 5 2 2 17 3" xfId="16456" xr:uid="{00000000-0005-0000-0000-0000AD400000}"/>
    <cellStyle name="Normal 5 2 2 18" xfId="16457" xr:uid="{00000000-0005-0000-0000-0000AE400000}"/>
    <cellStyle name="Normal 5 2 2 18 2" xfId="16458" xr:uid="{00000000-0005-0000-0000-0000AF400000}"/>
    <cellStyle name="Normal 5 2 2 19" xfId="16459" xr:uid="{00000000-0005-0000-0000-0000B0400000}"/>
    <cellStyle name="Normal 5 2 2 2" xfId="16460" xr:uid="{00000000-0005-0000-0000-0000B1400000}"/>
    <cellStyle name="Normal 5 2 2 2 10" xfId="16461" xr:uid="{00000000-0005-0000-0000-0000B2400000}"/>
    <cellStyle name="Normal 5 2 2 2 2" xfId="16462" xr:uid="{00000000-0005-0000-0000-0000B3400000}"/>
    <cellStyle name="Normal 5 2 2 2 2 2" xfId="16463" xr:uid="{00000000-0005-0000-0000-0000B4400000}"/>
    <cellStyle name="Normal 5 2 2 2 2 2 2" xfId="16464" xr:uid="{00000000-0005-0000-0000-0000B5400000}"/>
    <cellStyle name="Normal 5 2 2 2 2 2 2 2" xfId="16465" xr:uid="{00000000-0005-0000-0000-0000B6400000}"/>
    <cellStyle name="Normal 5 2 2 2 2 2 2 3" xfId="16466" xr:uid="{00000000-0005-0000-0000-0000B7400000}"/>
    <cellStyle name="Normal 5 2 2 2 2 2 2 4" xfId="16467" xr:uid="{00000000-0005-0000-0000-0000B8400000}"/>
    <cellStyle name="Normal 5 2 2 2 2 2 3" xfId="16468" xr:uid="{00000000-0005-0000-0000-0000B9400000}"/>
    <cellStyle name="Normal 5 2 2 2 2 2 4" xfId="16469" xr:uid="{00000000-0005-0000-0000-0000BA400000}"/>
    <cellStyle name="Normal 5 2 2 2 2 2 5" xfId="16470" xr:uid="{00000000-0005-0000-0000-0000BB400000}"/>
    <cellStyle name="Normal 5 2 2 2 2 3" xfId="16471" xr:uid="{00000000-0005-0000-0000-0000BC400000}"/>
    <cellStyle name="Normal 5 2 2 2 2 3 2" xfId="16472" xr:uid="{00000000-0005-0000-0000-0000BD400000}"/>
    <cellStyle name="Normal 5 2 2 2 2 3 2 2" xfId="16473" xr:uid="{00000000-0005-0000-0000-0000BE400000}"/>
    <cellStyle name="Normal 5 2 2 2 2 3 2 3" xfId="16474" xr:uid="{00000000-0005-0000-0000-0000BF400000}"/>
    <cellStyle name="Normal 5 2 2 2 2 3 3" xfId="16475" xr:uid="{00000000-0005-0000-0000-0000C0400000}"/>
    <cellStyle name="Normal 5 2 2 2 2 3 4" xfId="16476" xr:uid="{00000000-0005-0000-0000-0000C1400000}"/>
    <cellStyle name="Normal 5 2 2 2 2 3 5" xfId="16477" xr:uid="{00000000-0005-0000-0000-0000C2400000}"/>
    <cellStyle name="Normal 5 2 2 2 2 4" xfId="16478" xr:uid="{00000000-0005-0000-0000-0000C3400000}"/>
    <cellStyle name="Normal 5 2 2 2 2 4 2" xfId="16479" xr:uid="{00000000-0005-0000-0000-0000C4400000}"/>
    <cellStyle name="Normal 5 2 2 2 2 4 2 2" xfId="16480" xr:uid="{00000000-0005-0000-0000-0000C5400000}"/>
    <cellStyle name="Normal 5 2 2 2 2 4 2 3" xfId="16481" xr:uid="{00000000-0005-0000-0000-0000C6400000}"/>
    <cellStyle name="Normal 5 2 2 2 2 4 3" xfId="16482" xr:uid="{00000000-0005-0000-0000-0000C7400000}"/>
    <cellStyle name="Normal 5 2 2 2 2 4 4" xfId="16483" xr:uid="{00000000-0005-0000-0000-0000C8400000}"/>
    <cellStyle name="Normal 5 2 2 2 2 5" xfId="16484" xr:uid="{00000000-0005-0000-0000-0000C9400000}"/>
    <cellStyle name="Normal 5 2 2 2 2 5 2" xfId="16485" xr:uid="{00000000-0005-0000-0000-0000CA400000}"/>
    <cellStyle name="Normal 5 2 2 2 2 5 3" xfId="16486" xr:uid="{00000000-0005-0000-0000-0000CB400000}"/>
    <cellStyle name="Normal 5 2 2 2 2 6" xfId="16487" xr:uid="{00000000-0005-0000-0000-0000CC400000}"/>
    <cellStyle name="Normal 5 2 2 2 2 7" xfId="16488" xr:uid="{00000000-0005-0000-0000-0000CD400000}"/>
    <cellStyle name="Normal 5 2 2 2 2 8" xfId="16489" xr:uid="{00000000-0005-0000-0000-0000CE400000}"/>
    <cellStyle name="Normal 5 2 2 2 3" xfId="16490" xr:uid="{00000000-0005-0000-0000-0000CF400000}"/>
    <cellStyle name="Normal 5 2 2 2 3 2" xfId="16491" xr:uid="{00000000-0005-0000-0000-0000D0400000}"/>
    <cellStyle name="Normal 5 2 2 2 3 2 2" xfId="16492" xr:uid="{00000000-0005-0000-0000-0000D1400000}"/>
    <cellStyle name="Normal 5 2 2 2 3 2 2 2" xfId="16493" xr:uid="{00000000-0005-0000-0000-0000D2400000}"/>
    <cellStyle name="Normal 5 2 2 2 3 2 3" xfId="16494" xr:uid="{00000000-0005-0000-0000-0000D3400000}"/>
    <cellStyle name="Normal 5 2 2 2 3 2 4" xfId="16495" xr:uid="{00000000-0005-0000-0000-0000D4400000}"/>
    <cellStyle name="Normal 5 2 2 2 3 3" xfId="16496" xr:uid="{00000000-0005-0000-0000-0000D5400000}"/>
    <cellStyle name="Normal 5 2 2 2 3 3 2" xfId="16497" xr:uid="{00000000-0005-0000-0000-0000D6400000}"/>
    <cellStyle name="Normal 5 2 2 2 3 4" xfId="16498" xr:uid="{00000000-0005-0000-0000-0000D7400000}"/>
    <cellStyle name="Normal 5 2 2 2 3 5" xfId="16499" xr:uid="{00000000-0005-0000-0000-0000D8400000}"/>
    <cellStyle name="Normal 5 2 2 2 4" xfId="16500" xr:uid="{00000000-0005-0000-0000-0000D9400000}"/>
    <cellStyle name="Normal 5 2 2 2 4 2" xfId="16501" xr:uid="{00000000-0005-0000-0000-0000DA400000}"/>
    <cellStyle name="Normal 5 2 2 2 4 2 2" xfId="16502" xr:uid="{00000000-0005-0000-0000-0000DB400000}"/>
    <cellStyle name="Normal 5 2 2 2 4 2 3" xfId="16503" xr:uid="{00000000-0005-0000-0000-0000DC400000}"/>
    <cellStyle name="Normal 5 2 2 2 4 2 4" xfId="16504" xr:uid="{00000000-0005-0000-0000-0000DD400000}"/>
    <cellStyle name="Normal 5 2 2 2 4 3" xfId="16505" xr:uid="{00000000-0005-0000-0000-0000DE400000}"/>
    <cellStyle name="Normal 5 2 2 2 4 4" xfId="16506" xr:uid="{00000000-0005-0000-0000-0000DF400000}"/>
    <cellStyle name="Normal 5 2 2 2 4 5" xfId="16507" xr:uid="{00000000-0005-0000-0000-0000E0400000}"/>
    <cellStyle name="Normal 5 2 2 2 5" xfId="16508" xr:uid="{00000000-0005-0000-0000-0000E1400000}"/>
    <cellStyle name="Normal 5 2 2 2 5 2" xfId="16509" xr:uid="{00000000-0005-0000-0000-0000E2400000}"/>
    <cellStyle name="Normal 5 2 2 2 5 2 2" xfId="16510" xr:uid="{00000000-0005-0000-0000-0000E3400000}"/>
    <cellStyle name="Normal 5 2 2 2 5 2 3" xfId="16511" xr:uid="{00000000-0005-0000-0000-0000E4400000}"/>
    <cellStyle name="Normal 5 2 2 2 5 3" xfId="16512" xr:uid="{00000000-0005-0000-0000-0000E5400000}"/>
    <cellStyle name="Normal 5 2 2 2 5 4" xfId="16513" xr:uid="{00000000-0005-0000-0000-0000E6400000}"/>
    <cellStyle name="Normal 5 2 2 2 5 5" xfId="16514" xr:uid="{00000000-0005-0000-0000-0000E7400000}"/>
    <cellStyle name="Normal 5 2 2 2 6" xfId="16515" xr:uid="{00000000-0005-0000-0000-0000E8400000}"/>
    <cellStyle name="Normal 5 2 2 2 6 2" xfId="16516" xr:uid="{00000000-0005-0000-0000-0000E9400000}"/>
    <cellStyle name="Normal 5 2 2 2 6 3" xfId="16517" xr:uid="{00000000-0005-0000-0000-0000EA400000}"/>
    <cellStyle name="Normal 5 2 2 2 7" xfId="16518" xr:uid="{00000000-0005-0000-0000-0000EB400000}"/>
    <cellStyle name="Normal 5 2 2 2 8" xfId="16519" xr:uid="{00000000-0005-0000-0000-0000EC400000}"/>
    <cellStyle name="Normal 5 2 2 2 9" xfId="16520" xr:uid="{00000000-0005-0000-0000-0000ED400000}"/>
    <cellStyle name="Normal 5 2 2 20" xfId="16521" xr:uid="{00000000-0005-0000-0000-0000EE400000}"/>
    <cellStyle name="Normal 5 2 2 3" xfId="16522" xr:uid="{00000000-0005-0000-0000-0000EF400000}"/>
    <cellStyle name="Normal 5 2 2 3 2" xfId="16523" xr:uid="{00000000-0005-0000-0000-0000F0400000}"/>
    <cellStyle name="Normal 5 2 2 3 2 2" xfId="16524" xr:uid="{00000000-0005-0000-0000-0000F1400000}"/>
    <cellStyle name="Normal 5 2 2 3 2 2 2" xfId="16525" xr:uid="{00000000-0005-0000-0000-0000F2400000}"/>
    <cellStyle name="Normal 5 2 2 3 2 3" xfId="16526" xr:uid="{00000000-0005-0000-0000-0000F3400000}"/>
    <cellStyle name="Normal 5 2 2 3 3" xfId="16527" xr:uid="{00000000-0005-0000-0000-0000F4400000}"/>
    <cellStyle name="Normal 5 2 2 3 3 2" xfId="16528" xr:uid="{00000000-0005-0000-0000-0000F5400000}"/>
    <cellStyle name="Normal 5 2 2 3 3 2 2" xfId="16529" xr:uid="{00000000-0005-0000-0000-0000F6400000}"/>
    <cellStyle name="Normal 5 2 2 3 3 3" xfId="16530" xr:uid="{00000000-0005-0000-0000-0000F7400000}"/>
    <cellStyle name="Normal 5 2 2 3 4" xfId="16531" xr:uid="{00000000-0005-0000-0000-0000F8400000}"/>
    <cellStyle name="Normal 5 2 2 3 4 2" xfId="16532" xr:uid="{00000000-0005-0000-0000-0000F9400000}"/>
    <cellStyle name="Normal 5 2 2 3 5" xfId="16533" xr:uid="{00000000-0005-0000-0000-0000FA400000}"/>
    <cellStyle name="Normal 5 2 2 3 6" xfId="16534" xr:uid="{00000000-0005-0000-0000-0000FB400000}"/>
    <cellStyle name="Normal 5 2 2 4" xfId="16535" xr:uid="{00000000-0005-0000-0000-0000FC400000}"/>
    <cellStyle name="Normal 5 2 2 4 2" xfId="16536" xr:uid="{00000000-0005-0000-0000-0000FD400000}"/>
    <cellStyle name="Normal 5 2 2 4 2 2" xfId="16537" xr:uid="{00000000-0005-0000-0000-0000FE400000}"/>
    <cellStyle name="Normal 5 2 2 4 2 2 2" xfId="16538" xr:uid="{00000000-0005-0000-0000-0000FF400000}"/>
    <cellStyle name="Normal 5 2 2 4 2 2 2 2" xfId="16539" xr:uid="{00000000-0005-0000-0000-000000410000}"/>
    <cellStyle name="Normal 5 2 2 4 2 2 3" xfId="16540" xr:uid="{00000000-0005-0000-0000-000001410000}"/>
    <cellStyle name="Normal 5 2 2 4 2 2 4" xfId="16541" xr:uid="{00000000-0005-0000-0000-000002410000}"/>
    <cellStyle name="Normal 5 2 2 4 2 3" xfId="16542" xr:uid="{00000000-0005-0000-0000-000003410000}"/>
    <cellStyle name="Normal 5 2 2 4 2 3 2" xfId="16543" xr:uid="{00000000-0005-0000-0000-000004410000}"/>
    <cellStyle name="Normal 5 2 2 4 2 4" xfId="16544" xr:uid="{00000000-0005-0000-0000-000005410000}"/>
    <cellStyle name="Normal 5 2 2 4 2 5" xfId="16545" xr:uid="{00000000-0005-0000-0000-000006410000}"/>
    <cellStyle name="Normal 5 2 2 4 3" xfId="16546" xr:uid="{00000000-0005-0000-0000-000007410000}"/>
    <cellStyle name="Normal 5 2 2 4 3 2" xfId="16547" xr:uid="{00000000-0005-0000-0000-000008410000}"/>
    <cellStyle name="Normal 5 2 2 4 3 2 2" xfId="16548" xr:uid="{00000000-0005-0000-0000-000009410000}"/>
    <cellStyle name="Normal 5 2 2 4 3 2 2 2" xfId="16549" xr:uid="{00000000-0005-0000-0000-00000A410000}"/>
    <cellStyle name="Normal 5 2 2 4 3 2 3" xfId="16550" xr:uid="{00000000-0005-0000-0000-00000B410000}"/>
    <cellStyle name="Normal 5 2 2 4 3 2 4" xfId="16551" xr:uid="{00000000-0005-0000-0000-00000C410000}"/>
    <cellStyle name="Normal 5 2 2 4 3 3" xfId="16552" xr:uid="{00000000-0005-0000-0000-00000D410000}"/>
    <cellStyle name="Normal 5 2 2 4 3 3 2" xfId="16553" xr:uid="{00000000-0005-0000-0000-00000E410000}"/>
    <cellStyle name="Normal 5 2 2 4 3 4" xfId="16554" xr:uid="{00000000-0005-0000-0000-00000F410000}"/>
    <cellStyle name="Normal 5 2 2 4 3 5" xfId="16555" xr:uid="{00000000-0005-0000-0000-000010410000}"/>
    <cellStyle name="Normal 5 2 2 4 4" xfId="16556" xr:uid="{00000000-0005-0000-0000-000011410000}"/>
    <cellStyle name="Normal 5 2 2 4 4 2" xfId="16557" xr:uid="{00000000-0005-0000-0000-000012410000}"/>
    <cellStyle name="Normal 5 2 2 4 4 2 2" xfId="16558" xr:uid="{00000000-0005-0000-0000-000013410000}"/>
    <cellStyle name="Normal 5 2 2 4 4 2 3" xfId="16559" xr:uid="{00000000-0005-0000-0000-000014410000}"/>
    <cellStyle name="Normal 5 2 2 4 4 2 4" xfId="16560" xr:uid="{00000000-0005-0000-0000-000015410000}"/>
    <cellStyle name="Normal 5 2 2 4 4 3" xfId="16561" xr:uid="{00000000-0005-0000-0000-000016410000}"/>
    <cellStyle name="Normal 5 2 2 4 4 4" xfId="16562" xr:uid="{00000000-0005-0000-0000-000017410000}"/>
    <cellStyle name="Normal 5 2 2 4 4 5" xfId="16563" xr:uid="{00000000-0005-0000-0000-000018410000}"/>
    <cellStyle name="Normal 5 2 2 4 5" xfId="16564" xr:uid="{00000000-0005-0000-0000-000019410000}"/>
    <cellStyle name="Normal 5 2 2 4 5 2" xfId="16565" xr:uid="{00000000-0005-0000-0000-00001A410000}"/>
    <cellStyle name="Normal 5 2 2 4 5 3" xfId="16566" xr:uid="{00000000-0005-0000-0000-00001B410000}"/>
    <cellStyle name="Normal 5 2 2 4 5 4" xfId="16567" xr:uid="{00000000-0005-0000-0000-00001C410000}"/>
    <cellStyle name="Normal 5 2 2 4 6" xfId="16568" xr:uid="{00000000-0005-0000-0000-00001D410000}"/>
    <cellStyle name="Normal 5 2 2 4 7" xfId="16569" xr:uid="{00000000-0005-0000-0000-00001E410000}"/>
    <cellStyle name="Normal 5 2 2 4 8" xfId="16570" xr:uid="{00000000-0005-0000-0000-00001F410000}"/>
    <cellStyle name="Normal 5 2 2 5" xfId="16571" xr:uid="{00000000-0005-0000-0000-000020410000}"/>
    <cellStyle name="Normal 5 2 2 5 2" xfId="16572" xr:uid="{00000000-0005-0000-0000-000021410000}"/>
    <cellStyle name="Normal 5 2 2 5 2 2" xfId="16573" xr:uid="{00000000-0005-0000-0000-000022410000}"/>
    <cellStyle name="Normal 5 2 2 5 2 2 2" xfId="16574" xr:uid="{00000000-0005-0000-0000-000023410000}"/>
    <cellStyle name="Normal 5 2 2 5 2 2 3" xfId="16575" xr:uid="{00000000-0005-0000-0000-000024410000}"/>
    <cellStyle name="Normal 5 2 2 5 2 3" xfId="16576" xr:uid="{00000000-0005-0000-0000-000025410000}"/>
    <cellStyle name="Normal 5 2 2 5 2 3 2" xfId="16577" xr:uid="{00000000-0005-0000-0000-000026410000}"/>
    <cellStyle name="Normal 5 2 2 5 2 4" xfId="16578" xr:uid="{00000000-0005-0000-0000-000027410000}"/>
    <cellStyle name="Normal 5 2 2 5 3" xfId="16579" xr:uid="{00000000-0005-0000-0000-000028410000}"/>
    <cellStyle name="Normal 5 2 2 5 3 2" xfId="16580" xr:uid="{00000000-0005-0000-0000-000029410000}"/>
    <cellStyle name="Normal 5 2 2 5 3 2 2" xfId="16581" xr:uid="{00000000-0005-0000-0000-00002A410000}"/>
    <cellStyle name="Normal 5 2 2 5 3 3" xfId="16582" xr:uid="{00000000-0005-0000-0000-00002B410000}"/>
    <cellStyle name="Normal 5 2 2 5 3 4" xfId="16583" xr:uid="{00000000-0005-0000-0000-00002C410000}"/>
    <cellStyle name="Normal 5 2 2 5 4" xfId="16584" xr:uid="{00000000-0005-0000-0000-00002D410000}"/>
    <cellStyle name="Normal 5 2 2 5 4 2" xfId="16585" xr:uid="{00000000-0005-0000-0000-00002E410000}"/>
    <cellStyle name="Normal 5 2 2 5 4 3" xfId="16586" xr:uid="{00000000-0005-0000-0000-00002F410000}"/>
    <cellStyle name="Normal 5 2 2 5 5" xfId="16587" xr:uid="{00000000-0005-0000-0000-000030410000}"/>
    <cellStyle name="Normal 5 2 2 5 6" xfId="16588" xr:uid="{00000000-0005-0000-0000-000031410000}"/>
    <cellStyle name="Normal 5 2 2 6" xfId="16589" xr:uid="{00000000-0005-0000-0000-000032410000}"/>
    <cellStyle name="Normal 5 2 2 6 2" xfId="16590" xr:uid="{00000000-0005-0000-0000-000033410000}"/>
    <cellStyle name="Normal 5 2 2 6 2 2" xfId="16591" xr:uid="{00000000-0005-0000-0000-000034410000}"/>
    <cellStyle name="Normal 5 2 2 6 2 2 2" xfId="16592" xr:uid="{00000000-0005-0000-0000-000035410000}"/>
    <cellStyle name="Normal 5 2 2 6 2 2 3" xfId="16593" xr:uid="{00000000-0005-0000-0000-000036410000}"/>
    <cellStyle name="Normal 5 2 2 6 2 3" xfId="16594" xr:uid="{00000000-0005-0000-0000-000037410000}"/>
    <cellStyle name="Normal 5 2 2 6 2 3 2" xfId="16595" xr:uid="{00000000-0005-0000-0000-000038410000}"/>
    <cellStyle name="Normal 5 2 2 6 2 4" xfId="16596" xr:uid="{00000000-0005-0000-0000-000039410000}"/>
    <cellStyle name="Normal 5 2 2 6 3" xfId="16597" xr:uid="{00000000-0005-0000-0000-00003A410000}"/>
    <cellStyle name="Normal 5 2 2 6 3 2" xfId="16598" xr:uid="{00000000-0005-0000-0000-00003B410000}"/>
    <cellStyle name="Normal 5 2 2 6 3 2 2" xfId="16599" xr:uid="{00000000-0005-0000-0000-00003C410000}"/>
    <cellStyle name="Normal 5 2 2 6 3 3" xfId="16600" xr:uid="{00000000-0005-0000-0000-00003D410000}"/>
    <cellStyle name="Normal 5 2 2 6 3 4" xfId="16601" xr:uid="{00000000-0005-0000-0000-00003E410000}"/>
    <cellStyle name="Normal 5 2 2 6 4" xfId="16602" xr:uid="{00000000-0005-0000-0000-00003F410000}"/>
    <cellStyle name="Normal 5 2 2 6 4 2" xfId="16603" xr:uid="{00000000-0005-0000-0000-000040410000}"/>
    <cellStyle name="Normal 5 2 2 6 4 3" xfId="16604" xr:uid="{00000000-0005-0000-0000-000041410000}"/>
    <cellStyle name="Normal 5 2 2 6 5" xfId="16605" xr:uid="{00000000-0005-0000-0000-000042410000}"/>
    <cellStyle name="Normal 5 2 2 6 6" xfId="16606" xr:uid="{00000000-0005-0000-0000-000043410000}"/>
    <cellStyle name="Normal 5 2 2 7" xfId="16607" xr:uid="{00000000-0005-0000-0000-000044410000}"/>
    <cellStyle name="Normal 5 2 2 7 2" xfId="16608" xr:uid="{00000000-0005-0000-0000-000045410000}"/>
    <cellStyle name="Normal 5 2 2 7 2 2" xfId="16609" xr:uid="{00000000-0005-0000-0000-000046410000}"/>
    <cellStyle name="Normal 5 2 2 7 2 2 2" xfId="16610" xr:uid="{00000000-0005-0000-0000-000047410000}"/>
    <cellStyle name="Normal 5 2 2 7 2 2 3" xfId="16611" xr:uid="{00000000-0005-0000-0000-000048410000}"/>
    <cellStyle name="Normal 5 2 2 7 2 3" xfId="16612" xr:uid="{00000000-0005-0000-0000-000049410000}"/>
    <cellStyle name="Normal 5 2 2 7 2 3 2" xfId="16613" xr:uid="{00000000-0005-0000-0000-00004A410000}"/>
    <cellStyle name="Normal 5 2 2 7 2 4" xfId="16614" xr:uid="{00000000-0005-0000-0000-00004B410000}"/>
    <cellStyle name="Normal 5 2 2 7 3" xfId="16615" xr:uid="{00000000-0005-0000-0000-00004C410000}"/>
    <cellStyle name="Normal 5 2 2 7 3 2" xfId="16616" xr:uid="{00000000-0005-0000-0000-00004D410000}"/>
    <cellStyle name="Normal 5 2 2 7 3 2 2" xfId="16617" xr:uid="{00000000-0005-0000-0000-00004E410000}"/>
    <cellStyle name="Normal 5 2 2 7 3 3" xfId="16618" xr:uid="{00000000-0005-0000-0000-00004F410000}"/>
    <cellStyle name="Normal 5 2 2 7 3 4" xfId="16619" xr:uid="{00000000-0005-0000-0000-000050410000}"/>
    <cellStyle name="Normal 5 2 2 7 4" xfId="16620" xr:uid="{00000000-0005-0000-0000-000051410000}"/>
    <cellStyle name="Normal 5 2 2 7 4 2" xfId="16621" xr:uid="{00000000-0005-0000-0000-000052410000}"/>
    <cellStyle name="Normal 5 2 2 7 4 3" xfId="16622" xr:uid="{00000000-0005-0000-0000-000053410000}"/>
    <cellStyle name="Normal 5 2 2 7 5" xfId="16623" xr:uid="{00000000-0005-0000-0000-000054410000}"/>
    <cellStyle name="Normal 5 2 2 7 6" xfId="16624" xr:uid="{00000000-0005-0000-0000-000055410000}"/>
    <cellStyle name="Normal 5 2 2 8" xfId="16625" xr:uid="{00000000-0005-0000-0000-000056410000}"/>
    <cellStyle name="Normal 5 2 2 8 2" xfId="16626" xr:uid="{00000000-0005-0000-0000-000057410000}"/>
    <cellStyle name="Normal 5 2 2 8 2 2" xfId="16627" xr:uid="{00000000-0005-0000-0000-000058410000}"/>
    <cellStyle name="Normal 5 2 2 8 2 2 2" xfId="16628" xr:uid="{00000000-0005-0000-0000-000059410000}"/>
    <cellStyle name="Normal 5 2 2 8 2 3" xfId="16629" xr:uid="{00000000-0005-0000-0000-00005A410000}"/>
    <cellStyle name="Normal 5 2 2 8 2 4" xfId="16630" xr:uid="{00000000-0005-0000-0000-00005B410000}"/>
    <cellStyle name="Normal 5 2 2 8 3" xfId="16631" xr:uid="{00000000-0005-0000-0000-00005C410000}"/>
    <cellStyle name="Normal 5 2 2 8 3 2" xfId="16632" xr:uid="{00000000-0005-0000-0000-00005D410000}"/>
    <cellStyle name="Normal 5 2 2 8 3 2 2" xfId="16633" xr:uid="{00000000-0005-0000-0000-00005E410000}"/>
    <cellStyle name="Normal 5 2 2 8 3 3" xfId="16634" xr:uid="{00000000-0005-0000-0000-00005F410000}"/>
    <cellStyle name="Normal 5 2 2 8 3 4" xfId="16635" xr:uid="{00000000-0005-0000-0000-000060410000}"/>
    <cellStyle name="Normal 5 2 2 8 4" xfId="16636" xr:uid="{00000000-0005-0000-0000-000061410000}"/>
    <cellStyle name="Normal 5 2 2 8 4 2" xfId="16637" xr:uid="{00000000-0005-0000-0000-000062410000}"/>
    <cellStyle name="Normal 5 2 2 8 5" xfId="16638" xr:uid="{00000000-0005-0000-0000-000063410000}"/>
    <cellStyle name="Normal 5 2 2 8 6" xfId="16639" xr:uid="{00000000-0005-0000-0000-000064410000}"/>
    <cellStyle name="Normal 5 2 2 9" xfId="16640" xr:uid="{00000000-0005-0000-0000-000065410000}"/>
    <cellStyle name="Normal 5 2 2 9 2" xfId="16641" xr:uid="{00000000-0005-0000-0000-000066410000}"/>
    <cellStyle name="Normal 5 2 2 9 2 2" xfId="16642" xr:uid="{00000000-0005-0000-0000-000067410000}"/>
    <cellStyle name="Normal 5 2 2 9 2 2 2" xfId="16643" xr:uid="{00000000-0005-0000-0000-000068410000}"/>
    <cellStyle name="Normal 5 2 2 9 2 3" xfId="16644" xr:uid="{00000000-0005-0000-0000-000069410000}"/>
    <cellStyle name="Normal 5 2 2 9 3" xfId="16645" xr:uid="{00000000-0005-0000-0000-00006A410000}"/>
    <cellStyle name="Normal 5 2 2 9 3 2" xfId="16646" xr:uid="{00000000-0005-0000-0000-00006B410000}"/>
    <cellStyle name="Normal 5 2 2 9 3 2 2" xfId="16647" xr:uid="{00000000-0005-0000-0000-00006C410000}"/>
    <cellStyle name="Normal 5 2 2 9 3 3" xfId="16648" xr:uid="{00000000-0005-0000-0000-00006D410000}"/>
    <cellStyle name="Normal 5 2 2 9 4" xfId="16649" xr:uid="{00000000-0005-0000-0000-00006E410000}"/>
    <cellStyle name="Normal 5 2 2 9 4 2" xfId="16650" xr:uid="{00000000-0005-0000-0000-00006F410000}"/>
    <cellStyle name="Normal 5 2 2 9 5" xfId="16651" xr:uid="{00000000-0005-0000-0000-000070410000}"/>
    <cellStyle name="Normal 5 2 2 9 6" xfId="16652" xr:uid="{00000000-0005-0000-0000-000071410000}"/>
    <cellStyle name="Normal 5 2 20" xfId="16653" xr:uid="{00000000-0005-0000-0000-000072410000}"/>
    <cellStyle name="Normal 5 2 20 2" xfId="16654" xr:uid="{00000000-0005-0000-0000-000073410000}"/>
    <cellStyle name="Normal 5 2 21" xfId="16655" xr:uid="{00000000-0005-0000-0000-000074410000}"/>
    <cellStyle name="Normal 5 2 22" xfId="16656" xr:uid="{00000000-0005-0000-0000-000075410000}"/>
    <cellStyle name="Normal 5 2 23" xfId="16657" xr:uid="{00000000-0005-0000-0000-000076410000}"/>
    <cellStyle name="Normal 5 2 24" xfId="16658" xr:uid="{00000000-0005-0000-0000-000077410000}"/>
    <cellStyle name="Normal 5 2 25" xfId="16659" xr:uid="{00000000-0005-0000-0000-000078410000}"/>
    <cellStyle name="Normal 5 2 3" xfId="16660" xr:uid="{00000000-0005-0000-0000-000079410000}"/>
    <cellStyle name="Normal 5 2 3 10" xfId="16661" xr:uid="{00000000-0005-0000-0000-00007A410000}"/>
    <cellStyle name="Normal 5 2 3 11" xfId="16662" xr:uid="{00000000-0005-0000-0000-00007B410000}"/>
    <cellStyle name="Normal 5 2 3 12" xfId="16663" xr:uid="{00000000-0005-0000-0000-00007C410000}"/>
    <cellStyle name="Normal 5 2 3 2" xfId="16664" xr:uid="{00000000-0005-0000-0000-00007D410000}"/>
    <cellStyle name="Normal 5 2 3 2 2" xfId="16665" xr:uid="{00000000-0005-0000-0000-00007E410000}"/>
    <cellStyle name="Normal 5 2 3 2 2 2" xfId="16666" xr:uid="{00000000-0005-0000-0000-00007F410000}"/>
    <cellStyle name="Normal 5 2 3 2 3" xfId="16667" xr:uid="{00000000-0005-0000-0000-000080410000}"/>
    <cellStyle name="Normal 5 2 3 2 4" xfId="16668" xr:uid="{00000000-0005-0000-0000-000081410000}"/>
    <cellStyle name="Normal 5 2 3 3" xfId="16669" xr:uid="{00000000-0005-0000-0000-000082410000}"/>
    <cellStyle name="Normal 5 2 3 3 2" xfId="16670" xr:uid="{00000000-0005-0000-0000-000083410000}"/>
    <cellStyle name="Normal 5 2 3 3 2 2" xfId="16671" xr:uid="{00000000-0005-0000-0000-000084410000}"/>
    <cellStyle name="Normal 5 2 3 3 2 2 2" xfId="16672" xr:uid="{00000000-0005-0000-0000-000085410000}"/>
    <cellStyle name="Normal 5 2 3 3 2 2 2 2" xfId="16673" xr:uid="{00000000-0005-0000-0000-000086410000}"/>
    <cellStyle name="Normal 5 2 3 3 2 2 2 3" xfId="16674" xr:uid="{00000000-0005-0000-0000-000087410000}"/>
    <cellStyle name="Normal 5 2 3 3 2 2 3" xfId="16675" xr:uid="{00000000-0005-0000-0000-000088410000}"/>
    <cellStyle name="Normal 5 2 3 3 2 2 4" xfId="16676" xr:uid="{00000000-0005-0000-0000-000089410000}"/>
    <cellStyle name="Normal 5 2 3 3 2 2 5" xfId="16677" xr:uid="{00000000-0005-0000-0000-00008A410000}"/>
    <cellStyle name="Normal 5 2 3 3 2 3" xfId="16678" xr:uid="{00000000-0005-0000-0000-00008B410000}"/>
    <cellStyle name="Normal 5 2 3 3 2 3 2" xfId="16679" xr:uid="{00000000-0005-0000-0000-00008C410000}"/>
    <cellStyle name="Normal 5 2 3 3 2 3 2 2" xfId="16680" xr:uid="{00000000-0005-0000-0000-00008D410000}"/>
    <cellStyle name="Normal 5 2 3 3 2 3 2 3" xfId="16681" xr:uid="{00000000-0005-0000-0000-00008E410000}"/>
    <cellStyle name="Normal 5 2 3 3 2 3 3" xfId="16682" xr:uid="{00000000-0005-0000-0000-00008F410000}"/>
    <cellStyle name="Normal 5 2 3 3 2 3 4" xfId="16683" xr:uid="{00000000-0005-0000-0000-000090410000}"/>
    <cellStyle name="Normal 5 2 3 3 2 4" xfId="16684" xr:uid="{00000000-0005-0000-0000-000091410000}"/>
    <cellStyle name="Normal 5 2 3 3 2 4 2" xfId="16685" xr:uid="{00000000-0005-0000-0000-000092410000}"/>
    <cellStyle name="Normal 5 2 3 3 2 4 2 2" xfId="16686" xr:uid="{00000000-0005-0000-0000-000093410000}"/>
    <cellStyle name="Normal 5 2 3 3 2 4 2 3" xfId="16687" xr:uid="{00000000-0005-0000-0000-000094410000}"/>
    <cellStyle name="Normal 5 2 3 3 2 4 3" xfId="16688" xr:uid="{00000000-0005-0000-0000-000095410000}"/>
    <cellStyle name="Normal 5 2 3 3 2 4 4" xfId="16689" xr:uid="{00000000-0005-0000-0000-000096410000}"/>
    <cellStyle name="Normal 5 2 3 3 2 5" xfId="16690" xr:uid="{00000000-0005-0000-0000-000097410000}"/>
    <cellStyle name="Normal 5 2 3 3 2 5 2" xfId="16691" xr:uid="{00000000-0005-0000-0000-000098410000}"/>
    <cellStyle name="Normal 5 2 3 3 2 5 3" xfId="16692" xr:uid="{00000000-0005-0000-0000-000099410000}"/>
    <cellStyle name="Normal 5 2 3 3 2 6" xfId="16693" xr:uid="{00000000-0005-0000-0000-00009A410000}"/>
    <cellStyle name="Normal 5 2 3 3 2 7" xfId="16694" xr:uid="{00000000-0005-0000-0000-00009B410000}"/>
    <cellStyle name="Normal 5 2 3 3 2 8" xfId="16695" xr:uid="{00000000-0005-0000-0000-00009C410000}"/>
    <cellStyle name="Normal 5 2 3 3 3" xfId="16696" xr:uid="{00000000-0005-0000-0000-00009D410000}"/>
    <cellStyle name="Normal 5 2 3 3 3 2" xfId="16697" xr:uid="{00000000-0005-0000-0000-00009E410000}"/>
    <cellStyle name="Normal 5 2 3 3 3 2 2" xfId="16698" xr:uid="{00000000-0005-0000-0000-00009F410000}"/>
    <cellStyle name="Normal 5 2 3 3 3 2 3" xfId="16699" xr:uid="{00000000-0005-0000-0000-0000A0410000}"/>
    <cellStyle name="Normal 5 2 3 3 3 3" xfId="16700" xr:uid="{00000000-0005-0000-0000-0000A1410000}"/>
    <cellStyle name="Normal 5 2 3 3 3 4" xfId="16701" xr:uid="{00000000-0005-0000-0000-0000A2410000}"/>
    <cellStyle name="Normal 5 2 3 3 3 5" xfId="16702" xr:uid="{00000000-0005-0000-0000-0000A3410000}"/>
    <cellStyle name="Normal 5 2 3 3 4" xfId="16703" xr:uid="{00000000-0005-0000-0000-0000A4410000}"/>
    <cellStyle name="Normal 5 2 3 3 4 2" xfId="16704" xr:uid="{00000000-0005-0000-0000-0000A5410000}"/>
    <cellStyle name="Normal 5 2 3 3 4 2 2" xfId="16705" xr:uid="{00000000-0005-0000-0000-0000A6410000}"/>
    <cellStyle name="Normal 5 2 3 3 4 2 3" xfId="16706" xr:uid="{00000000-0005-0000-0000-0000A7410000}"/>
    <cellStyle name="Normal 5 2 3 3 4 3" xfId="16707" xr:uid="{00000000-0005-0000-0000-0000A8410000}"/>
    <cellStyle name="Normal 5 2 3 3 4 4" xfId="16708" xr:uid="{00000000-0005-0000-0000-0000A9410000}"/>
    <cellStyle name="Normal 5 2 3 3 5" xfId="16709" xr:uid="{00000000-0005-0000-0000-0000AA410000}"/>
    <cellStyle name="Normal 5 2 3 3 5 2" xfId="16710" xr:uid="{00000000-0005-0000-0000-0000AB410000}"/>
    <cellStyle name="Normal 5 2 3 3 5 2 2" xfId="16711" xr:uid="{00000000-0005-0000-0000-0000AC410000}"/>
    <cellStyle name="Normal 5 2 3 3 5 2 3" xfId="16712" xr:uid="{00000000-0005-0000-0000-0000AD410000}"/>
    <cellStyle name="Normal 5 2 3 3 5 3" xfId="16713" xr:uid="{00000000-0005-0000-0000-0000AE410000}"/>
    <cellStyle name="Normal 5 2 3 3 5 4" xfId="16714" xr:uid="{00000000-0005-0000-0000-0000AF410000}"/>
    <cellStyle name="Normal 5 2 3 3 6" xfId="16715" xr:uid="{00000000-0005-0000-0000-0000B0410000}"/>
    <cellStyle name="Normal 5 2 3 3 6 2" xfId="16716" xr:uid="{00000000-0005-0000-0000-0000B1410000}"/>
    <cellStyle name="Normal 5 2 3 3 6 3" xfId="16717" xr:uid="{00000000-0005-0000-0000-0000B2410000}"/>
    <cellStyle name="Normal 5 2 3 3 7" xfId="16718" xr:uid="{00000000-0005-0000-0000-0000B3410000}"/>
    <cellStyle name="Normal 5 2 3 3 8" xfId="16719" xr:uid="{00000000-0005-0000-0000-0000B4410000}"/>
    <cellStyle name="Normal 5 2 3 3 9" xfId="16720" xr:uid="{00000000-0005-0000-0000-0000B5410000}"/>
    <cellStyle name="Normal 5 2 3 4" xfId="16721" xr:uid="{00000000-0005-0000-0000-0000B6410000}"/>
    <cellStyle name="Normal 5 2 3 4 2" xfId="16722" xr:uid="{00000000-0005-0000-0000-0000B7410000}"/>
    <cellStyle name="Normal 5 2 3 4 2 2" xfId="16723" xr:uid="{00000000-0005-0000-0000-0000B8410000}"/>
    <cellStyle name="Normal 5 2 3 4 2 2 2" xfId="16724" xr:uid="{00000000-0005-0000-0000-0000B9410000}"/>
    <cellStyle name="Normal 5 2 3 4 2 2 3" xfId="16725" xr:uid="{00000000-0005-0000-0000-0000BA410000}"/>
    <cellStyle name="Normal 5 2 3 4 2 3" xfId="16726" xr:uid="{00000000-0005-0000-0000-0000BB410000}"/>
    <cellStyle name="Normal 5 2 3 4 2 4" xfId="16727" xr:uid="{00000000-0005-0000-0000-0000BC410000}"/>
    <cellStyle name="Normal 5 2 3 4 2 5" xfId="16728" xr:uid="{00000000-0005-0000-0000-0000BD410000}"/>
    <cellStyle name="Normal 5 2 3 4 3" xfId="16729" xr:uid="{00000000-0005-0000-0000-0000BE410000}"/>
    <cellStyle name="Normal 5 2 3 4 3 2" xfId="16730" xr:uid="{00000000-0005-0000-0000-0000BF410000}"/>
    <cellStyle name="Normal 5 2 3 4 3 2 2" xfId="16731" xr:uid="{00000000-0005-0000-0000-0000C0410000}"/>
    <cellStyle name="Normal 5 2 3 4 3 2 3" xfId="16732" xr:uid="{00000000-0005-0000-0000-0000C1410000}"/>
    <cellStyle name="Normal 5 2 3 4 3 3" xfId="16733" xr:uid="{00000000-0005-0000-0000-0000C2410000}"/>
    <cellStyle name="Normal 5 2 3 4 3 4" xfId="16734" xr:uid="{00000000-0005-0000-0000-0000C3410000}"/>
    <cellStyle name="Normal 5 2 3 4 4" xfId="16735" xr:uid="{00000000-0005-0000-0000-0000C4410000}"/>
    <cellStyle name="Normal 5 2 3 4 4 2" xfId="16736" xr:uid="{00000000-0005-0000-0000-0000C5410000}"/>
    <cellStyle name="Normal 5 2 3 4 4 2 2" xfId="16737" xr:uid="{00000000-0005-0000-0000-0000C6410000}"/>
    <cellStyle name="Normal 5 2 3 4 4 2 3" xfId="16738" xr:uid="{00000000-0005-0000-0000-0000C7410000}"/>
    <cellStyle name="Normal 5 2 3 4 4 3" xfId="16739" xr:uid="{00000000-0005-0000-0000-0000C8410000}"/>
    <cellStyle name="Normal 5 2 3 4 4 4" xfId="16740" xr:uid="{00000000-0005-0000-0000-0000C9410000}"/>
    <cellStyle name="Normal 5 2 3 4 5" xfId="16741" xr:uid="{00000000-0005-0000-0000-0000CA410000}"/>
    <cellStyle name="Normal 5 2 3 4 5 2" xfId="16742" xr:uid="{00000000-0005-0000-0000-0000CB410000}"/>
    <cellStyle name="Normal 5 2 3 4 5 3" xfId="16743" xr:uid="{00000000-0005-0000-0000-0000CC410000}"/>
    <cellStyle name="Normal 5 2 3 4 6" xfId="16744" xr:uid="{00000000-0005-0000-0000-0000CD410000}"/>
    <cellStyle name="Normal 5 2 3 4 7" xfId="16745" xr:uid="{00000000-0005-0000-0000-0000CE410000}"/>
    <cellStyle name="Normal 5 2 3 4 8" xfId="16746" xr:uid="{00000000-0005-0000-0000-0000CF410000}"/>
    <cellStyle name="Normal 5 2 3 5" xfId="16747" xr:uid="{00000000-0005-0000-0000-0000D0410000}"/>
    <cellStyle name="Normal 5 2 3 5 2" xfId="16748" xr:uid="{00000000-0005-0000-0000-0000D1410000}"/>
    <cellStyle name="Normal 5 2 3 5 2 2" xfId="16749" xr:uid="{00000000-0005-0000-0000-0000D2410000}"/>
    <cellStyle name="Normal 5 2 3 5 2 3" xfId="16750" xr:uid="{00000000-0005-0000-0000-0000D3410000}"/>
    <cellStyle name="Normal 5 2 3 5 3" xfId="16751" xr:uid="{00000000-0005-0000-0000-0000D4410000}"/>
    <cellStyle name="Normal 5 2 3 5 4" xfId="16752" xr:uid="{00000000-0005-0000-0000-0000D5410000}"/>
    <cellStyle name="Normal 5 2 3 5 5" xfId="16753" xr:uid="{00000000-0005-0000-0000-0000D6410000}"/>
    <cellStyle name="Normal 5 2 3 6" xfId="16754" xr:uid="{00000000-0005-0000-0000-0000D7410000}"/>
    <cellStyle name="Normal 5 2 3 6 2" xfId="16755" xr:uid="{00000000-0005-0000-0000-0000D8410000}"/>
    <cellStyle name="Normal 5 2 3 6 2 2" xfId="16756" xr:uid="{00000000-0005-0000-0000-0000D9410000}"/>
    <cellStyle name="Normal 5 2 3 6 2 3" xfId="16757" xr:uid="{00000000-0005-0000-0000-0000DA410000}"/>
    <cellStyle name="Normal 5 2 3 6 3" xfId="16758" xr:uid="{00000000-0005-0000-0000-0000DB410000}"/>
    <cellStyle name="Normal 5 2 3 6 4" xfId="16759" xr:uid="{00000000-0005-0000-0000-0000DC410000}"/>
    <cellStyle name="Normal 5 2 3 7" xfId="16760" xr:uid="{00000000-0005-0000-0000-0000DD410000}"/>
    <cellStyle name="Normal 5 2 3 7 2" xfId="16761" xr:uid="{00000000-0005-0000-0000-0000DE410000}"/>
    <cellStyle name="Normal 5 2 3 7 2 2" xfId="16762" xr:uid="{00000000-0005-0000-0000-0000DF410000}"/>
    <cellStyle name="Normal 5 2 3 7 2 3" xfId="16763" xr:uid="{00000000-0005-0000-0000-0000E0410000}"/>
    <cellStyle name="Normal 5 2 3 7 3" xfId="16764" xr:uid="{00000000-0005-0000-0000-0000E1410000}"/>
    <cellStyle name="Normal 5 2 3 7 4" xfId="16765" xr:uid="{00000000-0005-0000-0000-0000E2410000}"/>
    <cellStyle name="Normal 5 2 3 8" xfId="16766" xr:uid="{00000000-0005-0000-0000-0000E3410000}"/>
    <cellStyle name="Normal 5 2 3 8 2" xfId="16767" xr:uid="{00000000-0005-0000-0000-0000E4410000}"/>
    <cellStyle name="Normal 5 2 3 8 3" xfId="16768" xr:uid="{00000000-0005-0000-0000-0000E5410000}"/>
    <cellStyle name="Normal 5 2 3 9" xfId="16769" xr:uid="{00000000-0005-0000-0000-0000E6410000}"/>
    <cellStyle name="Normal 5 2 4" xfId="16770" xr:uid="{00000000-0005-0000-0000-0000E7410000}"/>
    <cellStyle name="Normal 5 2 4 10" xfId="16771" xr:uid="{00000000-0005-0000-0000-0000E8410000}"/>
    <cellStyle name="Normal 5 2 4 11" xfId="16772" xr:uid="{00000000-0005-0000-0000-0000E9410000}"/>
    <cellStyle name="Normal 5 2 4 12" xfId="16773" xr:uid="{00000000-0005-0000-0000-0000EA410000}"/>
    <cellStyle name="Normal 5 2 4 13" xfId="16774" xr:uid="{00000000-0005-0000-0000-0000EB410000}"/>
    <cellStyle name="Normal 5 2 4 14" xfId="16775" xr:uid="{00000000-0005-0000-0000-0000EC410000}"/>
    <cellStyle name="Normal 5 2 4 2" xfId="16776" xr:uid="{00000000-0005-0000-0000-0000ED410000}"/>
    <cellStyle name="Normal 5 2 4 2 2" xfId="16777" xr:uid="{00000000-0005-0000-0000-0000EE410000}"/>
    <cellStyle name="Normal 5 2 4 2 2 2" xfId="16778" xr:uid="{00000000-0005-0000-0000-0000EF410000}"/>
    <cellStyle name="Normal 5 2 4 2 2 2 2" xfId="16779" xr:uid="{00000000-0005-0000-0000-0000F0410000}"/>
    <cellStyle name="Normal 5 2 4 2 2 2 2 2" xfId="16780" xr:uid="{00000000-0005-0000-0000-0000F1410000}"/>
    <cellStyle name="Normal 5 2 4 2 2 2 2 3" xfId="16781" xr:uid="{00000000-0005-0000-0000-0000F2410000}"/>
    <cellStyle name="Normal 5 2 4 2 2 2 3" xfId="16782" xr:uid="{00000000-0005-0000-0000-0000F3410000}"/>
    <cellStyle name="Normal 5 2 4 2 2 2 4" xfId="16783" xr:uid="{00000000-0005-0000-0000-0000F4410000}"/>
    <cellStyle name="Normal 5 2 4 2 2 2 5" xfId="16784" xr:uid="{00000000-0005-0000-0000-0000F5410000}"/>
    <cellStyle name="Normal 5 2 4 2 2 3" xfId="16785" xr:uid="{00000000-0005-0000-0000-0000F6410000}"/>
    <cellStyle name="Normal 5 2 4 2 2 3 2" xfId="16786" xr:uid="{00000000-0005-0000-0000-0000F7410000}"/>
    <cellStyle name="Normal 5 2 4 2 2 3 2 2" xfId="16787" xr:uid="{00000000-0005-0000-0000-0000F8410000}"/>
    <cellStyle name="Normal 5 2 4 2 2 3 2 3" xfId="16788" xr:uid="{00000000-0005-0000-0000-0000F9410000}"/>
    <cellStyle name="Normal 5 2 4 2 2 3 3" xfId="16789" xr:uid="{00000000-0005-0000-0000-0000FA410000}"/>
    <cellStyle name="Normal 5 2 4 2 2 3 4" xfId="16790" xr:uid="{00000000-0005-0000-0000-0000FB410000}"/>
    <cellStyle name="Normal 5 2 4 2 2 4" xfId="16791" xr:uid="{00000000-0005-0000-0000-0000FC410000}"/>
    <cellStyle name="Normal 5 2 4 2 2 4 2" xfId="16792" xr:uid="{00000000-0005-0000-0000-0000FD410000}"/>
    <cellStyle name="Normal 5 2 4 2 2 4 2 2" xfId="16793" xr:uid="{00000000-0005-0000-0000-0000FE410000}"/>
    <cellStyle name="Normal 5 2 4 2 2 4 2 3" xfId="16794" xr:uid="{00000000-0005-0000-0000-0000FF410000}"/>
    <cellStyle name="Normal 5 2 4 2 2 4 3" xfId="16795" xr:uid="{00000000-0005-0000-0000-000000420000}"/>
    <cellStyle name="Normal 5 2 4 2 2 4 4" xfId="16796" xr:uid="{00000000-0005-0000-0000-000001420000}"/>
    <cellStyle name="Normal 5 2 4 2 2 5" xfId="16797" xr:uid="{00000000-0005-0000-0000-000002420000}"/>
    <cellStyle name="Normal 5 2 4 2 2 5 2" xfId="16798" xr:uid="{00000000-0005-0000-0000-000003420000}"/>
    <cellStyle name="Normal 5 2 4 2 2 5 3" xfId="16799" xr:uid="{00000000-0005-0000-0000-000004420000}"/>
    <cellStyle name="Normal 5 2 4 2 2 6" xfId="16800" xr:uid="{00000000-0005-0000-0000-000005420000}"/>
    <cellStyle name="Normal 5 2 4 2 2 7" xfId="16801" xr:uid="{00000000-0005-0000-0000-000006420000}"/>
    <cellStyle name="Normal 5 2 4 2 2 8" xfId="16802" xr:uid="{00000000-0005-0000-0000-000007420000}"/>
    <cellStyle name="Normal 5 2 4 2 3" xfId="16803" xr:uid="{00000000-0005-0000-0000-000008420000}"/>
    <cellStyle name="Normal 5 2 4 2 3 2" xfId="16804" xr:uid="{00000000-0005-0000-0000-000009420000}"/>
    <cellStyle name="Normal 5 2 4 2 3 2 2" xfId="16805" xr:uid="{00000000-0005-0000-0000-00000A420000}"/>
    <cellStyle name="Normal 5 2 4 2 3 2 3" xfId="16806" xr:uid="{00000000-0005-0000-0000-00000B420000}"/>
    <cellStyle name="Normal 5 2 4 2 3 3" xfId="16807" xr:uid="{00000000-0005-0000-0000-00000C420000}"/>
    <cellStyle name="Normal 5 2 4 2 3 4" xfId="16808" xr:uid="{00000000-0005-0000-0000-00000D420000}"/>
    <cellStyle name="Normal 5 2 4 2 3 5" xfId="16809" xr:uid="{00000000-0005-0000-0000-00000E420000}"/>
    <cellStyle name="Normal 5 2 4 2 4" xfId="16810" xr:uid="{00000000-0005-0000-0000-00000F420000}"/>
    <cellStyle name="Normal 5 2 4 2 4 2" xfId="16811" xr:uid="{00000000-0005-0000-0000-000010420000}"/>
    <cellStyle name="Normal 5 2 4 2 4 2 2" xfId="16812" xr:uid="{00000000-0005-0000-0000-000011420000}"/>
    <cellStyle name="Normal 5 2 4 2 4 2 3" xfId="16813" xr:uid="{00000000-0005-0000-0000-000012420000}"/>
    <cellStyle name="Normal 5 2 4 2 4 3" xfId="16814" xr:uid="{00000000-0005-0000-0000-000013420000}"/>
    <cellStyle name="Normal 5 2 4 2 4 4" xfId="16815" xr:uid="{00000000-0005-0000-0000-000014420000}"/>
    <cellStyle name="Normal 5 2 4 2 5" xfId="16816" xr:uid="{00000000-0005-0000-0000-000015420000}"/>
    <cellStyle name="Normal 5 2 4 2 5 2" xfId="16817" xr:uid="{00000000-0005-0000-0000-000016420000}"/>
    <cellStyle name="Normal 5 2 4 2 5 2 2" xfId="16818" xr:uid="{00000000-0005-0000-0000-000017420000}"/>
    <cellStyle name="Normal 5 2 4 2 5 2 3" xfId="16819" xr:uid="{00000000-0005-0000-0000-000018420000}"/>
    <cellStyle name="Normal 5 2 4 2 5 3" xfId="16820" xr:uid="{00000000-0005-0000-0000-000019420000}"/>
    <cellStyle name="Normal 5 2 4 2 5 4" xfId="16821" xr:uid="{00000000-0005-0000-0000-00001A420000}"/>
    <cellStyle name="Normal 5 2 4 2 6" xfId="16822" xr:uid="{00000000-0005-0000-0000-00001B420000}"/>
    <cellStyle name="Normal 5 2 4 2 6 2" xfId="16823" xr:uid="{00000000-0005-0000-0000-00001C420000}"/>
    <cellStyle name="Normal 5 2 4 2 6 3" xfId="16824" xr:uid="{00000000-0005-0000-0000-00001D420000}"/>
    <cellStyle name="Normal 5 2 4 2 7" xfId="16825" xr:uid="{00000000-0005-0000-0000-00001E420000}"/>
    <cellStyle name="Normal 5 2 4 2 8" xfId="16826" xr:uid="{00000000-0005-0000-0000-00001F420000}"/>
    <cellStyle name="Normal 5 2 4 2 9" xfId="16827" xr:uid="{00000000-0005-0000-0000-000020420000}"/>
    <cellStyle name="Normal 5 2 4 3" xfId="16828" xr:uid="{00000000-0005-0000-0000-000021420000}"/>
    <cellStyle name="Normal 5 2 4 3 2" xfId="16829" xr:uid="{00000000-0005-0000-0000-000022420000}"/>
    <cellStyle name="Normal 5 2 4 3 2 2" xfId="16830" xr:uid="{00000000-0005-0000-0000-000023420000}"/>
    <cellStyle name="Normal 5 2 4 3 2 2 2" xfId="16831" xr:uid="{00000000-0005-0000-0000-000024420000}"/>
    <cellStyle name="Normal 5 2 4 3 2 2 2 2" xfId="16832" xr:uid="{00000000-0005-0000-0000-000025420000}"/>
    <cellStyle name="Normal 5 2 4 3 2 2 2 3" xfId="16833" xr:uid="{00000000-0005-0000-0000-000026420000}"/>
    <cellStyle name="Normal 5 2 4 3 2 2 3" xfId="16834" xr:uid="{00000000-0005-0000-0000-000027420000}"/>
    <cellStyle name="Normal 5 2 4 3 2 2 4" xfId="16835" xr:uid="{00000000-0005-0000-0000-000028420000}"/>
    <cellStyle name="Normal 5 2 4 3 2 2 5" xfId="16836" xr:uid="{00000000-0005-0000-0000-000029420000}"/>
    <cellStyle name="Normal 5 2 4 3 2 3" xfId="16837" xr:uid="{00000000-0005-0000-0000-00002A420000}"/>
    <cellStyle name="Normal 5 2 4 3 2 3 2" xfId="16838" xr:uid="{00000000-0005-0000-0000-00002B420000}"/>
    <cellStyle name="Normal 5 2 4 3 2 3 2 2" xfId="16839" xr:uid="{00000000-0005-0000-0000-00002C420000}"/>
    <cellStyle name="Normal 5 2 4 3 2 3 2 3" xfId="16840" xr:uid="{00000000-0005-0000-0000-00002D420000}"/>
    <cellStyle name="Normal 5 2 4 3 2 3 3" xfId="16841" xr:uid="{00000000-0005-0000-0000-00002E420000}"/>
    <cellStyle name="Normal 5 2 4 3 2 3 4" xfId="16842" xr:uid="{00000000-0005-0000-0000-00002F420000}"/>
    <cellStyle name="Normal 5 2 4 3 2 4" xfId="16843" xr:uid="{00000000-0005-0000-0000-000030420000}"/>
    <cellStyle name="Normal 5 2 4 3 2 4 2" xfId="16844" xr:uid="{00000000-0005-0000-0000-000031420000}"/>
    <cellStyle name="Normal 5 2 4 3 2 4 2 2" xfId="16845" xr:uid="{00000000-0005-0000-0000-000032420000}"/>
    <cellStyle name="Normal 5 2 4 3 2 4 2 3" xfId="16846" xr:uid="{00000000-0005-0000-0000-000033420000}"/>
    <cellStyle name="Normal 5 2 4 3 2 4 3" xfId="16847" xr:uid="{00000000-0005-0000-0000-000034420000}"/>
    <cellStyle name="Normal 5 2 4 3 2 4 4" xfId="16848" xr:uid="{00000000-0005-0000-0000-000035420000}"/>
    <cellStyle name="Normal 5 2 4 3 2 5" xfId="16849" xr:uid="{00000000-0005-0000-0000-000036420000}"/>
    <cellStyle name="Normal 5 2 4 3 2 5 2" xfId="16850" xr:uid="{00000000-0005-0000-0000-000037420000}"/>
    <cellStyle name="Normal 5 2 4 3 2 5 3" xfId="16851" xr:uid="{00000000-0005-0000-0000-000038420000}"/>
    <cellStyle name="Normal 5 2 4 3 2 6" xfId="16852" xr:uid="{00000000-0005-0000-0000-000039420000}"/>
    <cellStyle name="Normal 5 2 4 3 2 7" xfId="16853" xr:uid="{00000000-0005-0000-0000-00003A420000}"/>
    <cellStyle name="Normal 5 2 4 3 2 8" xfId="16854" xr:uid="{00000000-0005-0000-0000-00003B420000}"/>
    <cellStyle name="Normal 5 2 4 3 3" xfId="16855" xr:uid="{00000000-0005-0000-0000-00003C420000}"/>
    <cellStyle name="Normal 5 2 4 3 3 2" xfId="16856" xr:uid="{00000000-0005-0000-0000-00003D420000}"/>
    <cellStyle name="Normal 5 2 4 3 3 2 2" xfId="16857" xr:uid="{00000000-0005-0000-0000-00003E420000}"/>
    <cellStyle name="Normal 5 2 4 3 3 2 3" xfId="16858" xr:uid="{00000000-0005-0000-0000-00003F420000}"/>
    <cellStyle name="Normal 5 2 4 3 3 3" xfId="16859" xr:uid="{00000000-0005-0000-0000-000040420000}"/>
    <cellStyle name="Normal 5 2 4 3 3 4" xfId="16860" xr:uid="{00000000-0005-0000-0000-000041420000}"/>
    <cellStyle name="Normal 5 2 4 3 3 5" xfId="16861" xr:uid="{00000000-0005-0000-0000-000042420000}"/>
    <cellStyle name="Normal 5 2 4 3 4" xfId="16862" xr:uid="{00000000-0005-0000-0000-000043420000}"/>
    <cellStyle name="Normal 5 2 4 3 4 2" xfId="16863" xr:uid="{00000000-0005-0000-0000-000044420000}"/>
    <cellStyle name="Normal 5 2 4 3 4 2 2" xfId="16864" xr:uid="{00000000-0005-0000-0000-000045420000}"/>
    <cellStyle name="Normal 5 2 4 3 4 2 3" xfId="16865" xr:uid="{00000000-0005-0000-0000-000046420000}"/>
    <cellStyle name="Normal 5 2 4 3 4 3" xfId="16866" xr:uid="{00000000-0005-0000-0000-000047420000}"/>
    <cellStyle name="Normal 5 2 4 3 4 4" xfId="16867" xr:uid="{00000000-0005-0000-0000-000048420000}"/>
    <cellStyle name="Normal 5 2 4 3 5" xfId="16868" xr:uid="{00000000-0005-0000-0000-000049420000}"/>
    <cellStyle name="Normal 5 2 4 3 5 2" xfId="16869" xr:uid="{00000000-0005-0000-0000-00004A420000}"/>
    <cellStyle name="Normal 5 2 4 3 5 2 2" xfId="16870" xr:uid="{00000000-0005-0000-0000-00004B420000}"/>
    <cellStyle name="Normal 5 2 4 3 5 2 3" xfId="16871" xr:uid="{00000000-0005-0000-0000-00004C420000}"/>
    <cellStyle name="Normal 5 2 4 3 5 3" xfId="16872" xr:uid="{00000000-0005-0000-0000-00004D420000}"/>
    <cellStyle name="Normal 5 2 4 3 5 4" xfId="16873" xr:uid="{00000000-0005-0000-0000-00004E420000}"/>
    <cellStyle name="Normal 5 2 4 3 6" xfId="16874" xr:uid="{00000000-0005-0000-0000-00004F420000}"/>
    <cellStyle name="Normal 5 2 4 3 6 2" xfId="16875" xr:uid="{00000000-0005-0000-0000-000050420000}"/>
    <cellStyle name="Normal 5 2 4 3 6 3" xfId="16876" xr:uid="{00000000-0005-0000-0000-000051420000}"/>
    <cellStyle name="Normal 5 2 4 3 7" xfId="16877" xr:uid="{00000000-0005-0000-0000-000052420000}"/>
    <cellStyle name="Normal 5 2 4 3 8" xfId="16878" xr:uid="{00000000-0005-0000-0000-000053420000}"/>
    <cellStyle name="Normal 5 2 4 3 9" xfId="16879" xr:uid="{00000000-0005-0000-0000-000054420000}"/>
    <cellStyle name="Normal 5 2 4 4" xfId="16880" xr:uid="{00000000-0005-0000-0000-000055420000}"/>
    <cellStyle name="Normal 5 2 4 4 2" xfId="16881" xr:uid="{00000000-0005-0000-0000-000056420000}"/>
    <cellStyle name="Normal 5 2 4 4 2 2" xfId="16882" xr:uid="{00000000-0005-0000-0000-000057420000}"/>
    <cellStyle name="Normal 5 2 4 4 2 2 2" xfId="16883" xr:uid="{00000000-0005-0000-0000-000058420000}"/>
    <cellStyle name="Normal 5 2 4 4 2 2 2 2" xfId="16884" xr:uid="{00000000-0005-0000-0000-000059420000}"/>
    <cellStyle name="Normal 5 2 4 4 2 2 2 3" xfId="16885" xr:uid="{00000000-0005-0000-0000-00005A420000}"/>
    <cellStyle name="Normal 5 2 4 4 2 2 3" xfId="16886" xr:uid="{00000000-0005-0000-0000-00005B420000}"/>
    <cellStyle name="Normal 5 2 4 4 2 2 4" xfId="16887" xr:uid="{00000000-0005-0000-0000-00005C420000}"/>
    <cellStyle name="Normal 5 2 4 4 2 3" xfId="16888" xr:uid="{00000000-0005-0000-0000-00005D420000}"/>
    <cellStyle name="Normal 5 2 4 4 2 3 2" xfId="16889" xr:uid="{00000000-0005-0000-0000-00005E420000}"/>
    <cellStyle name="Normal 5 2 4 4 2 3 2 2" xfId="16890" xr:uid="{00000000-0005-0000-0000-00005F420000}"/>
    <cellStyle name="Normal 5 2 4 4 2 3 2 3" xfId="16891" xr:uid="{00000000-0005-0000-0000-000060420000}"/>
    <cellStyle name="Normal 5 2 4 4 2 3 3" xfId="16892" xr:uid="{00000000-0005-0000-0000-000061420000}"/>
    <cellStyle name="Normal 5 2 4 4 2 3 4" xfId="16893" xr:uid="{00000000-0005-0000-0000-000062420000}"/>
    <cellStyle name="Normal 5 2 4 4 2 4" xfId="16894" xr:uid="{00000000-0005-0000-0000-000063420000}"/>
    <cellStyle name="Normal 5 2 4 4 2 4 2" xfId="16895" xr:uid="{00000000-0005-0000-0000-000064420000}"/>
    <cellStyle name="Normal 5 2 4 4 2 4 2 2" xfId="16896" xr:uid="{00000000-0005-0000-0000-000065420000}"/>
    <cellStyle name="Normal 5 2 4 4 2 4 2 3" xfId="16897" xr:uid="{00000000-0005-0000-0000-000066420000}"/>
    <cellStyle name="Normal 5 2 4 4 2 4 3" xfId="16898" xr:uid="{00000000-0005-0000-0000-000067420000}"/>
    <cellStyle name="Normal 5 2 4 4 2 4 4" xfId="16899" xr:uid="{00000000-0005-0000-0000-000068420000}"/>
    <cellStyle name="Normal 5 2 4 4 2 5" xfId="16900" xr:uid="{00000000-0005-0000-0000-000069420000}"/>
    <cellStyle name="Normal 5 2 4 4 2 5 2" xfId="16901" xr:uid="{00000000-0005-0000-0000-00006A420000}"/>
    <cellStyle name="Normal 5 2 4 4 2 5 3" xfId="16902" xr:uid="{00000000-0005-0000-0000-00006B420000}"/>
    <cellStyle name="Normal 5 2 4 4 2 6" xfId="16903" xr:uid="{00000000-0005-0000-0000-00006C420000}"/>
    <cellStyle name="Normal 5 2 4 4 2 7" xfId="16904" xr:uid="{00000000-0005-0000-0000-00006D420000}"/>
    <cellStyle name="Normal 5 2 4 4 2 8" xfId="16905" xr:uid="{00000000-0005-0000-0000-00006E420000}"/>
    <cellStyle name="Normal 5 2 4 4 3" xfId="16906" xr:uid="{00000000-0005-0000-0000-00006F420000}"/>
    <cellStyle name="Normal 5 2 4 4 3 2" xfId="16907" xr:uid="{00000000-0005-0000-0000-000070420000}"/>
    <cellStyle name="Normal 5 2 4 4 3 2 2" xfId="16908" xr:uid="{00000000-0005-0000-0000-000071420000}"/>
    <cellStyle name="Normal 5 2 4 4 3 2 3" xfId="16909" xr:uid="{00000000-0005-0000-0000-000072420000}"/>
    <cellStyle name="Normal 5 2 4 4 3 3" xfId="16910" xr:uid="{00000000-0005-0000-0000-000073420000}"/>
    <cellStyle name="Normal 5 2 4 4 3 4" xfId="16911" xr:uid="{00000000-0005-0000-0000-000074420000}"/>
    <cellStyle name="Normal 5 2 4 4 4" xfId="16912" xr:uid="{00000000-0005-0000-0000-000075420000}"/>
    <cellStyle name="Normal 5 2 4 4 4 2" xfId="16913" xr:uid="{00000000-0005-0000-0000-000076420000}"/>
    <cellStyle name="Normal 5 2 4 4 4 2 2" xfId="16914" xr:uid="{00000000-0005-0000-0000-000077420000}"/>
    <cellStyle name="Normal 5 2 4 4 4 2 3" xfId="16915" xr:uid="{00000000-0005-0000-0000-000078420000}"/>
    <cellStyle name="Normal 5 2 4 4 4 3" xfId="16916" xr:uid="{00000000-0005-0000-0000-000079420000}"/>
    <cellStyle name="Normal 5 2 4 4 4 4" xfId="16917" xr:uid="{00000000-0005-0000-0000-00007A420000}"/>
    <cellStyle name="Normal 5 2 4 4 5" xfId="16918" xr:uid="{00000000-0005-0000-0000-00007B420000}"/>
    <cellStyle name="Normal 5 2 4 4 5 2" xfId="16919" xr:uid="{00000000-0005-0000-0000-00007C420000}"/>
    <cellStyle name="Normal 5 2 4 4 5 2 2" xfId="16920" xr:uid="{00000000-0005-0000-0000-00007D420000}"/>
    <cellStyle name="Normal 5 2 4 4 5 2 3" xfId="16921" xr:uid="{00000000-0005-0000-0000-00007E420000}"/>
    <cellStyle name="Normal 5 2 4 4 5 3" xfId="16922" xr:uid="{00000000-0005-0000-0000-00007F420000}"/>
    <cellStyle name="Normal 5 2 4 4 5 4" xfId="16923" xr:uid="{00000000-0005-0000-0000-000080420000}"/>
    <cellStyle name="Normal 5 2 4 4 6" xfId="16924" xr:uid="{00000000-0005-0000-0000-000081420000}"/>
    <cellStyle name="Normal 5 2 4 4 6 2" xfId="16925" xr:uid="{00000000-0005-0000-0000-000082420000}"/>
    <cellStyle name="Normal 5 2 4 4 6 3" xfId="16926" xr:uid="{00000000-0005-0000-0000-000083420000}"/>
    <cellStyle name="Normal 5 2 4 4 7" xfId="16927" xr:uid="{00000000-0005-0000-0000-000084420000}"/>
    <cellStyle name="Normal 5 2 4 4 8" xfId="16928" xr:uid="{00000000-0005-0000-0000-000085420000}"/>
    <cellStyle name="Normal 5 2 4 4 9" xfId="16929" xr:uid="{00000000-0005-0000-0000-000086420000}"/>
    <cellStyle name="Normal 5 2 4 5" xfId="16930" xr:uid="{00000000-0005-0000-0000-000087420000}"/>
    <cellStyle name="Normal 5 2 4 5 2" xfId="16931" xr:uid="{00000000-0005-0000-0000-000088420000}"/>
    <cellStyle name="Normal 5 2 4 5 2 2" xfId="16932" xr:uid="{00000000-0005-0000-0000-000089420000}"/>
    <cellStyle name="Normal 5 2 4 5 2 2 2" xfId="16933" xr:uid="{00000000-0005-0000-0000-00008A420000}"/>
    <cellStyle name="Normal 5 2 4 5 2 2 3" xfId="16934" xr:uid="{00000000-0005-0000-0000-00008B420000}"/>
    <cellStyle name="Normal 5 2 4 5 2 3" xfId="16935" xr:uid="{00000000-0005-0000-0000-00008C420000}"/>
    <cellStyle name="Normal 5 2 4 5 2 4" xfId="16936" xr:uid="{00000000-0005-0000-0000-00008D420000}"/>
    <cellStyle name="Normal 5 2 4 5 3" xfId="16937" xr:uid="{00000000-0005-0000-0000-00008E420000}"/>
    <cellStyle name="Normal 5 2 4 5 3 2" xfId="16938" xr:uid="{00000000-0005-0000-0000-00008F420000}"/>
    <cellStyle name="Normal 5 2 4 5 3 2 2" xfId="16939" xr:uid="{00000000-0005-0000-0000-000090420000}"/>
    <cellStyle name="Normal 5 2 4 5 3 2 3" xfId="16940" xr:uid="{00000000-0005-0000-0000-000091420000}"/>
    <cellStyle name="Normal 5 2 4 5 3 3" xfId="16941" xr:uid="{00000000-0005-0000-0000-000092420000}"/>
    <cellStyle name="Normal 5 2 4 5 3 4" xfId="16942" xr:uid="{00000000-0005-0000-0000-000093420000}"/>
    <cellStyle name="Normal 5 2 4 5 4" xfId="16943" xr:uid="{00000000-0005-0000-0000-000094420000}"/>
    <cellStyle name="Normal 5 2 4 5 4 2" xfId="16944" xr:uid="{00000000-0005-0000-0000-000095420000}"/>
    <cellStyle name="Normal 5 2 4 5 4 2 2" xfId="16945" xr:uid="{00000000-0005-0000-0000-000096420000}"/>
    <cellStyle name="Normal 5 2 4 5 4 2 3" xfId="16946" xr:uid="{00000000-0005-0000-0000-000097420000}"/>
    <cellStyle name="Normal 5 2 4 5 4 3" xfId="16947" xr:uid="{00000000-0005-0000-0000-000098420000}"/>
    <cellStyle name="Normal 5 2 4 5 4 4" xfId="16948" xr:uid="{00000000-0005-0000-0000-000099420000}"/>
    <cellStyle name="Normal 5 2 4 5 5" xfId="16949" xr:uid="{00000000-0005-0000-0000-00009A420000}"/>
    <cellStyle name="Normal 5 2 4 5 5 2" xfId="16950" xr:uid="{00000000-0005-0000-0000-00009B420000}"/>
    <cellStyle name="Normal 5 2 4 5 5 3" xfId="16951" xr:uid="{00000000-0005-0000-0000-00009C420000}"/>
    <cellStyle name="Normal 5 2 4 5 6" xfId="16952" xr:uid="{00000000-0005-0000-0000-00009D420000}"/>
    <cellStyle name="Normal 5 2 4 5 7" xfId="16953" xr:uid="{00000000-0005-0000-0000-00009E420000}"/>
    <cellStyle name="Normal 5 2 4 5 8" xfId="16954" xr:uid="{00000000-0005-0000-0000-00009F420000}"/>
    <cellStyle name="Normal 5 2 4 6" xfId="16955" xr:uid="{00000000-0005-0000-0000-0000A0420000}"/>
    <cellStyle name="Normal 5 2 4 6 2" xfId="16956" xr:uid="{00000000-0005-0000-0000-0000A1420000}"/>
    <cellStyle name="Normal 5 2 4 6 2 2" xfId="16957" xr:uid="{00000000-0005-0000-0000-0000A2420000}"/>
    <cellStyle name="Normal 5 2 4 6 2 3" xfId="16958" xr:uid="{00000000-0005-0000-0000-0000A3420000}"/>
    <cellStyle name="Normal 5 2 4 6 3" xfId="16959" xr:uid="{00000000-0005-0000-0000-0000A4420000}"/>
    <cellStyle name="Normal 5 2 4 6 4" xfId="16960" xr:uid="{00000000-0005-0000-0000-0000A5420000}"/>
    <cellStyle name="Normal 5 2 4 6 5" xfId="16961" xr:uid="{00000000-0005-0000-0000-0000A6420000}"/>
    <cellStyle name="Normal 5 2 4 7" xfId="16962" xr:uid="{00000000-0005-0000-0000-0000A7420000}"/>
    <cellStyle name="Normal 5 2 4 7 2" xfId="16963" xr:uid="{00000000-0005-0000-0000-0000A8420000}"/>
    <cellStyle name="Normal 5 2 4 7 2 2" xfId="16964" xr:uid="{00000000-0005-0000-0000-0000A9420000}"/>
    <cellStyle name="Normal 5 2 4 7 2 3" xfId="16965" xr:uid="{00000000-0005-0000-0000-0000AA420000}"/>
    <cellStyle name="Normal 5 2 4 7 3" xfId="16966" xr:uid="{00000000-0005-0000-0000-0000AB420000}"/>
    <cellStyle name="Normal 5 2 4 7 4" xfId="16967" xr:uid="{00000000-0005-0000-0000-0000AC420000}"/>
    <cellStyle name="Normal 5 2 4 7 5" xfId="16968" xr:uid="{00000000-0005-0000-0000-0000AD420000}"/>
    <cellStyle name="Normal 5 2 4 8" xfId="16969" xr:uid="{00000000-0005-0000-0000-0000AE420000}"/>
    <cellStyle name="Normal 5 2 4 8 2" xfId="16970" xr:uid="{00000000-0005-0000-0000-0000AF420000}"/>
    <cellStyle name="Normal 5 2 4 8 2 2" xfId="16971" xr:uid="{00000000-0005-0000-0000-0000B0420000}"/>
    <cellStyle name="Normal 5 2 4 8 2 3" xfId="16972" xr:uid="{00000000-0005-0000-0000-0000B1420000}"/>
    <cellStyle name="Normal 5 2 4 8 3" xfId="16973" xr:uid="{00000000-0005-0000-0000-0000B2420000}"/>
    <cellStyle name="Normal 5 2 4 8 4" xfId="16974" xr:uid="{00000000-0005-0000-0000-0000B3420000}"/>
    <cellStyle name="Normal 5 2 4 9" xfId="16975" xr:uid="{00000000-0005-0000-0000-0000B4420000}"/>
    <cellStyle name="Normal 5 2 4 9 2" xfId="16976" xr:uid="{00000000-0005-0000-0000-0000B5420000}"/>
    <cellStyle name="Normal 5 2 4 9 3" xfId="16977" xr:uid="{00000000-0005-0000-0000-0000B6420000}"/>
    <cellStyle name="Normal 5 2 5" xfId="16978" xr:uid="{00000000-0005-0000-0000-0000B7420000}"/>
    <cellStyle name="Normal 5 2 5 10" xfId="16979" xr:uid="{00000000-0005-0000-0000-0000B8420000}"/>
    <cellStyle name="Normal 5 2 5 2" xfId="16980" xr:uid="{00000000-0005-0000-0000-0000B9420000}"/>
    <cellStyle name="Normal 5 2 5 2 2" xfId="16981" xr:uid="{00000000-0005-0000-0000-0000BA420000}"/>
    <cellStyle name="Normal 5 2 5 2 2 2" xfId="16982" xr:uid="{00000000-0005-0000-0000-0000BB420000}"/>
    <cellStyle name="Normal 5 2 5 2 2 2 2" xfId="16983" xr:uid="{00000000-0005-0000-0000-0000BC420000}"/>
    <cellStyle name="Normal 5 2 5 2 2 2 2 2" xfId="16984" xr:uid="{00000000-0005-0000-0000-0000BD420000}"/>
    <cellStyle name="Normal 5 2 5 2 2 2 2 3" xfId="16985" xr:uid="{00000000-0005-0000-0000-0000BE420000}"/>
    <cellStyle name="Normal 5 2 5 2 2 2 3" xfId="16986" xr:uid="{00000000-0005-0000-0000-0000BF420000}"/>
    <cellStyle name="Normal 5 2 5 2 2 2 4" xfId="16987" xr:uid="{00000000-0005-0000-0000-0000C0420000}"/>
    <cellStyle name="Normal 5 2 5 2 2 2 5" xfId="16988" xr:uid="{00000000-0005-0000-0000-0000C1420000}"/>
    <cellStyle name="Normal 5 2 5 2 2 3" xfId="16989" xr:uid="{00000000-0005-0000-0000-0000C2420000}"/>
    <cellStyle name="Normal 5 2 5 2 2 3 2" xfId="16990" xr:uid="{00000000-0005-0000-0000-0000C3420000}"/>
    <cellStyle name="Normal 5 2 5 2 2 3 2 2" xfId="16991" xr:uid="{00000000-0005-0000-0000-0000C4420000}"/>
    <cellStyle name="Normal 5 2 5 2 2 3 2 3" xfId="16992" xr:uid="{00000000-0005-0000-0000-0000C5420000}"/>
    <cellStyle name="Normal 5 2 5 2 2 3 3" xfId="16993" xr:uid="{00000000-0005-0000-0000-0000C6420000}"/>
    <cellStyle name="Normal 5 2 5 2 2 3 4" xfId="16994" xr:uid="{00000000-0005-0000-0000-0000C7420000}"/>
    <cellStyle name="Normal 5 2 5 2 2 4" xfId="16995" xr:uid="{00000000-0005-0000-0000-0000C8420000}"/>
    <cellStyle name="Normal 5 2 5 2 2 4 2" xfId="16996" xr:uid="{00000000-0005-0000-0000-0000C9420000}"/>
    <cellStyle name="Normal 5 2 5 2 2 4 2 2" xfId="16997" xr:uid="{00000000-0005-0000-0000-0000CA420000}"/>
    <cellStyle name="Normal 5 2 5 2 2 4 2 3" xfId="16998" xr:uid="{00000000-0005-0000-0000-0000CB420000}"/>
    <cellStyle name="Normal 5 2 5 2 2 4 3" xfId="16999" xr:uid="{00000000-0005-0000-0000-0000CC420000}"/>
    <cellStyle name="Normal 5 2 5 2 2 4 4" xfId="17000" xr:uid="{00000000-0005-0000-0000-0000CD420000}"/>
    <cellStyle name="Normal 5 2 5 2 2 5" xfId="17001" xr:uid="{00000000-0005-0000-0000-0000CE420000}"/>
    <cellStyle name="Normal 5 2 5 2 2 5 2" xfId="17002" xr:uid="{00000000-0005-0000-0000-0000CF420000}"/>
    <cellStyle name="Normal 5 2 5 2 2 5 3" xfId="17003" xr:uid="{00000000-0005-0000-0000-0000D0420000}"/>
    <cellStyle name="Normal 5 2 5 2 2 6" xfId="17004" xr:uid="{00000000-0005-0000-0000-0000D1420000}"/>
    <cellStyle name="Normal 5 2 5 2 2 7" xfId="17005" xr:uid="{00000000-0005-0000-0000-0000D2420000}"/>
    <cellStyle name="Normal 5 2 5 2 2 8" xfId="17006" xr:uid="{00000000-0005-0000-0000-0000D3420000}"/>
    <cellStyle name="Normal 5 2 5 2 3" xfId="17007" xr:uid="{00000000-0005-0000-0000-0000D4420000}"/>
    <cellStyle name="Normal 5 2 5 2 3 2" xfId="17008" xr:uid="{00000000-0005-0000-0000-0000D5420000}"/>
    <cellStyle name="Normal 5 2 5 2 3 2 2" xfId="17009" xr:uid="{00000000-0005-0000-0000-0000D6420000}"/>
    <cellStyle name="Normal 5 2 5 2 3 2 3" xfId="17010" xr:uid="{00000000-0005-0000-0000-0000D7420000}"/>
    <cellStyle name="Normal 5 2 5 2 3 3" xfId="17011" xr:uid="{00000000-0005-0000-0000-0000D8420000}"/>
    <cellStyle name="Normal 5 2 5 2 3 4" xfId="17012" xr:uid="{00000000-0005-0000-0000-0000D9420000}"/>
    <cellStyle name="Normal 5 2 5 2 3 5" xfId="17013" xr:uid="{00000000-0005-0000-0000-0000DA420000}"/>
    <cellStyle name="Normal 5 2 5 2 4" xfId="17014" xr:uid="{00000000-0005-0000-0000-0000DB420000}"/>
    <cellStyle name="Normal 5 2 5 2 4 2" xfId="17015" xr:uid="{00000000-0005-0000-0000-0000DC420000}"/>
    <cellStyle name="Normal 5 2 5 2 4 2 2" xfId="17016" xr:uid="{00000000-0005-0000-0000-0000DD420000}"/>
    <cellStyle name="Normal 5 2 5 2 4 2 3" xfId="17017" xr:uid="{00000000-0005-0000-0000-0000DE420000}"/>
    <cellStyle name="Normal 5 2 5 2 4 3" xfId="17018" xr:uid="{00000000-0005-0000-0000-0000DF420000}"/>
    <cellStyle name="Normal 5 2 5 2 4 4" xfId="17019" xr:uid="{00000000-0005-0000-0000-0000E0420000}"/>
    <cellStyle name="Normal 5 2 5 2 5" xfId="17020" xr:uid="{00000000-0005-0000-0000-0000E1420000}"/>
    <cellStyle name="Normal 5 2 5 2 5 2" xfId="17021" xr:uid="{00000000-0005-0000-0000-0000E2420000}"/>
    <cellStyle name="Normal 5 2 5 2 5 2 2" xfId="17022" xr:uid="{00000000-0005-0000-0000-0000E3420000}"/>
    <cellStyle name="Normal 5 2 5 2 5 2 3" xfId="17023" xr:uid="{00000000-0005-0000-0000-0000E4420000}"/>
    <cellStyle name="Normal 5 2 5 2 5 3" xfId="17024" xr:uid="{00000000-0005-0000-0000-0000E5420000}"/>
    <cellStyle name="Normal 5 2 5 2 5 4" xfId="17025" xr:uid="{00000000-0005-0000-0000-0000E6420000}"/>
    <cellStyle name="Normal 5 2 5 2 6" xfId="17026" xr:uid="{00000000-0005-0000-0000-0000E7420000}"/>
    <cellStyle name="Normal 5 2 5 2 6 2" xfId="17027" xr:uid="{00000000-0005-0000-0000-0000E8420000}"/>
    <cellStyle name="Normal 5 2 5 2 6 3" xfId="17028" xr:uid="{00000000-0005-0000-0000-0000E9420000}"/>
    <cellStyle name="Normal 5 2 5 2 7" xfId="17029" xr:uid="{00000000-0005-0000-0000-0000EA420000}"/>
    <cellStyle name="Normal 5 2 5 2 8" xfId="17030" xr:uid="{00000000-0005-0000-0000-0000EB420000}"/>
    <cellStyle name="Normal 5 2 5 2 9" xfId="17031" xr:uid="{00000000-0005-0000-0000-0000EC420000}"/>
    <cellStyle name="Normal 5 2 5 3" xfId="17032" xr:uid="{00000000-0005-0000-0000-0000ED420000}"/>
    <cellStyle name="Normal 5 2 5 3 2" xfId="17033" xr:uid="{00000000-0005-0000-0000-0000EE420000}"/>
    <cellStyle name="Normal 5 2 5 3 2 2" xfId="17034" xr:uid="{00000000-0005-0000-0000-0000EF420000}"/>
    <cellStyle name="Normal 5 2 5 3 2 2 2" xfId="17035" xr:uid="{00000000-0005-0000-0000-0000F0420000}"/>
    <cellStyle name="Normal 5 2 5 3 2 2 3" xfId="17036" xr:uid="{00000000-0005-0000-0000-0000F1420000}"/>
    <cellStyle name="Normal 5 2 5 3 2 2 4" xfId="17037" xr:uid="{00000000-0005-0000-0000-0000F2420000}"/>
    <cellStyle name="Normal 5 2 5 3 2 3" xfId="17038" xr:uid="{00000000-0005-0000-0000-0000F3420000}"/>
    <cellStyle name="Normal 5 2 5 3 2 4" xfId="17039" xr:uid="{00000000-0005-0000-0000-0000F4420000}"/>
    <cellStyle name="Normal 5 2 5 3 2 5" xfId="17040" xr:uid="{00000000-0005-0000-0000-0000F5420000}"/>
    <cellStyle name="Normal 5 2 5 3 2 6" xfId="17041" xr:uid="{00000000-0005-0000-0000-0000F6420000}"/>
    <cellStyle name="Normal 5 2 5 3 3" xfId="17042" xr:uid="{00000000-0005-0000-0000-0000F7420000}"/>
    <cellStyle name="Normal 5 2 5 3 3 2" xfId="17043" xr:uid="{00000000-0005-0000-0000-0000F8420000}"/>
    <cellStyle name="Normal 5 2 5 3 3 2 2" xfId="17044" xr:uid="{00000000-0005-0000-0000-0000F9420000}"/>
    <cellStyle name="Normal 5 2 5 3 3 2 3" xfId="17045" xr:uid="{00000000-0005-0000-0000-0000FA420000}"/>
    <cellStyle name="Normal 5 2 5 3 3 3" xfId="17046" xr:uid="{00000000-0005-0000-0000-0000FB420000}"/>
    <cellStyle name="Normal 5 2 5 3 3 4" xfId="17047" xr:uid="{00000000-0005-0000-0000-0000FC420000}"/>
    <cellStyle name="Normal 5 2 5 3 3 5" xfId="17048" xr:uid="{00000000-0005-0000-0000-0000FD420000}"/>
    <cellStyle name="Normal 5 2 5 3 4" xfId="17049" xr:uid="{00000000-0005-0000-0000-0000FE420000}"/>
    <cellStyle name="Normal 5 2 5 3 4 2" xfId="17050" xr:uid="{00000000-0005-0000-0000-0000FF420000}"/>
    <cellStyle name="Normal 5 2 5 3 4 2 2" xfId="17051" xr:uid="{00000000-0005-0000-0000-000000430000}"/>
    <cellStyle name="Normal 5 2 5 3 4 2 3" xfId="17052" xr:uid="{00000000-0005-0000-0000-000001430000}"/>
    <cellStyle name="Normal 5 2 5 3 4 3" xfId="17053" xr:uid="{00000000-0005-0000-0000-000002430000}"/>
    <cellStyle name="Normal 5 2 5 3 4 4" xfId="17054" xr:uid="{00000000-0005-0000-0000-000003430000}"/>
    <cellStyle name="Normal 5 2 5 3 5" xfId="17055" xr:uid="{00000000-0005-0000-0000-000004430000}"/>
    <cellStyle name="Normal 5 2 5 3 5 2" xfId="17056" xr:uid="{00000000-0005-0000-0000-000005430000}"/>
    <cellStyle name="Normal 5 2 5 3 5 3" xfId="17057" xr:uid="{00000000-0005-0000-0000-000006430000}"/>
    <cellStyle name="Normal 5 2 5 3 6" xfId="17058" xr:uid="{00000000-0005-0000-0000-000007430000}"/>
    <cellStyle name="Normal 5 2 5 3 7" xfId="17059" xr:uid="{00000000-0005-0000-0000-000008430000}"/>
    <cellStyle name="Normal 5 2 5 3 8" xfId="17060" xr:uid="{00000000-0005-0000-0000-000009430000}"/>
    <cellStyle name="Normal 5 2 5 4" xfId="17061" xr:uid="{00000000-0005-0000-0000-00000A430000}"/>
    <cellStyle name="Normal 5 2 5 4 2" xfId="17062" xr:uid="{00000000-0005-0000-0000-00000B430000}"/>
    <cellStyle name="Normal 5 2 5 4 2 2" xfId="17063" xr:uid="{00000000-0005-0000-0000-00000C430000}"/>
    <cellStyle name="Normal 5 2 5 4 2 3" xfId="17064" xr:uid="{00000000-0005-0000-0000-00000D430000}"/>
    <cellStyle name="Normal 5 2 5 4 2 4" xfId="17065" xr:uid="{00000000-0005-0000-0000-00000E430000}"/>
    <cellStyle name="Normal 5 2 5 4 3" xfId="17066" xr:uid="{00000000-0005-0000-0000-00000F430000}"/>
    <cellStyle name="Normal 5 2 5 4 4" xfId="17067" xr:uid="{00000000-0005-0000-0000-000010430000}"/>
    <cellStyle name="Normal 5 2 5 4 5" xfId="17068" xr:uid="{00000000-0005-0000-0000-000011430000}"/>
    <cellStyle name="Normal 5 2 5 5" xfId="17069" xr:uid="{00000000-0005-0000-0000-000012430000}"/>
    <cellStyle name="Normal 5 2 5 5 2" xfId="17070" xr:uid="{00000000-0005-0000-0000-000013430000}"/>
    <cellStyle name="Normal 5 2 5 5 2 2" xfId="17071" xr:uid="{00000000-0005-0000-0000-000014430000}"/>
    <cellStyle name="Normal 5 2 5 5 2 3" xfId="17072" xr:uid="{00000000-0005-0000-0000-000015430000}"/>
    <cellStyle name="Normal 5 2 5 5 3" xfId="17073" xr:uid="{00000000-0005-0000-0000-000016430000}"/>
    <cellStyle name="Normal 5 2 5 5 4" xfId="17074" xr:uid="{00000000-0005-0000-0000-000017430000}"/>
    <cellStyle name="Normal 5 2 5 5 5" xfId="17075" xr:uid="{00000000-0005-0000-0000-000018430000}"/>
    <cellStyle name="Normal 5 2 5 6" xfId="17076" xr:uid="{00000000-0005-0000-0000-000019430000}"/>
    <cellStyle name="Normal 5 2 5 6 2" xfId="17077" xr:uid="{00000000-0005-0000-0000-00001A430000}"/>
    <cellStyle name="Normal 5 2 5 6 2 2" xfId="17078" xr:uid="{00000000-0005-0000-0000-00001B430000}"/>
    <cellStyle name="Normal 5 2 5 6 2 3" xfId="17079" xr:uid="{00000000-0005-0000-0000-00001C430000}"/>
    <cellStyle name="Normal 5 2 5 6 3" xfId="17080" xr:uid="{00000000-0005-0000-0000-00001D430000}"/>
    <cellStyle name="Normal 5 2 5 6 4" xfId="17081" xr:uid="{00000000-0005-0000-0000-00001E430000}"/>
    <cellStyle name="Normal 5 2 5 7" xfId="17082" xr:uid="{00000000-0005-0000-0000-00001F430000}"/>
    <cellStyle name="Normal 5 2 5 7 2" xfId="17083" xr:uid="{00000000-0005-0000-0000-000020430000}"/>
    <cellStyle name="Normal 5 2 5 7 3" xfId="17084" xr:uid="{00000000-0005-0000-0000-000021430000}"/>
    <cellStyle name="Normal 5 2 5 8" xfId="17085" xr:uid="{00000000-0005-0000-0000-000022430000}"/>
    <cellStyle name="Normal 5 2 5 9" xfId="17086" xr:uid="{00000000-0005-0000-0000-000023430000}"/>
    <cellStyle name="Normal 5 2 6" xfId="17087" xr:uid="{00000000-0005-0000-0000-000024430000}"/>
    <cellStyle name="Normal 5 2 6 2" xfId="17088" xr:uid="{00000000-0005-0000-0000-000025430000}"/>
    <cellStyle name="Normal 5 2 6 2 2" xfId="17089" xr:uid="{00000000-0005-0000-0000-000026430000}"/>
    <cellStyle name="Normal 5 2 6 2 2 2" xfId="17090" xr:uid="{00000000-0005-0000-0000-000027430000}"/>
    <cellStyle name="Normal 5 2 6 2 2 2 2" xfId="17091" xr:uid="{00000000-0005-0000-0000-000028430000}"/>
    <cellStyle name="Normal 5 2 6 2 2 2 3" xfId="17092" xr:uid="{00000000-0005-0000-0000-000029430000}"/>
    <cellStyle name="Normal 5 2 6 2 2 2 4" xfId="17093" xr:uid="{00000000-0005-0000-0000-00002A430000}"/>
    <cellStyle name="Normal 5 2 6 2 2 3" xfId="17094" xr:uid="{00000000-0005-0000-0000-00002B430000}"/>
    <cellStyle name="Normal 5 2 6 2 2 4" xfId="17095" xr:uid="{00000000-0005-0000-0000-00002C430000}"/>
    <cellStyle name="Normal 5 2 6 2 2 5" xfId="17096" xr:uid="{00000000-0005-0000-0000-00002D430000}"/>
    <cellStyle name="Normal 5 2 6 2 3" xfId="17097" xr:uid="{00000000-0005-0000-0000-00002E430000}"/>
    <cellStyle name="Normal 5 2 6 2 3 2" xfId="17098" xr:uid="{00000000-0005-0000-0000-00002F430000}"/>
    <cellStyle name="Normal 5 2 6 2 3 2 2" xfId="17099" xr:uid="{00000000-0005-0000-0000-000030430000}"/>
    <cellStyle name="Normal 5 2 6 2 3 2 3" xfId="17100" xr:uid="{00000000-0005-0000-0000-000031430000}"/>
    <cellStyle name="Normal 5 2 6 2 3 3" xfId="17101" xr:uid="{00000000-0005-0000-0000-000032430000}"/>
    <cellStyle name="Normal 5 2 6 2 3 4" xfId="17102" xr:uid="{00000000-0005-0000-0000-000033430000}"/>
    <cellStyle name="Normal 5 2 6 2 3 5" xfId="17103" xr:uid="{00000000-0005-0000-0000-000034430000}"/>
    <cellStyle name="Normal 5 2 6 2 4" xfId="17104" xr:uid="{00000000-0005-0000-0000-000035430000}"/>
    <cellStyle name="Normal 5 2 6 2 4 2" xfId="17105" xr:uid="{00000000-0005-0000-0000-000036430000}"/>
    <cellStyle name="Normal 5 2 6 2 4 2 2" xfId="17106" xr:uid="{00000000-0005-0000-0000-000037430000}"/>
    <cellStyle name="Normal 5 2 6 2 4 2 3" xfId="17107" xr:uid="{00000000-0005-0000-0000-000038430000}"/>
    <cellStyle name="Normal 5 2 6 2 4 3" xfId="17108" xr:uid="{00000000-0005-0000-0000-000039430000}"/>
    <cellStyle name="Normal 5 2 6 2 4 4" xfId="17109" xr:uid="{00000000-0005-0000-0000-00003A430000}"/>
    <cellStyle name="Normal 5 2 6 2 5" xfId="17110" xr:uid="{00000000-0005-0000-0000-00003B430000}"/>
    <cellStyle name="Normal 5 2 6 2 5 2" xfId="17111" xr:uid="{00000000-0005-0000-0000-00003C430000}"/>
    <cellStyle name="Normal 5 2 6 2 5 3" xfId="17112" xr:uid="{00000000-0005-0000-0000-00003D430000}"/>
    <cellStyle name="Normal 5 2 6 2 6" xfId="17113" xr:uid="{00000000-0005-0000-0000-00003E430000}"/>
    <cellStyle name="Normal 5 2 6 2 7" xfId="17114" xr:uid="{00000000-0005-0000-0000-00003F430000}"/>
    <cellStyle name="Normal 5 2 6 2 8" xfId="17115" xr:uid="{00000000-0005-0000-0000-000040430000}"/>
    <cellStyle name="Normal 5 2 6 3" xfId="17116" xr:uid="{00000000-0005-0000-0000-000041430000}"/>
    <cellStyle name="Normal 5 2 6 3 2" xfId="17117" xr:uid="{00000000-0005-0000-0000-000042430000}"/>
    <cellStyle name="Normal 5 2 6 3 2 2" xfId="17118" xr:uid="{00000000-0005-0000-0000-000043430000}"/>
    <cellStyle name="Normal 5 2 6 3 2 2 2" xfId="17119" xr:uid="{00000000-0005-0000-0000-000044430000}"/>
    <cellStyle name="Normal 5 2 6 3 2 3" xfId="17120" xr:uid="{00000000-0005-0000-0000-000045430000}"/>
    <cellStyle name="Normal 5 2 6 3 2 4" xfId="17121" xr:uid="{00000000-0005-0000-0000-000046430000}"/>
    <cellStyle name="Normal 5 2 6 3 3" xfId="17122" xr:uid="{00000000-0005-0000-0000-000047430000}"/>
    <cellStyle name="Normal 5 2 6 3 3 2" xfId="17123" xr:uid="{00000000-0005-0000-0000-000048430000}"/>
    <cellStyle name="Normal 5 2 6 3 4" xfId="17124" xr:uid="{00000000-0005-0000-0000-000049430000}"/>
    <cellStyle name="Normal 5 2 6 3 5" xfId="17125" xr:uid="{00000000-0005-0000-0000-00004A430000}"/>
    <cellStyle name="Normal 5 2 6 4" xfId="17126" xr:uid="{00000000-0005-0000-0000-00004B430000}"/>
    <cellStyle name="Normal 5 2 6 4 2" xfId="17127" xr:uid="{00000000-0005-0000-0000-00004C430000}"/>
    <cellStyle name="Normal 5 2 6 4 2 2" xfId="17128" xr:uid="{00000000-0005-0000-0000-00004D430000}"/>
    <cellStyle name="Normal 5 2 6 4 2 3" xfId="17129" xr:uid="{00000000-0005-0000-0000-00004E430000}"/>
    <cellStyle name="Normal 5 2 6 4 2 4" xfId="17130" xr:uid="{00000000-0005-0000-0000-00004F430000}"/>
    <cellStyle name="Normal 5 2 6 4 3" xfId="17131" xr:uid="{00000000-0005-0000-0000-000050430000}"/>
    <cellStyle name="Normal 5 2 6 4 4" xfId="17132" xr:uid="{00000000-0005-0000-0000-000051430000}"/>
    <cellStyle name="Normal 5 2 6 4 5" xfId="17133" xr:uid="{00000000-0005-0000-0000-000052430000}"/>
    <cellStyle name="Normal 5 2 6 5" xfId="17134" xr:uid="{00000000-0005-0000-0000-000053430000}"/>
    <cellStyle name="Normal 5 2 6 5 2" xfId="17135" xr:uid="{00000000-0005-0000-0000-000054430000}"/>
    <cellStyle name="Normal 5 2 6 5 2 2" xfId="17136" xr:uid="{00000000-0005-0000-0000-000055430000}"/>
    <cellStyle name="Normal 5 2 6 5 2 3" xfId="17137" xr:uid="{00000000-0005-0000-0000-000056430000}"/>
    <cellStyle name="Normal 5 2 6 5 3" xfId="17138" xr:uid="{00000000-0005-0000-0000-000057430000}"/>
    <cellStyle name="Normal 5 2 6 5 4" xfId="17139" xr:uid="{00000000-0005-0000-0000-000058430000}"/>
    <cellStyle name="Normal 5 2 6 5 5" xfId="17140" xr:uid="{00000000-0005-0000-0000-000059430000}"/>
    <cellStyle name="Normal 5 2 6 6" xfId="17141" xr:uid="{00000000-0005-0000-0000-00005A430000}"/>
    <cellStyle name="Normal 5 2 6 6 2" xfId="17142" xr:uid="{00000000-0005-0000-0000-00005B430000}"/>
    <cellStyle name="Normal 5 2 6 6 3" xfId="17143" xr:uid="{00000000-0005-0000-0000-00005C430000}"/>
    <cellStyle name="Normal 5 2 6 7" xfId="17144" xr:uid="{00000000-0005-0000-0000-00005D430000}"/>
    <cellStyle name="Normal 5 2 6 8" xfId="17145" xr:uid="{00000000-0005-0000-0000-00005E430000}"/>
    <cellStyle name="Normal 5 2 6 9" xfId="17146" xr:uid="{00000000-0005-0000-0000-00005F430000}"/>
    <cellStyle name="Normal 5 2 7" xfId="17147" xr:uid="{00000000-0005-0000-0000-000060430000}"/>
    <cellStyle name="Normal 5 2 7 2" xfId="17148" xr:uid="{00000000-0005-0000-0000-000061430000}"/>
    <cellStyle name="Normal 5 2 7 2 2" xfId="17149" xr:uid="{00000000-0005-0000-0000-000062430000}"/>
    <cellStyle name="Normal 5 2 7 2 2 2" xfId="17150" xr:uid="{00000000-0005-0000-0000-000063430000}"/>
    <cellStyle name="Normal 5 2 7 2 2 2 2" xfId="17151" xr:uid="{00000000-0005-0000-0000-000064430000}"/>
    <cellStyle name="Normal 5 2 7 2 2 2 3" xfId="17152" xr:uid="{00000000-0005-0000-0000-000065430000}"/>
    <cellStyle name="Normal 5 2 7 2 2 2 4" xfId="17153" xr:uid="{00000000-0005-0000-0000-000066430000}"/>
    <cellStyle name="Normal 5 2 7 2 2 3" xfId="17154" xr:uid="{00000000-0005-0000-0000-000067430000}"/>
    <cellStyle name="Normal 5 2 7 2 2 4" xfId="17155" xr:uid="{00000000-0005-0000-0000-000068430000}"/>
    <cellStyle name="Normal 5 2 7 2 2 5" xfId="17156" xr:uid="{00000000-0005-0000-0000-000069430000}"/>
    <cellStyle name="Normal 5 2 7 2 3" xfId="17157" xr:uid="{00000000-0005-0000-0000-00006A430000}"/>
    <cellStyle name="Normal 5 2 7 2 3 2" xfId="17158" xr:uid="{00000000-0005-0000-0000-00006B430000}"/>
    <cellStyle name="Normal 5 2 7 2 3 2 2" xfId="17159" xr:uid="{00000000-0005-0000-0000-00006C430000}"/>
    <cellStyle name="Normal 5 2 7 2 3 2 3" xfId="17160" xr:uid="{00000000-0005-0000-0000-00006D430000}"/>
    <cellStyle name="Normal 5 2 7 2 3 3" xfId="17161" xr:uid="{00000000-0005-0000-0000-00006E430000}"/>
    <cellStyle name="Normal 5 2 7 2 3 4" xfId="17162" xr:uid="{00000000-0005-0000-0000-00006F430000}"/>
    <cellStyle name="Normal 5 2 7 2 3 5" xfId="17163" xr:uid="{00000000-0005-0000-0000-000070430000}"/>
    <cellStyle name="Normal 5 2 7 2 4" xfId="17164" xr:uid="{00000000-0005-0000-0000-000071430000}"/>
    <cellStyle name="Normal 5 2 7 2 4 2" xfId="17165" xr:uid="{00000000-0005-0000-0000-000072430000}"/>
    <cellStyle name="Normal 5 2 7 2 4 2 2" xfId="17166" xr:uid="{00000000-0005-0000-0000-000073430000}"/>
    <cellStyle name="Normal 5 2 7 2 4 2 3" xfId="17167" xr:uid="{00000000-0005-0000-0000-000074430000}"/>
    <cellStyle name="Normal 5 2 7 2 4 3" xfId="17168" xr:uid="{00000000-0005-0000-0000-000075430000}"/>
    <cellStyle name="Normal 5 2 7 2 4 4" xfId="17169" xr:uid="{00000000-0005-0000-0000-000076430000}"/>
    <cellStyle name="Normal 5 2 7 2 5" xfId="17170" xr:uid="{00000000-0005-0000-0000-000077430000}"/>
    <cellStyle name="Normal 5 2 7 2 5 2" xfId="17171" xr:uid="{00000000-0005-0000-0000-000078430000}"/>
    <cellStyle name="Normal 5 2 7 2 5 3" xfId="17172" xr:uid="{00000000-0005-0000-0000-000079430000}"/>
    <cellStyle name="Normal 5 2 7 2 6" xfId="17173" xr:uid="{00000000-0005-0000-0000-00007A430000}"/>
    <cellStyle name="Normal 5 2 7 2 7" xfId="17174" xr:uid="{00000000-0005-0000-0000-00007B430000}"/>
    <cellStyle name="Normal 5 2 7 2 8" xfId="17175" xr:uid="{00000000-0005-0000-0000-00007C430000}"/>
    <cellStyle name="Normal 5 2 7 3" xfId="17176" xr:uid="{00000000-0005-0000-0000-00007D430000}"/>
    <cellStyle name="Normal 5 2 7 3 2" xfId="17177" xr:uid="{00000000-0005-0000-0000-00007E430000}"/>
    <cellStyle name="Normal 5 2 7 3 2 2" xfId="17178" xr:uid="{00000000-0005-0000-0000-00007F430000}"/>
    <cellStyle name="Normal 5 2 7 3 2 2 2" xfId="17179" xr:uid="{00000000-0005-0000-0000-000080430000}"/>
    <cellStyle name="Normal 5 2 7 3 2 3" xfId="17180" xr:uid="{00000000-0005-0000-0000-000081430000}"/>
    <cellStyle name="Normal 5 2 7 3 2 4" xfId="17181" xr:uid="{00000000-0005-0000-0000-000082430000}"/>
    <cellStyle name="Normal 5 2 7 3 3" xfId="17182" xr:uid="{00000000-0005-0000-0000-000083430000}"/>
    <cellStyle name="Normal 5 2 7 3 3 2" xfId="17183" xr:uid="{00000000-0005-0000-0000-000084430000}"/>
    <cellStyle name="Normal 5 2 7 3 4" xfId="17184" xr:uid="{00000000-0005-0000-0000-000085430000}"/>
    <cellStyle name="Normal 5 2 7 3 5" xfId="17185" xr:uid="{00000000-0005-0000-0000-000086430000}"/>
    <cellStyle name="Normal 5 2 7 4" xfId="17186" xr:uid="{00000000-0005-0000-0000-000087430000}"/>
    <cellStyle name="Normal 5 2 7 4 2" xfId="17187" xr:uid="{00000000-0005-0000-0000-000088430000}"/>
    <cellStyle name="Normal 5 2 7 4 2 2" xfId="17188" xr:uid="{00000000-0005-0000-0000-000089430000}"/>
    <cellStyle name="Normal 5 2 7 4 2 3" xfId="17189" xr:uid="{00000000-0005-0000-0000-00008A430000}"/>
    <cellStyle name="Normal 5 2 7 4 2 4" xfId="17190" xr:uid="{00000000-0005-0000-0000-00008B430000}"/>
    <cellStyle name="Normal 5 2 7 4 3" xfId="17191" xr:uid="{00000000-0005-0000-0000-00008C430000}"/>
    <cellStyle name="Normal 5 2 7 4 4" xfId="17192" xr:uid="{00000000-0005-0000-0000-00008D430000}"/>
    <cellStyle name="Normal 5 2 7 4 5" xfId="17193" xr:uid="{00000000-0005-0000-0000-00008E430000}"/>
    <cellStyle name="Normal 5 2 7 5" xfId="17194" xr:uid="{00000000-0005-0000-0000-00008F430000}"/>
    <cellStyle name="Normal 5 2 7 5 2" xfId="17195" xr:uid="{00000000-0005-0000-0000-000090430000}"/>
    <cellStyle name="Normal 5 2 7 5 2 2" xfId="17196" xr:uid="{00000000-0005-0000-0000-000091430000}"/>
    <cellStyle name="Normal 5 2 7 5 2 3" xfId="17197" xr:uid="{00000000-0005-0000-0000-000092430000}"/>
    <cellStyle name="Normal 5 2 7 5 3" xfId="17198" xr:uid="{00000000-0005-0000-0000-000093430000}"/>
    <cellStyle name="Normal 5 2 7 5 4" xfId="17199" xr:uid="{00000000-0005-0000-0000-000094430000}"/>
    <cellStyle name="Normal 5 2 7 5 5" xfId="17200" xr:uid="{00000000-0005-0000-0000-000095430000}"/>
    <cellStyle name="Normal 5 2 7 6" xfId="17201" xr:uid="{00000000-0005-0000-0000-000096430000}"/>
    <cellStyle name="Normal 5 2 7 6 2" xfId="17202" xr:uid="{00000000-0005-0000-0000-000097430000}"/>
    <cellStyle name="Normal 5 2 7 6 3" xfId="17203" xr:uid="{00000000-0005-0000-0000-000098430000}"/>
    <cellStyle name="Normal 5 2 7 7" xfId="17204" xr:uid="{00000000-0005-0000-0000-000099430000}"/>
    <cellStyle name="Normal 5 2 7 8" xfId="17205" xr:uid="{00000000-0005-0000-0000-00009A430000}"/>
    <cellStyle name="Normal 5 2 7 9" xfId="17206" xr:uid="{00000000-0005-0000-0000-00009B430000}"/>
    <cellStyle name="Normal 5 2 8" xfId="17207" xr:uid="{00000000-0005-0000-0000-00009C430000}"/>
    <cellStyle name="Normal 5 2 8 2" xfId="17208" xr:uid="{00000000-0005-0000-0000-00009D430000}"/>
    <cellStyle name="Normal 5 2 8 2 2" xfId="17209" xr:uid="{00000000-0005-0000-0000-00009E430000}"/>
    <cellStyle name="Normal 5 2 8 2 2 2" xfId="17210" xr:uid="{00000000-0005-0000-0000-00009F430000}"/>
    <cellStyle name="Normal 5 2 8 2 2 2 2" xfId="17211" xr:uid="{00000000-0005-0000-0000-0000A0430000}"/>
    <cellStyle name="Normal 5 2 8 2 2 2 3" xfId="17212" xr:uid="{00000000-0005-0000-0000-0000A1430000}"/>
    <cellStyle name="Normal 5 2 8 2 2 2 4" xfId="17213" xr:uid="{00000000-0005-0000-0000-0000A2430000}"/>
    <cellStyle name="Normal 5 2 8 2 2 3" xfId="17214" xr:uid="{00000000-0005-0000-0000-0000A3430000}"/>
    <cellStyle name="Normal 5 2 8 2 2 4" xfId="17215" xr:uid="{00000000-0005-0000-0000-0000A4430000}"/>
    <cellStyle name="Normal 5 2 8 2 2 5" xfId="17216" xr:uid="{00000000-0005-0000-0000-0000A5430000}"/>
    <cellStyle name="Normal 5 2 8 2 3" xfId="17217" xr:uid="{00000000-0005-0000-0000-0000A6430000}"/>
    <cellStyle name="Normal 5 2 8 2 3 2" xfId="17218" xr:uid="{00000000-0005-0000-0000-0000A7430000}"/>
    <cellStyle name="Normal 5 2 8 2 3 2 2" xfId="17219" xr:uid="{00000000-0005-0000-0000-0000A8430000}"/>
    <cellStyle name="Normal 5 2 8 2 3 2 3" xfId="17220" xr:uid="{00000000-0005-0000-0000-0000A9430000}"/>
    <cellStyle name="Normal 5 2 8 2 3 3" xfId="17221" xr:uid="{00000000-0005-0000-0000-0000AA430000}"/>
    <cellStyle name="Normal 5 2 8 2 3 4" xfId="17222" xr:uid="{00000000-0005-0000-0000-0000AB430000}"/>
    <cellStyle name="Normal 5 2 8 2 3 5" xfId="17223" xr:uid="{00000000-0005-0000-0000-0000AC430000}"/>
    <cellStyle name="Normal 5 2 8 2 4" xfId="17224" xr:uid="{00000000-0005-0000-0000-0000AD430000}"/>
    <cellStyle name="Normal 5 2 8 2 4 2" xfId="17225" xr:uid="{00000000-0005-0000-0000-0000AE430000}"/>
    <cellStyle name="Normal 5 2 8 2 4 2 2" xfId="17226" xr:uid="{00000000-0005-0000-0000-0000AF430000}"/>
    <cellStyle name="Normal 5 2 8 2 4 2 3" xfId="17227" xr:uid="{00000000-0005-0000-0000-0000B0430000}"/>
    <cellStyle name="Normal 5 2 8 2 4 3" xfId="17228" xr:uid="{00000000-0005-0000-0000-0000B1430000}"/>
    <cellStyle name="Normal 5 2 8 2 4 4" xfId="17229" xr:uid="{00000000-0005-0000-0000-0000B2430000}"/>
    <cellStyle name="Normal 5 2 8 2 5" xfId="17230" xr:uid="{00000000-0005-0000-0000-0000B3430000}"/>
    <cellStyle name="Normal 5 2 8 2 5 2" xfId="17231" xr:uid="{00000000-0005-0000-0000-0000B4430000}"/>
    <cellStyle name="Normal 5 2 8 2 5 3" xfId="17232" xr:uid="{00000000-0005-0000-0000-0000B5430000}"/>
    <cellStyle name="Normal 5 2 8 2 6" xfId="17233" xr:uid="{00000000-0005-0000-0000-0000B6430000}"/>
    <cellStyle name="Normal 5 2 8 2 7" xfId="17234" xr:uid="{00000000-0005-0000-0000-0000B7430000}"/>
    <cellStyle name="Normal 5 2 8 2 8" xfId="17235" xr:uid="{00000000-0005-0000-0000-0000B8430000}"/>
    <cellStyle name="Normal 5 2 8 3" xfId="17236" xr:uid="{00000000-0005-0000-0000-0000B9430000}"/>
    <cellStyle name="Normal 5 2 8 3 2" xfId="17237" xr:uid="{00000000-0005-0000-0000-0000BA430000}"/>
    <cellStyle name="Normal 5 2 8 3 2 2" xfId="17238" xr:uid="{00000000-0005-0000-0000-0000BB430000}"/>
    <cellStyle name="Normal 5 2 8 3 2 2 2" xfId="17239" xr:uid="{00000000-0005-0000-0000-0000BC430000}"/>
    <cellStyle name="Normal 5 2 8 3 2 3" xfId="17240" xr:uid="{00000000-0005-0000-0000-0000BD430000}"/>
    <cellStyle name="Normal 5 2 8 3 2 4" xfId="17241" xr:uid="{00000000-0005-0000-0000-0000BE430000}"/>
    <cellStyle name="Normal 5 2 8 3 3" xfId="17242" xr:uid="{00000000-0005-0000-0000-0000BF430000}"/>
    <cellStyle name="Normal 5 2 8 3 3 2" xfId="17243" xr:uid="{00000000-0005-0000-0000-0000C0430000}"/>
    <cellStyle name="Normal 5 2 8 3 4" xfId="17244" xr:uid="{00000000-0005-0000-0000-0000C1430000}"/>
    <cellStyle name="Normal 5 2 8 3 5" xfId="17245" xr:uid="{00000000-0005-0000-0000-0000C2430000}"/>
    <cellStyle name="Normal 5 2 8 4" xfId="17246" xr:uid="{00000000-0005-0000-0000-0000C3430000}"/>
    <cellStyle name="Normal 5 2 8 4 2" xfId="17247" xr:uid="{00000000-0005-0000-0000-0000C4430000}"/>
    <cellStyle name="Normal 5 2 8 4 2 2" xfId="17248" xr:uid="{00000000-0005-0000-0000-0000C5430000}"/>
    <cellStyle name="Normal 5 2 8 4 2 3" xfId="17249" xr:uid="{00000000-0005-0000-0000-0000C6430000}"/>
    <cellStyle name="Normal 5 2 8 4 2 4" xfId="17250" xr:uid="{00000000-0005-0000-0000-0000C7430000}"/>
    <cellStyle name="Normal 5 2 8 4 3" xfId="17251" xr:uid="{00000000-0005-0000-0000-0000C8430000}"/>
    <cellStyle name="Normal 5 2 8 4 4" xfId="17252" xr:uid="{00000000-0005-0000-0000-0000C9430000}"/>
    <cellStyle name="Normal 5 2 8 4 5" xfId="17253" xr:uid="{00000000-0005-0000-0000-0000CA430000}"/>
    <cellStyle name="Normal 5 2 8 5" xfId="17254" xr:uid="{00000000-0005-0000-0000-0000CB430000}"/>
    <cellStyle name="Normal 5 2 8 5 2" xfId="17255" xr:uid="{00000000-0005-0000-0000-0000CC430000}"/>
    <cellStyle name="Normal 5 2 8 5 2 2" xfId="17256" xr:uid="{00000000-0005-0000-0000-0000CD430000}"/>
    <cellStyle name="Normal 5 2 8 5 2 3" xfId="17257" xr:uid="{00000000-0005-0000-0000-0000CE430000}"/>
    <cellStyle name="Normal 5 2 8 5 3" xfId="17258" xr:uid="{00000000-0005-0000-0000-0000CF430000}"/>
    <cellStyle name="Normal 5 2 8 5 4" xfId="17259" xr:uid="{00000000-0005-0000-0000-0000D0430000}"/>
    <cellStyle name="Normal 5 2 8 5 5" xfId="17260" xr:uid="{00000000-0005-0000-0000-0000D1430000}"/>
    <cellStyle name="Normal 5 2 8 6" xfId="17261" xr:uid="{00000000-0005-0000-0000-0000D2430000}"/>
    <cellStyle name="Normal 5 2 8 6 2" xfId="17262" xr:uid="{00000000-0005-0000-0000-0000D3430000}"/>
    <cellStyle name="Normal 5 2 8 6 3" xfId="17263" xr:uid="{00000000-0005-0000-0000-0000D4430000}"/>
    <cellStyle name="Normal 5 2 8 7" xfId="17264" xr:uid="{00000000-0005-0000-0000-0000D5430000}"/>
    <cellStyle name="Normal 5 2 8 8" xfId="17265" xr:uid="{00000000-0005-0000-0000-0000D6430000}"/>
    <cellStyle name="Normal 5 2 8 9" xfId="17266" xr:uid="{00000000-0005-0000-0000-0000D7430000}"/>
    <cellStyle name="Normal 5 2 9" xfId="17267" xr:uid="{00000000-0005-0000-0000-0000D8430000}"/>
    <cellStyle name="Normal 5 2 9 2" xfId="17268" xr:uid="{00000000-0005-0000-0000-0000D9430000}"/>
    <cellStyle name="Normal 5 2 9 2 2" xfId="17269" xr:uid="{00000000-0005-0000-0000-0000DA430000}"/>
    <cellStyle name="Normal 5 2 9 2 2 2" xfId="17270" xr:uid="{00000000-0005-0000-0000-0000DB430000}"/>
    <cellStyle name="Normal 5 2 9 2 2 2 2" xfId="17271" xr:uid="{00000000-0005-0000-0000-0000DC430000}"/>
    <cellStyle name="Normal 5 2 9 2 2 2 3" xfId="17272" xr:uid="{00000000-0005-0000-0000-0000DD430000}"/>
    <cellStyle name="Normal 5 2 9 2 2 2 4" xfId="17273" xr:uid="{00000000-0005-0000-0000-0000DE430000}"/>
    <cellStyle name="Normal 5 2 9 2 2 3" xfId="17274" xr:uid="{00000000-0005-0000-0000-0000DF430000}"/>
    <cellStyle name="Normal 5 2 9 2 2 4" xfId="17275" xr:uid="{00000000-0005-0000-0000-0000E0430000}"/>
    <cellStyle name="Normal 5 2 9 2 2 5" xfId="17276" xr:uid="{00000000-0005-0000-0000-0000E1430000}"/>
    <cellStyle name="Normal 5 2 9 2 3" xfId="17277" xr:uid="{00000000-0005-0000-0000-0000E2430000}"/>
    <cellStyle name="Normal 5 2 9 2 3 2" xfId="17278" xr:uid="{00000000-0005-0000-0000-0000E3430000}"/>
    <cellStyle name="Normal 5 2 9 2 3 2 2" xfId="17279" xr:uid="{00000000-0005-0000-0000-0000E4430000}"/>
    <cellStyle name="Normal 5 2 9 2 3 2 3" xfId="17280" xr:uid="{00000000-0005-0000-0000-0000E5430000}"/>
    <cellStyle name="Normal 5 2 9 2 3 3" xfId="17281" xr:uid="{00000000-0005-0000-0000-0000E6430000}"/>
    <cellStyle name="Normal 5 2 9 2 3 4" xfId="17282" xr:uid="{00000000-0005-0000-0000-0000E7430000}"/>
    <cellStyle name="Normal 5 2 9 2 3 5" xfId="17283" xr:uid="{00000000-0005-0000-0000-0000E8430000}"/>
    <cellStyle name="Normal 5 2 9 2 4" xfId="17284" xr:uid="{00000000-0005-0000-0000-0000E9430000}"/>
    <cellStyle name="Normal 5 2 9 2 4 2" xfId="17285" xr:uid="{00000000-0005-0000-0000-0000EA430000}"/>
    <cellStyle name="Normal 5 2 9 2 4 2 2" xfId="17286" xr:uid="{00000000-0005-0000-0000-0000EB430000}"/>
    <cellStyle name="Normal 5 2 9 2 4 2 3" xfId="17287" xr:uid="{00000000-0005-0000-0000-0000EC430000}"/>
    <cellStyle name="Normal 5 2 9 2 4 3" xfId="17288" xr:uid="{00000000-0005-0000-0000-0000ED430000}"/>
    <cellStyle name="Normal 5 2 9 2 4 4" xfId="17289" xr:uid="{00000000-0005-0000-0000-0000EE430000}"/>
    <cellStyle name="Normal 5 2 9 2 5" xfId="17290" xr:uid="{00000000-0005-0000-0000-0000EF430000}"/>
    <cellStyle name="Normal 5 2 9 2 5 2" xfId="17291" xr:uid="{00000000-0005-0000-0000-0000F0430000}"/>
    <cellStyle name="Normal 5 2 9 2 5 3" xfId="17292" xr:uid="{00000000-0005-0000-0000-0000F1430000}"/>
    <cellStyle name="Normal 5 2 9 2 6" xfId="17293" xr:uid="{00000000-0005-0000-0000-0000F2430000}"/>
    <cellStyle name="Normal 5 2 9 2 7" xfId="17294" xr:uid="{00000000-0005-0000-0000-0000F3430000}"/>
    <cellStyle name="Normal 5 2 9 2 8" xfId="17295" xr:uid="{00000000-0005-0000-0000-0000F4430000}"/>
    <cellStyle name="Normal 5 2 9 3" xfId="17296" xr:uid="{00000000-0005-0000-0000-0000F5430000}"/>
    <cellStyle name="Normal 5 2 9 3 2" xfId="17297" xr:uid="{00000000-0005-0000-0000-0000F6430000}"/>
    <cellStyle name="Normal 5 2 9 3 2 2" xfId="17298" xr:uid="{00000000-0005-0000-0000-0000F7430000}"/>
    <cellStyle name="Normal 5 2 9 3 2 2 2" xfId="17299" xr:uid="{00000000-0005-0000-0000-0000F8430000}"/>
    <cellStyle name="Normal 5 2 9 3 2 3" xfId="17300" xr:uid="{00000000-0005-0000-0000-0000F9430000}"/>
    <cellStyle name="Normal 5 2 9 3 2 4" xfId="17301" xr:uid="{00000000-0005-0000-0000-0000FA430000}"/>
    <cellStyle name="Normal 5 2 9 3 3" xfId="17302" xr:uid="{00000000-0005-0000-0000-0000FB430000}"/>
    <cellStyle name="Normal 5 2 9 3 3 2" xfId="17303" xr:uid="{00000000-0005-0000-0000-0000FC430000}"/>
    <cellStyle name="Normal 5 2 9 3 4" xfId="17304" xr:uid="{00000000-0005-0000-0000-0000FD430000}"/>
    <cellStyle name="Normal 5 2 9 3 5" xfId="17305" xr:uid="{00000000-0005-0000-0000-0000FE430000}"/>
    <cellStyle name="Normal 5 2 9 4" xfId="17306" xr:uid="{00000000-0005-0000-0000-0000FF430000}"/>
    <cellStyle name="Normal 5 2 9 4 2" xfId="17307" xr:uid="{00000000-0005-0000-0000-000000440000}"/>
    <cellStyle name="Normal 5 2 9 4 2 2" xfId="17308" xr:uid="{00000000-0005-0000-0000-000001440000}"/>
    <cellStyle name="Normal 5 2 9 4 2 3" xfId="17309" xr:uid="{00000000-0005-0000-0000-000002440000}"/>
    <cellStyle name="Normal 5 2 9 4 2 4" xfId="17310" xr:uid="{00000000-0005-0000-0000-000003440000}"/>
    <cellStyle name="Normal 5 2 9 4 3" xfId="17311" xr:uid="{00000000-0005-0000-0000-000004440000}"/>
    <cellStyle name="Normal 5 2 9 4 4" xfId="17312" xr:uid="{00000000-0005-0000-0000-000005440000}"/>
    <cellStyle name="Normal 5 2 9 4 5" xfId="17313" xr:uid="{00000000-0005-0000-0000-000006440000}"/>
    <cellStyle name="Normal 5 2 9 5" xfId="17314" xr:uid="{00000000-0005-0000-0000-000007440000}"/>
    <cellStyle name="Normal 5 2 9 5 2" xfId="17315" xr:uid="{00000000-0005-0000-0000-000008440000}"/>
    <cellStyle name="Normal 5 2 9 5 2 2" xfId="17316" xr:uid="{00000000-0005-0000-0000-000009440000}"/>
    <cellStyle name="Normal 5 2 9 5 2 3" xfId="17317" xr:uid="{00000000-0005-0000-0000-00000A440000}"/>
    <cellStyle name="Normal 5 2 9 5 3" xfId="17318" xr:uid="{00000000-0005-0000-0000-00000B440000}"/>
    <cellStyle name="Normal 5 2 9 5 4" xfId="17319" xr:uid="{00000000-0005-0000-0000-00000C440000}"/>
    <cellStyle name="Normal 5 2 9 5 5" xfId="17320" xr:uid="{00000000-0005-0000-0000-00000D440000}"/>
    <cellStyle name="Normal 5 2 9 6" xfId="17321" xr:uid="{00000000-0005-0000-0000-00000E440000}"/>
    <cellStyle name="Normal 5 2 9 6 2" xfId="17322" xr:uid="{00000000-0005-0000-0000-00000F440000}"/>
    <cellStyle name="Normal 5 2 9 6 3" xfId="17323" xr:uid="{00000000-0005-0000-0000-000010440000}"/>
    <cellStyle name="Normal 5 2 9 7" xfId="17324" xr:uid="{00000000-0005-0000-0000-000011440000}"/>
    <cellStyle name="Normal 5 2 9 8" xfId="17325" xr:uid="{00000000-0005-0000-0000-000012440000}"/>
    <cellStyle name="Normal 5 2 9 9" xfId="17326" xr:uid="{00000000-0005-0000-0000-000013440000}"/>
    <cellStyle name="Normal 5 20" xfId="17327" xr:uid="{00000000-0005-0000-0000-000014440000}"/>
    <cellStyle name="Normal 5 20 2" xfId="17328" xr:uid="{00000000-0005-0000-0000-000015440000}"/>
    <cellStyle name="Normal 5 20 2 2" xfId="17329" xr:uid="{00000000-0005-0000-0000-000016440000}"/>
    <cellStyle name="Normal 5 20 2 2 2" xfId="17330" xr:uid="{00000000-0005-0000-0000-000017440000}"/>
    <cellStyle name="Normal 5 20 2 3" xfId="17331" xr:uid="{00000000-0005-0000-0000-000018440000}"/>
    <cellStyle name="Normal 5 20 3" xfId="17332" xr:uid="{00000000-0005-0000-0000-000019440000}"/>
    <cellStyle name="Normal 5 20 3 2" xfId="17333" xr:uid="{00000000-0005-0000-0000-00001A440000}"/>
    <cellStyle name="Normal 5 20 3 2 2" xfId="17334" xr:uid="{00000000-0005-0000-0000-00001B440000}"/>
    <cellStyle name="Normal 5 20 3 3" xfId="17335" xr:uid="{00000000-0005-0000-0000-00001C440000}"/>
    <cellStyle name="Normal 5 20 4" xfId="17336" xr:uid="{00000000-0005-0000-0000-00001D440000}"/>
    <cellStyle name="Normal 5 20 4 2" xfId="17337" xr:uid="{00000000-0005-0000-0000-00001E440000}"/>
    <cellStyle name="Normal 5 20 5" xfId="17338" xr:uid="{00000000-0005-0000-0000-00001F440000}"/>
    <cellStyle name="Normal 5 21" xfId="17339" xr:uid="{00000000-0005-0000-0000-000020440000}"/>
    <cellStyle name="Normal 5 21 2" xfId="17340" xr:uid="{00000000-0005-0000-0000-000021440000}"/>
    <cellStyle name="Normal 5 21 2 2" xfId="17341" xr:uid="{00000000-0005-0000-0000-000022440000}"/>
    <cellStyle name="Normal 5 21 2 2 2" xfId="17342" xr:uid="{00000000-0005-0000-0000-000023440000}"/>
    <cellStyle name="Normal 5 21 2 3" xfId="17343" xr:uid="{00000000-0005-0000-0000-000024440000}"/>
    <cellStyle name="Normal 5 21 3" xfId="17344" xr:uid="{00000000-0005-0000-0000-000025440000}"/>
    <cellStyle name="Normal 5 21 3 2" xfId="17345" xr:uid="{00000000-0005-0000-0000-000026440000}"/>
    <cellStyle name="Normal 5 21 3 2 2" xfId="17346" xr:uid="{00000000-0005-0000-0000-000027440000}"/>
    <cellStyle name="Normal 5 21 3 3" xfId="17347" xr:uid="{00000000-0005-0000-0000-000028440000}"/>
    <cellStyle name="Normal 5 21 4" xfId="17348" xr:uid="{00000000-0005-0000-0000-000029440000}"/>
    <cellStyle name="Normal 5 21 4 2" xfId="17349" xr:uid="{00000000-0005-0000-0000-00002A440000}"/>
    <cellStyle name="Normal 5 21 5" xfId="17350" xr:uid="{00000000-0005-0000-0000-00002B440000}"/>
    <cellStyle name="Normal 5 22" xfId="17351" xr:uid="{00000000-0005-0000-0000-00002C440000}"/>
    <cellStyle name="Normal 5 23" xfId="17352" xr:uid="{00000000-0005-0000-0000-00002D440000}"/>
    <cellStyle name="Normal 5 24" xfId="17353" xr:uid="{00000000-0005-0000-0000-00002E440000}"/>
    <cellStyle name="Normal 5 25" xfId="45" xr:uid="{00000000-0005-0000-0000-00002F440000}"/>
    <cellStyle name="Normal 5 26" xfId="17354" xr:uid="{00000000-0005-0000-0000-000030440000}"/>
    <cellStyle name="Normal 5 27" xfId="43885" xr:uid="{00000000-0005-0000-0000-000031440000}"/>
    <cellStyle name="Normal 5 28" xfId="43901" xr:uid="{00000000-0005-0000-0000-000032440000}"/>
    <cellStyle name="Normal 5 29" xfId="43903" xr:uid="{00000000-0005-0000-0000-000033440000}"/>
    <cellStyle name="Normal 5 29 2" xfId="43929" xr:uid="{00000000-0005-0000-0000-000034440000}"/>
    <cellStyle name="Normal 5 3" xfId="17355" xr:uid="{00000000-0005-0000-0000-000035440000}"/>
    <cellStyle name="Normal 5 3 10" xfId="17356" xr:uid="{00000000-0005-0000-0000-000036440000}"/>
    <cellStyle name="Normal 5 3 10 2" xfId="17357" xr:uid="{00000000-0005-0000-0000-000037440000}"/>
    <cellStyle name="Normal 5 3 10 2 2" xfId="17358" xr:uid="{00000000-0005-0000-0000-000038440000}"/>
    <cellStyle name="Normal 5 3 10 2 2 2" xfId="17359" xr:uid="{00000000-0005-0000-0000-000039440000}"/>
    <cellStyle name="Normal 5 3 10 2 3" xfId="17360" xr:uid="{00000000-0005-0000-0000-00003A440000}"/>
    <cellStyle name="Normal 5 3 10 3" xfId="17361" xr:uid="{00000000-0005-0000-0000-00003B440000}"/>
    <cellStyle name="Normal 5 3 10 3 2" xfId="17362" xr:uid="{00000000-0005-0000-0000-00003C440000}"/>
    <cellStyle name="Normal 5 3 10 3 2 2" xfId="17363" xr:uid="{00000000-0005-0000-0000-00003D440000}"/>
    <cellStyle name="Normal 5 3 10 3 3" xfId="17364" xr:uid="{00000000-0005-0000-0000-00003E440000}"/>
    <cellStyle name="Normal 5 3 10 4" xfId="17365" xr:uid="{00000000-0005-0000-0000-00003F440000}"/>
    <cellStyle name="Normal 5 3 10 4 2" xfId="17366" xr:uid="{00000000-0005-0000-0000-000040440000}"/>
    <cellStyle name="Normal 5 3 10 5" xfId="17367" xr:uid="{00000000-0005-0000-0000-000041440000}"/>
    <cellStyle name="Normal 5 3 11" xfId="17368" xr:uid="{00000000-0005-0000-0000-000042440000}"/>
    <cellStyle name="Normal 5 3 11 2" xfId="17369" xr:uid="{00000000-0005-0000-0000-000043440000}"/>
    <cellStyle name="Normal 5 3 11 2 2" xfId="17370" xr:uid="{00000000-0005-0000-0000-000044440000}"/>
    <cellStyle name="Normal 5 3 11 2 2 2" xfId="17371" xr:uid="{00000000-0005-0000-0000-000045440000}"/>
    <cellStyle name="Normal 5 3 11 2 3" xfId="17372" xr:uid="{00000000-0005-0000-0000-000046440000}"/>
    <cellStyle name="Normal 5 3 11 3" xfId="17373" xr:uid="{00000000-0005-0000-0000-000047440000}"/>
    <cellStyle name="Normal 5 3 11 3 2" xfId="17374" xr:uid="{00000000-0005-0000-0000-000048440000}"/>
    <cellStyle name="Normal 5 3 11 3 2 2" xfId="17375" xr:uid="{00000000-0005-0000-0000-000049440000}"/>
    <cellStyle name="Normal 5 3 11 3 3" xfId="17376" xr:uid="{00000000-0005-0000-0000-00004A440000}"/>
    <cellStyle name="Normal 5 3 11 4" xfId="17377" xr:uid="{00000000-0005-0000-0000-00004B440000}"/>
    <cellStyle name="Normal 5 3 11 4 2" xfId="17378" xr:uid="{00000000-0005-0000-0000-00004C440000}"/>
    <cellStyle name="Normal 5 3 11 5" xfId="17379" xr:uid="{00000000-0005-0000-0000-00004D440000}"/>
    <cellStyle name="Normal 5 3 12" xfId="17380" xr:uid="{00000000-0005-0000-0000-00004E440000}"/>
    <cellStyle name="Normal 5 3 12 2" xfId="17381" xr:uid="{00000000-0005-0000-0000-00004F440000}"/>
    <cellStyle name="Normal 5 3 12 2 2" xfId="17382" xr:uid="{00000000-0005-0000-0000-000050440000}"/>
    <cellStyle name="Normal 5 3 12 2 2 2" xfId="17383" xr:uid="{00000000-0005-0000-0000-000051440000}"/>
    <cellStyle name="Normal 5 3 12 2 3" xfId="17384" xr:uid="{00000000-0005-0000-0000-000052440000}"/>
    <cellStyle name="Normal 5 3 12 3" xfId="17385" xr:uid="{00000000-0005-0000-0000-000053440000}"/>
    <cellStyle name="Normal 5 3 12 3 2" xfId="17386" xr:uid="{00000000-0005-0000-0000-000054440000}"/>
    <cellStyle name="Normal 5 3 12 3 2 2" xfId="17387" xr:uid="{00000000-0005-0000-0000-000055440000}"/>
    <cellStyle name="Normal 5 3 12 3 3" xfId="17388" xr:uid="{00000000-0005-0000-0000-000056440000}"/>
    <cellStyle name="Normal 5 3 12 4" xfId="17389" xr:uid="{00000000-0005-0000-0000-000057440000}"/>
    <cellStyle name="Normal 5 3 12 4 2" xfId="17390" xr:uid="{00000000-0005-0000-0000-000058440000}"/>
    <cellStyle name="Normal 5 3 12 5" xfId="17391" xr:uid="{00000000-0005-0000-0000-000059440000}"/>
    <cellStyle name="Normal 5 3 13" xfId="17392" xr:uid="{00000000-0005-0000-0000-00005A440000}"/>
    <cellStyle name="Normal 5 3 13 2" xfId="17393" xr:uid="{00000000-0005-0000-0000-00005B440000}"/>
    <cellStyle name="Normal 5 3 13 2 2" xfId="17394" xr:uid="{00000000-0005-0000-0000-00005C440000}"/>
    <cellStyle name="Normal 5 3 13 2 2 2" xfId="17395" xr:uid="{00000000-0005-0000-0000-00005D440000}"/>
    <cellStyle name="Normal 5 3 13 2 3" xfId="17396" xr:uid="{00000000-0005-0000-0000-00005E440000}"/>
    <cellStyle name="Normal 5 3 13 3" xfId="17397" xr:uid="{00000000-0005-0000-0000-00005F440000}"/>
    <cellStyle name="Normal 5 3 13 3 2" xfId="17398" xr:uid="{00000000-0005-0000-0000-000060440000}"/>
    <cellStyle name="Normal 5 3 13 3 2 2" xfId="17399" xr:uid="{00000000-0005-0000-0000-000061440000}"/>
    <cellStyle name="Normal 5 3 13 3 3" xfId="17400" xr:uid="{00000000-0005-0000-0000-000062440000}"/>
    <cellStyle name="Normal 5 3 13 4" xfId="17401" xr:uid="{00000000-0005-0000-0000-000063440000}"/>
    <cellStyle name="Normal 5 3 13 4 2" xfId="17402" xr:uid="{00000000-0005-0000-0000-000064440000}"/>
    <cellStyle name="Normal 5 3 13 5" xfId="17403" xr:uid="{00000000-0005-0000-0000-000065440000}"/>
    <cellStyle name="Normal 5 3 14" xfId="17404" xr:uid="{00000000-0005-0000-0000-000066440000}"/>
    <cellStyle name="Normal 5 3 14 2" xfId="17405" xr:uid="{00000000-0005-0000-0000-000067440000}"/>
    <cellStyle name="Normal 5 3 14 2 2" xfId="17406" xr:uid="{00000000-0005-0000-0000-000068440000}"/>
    <cellStyle name="Normal 5 3 14 2 2 2" xfId="17407" xr:uid="{00000000-0005-0000-0000-000069440000}"/>
    <cellStyle name="Normal 5 3 14 2 3" xfId="17408" xr:uid="{00000000-0005-0000-0000-00006A440000}"/>
    <cellStyle name="Normal 5 3 14 3" xfId="17409" xr:uid="{00000000-0005-0000-0000-00006B440000}"/>
    <cellStyle name="Normal 5 3 14 3 2" xfId="17410" xr:uid="{00000000-0005-0000-0000-00006C440000}"/>
    <cellStyle name="Normal 5 3 14 3 2 2" xfId="17411" xr:uid="{00000000-0005-0000-0000-00006D440000}"/>
    <cellStyle name="Normal 5 3 14 3 3" xfId="17412" xr:uid="{00000000-0005-0000-0000-00006E440000}"/>
    <cellStyle name="Normal 5 3 14 4" xfId="17413" xr:uid="{00000000-0005-0000-0000-00006F440000}"/>
    <cellStyle name="Normal 5 3 14 4 2" xfId="17414" xr:uid="{00000000-0005-0000-0000-000070440000}"/>
    <cellStyle name="Normal 5 3 14 5" xfId="17415" xr:uid="{00000000-0005-0000-0000-000071440000}"/>
    <cellStyle name="Normal 5 3 15" xfId="17416" xr:uid="{00000000-0005-0000-0000-000072440000}"/>
    <cellStyle name="Normal 5 3 15 2" xfId="17417" xr:uid="{00000000-0005-0000-0000-000073440000}"/>
    <cellStyle name="Normal 5 3 15 2 2" xfId="17418" xr:uid="{00000000-0005-0000-0000-000074440000}"/>
    <cellStyle name="Normal 5 3 15 2 2 2" xfId="17419" xr:uid="{00000000-0005-0000-0000-000075440000}"/>
    <cellStyle name="Normal 5 3 15 2 3" xfId="17420" xr:uid="{00000000-0005-0000-0000-000076440000}"/>
    <cellStyle name="Normal 5 3 15 3" xfId="17421" xr:uid="{00000000-0005-0000-0000-000077440000}"/>
    <cellStyle name="Normal 5 3 15 3 2" xfId="17422" xr:uid="{00000000-0005-0000-0000-000078440000}"/>
    <cellStyle name="Normal 5 3 15 3 2 2" xfId="17423" xr:uid="{00000000-0005-0000-0000-000079440000}"/>
    <cellStyle name="Normal 5 3 15 3 3" xfId="17424" xr:uid="{00000000-0005-0000-0000-00007A440000}"/>
    <cellStyle name="Normal 5 3 15 4" xfId="17425" xr:uid="{00000000-0005-0000-0000-00007B440000}"/>
    <cellStyle name="Normal 5 3 15 4 2" xfId="17426" xr:uid="{00000000-0005-0000-0000-00007C440000}"/>
    <cellStyle name="Normal 5 3 15 5" xfId="17427" xr:uid="{00000000-0005-0000-0000-00007D440000}"/>
    <cellStyle name="Normal 5 3 16" xfId="17428" xr:uid="{00000000-0005-0000-0000-00007E440000}"/>
    <cellStyle name="Normal 5 3 16 2" xfId="17429" xr:uid="{00000000-0005-0000-0000-00007F440000}"/>
    <cellStyle name="Normal 5 3 16 2 2" xfId="17430" xr:uid="{00000000-0005-0000-0000-000080440000}"/>
    <cellStyle name="Normal 5 3 16 3" xfId="17431" xr:uid="{00000000-0005-0000-0000-000081440000}"/>
    <cellStyle name="Normal 5 3 17" xfId="17432" xr:uid="{00000000-0005-0000-0000-000082440000}"/>
    <cellStyle name="Normal 5 3 17 2" xfId="17433" xr:uid="{00000000-0005-0000-0000-000083440000}"/>
    <cellStyle name="Normal 5 3 17 2 2" xfId="17434" xr:uid="{00000000-0005-0000-0000-000084440000}"/>
    <cellStyle name="Normal 5 3 17 3" xfId="17435" xr:uid="{00000000-0005-0000-0000-000085440000}"/>
    <cellStyle name="Normal 5 3 18" xfId="17436" xr:uid="{00000000-0005-0000-0000-000086440000}"/>
    <cellStyle name="Normal 5 3 18 2" xfId="17437" xr:uid="{00000000-0005-0000-0000-000087440000}"/>
    <cellStyle name="Normal 5 3 19" xfId="17438" xr:uid="{00000000-0005-0000-0000-000088440000}"/>
    <cellStyle name="Normal 5 3 2" xfId="17439" xr:uid="{00000000-0005-0000-0000-000089440000}"/>
    <cellStyle name="Normal 5 3 2 2" xfId="17440" xr:uid="{00000000-0005-0000-0000-00008A440000}"/>
    <cellStyle name="Normal 5 3 2 2 2" xfId="17441" xr:uid="{00000000-0005-0000-0000-00008B440000}"/>
    <cellStyle name="Normal 5 3 2 2 2 2" xfId="17442" xr:uid="{00000000-0005-0000-0000-00008C440000}"/>
    <cellStyle name="Normal 5 3 2 2 3" xfId="17443" xr:uid="{00000000-0005-0000-0000-00008D440000}"/>
    <cellStyle name="Normal 5 3 2 2 4" xfId="17444" xr:uid="{00000000-0005-0000-0000-00008E440000}"/>
    <cellStyle name="Normal 5 3 2 3" xfId="17445" xr:uid="{00000000-0005-0000-0000-00008F440000}"/>
    <cellStyle name="Normal 5 3 2 3 2" xfId="17446" xr:uid="{00000000-0005-0000-0000-000090440000}"/>
    <cellStyle name="Normal 5 3 2 3 2 2" xfId="17447" xr:uid="{00000000-0005-0000-0000-000091440000}"/>
    <cellStyle name="Normal 5 3 2 3 3" xfId="17448" xr:uid="{00000000-0005-0000-0000-000092440000}"/>
    <cellStyle name="Normal 5 3 2 3 4" xfId="17449" xr:uid="{00000000-0005-0000-0000-000093440000}"/>
    <cellStyle name="Normal 5 3 2 4" xfId="17450" xr:uid="{00000000-0005-0000-0000-000094440000}"/>
    <cellStyle name="Normal 5 3 2 4 2" xfId="17451" xr:uid="{00000000-0005-0000-0000-000095440000}"/>
    <cellStyle name="Normal 5 3 2 4 3" xfId="17452" xr:uid="{00000000-0005-0000-0000-000096440000}"/>
    <cellStyle name="Normal 5 3 2 5" xfId="17453" xr:uid="{00000000-0005-0000-0000-000097440000}"/>
    <cellStyle name="Normal 5 3 2 6" xfId="17454" xr:uid="{00000000-0005-0000-0000-000098440000}"/>
    <cellStyle name="Normal 5 3 20" xfId="17455" xr:uid="{00000000-0005-0000-0000-000099440000}"/>
    <cellStyle name="Normal 5 3 3" xfId="17456" xr:uid="{00000000-0005-0000-0000-00009A440000}"/>
    <cellStyle name="Normal 5 3 3 2" xfId="17457" xr:uid="{00000000-0005-0000-0000-00009B440000}"/>
    <cellStyle name="Normal 5 3 3 2 2" xfId="17458" xr:uid="{00000000-0005-0000-0000-00009C440000}"/>
    <cellStyle name="Normal 5 3 3 2 2 2" xfId="17459" xr:uid="{00000000-0005-0000-0000-00009D440000}"/>
    <cellStyle name="Normal 5 3 3 2 3" xfId="17460" xr:uid="{00000000-0005-0000-0000-00009E440000}"/>
    <cellStyle name="Normal 5 3 3 3" xfId="17461" xr:uid="{00000000-0005-0000-0000-00009F440000}"/>
    <cellStyle name="Normal 5 3 3 3 2" xfId="17462" xr:uid="{00000000-0005-0000-0000-0000A0440000}"/>
    <cellStyle name="Normal 5 3 3 3 2 2" xfId="17463" xr:uid="{00000000-0005-0000-0000-0000A1440000}"/>
    <cellStyle name="Normal 5 3 3 3 3" xfId="17464" xr:uid="{00000000-0005-0000-0000-0000A2440000}"/>
    <cellStyle name="Normal 5 3 3 4" xfId="17465" xr:uid="{00000000-0005-0000-0000-0000A3440000}"/>
    <cellStyle name="Normal 5 3 3 4 2" xfId="17466" xr:uid="{00000000-0005-0000-0000-0000A4440000}"/>
    <cellStyle name="Normal 5 3 3 5" xfId="17467" xr:uid="{00000000-0005-0000-0000-0000A5440000}"/>
    <cellStyle name="Normal 5 3 3 6" xfId="17468" xr:uid="{00000000-0005-0000-0000-0000A6440000}"/>
    <cellStyle name="Normal 5 3 4" xfId="17469" xr:uid="{00000000-0005-0000-0000-0000A7440000}"/>
    <cellStyle name="Normal 5 3 4 2" xfId="17470" xr:uid="{00000000-0005-0000-0000-0000A8440000}"/>
    <cellStyle name="Normal 5 3 4 2 2" xfId="17471" xr:uid="{00000000-0005-0000-0000-0000A9440000}"/>
    <cellStyle name="Normal 5 3 4 2 2 2" xfId="17472" xr:uid="{00000000-0005-0000-0000-0000AA440000}"/>
    <cellStyle name="Normal 5 3 4 2 3" xfId="17473" xr:uid="{00000000-0005-0000-0000-0000AB440000}"/>
    <cellStyle name="Normal 5 3 4 3" xfId="17474" xr:uid="{00000000-0005-0000-0000-0000AC440000}"/>
    <cellStyle name="Normal 5 3 4 3 2" xfId="17475" xr:uid="{00000000-0005-0000-0000-0000AD440000}"/>
    <cellStyle name="Normal 5 3 4 3 2 2" xfId="17476" xr:uid="{00000000-0005-0000-0000-0000AE440000}"/>
    <cellStyle name="Normal 5 3 4 3 3" xfId="17477" xr:uid="{00000000-0005-0000-0000-0000AF440000}"/>
    <cellStyle name="Normal 5 3 4 4" xfId="17478" xr:uid="{00000000-0005-0000-0000-0000B0440000}"/>
    <cellStyle name="Normal 5 3 4 4 2" xfId="17479" xr:uid="{00000000-0005-0000-0000-0000B1440000}"/>
    <cellStyle name="Normal 5 3 4 5" xfId="17480" xr:uid="{00000000-0005-0000-0000-0000B2440000}"/>
    <cellStyle name="Normal 5 3 5" xfId="17481" xr:uid="{00000000-0005-0000-0000-0000B3440000}"/>
    <cellStyle name="Normal 5 3 5 2" xfId="17482" xr:uid="{00000000-0005-0000-0000-0000B4440000}"/>
    <cellStyle name="Normal 5 3 5 2 2" xfId="17483" xr:uid="{00000000-0005-0000-0000-0000B5440000}"/>
    <cellStyle name="Normal 5 3 5 2 2 2" xfId="17484" xr:uid="{00000000-0005-0000-0000-0000B6440000}"/>
    <cellStyle name="Normal 5 3 5 2 3" xfId="17485" xr:uid="{00000000-0005-0000-0000-0000B7440000}"/>
    <cellStyle name="Normal 5 3 5 3" xfId="17486" xr:uid="{00000000-0005-0000-0000-0000B8440000}"/>
    <cellStyle name="Normal 5 3 5 3 2" xfId="17487" xr:uid="{00000000-0005-0000-0000-0000B9440000}"/>
    <cellStyle name="Normal 5 3 5 3 2 2" xfId="17488" xr:uid="{00000000-0005-0000-0000-0000BA440000}"/>
    <cellStyle name="Normal 5 3 5 3 3" xfId="17489" xr:uid="{00000000-0005-0000-0000-0000BB440000}"/>
    <cellStyle name="Normal 5 3 5 4" xfId="17490" xr:uid="{00000000-0005-0000-0000-0000BC440000}"/>
    <cellStyle name="Normal 5 3 5 4 2" xfId="17491" xr:uid="{00000000-0005-0000-0000-0000BD440000}"/>
    <cellStyle name="Normal 5 3 5 5" xfId="17492" xr:uid="{00000000-0005-0000-0000-0000BE440000}"/>
    <cellStyle name="Normal 5 3 6" xfId="17493" xr:uid="{00000000-0005-0000-0000-0000BF440000}"/>
    <cellStyle name="Normal 5 3 6 2" xfId="17494" xr:uid="{00000000-0005-0000-0000-0000C0440000}"/>
    <cellStyle name="Normal 5 3 6 2 2" xfId="17495" xr:uid="{00000000-0005-0000-0000-0000C1440000}"/>
    <cellStyle name="Normal 5 3 6 2 2 2" xfId="17496" xr:uid="{00000000-0005-0000-0000-0000C2440000}"/>
    <cellStyle name="Normal 5 3 6 2 3" xfId="17497" xr:uid="{00000000-0005-0000-0000-0000C3440000}"/>
    <cellStyle name="Normal 5 3 6 3" xfId="17498" xr:uid="{00000000-0005-0000-0000-0000C4440000}"/>
    <cellStyle name="Normal 5 3 6 3 2" xfId="17499" xr:uid="{00000000-0005-0000-0000-0000C5440000}"/>
    <cellStyle name="Normal 5 3 6 3 2 2" xfId="17500" xr:uid="{00000000-0005-0000-0000-0000C6440000}"/>
    <cellStyle name="Normal 5 3 6 3 3" xfId="17501" xr:uid="{00000000-0005-0000-0000-0000C7440000}"/>
    <cellStyle name="Normal 5 3 6 4" xfId="17502" xr:uid="{00000000-0005-0000-0000-0000C8440000}"/>
    <cellStyle name="Normal 5 3 6 4 2" xfId="17503" xr:uid="{00000000-0005-0000-0000-0000C9440000}"/>
    <cellStyle name="Normal 5 3 6 5" xfId="17504" xr:uid="{00000000-0005-0000-0000-0000CA440000}"/>
    <cellStyle name="Normal 5 3 7" xfId="17505" xr:uid="{00000000-0005-0000-0000-0000CB440000}"/>
    <cellStyle name="Normal 5 3 7 2" xfId="17506" xr:uid="{00000000-0005-0000-0000-0000CC440000}"/>
    <cellStyle name="Normal 5 3 7 2 2" xfId="17507" xr:uid="{00000000-0005-0000-0000-0000CD440000}"/>
    <cellStyle name="Normal 5 3 7 2 2 2" xfId="17508" xr:uid="{00000000-0005-0000-0000-0000CE440000}"/>
    <cellStyle name="Normal 5 3 7 2 3" xfId="17509" xr:uid="{00000000-0005-0000-0000-0000CF440000}"/>
    <cellStyle name="Normal 5 3 7 3" xfId="17510" xr:uid="{00000000-0005-0000-0000-0000D0440000}"/>
    <cellStyle name="Normal 5 3 7 3 2" xfId="17511" xr:uid="{00000000-0005-0000-0000-0000D1440000}"/>
    <cellStyle name="Normal 5 3 7 3 2 2" xfId="17512" xr:uid="{00000000-0005-0000-0000-0000D2440000}"/>
    <cellStyle name="Normal 5 3 7 3 3" xfId="17513" xr:uid="{00000000-0005-0000-0000-0000D3440000}"/>
    <cellStyle name="Normal 5 3 7 4" xfId="17514" xr:uid="{00000000-0005-0000-0000-0000D4440000}"/>
    <cellStyle name="Normal 5 3 7 4 2" xfId="17515" xr:uid="{00000000-0005-0000-0000-0000D5440000}"/>
    <cellStyle name="Normal 5 3 7 5" xfId="17516" xr:uid="{00000000-0005-0000-0000-0000D6440000}"/>
    <cellStyle name="Normal 5 3 8" xfId="17517" xr:uid="{00000000-0005-0000-0000-0000D7440000}"/>
    <cellStyle name="Normal 5 3 8 2" xfId="17518" xr:uid="{00000000-0005-0000-0000-0000D8440000}"/>
    <cellStyle name="Normal 5 3 8 2 2" xfId="17519" xr:uid="{00000000-0005-0000-0000-0000D9440000}"/>
    <cellStyle name="Normal 5 3 8 2 2 2" xfId="17520" xr:uid="{00000000-0005-0000-0000-0000DA440000}"/>
    <cellStyle name="Normal 5 3 8 2 3" xfId="17521" xr:uid="{00000000-0005-0000-0000-0000DB440000}"/>
    <cellStyle name="Normal 5 3 8 3" xfId="17522" xr:uid="{00000000-0005-0000-0000-0000DC440000}"/>
    <cellStyle name="Normal 5 3 8 3 2" xfId="17523" xr:uid="{00000000-0005-0000-0000-0000DD440000}"/>
    <cellStyle name="Normal 5 3 8 3 2 2" xfId="17524" xr:uid="{00000000-0005-0000-0000-0000DE440000}"/>
    <cellStyle name="Normal 5 3 8 3 3" xfId="17525" xr:uid="{00000000-0005-0000-0000-0000DF440000}"/>
    <cellStyle name="Normal 5 3 8 4" xfId="17526" xr:uid="{00000000-0005-0000-0000-0000E0440000}"/>
    <cellStyle name="Normal 5 3 8 4 2" xfId="17527" xr:uid="{00000000-0005-0000-0000-0000E1440000}"/>
    <cellStyle name="Normal 5 3 8 5" xfId="17528" xr:uid="{00000000-0005-0000-0000-0000E2440000}"/>
    <cellStyle name="Normal 5 3 9" xfId="17529" xr:uid="{00000000-0005-0000-0000-0000E3440000}"/>
    <cellStyle name="Normal 5 3 9 2" xfId="17530" xr:uid="{00000000-0005-0000-0000-0000E4440000}"/>
    <cellStyle name="Normal 5 3 9 2 2" xfId="17531" xr:uid="{00000000-0005-0000-0000-0000E5440000}"/>
    <cellStyle name="Normal 5 3 9 2 2 2" xfId="17532" xr:uid="{00000000-0005-0000-0000-0000E6440000}"/>
    <cellStyle name="Normal 5 3 9 2 3" xfId="17533" xr:uid="{00000000-0005-0000-0000-0000E7440000}"/>
    <cellStyle name="Normal 5 3 9 3" xfId="17534" xr:uid="{00000000-0005-0000-0000-0000E8440000}"/>
    <cellStyle name="Normal 5 3 9 3 2" xfId="17535" xr:uid="{00000000-0005-0000-0000-0000E9440000}"/>
    <cellStyle name="Normal 5 3 9 3 2 2" xfId="17536" xr:uid="{00000000-0005-0000-0000-0000EA440000}"/>
    <cellStyle name="Normal 5 3 9 3 3" xfId="17537" xr:uid="{00000000-0005-0000-0000-0000EB440000}"/>
    <cellStyle name="Normal 5 3 9 4" xfId="17538" xr:uid="{00000000-0005-0000-0000-0000EC440000}"/>
    <cellStyle name="Normal 5 3 9 4 2" xfId="17539" xr:uid="{00000000-0005-0000-0000-0000ED440000}"/>
    <cellStyle name="Normal 5 3 9 5" xfId="17540" xr:uid="{00000000-0005-0000-0000-0000EE440000}"/>
    <cellStyle name="Normal 5 30" xfId="43928" xr:uid="{00000000-0005-0000-0000-0000EF440000}"/>
    <cellStyle name="Normal 5 4" xfId="17541" xr:uid="{00000000-0005-0000-0000-0000F0440000}"/>
    <cellStyle name="Normal 5 4 10" xfId="17542" xr:uid="{00000000-0005-0000-0000-0000F1440000}"/>
    <cellStyle name="Normal 5 4 10 2" xfId="17543" xr:uid="{00000000-0005-0000-0000-0000F2440000}"/>
    <cellStyle name="Normal 5 4 10 2 2" xfId="17544" xr:uid="{00000000-0005-0000-0000-0000F3440000}"/>
    <cellStyle name="Normal 5 4 10 2 2 2" xfId="17545" xr:uid="{00000000-0005-0000-0000-0000F4440000}"/>
    <cellStyle name="Normal 5 4 10 2 3" xfId="17546" xr:uid="{00000000-0005-0000-0000-0000F5440000}"/>
    <cellStyle name="Normal 5 4 10 3" xfId="17547" xr:uid="{00000000-0005-0000-0000-0000F6440000}"/>
    <cellStyle name="Normal 5 4 10 3 2" xfId="17548" xr:uid="{00000000-0005-0000-0000-0000F7440000}"/>
    <cellStyle name="Normal 5 4 10 3 2 2" xfId="17549" xr:uid="{00000000-0005-0000-0000-0000F8440000}"/>
    <cellStyle name="Normal 5 4 10 3 3" xfId="17550" xr:uid="{00000000-0005-0000-0000-0000F9440000}"/>
    <cellStyle name="Normal 5 4 10 4" xfId="17551" xr:uid="{00000000-0005-0000-0000-0000FA440000}"/>
    <cellStyle name="Normal 5 4 10 4 2" xfId="17552" xr:uid="{00000000-0005-0000-0000-0000FB440000}"/>
    <cellStyle name="Normal 5 4 10 5" xfId="17553" xr:uid="{00000000-0005-0000-0000-0000FC440000}"/>
    <cellStyle name="Normal 5 4 11" xfId="17554" xr:uid="{00000000-0005-0000-0000-0000FD440000}"/>
    <cellStyle name="Normal 5 4 11 2" xfId="17555" xr:uid="{00000000-0005-0000-0000-0000FE440000}"/>
    <cellStyle name="Normal 5 4 11 2 2" xfId="17556" xr:uid="{00000000-0005-0000-0000-0000FF440000}"/>
    <cellStyle name="Normal 5 4 11 2 2 2" xfId="17557" xr:uid="{00000000-0005-0000-0000-000000450000}"/>
    <cellStyle name="Normal 5 4 11 2 3" xfId="17558" xr:uid="{00000000-0005-0000-0000-000001450000}"/>
    <cellStyle name="Normal 5 4 11 3" xfId="17559" xr:uid="{00000000-0005-0000-0000-000002450000}"/>
    <cellStyle name="Normal 5 4 11 3 2" xfId="17560" xr:uid="{00000000-0005-0000-0000-000003450000}"/>
    <cellStyle name="Normal 5 4 11 3 2 2" xfId="17561" xr:uid="{00000000-0005-0000-0000-000004450000}"/>
    <cellStyle name="Normal 5 4 11 3 3" xfId="17562" xr:uid="{00000000-0005-0000-0000-000005450000}"/>
    <cellStyle name="Normal 5 4 11 4" xfId="17563" xr:uid="{00000000-0005-0000-0000-000006450000}"/>
    <cellStyle name="Normal 5 4 11 4 2" xfId="17564" xr:uid="{00000000-0005-0000-0000-000007450000}"/>
    <cellStyle name="Normal 5 4 11 5" xfId="17565" xr:uid="{00000000-0005-0000-0000-000008450000}"/>
    <cellStyle name="Normal 5 4 12" xfId="17566" xr:uid="{00000000-0005-0000-0000-000009450000}"/>
    <cellStyle name="Normal 5 4 12 2" xfId="17567" xr:uid="{00000000-0005-0000-0000-00000A450000}"/>
    <cellStyle name="Normal 5 4 12 2 2" xfId="17568" xr:uid="{00000000-0005-0000-0000-00000B450000}"/>
    <cellStyle name="Normal 5 4 12 2 2 2" xfId="17569" xr:uid="{00000000-0005-0000-0000-00000C450000}"/>
    <cellStyle name="Normal 5 4 12 2 3" xfId="17570" xr:uid="{00000000-0005-0000-0000-00000D450000}"/>
    <cellStyle name="Normal 5 4 12 3" xfId="17571" xr:uid="{00000000-0005-0000-0000-00000E450000}"/>
    <cellStyle name="Normal 5 4 12 3 2" xfId="17572" xr:uid="{00000000-0005-0000-0000-00000F450000}"/>
    <cellStyle name="Normal 5 4 12 3 2 2" xfId="17573" xr:uid="{00000000-0005-0000-0000-000010450000}"/>
    <cellStyle name="Normal 5 4 12 3 3" xfId="17574" xr:uid="{00000000-0005-0000-0000-000011450000}"/>
    <cellStyle name="Normal 5 4 12 4" xfId="17575" xr:uid="{00000000-0005-0000-0000-000012450000}"/>
    <cellStyle name="Normal 5 4 12 4 2" xfId="17576" xr:uid="{00000000-0005-0000-0000-000013450000}"/>
    <cellStyle name="Normal 5 4 12 5" xfId="17577" xr:uid="{00000000-0005-0000-0000-000014450000}"/>
    <cellStyle name="Normal 5 4 13" xfId="17578" xr:uid="{00000000-0005-0000-0000-000015450000}"/>
    <cellStyle name="Normal 5 4 13 2" xfId="17579" xr:uid="{00000000-0005-0000-0000-000016450000}"/>
    <cellStyle name="Normal 5 4 13 2 2" xfId="17580" xr:uid="{00000000-0005-0000-0000-000017450000}"/>
    <cellStyle name="Normal 5 4 13 2 2 2" xfId="17581" xr:uid="{00000000-0005-0000-0000-000018450000}"/>
    <cellStyle name="Normal 5 4 13 2 3" xfId="17582" xr:uid="{00000000-0005-0000-0000-000019450000}"/>
    <cellStyle name="Normal 5 4 13 3" xfId="17583" xr:uid="{00000000-0005-0000-0000-00001A450000}"/>
    <cellStyle name="Normal 5 4 13 3 2" xfId="17584" xr:uid="{00000000-0005-0000-0000-00001B450000}"/>
    <cellStyle name="Normal 5 4 13 3 2 2" xfId="17585" xr:uid="{00000000-0005-0000-0000-00001C450000}"/>
    <cellStyle name="Normal 5 4 13 3 3" xfId="17586" xr:uid="{00000000-0005-0000-0000-00001D450000}"/>
    <cellStyle name="Normal 5 4 13 4" xfId="17587" xr:uid="{00000000-0005-0000-0000-00001E450000}"/>
    <cellStyle name="Normal 5 4 13 4 2" xfId="17588" xr:uid="{00000000-0005-0000-0000-00001F450000}"/>
    <cellStyle name="Normal 5 4 13 5" xfId="17589" xr:uid="{00000000-0005-0000-0000-000020450000}"/>
    <cellStyle name="Normal 5 4 14" xfId="17590" xr:uid="{00000000-0005-0000-0000-000021450000}"/>
    <cellStyle name="Normal 5 4 14 2" xfId="17591" xr:uid="{00000000-0005-0000-0000-000022450000}"/>
    <cellStyle name="Normal 5 4 14 2 2" xfId="17592" xr:uid="{00000000-0005-0000-0000-000023450000}"/>
    <cellStyle name="Normal 5 4 14 2 2 2" xfId="17593" xr:uid="{00000000-0005-0000-0000-000024450000}"/>
    <cellStyle name="Normal 5 4 14 2 3" xfId="17594" xr:uid="{00000000-0005-0000-0000-000025450000}"/>
    <cellStyle name="Normal 5 4 14 3" xfId="17595" xr:uid="{00000000-0005-0000-0000-000026450000}"/>
    <cellStyle name="Normal 5 4 14 3 2" xfId="17596" xr:uid="{00000000-0005-0000-0000-000027450000}"/>
    <cellStyle name="Normal 5 4 14 3 2 2" xfId="17597" xr:uid="{00000000-0005-0000-0000-000028450000}"/>
    <cellStyle name="Normal 5 4 14 3 3" xfId="17598" xr:uid="{00000000-0005-0000-0000-000029450000}"/>
    <cellStyle name="Normal 5 4 14 4" xfId="17599" xr:uid="{00000000-0005-0000-0000-00002A450000}"/>
    <cellStyle name="Normal 5 4 14 4 2" xfId="17600" xr:uid="{00000000-0005-0000-0000-00002B450000}"/>
    <cellStyle name="Normal 5 4 14 5" xfId="17601" xr:uid="{00000000-0005-0000-0000-00002C450000}"/>
    <cellStyle name="Normal 5 4 15" xfId="17602" xr:uid="{00000000-0005-0000-0000-00002D450000}"/>
    <cellStyle name="Normal 5 4 15 2" xfId="17603" xr:uid="{00000000-0005-0000-0000-00002E450000}"/>
    <cellStyle name="Normal 5 4 15 2 2" xfId="17604" xr:uid="{00000000-0005-0000-0000-00002F450000}"/>
    <cellStyle name="Normal 5 4 15 2 2 2" xfId="17605" xr:uid="{00000000-0005-0000-0000-000030450000}"/>
    <cellStyle name="Normal 5 4 15 2 3" xfId="17606" xr:uid="{00000000-0005-0000-0000-000031450000}"/>
    <cellStyle name="Normal 5 4 15 3" xfId="17607" xr:uid="{00000000-0005-0000-0000-000032450000}"/>
    <cellStyle name="Normal 5 4 15 3 2" xfId="17608" xr:uid="{00000000-0005-0000-0000-000033450000}"/>
    <cellStyle name="Normal 5 4 15 3 2 2" xfId="17609" xr:uid="{00000000-0005-0000-0000-000034450000}"/>
    <cellStyle name="Normal 5 4 15 3 3" xfId="17610" xr:uid="{00000000-0005-0000-0000-000035450000}"/>
    <cellStyle name="Normal 5 4 15 4" xfId="17611" xr:uid="{00000000-0005-0000-0000-000036450000}"/>
    <cellStyle name="Normal 5 4 15 4 2" xfId="17612" xr:uid="{00000000-0005-0000-0000-000037450000}"/>
    <cellStyle name="Normal 5 4 15 5" xfId="17613" xr:uid="{00000000-0005-0000-0000-000038450000}"/>
    <cellStyle name="Normal 5 4 16" xfId="17614" xr:uid="{00000000-0005-0000-0000-000039450000}"/>
    <cellStyle name="Normal 5 4 16 2" xfId="17615" xr:uid="{00000000-0005-0000-0000-00003A450000}"/>
    <cellStyle name="Normal 5 4 16 2 2" xfId="17616" xr:uid="{00000000-0005-0000-0000-00003B450000}"/>
    <cellStyle name="Normal 5 4 16 3" xfId="17617" xr:uid="{00000000-0005-0000-0000-00003C450000}"/>
    <cellStyle name="Normal 5 4 17" xfId="17618" xr:uid="{00000000-0005-0000-0000-00003D450000}"/>
    <cellStyle name="Normal 5 4 17 2" xfId="17619" xr:uid="{00000000-0005-0000-0000-00003E450000}"/>
    <cellStyle name="Normal 5 4 17 2 2" xfId="17620" xr:uid="{00000000-0005-0000-0000-00003F450000}"/>
    <cellStyle name="Normal 5 4 17 3" xfId="17621" xr:uid="{00000000-0005-0000-0000-000040450000}"/>
    <cellStyle name="Normal 5 4 18" xfId="17622" xr:uid="{00000000-0005-0000-0000-000041450000}"/>
    <cellStyle name="Normal 5 4 18 2" xfId="17623" xr:uid="{00000000-0005-0000-0000-000042450000}"/>
    <cellStyle name="Normal 5 4 19" xfId="17624" xr:uid="{00000000-0005-0000-0000-000043450000}"/>
    <cellStyle name="Normal 5 4 2" xfId="17625" xr:uid="{00000000-0005-0000-0000-000044450000}"/>
    <cellStyle name="Normal 5 4 2 2" xfId="17626" xr:uid="{00000000-0005-0000-0000-000045450000}"/>
    <cellStyle name="Normal 5 4 2 2 2" xfId="17627" xr:uid="{00000000-0005-0000-0000-000046450000}"/>
    <cellStyle name="Normal 5 4 2 2 2 2" xfId="17628" xr:uid="{00000000-0005-0000-0000-000047450000}"/>
    <cellStyle name="Normal 5 4 2 2 3" xfId="17629" xr:uid="{00000000-0005-0000-0000-000048450000}"/>
    <cellStyle name="Normal 5 4 2 3" xfId="17630" xr:uid="{00000000-0005-0000-0000-000049450000}"/>
    <cellStyle name="Normal 5 4 2 3 2" xfId="17631" xr:uid="{00000000-0005-0000-0000-00004A450000}"/>
    <cellStyle name="Normal 5 4 2 3 2 2" xfId="17632" xr:uid="{00000000-0005-0000-0000-00004B450000}"/>
    <cellStyle name="Normal 5 4 2 3 3" xfId="17633" xr:uid="{00000000-0005-0000-0000-00004C450000}"/>
    <cellStyle name="Normal 5 4 2 4" xfId="17634" xr:uid="{00000000-0005-0000-0000-00004D450000}"/>
    <cellStyle name="Normal 5 4 2 4 2" xfId="17635" xr:uid="{00000000-0005-0000-0000-00004E450000}"/>
    <cellStyle name="Normal 5 4 2 5" xfId="17636" xr:uid="{00000000-0005-0000-0000-00004F450000}"/>
    <cellStyle name="Normal 5 4 2 6" xfId="17637" xr:uid="{00000000-0005-0000-0000-000050450000}"/>
    <cellStyle name="Normal 5 4 20" xfId="17638" xr:uid="{00000000-0005-0000-0000-000051450000}"/>
    <cellStyle name="Normal 5 4 21" xfId="43997" xr:uid="{00000000-0005-0000-0000-000052450000}"/>
    <cellStyle name="Normal 5 4 3" xfId="17639" xr:uid="{00000000-0005-0000-0000-000053450000}"/>
    <cellStyle name="Normal 5 4 3 2" xfId="17640" xr:uid="{00000000-0005-0000-0000-000054450000}"/>
    <cellStyle name="Normal 5 4 3 2 2" xfId="17641" xr:uid="{00000000-0005-0000-0000-000055450000}"/>
    <cellStyle name="Normal 5 4 3 2 2 2" xfId="17642" xr:uid="{00000000-0005-0000-0000-000056450000}"/>
    <cellStyle name="Normal 5 4 3 2 2 2 2" xfId="17643" xr:uid="{00000000-0005-0000-0000-000057450000}"/>
    <cellStyle name="Normal 5 4 3 2 2 3" xfId="17644" xr:uid="{00000000-0005-0000-0000-000058450000}"/>
    <cellStyle name="Normal 5 4 3 2 2 4" xfId="17645" xr:uid="{00000000-0005-0000-0000-000059450000}"/>
    <cellStyle name="Normal 5 4 3 2 3" xfId="17646" xr:uid="{00000000-0005-0000-0000-00005A450000}"/>
    <cellStyle name="Normal 5 4 3 2 3 2" xfId="17647" xr:uid="{00000000-0005-0000-0000-00005B450000}"/>
    <cellStyle name="Normal 5 4 3 2 4" xfId="17648" xr:uid="{00000000-0005-0000-0000-00005C450000}"/>
    <cellStyle name="Normal 5 4 3 2 5" xfId="17649" xr:uid="{00000000-0005-0000-0000-00005D450000}"/>
    <cellStyle name="Normal 5 4 3 3" xfId="17650" xr:uid="{00000000-0005-0000-0000-00005E450000}"/>
    <cellStyle name="Normal 5 4 3 3 2" xfId="17651" xr:uid="{00000000-0005-0000-0000-00005F450000}"/>
    <cellStyle name="Normal 5 4 3 3 2 2" xfId="17652" xr:uid="{00000000-0005-0000-0000-000060450000}"/>
    <cellStyle name="Normal 5 4 3 3 2 2 2" xfId="17653" xr:uid="{00000000-0005-0000-0000-000061450000}"/>
    <cellStyle name="Normal 5 4 3 3 2 3" xfId="17654" xr:uid="{00000000-0005-0000-0000-000062450000}"/>
    <cellStyle name="Normal 5 4 3 3 2 4" xfId="17655" xr:uid="{00000000-0005-0000-0000-000063450000}"/>
    <cellStyle name="Normal 5 4 3 3 3" xfId="17656" xr:uid="{00000000-0005-0000-0000-000064450000}"/>
    <cellStyle name="Normal 5 4 3 3 3 2" xfId="17657" xr:uid="{00000000-0005-0000-0000-000065450000}"/>
    <cellStyle name="Normal 5 4 3 3 4" xfId="17658" xr:uid="{00000000-0005-0000-0000-000066450000}"/>
    <cellStyle name="Normal 5 4 3 3 5" xfId="17659" xr:uid="{00000000-0005-0000-0000-000067450000}"/>
    <cellStyle name="Normal 5 4 3 4" xfId="17660" xr:uid="{00000000-0005-0000-0000-000068450000}"/>
    <cellStyle name="Normal 5 4 3 4 2" xfId="17661" xr:uid="{00000000-0005-0000-0000-000069450000}"/>
    <cellStyle name="Normal 5 4 3 4 2 2" xfId="17662" xr:uid="{00000000-0005-0000-0000-00006A450000}"/>
    <cellStyle name="Normal 5 4 3 4 2 3" xfId="17663" xr:uid="{00000000-0005-0000-0000-00006B450000}"/>
    <cellStyle name="Normal 5 4 3 4 2 4" xfId="17664" xr:uid="{00000000-0005-0000-0000-00006C450000}"/>
    <cellStyle name="Normal 5 4 3 4 3" xfId="17665" xr:uid="{00000000-0005-0000-0000-00006D450000}"/>
    <cellStyle name="Normal 5 4 3 4 4" xfId="17666" xr:uid="{00000000-0005-0000-0000-00006E450000}"/>
    <cellStyle name="Normal 5 4 3 4 5" xfId="17667" xr:uid="{00000000-0005-0000-0000-00006F450000}"/>
    <cellStyle name="Normal 5 4 3 5" xfId="17668" xr:uid="{00000000-0005-0000-0000-000070450000}"/>
    <cellStyle name="Normal 5 4 3 5 2" xfId="17669" xr:uid="{00000000-0005-0000-0000-000071450000}"/>
    <cellStyle name="Normal 5 4 3 5 3" xfId="17670" xr:uid="{00000000-0005-0000-0000-000072450000}"/>
    <cellStyle name="Normal 5 4 3 5 4" xfId="17671" xr:uid="{00000000-0005-0000-0000-000073450000}"/>
    <cellStyle name="Normal 5 4 3 6" xfId="17672" xr:uid="{00000000-0005-0000-0000-000074450000}"/>
    <cellStyle name="Normal 5 4 3 7" xfId="17673" xr:uid="{00000000-0005-0000-0000-000075450000}"/>
    <cellStyle name="Normal 5 4 3 8" xfId="17674" xr:uid="{00000000-0005-0000-0000-000076450000}"/>
    <cellStyle name="Normal 5 4 4" xfId="17675" xr:uid="{00000000-0005-0000-0000-000077450000}"/>
    <cellStyle name="Normal 5 4 4 2" xfId="17676" xr:uid="{00000000-0005-0000-0000-000078450000}"/>
    <cellStyle name="Normal 5 4 4 2 2" xfId="17677" xr:uid="{00000000-0005-0000-0000-000079450000}"/>
    <cellStyle name="Normal 5 4 4 2 2 2" xfId="17678" xr:uid="{00000000-0005-0000-0000-00007A450000}"/>
    <cellStyle name="Normal 5 4 4 2 3" xfId="17679" xr:uid="{00000000-0005-0000-0000-00007B450000}"/>
    <cellStyle name="Normal 5 4 4 3" xfId="17680" xr:uid="{00000000-0005-0000-0000-00007C450000}"/>
    <cellStyle name="Normal 5 4 4 3 2" xfId="17681" xr:uid="{00000000-0005-0000-0000-00007D450000}"/>
    <cellStyle name="Normal 5 4 4 3 2 2" xfId="17682" xr:uid="{00000000-0005-0000-0000-00007E450000}"/>
    <cellStyle name="Normal 5 4 4 3 3" xfId="17683" xr:uid="{00000000-0005-0000-0000-00007F450000}"/>
    <cellStyle name="Normal 5 4 4 4" xfId="17684" xr:uid="{00000000-0005-0000-0000-000080450000}"/>
    <cellStyle name="Normal 5 4 4 4 2" xfId="17685" xr:uid="{00000000-0005-0000-0000-000081450000}"/>
    <cellStyle name="Normal 5 4 4 5" xfId="17686" xr:uid="{00000000-0005-0000-0000-000082450000}"/>
    <cellStyle name="Normal 5 4 5" xfId="17687" xr:uid="{00000000-0005-0000-0000-000083450000}"/>
    <cellStyle name="Normal 5 4 5 2" xfId="17688" xr:uid="{00000000-0005-0000-0000-000084450000}"/>
    <cellStyle name="Normal 5 4 5 2 2" xfId="17689" xr:uid="{00000000-0005-0000-0000-000085450000}"/>
    <cellStyle name="Normal 5 4 5 2 2 2" xfId="17690" xr:uid="{00000000-0005-0000-0000-000086450000}"/>
    <cellStyle name="Normal 5 4 5 2 3" xfId="17691" xr:uid="{00000000-0005-0000-0000-000087450000}"/>
    <cellStyle name="Normal 5 4 5 3" xfId="17692" xr:uid="{00000000-0005-0000-0000-000088450000}"/>
    <cellStyle name="Normal 5 4 5 3 2" xfId="17693" xr:uid="{00000000-0005-0000-0000-000089450000}"/>
    <cellStyle name="Normal 5 4 5 3 2 2" xfId="17694" xr:uid="{00000000-0005-0000-0000-00008A450000}"/>
    <cellStyle name="Normal 5 4 5 3 3" xfId="17695" xr:uid="{00000000-0005-0000-0000-00008B450000}"/>
    <cellStyle name="Normal 5 4 5 4" xfId="17696" xr:uid="{00000000-0005-0000-0000-00008C450000}"/>
    <cellStyle name="Normal 5 4 5 4 2" xfId="17697" xr:uid="{00000000-0005-0000-0000-00008D450000}"/>
    <cellStyle name="Normal 5 4 5 5" xfId="17698" xr:uid="{00000000-0005-0000-0000-00008E450000}"/>
    <cellStyle name="Normal 5 4 6" xfId="17699" xr:uid="{00000000-0005-0000-0000-00008F450000}"/>
    <cellStyle name="Normal 5 4 6 2" xfId="17700" xr:uid="{00000000-0005-0000-0000-000090450000}"/>
    <cellStyle name="Normal 5 4 6 2 2" xfId="17701" xr:uid="{00000000-0005-0000-0000-000091450000}"/>
    <cellStyle name="Normal 5 4 6 2 2 2" xfId="17702" xr:uid="{00000000-0005-0000-0000-000092450000}"/>
    <cellStyle name="Normal 5 4 6 2 3" xfId="17703" xr:uid="{00000000-0005-0000-0000-000093450000}"/>
    <cellStyle name="Normal 5 4 6 3" xfId="17704" xr:uid="{00000000-0005-0000-0000-000094450000}"/>
    <cellStyle name="Normal 5 4 6 3 2" xfId="17705" xr:uid="{00000000-0005-0000-0000-000095450000}"/>
    <cellStyle name="Normal 5 4 6 3 2 2" xfId="17706" xr:uid="{00000000-0005-0000-0000-000096450000}"/>
    <cellStyle name="Normal 5 4 6 3 3" xfId="17707" xr:uid="{00000000-0005-0000-0000-000097450000}"/>
    <cellStyle name="Normal 5 4 6 4" xfId="17708" xr:uid="{00000000-0005-0000-0000-000098450000}"/>
    <cellStyle name="Normal 5 4 6 4 2" xfId="17709" xr:uid="{00000000-0005-0000-0000-000099450000}"/>
    <cellStyle name="Normal 5 4 6 5" xfId="17710" xr:uid="{00000000-0005-0000-0000-00009A450000}"/>
    <cellStyle name="Normal 5 4 7" xfId="17711" xr:uid="{00000000-0005-0000-0000-00009B450000}"/>
    <cellStyle name="Normal 5 4 7 2" xfId="17712" xr:uid="{00000000-0005-0000-0000-00009C450000}"/>
    <cellStyle name="Normal 5 4 7 2 2" xfId="17713" xr:uid="{00000000-0005-0000-0000-00009D450000}"/>
    <cellStyle name="Normal 5 4 7 2 2 2" xfId="17714" xr:uid="{00000000-0005-0000-0000-00009E450000}"/>
    <cellStyle name="Normal 5 4 7 2 3" xfId="17715" xr:uid="{00000000-0005-0000-0000-00009F450000}"/>
    <cellStyle name="Normal 5 4 7 3" xfId="17716" xr:uid="{00000000-0005-0000-0000-0000A0450000}"/>
    <cellStyle name="Normal 5 4 7 3 2" xfId="17717" xr:uid="{00000000-0005-0000-0000-0000A1450000}"/>
    <cellStyle name="Normal 5 4 7 3 2 2" xfId="17718" xr:uid="{00000000-0005-0000-0000-0000A2450000}"/>
    <cellStyle name="Normal 5 4 7 3 3" xfId="17719" xr:uid="{00000000-0005-0000-0000-0000A3450000}"/>
    <cellStyle name="Normal 5 4 7 4" xfId="17720" xr:uid="{00000000-0005-0000-0000-0000A4450000}"/>
    <cellStyle name="Normal 5 4 7 4 2" xfId="17721" xr:uid="{00000000-0005-0000-0000-0000A5450000}"/>
    <cellStyle name="Normal 5 4 7 5" xfId="17722" xr:uid="{00000000-0005-0000-0000-0000A6450000}"/>
    <cellStyle name="Normal 5 4 8" xfId="17723" xr:uid="{00000000-0005-0000-0000-0000A7450000}"/>
    <cellStyle name="Normal 5 4 8 2" xfId="17724" xr:uid="{00000000-0005-0000-0000-0000A8450000}"/>
    <cellStyle name="Normal 5 4 8 2 2" xfId="17725" xr:uid="{00000000-0005-0000-0000-0000A9450000}"/>
    <cellStyle name="Normal 5 4 8 2 2 2" xfId="17726" xr:uid="{00000000-0005-0000-0000-0000AA450000}"/>
    <cellStyle name="Normal 5 4 8 2 3" xfId="17727" xr:uid="{00000000-0005-0000-0000-0000AB450000}"/>
    <cellStyle name="Normal 5 4 8 3" xfId="17728" xr:uid="{00000000-0005-0000-0000-0000AC450000}"/>
    <cellStyle name="Normal 5 4 8 3 2" xfId="17729" xr:uid="{00000000-0005-0000-0000-0000AD450000}"/>
    <cellStyle name="Normal 5 4 8 3 2 2" xfId="17730" xr:uid="{00000000-0005-0000-0000-0000AE450000}"/>
    <cellStyle name="Normal 5 4 8 3 3" xfId="17731" xr:uid="{00000000-0005-0000-0000-0000AF450000}"/>
    <cellStyle name="Normal 5 4 8 4" xfId="17732" xr:uid="{00000000-0005-0000-0000-0000B0450000}"/>
    <cellStyle name="Normal 5 4 8 4 2" xfId="17733" xr:uid="{00000000-0005-0000-0000-0000B1450000}"/>
    <cellStyle name="Normal 5 4 8 5" xfId="17734" xr:uid="{00000000-0005-0000-0000-0000B2450000}"/>
    <cellStyle name="Normal 5 4 9" xfId="17735" xr:uid="{00000000-0005-0000-0000-0000B3450000}"/>
    <cellStyle name="Normal 5 4 9 2" xfId="17736" xr:uid="{00000000-0005-0000-0000-0000B4450000}"/>
    <cellStyle name="Normal 5 4 9 2 2" xfId="17737" xr:uid="{00000000-0005-0000-0000-0000B5450000}"/>
    <cellStyle name="Normal 5 4 9 2 2 2" xfId="17738" xr:uid="{00000000-0005-0000-0000-0000B6450000}"/>
    <cellStyle name="Normal 5 4 9 2 3" xfId="17739" xr:uid="{00000000-0005-0000-0000-0000B7450000}"/>
    <cellStyle name="Normal 5 4 9 3" xfId="17740" xr:uid="{00000000-0005-0000-0000-0000B8450000}"/>
    <cellStyle name="Normal 5 4 9 3 2" xfId="17741" xr:uid="{00000000-0005-0000-0000-0000B9450000}"/>
    <cellStyle name="Normal 5 4 9 3 2 2" xfId="17742" xr:uid="{00000000-0005-0000-0000-0000BA450000}"/>
    <cellStyle name="Normal 5 4 9 3 3" xfId="17743" xr:uid="{00000000-0005-0000-0000-0000BB450000}"/>
    <cellStyle name="Normal 5 4 9 4" xfId="17744" xr:uid="{00000000-0005-0000-0000-0000BC450000}"/>
    <cellStyle name="Normal 5 4 9 4 2" xfId="17745" xr:uid="{00000000-0005-0000-0000-0000BD450000}"/>
    <cellStyle name="Normal 5 4 9 5" xfId="17746" xr:uid="{00000000-0005-0000-0000-0000BE450000}"/>
    <cellStyle name="Normal 5 5" xfId="17747" xr:uid="{00000000-0005-0000-0000-0000BF450000}"/>
    <cellStyle name="Normal 5 5 10" xfId="17748" xr:uid="{00000000-0005-0000-0000-0000C0450000}"/>
    <cellStyle name="Normal 5 5 10 2" xfId="17749" xr:uid="{00000000-0005-0000-0000-0000C1450000}"/>
    <cellStyle name="Normal 5 5 10 2 2" xfId="17750" xr:uid="{00000000-0005-0000-0000-0000C2450000}"/>
    <cellStyle name="Normal 5 5 10 2 2 2" xfId="17751" xr:uid="{00000000-0005-0000-0000-0000C3450000}"/>
    <cellStyle name="Normal 5 5 10 2 3" xfId="17752" xr:uid="{00000000-0005-0000-0000-0000C4450000}"/>
    <cellStyle name="Normal 5 5 10 3" xfId="17753" xr:uid="{00000000-0005-0000-0000-0000C5450000}"/>
    <cellStyle name="Normal 5 5 10 3 2" xfId="17754" xr:uid="{00000000-0005-0000-0000-0000C6450000}"/>
    <cellStyle name="Normal 5 5 10 3 2 2" xfId="17755" xr:uid="{00000000-0005-0000-0000-0000C7450000}"/>
    <cellStyle name="Normal 5 5 10 3 3" xfId="17756" xr:uid="{00000000-0005-0000-0000-0000C8450000}"/>
    <cellStyle name="Normal 5 5 10 4" xfId="17757" xr:uid="{00000000-0005-0000-0000-0000C9450000}"/>
    <cellStyle name="Normal 5 5 10 4 2" xfId="17758" xr:uid="{00000000-0005-0000-0000-0000CA450000}"/>
    <cellStyle name="Normal 5 5 10 5" xfId="17759" xr:uid="{00000000-0005-0000-0000-0000CB450000}"/>
    <cellStyle name="Normal 5 5 11" xfId="17760" xr:uid="{00000000-0005-0000-0000-0000CC450000}"/>
    <cellStyle name="Normal 5 5 11 2" xfId="17761" xr:uid="{00000000-0005-0000-0000-0000CD450000}"/>
    <cellStyle name="Normal 5 5 11 2 2" xfId="17762" xr:uid="{00000000-0005-0000-0000-0000CE450000}"/>
    <cellStyle name="Normal 5 5 11 2 2 2" xfId="17763" xr:uid="{00000000-0005-0000-0000-0000CF450000}"/>
    <cellStyle name="Normal 5 5 11 2 3" xfId="17764" xr:uid="{00000000-0005-0000-0000-0000D0450000}"/>
    <cellStyle name="Normal 5 5 11 3" xfId="17765" xr:uid="{00000000-0005-0000-0000-0000D1450000}"/>
    <cellStyle name="Normal 5 5 11 3 2" xfId="17766" xr:uid="{00000000-0005-0000-0000-0000D2450000}"/>
    <cellStyle name="Normal 5 5 11 3 2 2" xfId="17767" xr:uid="{00000000-0005-0000-0000-0000D3450000}"/>
    <cellStyle name="Normal 5 5 11 3 3" xfId="17768" xr:uid="{00000000-0005-0000-0000-0000D4450000}"/>
    <cellStyle name="Normal 5 5 11 4" xfId="17769" xr:uid="{00000000-0005-0000-0000-0000D5450000}"/>
    <cellStyle name="Normal 5 5 11 4 2" xfId="17770" xr:uid="{00000000-0005-0000-0000-0000D6450000}"/>
    <cellStyle name="Normal 5 5 11 5" xfId="17771" xr:uid="{00000000-0005-0000-0000-0000D7450000}"/>
    <cellStyle name="Normal 5 5 12" xfId="17772" xr:uid="{00000000-0005-0000-0000-0000D8450000}"/>
    <cellStyle name="Normal 5 5 12 2" xfId="17773" xr:uid="{00000000-0005-0000-0000-0000D9450000}"/>
    <cellStyle name="Normal 5 5 12 2 2" xfId="17774" xr:uid="{00000000-0005-0000-0000-0000DA450000}"/>
    <cellStyle name="Normal 5 5 12 2 2 2" xfId="17775" xr:uid="{00000000-0005-0000-0000-0000DB450000}"/>
    <cellStyle name="Normal 5 5 12 2 3" xfId="17776" xr:uid="{00000000-0005-0000-0000-0000DC450000}"/>
    <cellStyle name="Normal 5 5 12 3" xfId="17777" xr:uid="{00000000-0005-0000-0000-0000DD450000}"/>
    <cellStyle name="Normal 5 5 12 3 2" xfId="17778" xr:uid="{00000000-0005-0000-0000-0000DE450000}"/>
    <cellStyle name="Normal 5 5 12 3 2 2" xfId="17779" xr:uid="{00000000-0005-0000-0000-0000DF450000}"/>
    <cellStyle name="Normal 5 5 12 3 3" xfId="17780" xr:uid="{00000000-0005-0000-0000-0000E0450000}"/>
    <cellStyle name="Normal 5 5 12 4" xfId="17781" xr:uid="{00000000-0005-0000-0000-0000E1450000}"/>
    <cellStyle name="Normal 5 5 12 4 2" xfId="17782" xr:uid="{00000000-0005-0000-0000-0000E2450000}"/>
    <cellStyle name="Normal 5 5 12 5" xfId="17783" xr:uid="{00000000-0005-0000-0000-0000E3450000}"/>
    <cellStyle name="Normal 5 5 13" xfId="17784" xr:uid="{00000000-0005-0000-0000-0000E4450000}"/>
    <cellStyle name="Normal 5 5 13 2" xfId="17785" xr:uid="{00000000-0005-0000-0000-0000E5450000}"/>
    <cellStyle name="Normal 5 5 13 2 2" xfId="17786" xr:uid="{00000000-0005-0000-0000-0000E6450000}"/>
    <cellStyle name="Normal 5 5 13 2 2 2" xfId="17787" xr:uid="{00000000-0005-0000-0000-0000E7450000}"/>
    <cellStyle name="Normal 5 5 13 2 3" xfId="17788" xr:uid="{00000000-0005-0000-0000-0000E8450000}"/>
    <cellStyle name="Normal 5 5 13 3" xfId="17789" xr:uid="{00000000-0005-0000-0000-0000E9450000}"/>
    <cellStyle name="Normal 5 5 13 3 2" xfId="17790" xr:uid="{00000000-0005-0000-0000-0000EA450000}"/>
    <cellStyle name="Normal 5 5 13 3 2 2" xfId="17791" xr:uid="{00000000-0005-0000-0000-0000EB450000}"/>
    <cellStyle name="Normal 5 5 13 3 3" xfId="17792" xr:uid="{00000000-0005-0000-0000-0000EC450000}"/>
    <cellStyle name="Normal 5 5 13 4" xfId="17793" xr:uid="{00000000-0005-0000-0000-0000ED450000}"/>
    <cellStyle name="Normal 5 5 13 4 2" xfId="17794" xr:uid="{00000000-0005-0000-0000-0000EE450000}"/>
    <cellStyle name="Normal 5 5 13 5" xfId="17795" xr:uid="{00000000-0005-0000-0000-0000EF450000}"/>
    <cellStyle name="Normal 5 5 14" xfId="17796" xr:uid="{00000000-0005-0000-0000-0000F0450000}"/>
    <cellStyle name="Normal 5 5 14 2" xfId="17797" xr:uid="{00000000-0005-0000-0000-0000F1450000}"/>
    <cellStyle name="Normal 5 5 14 2 2" xfId="17798" xr:uid="{00000000-0005-0000-0000-0000F2450000}"/>
    <cellStyle name="Normal 5 5 14 2 2 2" xfId="17799" xr:uid="{00000000-0005-0000-0000-0000F3450000}"/>
    <cellStyle name="Normal 5 5 14 2 3" xfId="17800" xr:uid="{00000000-0005-0000-0000-0000F4450000}"/>
    <cellStyle name="Normal 5 5 14 3" xfId="17801" xr:uid="{00000000-0005-0000-0000-0000F5450000}"/>
    <cellStyle name="Normal 5 5 14 3 2" xfId="17802" xr:uid="{00000000-0005-0000-0000-0000F6450000}"/>
    <cellStyle name="Normal 5 5 14 3 2 2" xfId="17803" xr:uid="{00000000-0005-0000-0000-0000F7450000}"/>
    <cellStyle name="Normal 5 5 14 3 3" xfId="17804" xr:uid="{00000000-0005-0000-0000-0000F8450000}"/>
    <cellStyle name="Normal 5 5 14 4" xfId="17805" xr:uid="{00000000-0005-0000-0000-0000F9450000}"/>
    <cellStyle name="Normal 5 5 14 4 2" xfId="17806" xr:uid="{00000000-0005-0000-0000-0000FA450000}"/>
    <cellStyle name="Normal 5 5 14 5" xfId="17807" xr:uid="{00000000-0005-0000-0000-0000FB450000}"/>
    <cellStyle name="Normal 5 5 15" xfId="17808" xr:uid="{00000000-0005-0000-0000-0000FC450000}"/>
    <cellStyle name="Normal 5 5 15 2" xfId="17809" xr:uid="{00000000-0005-0000-0000-0000FD450000}"/>
    <cellStyle name="Normal 5 5 15 2 2" xfId="17810" xr:uid="{00000000-0005-0000-0000-0000FE450000}"/>
    <cellStyle name="Normal 5 5 15 2 2 2" xfId="17811" xr:uid="{00000000-0005-0000-0000-0000FF450000}"/>
    <cellStyle name="Normal 5 5 15 2 3" xfId="17812" xr:uid="{00000000-0005-0000-0000-000000460000}"/>
    <cellStyle name="Normal 5 5 15 3" xfId="17813" xr:uid="{00000000-0005-0000-0000-000001460000}"/>
    <cellStyle name="Normal 5 5 15 3 2" xfId="17814" xr:uid="{00000000-0005-0000-0000-000002460000}"/>
    <cellStyle name="Normal 5 5 15 3 2 2" xfId="17815" xr:uid="{00000000-0005-0000-0000-000003460000}"/>
    <cellStyle name="Normal 5 5 15 3 3" xfId="17816" xr:uid="{00000000-0005-0000-0000-000004460000}"/>
    <cellStyle name="Normal 5 5 15 4" xfId="17817" xr:uid="{00000000-0005-0000-0000-000005460000}"/>
    <cellStyle name="Normal 5 5 15 4 2" xfId="17818" xr:uid="{00000000-0005-0000-0000-000006460000}"/>
    <cellStyle name="Normal 5 5 15 5" xfId="17819" xr:uid="{00000000-0005-0000-0000-000007460000}"/>
    <cellStyle name="Normal 5 5 16" xfId="17820" xr:uid="{00000000-0005-0000-0000-000008460000}"/>
    <cellStyle name="Normal 5 5 16 2" xfId="17821" xr:uid="{00000000-0005-0000-0000-000009460000}"/>
    <cellStyle name="Normal 5 5 16 2 2" xfId="17822" xr:uid="{00000000-0005-0000-0000-00000A460000}"/>
    <cellStyle name="Normal 5 5 16 3" xfId="17823" xr:uid="{00000000-0005-0000-0000-00000B460000}"/>
    <cellStyle name="Normal 5 5 17" xfId="17824" xr:uid="{00000000-0005-0000-0000-00000C460000}"/>
    <cellStyle name="Normal 5 5 17 2" xfId="17825" xr:uid="{00000000-0005-0000-0000-00000D460000}"/>
    <cellStyle name="Normal 5 5 17 2 2" xfId="17826" xr:uid="{00000000-0005-0000-0000-00000E460000}"/>
    <cellStyle name="Normal 5 5 17 3" xfId="17827" xr:uid="{00000000-0005-0000-0000-00000F460000}"/>
    <cellStyle name="Normal 5 5 18" xfId="17828" xr:uid="{00000000-0005-0000-0000-000010460000}"/>
    <cellStyle name="Normal 5 5 18 2" xfId="17829" xr:uid="{00000000-0005-0000-0000-000011460000}"/>
    <cellStyle name="Normal 5 5 19" xfId="17830" xr:uid="{00000000-0005-0000-0000-000012460000}"/>
    <cellStyle name="Normal 5 5 2" xfId="17831" xr:uid="{00000000-0005-0000-0000-000013460000}"/>
    <cellStyle name="Normal 5 5 2 2" xfId="17832" xr:uid="{00000000-0005-0000-0000-000014460000}"/>
    <cellStyle name="Normal 5 5 2 2 2" xfId="17833" xr:uid="{00000000-0005-0000-0000-000015460000}"/>
    <cellStyle name="Normal 5 5 2 2 2 2" xfId="17834" xr:uid="{00000000-0005-0000-0000-000016460000}"/>
    <cellStyle name="Normal 5 5 2 2 3" xfId="17835" xr:uid="{00000000-0005-0000-0000-000017460000}"/>
    <cellStyle name="Normal 5 5 2 3" xfId="17836" xr:uid="{00000000-0005-0000-0000-000018460000}"/>
    <cellStyle name="Normal 5 5 2 3 2" xfId="17837" xr:uid="{00000000-0005-0000-0000-000019460000}"/>
    <cellStyle name="Normal 5 5 2 3 2 2" xfId="17838" xr:uid="{00000000-0005-0000-0000-00001A460000}"/>
    <cellStyle name="Normal 5 5 2 3 3" xfId="17839" xr:uid="{00000000-0005-0000-0000-00001B460000}"/>
    <cellStyle name="Normal 5 5 2 4" xfId="17840" xr:uid="{00000000-0005-0000-0000-00001C460000}"/>
    <cellStyle name="Normal 5 5 2 4 2" xfId="17841" xr:uid="{00000000-0005-0000-0000-00001D460000}"/>
    <cellStyle name="Normal 5 5 2 5" xfId="17842" xr:uid="{00000000-0005-0000-0000-00001E460000}"/>
    <cellStyle name="Normal 5 5 2 6" xfId="17843" xr:uid="{00000000-0005-0000-0000-00001F460000}"/>
    <cellStyle name="Normal 5 5 20" xfId="17844" xr:uid="{00000000-0005-0000-0000-000020460000}"/>
    <cellStyle name="Normal 5 5 21" xfId="43998" xr:uid="{00000000-0005-0000-0000-000021460000}"/>
    <cellStyle name="Normal 5 5 3" xfId="17845" xr:uid="{00000000-0005-0000-0000-000022460000}"/>
    <cellStyle name="Normal 5 5 3 2" xfId="17846" xr:uid="{00000000-0005-0000-0000-000023460000}"/>
    <cellStyle name="Normal 5 5 3 2 2" xfId="17847" xr:uid="{00000000-0005-0000-0000-000024460000}"/>
    <cellStyle name="Normal 5 5 3 2 2 2" xfId="17848" xr:uid="{00000000-0005-0000-0000-000025460000}"/>
    <cellStyle name="Normal 5 5 3 2 3" xfId="17849" xr:uid="{00000000-0005-0000-0000-000026460000}"/>
    <cellStyle name="Normal 5 5 3 3" xfId="17850" xr:uid="{00000000-0005-0000-0000-000027460000}"/>
    <cellStyle name="Normal 5 5 3 3 2" xfId="17851" xr:uid="{00000000-0005-0000-0000-000028460000}"/>
    <cellStyle name="Normal 5 5 3 3 2 2" xfId="17852" xr:uid="{00000000-0005-0000-0000-000029460000}"/>
    <cellStyle name="Normal 5 5 3 3 3" xfId="17853" xr:uid="{00000000-0005-0000-0000-00002A460000}"/>
    <cellStyle name="Normal 5 5 3 4" xfId="17854" xr:uid="{00000000-0005-0000-0000-00002B460000}"/>
    <cellStyle name="Normal 5 5 3 4 2" xfId="17855" xr:uid="{00000000-0005-0000-0000-00002C460000}"/>
    <cellStyle name="Normal 5 5 3 5" xfId="17856" xr:uid="{00000000-0005-0000-0000-00002D460000}"/>
    <cellStyle name="Normal 5 5 4" xfId="17857" xr:uid="{00000000-0005-0000-0000-00002E460000}"/>
    <cellStyle name="Normal 5 5 4 2" xfId="17858" xr:uid="{00000000-0005-0000-0000-00002F460000}"/>
    <cellStyle name="Normal 5 5 4 2 2" xfId="17859" xr:uid="{00000000-0005-0000-0000-000030460000}"/>
    <cellStyle name="Normal 5 5 4 2 2 2" xfId="17860" xr:uid="{00000000-0005-0000-0000-000031460000}"/>
    <cellStyle name="Normal 5 5 4 2 3" xfId="17861" xr:uid="{00000000-0005-0000-0000-000032460000}"/>
    <cellStyle name="Normal 5 5 4 3" xfId="17862" xr:uid="{00000000-0005-0000-0000-000033460000}"/>
    <cellStyle name="Normal 5 5 4 3 2" xfId="17863" xr:uid="{00000000-0005-0000-0000-000034460000}"/>
    <cellStyle name="Normal 5 5 4 3 2 2" xfId="17864" xr:uid="{00000000-0005-0000-0000-000035460000}"/>
    <cellStyle name="Normal 5 5 4 3 3" xfId="17865" xr:uid="{00000000-0005-0000-0000-000036460000}"/>
    <cellStyle name="Normal 5 5 4 4" xfId="17866" xr:uid="{00000000-0005-0000-0000-000037460000}"/>
    <cellStyle name="Normal 5 5 4 4 2" xfId="17867" xr:uid="{00000000-0005-0000-0000-000038460000}"/>
    <cellStyle name="Normal 5 5 4 5" xfId="17868" xr:uid="{00000000-0005-0000-0000-000039460000}"/>
    <cellStyle name="Normal 5 5 5" xfId="17869" xr:uid="{00000000-0005-0000-0000-00003A460000}"/>
    <cellStyle name="Normal 5 5 5 2" xfId="17870" xr:uid="{00000000-0005-0000-0000-00003B460000}"/>
    <cellStyle name="Normal 5 5 5 2 2" xfId="17871" xr:uid="{00000000-0005-0000-0000-00003C460000}"/>
    <cellStyle name="Normal 5 5 5 2 2 2" xfId="17872" xr:uid="{00000000-0005-0000-0000-00003D460000}"/>
    <cellStyle name="Normal 5 5 5 2 3" xfId="17873" xr:uid="{00000000-0005-0000-0000-00003E460000}"/>
    <cellStyle name="Normal 5 5 5 3" xfId="17874" xr:uid="{00000000-0005-0000-0000-00003F460000}"/>
    <cellStyle name="Normal 5 5 5 3 2" xfId="17875" xr:uid="{00000000-0005-0000-0000-000040460000}"/>
    <cellStyle name="Normal 5 5 5 3 2 2" xfId="17876" xr:uid="{00000000-0005-0000-0000-000041460000}"/>
    <cellStyle name="Normal 5 5 5 3 3" xfId="17877" xr:uid="{00000000-0005-0000-0000-000042460000}"/>
    <cellStyle name="Normal 5 5 5 4" xfId="17878" xr:uid="{00000000-0005-0000-0000-000043460000}"/>
    <cellStyle name="Normal 5 5 5 4 2" xfId="17879" xr:uid="{00000000-0005-0000-0000-000044460000}"/>
    <cellStyle name="Normal 5 5 5 5" xfId="17880" xr:uid="{00000000-0005-0000-0000-000045460000}"/>
    <cellStyle name="Normal 5 5 6" xfId="17881" xr:uid="{00000000-0005-0000-0000-000046460000}"/>
    <cellStyle name="Normal 5 5 6 2" xfId="17882" xr:uid="{00000000-0005-0000-0000-000047460000}"/>
    <cellStyle name="Normal 5 5 6 2 2" xfId="17883" xr:uid="{00000000-0005-0000-0000-000048460000}"/>
    <cellStyle name="Normal 5 5 6 2 2 2" xfId="17884" xr:uid="{00000000-0005-0000-0000-000049460000}"/>
    <cellStyle name="Normal 5 5 6 2 3" xfId="17885" xr:uid="{00000000-0005-0000-0000-00004A460000}"/>
    <cellStyle name="Normal 5 5 6 3" xfId="17886" xr:uid="{00000000-0005-0000-0000-00004B460000}"/>
    <cellStyle name="Normal 5 5 6 3 2" xfId="17887" xr:uid="{00000000-0005-0000-0000-00004C460000}"/>
    <cellStyle name="Normal 5 5 6 3 2 2" xfId="17888" xr:uid="{00000000-0005-0000-0000-00004D460000}"/>
    <cellStyle name="Normal 5 5 6 3 3" xfId="17889" xr:uid="{00000000-0005-0000-0000-00004E460000}"/>
    <cellStyle name="Normal 5 5 6 4" xfId="17890" xr:uid="{00000000-0005-0000-0000-00004F460000}"/>
    <cellStyle name="Normal 5 5 6 4 2" xfId="17891" xr:uid="{00000000-0005-0000-0000-000050460000}"/>
    <cellStyle name="Normal 5 5 6 5" xfId="17892" xr:uid="{00000000-0005-0000-0000-000051460000}"/>
    <cellStyle name="Normal 5 5 7" xfId="17893" xr:uid="{00000000-0005-0000-0000-000052460000}"/>
    <cellStyle name="Normal 5 5 7 2" xfId="17894" xr:uid="{00000000-0005-0000-0000-000053460000}"/>
    <cellStyle name="Normal 5 5 7 2 2" xfId="17895" xr:uid="{00000000-0005-0000-0000-000054460000}"/>
    <cellStyle name="Normal 5 5 7 2 2 2" xfId="17896" xr:uid="{00000000-0005-0000-0000-000055460000}"/>
    <cellStyle name="Normal 5 5 7 2 3" xfId="17897" xr:uid="{00000000-0005-0000-0000-000056460000}"/>
    <cellStyle name="Normal 5 5 7 3" xfId="17898" xr:uid="{00000000-0005-0000-0000-000057460000}"/>
    <cellStyle name="Normal 5 5 7 3 2" xfId="17899" xr:uid="{00000000-0005-0000-0000-000058460000}"/>
    <cellStyle name="Normal 5 5 7 3 2 2" xfId="17900" xr:uid="{00000000-0005-0000-0000-000059460000}"/>
    <cellStyle name="Normal 5 5 7 3 3" xfId="17901" xr:uid="{00000000-0005-0000-0000-00005A460000}"/>
    <cellStyle name="Normal 5 5 7 4" xfId="17902" xr:uid="{00000000-0005-0000-0000-00005B460000}"/>
    <cellStyle name="Normal 5 5 7 4 2" xfId="17903" xr:uid="{00000000-0005-0000-0000-00005C460000}"/>
    <cellStyle name="Normal 5 5 7 5" xfId="17904" xr:uid="{00000000-0005-0000-0000-00005D460000}"/>
    <cellStyle name="Normal 5 5 8" xfId="17905" xr:uid="{00000000-0005-0000-0000-00005E460000}"/>
    <cellStyle name="Normal 5 5 8 2" xfId="17906" xr:uid="{00000000-0005-0000-0000-00005F460000}"/>
    <cellStyle name="Normal 5 5 8 2 2" xfId="17907" xr:uid="{00000000-0005-0000-0000-000060460000}"/>
    <cellStyle name="Normal 5 5 8 2 2 2" xfId="17908" xr:uid="{00000000-0005-0000-0000-000061460000}"/>
    <cellStyle name="Normal 5 5 8 2 3" xfId="17909" xr:uid="{00000000-0005-0000-0000-000062460000}"/>
    <cellStyle name="Normal 5 5 8 3" xfId="17910" xr:uid="{00000000-0005-0000-0000-000063460000}"/>
    <cellStyle name="Normal 5 5 8 3 2" xfId="17911" xr:uid="{00000000-0005-0000-0000-000064460000}"/>
    <cellStyle name="Normal 5 5 8 3 2 2" xfId="17912" xr:uid="{00000000-0005-0000-0000-000065460000}"/>
    <cellStyle name="Normal 5 5 8 3 3" xfId="17913" xr:uid="{00000000-0005-0000-0000-000066460000}"/>
    <cellStyle name="Normal 5 5 8 4" xfId="17914" xr:uid="{00000000-0005-0000-0000-000067460000}"/>
    <cellStyle name="Normal 5 5 8 4 2" xfId="17915" xr:uid="{00000000-0005-0000-0000-000068460000}"/>
    <cellStyle name="Normal 5 5 8 5" xfId="17916" xr:uid="{00000000-0005-0000-0000-000069460000}"/>
    <cellStyle name="Normal 5 5 9" xfId="17917" xr:uid="{00000000-0005-0000-0000-00006A460000}"/>
    <cellStyle name="Normal 5 5 9 2" xfId="17918" xr:uid="{00000000-0005-0000-0000-00006B460000}"/>
    <cellStyle name="Normal 5 5 9 2 2" xfId="17919" xr:uid="{00000000-0005-0000-0000-00006C460000}"/>
    <cellStyle name="Normal 5 5 9 2 2 2" xfId="17920" xr:uid="{00000000-0005-0000-0000-00006D460000}"/>
    <cellStyle name="Normal 5 5 9 2 3" xfId="17921" xr:uid="{00000000-0005-0000-0000-00006E460000}"/>
    <cellStyle name="Normal 5 5 9 3" xfId="17922" xr:uid="{00000000-0005-0000-0000-00006F460000}"/>
    <cellStyle name="Normal 5 5 9 3 2" xfId="17923" xr:uid="{00000000-0005-0000-0000-000070460000}"/>
    <cellStyle name="Normal 5 5 9 3 2 2" xfId="17924" xr:uid="{00000000-0005-0000-0000-000071460000}"/>
    <cellStyle name="Normal 5 5 9 3 3" xfId="17925" xr:uid="{00000000-0005-0000-0000-000072460000}"/>
    <cellStyle name="Normal 5 5 9 4" xfId="17926" xr:uid="{00000000-0005-0000-0000-000073460000}"/>
    <cellStyle name="Normal 5 5 9 4 2" xfId="17927" xr:uid="{00000000-0005-0000-0000-000074460000}"/>
    <cellStyle name="Normal 5 5 9 5" xfId="17928" xr:uid="{00000000-0005-0000-0000-000075460000}"/>
    <cellStyle name="Normal 5 6" xfId="17929" xr:uid="{00000000-0005-0000-0000-000076460000}"/>
    <cellStyle name="Normal 5 6 2" xfId="17930" xr:uid="{00000000-0005-0000-0000-000077460000}"/>
    <cellStyle name="Normal 5 6 2 2" xfId="17931" xr:uid="{00000000-0005-0000-0000-000078460000}"/>
    <cellStyle name="Normal 5 6 2 2 2" xfId="17932" xr:uid="{00000000-0005-0000-0000-000079460000}"/>
    <cellStyle name="Normal 5 6 2 2 3" xfId="17933" xr:uid="{00000000-0005-0000-0000-00007A460000}"/>
    <cellStyle name="Normal 5 6 2 3" xfId="17934" xr:uid="{00000000-0005-0000-0000-00007B460000}"/>
    <cellStyle name="Normal 5 6 2 4" xfId="17935" xr:uid="{00000000-0005-0000-0000-00007C460000}"/>
    <cellStyle name="Normal 5 6 3" xfId="17936" xr:uid="{00000000-0005-0000-0000-00007D460000}"/>
    <cellStyle name="Normal 5 6 3 2" xfId="17937" xr:uid="{00000000-0005-0000-0000-00007E460000}"/>
    <cellStyle name="Normal 5 6 3 2 2" xfId="17938" xr:uid="{00000000-0005-0000-0000-00007F460000}"/>
    <cellStyle name="Normal 5 6 3 3" xfId="17939" xr:uid="{00000000-0005-0000-0000-000080460000}"/>
    <cellStyle name="Normal 5 6 3 4" xfId="17940" xr:uid="{00000000-0005-0000-0000-000081460000}"/>
    <cellStyle name="Normal 5 6 4" xfId="17941" xr:uid="{00000000-0005-0000-0000-000082460000}"/>
    <cellStyle name="Normal 5 6 4 2" xfId="17942" xr:uid="{00000000-0005-0000-0000-000083460000}"/>
    <cellStyle name="Normal 5 6 5" xfId="17943" xr:uid="{00000000-0005-0000-0000-000084460000}"/>
    <cellStyle name="Normal 5 6 6" xfId="17944" xr:uid="{00000000-0005-0000-0000-000085460000}"/>
    <cellStyle name="Normal 5 6 7" xfId="43999" xr:uid="{00000000-0005-0000-0000-000086460000}"/>
    <cellStyle name="Normal 5 7" xfId="17945" xr:uid="{00000000-0005-0000-0000-000087460000}"/>
    <cellStyle name="Normal 5 7 2" xfId="17946" xr:uid="{00000000-0005-0000-0000-000088460000}"/>
    <cellStyle name="Normal 5 7 2 2" xfId="17947" xr:uid="{00000000-0005-0000-0000-000089460000}"/>
    <cellStyle name="Normal 5 7 2 2 2" xfId="17948" xr:uid="{00000000-0005-0000-0000-00008A460000}"/>
    <cellStyle name="Normal 5 7 2 2 3" xfId="17949" xr:uid="{00000000-0005-0000-0000-00008B460000}"/>
    <cellStyle name="Normal 5 7 2 3" xfId="17950" xr:uid="{00000000-0005-0000-0000-00008C460000}"/>
    <cellStyle name="Normal 5 7 2 3 2" xfId="17951" xr:uid="{00000000-0005-0000-0000-00008D460000}"/>
    <cellStyle name="Normal 5 7 2 3 2 2" xfId="17952" xr:uid="{00000000-0005-0000-0000-00008E460000}"/>
    <cellStyle name="Normal 5 7 2 3 2 2 2" xfId="17953" xr:uid="{00000000-0005-0000-0000-00008F460000}"/>
    <cellStyle name="Normal 5 7 2 3 2 2 3" xfId="17954" xr:uid="{00000000-0005-0000-0000-000090460000}"/>
    <cellStyle name="Normal 5 7 2 3 2 3" xfId="17955" xr:uid="{00000000-0005-0000-0000-000091460000}"/>
    <cellStyle name="Normal 5 7 2 3 2 4" xfId="17956" xr:uid="{00000000-0005-0000-0000-000092460000}"/>
    <cellStyle name="Normal 5 7 2 3 3" xfId="17957" xr:uid="{00000000-0005-0000-0000-000093460000}"/>
    <cellStyle name="Normal 5 7 2 3 3 2" xfId="17958" xr:uid="{00000000-0005-0000-0000-000094460000}"/>
    <cellStyle name="Normal 5 7 2 3 3 2 2" xfId="17959" xr:uid="{00000000-0005-0000-0000-000095460000}"/>
    <cellStyle name="Normal 5 7 2 3 3 2 3" xfId="17960" xr:uid="{00000000-0005-0000-0000-000096460000}"/>
    <cellStyle name="Normal 5 7 2 3 3 3" xfId="17961" xr:uid="{00000000-0005-0000-0000-000097460000}"/>
    <cellStyle name="Normal 5 7 2 3 3 4" xfId="17962" xr:uid="{00000000-0005-0000-0000-000098460000}"/>
    <cellStyle name="Normal 5 7 2 3 4" xfId="17963" xr:uid="{00000000-0005-0000-0000-000099460000}"/>
    <cellStyle name="Normal 5 7 2 3 4 2" xfId="17964" xr:uid="{00000000-0005-0000-0000-00009A460000}"/>
    <cellStyle name="Normal 5 7 2 3 4 2 2" xfId="17965" xr:uid="{00000000-0005-0000-0000-00009B460000}"/>
    <cellStyle name="Normal 5 7 2 3 4 2 3" xfId="17966" xr:uid="{00000000-0005-0000-0000-00009C460000}"/>
    <cellStyle name="Normal 5 7 2 3 4 3" xfId="17967" xr:uid="{00000000-0005-0000-0000-00009D460000}"/>
    <cellStyle name="Normal 5 7 2 3 4 4" xfId="17968" xr:uid="{00000000-0005-0000-0000-00009E460000}"/>
    <cellStyle name="Normal 5 7 2 3 5" xfId="17969" xr:uid="{00000000-0005-0000-0000-00009F460000}"/>
    <cellStyle name="Normal 5 7 2 3 5 2" xfId="17970" xr:uid="{00000000-0005-0000-0000-0000A0460000}"/>
    <cellStyle name="Normal 5 7 2 3 5 3" xfId="17971" xr:uid="{00000000-0005-0000-0000-0000A1460000}"/>
    <cellStyle name="Normal 5 7 2 3 6" xfId="17972" xr:uid="{00000000-0005-0000-0000-0000A2460000}"/>
    <cellStyle name="Normal 5 7 2 3 7" xfId="17973" xr:uid="{00000000-0005-0000-0000-0000A3460000}"/>
    <cellStyle name="Normal 5 7 2 3 8" xfId="17974" xr:uid="{00000000-0005-0000-0000-0000A4460000}"/>
    <cellStyle name="Normal 5 7 2 4" xfId="17975" xr:uid="{00000000-0005-0000-0000-0000A5460000}"/>
    <cellStyle name="Normal 5 7 3" xfId="17976" xr:uid="{00000000-0005-0000-0000-0000A6460000}"/>
    <cellStyle name="Normal 5 7 3 2" xfId="17977" xr:uid="{00000000-0005-0000-0000-0000A7460000}"/>
    <cellStyle name="Normal 5 7 3 2 2" xfId="17978" xr:uid="{00000000-0005-0000-0000-0000A8460000}"/>
    <cellStyle name="Normal 5 7 3 2 2 2" xfId="17979" xr:uid="{00000000-0005-0000-0000-0000A9460000}"/>
    <cellStyle name="Normal 5 7 3 2 2 2 2" xfId="17980" xr:uid="{00000000-0005-0000-0000-0000AA460000}"/>
    <cellStyle name="Normal 5 7 3 2 2 2 3" xfId="17981" xr:uid="{00000000-0005-0000-0000-0000AB460000}"/>
    <cellStyle name="Normal 5 7 3 2 2 3" xfId="17982" xr:uid="{00000000-0005-0000-0000-0000AC460000}"/>
    <cellStyle name="Normal 5 7 3 2 2 4" xfId="17983" xr:uid="{00000000-0005-0000-0000-0000AD460000}"/>
    <cellStyle name="Normal 5 7 3 2 2 5" xfId="17984" xr:uid="{00000000-0005-0000-0000-0000AE460000}"/>
    <cellStyle name="Normal 5 7 3 2 3" xfId="17985" xr:uid="{00000000-0005-0000-0000-0000AF460000}"/>
    <cellStyle name="Normal 5 7 3 2 3 2" xfId="17986" xr:uid="{00000000-0005-0000-0000-0000B0460000}"/>
    <cellStyle name="Normal 5 7 3 2 3 2 2" xfId="17987" xr:uid="{00000000-0005-0000-0000-0000B1460000}"/>
    <cellStyle name="Normal 5 7 3 2 3 2 3" xfId="17988" xr:uid="{00000000-0005-0000-0000-0000B2460000}"/>
    <cellStyle name="Normal 5 7 3 2 3 3" xfId="17989" xr:uid="{00000000-0005-0000-0000-0000B3460000}"/>
    <cellStyle name="Normal 5 7 3 2 3 4" xfId="17990" xr:uid="{00000000-0005-0000-0000-0000B4460000}"/>
    <cellStyle name="Normal 5 7 3 2 4" xfId="17991" xr:uid="{00000000-0005-0000-0000-0000B5460000}"/>
    <cellStyle name="Normal 5 7 3 2 4 2" xfId="17992" xr:uid="{00000000-0005-0000-0000-0000B6460000}"/>
    <cellStyle name="Normal 5 7 3 2 4 2 2" xfId="17993" xr:uid="{00000000-0005-0000-0000-0000B7460000}"/>
    <cellStyle name="Normal 5 7 3 2 4 2 3" xfId="17994" xr:uid="{00000000-0005-0000-0000-0000B8460000}"/>
    <cellStyle name="Normal 5 7 3 2 4 3" xfId="17995" xr:uid="{00000000-0005-0000-0000-0000B9460000}"/>
    <cellStyle name="Normal 5 7 3 2 4 4" xfId="17996" xr:uid="{00000000-0005-0000-0000-0000BA460000}"/>
    <cellStyle name="Normal 5 7 3 2 5" xfId="17997" xr:uid="{00000000-0005-0000-0000-0000BB460000}"/>
    <cellStyle name="Normal 5 7 3 2 5 2" xfId="17998" xr:uid="{00000000-0005-0000-0000-0000BC460000}"/>
    <cellStyle name="Normal 5 7 3 2 5 3" xfId="17999" xr:uid="{00000000-0005-0000-0000-0000BD460000}"/>
    <cellStyle name="Normal 5 7 3 2 6" xfId="18000" xr:uid="{00000000-0005-0000-0000-0000BE460000}"/>
    <cellStyle name="Normal 5 7 3 2 7" xfId="18001" xr:uid="{00000000-0005-0000-0000-0000BF460000}"/>
    <cellStyle name="Normal 5 7 3 2 8" xfId="18002" xr:uid="{00000000-0005-0000-0000-0000C0460000}"/>
    <cellStyle name="Normal 5 7 3 3" xfId="18003" xr:uid="{00000000-0005-0000-0000-0000C1460000}"/>
    <cellStyle name="Normal 5 7 3 3 2" xfId="18004" xr:uid="{00000000-0005-0000-0000-0000C2460000}"/>
    <cellStyle name="Normal 5 7 3 3 2 2" xfId="18005" xr:uid="{00000000-0005-0000-0000-0000C3460000}"/>
    <cellStyle name="Normal 5 7 3 3 2 3" xfId="18006" xr:uid="{00000000-0005-0000-0000-0000C4460000}"/>
    <cellStyle name="Normal 5 7 3 3 3" xfId="18007" xr:uid="{00000000-0005-0000-0000-0000C5460000}"/>
    <cellStyle name="Normal 5 7 3 3 4" xfId="18008" xr:uid="{00000000-0005-0000-0000-0000C6460000}"/>
    <cellStyle name="Normal 5 7 3 3 5" xfId="18009" xr:uid="{00000000-0005-0000-0000-0000C7460000}"/>
    <cellStyle name="Normal 5 7 3 4" xfId="18010" xr:uid="{00000000-0005-0000-0000-0000C8460000}"/>
    <cellStyle name="Normal 5 7 3 4 2" xfId="18011" xr:uid="{00000000-0005-0000-0000-0000C9460000}"/>
    <cellStyle name="Normal 5 7 3 4 2 2" xfId="18012" xr:uid="{00000000-0005-0000-0000-0000CA460000}"/>
    <cellStyle name="Normal 5 7 3 4 2 3" xfId="18013" xr:uid="{00000000-0005-0000-0000-0000CB460000}"/>
    <cellStyle name="Normal 5 7 3 4 3" xfId="18014" xr:uid="{00000000-0005-0000-0000-0000CC460000}"/>
    <cellStyle name="Normal 5 7 3 4 4" xfId="18015" xr:uid="{00000000-0005-0000-0000-0000CD460000}"/>
    <cellStyle name="Normal 5 7 3 5" xfId="18016" xr:uid="{00000000-0005-0000-0000-0000CE460000}"/>
    <cellStyle name="Normal 5 7 3 5 2" xfId="18017" xr:uid="{00000000-0005-0000-0000-0000CF460000}"/>
    <cellStyle name="Normal 5 7 3 5 2 2" xfId="18018" xr:uid="{00000000-0005-0000-0000-0000D0460000}"/>
    <cellStyle name="Normal 5 7 3 5 2 3" xfId="18019" xr:uid="{00000000-0005-0000-0000-0000D1460000}"/>
    <cellStyle name="Normal 5 7 3 5 3" xfId="18020" xr:uid="{00000000-0005-0000-0000-0000D2460000}"/>
    <cellStyle name="Normal 5 7 3 5 4" xfId="18021" xr:uid="{00000000-0005-0000-0000-0000D3460000}"/>
    <cellStyle name="Normal 5 7 3 6" xfId="18022" xr:uid="{00000000-0005-0000-0000-0000D4460000}"/>
    <cellStyle name="Normal 5 7 3 6 2" xfId="18023" xr:uid="{00000000-0005-0000-0000-0000D5460000}"/>
    <cellStyle name="Normal 5 7 3 6 3" xfId="18024" xr:uid="{00000000-0005-0000-0000-0000D6460000}"/>
    <cellStyle name="Normal 5 7 3 7" xfId="18025" xr:uid="{00000000-0005-0000-0000-0000D7460000}"/>
    <cellStyle name="Normal 5 7 3 8" xfId="18026" xr:uid="{00000000-0005-0000-0000-0000D8460000}"/>
    <cellStyle name="Normal 5 7 3 9" xfId="18027" xr:uid="{00000000-0005-0000-0000-0000D9460000}"/>
    <cellStyle name="Normal 5 7 4" xfId="18028" xr:uid="{00000000-0005-0000-0000-0000DA460000}"/>
    <cellStyle name="Normal 5 7 4 2" xfId="18029" xr:uid="{00000000-0005-0000-0000-0000DB460000}"/>
    <cellStyle name="Normal 5 7 4 2 2" xfId="18030" xr:uid="{00000000-0005-0000-0000-0000DC460000}"/>
    <cellStyle name="Normal 5 7 4 2 2 2" xfId="18031" xr:uid="{00000000-0005-0000-0000-0000DD460000}"/>
    <cellStyle name="Normal 5 7 4 2 2 2 2" xfId="18032" xr:uid="{00000000-0005-0000-0000-0000DE460000}"/>
    <cellStyle name="Normal 5 7 4 2 2 2 3" xfId="18033" xr:uid="{00000000-0005-0000-0000-0000DF460000}"/>
    <cellStyle name="Normal 5 7 4 2 2 3" xfId="18034" xr:uid="{00000000-0005-0000-0000-0000E0460000}"/>
    <cellStyle name="Normal 5 7 4 2 2 4" xfId="18035" xr:uid="{00000000-0005-0000-0000-0000E1460000}"/>
    <cellStyle name="Normal 5 7 4 2 3" xfId="18036" xr:uid="{00000000-0005-0000-0000-0000E2460000}"/>
    <cellStyle name="Normal 5 7 4 2 3 2" xfId="18037" xr:uid="{00000000-0005-0000-0000-0000E3460000}"/>
    <cellStyle name="Normal 5 7 4 2 3 2 2" xfId="18038" xr:uid="{00000000-0005-0000-0000-0000E4460000}"/>
    <cellStyle name="Normal 5 7 4 2 3 2 3" xfId="18039" xr:uid="{00000000-0005-0000-0000-0000E5460000}"/>
    <cellStyle name="Normal 5 7 4 2 3 3" xfId="18040" xr:uid="{00000000-0005-0000-0000-0000E6460000}"/>
    <cellStyle name="Normal 5 7 4 2 3 4" xfId="18041" xr:uid="{00000000-0005-0000-0000-0000E7460000}"/>
    <cellStyle name="Normal 5 7 4 2 4" xfId="18042" xr:uid="{00000000-0005-0000-0000-0000E8460000}"/>
    <cellStyle name="Normal 5 7 4 2 4 2" xfId="18043" xr:uid="{00000000-0005-0000-0000-0000E9460000}"/>
    <cellStyle name="Normal 5 7 4 2 4 2 2" xfId="18044" xr:uid="{00000000-0005-0000-0000-0000EA460000}"/>
    <cellStyle name="Normal 5 7 4 2 4 2 3" xfId="18045" xr:uid="{00000000-0005-0000-0000-0000EB460000}"/>
    <cellStyle name="Normal 5 7 4 2 4 3" xfId="18046" xr:uid="{00000000-0005-0000-0000-0000EC460000}"/>
    <cellStyle name="Normal 5 7 4 2 4 4" xfId="18047" xr:uid="{00000000-0005-0000-0000-0000ED460000}"/>
    <cellStyle name="Normal 5 7 4 2 5" xfId="18048" xr:uid="{00000000-0005-0000-0000-0000EE460000}"/>
    <cellStyle name="Normal 5 7 4 2 5 2" xfId="18049" xr:uid="{00000000-0005-0000-0000-0000EF460000}"/>
    <cellStyle name="Normal 5 7 4 2 5 3" xfId="18050" xr:uid="{00000000-0005-0000-0000-0000F0460000}"/>
    <cellStyle name="Normal 5 7 4 2 6" xfId="18051" xr:uid="{00000000-0005-0000-0000-0000F1460000}"/>
    <cellStyle name="Normal 5 7 4 2 7" xfId="18052" xr:uid="{00000000-0005-0000-0000-0000F2460000}"/>
    <cellStyle name="Normal 5 7 4 2 8" xfId="18053" xr:uid="{00000000-0005-0000-0000-0000F3460000}"/>
    <cellStyle name="Normal 5 7 4 3" xfId="18054" xr:uid="{00000000-0005-0000-0000-0000F4460000}"/>
    <cellStyle name="Normal 5 7 4 3 2" xfId="18055" xr:uid="{00000000-0005-0000-0000-0000F5460000}"/>
    <cellStyle name="Normal 5 7 4 3 2 2" xfId="18056" xr:uid="{00000000-0005-0000-0000-0000F6460000}"/>
    <cellStyle name="Normal 5 7 4 3 2 3" xfId="18057" xr:uid="{00000000-0005-0000-0000-0000F7460000}"/>
    <cellStyle name="Normal 5 7 4 3 3" xfId="18058" xr:uid="{00000000-0005-0000-0000-0000F8460000}"/>
    <cellStyle name="Normal 5 7 4 3 4" xfId="18059" xr:uid="{00000000-0005-0000-0000-0000F9460000}"/>
    <cellStyle name="Normal 5 7 4 4" xfId="18060" xr:uid="{00000000-0005-0000-0000-0000FA460000}"/>
    <cellStyle name="Normal 5 7 4 4 2" xfId="18061" xr:uid="{00000000-0005-0000-0000-0000FB460000}"/>
    <cellStyle name="Normal 5 7 4 4 2 2" xfId="18062" xr:uid="{00000000-0005-0000-0000-0000FC460000}"/>
    <cellStyle name="Normal 5 7 4 4 2 3" xfId="18063" xr:uid="{00000000-0005-0000-0000-0000FD460000}"/>
    <cellStyle name="Normal 5 7 4 4 3" xfId="18064" xr:uid="{00000000-0005-0000-0000-0000FE460000}"/>
    <cellStyle name="Normal 5 7 4 4 4" xfId="18065" xr:uid="{00000000-0005-0000-0000-0000FF460000}"/>
    <cellStyle name="Normal 5 7 4 5" xfId="18066" xr:uid="{00000000-0005-0000-0000-000000470000}"/>
    <cellStyle name="Normal 5 7 4 5 2" xfId="18067" xr:uid="{00000000-0005-0000-0000-000001470000}"/>
    <cellStyle name="Normal 5 7 4 5 2 2" xfId="18068" xr:uid="{00000000-0005-0000-0000-000002470000}"/>
    <cellStyle name="Normal 5 7 4 5 2 3" xfId="18069" xr:uid="{00000000-0005-0000-0000-000003470000}"/>
    <cellStyle name="Normal 5 7 4 5 3" xfId="18070" xr:uid="{00000000-0005-0000-0000-000004470000}"/>
    <cellStyle name="Normal 5 7 4 5 4" xfId="18071" xr:uid="{00000000-0005-0000-0000-000005470000}"/>
    <cellStyle name="Normal 5 7 4 6" xfId="18072" xr:uid="{00000000-0005-0000-0000-000006470000}"/>
    <cellStyle name="Normal 5 7 4 6 2" xfId="18073" xr:uid="{00000000-0005-0000-0000-000007470000}"/>
    <cellStyle name="Normal 5 7 4 6 3" xfId="18074" xr:uid="{00000000-0005-0000-0000-000008470000}"/>
    <cellStyle name="Normal 5 7 4 7" xfId="18075" xr:uid="{00000000-0005-0000-0000-000009470000}"/>
    <cellStyle name="Normal 5 7 4 8" xfId="18076" xr:uid="{00000000-0005-0000-0000-00000A470000}"/>
    <cellStyle name="Normal 5 7 4 9" xfId="18077" xr:uid="{00000000-0005-0000-0000-00000B470000}"/>
    <cellStyle name="Normal 5 7 5" xfId="18078" xr:uid="{00000000-0005-0000-0000-00000C470000}"/>
    <cellStyle name="Normal 5 7 5 2" xfId="18079" xr:uid="{00000000-0005-0000-0000-00000D470000}"/>
    <cellStyle name="Normal 5 7 5 2 2" xfId="18080" xr:uid="{00000000-0005-0000-0000-00000E470000}"/>
    <cellStyle name="Normal 5 7 5 2 2 2" xfId="18081" xr:uid="{00000000-0005-0000-0000-00000F470000}"/>
    <cellStyle name="Normal 5 7 5 2 2 2 2" xfId="18082" xr:uid="{00000000-0005-0000-0000-000010470000}"/>
    <cellStyle name="Normal 5 7 5 2 2 2 3" xfId="18083" xr:uid="{00000000-0005-0000-0000-000011470000}"/>
    <cellStyle name="Normal 5 7 5 2 2 3" xfId="18084" xr:uid="{00000000-0005-0000-0000-000012470000}"/>
    <cellStyle name="Normal 5 7 5 2 2 4" xfId="18085" xr:uid="{00000000-0005-0000-0000-000013470000}"/>
    <cellStyle name="Normal 5 7 5 2 3" xfId="18086" xr:uid="{00000000-0005-0000-0000-000014470000}"/>
    <cellStyle name="Normal 5 7 5 2 3 2" xfId="18087" xr:uid="{00000000-0005-0000-0000-000015470000}"/>
    <cellStyle name="Normal 5 7 5 2 3 2 2" xfId="18088" xr:uid="{00000000-0005-0000-0000-000016470000}"/>
    <cellStyle name="Normal 5 7 5 2 3 2 3" xfId="18089" xr:uid="{00000000-0005-0000-0000-000017470000}"/>
    <cellStyle name="Normal 5 7 5 2 3 3" xfId="18090" xr:uid="{00000000-0005-0000-0000-000018470000}"/>
    <cellStyle name="Normal 5 7 5 2 3 4" xfId="18091" xr:uid="{00000000-0005-0000-0000-000019470000}"/>
    <cellStyle name="Normal 5 7 5 2 4" xfId="18092" xr:uid="{00000000-0005-0000-0000-00001A470000}"/>
    <cellStyle name="Normal 5 7 5 2 4 2" xfId="18093" xr:uid="{00000000-0005-0000-0000-00001B470000}"/>
    <cellStyle name="Normal 5 7 5 2 4 2 2" xfId="18094" xr:uid="{00000000-0005-0000-0000-00001C470000}"/>
    <cellStyle name="Normal 5 7 5 2 4 2 3" xfId="18095" xr:uid="{00000000-0005-0000-0000-00001D470000}"/>
    <cellStyle name="Normal 5 7 5 2 4 3" xfId="18096" xr:uid="{00000000-0005-0000-0000-00001E470000}"/>
    <cellStyle name="Normal 5 7 5 2 4 4" xfId="18097" xr:uid="{00000000-0005-0000-0000-00001F470000}"/>
    <cellStyle name="Normal 5 7 5 2 5" xfId="18098" xr:uid="{00000000-0005-0000-0000-000020470000}"/>
    <cellStyle name="Normal 5 7 5 2 5 2" xfId="18099" xr:uid="{00000000-0005-0000-0000-000021470000}"/>
    <cellStyle name="Normal 5 7 5 2 5 3" xfId="18100" xr:uid="{00000000-0005-0000-0000-000022470000}"/>
    <cellStyle name="Normal 5 7 5 2 6" xfId="18101" xr:uid="{00000000-0005-0000-0000-000023470000}"/>
    <cellStyle name="Normal 5 7 5 2 7" xfId="18102" xr:uid="{00000000-0005-0000-0000-000024470000}"/>
    <cellStyle name="Normal 5 7 5 3" xfId="18103" xr:uid="{00000000-0005-0000-0000-000025470000}"/>
    <cellStyle name="Normal 5 7 5 3 2" xfId="18104" xr:uid="{00000000-0005-0000-0000-000026470000}"/>
    <cellStyle name="Normal 5 7 5 3 2 2" xfId="18105" xr:uid="{00000000-0005-0000-0000-000027470000}"/>
    <cellStyle name="Normal 5 7 5 3 2 3" xfId="18106" xr:uid="{00000000-0005-0000-0000-000028470000}"/>
    <cellStyle name="Normal 5 7 5 3 3" xfId="18107" xr:uid="{00000000-0005-0000-0000-000029470000}"/>
    <cellStyle name="Normal 5 7 5 3 4" xfId="18108" xr:uid="{00000000-0005-0000-0000-00002A470000}"/>
    <cellStyle name="Normal 5 7 5 4" xfId="18109" xr:uid="{00000000-0005-0000-0000-00002B470000}"/>
    <cellStyle name="Normal 5 7 5 4 2" xfId="18110" xr:uid="{00000000-0005-0000-0000-00002C470000}"/>
    <cellStyle name="Normal 5 7 5 4 2 2" xfId="18111" xr:uid="{00000000-0005-0000-0000-00002D470000}"/>
    <cellStyle name="Normal 5 7 5 4 2 3" xfId="18112" xr:uid="{00000000-0005-0000-0000-00002E470000}"/>
    <cellStyle name="Normal 5 7 5 4 3" xfId="18113" xr:uid="{00000000-0005-0000-0000-00002F470000}"/>
    <cellStyle name="Normal 5 7 5 4 4" xfId="18114" xr:uid="{00000000-0005-0000-0000-000030470000}"/>
    <cellStyle name="Normal 5 7 5 5" xfId="18115" xr:uid="{00000000-0005-0000-0000-000031470000}"/>
    <cellStyle name="Normal 5 7 5 5 2" xfId="18116" xr:uid="{00000000-0005-0000-0000-000032470000}"/>
    <cellStyle name="Normal 5 7 5 5 2 2" xfId="18117" xr:uid="{00000000-0005-0000-0000-000033470000}"/>
    <cellStyle name="Normal 5 7 5 5 2 3" xfId="18118" xr:uid="{00000000-0005-0000-0000-000034470000}"/>
    <cellStyle name="Normal 5 7 5 5 3" xfId="18119" xr:uid="{00000000-0005-0000-0000-000035470000}"/>
    <cellStyle name="Normal 5 7 5 5 4" xfId="18120" xr:uid="{00000000-0005-0000-0000-000036470000}"/>
    <cellStyle name="Normal 5 7 5 6" xfId="18121" xr:uid="{00000000-0005-0000-0000-000037470000}"/>
    <cellStyle name="Normal 5 7 5 6 2" xfId="18122" xr:uid="{00000000-0005-0000-0000-000038470000}"/>
    <cellStyle name="Normal 5 7 5 6 3" xfId="18123" xr:uid="{00000000-0005-0000-0000-000039470000}"/>
    <cellStyle name="Normal 5 7 5 7" xfId="18124" xr:uid="{00000000-0005-0000-0000-00003A470000}"/>
    <cellStyle name="Normal 5 7 5 8" xfId="18125" xr:uid="{00000000-0005-0000-0000-00003B470000}"/>
    <cellStyle name="Normal 5 7 5 9" xfId="18126" xr:uid="{00000000-0005-0000-0000-00003C470000}"/>
    <cellStyle name="Normal 5 7 6" xfId="18127" xr:uid="{00000000-0005-0000-0000-00003D470000}"/>
    <cellStyle name="Normal 5 7 7" xfId="44000" xr:uid="{00000000-0005-0000-0000-00003E470000}"/>
    <cellStyle name="Normal 5 8" xfId="18128" xr:uid="{00000000-0005-0000-0000-00003F470000}"/>
    <cellStyle name="Normal 5 8 10" xfId="18129" xr:uid="{00000000-0005-0000-0000-000040470000}"/>
    <cellStyle name="Normal 5 8 11" xfId="18130" xr:uid="{00000000-0005-0000-0000-000041470000}"/>
    <cellStyle name="Normal 5 8 12" xfId="18131" xr:uid="{00000000-0005-0000-0000-000042470000}"/>
    <cellStyle name="Normal 5 8 13" xfId="18132" xr:uid="{00000000-0005-0000-0000-000043470000}"/>
    <cellStyle name="Normal 5 8 14" xfId="18133" xr:uid="{00000000-0005-0000-0000-000044470000}"/>
    <cellStyle name="Normal 5 8 2" xfId="18134" xr:uid="{00000000-0005-0000-0000-000045470000}"/>
    <cellStyle name="Normal 5 8 2 2" xfId="18135" xr:uid="{00000000-0005-0000-0000-000046470000}"/>
    <cellStyle name="Normal 5 8 2 2 2" xfId="18136" xr:uid="{00000000-0005-0000-0000-000047470000}"/>
    <cellStyle name="Normal 5 8 2 2 2 2" xfId="18137" xr:uid="{00000000-0005-0000-0000-000048470000}"/>
    <cellStyle name="Normal 5 8 2 2 2 2 2" xfId="18138" xr:uid="{00000000-0005-0000-0000-000049470000}"/>
    <cellStyle name="Normal 5 8 2 2 2 2 3" xfId="18139" xr:uid="{00000000-0005-0000-0000-00004A470000}"/>
    <cellStyle name="Normal 5 8 2 2 2 3" xfId="18140" xr:uid="{00000000-0005-0000-0000-00004B470000}"/>
    <cellStyle name="Normal 5 8 2 2 2 4" xfId="18141" xr:uid="{00000000-0005-0000-0000-00004C470000}"/>
    <cellStyle name="Normal 5 8 2 2 2 5" xfId="18142" xr:uid="{00000000-0005-0000-0000-00004D470000}"/>
    <cellStyle name="Normal 5 8 2 2 3" xfId="18143" xr:uid="{00000000-0005-0000-0000-00004E470000}"/>
    <cellStyle name="Normal 5 8 2 2 3 2" xfId="18144" xr:uid="{00000000-0005-0000-0000-00004F470000}"/>
    <cellStyle name="Normal 5 8 2 2 3 2 2" xfId="18145" xr:uid="{00000000-0005-0000-0000-000050470000}"/>
    <cellStyle name="Normal 5 8 2 2 3 2 3" xfId="18146" xr:uid="{00000000-0005-0000-0000-000051470000}"/>
    <cellStyle name="Normal 5 8 2 2 3 3" xfId="18147" xr:uid="{00000000-0005-0000-0000-000052470000}"/>
    <cellStyle name="Normal 5 8 2 2 3 4" xfId="18148" xr:uid="{00000000-0005-0000-0000-000053470000}"/>
    <cellStyle name="Normal 5 8 2 2 4" xfId="18149" xr:uid="{00000000-0005-0000-0000-000054470000}"/>
    <cellStyle name="Normal 5 8 2 2 4 2" xfId="18150" xr:uid="{00000000-0005-0000-0000-000055470000}"/>
    <cellStyle name="Normal 5 8 2 2 4 2 2" xfId="18151" xr:uid="{00000000-0005-0000-0000-000056470000}"/>
    <cellStyle name="Normal 5 8 2 2 4 2 3" xfId="18152" xr:uid="{00000000-0005-0000-0000-000057470000}"/>
    <cellStyle name="Normal 5 8 2 2 4 3" xfId="18153" xr:uid="{00000000-0005-0000-0000-000058470000}"/>
    <cellStyle name="Normal 5 8 2 2 4 4" xfId="18154" xr:uid="{00000000-0005-0000-0000-000059470000}"/>
    <cellStyle name="Normal 5 8 2 2 5" xfId="18155" xr:uid="{00000000-0005-0000-0000-00005A470000}"/>
    <cellStyle name="Normal 5 8 2 2 5 2" xfId="18156" xr:uid="{00000000-0005-0000-0000-00005B470000}"/>
    <cellStyle name="Normal 5 8 2 2 5 3" xfId="18157" xr:uid="{00000000-0005-0000-0000-00005C470000}"/>
    <cellStyle name="Normal 5 8 2 2 6" xfId="18158" xr:uid="{00000000-0005-0000-0000-00005D470000}"/>
    <cellStyle name="Normal 5 8 2 2 7" xfId="18159" xr:uid="{00000000-0005-0000-0000-00005E470000}"/>
    <cellStyle name="Normal 5 8 2 2 8" xfId="18160" xr:uid="{00000000-0005-0000-0000-00005F470000}"/>
    <cellStyle name="Normal 5 8 2 3" xfId="18161" xr:uid="{00000000-0005-0000-0000-000060470000}"/>
    <cellStyle name="Normal 5 8 2 3 2" xfId="18162" xr:uid="{00000000-0005-0000-0000-000061470000}"/>
    <cellStyle name="Normal 5 8 2 3 2 2" xfId="18163" xr:uid="{00000000-0005-0000-0000-000062470000}"/>
    <cellStyle name="Normal 5 8 2 3 2 3" xfId="18164" xr:uid="{00000000-0005-0000-0000-000063470000}"/>
    <cellStyle name="Normal 5 8 2 3 3" xfId="18165" xr:uid="{00000000-0005-0000-0000-000064470000}"/>
    <cellStyle name="Normal 5 8 2 3 4" xfId="18166" xr:uid="{00000000-0005-0000-0000-000065470000}"/>
    <cellStyle name="Normal 5 8 2 3 5" xfId="18167" xr:uid="{00000000-0005-0000-0000-000066470000}"/>
    <cellStyle name="Normal 5 8 2 4" xfId="18168" xr:uid="{00000000-0005-0000-0000-000067470000}"/>
    <cellStyle name="Normal 5 8 2 4 2" xfId="18169" xr:uid="{00000000-0005-0000-0000-000068470000}"/>
    <cellStyle name="Normal 5 8 2 4 2 2" xfId="18170" xr:uid="{00000000-0005-0000-0000-000069470000}"/>
    <cellStyle name="Normal 5 8 2 4 2 3" xfId="18171" xr:uid="{00000000-0005-0000-0000-00006A470000}"/>
    <cellStyle name="Normal 5 8 2 4 3" xfId="18172" xr:uid="{00000000-0005-0000-0000-00006B470000}"/>
    <cellStyle name="Normal 5 8 2 4 4" xfId="18173" xr:uid="{00000000-0005-0000-0000-00006C470000}"/>
    <cellStyle name="Normal 5 8 2 5" xfId="18174" xr:uid="{00000000-0005-0000-0000-00006D470000}"/>
    <cellStyle name="Normal 5 8 2 5 2" xfId="18175" xr:uid="{00000000-0005-0000-0000-00006E470000}"/>
    <cellStyle name="Normal 5 8 2 5 2 2" xfId="18176" xr:uid="{00000000-0005-0000-0000-00006F470000}"/>
    <cellStyle name="Normal 5 8 2 5 2 3" xfId="18177" xr:uid="{00000000-0005-0000-0000-000070470000}"/>
    <cellStyle name="Normal 5 8 2 5 3" xfId="18178" xr:uid="{00000000-0005-0000-0000-000071470000}"/>
    <cellStyle name="Normal 5 8 2 5 4" xfId="18179" xr:uid="{00000000-0005-0000-0000-000072470000}"/>
    <cellStyle name="Normal 5 8 2 6" xfId="18180" xr:uid="{00000000-0005-0000-0000-000073470000}"/>
    <cellStyle name="Normal 5 8 2 6 2" xfId="18181" xr:uid="{00000000-0005-0000-0000-000074470000}"/>
    <cellStyle name="Normal 5 8 2 6 3" xfId="18182" xr:uid="{00000000-0005-0000-0000-000075470000}"/>
    <cellStyle name="Normal 5 8 2 7" xfId="18183" xr:uid="{00000000-0005-0000-0000-000076470000}"/>
    <cellStyle name="Normal 5 8 2 8" xfId="18184" xr:uid="{00000000-0005-0000-0000-000077470000}"/>
    <cellStyle name="Normal 5 8 2 9" xfId="18185" xr:uid="{00000000-0005-0000-0000-000078470000}"/>
    <cellStyle name="Normal 5 8 3" xfId="18186" xr:uid="{00000000-0005-0000-0000-000079470000}"/>
    <cellStyle name="Normal 5 8 3 2" xfId="18187" xr:uid="{00000000-0005-0000-0000-00007A470000}"/>
    <cellStyle name="Normal 5 8 3 2 2" xfId="18188" xr:uid="{00000000-0005-0000-0000-00007B470000}"/>
    <cellStyle name="Normal 5 8 3 2 2 2" xfId="18189" xr:uid="{00000000-0005-0000-0000-00007C470000}"/>
    <cellStyle name="Normal 5 8 3 2 2 2 2" xfId="18190" xr:uid="{00000000-0005-0000-0000-00007D470000}"/>
    <cellStyle name="Normal 5 8 3 2 2 2 3" xfId="18191" xr:uid="{00000000-0005-0000-0000-00007E470000}"/>
    <cellStyle name="Normal 5 8 3 2 2 3" xfId="18192" xr:uid="{00000000-0005-0000-0000-00007F470000}"/>
    <cellStyle name="Normal 5 8 3 2 2 4" xfId="18193" xr:uid="{00000000-0005-0000-0000-000080470000}"/>
    <cellStyle name="Normal 5 8 3 2 2 5" xfId="18194" xr:uid="{00000000-0005-0000-0000-000081470000}"/>
    <cellStyle name="Normal 5 8 3 2 3" xfId="18195" xr:uid="{00000000-0005-0000-0000-000082470000}"/>
    <cellStyle name="Normal 5 8 3 2 3 2" xfId="18196" xr:uid="{00000000-0005-0000-0000-000083470000}"/>
    <cellStyle name="Normal 5 8 3 2 3 2 2" xfId="18197" xr:uid="{00000000-0005-0000-0000-000084470000}"/>
    <cellStyle name="Normal 5 8 3 2 3 2 3" xfId="18198" xr:uid="{00000000-0005-0000-0000-000085470000}"/>
    <cellStyle name="Normal 5 8 3 2 3 3" xfId="18199" xr:uid="{00000000-0005-0000-0000-000086470000}"/>
    <cellStyle name="Normal 5 8 3 2 3 4" xfId="18200" xr:uid="{00000000-0005-0000-0000-000087470000}"/>
    <cellStyle name="Normal 5 8 3 2 4" xfId="18201" xr:uid="{00000000-0005-0000-0000-000088470000}"/>
    <cellStyle name="Normal 5 8 3 2 4 2" xfId="18202" xr:uid="{00000000-0005-0000-0000-000089470000}"/>
    <cellStyle name="Normal 5 8 3 2 4 2 2" xfId="18203" xr:uid="{00000000-0005-0000-0000-00008A470000}"/>
    <cellStyle name="Normal 5 8 3 2 4 2 3" xfId="18204" xr:uid="{00000000-0005-0000-0000-00008B470000}"/>
    <cellStyle name="Normal 5 8 3 2 4 3" xfId="18205" xr:uid="{00000000-0005-0000-0000-00008C470000}"/>
    <cellStyle name="Normal 5 8 3 2 4 4" xfId="18206" xr:uid="{00000000-0005-0000-0000-00008D470000}"/>
    <cellStyle name="Normal 5 8 3 2 5" xfId="18207" xr:uid="{00000000-0005-0000-0000-00008E470000}"/>
    <cellStyle name="Normal 5 8 3 2 5 2" xfId="18208" xr:uid="{00000000-0005-0000-0000-00008F470000}"/>
    <cellStyle name="Normal 5 8 3 2 5 3" xfId="18209" xr:uid="{00000000-0005-0000-0000-000090470000}"/>
    <cellStyle name="Normal 5 8 3 2 6" xfId="18210" xr:uid="{00000000-0005-0000-0000-000091470000}"/>
    <cellStyle name="Normal 5 8 3 2 7" xfId="18211" xr:uid="{00000000-0005-0000-0000-000092470000}"/>
    <cellStyle name="Normal 5 8 3 2 8" xfId="18212" xr:uid="{00000000-0005-0000-0000-000093470000}"/>
    <cellStyle name="Normal 5 8 3 3" xfId="18213" xr:uid="{00000000-0005-0000-0000-000094470000}"/>
    <cellStyle name="Normal 5 8 3 3 2" xfId="18214" xr:uid="{00000000-0005-0000-0000-000095470000}"/>
    <cellStyle name="Normal 5 8 3 3 2 2" xfId="18215" xr:uid="{00000000-0005-0000-0000-000096470000}"/>
    <cellStyle name="Normal 5 8 3 3 2 3" xfId="18216" xr:uid="{00000000-0005-0000-0000-000097470000}"/>
    <cellStyle name="Normal 5 8 3 3 3" xfId="18217" xr:uid="{00000000-0005-0000-0000-000098470000}"/>
    <cellStyle name="Normal 5 8 3 3 4" xfId="18218" xr:uid="{00000000-0005-0000-0000-000099470000}"/>
    <cellStyle name="Normal 5 8 3 3 5" xfId="18219" xr:uid="{00000000-0005-0000-0000-00009A470000}"/>
    <cellStyle name="Normal 5 8 3 4" xfId="18220" xr:uid="{00000000-0005-0000-0000-00009B470000}"/>
    <cellStyle name="Normal 5 8 3 4 2" xfId="18221" xr:uid="{00000000-0005-0000-0000-00009C470000}"/>
    <cellStyle name="Normal 5 8 3 4 2 2" xfId="18222" xr:uid="{00000000-0005-0000-0000-00009D470000}"/>
    <cellStyle name="Normal 5 8 3 4 2 3" xfId="18223" xr:uid="{00000000-0005-0000-0000-00009E470000}"/>
    <cellStyle name="Normal 5 8 3 4 3" xfId="18224" xr:uid="{00000000-0005-0000-0000-00009F470000}"/>
    <cellStyle name="Normal 5 8 3 4 4" xfId="18225" xr:uid="{00000000-0005-0000-0000-0000A0470000}"/>
    <cellStyle name="Normal 5 8 3 5" xfId="18226" xr:uid="{00000000-0005-0000-0000-0000A1470000}"/>
    <cellStyle name="Normal 5 8 3 5 2" xfId="18227" xr:uid="{00000000-0005-0000-0000-0000A2470000}"/>
    <cellStyle name="Normal 5 8 3 5 2 2" xfId="18228" xr:uid="{00000000-0005-0000-0000-0000A3470000}"/>
    <cellStyle name="Normal 5 8 3 5 2 3" xfId="18229" xr:uid="{00000000-0005-0000-0000-0000A4470000}"/>
    <cellStyle name="Normal 5 8 3 5 3" xfId="18230" xr:uid="{00000000-0005-0000-0000-0000A5470000}"/>
    <cellStyle name="Normal 5 8 3 5 4" xfId="18231" xr:uid="{00000000-0005-0000-0000-0000A6470000}"/>
    <cellStyle name="Normal 5 8 3 6" xfId="18232" xr:uid="{00000000-0005-0000-0000-0000A7470000}"/>
    <cellStyle name="Normal 5 8 3 6 2" xfId="18233" xr:uid="{00000000-0005-0000-0000-0000A8470000}"/>
    <cellStyle name="Normal 5 8 3 6 3" xfId="18234" xr:uid="{00000000-0005-0000-0000-0000A9470000}"/>
    <cellStyle name="Normal 5 8 3 7" xfId="18235" xr:uid="{00000000-0005-0000-0000-0000AA470000}"/>
    <cellStyle name="Normal 5 8 3 8" xfId="18236" xr:uid="{00000000-0005-0000-0000-0000AB470000}"/>
    <cellStyle name="Normal 5 8 3 9" xfId="18237" xr:uid="{00000000-0005-0000-0000-0000AC470000}"/>
    <cellStyle name="Normal 5 8 4" xfId="18238" xr:uid="{00000000-0005-0000-0000-0000AD470000}"/>
    <cellStyle name="Normal 5 8 4 2" xfId="18239" xr:uid="{00000000-0005-0000-0000-0000AE470000}"/>
    <cellStyle name="Normal 5 8 4 2 2" xfId="18240" xr:uid="{00000000-0005-0000-0000-0000AF470000}"/>
    <cellStyle name="Normal 5 8 4 2 2 2" xfId="18241" xr:uid="{00000000-0005-0000-0000-0000B0470000}"/>
    <cellStyle name="Normal 5 8 4 2 2 2 2" xfId="18242" xr:uid="{00000000-0005-0000-0000-0000B1470000}"/>
    <cellStyle name="Normal 5 8 4 2 2 2 3" xfId="18243" xr:uid="{00000000-0005-0000-0000-0000B2470000}"/>
    <cellStyle name="Normal 5 8 4 2 2 3" xfId="18244" xr:uid="{00000000-0005-0000-0000-0000B3470000}"/>
    <cellStyle name="Normal 5 8 4 2 2 4" xfId="18245" xr:uid="{00000000-0005-0000-0000-0000B4470000}"/>
    <cellStyle name="Normal 5 8 4 2 3" xfId="18246" xr:uid="{00000000-0005-0000-0000-0000B5470000}"/>
    <cellStyle name="Normal 5 8 4 2 3 2" xfId="18247" xr:uid="{00000000-0005-0000-0000-0000B6470000}"/>
    <cellStyle name="Normal 5 8 4 2 3 2 2" xfId="18248" xr:uid="{00000000-0005-0000-0000-0000B7470000}"/>
    <cellStyle name="Normal 5 8 4 2 3 2 3" xfId="18249" xr:uid="{00000000-0005-0000-0000-0000B8470000}"/>
    <cellStyle name="Normal 5 8 4 2 3 3" xfId="18250" xr:uid="{00000000-0005-0000-0000-0000B9470000}"/>
    <cellStyle name="Normal 5 8 4 2 3 4" xfId="18251" xr:uid="{00000000-0005-0000-0000-0000BA470000}"/>
    <cellStyle name="Normal 5 8 4 2 4" xfId="18252" xr:uid="{00000000-0005-0000-0000-0000BB470000}"/>
    <cellStyle name="Normal 5 8 4 2 4 2" xfId="18253" xr:uid="{00000000-0005-0000-0000-0000BC470000}"/>
    <cellStyle name="Normal 5 8 4 2 4 2 2" xfId="18254" xr:uid="{00000000-0005-0000-0000-0000BD470000}"/>
    <cellStyle name="Normal 5 8 4 2 4 2 3" xfId="18255" xr:uid="{00000000-0005-0000-0000-0000BE470000}"/>
    <cellStyle name="Normal 5 8 4 2 4 3" xfId="18256" xr:uid="{00000000-0005-0000-0000-0000BF470000}"/>
    <cellStyle name="Normal 5 8 4 2 4 4" xfId="18257" xr:uid="{00000000-0005-0000-0000-0000C0470000}"/>
    <cellStyle name="Normal 5 8 4 2 5" xfId="18258" xr:uid="{00000000-0005-0000-0000-0000C1470000}"/>
    <cellStyle name="Normal 5 8 4 2 5 2" xfId="18259" xr:uid="{00000000-0005-0000-0000-0000C2470000}"/>
    <cellStyle name="Normal 5 8 4 2 5 3" xfId="18260" xr:uid="{00000000-0005-0000-0000-0000C3470000}"/>
    <cellStyle name="Normal 5 8 4 2 6" xfId="18261" xr:uid="{00000000-0005-0000-0000-0000C4470000}"/>
    <cellStyle name="Normal 5 8 4 2 7" xfId="18262" xr:uid="{00000000-0005-0000-0000-0000C5470000}"/>
    <cellStyle name="Normal 5 8 4 2 8" xfId="18263" xr:uid="{00000000-0005-0000-0000-0000C6470000}"/>
    <cellStyle name="Normal 5 8 4 3" xfId="18264" xr:uid="{00000000-0005-0000-0000-0000C7470000}"/>
    <cellStyle name="Normal 5 8 4 3 2" xfId="18265" xr:uid="{00000000-0005-0000-0000-0000C8470000}"/>
    <cellStyle name="Normal 5 8 4 3 2 2" xfId="18266" xr:uid="{00000000-0005-0000-0000-0000C9470000}"/>
    <cellStyle name="Normal 5 8 4 3 2 3" xfId="18267" xr:uid="{00000000-0005-0000-0000-0000CA470000}"/>
    <cellStyle name="Normal 5 8 4 3 3" xfId="18268" xr:uid="{00000000-0005-0000-0000-0000CB470000}"/>
    <cellStyle name="Normal 5 8 4 3 4" xfId="18269" xr:uid="{00000000-0005-0000-0000-0000CC470000}"/>
    <cellStyle name="Normal 5 8 4 4" xfId="18270" xr:uid="{00000000-0005-0000-0000-0000CD470000}"/>
    <cellStyle name="Normal 5 8 4 4 2" xfId="18271" xr:uid="{00000000-0005-0000-0000-0000CE470000}"/>
    <cellStyle name="Normal 5 8 4 4 2 2" xfId="18272" xr:uid="{00000000-0005-0000-0000-0000CF470000}"/>
    <cellStyle name="Normal 5 8 4 4 2 3" xfId="18273" xr:uid="{00000000-0005-0000-0000-0000D0470000}"/>
    <cellStyle name="Normal 5 8 4 4 3" xfId="18274" xr:uid="{00000000-0005-0000-0000-0000D1470000}"/>
    <cellStyle name="Normal 5 8 4 4 4" xfId="18275" xr:uid="{00000000-0005-0000-0000-0000D2470000}"/>
    <cellStyle name="Normal 5 8 4 5" xfId="18276" xr:uid="{00000000-0005-0000-0000-0000D3470000}"/>
    <cellStyle name="Normal 5 8 4 5 2" xfId="18277" xr:uid="{00000000-0005-0000-0000-0000D4470000}"/>
    <cellStyle name="Normal 5 8 4 5 2 2" xfId="18278" xr:uid="{00000000-0005-0000-0000-0000D5470000}"/>
    <cellStyle name="Normal 5 8 4 5 2 3" xfId="18279" xr:uid="{00000000-0005-0000-0000-0000D6470000}"/>
    <cellStyle name="Normal 5 8 4 5 3" xfId="18280" xr:uid="{00000000-0005-0000-0000-0000D7470000}"/>
    <cellStyle name="Normal 5 8 4 5 4" xfId="18281" xr:uid="{00000000-0005-0000-0000-0000D8470000}"/>
    <cellStyle name="Normal 5 8 4 6" xfId="18282" xr:uid="{00000000-0005-0000-0000-0000D9470000}"/>
    <cellStyle name="Normal 5 8 4 6 2" xfId="18283" xr:uid="{00000000-0005-0000-0000-0000DA470000}"/>
    <cellStyle name="Normal 5 8 4 6 3" xfId="18284" xr:uid="{00000000-0005-0000-0000-0000DB470000}"/>
    <cellStyle name="Normal 5 8 4 7" xfId="18285" xr:uid="{00000000-0005-0000-0000-0000DC470000}"/>
    <cellStyle name="Normal 5 8 4 8" xfId="18286" xr:uid="{00000000-0005-0000-0000-0000DD470000}"/>
    <cellStyle name="Normal 5 8 4 9" xfId="18287" xr:uid="{00000000-0005-0000-0000-0000DE470000}"/>
    <cellStyle name="Normal 5 8 5" xfId="18288" xr:uid="{00000000-0005-0000-0000-0000DF470000}"/>
    <cellStyle name="Normal 5 8 5 2" xfId="18289" xr:uid="{00000000-0005-0000-0000-0000E0470000}"/>
    <cellStyle name="Normal 5 8 5 2 2" xfId="18290" xr:uid="{00000000-0005-0000-0000-0000E1470000}"/>
    <cellStyle name="Normal 5 8 5 2 2 2" xfId="18291" xr:uid="{00000000-0005-0000-0000-0000E2470000}"/>
    <cellStyle name="Normal 5 8 5 2 2 3" xfId="18292" xr:uid="{00000000-0005-0000-0000-0000E3470000}"/>
    <cellStyle name="Normal 5 8 5 2 3" xfId="18293" xr:uid="{00000000-0005-0000-0000-0000E4470000}"/>
    <cellStyle name="Normal 5 8 5 2 4" xfId="18294" xr:uid="{00000000-0005-0000-0000-0000E5470000}"/>
    <cellStyle name="Normal 5 8 5 3" xfId="18295" xr:uid="{00000000-0005-0000-0000-0000E6470000}"/>
    <cellStyle name="Normal 5 8 5 3 2" xfId="18296" xr:uid="{00000000-0005-0000-0000-0000E7470000}"/>
    <cellStyle name="Normal 5 8 5 3 2 2" xfId="18297" xr:uid="{00000000-0005-0000-0000-0000E8470000}"/>
    <cellStyle name="Normal 5 8 5 3 2 3" xfId="18298" xr:uid="{00000000-0005-0000-0000-0000E9470000}"/>
    <cellStyle name="Normal 5 8 5 3 3" xfId="18299" xr:uid="{00000000-0005-0000-0000-0000EA470000}"/>
    <cellStyle name="Normal 5 8 5 3 4" xfId="18300" xr:uid="{00000000-0005-0000-0000-0000EB470000}"/>
    <cellStyle name="Normal 5 8 5 4" xfId="18301" xr:uid="{00000000-0005-0000-0000-0000EC470000}"/>
    <cellStyle name="Normal 5 8 5 4 2" xfId="18302" xr:uid="{00000000-0005-0000-0000-0000ED470000}"/>
    <cellStyle name="Normal 5 8 5 4 2 2" xfId="18303" xr:uid="{00000000-0005-0000-0000-0000EE470000}"/>
    <cellStyle name="Normal 5 8 5 4 2 3" xfId="18304" xr:uid="{00000000-0005-0000-0000-0000EF470000}"/>
    <cellStyle name="Normal 5 8 5 4 3" xfId="18305" xr:uid="{00000000-0005-0000-0000-0000F0470000}"/>
    <cellStyle name="Normal 5 8 5 4 4" xfId="18306" xr:uid="{00000000-0005-0000-0000-0000F1470000}"/>
    <cellStyle name="Normal 5 8 5 5" xfId="18307" xr:uid="{00000000-0005-0000-0000-0000F2470000}"/>
    <cellStyle name="Normal 5 8 5 5 2" xfId="18308" xr:uid="{00000000-0005-0000-0000-0000F3470000}"/>
    <cellStyle name="Normal 5 8 5 5 3" xfId="18309" xr:uid="{00000000-0005-0000-0000-0000F4470000}"/>
    <cellStyle name="Normal 5 8 5 6" xfId="18310" xr:uid="{00000000-0005-0000-0000-0000F5470000}"/>
    <cellStyle name="Normal 5 8 5 7" xfId="18311" xr:uid="{00000000-0005-0000-0000-0000F6470000}"/>
    <cellStyle name="Normal 5 8 5 8" xfId="18312" xr:uid="{00000000-0005-0000-0000-0000F7470000}"/>
    <cellStyle name="Normal 5 8 6" xfId="18313" xr:uid="{00000000-0005-0000-0000-0000F8470000}"/>
    <cellStyle name="Normal 5 8 6 2" xfId="18314" xr:uid="{00000000-0005-0000-0000-0000F9470000}"/>
    <cellStyle name="Normal 5 8 6 2 2" xfId="18315" xr:uid="{00000000-0005-0000-0000-0000FA470000}"/>
    <cellStyle name="Normal 5 8 6 2 3" xfId="18316" xr:uid="{00000000-0005-0000-0000-0000FB470000}"/>
    <cellStyle name="Normal 5 8 6 3" xfId="18317" xr:uid="{00000000-0005-0000-0000-0000FC470000}"/>
    <cellStyle name="Normal 5 8 6 4" xfId="18318" xr:uid="{00000000-0005-0000-0000-0000FD470000}"/>
    <cellStyle name="Normal 5 8 6 5" xfId="18319" xr:uid="{00000000-0005-0000-0000-0000FE470000}"/>
    <cellStyle name="Normal 5 8 7" xfId="18320" xr:uid="{00000000-0005-0000-0000-0000FF470000}"/>
    <cellStyle name="Normal 5 8 7 2" xfId="18321" xr:uid="{00000000-0005-0000-0000-000000480000}"/>
    <cellStyle name="Normal 5 8 7 2 2" xfId="18322" xr:uid="{00000000-0005-0000-0000-000001480000}"/>
    <cellStyle name="Normal 5 8 7 2 3" xfId="18323" xr:uid="{00000000-0005-0000-0000-000002480000}"/>
    <cellStyle name="Normal 5 8 7 3" xfId="18324" xr:uid="{00000000-0005-0000-0000-000003480000}"/>
    <cellStyle name="Normal 5 8 7 4" xfId="18325" xr:uid="{00000000-0005-0000-0000-000004480000}"/>
    <cellStyle name="Normal 5 8 7 5" xfId="18326" xr:uid="{00000000-0005-0000-0000-000005480000}"/>
    <cellStyle name="Normal 5 8 8" xfId="18327" xr:uid="{00000000-0005-0000-0000-000006480000}"/>
    <cellStyle name="Normal 5 8 8 2" xfId="18328" xr:uid="{00000000-0005-0000-0000-000007480000}"/>
    <cellStyle name="Normal 5 8 8 2 2" xfId="18329" xr:uid="{00000000-0005-0000-0000-000008480000}"/>
    <cellStyle name="Normal 5 8 8 2 3" xfId="18330" xr:uid="{00000000-0005-0000-0000-000009480000}"/>
    <cellStyle name="Normal 5 8 8 3" xfId="18331" xr:uid="{00000000-0005-0000-0000-00000A480000}"/>
    <cellStyle name="Normal 5 8 8 4" xfId="18332" xr:uid="{00000000-0005-0000-0000-00000B480000}"/>
    <cellStyle name="Normal 5 8 9" xfId="18333" xr:uid="{00000000-0005-0000-0000-00000C480000}"/>
    <cellStyle name="Normal 5 8 9 2" xfId="18334" xr:uid="{00000000-0005-0000-0000-00000D480000}"/>
    <cellStyle name="Normal 5 8 9 3" xfId="18335" xr:uid="{00000000-0005-0000-0000-00000E480000}"/>
    <cellStyle name="Normal 5 9" xfId="18336" xr:uid="{00000000-0005-0000-0000-00000F480000}"/>
    <cellStyle name="Normal 5 9 10" xfId="18337" xr:uid="{00000000-0005-0000-0000-000010480000}"/>
    <cellStyle name="Normal 5 9 2" xfId="18338" xr:uid="{00000000-0005-0000-0000-000011480000}"/>
    <cellStyle name="Normal 5 9 2 2" xfId="18339" xr:uid="{00000000-0005-0000-0000-000012480000}"/>
    <cellStyle name="Normal 5 9 2 2 2" xfId="18340" xr:uid="{00000000-0005-0000-0000-000013480000}"/>
    <cellStyle name="Normal 5 9 2 2 2 2" xfId="18341" xr:uid="{00000000-0005-0000-0000-000014480000}"/>
    <cellStyle name="Normal 5 9 2 2 2 2 2" xfId="18342" xr:uid="{00000000-0005-0000-0000-000015480000}"/>
    <cellStyle name="Normal 5 9 2 2 2 2 3" xfId="18343" xr:uid="{00000000-0005-0000-0000-000016480000}"/>
    <cellStyle name="Normal 5 9 2 2 2 3" xfId="18344" xr:uid="{00000000-0005-0000-0000-000017480000}"/>
    <cellStyle name="Normal 5 9 2 2 2 4" xfId="18345" xr:uid="{00000000-0005-0000-0000-000018480000}"/>
    <cellStyle name="Normal 5 9 2 2 2 5" xfId="18346" xr:uid="{00000000-0005-0000-0000-000019480000}"/>
    <cellStyle name="Normal 5 9 2 2 3" xfId="18347" xr:uid="{00000000-0005-0000-0000-00001A480000}"/>
    <cellStyle name="Normal 5 9 2 2 3 2" xfId="18348" xr:uid="{00000000-0005-0000-0000-00001B480000}"/>
    <cellStyle name="Normal 5 9 2 2 3 2 2" xfId="18349" xr:uid="{00000000-0005-0000-0000-00001C480000}"/>
    <cellStyle name="Normal 5 9 2 2 3 2 3" xfId="18350" xr:uid="{00000000-0005-0000-0000-00001D480000}"/>
    <cellStyle name="Normal 5 9 2 2 3 3" xfId="18351" xr:uid="{00000000-0005-0000-0000-00001E480000}"/>
    <cellStyle name="Normal 5 9 2 2 3 4" xfId="18352" xr:uid="{00000000-0005-0000-0000-00001F480000}"/>
    <cellStyle name="Normal 5 9 2 2 4" xfId="18353" xr:uid="{00000000-0005-0000-0000-000020480000}"/>
    <cellStyle name="Normal 5 9 2 2 4 2" xfId="18354" xr:uid="{00000000-0005-0000-0000-000021480000}"/>
    <cellStyle name="Normal 5 9 2 2 4 2 2" xfId="18355" xr:uid="{00000000-0005-0000-0000-000022480000}"/>
    <cellStyle name="Normal 5 9 2 2 4 2 3" xfId="18356" xr:uid="{00000000-0005-0000-0000-000023480000}"/>
    <cellStyle name="Normal 5 9 2 2 4 3" xfId="18357" xr:uid="{00000000-0005-0000-0000-000024480000}"/>
    <cellStyle name="Normal 5 9 2 2 4 4" xfId="18358" xr:uid="{00000000-0005-0000-0000-000025480000}"/>
    <cellStyle name="Normal 5 9 2 2 5" xfId="18359" xr:uid="{00000000-0005-0000-0000-000026480000}"/>
    <cellStyle name="Normal 5 9 2 2 5 2" xfId="18360" xr:uid="{00000000-0005-0000-0000-000027480000}"/>
    <cellStyle name="Normal 5 9 2 2 5 3" xfId="18361" xr:uid="{00000000-0005-0000-0000-000028480000}"/>
    <cellStyle name="Normal 5 9 2 2 6" xfId="18362" xr:uid="{00000000-0005-0000-0000-000029480000}"/>
    <cellStyle name="Normal 5 9 2 2 7" xfId="18363" xr:uid="{00000000-0005-0000-0000-00002A480000}"/>
    <cellStyle name="Normal 5 9 2 2 8" xfId="18364" xr:uid="{00000000-0005-0000-0000-00002B480000}"/>
    <cellStyle name="Normal 5 9 2 3" xfId="18365" xr:uid="{00000000-0005-0000-0000-00002C480000}"/>
    <cellStyle name="Normal 5 9 2 3 2" xfId="18366" xr:uid="{00000000-0005-0000-0000-00002D480000}"/>
    <cellStyle name="Normal 5 9 2 3 2 2" xfId="18367" xr:uid="{00000000-0005-0000-0000-00002E480000}"/>
    <cellStyle name="Normal 5 9 2 3 2 3" xfId="18368" xr:uid="{00000000-0005-0000-0000-00002F480000}"/>
    <cellStyle name="Normal 5 9 2 3 3" xfId="18369" xr:uid="{00000000-0005-0000-0000-000030480000}"/>
    <cellStyle name="Normal 5 9 2 3 4" xfId="18370" xr:uid="{00000000-0005-0000-0000-000031480000}"/>
    <cellStyle name="Normal 5 9 2 3 5" xfId="18371" xr:uid="{00000000-0005-0000-0000-000032480000}"/>
    <cellStyle name="Normal 5 9 2 4" xfId="18372" xr:uid="{00000000-0005-0000-0000-000033480000}"/>
    <cellStyle name="Normal 5 9 2 4 2" xfId="18373" xr:uid="{00000000-0005-0000-0000-000034480000}"/>
    <cellStyle name="Normal 5 9 2 4 2 2" xfId="18374" xr:uid="{00000000-0005-0000-0000-000035480000}"/>
    <cellStyle name="Normal 5 9 2 4 2 3" xfId="18375" xr:uid="{00000000-0005-0000-0000-000036480000}"/>
    <cellStyle name="Normal 5 9 2 4 3" xfId="18376" xr:uid="{00000000-0005-0000-0000-000037480000}"/>
    <cellStyle name="Normal 5 9 2 4 4" xfId="18377" xr:uid="{00000000-0005-0000-0000-000038480000}"/>
    <cellStyle name="Normal 5 9 2 5" xfId="18378" xr:uid="{00000000-0005-0000-0000-000039480000}"/>
    <cellStyle name="Normal 5 9 2 5 2" xfId="18379" xr:uid="{00000000-0005-0000-0000-00003A480000}"/>
    <cellStyle name="Normal 5 9 2 5 2 2" xfId="18380" xr:uid="{00000000-0005-0000-0000-00003B480000}"/>
    <cellStyle name="Normal 5 9 2 5 2 3" xfId="18381" xr:uid="{00000000-0005-0000-0000-00003C480000}"/>
    <cellStyle name="Normal 5 9 2 5 3" xfId="18382" xr:uid="{00000000-0005-0000-0000-00003D480000}"/>
    <cellStyle name="Normal 5 9 2 5 4" xfId="18383" xr:uid="{00000000-0005-0000-0000-00003E480000}"/>
    <cellStyle name="Normal 5 9 2 6" xfId="18384" xr:uid="{00000000-0005-0000-0000-00003F480000}"/>
    <cellStyle name="Normal 5 9 2 6 2" xfId="18385" xr:uid="{00000000-0005-0000-0000-000040480000}"/>
    <cellStyle name="Normal 5 9 2 6 3" xfId="18386" xr:uid="{00000000-0005-0000-0000-000041480000}"/>
    <cellStyle name="Normal 5 9 2 7" xfId="18387" xr:uid="{00000000-0005-0000-0000-000042480000}"/>
    <cellStyle name="Normal 5 9 2 8" xfId="18388" xr:uid="{00000000-0005-0000-0000-000043480000}"/>
    <cellStyle name="Normal 5 9 2 9" xfId="18389" xr:uid="{00000000-0005-0000-0000-000044480000}"/>
    <cellStyle name="Normal 5 9 3" xfId="18390" xr:uid="{00000000-0005-0000-0000-000045480000}"/>
    <cellStyle name="Normal 5 9 3 2" xfId="18391" xr:uid="{00000000-0005-0000-0000-000046480000}"/>
    <cellStyle name="Normal 5 9 3 2 2" xfId="18392" xr:uid="{00000000-0005-0000-0000-000047480000}"/>
    <cellStyle name="Normal 5 9 3 2 2 2" xfId="18393" xr:uid="{00000000-0005-0000-0000-000048480000}"/>
    <cellStyle name="Normal 5 9 3 2 2 3" xfId="18394" xr:uid="{00000000-0005-0000-0000-000049480000}"/>
    <cellStyle name="Normal 5 9 3 2 2 4" xfId="18395" xr:uid="{00000000-0005-0000-0000-00004A480000}"/>
    <cellStyle name="Normal 5 9 3 2 3" xfId="18396" xr:uid="{00000000-0005-0000-0000-00004B480000}"/>
    <cellStyle name="Normal 5 9 3 2 4" xfId="18397" xr:uid="{00000000-0005-0000-0000-00004C480000}"/>
    <cellStyle name="Normal 5 9 3 2 5" xfId="18398" xr:uid="{00000000-0005-0000-0000-00004D480000}"/>
    <cellStyle name="Normal 5 9 3 2 6" xfId="18399" xr:uid="{00000000-0005-0000-0000-00004E480000}"/>
    <cellStyle name="Normal 5 9 3 3" xfId="18400" xr:uid="{00000000-0005-0000-0000-00004F480000}"/>
    <cellStyle name="Normal 5 9 3 3 2" xfId="18401" xr:uid="{00000000-0005-0000-0000-000050480000}"/>
    <cellStyle name="Normal 5 9 3 3 2 2" xfId="18402" xr:uid="{00000000-0005-0000-0000-000051480000}"/>
    <cellStyle name="Normal 5 9 3 3 2 3" xfId="18403" xr:uid="{00000000-0005-0000-0000-000052480000}"/>
    <cellStyle name="Normal 5 9 3 3 3" xfId="18404" xr:uid="{00000000-0005-0000-0000-000053480000}"/>
    <cellStyle name="Normal 5 9 3 3 4" xfId="18405" xr:uid="{00000000-0005-0000-0000-000054480000}"/>
    <cellStyle name="Normal 5 9 3 3 5" xfId="18406" xr:uid="{00000000-0005-0000-0000-000055480000}"/>
    <cellStyle name="Normal 5 9 3 4" xfId="18407" xr:uid="{00000000-0005-0000-0000-000056480000}"/>
    <cellStyle name="Normal 5 9 3 4 2" xfId="18408" xr:uid="{00000000-0005-0000-0000-000057480000}"/>
    <cellStyle name="Normal 5 9 3 4 2 2" xfId="18409" xr:uid="{00000000-0005-0000-0000-000058480000}"/>
    <cellStyle name="Normal 5 9 3 4 2 3" xfId="18410" xr:uid="{00000000-0005-0000-0000-000059480000}"/>
    <cellStyle name="Normal 5 9 3 4 3" xfId="18411" xr:uid="{00000000-0005-0000-0000-00005A480000}"/>
    <cellStyle name="Normal 5 9 3 4 4" xfId="18412" xr:uid="{00000000-0005-0000-0000-00005B480000}"/>
    <cellStyle name="Normal 5 9 3 5" xfId="18413" xr:uid="{00000000-0005-0000-0000-00005C480000}"/>
    <cellStyle name="Normal 5 9 3 5 2" xfId="18414" xr:uid="{00000000-0005-0000-0000-00005D480000}"/>
    <cellStyle name="Normal 5 9 3 5 3" xfId="18415" xr:uid="{00000000-0005-0000-0000-00005E480000}"/>
    <cellStyle name="Normal 5 9 3 6" xfId="18416" xr:uid="{00000000-0005-0000-0000-00005F480000}"/>
    <cellStyle name="Normal 5 9 3 7" xfId="18417" xr:uid="{00000000-0005-0000-0000-000060480000}"/>
    <cellStyle name="Normal 5 9 3 8" xfId="18418" xr:uid="{00000000-0005-0000-0000-000061480000}"/>
    <cellStyle name="Normal 5 9 4" xfId="18419" xr:uid="{00000000-0005-0000-0000-000062480000}"/>
    <cellStyle name="Normal 5 9 4 2" xfId="18420" xr:uid="{00000000-0005-0000-0000-000063480000}"/>
    <cellStyle name="Normal 5 9 4 2 2" xfId="18421" xr:uid="{00000000-0005-0000-0000-000064480000}"/>
    <cellStyle name="Normal 5 9 4 2 3" xfId="18422" xr:uid="{00000000-0005-0000-0000-000065480000}"/>
    <cellStyle name="Normal 5 9 4 2 4" xfId="18423" xr:uid="{00000000-0005-0000-0000-000066480000}"/>
    <cellStyle name="Normal 5 9 4 3" xfId="18424" xr:uid="{00000000-0005-0000-0000-000067480000}"/>
    <cellStyle name="Normal 5 9 4 4" xfId="18425" xr:uid="{00000000-0005-0000-0000-000068480000}"/>
    <cellStyle name="Normal 5 9 4 5" xfId="18426" xr:uid="{00000000-0005-0000-0000-000069480000}"/>
    <cellStyle name="Normal 5 9 5" xfId="18427" xr:uid="{00000000-0005-0000-0000-00006A480000}"/>
    <cellStyle name="Normal 5 9 5 2" xfId="18428" xr:uid="{00000000-0005-0000-0000-00006B480000}"/>
    <cellStyle name="Normal 5 9 5 2 2" xfId="18429" xr:uid="{00000000-0005-0000-0000-00006C480000}"/>
    <cellStyle name="Normal 5 9 5 2 3" xfId="18430" xr:uid="{00000000-0005-0000-0000-00006D480000}"/>
    <cellStyle name="Normal 5 9 5 3" xfId="18431" xr:uid="{00000000-0005-0000-0000-00006E480000}"/>
    <cellStyle name="Normal 5 9 5 4" xfId="18432" xr:uid="{00000000-0005-0000-0000-00006F480000}"/>
    <cellStyle name="Normal 5 9 5 5" xfId="18433" xr:uid="{00000000-0005-0000-0000-000070480000}"/>
    <cellStyle name="Normal 5 9 6" xfId="18434" xr:uid="{00000000-0005-0000-0000-000071480000}"/>
    <cellStyle name="Normal 5 9 6 2" xfId="18435" xr:uid="{00000000-0005-0000-0000-000072480000}"/>
    <cellStyle name="Normal 5 9 6 2 2" xfId="18436" xr:uid="{00000000-0005-0000-0000-000073480000}"/>
    <cellStyle name="Normal 5 9 6 2 3" xfId="18437" xr:uid="{00000000-0005-0000-0000-000074480000}"/>
    <cellStyle name="Normal 5 9 6 3" xfId="18438" xr:uid="{00000000-0005-0000-0000-000075480000}"/>
    <cellStyle name="Normal 5 9 6 4" xfId="18439" xr:uid="{00000000-0005-0000-0000-000076480000}"/>
    <cellStyle name="Normal 5 9 7" xfId="18440" xr:uid="{00000000-0005-0000-0000-000077480000}"/>
    <cellStyle name="Normal 5 9 7 2" xfId="18441" xr:uid="{00000000-0005-0000-0000-000078480000}"/>
    <cellStyle name="Normal 5 9 7 3" xfId="18442" xr:uid="{00000000-0005-0000-0000-000079480000}"/>
    <cellStyle name="Normal 5 9 8" xfId="18443" xr:uid="{00000000-0005-0000-0000-00007A480000}"/>
    <cellStyle name="Normal 5 9 9" xfId="18444" xr:uid="{00000000-0005-0000-0000-00007B480000}"/>
    <cellStyle name="Normal 5_Memória de Cálculo - BM 21 ANICUNS MARGEM ESQUERDA" xfId="18445" xr:uid="{00000000-0005-0000-0000-00007C480000}"/>
    <cellStyle name="Normal 50" xfId="18446" xr:uid="{00000000-0005-0000-0000-00007D480000}"/>
    <cellStyle name="Normal 50 10" xfId="18447" xr:uid="{00000000-0005-0000-0000-00007E480000}"/>
    <cellStyle name="Normal 50 11" xfId="18448" xr:uid="{00000000-0005-0000-0000-00007F480000}"/>
    <cellStyle name="Normal 50 2" xfId="18449" xr:uid="{00000000-0005-0000-0000-000080480000}"/>
    <cellStyle name="Normal 50 2 10" xfId="18450" xr:uid="{00000000-0005-0000-0000-000081480000}"/>
    <cellStyle name="Normal 50 2 2" xfId="18451" xr:uid="{00000000-0005-0000-0000-000082480000}"/>
    <cellStyle name="Normal 50 2 2 2" xfId="18452" xr:uid="{00000000-0005-0000-0000-000083480000}"/>
    <cellStyle name="Normal 50 2 2 2 2" xfId="18453" xr:uid="{00000000-0005-0000-0000-000084480000}"/>
    <cellStyle name="Normal 50 2 2 2 2 2" xfId="18454" xr:uid="{00000000-0005-0000-0000-000085480000}"/>
    <cellStyle name="Normal 50 2 2 2 2 3" xfId="18455" xr:uid="{00000000-0005-0000-0000-000086480000}"/>
    <cellStyle name="Normal 50 2 2 2 3" xfId="18456" xr:uid="{00000000-0005-0000-0000-000087480000}"/>
    <cellStyle name="Normal 50 2 2 2 4" xfId="18457" xr:uid="{00000000-0005-0000-0000-000088480000}"/>
    <cellStyle name="Normal 50 2 2 3" xfId="18458" xr:uid="{00000000-0005-0000-0000-000089480000}"/>
    <cellStyle name="Normal 50 2 2 3 2" xfId="18459" xr:uid="{00000000-0005-0000-0000-00008A480000}"/>
    <cellStyle name="Normal 50 2 2 3 2 2" xfId="18460" xr:uid="{00000000-0005-0000-0000-00008B480000}"/>
    <cellStyle name="Normal 50 2 2 3 2 3" xfId="18461" xr:uid="{00000000-0005-0000-0000-00008C480000}"/>
    <cellStyle name="Normal 50 2 2 3 3" xfId="18462" xr:uid="{00000000-0005-0000-0000-00008D480000}"/>
    <cellStyle name="Normal 50 2 2 3 4" xfId="18463" xr:uid="{00000000-0005-0000-0000-00008E480000}"/>
    <cellStyle name="Normal 50 2 2 4" xfId="18464" xr:uid="{00000000-0005-0000-0000-00008F480000}"/>
    <cellStyle name="Normal 50 2 2 4 2" xfId="18465" xr:uid="{00000000-0005-0000-0000-000090480000}"/>
    <cellStyle name="Normal 50 2 2 4 2 2" xfId="18466" xr:uid="{00000000-0005-0000-0000-000091480000}"/>
    <cellStyle name="Normal 50 2 2 4 2 3" xfId="18467" xr:uid="{00000000-0005-0000-0000-000092480000}"/>
    <cellStyle name="Normal 50 2 2 4 3" xfId="18468" xr:uid="{00000000-0005-0000-0000-000093480000}"/>
    <cellStyle name="Normal 50 2 2 4 4" xfId="18469" xr:uid="{00000000-0005-0000-0000-000094480000}"/>
    <cellStyle name="Normal 50 2 2 5" xfId="18470" xr:uid="{00000000-0005-0000-0000-000095480000}"/>
    <cellStyle name="Normal 50 2 2 5 2" xfId="18471" xr:uid="{00000000-0005-0000-0000-000096480000}"/>
    <cellStyle name="Normal 50 2 2 5 3" xfId="18472" xr:uid="{00000000-0005-0000-0000-000097480000}"/>
    <cellStyle name="Normal 50 2 2 6" xfId="18473" xr:uid="{00000000-0005-0000-0000-000098480000}"/>
    <cellStyle name="Normal 50 2 2 7" xfId="18474" xr:uid="{00000000-0005-0000-0000-000099480000}"/>
    <cellStyle name="Normal 50 2 3" xfId="18475" xr:uid="{00000000-0005-0000-0000-00009A480000}"/>
    <cellStyle name="Normal 50 2 4" xfId="18476" xr:uid="{00000000-0005-0000-0000-00009B480000}"/>
    <cellStyle name="Normal 50 2 4 2" xfId="18477" xr:uid="{00000000-0005-0000-0000-00009C480000}"/>
    <cellStyle name="Normal 50 2 4 2 2" xfId="18478" xr:uid="{00000000-0005-0000-0000-00009D480000}"/>
    <cellStyle name="Normal 50 2 4 2 3" xfId="18479" xr:uid="{00000000-0005-0000-0000-00009E480000}"/>
    <cellStyle name="Normal 50 2 4 3" xfId="18480" xr:uid="{00000000-0005-0000-0000-00009F480000}"/>
    <cellStyle name="Normal 50 2 4 4" xfId="18481" xr:uid="{00000000-0005-0000-0000-0000A0480000}"/>
    <cellStyle name="Normal 50 2 5" xfId="18482" xr:uid="{00000000-0005-0000-0000-0000A1480000}"/>
    <cellStyle name="Normal 50 2 5 2" xfId="18483" xr:uid="{00000000-0005-0000-0000-0000A2480000}"/>
    <cellStyle name="Normal 50 2 5 2 2" xfId="18484" xr:uid="{00000000-0005-0000-0000-0000A3480000}"/>
    <cellStyle name="Normal 50 2 5 2 3" xfId="18485" xr:uid="{00000000-0005-0000-0000-0000A4480000}"/>
    <cellStyle name="Normal 50 2 5 3" xfId="18486" xr:uid="{00000000-0005-0000-0000-0000A5480000}"/>
    <cellStyle name="Normal 50 2 5 4" xfId="18487" xr:uid="{00000000-0005-0000-0000-0000A6480000}"/>
    <cellStyle name="Normal 50 2 6" xfId="18488" xr:uid="{00000000-0005-0000-0000-0000A7480000}"/>
    <cellStyle name="Normal 50 2 6 2" xfId="18489" xr:uid="{00000000-0005-0000-0000-0000A8480000}"/>
    <cellStyle name="Normal 50 2 6 2 2" xfId="18490" xr:uid="{00000000-0005-0000-0000-0000A9480000}"/>
    <cellStyle name="Normal 50 2 6 2 3" xfId="18491" xr:uid="{00000000-0005-0000-0000-0000AA480000}"/>
    <cellStyle name="Normal 50 2 6 3" xfId="18492" xr:uid="{00000000-0005-0000-0000-0000AB480000}"/>
    <cellStyle name="Normal 50 2 6 4" xfId="18493" xr:uid="{00000000-0005-0000-0000-0000AC480000}"/>
    <cellStyle name="Normal 50 2 7" xfId="18494" xr:uid="{00000000-0005-0000-0000-0000AD480000}"/>
    <cellStyle name="Normal 50 2 7 2" xfId="18495" xr:uid="{00000000-0005-0000-0000-0000AE480000}"/>
    <cellStyle name="Normal 50 2 7 3" xfId="18496" xr:uid="{00000000-0005-0000-0000-0000AF480000}"/>
    <cellStyle name="Normal 50 2 8" xfId="18497" xr:uid="{00000000-0005-0000-0000-0000B0480000}"/>
    <cellStyle name="Normal 50 2 9" xfId="18498" xr:uid="{00000000-0005-0000-0000-0000B1480000}"/>
    <cellStyle name="Normal 50 3" xfId="18499" xr:uid="{00000000-0005-0000-0000-0000B2480000}"/>
    <cellStyle name="Normal 50 3 2" xfId="18500" xr:uid="{00000000-0005-0000-0000-0000B3480000}"/>
    <cellStyle name="Normal 50 3 2 2" xfId="18501" xr:uid="{00000000-0005-0000-0000-0000B4480000}"/>
    <cellStyle name="Normal 50 3 2 2 2" xfId="18502" xr:uid="{00000000-0005-0000-0000-0000B5480000}"/>
    <cellStyle name="Normal 50 3 2 2 3" xfId="18503" xr:uid="{00000000-0005-0000-0000-0000B6480000}"/>
    <cellStyle name="Normal 50 3 2 3" xfId="18504" xr:uid="{00000000-0005-0000-0000-0000B7480000}"/>
    <cellStyle name="Normal 50 3 2 4" xfId="18505" xr:uid="{00000000-0005-0000-0000-0000B8480000}"/>
    <cellStyle name="Normal 50 3 2 5" xfId="18506" xr:uid="{00000000-0005-0000-0000-0000B9480000}"/>
    <cellStyle name="Normal 50 3 3" xfId="18507" xr:uid="{00000000-0005-0000-0000-0000BA480000}"/>
    <cellStyle name="Normal 50 3 3 2" xfId="18508" xr:uid="{00000000-0005-0000-0000-0000BB480000}"/>
    <cellStyle name="Normal 50 3 3 2 2" xfId="18509" xr:uid="{00000000-0005-0000-0000-0000BC480000}"/>
    <cellStyle name="Normal 50 3 3 2 3" xfId="18510" xr:uid="{00000000-0005-0000-0000-0000BD480000}"/>
    <cellStyle name="Normal 50 3 3 3" xfId="18511" xr:uid="{00000000-0005-0000-0000-0000BE480000}"/>
    <cellStyle name="Normal 50 3 3 4" xfId="18512" xr:uid="{00000000-0005-0000-0000-0000BF480000}"/>
    <cellStyle name="Normal 50 3 4" xfId="18513" xr:uid="{00000000-0005-0000-0000-0000C0480000}"/>
    <cellStyle name="Normal 50 3 4 2" xfId="18514" xr:uid="{00000000-0005-0000-0000-0000C1480000}"/>
    <cellStyle name="Normal 50 3 4 2 2" xfId="18515" xr:uid="{00000000-0005-0000-0000-0000C2480000}"/>
    <cellStyle name="Normal 50 3 4 2 3" xfId="18516" xr:uid="{00000000-0005-0000-0000-0000C3480000}"/>
    <cellStyle name="Normal 50 3 4 3" xfId="18517" xr:uid="{00000000-0005-0000-0000-0000C4480000}"/>
    <cellStyle name="Normal 50 3 4 4" xfId="18518" xr:uid="{00000000-0005-0000-0000-0000C5480000}"/>
    <cellStyle name="Normal 50 3 5" xfId="18519" xr:uid="{00000000-0005-0000-0000-0000C6480000}"/>
    <cellStyle name="Normal 50 3 5 2" xfId="18520" xr:uid="{00000000-0005-0000-0000-0000C7480000}"/>
    <cellStyle name="Normal 50 3 5 3" xfId="18521" xr:uid="{00000000-0005-0000-0000-0000C8480000}"/>
    <cellStyle name="Normal 50 3 6" xfId="18522" xr:uid="{00000000-0005-0000-0000-0000C9480000}"/>
    <cellStyle name="Normal 50 3 7" xfId="18523" xr:uid="{00000000-0005-0000-0000-0000CA480000}"/>
    <cellStyle name="Normal 50 4" xfId="18524" xr:uid="{00000000-0005-0000-0000-0000CB480000}"/>
    <cellStyle name="Normal 50 5" xfId="18525" xr:uid="{00000000-0005-0000-0000-0000CC480000}"/>
    <cellStyle name="Normal 50 5 2" xfId="18526" xr:uid="{00000000-0005-0000-0000-0000CD480000}"/>
    <cellStyle name="Normal 50 5 2 2" xfId="18527" xr:uid="{00000000-0005-0000-0000-0000CE480000}"/>
    <cellStyle name="Normal 50 5 2 3" xfId="18528" xr:uid="{00000000-0005-0000-0000-0000CF480000}"/>
    <cellStyle name="Normal 50 5 3" xfId="18529" xr:uid="{00000000-0005-0000-0000-0000D0480000}"/>
    <cellStyle name="Normal 50 5 4" xfId="18530" xr:uid="{00000000-0005-0000-0000-0000D1480000}"/>
    <cellStyle name="Normal 50 6" xfId="18531" xr:uid="{00000000-0005-0000-0000-0000D2480000}"/>
    <cellStyle name="Normal 50 6 2" xfId="18532" xr:uid="{00000000-0005-0000-0000-0000D3480000}"/>
    <cellStyle name="Normal 50 6 2 2" xfId="18533" xr:uid="{00000000-0005-0000-0000-0000D4480000}"/>
    <cellStyle name="Normal 50 6 2 3" xfId="18534" xr:uid="{00000000-0005-0000-0000-0000D5480000}"/>
    <cellStyle name="Normal 50 6 3" xfId="18535" xr:uid="{00000000-0005-0000-0000-0000D6480000}"/>
    <cellStyle name="Normal 50 6 4" xfId="18536" xr:uid="{00000000-0005-0000-0000-0000D7480000}"/>
    <cellStyle name="Normal 50 7" xfId="18537" xr:uid="{00000000-0005-0000-0000-0000D8480000}"/>
    <cellStyle name="Normal 50 7 2" xfId="18538" xr:uid="{00000000-0005-0000-0000-0000D9480000}"/>
    <cellStyle name="Normal 50 7 2 2" xfId="18539" xr:uid="{00000000-0005-0000-0000-0000DA480000}"/>
    <cellStyle name="Normal 50 7 2 3" xfId="18540" xr:uid="{00000000-0005-0000-0000-0000DB480000}"/>
    <cellStyle name="Normal 50 7 3" xfId="18541" xr:uid="{00000000-0005-0000-0000-0000DC480000}"/>
    <cellStyle name="Normal 50 7 4" xfId="18542" xr:uid="{00000000-0005-0000-0000-0000DD480000}"/>
    <cellStyle name="Normal 50 8" xfId="18543" xr:uid="{00000000-0005-0000-0000-0000DE480000}"/>
    <cellStyle name="Normal 50 8 2" xfId="18544" xr:uid="{00000000-0005-0000-0000-0000DF480000}"/>
    <cellStyle name="Normal 50 8 3" xfId="18545" xr:uid="{00000000-0005-0000-0000-0000E0480000}"/>
    <cellStyle name="Normal 50 9" xfId="18546" xr:uid="{00000000-0005-0000-0000-0000E1480000}"/>
    <cellStyle name="Normal 51" xfId="18547" xr:uid="{00000000-0005-0000-0000-0000E2480000}"/>
    <cellStyle name="Normal 51 10" xfId="18548" xr:uid="{00000000-0005-0000-0000-0000E3480000}"/>
    <cellStyle name="Normal 51 11" xfId="18549" xr:uid="{00000000-0005-0000-0000-0000E4480000}"/>
    <cellStyle name="Normal 51 2" xfId="18550" xr:uid="{00000000-0005-0000-0000-0000E5480000}"/>
    <cellStyle name="Normal 51 2 10" xfId="18551" xr:uid="{00000000-0005-0000-0000-0000E6480000}"/>
    <cellStyle name="Normal 51 2 2" xfId="18552" xr:uid="{00000000-0005-0000-0000-0000E7480000}"/>
    <cellStyle name="Normal 51 2 2 2" xfId="18553" xr:uid="{00000000-0005-0000-0000-0000E8480000}"/>
    <cellStyle name="Normal 51 2 2 2 2" xfId="18554" xr:uid="{00000000-0005-0000-0000-0000E9480000}"/>
    <cellStyle name="Normal 51 2 2 2 2 2" xfId="18555" xr:uid="{00000000-0005-0000-0000-0000EA480000}"/>
    <cellStyle name="Normal 51 2 2 2 2 3" xfId="18556" xr:uid="{00000000-0005-0000-0000-0000EB480000}"/>
    <cellStyle name="Normal 51 2 2 2 3" xfId="18557" xr:uid="{00000000-0005-0000-0000-0000EC480000}"/>
    <cellStyle name="Normal 51 2 2 2 4" xfId="18558" xr:uid="{00000000-0005-0000-0000-0000ED480000}"/>
    <cellStyle name="Normal 51 2 2 3" xfId="18559" xr:uid="{00000000-0005-0000-0000-0000EE480000}"/>
    <cellStyle name="Normal 51 2 2 3 2" xfId="18560" xr:uid="{00000000-0005-0000-0000-0000EF480000}"/>
    <cellStyle name="Normal 51 2 2 3 2 2" xfId="18561" xr:uid="{00000000-0005-0000-0000-0000F0480000}"/>
    <cellStyle name="Normal 51 2 2 3 2 3" xfId="18562" xr:uid="{00000000-0005-0000-0000-0000F1480000}"/>
    <cellStyle name="Normal 51 2 2 3 3" xfId="18563" xr:uid="{00000000-0005-0000-0000-0000F2480000}"/>
    <cellStyle name="Normal 51 2 2 3 4" xfId="18564" xr:uid="{00000000-0005-0000-0000-0000F3480000}"/>
    <cellStyle name="Normal 51 2 2 4" xfId="18565" xr:uid="{00000000-0005-0000-0000-0000F4480000}"/>
    <cellStyle name="Normal 51 2 2 4 2" xfId="18566" xr:uid="{00000000-0005-0000-0000-0000F5480000}"/>
    <cellStyle name="Normal 51 2 2 4 2 2" xfId="18567" xr:uid="{00000000-0005-0000-0000-0000F6480000}"/>
    <cellStyle name="Normal 51 2 2 4 2 3" xfId="18568" xr:uid="{00000000-0005-0000-0000-0000F7480000}"/>
    <cellStyle name="Normal 51 2 2 4 3" xfId="18569" xr:uid="{00000000-0005-0000-0000-0000F8480000}"/>
    <cellStyle name="Normal 51 2 2 4 4" xfId="18570" xr:uid="{00000000-0005-0000-0000-0000F9480000}"/>
    <cellStyle name="Normal 51 2 2 5" xfId="18571" xr:uid="{00000000-0005-0000-0000-0000FA480000}"/>
    <cellStyle name="Normal 51 2 2 5 2" xfId="18572" xr:uid="{00000000-0005-0000-0000-0000FB480000}"/>
    <cellStyle name="Normal 51 2 2 5 3" xfId="18573" xr:uid="{00000000-0005-0000-0000-0000FC480000}"/>
    <cellStyle name="Normal 51 2 2 6" xfId="18574" xr:uid="{00000000-0005-0000-0000-0000FD480000}"/>
    <cellStyle name="Normal 51 2 2 7" xfId="18575" xr:uid="{00000000-0005-0000-0000-0000FE480000}"/>
    <cellStyle name="Normal 51 2 3" xfId="18576" xr:uid="{00000000-0005-0000-0000-0000FF480000}"/>
    <cellStyle name="Normal 51 2 4" xfId="18577" xr:uid="{00000000-0005-0000-0000-000000490000}"/>
    <cellStyle name="Normal 51 2 4 2" xfId="18578" xr:uid="{00000000-0005-0000-0000-000001490000}"/>
    <cellStyle name="Normal 51 2 4 2 2" xfId="18579" xr:uid="{00000000-0005-0000-0000-000002490000}"/>
    <cellStyle name="Normal 51 2 4 2 3" xfId="18580" xr:uid="{00000000-0005-0000-0000-000003490000}"/>
    <cellStyle name="Normal 51 2 4 3" xfId="18581" xr:uid="{00000000-0005-0000-0000-000004490000}"/>
    <cellStyle name="Normal 51 2 4 4" xfId="18582" xr:uid="{00000000-0005-0000-0000-000005490000}"/>
    <cellStyle name="Normal 51 2 5" xfId="18583" xr:uid="{00000000-0005-0000-0000-000006490000}"/>
    <cellStyle name="Normal 51 2 5 2" xfId="18584" xr:uid="{00000000-0005-0000-0000-000007490000}"/>
    <cellStyle name="Normal 51 2 5 2 2" xfId="18585" xr:uid="{00000000-0005-0000-0000-000008490000}"/>
    <cellStyle name="Normal 51 2 5 2 3" xfId="18586" xr:uid="{00000000-0005-0000-0000-000009490000}"/>
    <cellStyle name="Normal 51 2 5 3" xfId="18587" xr:uid="{00000000-0005-0000-0000-00000A490000}"/>
    <cellStyle name="Normal 51 2 5 4" xfId="18588" xr:uid="{00000000-0005-0000-0000-00000B490000}"/>
    <cellStyle name="Normal 51 2 6" xfId="18589" xr:uid="{00000000-0005-0000-0000-00000C490000}"/>
    <cellStyle name="Normal 51 2 6 2" xfId="18590" xr:uid="{00000000-0005-0000-0000-00000D490000}"/>
    <cellStyle name="Normal 51 2 6 2 2" xfId="18591" xr:uid="{00000000-0005-0000-0000-00000E490000}"/>
    <cellStyle name="Normal 51 2 6 2 3" xfId="18592" xr:uid="{00000000-0005-0000-0000-00000F490000}"/>
    <cellStyle name="Normal 51 2 6 3" xfId="18593" xr:uid="{00000000-0005-0000-0000-000010490000}"/>
    <cellStyle name="Normal 51 2 6 4" xfId="18594" xr:uid="{00000000-0005-0000-0000-000011490000}"/>
    <cellStyle name="Normal 51 2 7" xfId="18595" xr:uid="{00000000-0005-0000-0000-000012490000}"/>
    <cellStyle name="Normal 51 2 7 2" xfId="18596" xr:uid="{00000000-0005-0000-0000-000013490000}"/>
    <cellStyle name="Normal 51 2 7 3" xfId="18597" xr:uid="{00000000-0005-0000-0000-000014490000}"/>
    <cellStyle name="Normal 51 2 8" xfId="18598" xr:uid="{00000000-0005-0000-0000-000015490000}"/>
    <cellStyle name="Normal 51 2 9" xfId="18599" xr:uid="{00000000-0005-0000-0000-000016490000}"/>
    <cellStyle name="Normal 51 3" xfId="18600" xr:uid="{00000000-0005-0000-0000-000017490000}"/>
    <cellStyle name="Normal 51 3 2" xfId="18601" xr:uid="{00000000-0005-0000-0000-000018490000}"/>
    <cellStyle name="Normal 51 3 2 2" xfId="18602" xr:uid="{00000000-0005-0000-0000-000019490000}"/>
    <cellStyle name="Normal 51 3 2 2 2" xfId="18603" xr:uid="{00000000-0005-0000-0000-00001A490000}"/>
    <cellStyle name="Normal 51 3 2 2 3" xfId="18604" xr:uid="{00000000-0005-0000-0000-00001B490000}"/>
    <cellStyle name="Normal 51 3 2 3" xfId="18605" xr:uid="{00000000-0005-0000-0000-00001C490000}"/>
    <cellStyle name="Normal 51 3 2 4" xfId="18606" xr:uid="{00000000-0005-0000-0000-00001D490000}"/>
    <cellStyle name="Normal 51 3 2 5" xfId="18607" xr:uid="{00000000-0005-0000-0000-00001E490000}"/>
    <cellStyle name="Normal 51 3 3" xfId="18608" xr:uid="{00000000-0005-0000-0000-00001F490000}"/>
    <cellStyle name="Normal 51 3 3 2" xfId="18609" xr:uid="{00000000-0005-0000-0000-000020490000}"/>
    <cellStyle name="Normal 51 3 3 2 2" xfId="18610" xr:uid="{00000000-0005-0000-0000-000021490000}"/>
    <cellStyle name="Normal 51 3 3 2 3" xfId="18611" xr:uid="{00000000-0005-0000-0000-000022490000}"/>
    <cellStyle name="Normal 51 3 3 3" xfId="18612" xr:uid="{00000000-0005-0000-0000-000023490000}"/>
    <cellStyle name="Normal 51 3 3 4" xfId="18613" xr:uid="{00000000-0005-0000-0000-000024490000}"/>
    <cellStyle name="Normal 51 3 4" xfId="18614" xr:uid="{00000000-0005-0000-0000-000025490000}"/>
    <cellStyle name="Normal 51 3 4 2" xfId="18615" xr:uid="{00000000-0005-0000-0000-000026490000}"/>
    <cellStyle name="Normal 51 3 4 2 2" xfId="18616" xr:uid="{00000000-0005-0000-0000-000027490000}"/>
    <cellStyle name="Normal 51 3 4 2 3" xfId="18617" xr:uid="{00000000-0005-0000-0000-000028490000}"/>
    <cellStyle name="Normal 51 3 4 3" xfId="18618" xr:uid="{00000000-0005-0000-0000-000029490000}"/>
    <cellStyle name="Normal 51 3 4 4" xfId="18619" xr:uid="{00000000-0005-0000-0000-00002A490000}"/>
    <cellStyle name="Normal 51 3 5" xfId="18620" xr:uid="{00000000-0005-0000-0000-00002B490000}"/>
    <cellStyle name="Normal 51 3 5 2" xfId="18621" xr:uid="{00000000-0005-0000-0000-00002C490000}"/>
    <cellStyle name="Normal 51 3 5 3" xfId="18622" xr:uid="{00000000-0005-0000-0000-00002D490000}"/>
    <cellStyle name="Normal 51 3 6" xfId="18623" xr:uid="{00000000-0005-0000-0000-00002E490000}"/>
    <cellStyle name="Normal 51 3 7" xfId="18624" xr:uid="{00000000-0005-0000-0000-00002F490000}"/>
    <cellStyle name="Normal 51 4" xfId="18625" xr:uid="{00000000-0005-0000-0000-000030490000}"/>
    <cellStyle name="Normal 51 5" xfId="18626" xr:uid="{00000000-0005-0000-0000-000031490000}"/>
    <cellStyle name="Normal 51 5 2" xfId="18627" xr:uid="{00000000-0005-0000-0000-000032490000}"/>
    <cellStyle name="Normal 51 5 2 2" xfId="18628" xr:uid="{00000000-0005-0000-0000-000033490000}"/>
    <cellStyle name="Normal 51 5 2 3" xfId="18629" xr:uid="{00000000-0005-0000-0000-000034490000}"/>
    <cellStyle name="Normal 51 5 3" xfId="18630" xr:uid="{00000000-0005-0000-0000-000035490000}"/>
    <cellStyle name="Normal 51 5 4" xfId="18631" xr:uid="{00000000-0005-0000-0000-000036490000}"/>
    <cellStyle name="Normal 51 6" xfId="18632" xr:uid="{00000000-0005-0000-0000-000037490000}"/>
    <cellStyle name="Normal 51 6 2" xfId="18633" xr:uid="{00000000-0005-0000-0000-000038490000}"/>
    <cellStyle name="Normal 51 6 2 2" xfId="18634" xr:uid="{00000000-0005-0000-0000-000039490000}"/>
    <cellStyle name="Normal 51 6 2 3" xfId="18635" xr:uid="{00000000-0005-0000-0000-00003A490000}"/>
    <cellStyle name="Normal 51 6 3" xfId="18636" xr:uid="{00000000-0005-0000-0000-00003B490000}"/>
    <cellStyle name="Normal 51 6 4" xfId="18637" xr:uid="{00000000-0005-0000-0000-00003C490000}"/>
    <cellStyle name="Normal 51 7" xfId="18638" xr:uid="{00000000-0005-0000-0000-00003D490000}"/>
    <cellStyle name="Normal 51 7 2" xfId="18639" xr:uid="{00000000-0005-0000-0000-00003E490000}"/>
    <cellStyle name="Normal 51 7 2 2" xfId="18640" xr:uid="{00000000-0005-0000-0000-00003F490000}"/>
    <cellStyle name="Normal 51 7 2 3" xfId="18641" xr:uid="{00000000-0005-0000-0000-000040490000}"/>
    <cellStyle name="Normal 51 7 3" xfId="18642" xr:uid="{00000000-0005-0000-0000-000041490000}"/>
    <cellStyle name="Normal 51 7 4" xfId="18643" xr:uid="{00000000-0005-0000-0000-000042490000}"/>
    <cellStyle name="Normal 51 8" xfId="18644" xr:uid="{00000000-0005-0000-0000-000043490000}"/>
    <cellStyle name="Normal 51 8 2" xfId="18645" xr:uid="{00000000-0005-0000-0000-000044490000}"/>
    <cellStyle name="Normal 51 8 3" xfId="18646" xr:uid="{00000000-0005-0000-0000-000045490000}"/>
    <cellStyle name="Normal 51 9" xfId="18647" xr:uid="{00000000-0005-0000-0000-000046490000}"/>
    <cellStyle name="Normal 52" xfId="18648" xr:uid="{00000000-0005-0000-0000-000047490000}"/>
    <cellStyle name="Normal 52 10" xfId="18649" xr:uid="{00000000-0005-0000-0000-000048490000}"/>
    <cellStyle name="Normal 52 11" xfId="18650" xr:uid="{00000000-0005-0000-0000-000049490000}"/>
    <cellStyle name="Normal 52 2" xfId="18651" xr:uid="{00000000-0005-0000-0000-00004A490000}"/>
    <cellStyle name="Normal 52 2 10" xfId="18652" xr:uid="{00000000-0005-0000-0000-00004B490000}"/>
    <cellStyle name="Normal 52 2 2" xfId="18653" xr:uid="{00000000-0005-0000-0000-00004C490000}"/>
    <cellStyle name="Normal 52 2 2 2" xfId="18654" xr:uid="{00000000-0005-0000-0000-00004D490000}"/>
    <cellStyle name="Normal 52 2 2 2 2" xfId="18655" xr:uid="{00000000-0005-0000-0000-00004E490000}"/>
    <cellStyle name="Normal 52 2 2 2 2 2" xfId="18656" xr:uid="{00000000-0005-0000-0000-00004F490000}"/>
    <cellStyle name="Normal 52 2 2 2 2 3" xfId="18657" xr:uid="{00000000-0005-0000-0000-000050490000}"/>
    <cellStyle name="Normal 52 2 2 2 3" xfId="18658" xr:uid="{00000000-0005-0000-0000-000051490000}"/>
    <cellStyle name="Normal 52 2 2 2 4" xfId="18659" xr:uid="{00000000-0005-0000-0000-000052490000}"/>
    <cellStyle name="Normal 52 2 2 3" xfId="18660" xr:uid="{00000000-0005-0000-0000-000053490000}"/>
    <cellStyle name="Normal 52 2 2 3 2" xfId="18661" xr:uid="{00000000-0005-0000-0000-000054490000}"/>
    <cellStyle name="Normal 52 2 2 3 2 2" xfId="18662" xr:uid="{00000000-0005-0000-0000-000055490000}"/>
    <cellStyle name="Normal 52 2 2 3 2 3" xfId="18663" xr:uid="{00000000-0005-0000-0000-000056490000}"/>
    <cellStyle name="Normal 52 2 2 3 3" xfId="18664" xr:uid="{00000000-0005-0000-0000-000057490000}"/>
    <cellStyle name="Normal 52 2 2 3 4" xfId="18665" xr:uid="{00000000-0005-0000-0000-000058490000}"/>
    <cellStyle name="Normal 52 2 2 4" xfId="18666" xr:uid="{00000000-0005-0000-0000-000059490000}"/>
    <cellStyle name="Normal 52 2 2 4 2" xfId="18667" xr:uid="{00000000-0005-0000-0000-00005A490000}"/>
    <cellStyle name="Normal 52 2 2 4 2 2" xfId="18668" xr:uid="{00000000-0005-0000-0000-00005B490000}"/>
    <cellStyle name="Normal 52 2 2 4 2 3" xfId="18669" xr:uid="{00000000-0005-0000-0000-00005C490000}"/>
    <cellStyle name="Normal 52 2 2 4 3" xfId="18670" xr:uid="{00000000-0005-0000-0000-00005D490000}"/>
    <cellStyle name="Normal 52 2 2 4 4" xfId="18671" xr:uid="{00000000-0005-0000-0000-00005E490000}"/>
    <cellStyle name="Normal 52 2 2 5" xfId="18672" xr:uid="{00000000-0005-0000-0000-00005F490000}"/>
    <cellStyle name="Normal 52 2 2 5 2" xfId="18673" xr:uid="{00000000-0005-0000-0000-000060490000}"/>
    <cellStyle name="Normal 52 2 2 5 3" xfId="18674" xr:uid="{00000000-0005-0000-0000-000061490000}"/>
    <cellStyle name="Normal 52 2 2 6" xfId="18675" xr:uid="{00000000-0005-0000-0000-000062490000}"/>
    <cellStyle name="Normal 52 2 2 7" xfId="18676" xr:uid="{00000000-0005-0000-0000-000063490000}"/>
    <cellStyle name="Normal 52 2 3" xfId="18677" xr:uid="{00000000-0005-0000-0000-000064490000}"/>
    <cellStyle name="Normal 52 2 4" xfId="18678" xr:uid="{00000000-0005-0000-0000-000065490000}"/>
    <cellStyle name="Normal 52 2 4 2" xfId="18679" xr:uid="{00000000-0005-0000-0000-000066490000}"/>
    <cellStyle name="Normal 52 2 4 2 2" xfId="18680" xr:uid="{00000000-0005-0000-0000-000067490000}"/>
    <cellStyle name="Normal 52 2 4 2 3" xfId="18681" xr:uid="{00000000-0005-0000-0000-000068490000}"/>
    <cellStyle name="Normal 52 2 4 3" xfId="18682" xr:uid="{00000000-0005-0000-0000-000069490000}"/>
    <cellStyle name="Normal 52 2 4 4" xfId="18683" xr:uid="{00000000-0005-0000-0000-00006A490000}"/>
    <cellStyle name="Normal 52 2 5" xfId="18684" xr:uid="{00000000-0005-0000-0000-00006B490000}"/>
    <cellStyle name="Normal 52 2 5 2" xfId="18685" xr:uid="{00000000-0005-0000-0000-00006C490000}"/>
    <cellStyle name="Normal 52 2 5 2 2" xfId="18686" xr:uid="{00000000-0005-0000-0000-00006D490000}"/>
    <cellStyle name="Normal 52 2 5 2 3" xfId="18687" xr:uid="{00000000-0005-0000-0000-00006E490000}"/>
    <cellStyle name="Normal 52 2 5 3" xfId="18688" xr:uid="{00000000-0005-0000-0000-00006F490000}"/>
    <cellStyle name="Normal 52 2 5 4" xfId="18689" xr:uid="{00000000-0005-0000-0000-000070490000}"/>
    <cellStyle name="Normal 52 2 6" xfId="18690" xr:uid="{00000000-0005-0000-0000-000071490000}"/>
    <cellStyle name="Normal 52 2 6 2" xfId="18691" xr:uid="{00000000-0005-0000-0000-000072490000}"/>
    <cellStyle name="Normal 52 2 6 2 2" xfId="18692" xr:uid="{00000000-0005-0000-0000-000073490000}"/>
    <cellStyle name="Normal 52 2 6 2 3" xfId="18693" xr:uid="{00000000-0005-0000-0000-000074490000}"/>
    <cellStyle name="Normal 52 2 6 3" xfId="18694" xr:uid="{00000000-0005-0000-0000-000075490000}"/>
    <cellStyle name="Normal 52 2 6 4" xfId="18695" xr:uid="{00000000-0005-0000-0000-000076490000}"/>
    <cellStyle name="Normal 52 2 7" xfId="18696" xr:uid="{00000000-0005-0000-0000-000077490000}"/>
    <cellStyle name="Normal 52 2 7 2" xfId="18697" xr:uid="{00000000-0005-0000-0000-000078490000}"/>
    <cellStyle name="Normal 52 2 7 3" xfId="18698" xr:uid="{00000000-0005-0000-0000-000079490000}"/>
    <cellStyle name="Normal 52 2 8" xfId="18699" xr:uid="{00000000-0005-0000-0000-00007A490000}"/>
    <cellStyle name="Normal 52 2 9" xfId="18700" xr:uid="{00000000-0005-0000-0000-00007B490000}"/>
    <cellStyle name="Normal 52 3" xfId="18701" xr:uid="{00000000-0005-0000-0000-00007C490000}"/>
    <cellStyle name="Normal 52 3 2" xfId="18702" xr:uid="{00000000-0005-0000-0000-00007D490000}"/>
    <cellStyle name="Normal 52 3 2 2" xfId="18703" xr:uid="{00000000-0005-0000-0000-00007E490000}"/>
    <cellStyle name="Normal 52 3 2 2 2" xfId="18704" xr:uid="{00000000-0005-0000-0000-00007F490000}"/>
    <cellStyle name="Normal 52 3 2 2 3" xfId="18705" xr:uid="{00000000-0005-0000-0000-000080490000}"/>
    <cellStyle name="Normal 52 3 2 3" xfId="18706" xr:uid="{00000000-0005-0000-0000-000081490000}"/>
    <cellStyle name="Normal 52 3 2 4" xfId="18707" xr:uid="{00000000-0005-0000-0000-000082490000}"/>
    <cellStyle name="Normal 52 3 2 5" xfId="18708" xr:uid="{00000000-0005-0000-0000-000083490000}"/>
    <cellStyle name="Normal 52 3 3" xfId="18709" xr:uid="{00000000-0005-0000-0000-000084490000}"/>
    <cellStyle name="Normal 52 3 3 2" xfId="18710" xr:uid="{00000000-0005-0000-0000-000085490000}"/>
    <cellStyle name="Normal 52 3 3 2 2" xfId="18711" xr:uid="{00000000-0005-0000-0000-000086490000}"/>
    <cellStyle name="Normal 52 3 3 2 3" xfId="18712" xr:uid="{00000000-0005-0000-0000-000087490000}"/>
    <cellStyle name="Normal 52 3 3 3" xfId="18713" xr:uid="{00000000-0005-0000-0000-000088490000}"/>
    <cellStyle name="Normal 52 3 3 4" xfId="18714" xr:uid="{00000000-0005-0000-0000-000089490000}"/>
    <cellStyle name="Normal 52 3 4" xfId="18715" xr:uid="{00000000-0005-0000-0000-00008A490000}"/>
    <cellStyle name="Normal 52 3 4 2" xfId="18716" xr:uid="{00000000-0005-0000-0000-00008B490000}"/>
    <cellStyle name="Normal 52 3 4 2 2" xfId="18717" xr:uid="{00000000-0005-0000-0000-00008C490000}"/>
    <cellStyle name="Normal 52 3 4 2 3" xfId="18718" xr:uid="{00000000-0005-0000-0000-00008D490000}"/>
    <cellStyle name="Normal 52 3 4 3" xfId="18719" xr:uid="{00000000-0005-0000-0000-00008E490000}"/>
    <cellStyle name="Normal 52 3 4 4" xfId="18720" xr:uid="{00000000-0005-0000-0000-00008F490000}"/>
    <cellStyle name="Normal 52 3 5" xfId="18721" xr:uid="{00000000-0005-0000-0000-000090490000}"/>
    <cellStyle name="Normal 52 3 5 2" xfId="18722" xr:uid="{00000000-0005-0000-0000-000091490000}"/>
    <cellStyle name="Normal 52 3 5 3" xfId="18723" xr:uid="{00000000-0005-0000-0000-000092490000}"/>
    <cellStyle name="Normal 52 3 6" xfId="18724" xr:uid="{00000000-0005-0000-0000-000093490000}"/>
    <cellStyle name="Normal 52 3 7" xfId="18725" xr:uid="{00000000-0005-0000-0000-000094490000}"/>
    <cellStyle name="Normal 52 4" xfId="18726" xr:uid="{00000000-0005-0000-0000-000095490000}"/>
    <cellStyle name="Normal 52 5" xfId="18727" xr:uid="{00000000-0005-0000-0000-000096490000}"/>
    <cellStyle name="Normal 52 5 2" xfId="18728" xr:uid="{00000000-0005-0000-0000-000097490000}"/>
    <cellStyle name="Normal 52 5 2 2" xfId="18729" xr:uid="{00000000-0005-0000-0000-000098490000}"/>
    <cellStyle name="Normal 52 5 2 3" xfId="18730" xr:uid="{00000000-0005-0000-0000-000099490000}"/>
    <cellStyle name="Normal 52 5 3" xfId="18731" xr:uid="{00000000-0005-0000-0000-00009A490000}"/>
    <cellStyle name="Normal 52 5 4" xfId="18732" xr:uid="{00000000-0005-0000-0000-00009B490000}"/>
    <cellStyle name="Normal 52 6" xfId="18733" xr:uid="{00000000-0005-0000-0000-00009C490000}"/>
    <cellStyle name="Normal 52 6 2" xfId="18734" xr:uid="{00000000-0005-0000-0000-00009D490000}"/>
    <cellStyle name="Normal 52 6 2 2" xfId="18735" xr:uid="{00000000-0005-0000-0000-00009E490000}"/>
    <cellStyle name="Normal 52 6 2 3" xfId="18736" xr:uid="{00000000-0005-0000-0000-00009F490000}"/>
    <cellStyle name="Normal 52 6 3" xfId="18737" xr:uid="{00000000-0005-0000-0000-0000A0490000}"/>
    <cellStyle name="Normal 52 6 4" xfId="18738" xr:uid="{00000000-0005-0000-0000-0000A1490000}"/>
    <cellStyle name="Normal 52 7" xfId="18739" xr:uid="{00000000-0005-0000-0000-0000A2490000}"/>
    <cellStyle name="Normal 52 7 2" xfId="18740" xr:uid="{00000000-0005-0000-0000-0000A3490000}"/>
    <cellStyle name="Normal 52 7 2 2" xfId="18741" xr:uid="{00000000-0005-0000-0000-0000A4490000}"/>
    <cellStyle name="Normal 52 7 2 3" xfId="18742" xr:uid="{00000000-0005-0000-0000-0000A5490000}"/>
    <cellStyle name="Normal 52 7 3" xfId="18743" xr:uid="{00000000-0005-0000-0000-0000A6490000}"/>
    <cellStyle name="Normal 52 7 4" xfId="18744" xr:uid="{00000000-0005-0000-0000-0000A7490000}"/>
    <cellStyle name="Normal 52 8" xfId="18745" xr:uid="{00000000-0005-0000-0000-0000A8490000}"/>
    <cellStyle name="Normal 52 8 2" xfId="18746" xr:uid="{00000000-0005-0000-0000-0000A9490000}"/>
    <cellStyle name="Normal 52 8 3" xfId="18747" xr:uid="{00000000-0005-0000-0000-0000AA490000}"/>
    <cellStyle name="Normal 52 9" xfId="18748" xr:uid="{00000000-0005-0000-0000-0000AB490000}"/>
    <cellStyle name="Normal 53" xfId="18749" xr:uid="{00000000-0005-0000-0000-0000AC490000}"/>
    <cellStyle name="Normal 53 10" xfId="18750" xr:uid="{00000000-0005-0000-0000-0000AD490000}"/>
    <cellStyle name="Normal 53 11" xfId="18751" xr:uid="{00000000-0005-0000-0000-0000AE490000}"/>
    <cellStyle name="Normal 53 2" xfId="18752" xr:uid="{00000000-0005-0000-0000-0000AF490000}"/>
    <cellStyle name="Normal 53 2 10" xfId="18753" xr:uid="{00000000-0005-0000-0000-0000B0490000}"/>
    <cellStyle name="Normal 53 2 2" xfId="18754" xr:uid="{00000000-0005-0000-0000-0000B1490000}"/>
    <cellStyle name="Normal 53 2 2 2" xfId="18755" xr:uid="{00000000-0005-0000-0000-0000B2490000}"/>
    <cellStyle name="Normal 53 2 2 2 2" xfId="18756" xr:uid="{00000000-0005-0000-0000-0000B3490000}"/>
    <cellStyle name="Normal 53 2 2 2 2 2" xfId="18757" xr:uid="{00000000-0005-0000-0000-0000B4490000}"/>
    <cellStyle name="Normal 53 2 2 2 2 3" xfId="18758" xr:uid="{00000000-0005-0000-0000-0000B5490000}"/>
    <cellStyle name="Normal 53 2 2 2 3" xfId="18759" xr:uid="{00000000-0005-0000-0000-0000B6490000}"/>
    <cellStyle name="Normal 53 2 2 2 4" xfId="18760" xr:uid="{00000000-0005-0000-0000-0000B7490000}"/>
    <cellStyle name="Normal 53 2 2 3" xfId="18761" xr:uid="{00000000-0005-0000-0000-0000B8490000}"/>
    <cellStyle name="Normal 53 2 2 3 2" xfId="18762" xr:uid="{00000000-0005-0000-0000-0000B9490000}"/>
    <cellStyle name="Normal 53 2 2 3 2 2" xfId="18763" xr:uid="{00000000-0005-0000-0000-0000BA490000}"/>
    <cellStyle name="Normal 53 2 2 3 2 3" xfId="18764" xr:uid="{00000000-0005-0000-0000-0000BB490000}"/>
    <cellStyle name="Normal 53 2 2 3 3" xfId="18765" xr:uid="{00000000-0005-0000-0000-0000BC490000}"/>
    <cellStyle name="Normal 53 2 2 3 4" xfId="18766" xr:uid="{00000000-0005-0000-0000-0000BD490000}"/>
    <cellStyle name="Normal 53 2 2 4" xfId="18767" xr:uid="{00000000-0005-0000-0000-0000BE490000}"/>
    <cellStyle name="Normal 53 2 2 4 2" xfId="18768" xr:uid="{00000000-0005-0000-0000-0000BF490000}"/>
    <cellStyle name="Normal 53 2 2 4 2 2" xfId="18769" xr:uid="{00000000-0005-0000-0000-0000C0490000}"/>
    <cellStyle name="Normal 53 2 2 4 2 3" xfId="18770" xr:uid="{00000000-0005-0000-0000-0000C1490000}"/>
    <cellStyle name="Normal 53 2 2 4 3" xfId="18771" xr:uid="{00000000-0005-0000-0000-0000C2490000}"/>
    <cellStyle name="Normal 53 2 2 4 4" xfId="18772" xr:uid="{00000000-0005-0000-0000-0000C3490000}"/>
    <cellStyle name="Normal 53 2 2 5" xfId="18773" xr:uid="{00000000-0005-0000-0000-0000C4490000}"/>
    <cellStyle name="Normal 53 2 2 5 2" xfId="18774" xr:uid="{00000000-0005-0000-0000-0000C5490000}"/>
    <cellStyle name="Normal 53 2 2 5 3" xfId="18775" xr:uid="{00000000-0005-0000-0000-0000C6490000}"/>
    <cellStyle name="Normal 53 2 2 6" xfId="18776" xr:uid="{00000000-0005-0000-0000-0000C7490000}"/>
    <cellStyle name="Normal 53 2 2 7" xfId="18777" xr:uid="{00000000-0005-0000-0000-0000C8490000}"/>
    <cellStyle name="Normal 53 2 3" xfId="18778" xr:uid="{00000000-0005-0000-0000-0000C9490000}"/>
    <cellStyle name="Normal 53 2 4" xfId="18779" xr:uid="{00000000-0005-0000-0000-0000CA490000}"/>
    <cellStyle name="Normal 53 2 4 2" xfId="18780" xr:uid="{00000000-0005-0000-0000-0000CB490000}"/>
    <cellStyle name="Normal 53 2 4 2 2" xfId="18781" xr:uid="{00000000-0005-0000-0000-0000CC490000}"/>
    <cellStyle name="Normal 53 2 4 2 3" xfId="18782" xr:uid="{00000000-0005-0000-0000-0000CD490000}"/>
    <cellStyle name="Normal 53 2 4 3" xfId="18783" xr:uid="{00000000-0005-0000-0000-0000CE490000}"/>
    <cellStyle name="Normal 53 2 4 4" xfId="18784" xr:uid="{00000000-0005-0000-0000-0000CF490000}"/>
    <cellStyle name="Normal 53 2 5" xfId="18785" xr:uid="{00000000-0005-0000-0000-0000D0490000}"/>
    <cellStyle name="Normal 53 2 5 2" xfId="18786" xr:uid="{00000000-0005-0000-0000-0000D1490000}"/>
    <cellStyle name="Normal 53 2 5 2 2" xfId="18787" xr:uid="{00000000-0005-0000-0000-0000D2490000}"/>
    <cellStyle name="Normal 53 2 5 2 3" xfId="18788" xr:uid="{00000000-0005-0000-0000-0000D3490000}"/>
    <cellStyle name="Normal 53 2 5 3" xfId="18789" xr:uid="{00000000-0005-0000-0000-0000D4490000}"/>
    <cellStyle name="Normal 53 2 5 4" xfId="18790" xr:uid="{00000000-0005-0000-0000-0000D5490000}"/>
    <cellStyle name="Normal 53 2 6" xfId="18791" xr:uid="{00000000-0005-0000-0000-0000D6490000}"/>
    <cellStyle name="Normal 53 2 6 2" xfId="18792" xr:uid="{00000000-0005-0000-0000-0000D7490000}"/>
    <cellStyle name="Normal 53 2 6 2 2" xfId="18793" xr:uid="{00000000-0005-0000-0000-0000D8490000}"/>
    <cellStyle name="Normal 53 2 6 2 3" xfId="18794" xr:uid="{00000000-0005-0000-0000-0000D9490000}"/>
    <cellStyle name="Normal 53 2 6 3" xfId="18795" xr:uid="{00000000-0005-0000-0000-0000DA490000}"/>
    <cellStyle name="Normal 53 2 6 4" xfId="18796" xr:uid="{00000000-0005-0000-0000-0000DB490000}"/>
    <cellStyle name="Normal 53 2 7" xfId="18797" xr:uid="{00000000-0005-0000-0000-0000DC490000}"/>
    <cellStyle name="Normal 53 2 7 2" xfId="18798" xr:uid="{00000000-0005-0000-0000-0000DD490000}"/>
    <cellStyle name="Normal 53 2 7 3" xfId="18799" xr:uid="{00000000-0005-0000-0000-0000DE490000}"/>
    <cellStyle name="Normal 53 2 8" xfId="18800" xr:uid="{00000000-0005-0000-0000-0000DF490000}"/>
    <cellStyle name="Normal 53 2 9" xfId="18801" xr:uid="{00000000-0005-0000-0000-0000E0490000}"/>
    <cellStyle name="Normal 53 3" xfId="18802" xr:uid="{00000000-0005-0000-0000-0000E1490000}"/>
    <cellStyle name="Normal 53 3 2" xfId="18803" xr:uid="{00000000-0005-0000-0000-0000E2490000}"/>
    <cellStyle name="Normal 53 3 2 2" xfId="18804" xr:uid="{00000000-0005-0000-0000-0000E3490000}"/>
    <cellStyle name="Normal 53 3 2 2 2" xfId="18805" xr:uid="{00000000-0005-0000-0000-0000E4490000}"/>
    <cellStyle name="Normal 53 3 2 2 3" xfId="18806" xr:uid="{00000000-0005-0000-0000-0000E5490000}"/>
    <cellStyle name="Normal 53 3 2 3" xfId="18807" xr:uid="{00000000-0005-0000-0000-0000E6490000}"/>
    <cellStyle name="Normal 53 3 2 4" xfId="18808" xr:uid="{00000000-0005-0000-0000-0000E7490000}"/>
    <cellStyle name="Normal 53 3 2 5" xfId="18809" xr:uid="{00000000-0005-0000-0000-0000E8490000}"/>
    <cellStyle name="Normal 53 3 3" xfId="18810" xr:uid="{00000000-0005-0000-0000-0000E9490000}"/>
    <cellStyle name="Normal 53 3 3 2" xfId="18811" xr:uid="{00000000-0005-0000-0000-0000EA490000}"/>
    <cellStyle name="Normal 53 3 3 2 2" xfId="18812" xr:uid="{00000000-0005-0000-0000-0000EB490000}"/>
    <cellStyle name="Normal 53 3 3 2 3" xfId="18813" xr:uid="{00000000-0005-0000-0000-0000EC490000}"/>
    <cellStyle name="Normal 53 3 3 3" xfId="18814" xr:uid="{00000000-0005-0000-0000-0000ED490000}"/>
    <cellStyle name="Normal 53 3 3 4" xfId="18815" xr:uid="{00000000-0005-0000-0000-0000EE490000}"/>
    <cellStyle name="Normal 53 3 4" xfId="18816" xr:uid="{00000000-0005-0000-0000-0000EF490000}"/>
    <cellStyle name="Normal 53 3 4 2" xfId="18817" xr:uid="{00000000-0005-0000-0000-0000F0490000}"/>
    <cellStyle name="Normal 53 3 4 2 2" xfId="18818" xr:uid="{00000000-0005-0000-0000-0000F1490000}"/>
    <cellStyle name="Normal 53 3 4 2 3" xfId="18819" xr:uid="{00000000-0005-0000-0000-0000F2490000}"/>
    <cellStyle name="Normal 53 3 4 3" xfId="18820" xr:uid="{00000000-0005-0000-0000-0000F3490000}"/>
    <cellStyle name="Normal 53 3 4 4" xfId="18821" xr:uid="{00000000-0005-0000-0000-0000F4490000}"/>
    <cellStyle name="Normal 53 3 5" xfId="18822" xr:uid="{00000000-0005-0000-0000-0000F5490000}"/>
    <cellStyle name="Normal 53 3 5 2" xfId="18823" xr:uid="{00000000-0005-0000-0000-0000F6490000}"/>
    <cellStyle name="Normal 53 3 5 3" xfId="18824" xr:uid="{00000000-0005-0000-0000-0000F7490000}"/>
    <cellStyle name="Normal 53 3 6" xfId="18825" xr:uid="{00000000-0005-0000-0000-0000F8490000}"/>
    <cellStyle name="Normal 53 3 7" xfId="18826" xr:uid="{00000000-0005-0000-0000-0000F9490000}"/>
    <cellStyle name="Normal 53 4" xfId="18827" xr:uid="{00000000-0005-0000-0000-0000FA490000}"/>
    <cellStyle name="Normal 53 5" xfId="18828" xr:uid="{00000000-0005-0000-0000-0000FB490000}"/>
    <cellStyle name="Normal 53 5 2" xfId="18829" xr:uid="{00000000-0005-0000-0000-0000FC490000}"/>
    <cellStyle name="Normal 53 5 2 2" xfId="18830" xr:uid="{00000000-0005-0000-0000-0000FD490000}"/>
    <cellStyle name="Normal 53 5 2 3" xfId="18831" xr:uid="{00000000-0005-0000-0000-0000FE490000}"/>
    <cellStyle name="Normal 53 5 3" xfId="18832" xr:uid="{00000000-0005-0000-0000-0000FF490000}"/>
    <cellStyle name="Normal 53 5 4" xfId="18833" xr:uid="{00000000-0005-0000-0000-0000004A0000}"/>
    <cellStyle name="Normal 53 6" xfId="18834" xr:uid="{00000000-0005-0000-0000-0000014A0000}"/>
    <cellStyle name="Normal 53 6 2" xfId="18835" xr:uid="{00000000-0005-0000-0000-0000024A0000}"/>
    <cellStyle name="Normal 53 6 2 2" xfId="18836" xr:uid="{00000000-0005-0000-0000-0000034A0000}"/>
    <cellStyle name="Normal 53 6 2 3" xfId="18837" xr:uid="{00000000-0005-0000-0000-0000044A0000}"/>
    <cellStyle name="Normal 53 6 3" xfId="18838" xr:uid="{00000000-0005-0000-0000-0000054A0000}"/>
    <cellStyle name="Normal 53 6 4" xfId="18839" xr:uid="{00000000-0005-0000-0000-0000064A0000}"/>
    <cellStyle name="Normal 53 7" xfId="18840" xr:uid="{00000000-0005-0000-0000-0000074A0000}"/>
    <cellStyle name="Normal 53 7 2" xfId="18841" xr:uid="{00000000-0005-0000-0000-0000084A0000}"/>
    <cellStyle name="Normal 53 7 2 2" xfId="18842" xr:uid="{00000000-0005-0000-0000-0000094A0000}"/>
    <cellStyle name="Normal 53 7 2 3" xfId="18843" xr:uid="{00000000-0005-0000-0000-00000A4A0000}"/>
    <cellStyle name="Normal 53 7 3" xfId="18844" xr:uid="{00000000-0005-0000-0000-00000B4A0000}"/>
    <cellStyle name="Normal 53 7 4" xfId="18845" xr:uid="{00000000-0005-0000-0000-00000C4A0000}"/>
    <cellStyle name="Normal 53 8" xfId="18846" xr:uid="{00000000-0005-0000-0000-00000D4A0000}"/>
    <cellStyle name="Normal 53 8 2" xfId="18847" xr:uid="{00000000-0005-0000-0000-00000E4A0000}"/>
    <cellStyle name="Normal 53 8 3" xfId="18848" xr:uid="{00000000-0005-0000-0000-00000F4A0000}"/>
    <cellStyle name="Normal 53 9" xfId="18849" xr:uid="{00000000-0005-0000-0000-0000104A0000}"/>
    <cellStyle name="Normal 54" xfId="18850" xr:uid="{00000000-0005-0000-0000-0000114A0000}"/>
    <cellStyle name="Normal 54 10" xfId="18851" xr:uid="{00000000-0005-0000-0000-0000124A0000}"/>
    <cellStyle name="Normal 54 11" xfId="18852" xr:uid="{00000000-0005-0000-0000-0000134A0000}"/>
    <cellStyle name="Normal 54 2" xfId="18853" xr:uid="{00000000-0005-0000-0000-0000144A0000}"/>
    <cellStyle name="Normal 54 2 10" xfId="18854" xr:uid="{00000000-0005-0000-0000-0000154A0000}"/>
    <cellStyle name="Normal 54 2 2" xfId="18855" xr:uid="{00000000-0005-0000-0000-0000164A0000}"/>
    <cellStyle name="Normal 54 2 2 2" xfId="18856" xr:uid="{00000000-0005-0000-0000-0000174A0000}"/>
    <cellStyle name="Normal 54 2 2 2 2" xfId="18857" xr:uid="{00000000-0005-0000-0000-0000184A0000}"/>
    <cellStyle name="Normal 54 2 2 2 2 2" xfId="18858" xr:uid="{00000000-0005-0000-0000-0000194A0000}"/>
    <cellStyle name="Normal 54 2 2 2 2 3" xfId="18859" xr:uid="{00000000-0005-0000-0000-00001A4A0000}"/>
    <cellStyle name="Normal 54 2 2 2 3" xfId="18860" xr:uid="{00000000-0005-0000-0000-00001B4A0000}"/>
    <cellStyle name="Normal 54 2 2 2 4" xfId="18861" xr:uid="{00000000-0005-0000-0000-00001C4A0000}"/>
    <cellStyle name="Normal 54 2 2 3" xfId="18862" xr:uid="{00000000-0005-0000-0000-00001D4A0000}"/>
    <cellStyle name="Normal 54 2 2 3 2" xfId="18863" xr:uid="{00000000-0005-0000-0000-00001E4A0000}"/>
    <cellStyle name="Normal 54 2 2 3 2 2" xfId="18864" xr:uid="{00000000-0005-0000-0000-00001F4A0000}"/>
    <cellStyle name="Normal 54 2 2 3 2 3" xfId="18865" xr:uid="{00000000-0005-0000-0000-0000204A0000}"/>
    <cellStyle name="Normal 54 2 2 3 3" xfId="18866" xr:uid="{00000000-0005-0000-0000-0000214A0000}"/>
    <cellStyle name="Normal 54 2 2 3 4" xfId="18867" xr:uid="{00000000-0005-0000-0000-0000224A0000}"/>
    <cellStyle name="Normal 54 2 2 4" xfId="18868" xr:uid="{00000000-0005-0000-0000-0000234A0000}"/>
    <cellStyle name="Normal 54 2 2 4 2" xfId="18869" xr:uid="{00000000-0005-0000-0000-0000244A0000}"/>
    <cellStyle name="Normal 54 2 2 4 2 2" xfId="18870" xr:uid="{00000000-0005-0000-0000-0000254A0000}"/>
    <cellStyle name="Normal 54 2 2 4 2 3" xfId="18871" xr:uid="{00000000-0005-0000-0000-0000264A0000}"/>
    <cellStyle name="Normal 54 2 2 4 3" xfId="18872" xr:uid="{00000000-0005-0000-0000-0000274A0000}"/>
    <cellStyle name="Normal 54 2 2 4 4" xfId="18873" xr:uid="{00000000-0005-0000-0000-0000284A0000}"/>
    <cellStyle name="Normal 54 2 2 5" xfId="18874" xr:uid="{00000000-0005-0000-0000-0000294A0000}"/>
    <cellStyle name="Normal 54 2 2 5 2" xfId="18875" xr:uid="{00000000-0005-0000-0000-00002A4A0000}"/>
    <cellStyle name="Normal 54 2 2 5 3" xfId="18876" xr:uid="{00000000-0005-0000-0000-00002B4A0000}"/>
    <cellStyle name="Normal 54 2 2 6" xfId="18877" xr:uid="{00000000-0005-0000-0000-00002C4A0000}"/>
    <cellStyle name="Normal 54 2 2 7" xfId="18878" xr:uid="{00000000-0005-0000-0000-00002D4A0000}"/>
    <cellStyle name="Normal 54 2 3" xfId="18879" xr:uid="{00000000-0005-0000-0000-00002E4A0000}"/>
    <cellStyle name="Normal 54 2 4" xfId="18880" xr:uid="{00000000-0005-0000-0000-00002F4A0000}"/>
    <cellStyle name="Normal 54 2 4 2" xfId="18881" xr:uid="{00000000-0005-0000-0000-0000304A0000}"/>
    <cellStyle name="Normal 54 2 4 2 2" xfId="18882" xr:uid="{00000000-0005-0000-0000-0000314A0000}"/>
    <cellStyle name="Normal 54 2 4 2 3" xfId="18883" xr:uid="{00000000-0005-0000-0000-0000324A0000}"/>
    <cellStyle name="Normal 54 2 4 3" xfId="18884" xr:uid="{00000000-0005-0000-0000-0000334A0000}"/>
    <cellStyle name="Normal 54 2 4 4" xfId="18885" xr:uid="{00000000-0005-0000-0000-0000344A0000}"/>
    <cellStyle name="Normal 54 2 5" xfId="18886" xr:uid="{00000000-0005-0000-0000-0000354A0000}"/>
    <cellStyle name="Normal 54 2 5 2" xfId="18887" xr:uid="{00000000-0005-0000-0000-0000364A0000}"/>
    <cellStyle name="Normal 54 2 5 2 2" xfId="18888" xr:uid="{00000000-0005-0000-0000-0000374A0000}"/>
    <cellStyle name="Normal 54 2 5 2 3" xfId="18889" xr:uid="{00000000-0005-0000-0000-0000384A0000}"/>
    <cellStyle name="Normal 54 2 5 3" xfId="18890" xr:uid="{00000000-0005-0000-0000-0000394A0000}"/>
    <cellStyle name="Normal 54 2 5 4" xfId="18891" xr:uid="{00000000-0005-0000-0000-00003A4A0000}"/>
    <cellStyle name="Normal 54 2 6" xfId="18892" xr:uid="{00000000-0005-0000-0000-00003B4A0000}"/>
    <cellStyle name="Normal 54 2 6 2" xfId="18893" xr:uid="{00000000-0005-0000-0000-00003C4A0000}"/>
    <cellStyle name="Normal 54 2 6 2 2" xfId="18894" xr:uid="{00000000-0005-0000-0000-00003D4A0000}"/>
    <cellStyle name="Normal 54 2 6 2 3" xfId="18895" xr:uid="{00000000-0005-0000-0000-00003E4A0000}"/>
    <cellStyle name="Normal 54 2 6 3" xfId="18896" xr:uid="{00000000-0005-0000-0000-00003F4A0000}"/>
    <cellStyle name="Normal 54 2 6 4" xfId="18897" xr:uid="{00000000-0005-0000-0000-0000404A0000}"/>
    <cellStyle name="Normal 54 2 7" xfId="18898" xr:uid="{00000000-0005-0000-0000-0000414A0000}"/>
    <cellStyle name="Normal 54 2 7 2" xfId="18899" xr:uid="{00000000-0005-0000-0000-0000424A0000}"/>
    <cellStyle name="Normal 54 2 7 3" xfId="18900" xr:uid="{00000000-0005-0000-0000-0000434A0000}"/>
    <cellStyle name="Normal 54 2 8" xfId="18901" xr:uid="{00000000-0005-0000-0000-0000444A0000}"/>
    <cellStyle name="Normal 54 2 9" xfId="18902" xr:uid="{00000000-0005-0000-0000-0000454A0000}"/>
    <cellStyle name="Normal 54 3" xfId="18903" xr:uid="{00000000-0005-0000-0000-0000464A0000}"/>
    <cellStyle name="Normal 54 3 2" xfId="18904" xr:uid="{00000000-0005-0000-0000-0000474A0000}"/>
    <cellStyle name="Normal 54 3 2 2" xfId="18905" xr:uid="{00000000-0005-0000-0000-0000484A0000}"/>
    <cellStyle name="Normal 54 3 2 2 2" xfId="18906" xr:uid="{00000000-0005-0000-0000-0000494A0000}"/>
    <cellStyle name="Normal 54 3 2 2 3" xfId="18907" xr:uid="{00000000-0005-0000-0000-00004A4A0000}"/>
    <cellStyle name="Normal 54 3 2 3" xfId="18908" xr:uid="{00000000-0005-0000-0000-00004B4A0000}"/>
    <cellStyle name="Normal 54 3 2 4" xfId="18909" xr:uid="{00000000-0005-0000-0000-00004C4A0000}"/>
    <cellStyle name="Normal 54 3 2 5" xfId="18910" xr:uid="{00000000-0005-0000-0000-00004D4A0000}"/>
    <cellStyle name="Normal 54 3 3" xfId="18911" xr:uid="{00000000-0005-0000-0000-00004E4A0000}"/>
    <cellStyle name="Normal 54 3 3 2" xfId="18912" xr:uid="{00000000-0005-0000-0000-00004F4A0000}"/>
    <cellStyle name="Normal 54 3 3 2 2" xfId="18913" xr:uid="{00000000-0005-0000-0000-0000504A0000}"/>
    <cellStyle name="Normal 54 3 3 2 3" xfId="18914" xr:uid="{00000000-0005-0000-0000-0000514A0000}"/>
    <cellStyle name="Normal 54 3 3 3" xfId="18915" xr:uid="{00000000-0005-0000-0000-0000524A0000}"/>
    <cellStyle name="Normal 54 3 3 4" xfId="18916" xr:uid="{00000000-0005-0000-0000-0000534A0000}"/>
    <cellStyle name="Normal 54 3 4" xfId="18917" xr:uid="{00000000-0005-0000-0000-0000544A0000}"/>
    <cellStyle name="Normal 54 3 4 2" xfId="18918" xr:uid="{00000000-0005-0000-0000-0000554A0000}"/>
    <cellStyle name="Normal 54 3 4 2 2" xfId="18919" xr:uid="{00000000-0005-0000-0000-0000564A0000}"/>
    <cellStyle name="Normal 54 3 4 2 3" xfId="18920" xr:uid="{00000000-0005-0000-0000-0000574A0000}"/>
    <cellStyle name="Normal 54 3 4 3" xfId="18921" xr:uid="{00000000-0005-0000-0000-0000584A0000}"/>
    <cellStyle name="Normal 54 3 4 4" xfId="18922" xr:uid="{00000000-0005-0000-0000-0000594A0000}"/>
    <cellStyle name="Normal 54 3 5" xfId="18923" xr:uid="{00000000-0005-0000-0000-00005A4A0000}"/>
    <cellStyle name="Normal 54 3 5 2" xfId="18924" xr:uid="{00000000-0005-0000-0000-00005B4A0000}"/>
    <cellStyle name="Normal 54 3 5 3" xfId="18925" xr:uid="{00000000-0005-0000-0000-00005C4A0000}"/>
    <cellStyle name="Normal 54 3 6" xfId="18926" xr:uid="{00000000-0005-0000-0000-00005D4A0000}"/>
    <cellStyle name="Normal 54 3 7" xfId="18927" xr:uid="{00000000-0005-0000-0000-00005E4A0000}"/>
    <cellStyle name="Normal 54 4" xfId="18928" xr:uid="{00000000-0005-0000-0000-00005F4A0000}"/>
    <cellStyle name="Normal 54 5" xfId="18929" xr:uid="{00000000-0005-0000-0000-0000604A0000}"/>
    <cellStyle name="Normal 54 5 2" xfId="18930" xr:uid="{00000000-0005-0000-0000-0000614A0000}"/>
    <cellStyle name="Normal 54 5 2 2" xfId="18931" xr:uid="{00000000-0005-0000-0000-0000624A0000}"/>
    <cellStyle name="Normal 54 5 2 3" xfId="18932" xr:uid="{00000000-0005-0000-0000-0000634A0000}"/>
    <cellStyle name="Normal 54 5 3" xfId="18933" xr:uid="{00000000-0005-0000-0000-0000644A0000}"/>
    <cellStyle name="Normal 54 5 4" xfId="18934" xr:uid="{00000000-0005-0000-0000-0000654A0000}"/>
    <cellStyle name="Normal 54 6" xfId="18935" xr:uid="{00000000-0005-0000-0000-0000664A0000}"/>
    <cellStyle name="Normal 54 6 2" xfId="18936" xr:uid="{00000000-0005-0000-0000-0000674A0000}"/>
    <cellStyle name="Normal 54 6 2 2" xfId="18937" xr:uid="{00000000-0005-0000-0000-0000684A0000}"/>
    <cellStyle name="Normal 54 6 2 3" xfId="18938" xr:uid="{00000000-0005-0000-0000-0000694A0000}"/>
    <cellStyle name="Normal 54 6 3" xfId="18939" xr:uid="{00000000-0005-0000-0000-00006A4A0000}"/>
    <cellStyle name="Normal 54 6 4" xfId="18940" xr:uid="{00000000-0005-0000-0000-00006B4A0000}"/>
    <cellStyle name="Normal 54 7" xfId="18941" xr:uid="{00000000-0005-0000-0000-00006C4A0000}"/>
    <cellStyle name="Normal 54 7 2" xfId="18942" xr:uid="{00000000-0005-0000-0000-00006D4A0000}"/>
    <cellStyle name="Normal 54 7 2 2" xfId="18943" xr:uid="{00000000-0005-0000-0000-00006E4A0000}"/>
    <cellStyle name="Normal 54 7 2 3" xfId="18944" xr:uid="{00000000-0005-0000-0000-00006F4A0000}"/>
    <cellStyle name="Normal 54 7 3" xfId="18945" xr:uid="{00000000-0005-0000-0000-0000704A0000}"/>
    <cellStyle name="Normal 54 7 4" xfId="18946" xr:uid="{00000000-0005-0000-0000-0000714A0000}"/>
    <cellStyle name="Normal 54 8" xfId="18947" xr:uid="{00000000-0005-0000-0000-0000724A0000}"/>
    <cellStyle name="Normal 54 8 2" xfId="18948" xr:uid="{00000000-0005-0000-0000-0000734A0000}"/>
    <cellStyle name="Normal 54 8 3" xfId="18949" xr:uid="{00000000-0005-0000-0000-0000744A0000}"/>
    <cellStyle name="Normal 54 9" xfId="18950" xr:uid="{00000000-0005-0000-0000-0000754A0000}"/>
    <cellStyle name="Normal 55" xfId="18951" xr:uid="{00000000-0005-0000-0000-0000764A0000}"/>
    <cellStyle name="Normal 55 10" xfId="18952" xr:uid="{00000000-0005-0000-0000-0000774A0000}"/>
    <cellStyle name="Normal 55 11" xfId="18953" xr:uid="{00000000-0005-0000-0000-0000784A0000}"/>
    <cellStyle name="Normal 55 2" xfId="18954" xr:uid="{00000000-0005-0000-0000-0000794A0000}"/>
    <cellStyle name="Normal 55 2 10" xfId="18955" xr:uid="{00000000-0005-0000-0000-00007A4A0000}"/>
    <cellStyle name="Normal 55 2 2" xfId="18956" xr:uid="{00000000-0005-0000-0000-00007B4A0000}"/>
    <cellStyle name="Normal 55 2 2 2" xfId="18957" xr:uid="{00000000-0005-0000-0000-00007C4A0000}"/>
    <cellStyle name="Normal 55 2 2 2 2" xfId="18958" xr:uid="{00000000-0005-0000-0000-00007D4A0000}"/>
    <cellStyle name="Normal 55 2 2 2 2 2" xfId="18959" xr:uid="{00000000-0005-0000-0000-00007E4A0000}"/>
    <cellStyle name="Normal 55 2 2 2 2 3" xfId="18960" xr:uid="{00000000-0005-0000-0000-00007F4A0000}"/>
    <cellStyle name="Normal 55 2 2 2 3" xfId="18961" xr:uid="{00000000-0005-0000-0000-0000804A0000}"/>
    <cellStyle name="Normal 55 2 2 2 4" xfId="18962" xr:uid="{00000000-0005-0000-0000-0000814A0000}"/>
    <cellStyle name="Normal 55 2 2 3" xfId="18963" xr:uid="{00000000-0005-0000-0000-0000824A0000}"/>
    <cellStyle name="Normal 55 2 2 3 2" xfId="18964" xr:uid="{00000000-0005-0000-0000-0000834A0000}"/>
    <cellStyle name="Normal 55 2 2 3 2 2" xfId="18965" xr:uid="{00000000-0005-0000-0000-0000844A0000}"/>
    <cellStyle name="Normal 55 2 2 3 2 3" xfId="18966" xr:uid="{00000000-0005-0000-0000-0000854A0000}"/>
    <cellStyle name="Normal 55 2 2 3 3" xfId="18967" xr:uid="{00000000-0005-0000-0000-0000864A0000}"/>
    <cellStyle name="Normal 55 2 2 3 4" xfId="18968" xr:uid="{00000000-0005-0000-0000-0000874A0000}"/>
    <cellStyle name="Normal 55 2 2 4" xfId="18969" xr:uid="{00000000-0005-0000-0000-0000884A0000}"/>
    <cellStyle name="Normal 55 2 2 4 2" xfId="18970" xr:uid="{00000000-0005-0000-0000-0000894A0000}"/>
    <cellStyle name="Normal 55 2 2 4 2 2" xfId="18971" xr:uid="{00000000-0005-0000-0000-00008A4A0000}"/>
    <cellStyle name="Normal 55 2 2 4 2 3" xfId="18972" xr:uid="{00000000-0005-0000-0000-00008B4A0000}"/>
    <cellStyle name="Normal 55 2 2 4 3" xfId="18973" xr:uid="{00000000-0005-0000-0000-00008C4A0000}"/>
    <cellStyle name="Normal 55 2 2 4 4" xfId="18974" xr:uid="{00000000-0005-0000-0000-00008D4A0000}"/>
    <cellStyle name="Normal 55 2 2 5" xfId="18975" xr:uid="{00000000-0005-0000-0000-00008E4A0000}"/>
    <cellStyle name="Normal 55 2 2 5 2" xfId="18976" xr:uid="{00000000-0005-0000-0000-00008F4A0000}"/>
    <cellStyle name="Normal 55 2 2 5 3" xfId="18977" xr:uid="{00000000-0005-0000-0000-0000904A0000}"/>
    <cellStyle name="Normal 55 2 2 6" xfId="18978" xr:uid="{00000000-0005-0000-0000-0000914A0000}"/>
    <cellStyle name="Normal 55 2 2 7" xfId="18979" xr:uid="{00000000-0005-0000-0000-0000924A0000}"/>
    <cellStyle name="Normal 55 2 3" xfId="18980" xr:uid="{00000000-0005-0000-0000-0000934A0000}"/>
    <cellStyle name="Normal 55 2 4" xfId="18981" xr:uid="{00000000-0005-0000-0000-0000944A0000}"/>
    <cellStyle name="Normal 55 2 4 2" xfId="18982" xr:uid="{00000000-0005-0000-0000-0000954A0000}"/>
    <cellStyle name="Normal 55 2 4 2 2" xfId="18983" xr:uid="{00000000-0005-0000-0000-0000964A0000}"/>
    <cellStyle name="Normal 55 2 4 2 3" xfId="18984" xr:uid="{00000000-0005-0000-0000-0000974A0000}"/>
    <cellStyle name="Normal 55 2 4 3" xfId="18985" xr:uid="{00000000-0005-0000-0000-0000984A0000}"/>
    <cellStyle name="Normal 55 2 4 4" xfId="18986" xr:uid="{00000000-0005-0000-0000-0000994A0000}"/>
    <cellStyle name="Normal 55 2 5" xfId="18987" xr:uid="{00000000-0005-0000-0000-00009A4A0000}"/>
    <cellStyle name="Normal 55 2 5 2" xfId="18988" xr:uid="{00000000-0005-0000-0000-00009B4A0000}"/>
    <cellStyle name="Normal 55 2 5 2 2" xfId="18989" xr:uid="{00000000-0005-0000-0000-00009C4A0000}"/>
    <cellStyle name="Normal 55 2 5 2 3" xfId="18990" xr:uid="{00000000-0005-0000-0000-00009D4A0000}"/>
    <cellStyle name="Normal 55 2 5 3" xfId="18991" xr:uid="{00000000-0005-0000-0000-00009E4A0000}"/>
    <cellStyle name="Normal 55 2 5 4" xfId="18992" xr:uid="{00000000-0005-0000-0000-00009F4A0000}"/>
    <cellStyle name="Normal 55 2 6" xfId="18993" xr:uid="{00000000-0005-0000-0000-0000A04A0000}"/>
    <cellStyle name="Normal 55 2 6 2" xfId="18994" xr:uid="{00000000-0005-0000-0000-0000A14A0000}"/>
    <cellStyle name="Normal 55 2 6 2 2" xfId="18995" xr:uid="{00000000-0005-0000-0000-0000A24A0000}"/>
    <cellStyle name="Normal 55 2 6 2 3" xfId="18996" xr:uid="{00000000-0005-0000-0000-0000A34A0000}"/>
    <cellStyle name="Normal 55 2 6 3" xfId="18997" xr:uid="{00000000-0005-0000-0000-0000A44A0000}"/>
    <cellStyle name="Normal 55 2 6 4" xfId="18998" xr:uid="{00000000-0005-0000-0000-0000A54A0000}"/>
    <cellStyle name="Normal 55 2 7" xfId="18999" xr:uid="{00000000-0005-0000-0000-0000A64A0000}"/>
    <cellStyle name="Normal 55 2 7 2" xfId="19000" xr:uid="{00000000-0005-0000-0000-0000A74A0000}"/>
    <cellStyle name="Normal 55 2 7 3" xfId="19001" xr:uid="{00000000-0005-0000-0000-0000A84A0000}"/>
    <cellStyle name="Normal 55 2 8" xfId="19002" xr:uid="{00000000-0005-0000-0000-0000A94A0000}"/>
    <cellStyle name="Normal 55 2 9" xfId="19003" xr:uid="{00000000-0005-0000-0000-0000AA4A0000}"/>
    <cellStyle name="Normal 55 3" xfId="19004" xr:uid="{00000000-0005-0000-0000-0000AB4A0000}"/>
    <cellStyle name="Normal 55 3 2" xfId="19005" xr:uid="{00000000-0005-0000-0000-0000AC4A0000}"/>
    <cellStyle name="Normal 55 3 2 2" xfId="19006" xr:uid="{00000000-0005-0000-0000-0000AD4A0000}"/>
    <cellStyle name="Normal 55 3 2 2 2" xfId="19007" xr:uid="{00000000-0005-0000-0000-0000AE4A0000}"/>
    <cellStyle name="Normal 55 3 2 2 3" xfId="19008" xr:uid="{00000000-0005-0000-0000-0000AF4A0000}"/>
    <cellStyle name="Normal 55 3 2 3" xfId="19009" xr:uid="{00000000-0005-0000-0000-0000B04A0000}"/>
    <cellStyle name="Normal 55 3 2 4" xfId="19010" xr:uid="{00000000-0005-0000-0000-0000B14A0000}"/>
    <cellStyle name="Normal 55 3 2 5" xfId="19011" xr:uid="{00000000-0005-0000-0000-0000B24A0000}"/>
    <cellStyle name="Normal 55 3 3" xfId="19012" xr:uid="{00000000-0005-0000-0000-0000B34A0000}"/>
    <cellStyle name="Normal 55 3 3 2" xfId="19013" xr:uid="{00000000-0005-0000-0000-0000B44A0000}"/>
    <cellStyle name="Normal 55 3 3 2 2" xfId="19014" xr:uid="{00000000-0005-0000-0000-0000B54A0000}"/>
    <cellStyle name="Normal 55 3 3 2 3" xfId="19015" xr:uid="{00000000-0005-0000-0000-0000B64A0000}"/>
    <cellStyle name="Normal 55 3 3 3" xfId="19016" xr:uid="{00000000-0005-0000-0000-0000B74A0000}"/>
    <cellStyle name="Normal 55 3 3 4" xfId="19017" xr:uid="{00000000-0005-0000-0000-0000B84A0000}"/>
    <cellStyle name="Normal 55 3 4" xfId="19018" xr:uid="{00000000-0005-0000-0000-0000B94A0000}"/>
    <cellStyle name="Normal 55 3 4 2" xfId="19019" xr:uid="{00000000-0005-0000-0000-0000BA4A0000}"/>
    <cellStyle name="Normal 55 3 4 2 2" xfId="19020" xr:uid="{00000000-0005-0000-0000-0000BB4A0000}"/>
    <cellStyle name="Normal 55 3 4 2 3" xfId="19021" xr:uid="{00000000-0005-0000-0000-0000BC4A0000}"/>
    <cellStyle name="Normal 55 3 4 3" xfId="19022" xr:uid="{00000000-0005-0000-0000-0000BD4A0000}"/>
    <cellStyle name="Normal 55 3 4 4" xfId="19023" xr:uid="{00000000-0005-0000-0000-0000BE4A0000}"/>
    <cellStyle name="Normal 55 3 5" xfId="19024" xr:uid="{00000000-0005-0000-0000-0000BF4A0000}"/>
    <cellStyle name="Normal 55 3 5 2" xfId="19025" xr:uid="{00000000-0005-0000-0000-0000C04A0000}"/>
    <cellStyle name="Normal 55 3 5 3" xfId="19026" xr:uid="{00000000-0005-0000-0000-0000C14A0000}"/>
    <cellStyle name="Normal 55 3 6" xfId="19027" xr:uid="{00000000-0005-0000-0000-0000C24A0000}"/>
    <cellStyle name="Normal 55 3 7" xfId="19028" xr:uid="{00000000-0005-0000-0000-0000C34A0000}"/>
    <cellStyle name="Normal 55 4" xfId="19029" xr:uid="{00000000-0005-0000-0000-0000C44A0000}"/>
    <cellStyle name="Normal 55 5" xfId="19030" xr:uid="{00000000-0005-0000-0000-0000C54A0000}"/>
    <cellStyle name="Normal 55 5 2" xfId="19031" xr:uid="{00000000-0005-0000-0000-0000C64A0000}"/>
    <cellStyle name="Normal 55 5 2 2" xfId="19032" xr:uid="{00000000-0005-0000-0000-0000C74A0000}"/>
    <cellStyle name="Normal 55 5 2 3" xfId="19033" xr:uid="{00000000-0005-0000-0000-0000C84A0000}"/>
    <cellStyle name="Normal 55 5 3" xfId="19034" xr:uid="{00000000-0005-0000-0000-0000C94A0000}"/>
    <cellStyle name="Normal 55 5 4" xfId="19035" xr:uid="{00000000-0005-0000-0000-0000CA4A0000}"/>
    <cellStyle name="Normal 55 6" xfId="19036" xr:uid="{00000000-0005-0000-0000-0000CB4A0000}"/>
    <cellStyle name="Normal 55 6 2" xfId="19037" xr:uid="{00000000-0005-0000-0000-0000CC4A0000}"/>
    <cellStyle name="Normal 55 6 2 2" xfId="19038" xr:uid="{00000000-0005-0000-0000-0000CD4A0000}"/>
    <cellStyle name="Normal 55 6 2 3" xfId="19039" xr:uid="{00000000-0005-0000-0000-0000CE4A0000}"/>
    <cellStyle name="Normal 55 6 3" xfId="19040" xr:uid="{00000000-0005-0000-0000-0000CF4A0000}"/>
    <cellStyle name="Normal 55 6 4" xfId="19041" xr:uid="{00000000-0005-0000-0000-0000D04A0000}"/>
    <cellStyle name="Normal 55 7" xfId="19042" xr:uid="{00000000-0005-0000-0000-0000D14A0000}"/>
    <cellStyle name="Normal 55 7 2" xfId="19043" xr:uid="{00000000-0005-0000-0000-0000D24A0000}"/>
    <cellStyle name="Normal 55 7 2 2" xfId="19044" xr:uid="{00000000-0005-0000-0000-0000D34A0000}"/>
    <cellStyle name="Normal 55 7 2 3" xfId="19045" xr:uid="{00000000-0005-0000-0000-0000D44A0000}"/>
    <cellStyle name="Normal 55 7 3" xfId="19046" xr:uid="{00000000-0005-0000-0000-0000D54A0000}"/>
    <cellStyle name="Normal 55 7 4" xfId="19047" xr:uid="{00000000-0005-0000-0000-0000D64A0000}"/>
    <cellStyle name="Normal 55 8" xfId="19048" xr:uid="{00000000-0005-0000-0000-0000D74A0000}"/>
    <cellStyle name="Normal 55 8 2" xfId="19049" xr:uid="{00000000-0005-0000-0000-0000D84A0000}"/>
    <cellStyle name="Normal 55 8 3" xfId="19050" xr:uid="{00000000-0005-0000-0000-0000D94A0000}"/>
    <cellStyle name="Normal 55 9" xfId="19051" xr:uid="{00000000-0005-0000-0000-0000DA4A0000}"/>
    <cellStyle name="Normal 56" xfId="19052" xr:uid="{00000000-0005-0000-0000-0000DB4A0000}"/>
    <cellStyle name="Normal 56 10" xfId="19053" xr:uid="{00000000-0005-0000-0000-0000DC4A0000}"/>
    <cellStyle name="Normal 56 11" xfId="19054" xr:uid="{00000000-0005-0000-0000-0000DD4A0000}"/>
    <cellStyle name="Normal 56 2" xfId="19055" xr:uid="{00000000-0005-0000-0000-0000DE4A0000}"/>
    <cellStyle name="Normal 56 2 10" xfId="19056" xr:uid="{00000000-0005-0000-0000-0000DF4A0000}"/>
    <cellStyle name="Normal 56 2 2" xfId="19057" xr:uid="{00000000-0005-0000-0000-0000E04A0000}"/>
    <cellStyle name="Normal 56 2 2 2" xfId="19058" xr:uid="{00000000-0005-0000-0000-0000E14A0000}"/>
    <cellStyle name="Normal 56 2 2 2 2" xfId="19059" xr:uid="{00000000-0005-0000-0000-0000E24A0000}"/>
    <cellStyle name="Normal 56 2 2 2 2 2" xfId="19060" xr:uid="{00000000-0005-0000-0000-0000E34A0000}"/>
    <cellStyle name="Normal 56 2 2 2 2 3" xfId="19061" xr:uid="{00000000-0005-0000-0000-0000E44A0000}"/>
    <cellStyle name="Normal 56 2 2 2 3" xfId="19062" xr:uid="{00000000-0005-0000-0000-0000E54A0000}"/>
    <cellStyle name="Normal 56 2 2 2 4" xfId="19063" xr:uid="{00000000-0005-0000-0000-0000E64A0000}"/>
    <cellStyle name="Normal 56 2 2 3" xfId="19064" xr:uid="{00000000-0005-0000-0000-0000E74A0000}"/>
    <cellStyle name="Normal 56 2 2 3 2" xfId="19065" xr:uid="{00000000-0005-0000-0000-0000E84A0000}"/>
    <cellStyle name="Normal 56 2 2 3 2 2" xfId="19066" xr:uid="{00000000-0005-0000-0000-0000E94A0000}"/>
    <cellStyle name="Normal 56 2 2 3 2 3" xfId="19067" xr:uid="{00000000-0005-0000-0000-0000EA4A0000}"/>
    <cellStyle name="Normal 56 2 2 3 3" xfId="19068" xr:uid="{00000000-0005-0000-0000-0000EB4A0000}"/>
    <cellStyle name="Normal 56 2 2 3 4" xfId="19069" xr:uid="{00000000-0005-0000-0000-0000EC4A0000}"/>
    <cellStyle name="Normal 56 2 2 4" xfId="19070" xr:uid="{00000000-0005-0000-0000-0000ED4A0000}"/>
    <cellStyle name="Normal 56 2 2 4 2" xfId="19071" xr:uid="{00000000-0005-0000-0000-0000EE4A0000}"/>
    <cellStyle name="Normal 56 2 2 4 2 2" xfId="19072" xr:uid="{00000000-0005-0000-0000-0000EF4A0000}"/>
    <cellStyle name="Normal 56 2 2 4 2 3" xfId="19073" xr:uid="{00000000-0005-0000-0000-0000F04A0000}"/>
    <cellStyle name="Normal 56 2 2 4 3" xfId="19074" xr:uid="{00000000-0005-0000-0000-0000F14A0000}"/>
    <cellStyle name="Normal 56 2 2 4 4" xfId="19075" xr:uid="{00000000-0005-0000-0000-0000F24A0000}"/>
    <cellStyle name="Normal 56 2 2 5" xfId="19076" xr:uid="{00000000-0005-0000-0000-0000F34A0000}"/>
    <cellStyle name="Normal 56 2 2 5 2" xfId="19077" xr:uid="{00000000-0005-0000-0000-0000F44A0000}"/>
    <cellStyle name="Normal 56 2 2 5 3" xfId="19078" xr:uid="{00000000-0005-0000-0000-0000F54A0000}"/>
    <cellStyle name="Normal 56 2 2 6" xfId="19079" xr:uid="{00000000-0005-0000-0000-0000F64A0000}"/>
    <cellStyle name="Normal 56 2 2 7" xfId="19080" xr:uid="{00000000-0005-0000-0000-0000F74A0000}"/>
    <cellStyle name="Normal 56 2 3" xfId="19081" xr:uid="{00000000-0005-0000-0000-0000F84A0000}"/>
    <cellStyle name="Normal 56 2 4" xfId="19082" xr:uid="{00000000-0005-0000-0000-0000F94A0000}"/>
    <cellStyle name="Normal 56 2 4 2" xfId="19083" xr:uid="{00000000-0005-0000-0000-0000FA4A0000}"/>
    <cellStyle name="Normal 56 2 4 2 2" xfId="19084" xr:uid="{00000000-0005-0000-0000-0000FB4A0000}"/>
    <cellStyle name="Normal 56 2 4 2 3" xfId="19085" xr:uid="{00000000-0005-0000-0000-0000FC4A0000}"/>
    <cellStyle name="Normal 56 2 4 3" xfId="19086" xr:uid="{00000000-0005-0000-0000-0000FD4A0000}"/>
    <cellStyle name="Normal 56 2 4 4" xfId="19087" xr:uid="{00000000-0005-0000-0000-0000FE4A0000}"/>
    <cellStyle name="Normal 56 2 5" xfId="19088" xr:uid="{00000000-0005-0000-0000-0000FF4A0000}"/>
    <cellStyle name="Normal 56 2 5 2" xfId="19089" xr:uid="{00000000-0005-0000-0000-0000004B0000}"/>
    <cellStyle name="Normal 56 2 5 2 2" xfId="19090" xr:uid="{00000000-0005-0000-0000-0000014B0000}"/>
    <cellStyle name="Normal 56 2 5 2 3" xfId="19091" xr:uid="{00000000-0005-0000-0000-0000024B0000}"/>
    <cellStyle name="Normal 56 2 5 3" xfId="19092" xr:uid="{00000000-0005-0000-0000-0000034B0000}"/>
    <cellStyle name="Normal 56 2 5 4" xfId="19093" xr:uid="{00000000-0005-0000-0000-0000044B0000}"/>
    <cellStyle name="Normal 56 2 6" xfId="19094" xr:uid="{00000000-0005-0000-0000-0000054B0000}"/>
    <cellStyle name="Normal 56 2 6 2" xfId="19095" xr:uid="{00000000-0005-0000-0000-0000064B0000}"/>
    <cellStyle name="Normal 56 2 6 2 2" xfId="19096" xr:uid="{00000000-0005-0000-0000-0000074B0000}"/>
    <cellStyle name="Normal 56 2 6 2 3" xfId="19097" xr:uid="{00000000-0005-0000-0000-0000084B0000}"/>
    <cellStyle name="Normal 56 2 6 3" xfId="19098" xr:uid="{00000000-0005-0000-0000-0000094B0000}"/>
    <cellStyle name="Normal 56 2 6 4" xfId="19099" xr:uid="{00000000-0005-0000-0000-00000A4B0000}"/>
    <cellStyle name="Normal 56 2 7" xfId="19100" xr:uid="{00000000-0005-0000-0000-00000B4B0000}"/>
    <cellStyle name="Normal 56 2 7 2" xfId="19101" xr:uid="{00000000-0005-0000-0000-00000C4B0000}"/>
    <cellStyle name="Normal 56 2 7 3" xfId="19102" xr:uid="{00000000-0005-0000-0000-00000D4B0000}"/>
    <cellStyle name="Normal 56 2 8" xfId="19103" xr:uid="{00000000-0005-0000-0000-00000E4B0000}"/>
    <cellStyle name="Normal 56 2 9" xfId="19104" xr:uid="{00000000-0005-0000-0000-00000F4B0000}"/>
    <cellStyle name="Normal 56 3" xfId="19105" xr:uid="{00000000-0005-0000-0000-0000104B0000}"/>
    <cellStyle name="Normal 56 3 2" xfId="19106" xr:uid="{00000000-0005-0000-0000-0000114B0000}"/>
    <cellStyle name="Normal 56 3 2 2" xfId="19107" xr:uid="{00000000-0005-0000-0000-0000124B0000}"/>
    <cellStyle name="Normal 56 3 2 2 2" xfId="19108" xr:uid="{00000000-0005-0000-0000-0000134B0000}"/>
    <cellStyle name="Normal 56 3 2 2 3" xfId="19109" xr:uid="{00000000-0005-0000-0000-0000144B0000}"/>
    <cellStyle name="Normal 56 3 2 3" xfId="19110" xr:uid="{00000000-0005-0000-0000-0000154B0000}"/>
    <cellStyle name="Normal 56 3 2 4" xfId="19111" xr:uid="{00000000-0005-0000-0000-0000164B0000}"/>
    <cellStyle name="Normal 56 3 2 5" xfId="19112" xr:uid="{00000000-0005-0000-0000-0000174B0000}"/>
    <cellStyle name="Normal 56 3 3" xfId="19113" xr:uid="{00000000-0005-0000-0000-0000184B0000}"/>
    <cellStyle name="Normal 56 3 3 2" xfId="19114" xr:uid="{00000000-0005-0000-0000-0000194B0000}"/>
    <cellStyle name="Normal 56 3 3 2 2" xfId="19115" xr:uid="{00000000-0005-0000-0000-00001A4B0000}"/>
    <cellStyle name="Normal 56 3 3 2 3" xfId="19116" xr:uid="{00000000-0005-0000-0000-00001B4B0000}"/>
    <cellStyle name="Normal 56 3 3 3" xfId="19117" xr:uid="{00000000-0005-0000-0000-00001C4B0000}"/>
    <cellStyle name="Normal 56 3 3 4" xfId="19118" xr:uid="{00000000-0005-0000-0000-00001D4B0000}"/>
    <cellStyle name="Normal 56 3 4" xfId="19119" xr:uid="{00000000-0005-0000-0000-00001E4B0000}"/>
    <cellStyle name="Normal 56 3 4 2" xfId="19120" xr:uid="{00000000-0005-0000-0000-00001F4B0000}"/>
    <cellStyle name="Normal 56 3 4 2 2" xfId="19121" xr:uid="{00000000-0005-0000-0000-0000204B0000}"/>
    <cellStyle name="Normal 56 3 4 2 3" xfId="19122" xr:uid="{00000000-0005-0000-0000-0000214B0000}"/>
    <cellStyle name="Normal 56 3 4 3" xfId="19123" xr:uid="{00000000-0005-0000-0000-0000224B0000}"/>
    <cellStyle name="Normal 56 3 4 4" xfId="19124" xr:uid="{00000000-0005-0000-0000-0000234B0000}"/>
    <cellStyle name="Normal 56 3 5" xfId="19125" xr:uid="{00000000-0005-0000-0000-0000244B0000}"/>
    <cellStyle name="Normal 56 3 5 2" xfId="19126" xr:uid="{00000000-0005-0000-0000-0000254B0000}"/>
    <cellStyle name="Normal 56 3 5 3" xfId="19127" xr:uid="{00000000-0005-0000-0000-0000264B0000}"/>
    <cellStyle name="Normal 56 3 6" xfId="19128" xr:uid="{00000000-0005-0000-0000-0000274B0000}"/>
    <cellStyle name="Normal 56 3 7" xfId="19129" xr:uid="{00000000-0005-0000-0000-0000284B0000}"/>
    <cellStyle name="Normal 56 4" xfId="19130" xr:uid="{00000000-0005-0000-0000-0000294B0000}"/>
    <cellStyle name="Normal 56 5" xfId="19131" xr:uid="{00000000-0005-0000-0000-00002A4B0000}"/>
    <cellStyle name="Normal 56 5 2" xfId="19132" xr:uid="{00000000-0005-0000-0000-00002B4B0000}"/>
    <cellStyle name="Normal 56 5 2 2" xfId="19133" xr:uid="{00000000-0005-0000-0000-00002C4B0000}"/>
    <cellStyle name="Normal 56 5 2 3" xfId="19134" xr:uid="{00000000-0005-0000-0000-00002D4B0000}"/>
    <cellStyle name="Normal 56 5 3" xfId="19135" xr:uid="{00000000-0005-0000-0000-00002E4B0000}"/>
    <cellStyle name="Normal 56 5 4" xfId="19136" xr:uid="{00000000-0005-0000-0000-00002F4B0000}"/>
    <cellStyle name="Normal 56 6" xfId="19137" xr:uid="{00000000-0005-0000-0000-0000304B0000}"/>
    <cellStyle name="Normal 56 6 2" xfId="19138" xr:uid="{00000000-0005-0000-0000-0000314B0000}"/>
    <cellStyle name="Normal 56 6 2 2" xfId="19139" xr:uid="{00000000-0005-0000-0000-0000324B0000}"/>
    <cellStyle name="Normal 56 6 2 3" xfId="19140" xr:uid="{00000000-0005-0000-0000-0000334B0000}"/>
    <cellStyle name="Normal 56 6 3" xfId="19141" xr:uid="{00000000-0005-0000-0000-0000344B0000}"/>
    <cellStyle name="Normal 56 6 4" xfId="19142" xr:uid="{00000000-0005-0000-0000-0000354B0000}"/>
    <cellStyle name="Normal 56 7" xfId="19143" xr:uid="{00000000-0005-0000-0000-0000364B0000}"/>
    <cellStyle name="Normal 56 7 2" xfId="19144" xr:uid="{00000000-0005-0000-0000-0000374B0000}"/>
    <cellStyle name="Normal 56 7 2 2" xfId="19145" xr:uid="{00000000-0005-0000-0000-0000384B0000}"/>
    <cellStyle name="Normal 56 7 2 3" xfId="19146" xr:uid="{00000000-0005-0000-0000-0000394B0000}"/>
    <cellStyle name="Normal 56 7 3" xfId="19147" xr:uid="{00000000-0005-0000-0000-00003A4B0000}"/>
    <cellStyle name="Normal 56 7 4" xfId="19148" xr:uid="{00000000-0005-0000-0000-00003B4B0000}"/>
    <cellStyle name="Normal 56 8" xfId="19149" xr:uid="{00000000-0005-0000-0000-00003C4B0000}"/>
    <cellStyle name="Normal 56 8 2" xfId="19150" xr:uid="{00000000-0005-0000-0000-00003D4B0000}"/>
    <cellStyle name="Normal 56 8 3" xfId="19151" xr:uid="{00000000-0005-0000-0000-00003E4B0000}"/>
    <cellStyle name="Normal 56 9" xfId="19152" xr:uid="{00000000-0005-0000-0000-00003F4B0000}"/>
    <cellStyle name="Normal 57" xfId="19153" xr:uid="{00000000-0005-0000-0000-0000404B0000}"/>
    <cellStyle name="Normal 57 10" xfId="19154" xr:uid="{00000000-0005-0000-0000-0000414B0000}"/>
    <cellStyle name="Normal 57 11" xfId="19155" xr:uid="{00000000-0005-0000-0000-0000424B0000}"/>
    <cellStyle name="Normal 57 2" xfId="19156" xr:uid="{00000000-0005-0000-0000-0000434B0000}"/>
    <cellStyle name="Normal 57 2 10" xfId="19157" xr:uid="{00000000-0005-0000-0000-0000444B0000}"/>
    <cellStyle name="Normal 57 2 2" xfId="19158" xr:uid="{00000000-0005-0000-0000-0000454B0000}"/>
    <cellStyle name="Normal 57 2 2 2" xfId="19159" xr:uid="{00000000-0005-0000-0000-0000464B0000}"/>
    <cellStyle name="Normal 57 2 2 2 2" xfId="19160" xr:uid="{00000000-0005-0000-0000-0000474B0000}"/>
    <cellStyle name="Normal 57 2 2 2 2 2" xfId="19161" xr:uid="{00000000-0005-0000-0000-0000484B0000}"/>
    <cellStyle name="Normal 57 2 2 2 2 3" xfId="19162" xr:uid="{00000000-0005-0000-0000-0000494B0000}"/>
    <cellStyle name="Normal 57 2 2 2 3" xfId="19163" xr:uid="{00000000-0005-0000-0000-00004A4B0000}"/>
    <cellStyle name="Normal 57 2 2 2 4" xfId="19164" xr:uid="{00000000-0005-0000-0000-00004B4B0000}"/>
    <cellStyle name="Normal 57 2 2 3" xfId="19165" xr:uid="{00000000-0005-0000-0000-00004C4B0000}"/>
    <cellStyle name="Normal 57 2 2 3 2" xfId="19166" xr:uid="{00000000-0005-0000-0000-00004D4B0000}"/>
    <cellStyle name="Normal 57 2 2 3 2 2" xfId="19167" xr:uid="{00000000-0005-0000-0000-00004E4B0000}"/>
    <cellStyle name="Normal 57 2 2 3 2 3" xfId="19168" xr:uid="{00000000-0005-0000-0000-00004F4B0000}"/>
    <cellStyle name="Normal 57 2 2 3 3" xfId="19169" xr:uid="{00000000-0005-0000-0000-0000504B0000}"/>
    <cellStyle name="Normal 57 2 2 3 4" xfId="19170" xr:uid="{00000000-0005-0000-0000-0000514B0000}"/>
    <cellStyle name="Normal 57 2 2 4" xfId="19171" xr:uid="{00000000-0005-0000-0000-0000524B0000}"/>
    <cellStyle name="Normal 57 2 2 4 2" xfId="19172" xr:uid="{00000000-0005-0000-0000-0000534B0000}"/>
    <cellStyle name="Normal 57 2 2 4 2 2" xfId="19173" xr:uid="{00000000-0005-0000-0000-0000544B0000}"/>
    <cellStyle name="Normal 57 2 2 4 2 3" xfId="19174" xr:uid="{00000000-0005-0000-0000-0000554B0000}"/>
    <cellStyle name="Normal 57 2 2 4 3" xfId="19175" xr:uid="{00000000-0005-0000-0000-0000564B0000}"/>
    <cellStyle name="Normal 57 2 2 4 4" xfId="19176" xr:uid="{00000000-0005-0000-0000-0000574B0000}"/>
    <cellStyle name="Normal 57 2 2 5" xfId="19177" xr:uid="{00000000-0005-0000-0000-0000584B0000}"/>
    <cellStyle name="Normal 57 2 2 5 2" xfId="19178" xr:uid="{00000000-0005-0000-0000-0000594B0000}"/>
    <cellStyle name="Normal 57 2 2 5 3" xfId="19179" xr:uid="{00000000-0005-0000-0000-00005A4B0000}"/>
    <cellStyle name="Normal 57 2 2 6" xfId="19180" xr:uid="{00000000-0005-0000-0000-00005B4B0000}"/>
    <cellStyle name="Normal 57 2 2 7" xfId="19181" xr:uid="{00000000-0005-0000-0000-00005C4B0000}"/>
    <cellStyle name="Normal 57 2 3" xfId="19182" xr:uid="{00000000-0005-0000-0000-00005D4B0000}"/>
    <cellStyle name="Normal 57 2 4" xfId="19183" xr:uid="{00000000-0005-0000-0000-00005E4B0000}"/>
    <cellStyle name="Normal 57 2 4 2" xfId="19184" xr:uid="{00000000-0005-0000-0000-00005F4B0000}"/>
    <cellStyle name="Normal 57 2 4 2 2" xfId="19185" xr:uid="{00000000-0005-0000-0000-0000604B0000}"/>
    <cellStyle name="Normal 57 2 4 2 3" xfId="19186" xr:uid="{00000000-0005-0000-0000-0000614B0000}"/>
    <cellStyle name="Normal 57 2 4 3" xfId="19187" xr:uid="{00000000-0005-0000-0000-0000624B0000}"/>
    <cellStyle name="Normal 57 2 4 4" xfId="19188" xr:uid="{00000000-0005-0000-0000-0000634B0000}"/>
    <cellStyle name="Normal 57 2 5" xfId="19189" xr:uid="{00000000-0005-0000-0000-0000644B0000}"/>
    <cellStyle name="Normal 57 2 5 2" xfId="19190" xr:uid="{00000000-0005-0000-0000-0000654B0000}"/>
    <cellStyle name="Normal 57 2 5 2 2" xfId="19191" xr:uid="{00000000-0005-0000-0000-0000664B0000}"/>
    <cellStyle name="Normal 57 2 5 2 3" xfId="19192" xr:uid="{00000000-0005-0000-0000-0000674B0000}"/>
    <cellStyle name="Normal 57 2 5 3" xfId="19193" xr:uid="{00000000-0005-0000-0000-0000684B0000}"/>
    <cellStyle name="Normal 57 2 5 4" xfId="19194" xr:uid="{00000000-0005-0000-0000-0000694B0000}"/>
    <cellStyle name="Normal 57 2 6" xfId="19195" xr:uid="{00000000-0005-0000-0000-00006A4B0000}"/>
    <cellStyle name="Normal 57 2 6 2" xfId="19196" xr:uid="{00000000-0005-0000-0000-00006B4B0000}"/>
    <cellStyle name="Normal 57 2 6 2 2" xfId="19197" xr:uid="{00000000-0005-0000-0000-00006C4B0000}"/>
    <cellStyle name="Normal 57 2 6 2 3" xfId="19198" xr:uid="{00000000-0005-0000-0000-00006D4B0000}"/>
    <cellStyle name="Normal 57 2 6 3" xfId="19199" xr:uid="{00000000-0005-0000-0000-00006E4B0000}"/>
    <cellStyle name="Normal 57 2 6 4" xfId="19200" xr:uid="{00000000-0005-0000-0000-00006F4B0000}"/>
    <cellStyle name="Normal 57 2 7" xfId="19201" xr:uid="{00000000-0005-0000-0000-0000704B0000}"/>
    <cellStyle name="Normal 57 2 7 2" xfId="19202" xr:uid="{00000000-0005-0000-0000-0000714B0000}"/>
    <cellStyle name="Normal 57 2 7 3" xfId="19203" xr:uid="{00000000-0005-0000-0000-0000724B0000}"/>
    <cellStyle name="Normal 57 2 8" xfId="19204" xr:uid="{00000000-0005-0000-0000-0000734B0000}"/>
    <cellStyle name="Normal 57 2 9" xfId="19205" xr:uid="{00000000-0005-0000-0000-0000744B0000}"/>
    <cellStyle name="Normal 57 3" xfId="19206" xr:uid="{00000000-0005-0000-0000-0000754B0000}"/>
    <cellStyle name="Normal 57 3 2" xfId="19207" xr:uid="{00000000-0005-0000-0000-0000764B0000}"/>
    <cellStyle name="Normal 57 3 2 2" xfId="19208" xr:uid="{00000000-0005-0000-0000-0000774B0000}"/>
    <cellStyle name="Normal 57 3 2 2 2" xfId="19209" xr:uid="{00000000-0005-0000-0000-0000784B0000}"/>
    <cellStyle name="Normal 57 3 2 2 3" xfId="19210" xr:uid="{00000000-0005-0000-0000-0000794B0000}"/>
    <cellStyle name="Normal 57 3 2 3" xfId="19211" xr:uid="{00000000-0005-0000-0000-00007A4B0000}"/>
    <cellStyle name="Normal 57 3 2 4" xfId="19212" xr:uid="{00000000-0005-0000-0000-00007B4B0000}"/>
    <cellStyle name="Normal 57 3 2 5" xfId="19213" xr:uid="{00000000-0005-0000-0000-00007C4B0000}"/>
    <cellStyle name="Normal 57 3 3" xfId="19214" xr:uid="{00000000-0005-0000-0000-00007D4B0000}"/>
    <cellStyle name="Normal 57 3 3 2" xfId="19215" xr:uid="{00000000-0005-0000-0000-00007E4B0000}"/>
    <cellStyle name="Normal 57 3 3 2 2" xfId="19216" xr:uid="{00000000-0005-0000-0000-00007F4B0000}"/>
    <cellStyle name="Normal 57 3 3 2 3" xfId="19217" xr:uid="{00000000-0005-0000-0000-0000804B0000}"/>
    <cellStyle name="Normal 57 3 3 3" xfId="19218" xr:uid="{00000000-0005-0000-0000-0000814B0000}"/>
    <cellStyle name="Normal 57 3 3 4" xfId="19219" xr:uid="{00000000-0005-0000-0000-0000824B0000}"/>
    <cellStyle name="Normal 57 3 4" xfId="19220" xr:uid="{00000000-0005-0000-0000-0000834B0000}"/>
    <cellStyle name="Normal 57 3 4 2" xfId="19221" xr:uid="{00000000-0005-0000-0000-0000844B0000}"/>
    <cellStyle name="Normal 57 3 4 2 2" xfId="19222" xr:uid="{00000000-0005-0000-0000-0000854B0000}"/>
    <cellStyle name="Normal 57 3 4 2 3" xfId="19223" xr:uid="{00000000-0005-0000-0000-0000864B0000}"/>
    <cellStyle name="Normal 57 3 4 3" xfId="19224" xr:uid="{00000000-0005-0000-0000-0000874B0000}"/>
    <cellStyle name="Normal 57 3 4 4" xfId="19225" xr:uid="{00000000-0005-0000-0000-0000884B0000}"/>
    <cellStyle name="Normal 57 3 5" xfId="19226" xr:uid="{00000000-0005-0000-0000-0000894B0000}"/>
    <cellStyle name="Normal 57 3 5 2" xfId="19227" xr:uid="{00000000-0005-0000-0000-00008A4B0000}"/>
    <cellStyle name="Normal 57 3 5 3" xfId="19228" xr:uid="{00000000-0005-0000-0000-00008B4B0000}"/>
    <cellStyle name="Normal 57 3 6" xfId="19229" xr:uid="{00000000-0005-0000-0000-00008C4B0000}"/>
    <cellStyle name="Normal 57 3 7" xfId="19230" xr:uid="{00000000-0005-0000-0000-00008D4B0000}"/>
    <cellStyle name="Normal 57 4" xfId="19231" xr:uid="{00000000-0005-0000-0000-00008E4B0000}"/>
    <cellStyle name="Normal 57 5" xfId="19232" xr:uid="{00000000-0005-0000-0000-00008F4B0000}"/>
    <cellStyle name="Normal 57 5 2" xfId="19233" xr:uid="{00000000-0005-0000-0000-0000904B0000}"/>
    <cellStyle name="Normal 57 5 2 2" xfId="19234" xr:uid="{00000000-0005-0000-0000-0000914B0000}"/>
    <cellStyle name="Normal 57 5 2 3" xfId="19235" xr:uid="{00000000-0005-0000-0000-0000924B0000}"/>
    <cellStyle name="Normal 57 5 3" xfId="19236" xr:uid="{00000000-0005-0000-0000-0000934B0000}"/>
    <cellStyle name="Normal 57 5 4" xfId="19237" xr:uid="{00000000-0005-0000-0000-0000944B0000}"/>
    <cellStyle name="Normal 57 6" xfId="19238" xr:uid="{00000000-0005-0000-0000-0000954B0000}"/>
    <cellStyle name="Normal 57 6 2" xfId="19239" xr:uid="{00000000-0005-0000-0000-0000964B0000}"/>
    <cellStyle name="Normal 57 6 2 2" xfId="19240" xr:uid="{00000000-0005-0000-0000-0000974B0000}"/>
    <cellStyle name="Normal 57 6 2 3" xfId="19241" xr:uid="{00000000-0005-0000-0000-0000984B0000}"/>
    <cellStyle name="Normal 57 6 3" xfId="19242" xr:uid="{00000000-0005-0000-0000-0000994B0000}"/>
    <cellStyle name="Normal 57 6 4" xfId="19243" xr:uid="{00000000-0005-0000-0000-00009A4B0000}"/>
    <cellStyle name="Normal 57 7" xfId="19244" xr:uid="{00000000-0005-0000-0000-00009B4B0000}"/>
    <cellStyle name="Normal 57 7 2" xfId="19245" xr:uid="{00000000-0005-0000-0000-00009C4B0000}"/>
    <cellStyle name="Normal 57 7 2 2" xfId="19246" xr:uid="{00000000-0005-0000-0000-00009D4B0000}"/>
    <cellStyle name="Normal 57 7 2 3" xfId="19247" xr:uid="{00000000-0005-0000-0000-00009E4B0000}"/>
    <cellStyle name="Normal 57 7 3" xfId="19248" xr:uid="{00000000-0005-0000-0000-00009F4B0000}"/>
    <cellStyle name="Normal 57 7 4" xfId="19249" xr:uid="{00000000-0005-0000-0000-0000A04B0000}"/>
    <cellStyle name="Normal 57 8" xfId="19250" xr:uid="{00000000-0005-0000-0000-0000A14B0000}"/>
    <cellStyle name="Normal 57 8 2" xfId="19251" xr:uid="{00000000-0005-0000-0000-0000A24B0000}"/>
    <cellStyle name="Normal 57 8 3" xfId="19252" xr:uid="{00000000-0005-0000-0000-0000A34B0000}"/>
    <cellStyle name="Normal 57 9" xfId="19253" xr:uid="{00000000-0005-0000-0000-0000A44B0000}"/>
    <cellStyle name="Normal 58" xfId="19254" xr:uid="{00000000-0005-0000-0000-0000A54B0000}"/>
    <cellStyle name="Normal 58 10" xfId="19255" xr:uid="{00000000-0005-0000-0000-0000A64B0000}"/>
    <cellStyle name="Normal 58 11" xfId="19256" xr:uid="{00000000-0005-0000-0000-0000A74B0000}"/>
    <cellStyle name="Normal 58 2" xfId="19257" xr:uid="{00000000-0005-0000-0000-0000A84B0000}"/>
    <cellStyle name="Normal 58 2 10" xfId="19258" xr:uid="{00000000-0005-0000-0000-0000A94B0000}"/>
    <cellStyle name="Normal 58 2 2" xfId="19259" xr:uid="{00000000-0005-0000-0000-0000AA4B0000}"/>
    <cellStyle name="Normal 58 2 2 2" xfId="19260" xr:uid="{00000000-0005-0000-0000-0000AB4B0000}"/>
    <cellStyle name="Normal 58 2 2 2 2" xfId="19261" xr:uid="{00000000-0005-0000-0000-0000AC4B0000}"/>
    <cellStyle name="Normal 58 2 2 2 2 2" xfId="19262" xr:uid="{00000000-0005-0000-0000-0000AD4B0000}"/>
    <cellStyle name="Normal 58 2 2 2 2 3" xfId="19263" xr:uid="{00000000-0005-0000-0000-0000AE4B0000}"/>
    <cellStyle name="Normal 58 2 2 2 3" xfId="19264" xr:uid="{00000000-0005-0000-0000-0000AF4B0000}"/>
    <cellStyle name="Normal 58 2 2 2 4" xfId="19265" xr:uid="{00000000-0005-0000-0000-0000B04B0000}"/>
    <cellStyle name="Normal 58 2 2 3" xfId="19266" xr:uid="{00000000-0005-0000-0000-0000B14B0000}"/>
    <cellStyle name="Normal 58 2 2 3 2" xfId="19267" xr:uid="{00000000-0005-0000-0000-0000B24B0000}"/>
    <cellStyle name="Normal 58 2 2 3 2 2" xfId="19268" xr:uid="{00000000-0005-0000-0000-0000B34B0000}"/>
    <cellStyle name="Normal 58 2 2 3 2 3" xfId="19269" xr:uid="{00000000-0005-0000-0000-0000B44B0000}"/>
    <cellStyle name="Normal 58 2 2 3 3" xfId="19270" xr:uid="{00000000-0005-0000-0000-0000B54B0000}"/>
    <cellStyle name="Normal 58 2 2 3 4" xfId="19271" xr:uid="{00000000-0005-0000-0000-0000B64B0000}"/>
    <cellStyle name="Normal 58 2 2 4" xfId="19272" xr:uid="{00000000-0005-0000-0000-0000B74B0000}"/>
    <cellStyle name="Normal 58 2 2 4 2" xfId="19273" xr:uid="{00000000-0005-0000-0000-0000B84B0000}"/>
    <cellStyle name="Normal 58 2 2 4 2 2" xfId="19274" xr:uid="{00000000-0005-0000-0000-0000B94B0000}"/>
    <cellStyle name="Normal 58 2 2 4 2 3" xfId="19275" xr:uid="{00000000-0005-0000-0000-0000BA4B0000}"/>
    <cellStyle name="Normal 58 2 2 4 3" xfId="19276" xr:uid="{00000000-0005-0000-0000-0000BB4B0000}"/>
    <cellStyle name="Normal 58 2 2 4 4" xfId="19277" xr:uid="{00000000-0005-0000-0000-0000BC4B0000}"/>
    <cellStyle name="Normal 58 2 2 5" xfId="19278" xr:uid="{00000000-0005-0000-0000-0000BD4B0000}"/>
    <cellStyle name="Normal 58 2 2 5 2" xfId="19279" xr:uid="{00000000-0005-0000-0000-0000BE4B0000}"/>
    <cellStyle name="Normal 58 2 2 5 3" xfId="19280" xr:uid="{00000000-0005-0000-0000-0000BF4B0000}"/>
    <cellStyle name="Normal 58 2 2 6" xfId="19281" xr:uid="{00000000-0005-0000-0000-0000C04B0000}"/>
    <cellStyle name="Normal 58 2 2 7" xfId="19282" xr:uid="{00000000-0005-0000-0000-0000C14B0000}"/>
    <cellStyle name="Normal 58 2 3" xfId="19283" xr:uid="{00000000-0005-0000-0000-0000C24B0000}"/>
    <cellStyle name="Normal 58 2 4" xfId="19284" xr:uid="{00000000-0005-0000-0000-0000C34B0000}"/>
    <cellStyle name="Normal 58 2 4 2" xfId="19285" xr:uid="{00000000-0005-0000-0000-0000C44B0000}"/>
    <cellStyle name="Normal 58 2 4 2 2" xfId="19286" xr:uid="{00000000-0005-0000-0000-0000C54B0000}"/>
    <cellStyle name="Normal 58 2 4 2 3" xfId="19287" xr:uid="{00000000-0005-0000-0000-0000C64B0000}"/>
    <cellStyle name="Normal 58 2 4 3" xfId="19288" xr:uid="{00000000-0005-0000-0000-0000C74B0000}"/>
    <cellStyle name="Normal 58 2 4 4" xfId="19289" xr:uid="{00000000-0005-0000-0000-0000C84B0000}"/>
    <cellStyle name="Normal 58 2 5" xfId="19290" xr:uid="{00000000-0005-0000-0000-0000C94B0000}"/>
    <cellStyle name="Normal 58 2 5 2" xfId="19291" xr:uid="{00000000-0005-0000-0000-0000CA4B0000}"/>
    <cellStyle name="Normal 58 2 5 2 2" xfId="19292" xr:uid="{00000000-0005-0000-0000-0000CB4B0000}"/>
    <cellStyle name="Normal 58 2 5 2 3" xfId="19293" xr:uid="{00000000-0005-0000-0000-0000CC4B0000}"/>
    <cellStyle name="Normal 58 2 5 3" xfId="19294" xr:uid="{00000000-0005-0000-0000-0000CD4B0000}"/>
    <cellStyle name="Normal 58 2 5 4" xfId="19295" xr:uid="{00000000-0005-0000-0000-0000CE4B0000}"/>
    <cellStyle name="Normal 58 2 6" xfId="19296" xr:uid="{00000000-0005-0000-0000-0000CF4B0000}"/>
    <cellStyle name="Normal 58 2 6 2" xfId="19297" xr:uid="{00000000-0005-0000-0000-0000D04B0000}"/>
    <cellStyle name="Normal 58 2 6 2 2" xfId="19298" xr:uid="{00000000-0005-0000-0000-0000D14B0000}"/>
    <cellStyle name="Normal 58 2 6 2 3" xfId="19299" xr:uid="{00000000-0005-0000-0000-0000D24B0000}"/>
    <cellStyle name="Normal 58 2 6 3" xfId="19300" xr:uid="{00000000-0005-0000-0000-0000D34B0000}"/>
    <cellStyle name="Normal 58 2 6 4" xfId="19301" xr:uid="{00000000-0005-0000-0000-0000D44B0000}"/>
    <cellStyle name="Normal 58 2 7" xfId="19302" xr:uid="{00000000-0005-0000-0000-0000D54B0000}"/>
    <cellStyle name="Normal 58 2 7 2" xfId="19303" xr:uid="{00000000-0005-0000-0000-0000D64B0000}"/>
    <cellStyle name="Normal 58 2 7 3" xfId="19304" xr:uid="{00000000-0005-0000-0000-0000D74B0000}"/>
    <cellStyle name="Normal 58 2 8" xfId="19305" xr:uid="{00000000-0005-0000-0000-0000D84B0000}"/>
    <cellStyle name="Normal 58 2 9" xfId="19306" xr:uid="{00000000-0005-0000-0000-0000D94B0000}"/>
    <cellStyle name="Normal 58 3" xfId="19307" xr:uid="{00000000-0005-0000-0000-0000DA4B0000}"/>
    <cellStyle name="Normal 58 3 2" xfId="19308" xr:uid="{00000000-0005-0000-0000-0000DB4B0000}"/>
    <cellStyle name="Normal 58 3 2 2" xfId="19309" xr:uid="{00000000-0005-0000-0000-0000DC4B0000}"/>
    <cellStyle name="Normal 58 3 2 2 2" xfId="19310" xr:uid="{00000000-0005-0000-0000-0000DD4B0000}"/>
    <cellStyle name="Normal 58 3 2 2 3" xfId="19311" xr:uid="{00000000-0005-0000-0000-0000DE4B0000}"/>
    <cellStyle name="Normal 58 3 2 3" xfId="19312" xr:uid="{00000000-0005-0000-0000-0000DF4B0000}"/>
    <cellStyle name="Normal 58 3 2 4" xfId="19313" xr:uid="{00000000-0005-0000-0000-0000E04B0000}"/>
    <cellStyle name="Normal 58 3 2 5" xfId="19314" xr:uid="{00000000-0005-0000-0000-0000E14B0000}"/>
    <cellStyle name="Normal 58 3 3" xfId="19315" xr:uid="{00000000-0005-0000-0000-0000E24B0000}"/>
    <cellStyle name="Normal 58 3 3 2" xfId="19316" xr:uid="{00000000-0005-0000-0000-0000E34B0000}"/>
    <cellStyle name="Normal 58 3 3 2 2" xfId="19317" xr:uid="{00000000-0005-0000-0000-0000E44B0000}"/>
    <cellStyle name="Normal 58 3 3 2 3" xfId="19318" xr:uid="{00000000-0005-0000-0000-0000E54B0000}"/>
    <cellStyle name="Normal 58 3 3 3" xfId="19319" xr:uid="{00000000-0005-0000-0000-0000E64B0000}"/>
    <cellStyle name="Normal 58 3 3 4" xfId="19320" xr:uid="{00000000-0005-0000-0000-0000E74B0000}"/>
    <cellStyle name="Normal 58 3 4" xfId="19321" xr:uid="{00000000-0005-0000-0000-0000E84B0000}"/>
    <cellStyle name="Normal 58 3 4 2" xfId="19322" xr:uid="{00000000-0005-0000-0000-0000E94B0000}"/>
    <cellStyle name="Normal 58 3 4 2 2" xfId="19323" xr:uid="{00000000-0005-0000-0000-0000EA4B0000}"/>
    <cellStyle name="Normal 58 3 4 2 3" xfId="19324" xr:uid="{00000000-0005-0000-0000-0000EB4B0000}"/>
    <cellStyle name="Normal 58 3 4 3" xfId="19325" xr:uid="{00000000-0005-0000-0000-0000EC4B0000}"/>
    <cellStyle name="Normal 58 3 4 4" xfId="19326" xr:uid="{00000000-0005-0000-0000-0000ED4B0000}"/>
    <cellStyle name="Normal 58 3 5" xfId="19327" xr:uid="{00000000-0005-0000-0000-0000EE4B0000}"/>
    <cellStyle name="Normal 58 3 5 2" xfId="19328" xr:uid="{00000000-0005-0000-0000-0000EF4B0000}"/>
    <cellStyle name="Normal 58 3 5 3" xfId="19329" xr:uid="{00000000-0005-0000-0000-0000F04B0000}"/>
    <cellStyle name="Normal 58 3 6" xfId="19330" xr:uid="{00000000-0005-0000-0000-0000F14B0000}"/>
    <cellStyle name="Normal 58 3 7" xfId="19331" xr:uid="{00000000-0005-0000-0000-0000F24B0000}"/>
    <cellStyle name="Normal 58 4" xfId="19332" xr:uid="{00000000-0005-0000-0000-0000F34B0000}"/>
    <cellStyle name="Normal 58 5" xfId="19333" xr:uid="{00000000-0005-0000-0000-0000F44B0000}"/>
    <cellStyle name="Normal 58 5 2" xfId="19334" xr:uid="{00000000-0005-0000-0000-0000F54B0000}"/>
    <cellStyle name="Normal 58 5 2 2" xfId="19335" xr:uid="{00000000-0005-0000-0000-0000F64B0000}"/>
    <cellStyle name="Normal 58 5 2 3" xfId="19336" xr:uid="{00000000-0005-0000-0000-0000F74B0000}"/>
    <cellStyle name="Normal 58 5 3" xfId="19337" xr:uid="{00000000-0005-0000-0000-0000F84B0000}"/>
    <cellStyle name="Normal 58 5 4" xfId="19338" xr:uid="{00000000-0005-0000-0000-0000F94B0000}"/>
    <cellStyle name="Normal 58 6" xfId="19339" xr:uid="{00000000-0005-0000-0000-0000FA4B0000}"/>
    <cellStyle name="Normal 58 6 2" xfId="19340" xr:uid="{00000000-0005-0000-0000-0000FB4B0000}"/>
    <cellStyle name="Normal 58 6 2 2" xfId="19341" xr:uid="{00000000-0005-0000-0000-0000FC4B0000}"/>
    <cellStyle name="Normal 58 6 2 3" xfId="19342" xr:uid="{00000000-0005-0000-0000-0000FD4B0000}"/>
    <cellStyle name="Normal 58 6 3" xfId="19343" xr:uid="{00000000-0005-0000-0000-0000FE4B0000}"/>
    <cellStyle name="Normal 58 6 4" xfId="19344" xr:uid="{00000000-0005-0000-0000-0000FF4B0000}"/>
    <cellStyle name="Normal 58 7" xfId="19345" xr:uid="{00000000-0005-0000-0000-0000004C0000}"/>
    <cellStyle name="Normal 58 7 2" xfId="19346" xr:uid="{00000000-0005-0000-0000-0000014C0000}"/>
    <cellStyle name="Normal 58 7 2 2" xfId="19347" xr:uid="{00000000-0005-0000-0000-0000024C0000}"/>
    <cellStyle name="Normal 58 7 2 3" xfId="19348" xr:uid="{00000000-0005-0000-0000-0000034C0000}"/>
    <cellStyle name="Normal 58 7 3" xfId="19349" xr:uid="{00000000-0005-0000-0000-0000044C0000}"/>
    <cellStyle name="Normal 58 7 4" xfId="19350" xr:uid="{00000000-0005-0000-0000-0000054C0000}"/>
    <cellStyle name="Normal 58 8" xfId="19351" xr:uid="{00000000-0005-0000-0000-0000064C0000}"/>
    <cellStyle name="Normal 58 8 2" xfId="19352" xr:uid="{00000000-0005-0000-0000-0000074C0000}"/>
    <cellStyle name="Normal 58 8 3" xfId="19353" xr:uid="{00000000-0005-0000-0000-0000084C0000}"/>
    <cellStyle name="Normal 58 9" xfId="19354" xr:uid="{00000000-0005-0000-0000-0000094C0000}"/>
    <cellStyle name="Normal 59" xfId="19355" xr:uid="{00000000-0005-0000-0000-00000A4C0000}"/>
    <cellStyle name="Normal 59 10" xfId="19356" xr:uid="{00000000-0005-0000-0000-00000B4C0000}"/>
    <cellStyle name="Normal 59 11" xfId="19357" xr:uid="{00000000-0005-0000-0000-00000C4C0000}"/>
    <cellStyle name="Normal 59 2" xfId="19358" xr:uid="{00000000-0005-0000-0000-00000D4C0000}"/>
    <cellStyle name="Normal 59 2 2" xfId="19359" xr:uid="{00000000-0005-0000-0000-00000E4C0000}"/>
    <cellStyle name="Normal 59 2 3" xfId="19360" xr:uid="{00000000-0005-0000-0000-00000F4C0000}"/>
    <cellStyle name="Normal 59 2 3 2" xfId="19361" xr:uid="{00000000-0005-0000-0000-0000104C0000}"/>
    <cellStyle name="Normal 59 2 3 2 2" xfId="19362" xr:uid="{00000000-0005-0000-0000-0000114C0000}"/>
    <cellStyle name="Normal 59 2 3 2 2 2" xfId="19363" xr:uid="{00000000-0005-0000-0000-0000124C0000}"/>
    <cellStyle name="Normal 59 2 3 2 2 3" xfId="19364" xr:uid="{00000000-0005-0000-0000-0000134C0000}"/>
    <cellStyle name="Normal 59 2 3 2 3" xfId="19365" xr:uid="{00000000-0005-0000-0000-0000144C0000}"/>
    <cellStyle name="Normal 59 2 3 2 4" xfId="19366" xr:uid="{00000000-0005-0000-0000-0000154C0000}"/>
    <cellStyle name="Normal 59 2 3 3" xfId="19367" xr:uid="{00000000-0005-0000-0000-0000164C0000}"/>
    <cellStyle name="Normal 59 2 3 3 2" xfId="19368" xr:uid="{00000000-0005-0000-0000-0000174C0000}"/>
    <cellStyle name="Normal 59 2 3 3 2 2" xfId="19369" xr:uid="{00000000-0005-0000-0000-0000184C0000}"/>
    <cellStyle name="Normal 59 2 3 3 2 3" xfId="19370" xr:uid="{00000000-0005-0000-0000-0000194C0000}"/>
    <cellStyle name="Normal 59 2 3 3 3" xfId="19371" xr:uid="{00000000-0005-0000-0000-00001A4C0000}"/>
    <cellStyle name="Normal 59 2 3 3 4" xfId="19372" xr:uid="{00000000-0005-0000-0000-00001B4C0000}"/>
    <cellStyle name="Normal 59 2 3 4" xfId="19373" xr:uid="{00000000-0005-0000-0000-00001C4C0000}"/>
    <cellStyle name="Normal 59 2 3 4 2" xfId="19374" xr:uid="{00000000-0005-0000-0000-00001D4C0000}"/>
    <cellStyle name="Normal 59 2 3 4 2 2" xfId="19375" xr:uid="{00000000-0005-0000-0000-00001E4C0000}"/>
    <cellStyle name="Normal 59 2 3 4 2 3" xfId="19376" xr:uid="{00000000-0005-0000-0000-00001F4C0000}"/>
    <cellStyle name="Normal 59 2 3 4 3" xfId="19377" xr:uid="{00000000-0005-0000-0000-0000204C0000}"/>
    <cellStyle name="Normal 59 2 3 4 4" xfId="19378" xr:uid="{00000000-0005-0000-0000-0000214C0000}"/>
    <cellStyle name="Normal 59 2 3 5" xfId="19379" xr:uid="{00000000-0005-0000-0000-0000224C0000}"/>
    <cellStyle name="Normal 59 2 3 5 2" xfId="19380" xr:uid="{00000000-0005-0000-0000-0000234C0000}"/>
    <cellStyle name="Normal 59 2 3 5 3" xfId="19381" xr:uid="{00000000-0005-0000-0000-0000244C0000}"/>
    <cellStyle name="Normal 59 2 3 6" xfId="19382" xr:uid="{00000000-0005-0000-0000-0000254C0000}"/>
    <cellStyle name="Normal 59 2 3 7" xfId="19383" xr:uid="{00000000-0005-0000-0000-0000264C0000}"/>
    <cellStyle name="Normal 59 3" xfId="19384" xr:uid="{00000000-0005-0000-0000-0000274C0000}"/>
    <cellStyle name="Normal 59 3 2" xfId="19385" xr:uid="{00000000-0005-0000-0000-0000284C0000}"/>
    <cellStyle name="Normal 59 3 2 2" xfId="19386" xr:uid="{00000000-0005-0000-0000-0000294C0000}"/>
    <cellStyle name="Normal 59 3 2 2 2" xfId="19387" xr:uid="{00000000-0005-0000-0000-00002A4C0000}"/>
    <cellStyle name="Normal 59 3 2 2 2 2" xfId="19388" xr:uid="{00000000-0005-0000-0000-00002B4C0000}"/>
    <cellStyle name="Normal 59 3 2 2 2 3" xfId="19389" xr:uid="{00000000-0005-0000-0000-00002C4C0000}"/>
    <cellStyle name="Normal 59 3 2 2 3" xfId="19390" xr:uid="{00000000-0005-0000-0000-00002D4C0000}"/>
    <cellStyle name="Normal 59 3 2 2 4" xfId="19391" xr:uid="{00000000-0005-0000-0000-00002E4C0000}"/>
    <cellStyle name="Normal 59 3 2 3" xfId="19392" xr:uid="{00000000-0005-0000-0000-00002F4C0000}"/>
    <cellStyle name="Normal 59 3 2 3 2" xfId="19393" xr:uid="{00000000-0005-0000-0000-0000304C0000}"/>
    <cellStyle name="Normal 59 3 2 3 2 2" xfId="19394" xr:uid="{00000000-0005-0000-0000-0000314C0000}"/>
    <cellStyle name="Normal 59 3 2 3 2 3" xfId="19395" xr:uid="{00000000-0005-0000-0000-0000324C0000}"/>
    <cellStyle name="Normal 59 3 2 3 3" xfId="19396" xr:uid="{00000000-0005-0000-0000-0000334C0000}"/>
    <cellStyle name="Normal 59 3 2 3 4" xfId="19397" xr:uid="{00000000-0005-0000-0000-0000344C0000}"/>
    <cellStyle name="Normal 59 3 2 4" xfId="19398" xr:uid="{00000000-0005-0000-0000-0000354C0000}"/>
    <cellStyle name="Normal 59 3 2 4 2" xfId="19399" xr:uid="{00000000-0005-0000-0000-0000364C0000}"/>
    <cellStyle name="Normal 59 3 2 4 2 2" xfId="19400" xr:uid="{00000000-0005-0000-0000-0000374C0000}"/>
    <cellStyle name="Normal 59 3 2 4 2 3" xfId="19401" xr:uid="{00000000-0005-0000-0000-0000384C0000}"/>
    <cellStyle name="Normal 59 3 2 4 3" xfId="19402" xr:uid="{00000000-0005-0000-0000-0000394C0000}"/>
    <cellStyle name="Normal 59 3 2 4 4" xfId="19403" xr:uid="{00000000-0005-0000-0000-00003A4C0000}"/>
    <cellStyle name="Normal 59 3 2 5" xfId="19404" xr:uid="{00000000-0005-0000-0000-00003B4C0000}"/>
    <cellStyle name="Normal 59 3 2 5 2" xfId="19405" xr:uid="{00000000-0005-0000-0000-00003C4C0000}"/>
    <cellStyle name="Normal 59 3 2 5 3" xfId="19406" xr:uid="{00000000-0005-0000-0000-00003D4C0000}"/>
    <cellStyle name="Normal 59 3 2 6" xfId="19407" xr:uid="{00000000-0005-0000-0000-00003E4C0000}"/>
    <cellStyle name="Normal 59 3 2 7" xfId="19408" xr:uid="{00000000-0005-0000-0000-00003F4C0000}"/>
    <cellStyle name="Normal 59 3 3" xfId="19409" xr:uid="{00000000-0005-0000-0000-0000404C0000}"/>
    <cellStyle name="Normal 59 3 3 2" xfId="19410" xr:uid="{00000000-0005-0000-0000-0000414C0000}"/>
    <cellStyle name="Normal 59 3 3 2 2" xfId="19411" xr:uid="{00000000-0005-0000-0000-0000424C0000}"/>
    <cellStyle name="Normal 59 3 3 2 3" xfId="19412" xr:uid="{00000000-0005-0000-0000-0000434C0000}"/>
    <cellStyle name="Normal 59 3 3 3" xfId="19413" xr:uid="{00000000-0005-0000-0000-0000444C0000}"/>
    <cellStyle name="Normal 59 3 3 4" xfId="19414" xr:uid="{00000000-0005-0000-0000-0000454C0000}"/>
    <cellStyle name="Normal 59 3 4" xfId="19415" xr:uid="{00000000-0005-0000-0000-0000464C0000}"/>
    <cellStyle name="Normal 59 3 4 2" xfId="19416" xr:uid="{00000000-0005-0000-0000-0000474C0000}"/>
    <cellStyle name="Normal 59 3 4 2 2" xfId="19417" xr:uid="{00000000-0005-0000-0000-0000484C0000}"/>
    <cellStyle name="Normal 59 3 4 2 3" xfId="19418" xr:uid="{00000000-0005-0000-0000-0000494C0000}"/>
    <cellStyle name="Normal 59 3 4 3" xfId="19419" xr:uid="{00000000-0005-0000-0000-00004A4C0000}"/>
    <cellStyle name="Normal 59 3 4 4" xfId="19420" xr:uid="{00000000-0005-0000-0000-00004B4C0000}"/>
    <cellStyle name="Normal 59 3 5" xfId="19421" xr:uid="{00000000-0005-0000-0000-00004C4C0000}"/>
    <cellStyle name="Normal 59 3 5 2" xfId="19422" xr:uid="{00000000-0005-0000-0000-00004D4C0000}"/>
    <cellStyle name="Normal 59 3 5 2 2" xfId="19423" xr:uid="{00000000-0005-0000-0000-00004E4C0000}"/>
    <cellStyle name="Normal 59 3 5 2 3" xfId="19424" xr:uid="{00000000-0005-0000-0000-00004F4C0000}"/>
    <cellStyle name="Normal 59 3 5 3" xfId="19425" xr:uid="{00000000-0005-0000-0000-0000504C0000}"/>
    <cellStyle name="Normal 59 3 5 4" xfId="19426" xr:uid="{00000000-0005-0000-0000-0000514C0000}"/>
    <cellStyle name="Normal 59 3 6" xfId="19427" xr:uid="{00000000-0005-0000-0000-0000524C0000}"/>
    <cellStyle name="Normal 59 3 6 2" xfId="19428" xr:uid="{00000000-0005-0000-0000-0000534C0000}"/>
    <cellStyle name="Normal 59 3 6 3" xfId="19429" xr:uid="{00000000-0005-0000-0000-0000544C0000}"/>
    <cellStyle name="Normal 59 3 7" xfId="19430" xr:uid="{00000000-0005-0000-0000-0000554C0000}"/>
    <cellStyle name="Normal 59 3 8" xfId="19431" xr:uid="{00000000-0005-0000-0000-0000564C0000}"/>
    <cellStyle name="Normal 59 3 9" xfId="19432" xr:uid="{00000000-0005-0000-0000-0000574C0000}"/>
    <cellStyle name="Normal 59 4" xfId="19433" xr:uid="{00000000-0005-0000-0000-0000584C0000}"/>
    <cellStyle name="Normal 59 4 2" xfId="19434" xr:uid="{00000000-0005-0000-0000-0000594C0000}"/>
    <cellStyle name="Normal 59 4 2 2" xfId="19435" xr:uid="{00000000-0005-0000-0000-00005A4C0000}"/>
    <cellStyle name="Normal 59 4 2 2 2" xfId="19436" xr:uid="{00000000-0005-0000-0000-00005B4C0000}"/>
    <cellStyle name="Normal 59 4 2 2 3" xfId="19437" xr:uid="{00000000-0005-0000-0000-00005C4C0000}"/>
    <cellStyle name="Normal 59 4 2 3" xfId="19438" xr:uid="{00000000-0005-0000-0000-00005D4C0000}"/>
    <cellStyle name="Normal 59 4 2 4" xfId="19439" xr:uid="{00000000-0005-0000-0000-00005E4C0000}"/>
    <cellStyle name="Normal 59 4 3" xfId="19440" xr:uid="{00000000-0005-0000-0000-00005F4C0000}"/>
    <cellStyle name="Normal 59 4 3 2" xfId="19441" xr:uid="{00000000-0005-0000-0000-0000604C0000}"/>
    <cellStyle name="Normal 59 4 3 2 2" xfId="19442" xr:uid="{00000000-0005-0000-0000-0000614C0000}"/>
    <cellStyle name="Normal 59 4 3 2 3" xfId="19443" xr:uid="{00000000-0005-0000-0000-0000624C0000}"/>
    <cellStyle name="Normal 59 4 3 3" xfId="19444" xr:uid="{00000000-0005-0000-0000-0000634C0000}"/>
    <cellStyle name="Normal 59 4 3 4" xfId="19445" xr:uid="{00000000-0005-0000-0000-0000644C0000}"/>
    <cellStyle name="Normal 59 4 4" xfId="19446" xr:uid="{00000000-0005-0000-0000-0000654C0000}"/>
    <cellStyle name="Normal 59 4 4 2" xfId="19447" xr:uid="{00000000-0005-0000-0000-0000664C0000}"/>
    <cellStyle name="Normal 59 4 4 2 2" xfId="19448" xr:uid="{00000000-0005-0000-0000-0000674C0000}"/>
    <cellStyle name="Normal 59 4 4 2 3" xfId="19449" xr:uid="{00000000-0005-0000-0000-0000684C0000}"/>
    <cellStyle name="Normal 59 4 4 3" xfId="19450" xr:uid="{00000000-0005-0000-0000-0000694C0000}"/>
    <cellStyle name="Normal 59 4 4 4" xfId="19451" xr:uid="{00000000-0005-0000-0000-00006A4C0000}"/>
    <cellStyle name="Normal 59 4 5" xfId="19452" xr:uid="{00000000-0005-0000-0000-00006B4C0000}"/>
    <cellStyle name="Normal 59 4 5 2" xfId="19453" xr:uid="{00000000-0005-0000-0000-00006C4C0000}"/>
    <cellStyle name="Normal 59 4 5 3" xfId="19454" xr:uid="{00000000-0005-0000-0000-00006D4C0000}"/>
    <cellStyle name="Normal 59 4 6" xfId="19455" xr:uid="{00000000-0005-0000-0000-00006E4C0000}"/>
    <cellStyle name="Normal 59 4 7" xfId="19456" xr:uid="{00000000-0005-0000-0000-00006F4C0000}"/>
    <cellStyle name="Normal 59 5" xfId="19457" xr:uid="{00000000-0005-0000-0000-0000704C0000}"/>
    <cellStyle name="Normal 59 5 2" xfId="19458" xr:uid="{00000000-0005-0000-0000-0000714C0000}"/>
    <cellStyle name="Normal 59 5 2 2" xfId="19459" xr:uid="{00000000-0005-0000-0000-0000724C0000}"/>
    <cellStyle name="Normal 59 5 2 3" xfId="19460" xr:uid="{00000000-0005-0000-0000-0000734C0000}"/>
    <cellStyle name="Normal 59 5 3" xfId="19461" xr:uid="{00000000-0005-0000-0000-0000744C0000}"/>
    <cellStyle name="Normal 59 5 4" xfId="19462" xr:uid="{00000000-0005-0000-0000-0000754C0000}"/>
    <cellStyle name="Normal 59 6" xfId="19463" xr:uid="{00000000-0005-0000-0000-0000764C0000}"/>
    <cellStyle name="Normal 59 6 2" xfId="19464" xr:uid="{00000000-0005-0000-0000-0000774C0000}"/>
    <cellStyle name="Normal 59 6 2 2" xfId="19465" xr:uid="{00000000-0005-0000-0000-0000784C0000}"/>
    <cellStyle name="Normal 59 6 2 3" xfId="19466" xr:uid="{00000000-0005-0000-0000-0000794C0000}"/>
    <cellStyle name="Normal 59 6 3" xfId="19467" xr:uid="{00000000-0005-0000-0000-00007A4C0000}"/>
    <cellStyle name="Normal 59 6 4" xfId="19468" xr:uid="{00000000-0005-0000-0000-00007B4C0000}"/>
    <cellStyle name="Normal 59 7" xfId="19469" xr:uid="{00000000-0005-0000-0000-00007C4C0000}"/>
    <cellStyle name="Normal 59 7 2" xfId="19470" xr:uid="{00000000-0005-0000-0000-00007D4C0000}"/>
    <cellStyle name="Normal 59 7 2 2" xfId="19471" xr:uid="{00000000-0005-0000-0000-00007E4C0000}"/>
    <cellStyle name="Normal 59 7 2 3" xfId="19472" xr:uid="{00000000-0005-0000-0000-00007F4C0000}"/>
    <cellStyle name="Normal 59 7 3" xfId="19473" xr:uid="{00000000-0005-0000-0000-0000804C0000}"/>
    <cellStyle name="Normal 59 7 4" xfId="19474" xr:uid="{00000000-0005-0000-0000-0000814C0000}"/>
    <cellStyle name="Normal 59 8" xfId="19475" xr:uid="{00000000-0005-0000-0000-0000824C0000}"/>
    <cellStyle name="Normal 59 8 2" xfId="19476" xr:uid="{00000000-0005-0000-0000-0000834C0000}"/>
    <cellStyle name="Normal 59 8 3" xfId="19477" xr:uid="{00000000-0005-0000-0000-0000844C0000}"/>
    <cellStyle name="Normal 59 9" xfId="19478" xr:uid="{00000000-0005-0000-0000-0000854C0000}"/>
    <cellStyle name="Normal 6" xfId="38" xr:uid="{00000000-0005-0000-0000-0000864C0000}"/>
    <cellStyle name="Normal 6 10" xfId="19479" xr:uid="{00000000-0005-0000-0000-0000874C0000}"/>
    <cellStyle name="Normal 6 10 2" xfId="19480" xr:uid="{00000000-0005-0000-0000-0000884C0000}"/>
    <cellStyle name="Normal 6 10 2 2" xfId="19481" xr:uid="{00000000-0005-0000-0000-0000894C0000}"/>
    <cellStyle name="Normal 6 10 2 2 2" xfId="19482" xr:uid="{00000000-0005-0000-0000-00008A4C0000}"/>
    <cellStyle name="Normal 6 10 2 2 2 2" xfId="19483" xr:uid="{00000000-0005-0000-0000-00008B4C0000}"/>
    <cellStyle name="Normal 6 10 2 2 2 3" xfId="19484" xr:uid="{00000000-0005-0000-0000-00008C4C0000}"/>
    <cellStyle name="Normal 6 10 2 2 2 4" xfId="19485" xr:uid="{00000000-0005-0000-0000-00008D4C0000}"/>
    <cellStyle name="Normal 6 10 2 2 3" xfId="19486" xr:uid="{00000000-0005-0000-0000-00008E4C0000}"/>
    <cellStyle name="Normal 6 10 2 2 4" xfId="19487" xr:uid="{00000000-0005-0000-0000-00008F4C0000}"/>
    <cellStyle name="Normal 6 10 2 2 5" xfId="19488" xr:uid="{00000000-0005-0000-0000-0000904C0000}"/>
    <cellStyle name="Normal 6 10 2 3" xfId="19489" xr:uid="{00000000-0005-0000-0000-0000914C0000}"/>
    <cellStyle name="Normal 6 10 2 3 2" xfId="19490" xr:uid="{00000000-0005-0000-0000-0000924C0000}"/>
    <cellStyle name="Normal 6 10 2 3 2 2" xfId="19491" xr:uid="{00000000-0005-0000-0000-0000934C0000}"/>
    <cellStyle name="Normal 6 10 2 3 2 3" xfId="19492" xr:uid="{00000000-0005-0000-0000-0000944C0000}"/>
    <cellStyle name="Normal 6 10 2 3 3" xfId="19493" xr:uid="{00000000-0005-0000-0000-0000954C0000}"/>
    <cellStyle name="Normal 6 10 2 3 4" xfId="19494" xr:uid="{00000000-0005-0000-0000-0000964C0000}"/>
    <cellStyle name="Normal 6 10 2 3 5" xfId="19495" xr:uid="{00000000-0005-0000-0000-0000974C0000}"/>
    <cellStyle name="Normal 6 10 2 4" xfId="19496" xr:uid="{00000000-0005-0000-0000-0000984C0000}"/>
    <cellStyle name="Normal 6 10 2 4 2" xfId="19497" xr:uid="{00000000-0005-0000-0000-0000994C0000}"/>
    <cellStyle name="Normal 6 10 2 4 2 2" xfId="19498" xr:uid="{00000000-0005-0000-0000-00009A4C0000}"/>
    <cellStyle name="Normal 6 10 2 4 2 3" xfId="19499" xr:uid="{00000000-0005-0000-0000-00009B4C0000}"/>
    <cellStyle name="Normal 6 10 2 4 3" xfId="19500" xr:uid="{00000000-0005-0000-0000-00009C4C0000}"/>
    <cellStyle name="Normal 6 10 2 4 4" xfId="19501" xr:uid="{00000000-0005-0000-0000-00009D4C0000}"/>
    <cellStyle name="Normal 6 10 2 5" xfId="19502" xr:uid="{00000000-0005-0000-0000-00009E4C0000}"/>
    <cellStyle name="Normal 6 10 2 5 2" xfId="19503" xr:uid="{00000000-0005-0000-0000-00009F4C0000}"/>
    <cellStyle name="Normal 6 10 2 5 3" xfId="19504" xr:uid="{00000000-0005-0000-0000-0000A04C0000}"/>
    <cellStyle name="Normal 6 10 2 6" xfId="19505" xr:uid="{00000000-0005-0000-0000-0000A14C0000}"/>
    <cellStyle name="Normal 6 10 2 7" xfId="19506" xr:uid="{00000000-0005-0000-0000-0000A24C0000}"/>
    <cellStyle name="Normal 6 10 2 8" xfId="19507" xr:uid="{00000000-0005-0000-0000-0000A34C0000}"/>
    <cellStyle name="Normal 6 10 3" xfId="19508" xr:uid="{00000000-0005-0000-0000-0000A44C0000}"/>
    <cellStyle name="Normal 6 10 3 2" xfId="19509" xr:uid="{00000000-0005-0000-0000-0000A54C0000}"/>
    <cellStyle name="Normal 6 10 3 2 2" xfId="19510" xr:uid="{00000000-0005-0000-0000-0000A64C0000}"/>
    <cellStyle name="Normal 6 10 3 2 2 2" xfId="19511" xr:uid="{00000000-0005-0000-0000-0000A74C0000}"/>
    <cellStyle name="Normal 6 10 3 2 3" xfId="19512" xr:uid="{00000000-0005-0000-0000-0000A84C0000}"/>
    <cellStyle name="Normal 6 10 3 2 4" xfId="19513" xr:uid="{00000000-0005-0000-0000-0000A94C0000}"/>
    <cellStyle name="Normal 6 10 3 3" xfId="19514" xr:uid="{00000000-0005-0000-0000-0000AA4C0000}"/>
    <cellStyle name="Normal 6 10 3 3 2" xfId="19515" xr:uid="{00000000-0005-0000-0000-0000AB4C0000}"/>
    <cellStyle name="Normal 6 10 3 4" xfId="19516" xr:uid="{00000000-0005-0000-0000-0000AC4C0000}"/>
    <cellStyle name="Normal 6 10 3 5" xfId="19517" xr:uid="{00000000-0005-0000-0000-0000AD4C0000}"/>
    <cellStyle name="Normal 6 10 4" xfId="19518" xr:uid="{00000000-0005-0000-0000-0000AE4C0000}"/>
    <cellStyle name="Normal 6 10 4 2" xfId="19519" xr:uid="{00000000-0005-0000-0000-0000AF4C0000}"/>
    <cellStyle name="Normal 6 10 4 2 2" xfId="19520" xr:uid="{00000000-0005-0000-0000-0000B04C0000}"/>
    <cellStyle name="Normal 6 10 4 2 3" xfId="19521" xr:uid="{00000000-0005-0000-0000-0000B14C0000}"/>
    <cellStyle name="Normal 6 10 4 2 4" xfId="19522" xr:uid="{00000000-0005-0000-0000-0000B24C0000}"/>
    <cellStyle name="Normal 6 10 4 3" xfId="19523" xr:uid="{00000000-0005-0000-0000-0000B34C0000}"/>
    <cellStyle name="Normal 6 10 4 4" xfId="19524" xr:uid="{00000000-0005-0000-0000-0000B44C0000}"/>
    <cellStyle name="Normal 6 10 4 5" xfId="19525" xr:uid="{00000000-0005-0000-0000-0000B54C0000}"/>
    <cellStyle name="Normal 6 10 5" xfId="19526" xr:uid="{00000000-0005-0000-0000-0000B64C0000}"/>
    <cellStyle name="Normal 6 10 5 2" xfId="19527" xr:uid="{00000000-0005-0000-0000-0000B74C0000}"/>
    <cellStyle name="Normal 6 10 5 2 2" xfId="19528" xr:uid="{00000000-0005-0000-0000-0000B84C0000}"/>
    <cellStyle name="Normal 6 10 5 2 3" xfId="19529" xr:uid="{00000000-0005-0000-0000-0000B94C0000}"/>
    <cellStyle name="Normal 6 10 5 3" xfId="19530" xr:uid="{00000000-0005-0000-0000-0000BA4C0000}"/>
    <cellStyle name="Normal 6 10 5 4" xfId="19531" xr:uid="{00000000-0005-0000-0000-0000BB4C0000}"/>
    <cellStyle name="Normal 6 10 5 5" xfId="19532" xr:uid="{00000000-0005-0000-0000-0000BC4C0000}"/>
    <cellStyle name="Normal 6 10 6" xfId="19533" xr:uid="{00000000-0005-0000-0000-0000BD4C0000}"/>
    <cellStyle name="Normal 6 10 6 2" xfId="19534" xr:uid="{00000000-0005-0000-0000-0000BE4C0000}"/>
    <cellStyle name="Normal 6 10 6 3" xfId="19535" xr:uid="{00000000-0005-0000-0000-0000BF4C0000}"/>
    <cellStyle name="Normal 6 10 7" xfId="19536" xr:uid="{00000000-0005-0000-0000-0000C04C0000}"/>
    <cellStyle name="Normal 6 10 8" xfId="19537" xr:uid="{00000000-0005-0000-0000-0000C14C0000}"/>
    <cellStyle name="Normal 6 10 9" xfId="19538" xr:uid="{00000000-0005-0000-0000-0000C24C0000}"/>
    <cellStyle name="Normal 6 11" xfId="19539" xr:uid="{00000000-0005-0000-0000-0000C34C0000}"/>
    <cellStyle name="Normal 6 11 2" xfId="19540" xr:uid="{00000000-0005-0000-0000-0000C44C0000}"/>
    <cellStyle name="Normal 6 11 2 2" xfId="19541" xr:uid="{00000000-0005-0000-0000-0000C54C0000}"/>
    <cellStyle name="Normal 6 11 2 2 2" xfId="19542" xr:uid="{00000000-0005-0000-0000-0000C64C0000}"/>
    <cellStyle name="Normal 6 11 2 3" xfId="19543" xr:uid="{00000000-0005-0000-0000-0000C74C0000}"/>
    <cellStyle name="Normal 6 11 2 4" xfId="19544" xr:uid="{00000000-0005-0000-0000-0000C84C0000}"/>
    <cellStyle name="Normal 6 11 3" xfId="19545" xr:uid="{00000000-0005-0000-0000-0000C94C0000}"/>
    <cellStyle name="Normal 6 11 3 2" xfId="19546" xr:uid="{00000000-0005-0000-0000-0000CA4C0000}"/>
    <cellStyle name="Normal 6 11 3 2 2" xfId="19547" xr:uid="{00000000-0005-0000-0000-0000CB4C0000}"/>
    <cellStyle name="Normal 6 11 3 3" xfId="19548" xr:uid="{00000000-0005-0000-0000-0000CC4C0000}"/>
    <cellStyle name="Normal 6 11 4" xfId="19549" xr:uid="{00000000-0005-0000-0000-0000CD4C0000}"/>
    <cellStyle name="Normal 6 11 4 2" xfId="19550" xr:uid="{00000000-0005-0000-0000-0000CE4C0000}"/>
    <cellStyle name="Normal 6 11 5" xfId="19551" xr:uid="{00000000-0005-0000-0000-0000CF4C0000}"/>
    <cellStyle name="Normal 6 11 6" xfId="19552" xr:uid="{00000000-0005-0000-0000-0000D04C0000}"/>
    <cellStyle name="Normal 6 12" xfId="19553" xr:uid="{00000000-0005-0000-0000-0000D14C0000}"/>
    <cellStyle name="Normal 6 12 2" xfId="19554" xr:uid="{00000000-0005-0000-0000-0000D24C0000}"/>
    <cellStyle name="Normal 6 12 2 2" xfId="19555" xr:uid="{00000000-0005-0000-0000-0000D34C0000}"/>
    <cellStyle name="Normal 6 12 2 2 2" xfId="19556" xr:uid="{00000000-0005-0000-0000-0000D44C0000}"/>
    <cellStyle name="Normal 6 12 2 2 2 2" xfId="19557" xr:uid="{00000000-0005-0000-0000-0000D54C0000}"/>
    <cellStyle name="Normal 6 12 2 2 3" xfId="19558" xr:uid="{00000000-0005-0000-0000-0000D64C0000}"/>
    <cellStyle name="Normal 6 12 2 2 4" xfId="19559" xr:uid="{00000000-0005-0000-0000-0000D74C0000}"/>
    <cellStyle name="Normal 6 12 2 3" xfId="19560" xr:uid="{00000000-0005-0000-0000-0000D84C0000}"/>
    <cellStyle name="Normal 6 12 2 3 2" xfId="19561" xr:uid="{00000000-0005-0000-0000-0000D94C0000}"/>
    <cellStyle name="Normal 6 12 2 4" xfId="19562" xr:uid="{00000000-0005-0000-0000-0000DA4C0000}"/>
    <cellStyle name="Normal 6 12 2 5" xfId="19563" xr:uid="{00000000-0005-0000-0000-0000DB4C0000}"/>
    <cellStyle name="Normal 6 12 3" xfId="19564" xr:uid="{00000000-0005-0000-0000-0000DC4C0000}"/>
    <cellStyle name="Normal 6 12 3 2" xfId="19565" xr:uid="{00000000-0005-0000-0000-0000DD4C0000}"/>
    <cellStyle name="Normal 6 12 3 2 2" xfId="19566" xr:uid="{00000000-0005-0000-0000-0000DE4C0000}"/>
    <cellStyle name="Normal 6 12 3 2 2 2" xfId="19567" xr:uid="{00000000-0005-0000-0000-0000DF4C0000}"/>
    <cellStyle name="Normal 6 12 3 2 3" xfId="19568" xr:uid="{00000000-0005-0000-0000-0000E04C0000}"/>
    <cellStyle name="Normal 6 12 3 2 4" xfId="19569" xr:uid="{00000000-0005-0000-0000-0000E14C0000}"/>
    <cellStyle name="Normal 6 12 3 3" xfId="19570" xr:uid="{00000000-0005-0000-0000-0000E24C0000}"/>
    <cellStyle name="Normal 6 12 3 3 2" xfId="19571" xr:uid="{00000000-0005-0000-0000-0000E34C0000}"/>
    <cellStyle name="Normal 6 12 3 4" xfId="19572" xr:uid="{00000000-0005-0000-0000-0000E44C0000}"/>
    <cellStyle name="Normal 6 12 3 5" xfId="19573" xr:uid="{00000000-0005-0000-0000-0000E54C0000}"/>
    <cellStyle name="Normal 6 12 4" xfId="19574" xr:uid="{00000000-0005-0000-0000-0000E64C0000}"/>
    <cellStyle name="Normal 6 12 4 2" xfId="19575" xr:uid="{00000000-0005-0000-0000-0000E74C0000}"/>
    <cellStyle name="Normal 6 12 4 2 2" xfId="19576" xr:uid="{00000000-0005-0000-0000-0000E84C0000}"/>
    <cellStyle name="Normal 6 12 4 2 3" xfId="19577" xr:uid="{00000000-0005-0000-0000-0000E94C0000}"/>
    <cellStyle name="Normal 6 12 4 2 4" xfId="19578" xr:uid="{00000000-0005-0000-0000-0000EA4C0000}"/>
    <cellStyle name="Normal 6 12 4 3" xfId="19579" xr:uid="{00000000-0005-0000-0000-0000EB4C0000}"/>
    <cellStyle name="Normal 6 12 4 4" xfId="19580" xr:uid="{00000000-0005-0000-0000-0000EC4C0000}"/>
    <cellStyle name="Normal 6 12 4 5" xfId="19581" xr:uid="{00000000-0005-0000-0000-0000ED4C0000}"/>
    <cellStyle name="Normal 6 12 5" xfId="19582" xr:uid="{00000000-0005-0000-0000-0000EE4C0000}"/>
    <cellStyle name="Normal 6 12 5 2" xfId="19583" xr:uid="{00000000-0005-0000-0000-0000EF4C0000}"/>
    <cellStyle name="Normal 6 12 5 3" xfId="19584" xr:uid="{00000000-0005-0000-0000-0000F04C0000}"/>
    <cellStyle name="Normal 6 12 5 4" xfId="19585" xr:uid="{00000000-0005-0000-0000-0000F14C0000}"/>
    <cellStyle name="Normal 6 12 6" xfId="19586" xr:uid="{00000000-0005-0000-0000-0000F24C0000}"/>
    <cellStyle name="Normal 6 12 7" xfId="19587" xr:uid="{00000000-0005-0000-0000-0000F34C0000}"/>
    <cellStyle name="Normal 6 12 8" xfId="19588" xr:uid="{00000000-0005-0000-0000-0000F44C0000}"/>
    <cellStyle name="Normal 6 13" xfId="19589" xr:uid="{00000000-0005-0000-0000-0000F54C0000}"/>
    <cellStyle name="Normal 6 13 2" xfId="19590" xr:uid="{00000000-0005-0000-0000-0000F64C0000}"/>
    <cellStyle name="Normal 6 13 2 2" xfId="19591" xr:uid="{00000000-0005-0000-0000-0000F74C0000}"/>
    <cellStyle name="Normal 6 13 2 2 2" xfId="19592" xr:uid="{00000000-0005-0000-0000-0000F84C0000}"/>
    <cellStyle name="Normal 6 13 2 2 2 2" xfId="19593" xr:uid="{00000000-0005-0000-0000-0000F94C0000}"/>
    <cellStyle name="Normal 6 13 2 2 3" xfId="19594" xr:uid="{00000000-0005-0000-0000-0000FA4C0000}"/>
    <cellStyle name="Normal 6 13 2 2 4" xfId="19595" xr:uid="{00000000-0005-0000-0000-0000FB4C0000}"/>
    <cellStyle name="Normal 6 13 2 3" xfId="19596" xr:uid="{00000000-0005-0000-0000-0000FC4C0000}"/>
    <cellStyle name="Normal 6 13 2 3 2" xfId="19597" xr:uid="{00000000-0005-0000-0000-0000FD4C0000}"/>
    <cellStyle name="Normal 6 13 2 4" xfId="19598" xr:uid="{00000000-0005-0000-0000-0000FE4C0000}"/>
    <cellStyle name="Normal 6 13 2 5" xfId="19599" xr:uid="{00000000-0005-0000-0000-0000FF4C0000}"/>
    <cellStyle name="Normal 6 13 3" xfId="19600" xr:uid="{00000000-0005-0000-0000-0000004D0000}"/>
    <cellStyle name="Normal 6 13 3 2" xfId="19601" xr:uid="{00000000-0005-0000-0000-0000014D0000}"/>
    <cellStyle name="Normal 6 13 3 2 2" xfId="19602" xr:uid="{00000000-0005-0000-0000-0000024D0000}"/>
    <cellStyle name="Normal 6 13 3 2 3" xfId="19603" xr:uid="{00000000-0005-0000-0000-0000034D0000}"/>
    <cellStyle name="Normal 6 13 3 3" xfId="19604" xr:uid="{00000000-0005-0000-0000-0000044D0000}"/>
    <cellStyle name="Normal 6 13 3 3 2" xfId="19605" xr:uid="{00000000-0005-0000-0000-0000054D0000}"/>
    <cellStyle name="Normal 6 13 3 4" xfId="19606" xr:uid="{00000000-0005-0000-0000-0000064D0000}"/>
    <cellStyle name="Normal 6 13 4" xfId="19607" xr:uid="{00000000-0005-0000-0000-0000074D0000}"/>
    <cellStyle name="Normal 6 13 4 2" xfId="19608" xr:uid="{00000000-0005-0000-0000-0000084D0000}"/>
    <cellStyle name="Normal 6 13 4 3" xfId="19609" xr:uid="{00000000-0005-0000-0000-0000094D0000}"/>
    <cellStyle name="Normal 6 13 5" xfId="19610" xr:uid="{00000000-0005-0000-0000-00000A4D0000}"/>
    <cellStyle name="Normal 6 13 5 2" xfId="19611" xr:uid="{00000000-0005-0000-0000-00000B4D0000}"/>
    <cellStyle name="Normal 6 13 6" xfId="19612" xr:uid="{00000000-0005-0000-0000-00000C4D0000}"/>
    <cellStyle name="Normal 6 14" xfId="19613" xr:uid="{00000000-0005-0000-0000-00000D4D0000}"/>
    <cellStyle name="Normal 6 14 2" xfId="19614" xr:uid="{00000000-0005-0000-0000-00000E4D0000}"/>
    <cellStyle name="Normal 6 14 2 2" xfId="19615" xr:uid="{00000000-0005-0000-0000-00000F4D0000}"/>
    <cellStyle name="Normal 6 14 2 2 2" xfId="19616" xr:uid="{00000000-0005-0000-0000-0000104D0000}"/>
    <cellStyle name="Normal 6 14 2 2 3" xfId="19617" xr:uid="{00000000-0005-0000-0000-0000114D0000}"/>
    <cellStyle name="Normal 6 14 2 3" xfId="19618" xr:uid="{00000000-0005-0000-0000-0000124D0000}"/>
    <cellStyle name="Normal 6 14 2 3 2" xfId="19619" xr:uid="{00000000-0005-0000-0000-0000134D0000}"/>
    <cellStyle name="Normal 6 14 2 4" xfId="19620" xr:uid="{00000000-0005-0000-0000-0000144D0000}"/>
    <cellStyle name="Normal 6 14 3" xfId="19621" xr:uid="{00000000-0005-0000-0000-0000154D0000}"/>
    <cellStyle name="Normal 6 14 3 2" xfId="19622" xr:uid="{00000000-0005-0000-0000-0000164D0000}"/>
    <cellStyle name="Normal 6 14 3 2 2" xfId="19623" xr:uid="{00000000-0005-0000-0000-0000174D0000}"/>
    <cellStyle name="Normal 6 14 3 3" xfId="19624" xr:uid="{00000000-0005-0000-0000-0000184D0000}"/>
    <cellStyle name="Normal 6 14 3 4" xfId="19625" xr:uid="{00000000-0005-0000-0000-0000194D0000}"/>
    <cellStyle name="Normal 6 14 4" xfId="19626" xr:uid="{00000000-0005-0000-0000-00001A4D0000}"/>
    <cellStyle name="Normal 6 14 4 2" xfId="19627" xr:uid="{00000000-0005-0000-0000-00001B4D0000}"/>
    <cellStyle name="Normal 6 14 4 3" xfId="19628" xr:uid="{00000000-0005-0000-0000-00001C4D0000}"/>
    <cellStyle name="Normal 6 14 5" xfId="19629" xr:uid="{00000000-0005-0000-0000-00001D4D0000}"/>
    <cellStyle name="Normal 6 14 6" xfId="19630" xr:uid="{00000000-0005-0000-0000-00001E4D0000}"/>
    <cellStyle name="Normal 6 15" xfId="19631" xr:uid="{00000000-0005-0000-0000-00001F4D0000}"/>
    <cellStyle name="Normal 6 15 2" xfId="19632" xr:uid="{00000000-0005-0000-0000-0000204D0000}"/>
    <cellStyle name="Normal 6 15 2 2" xfId="19633" xr:uid="{00000000-0005-0000-0000-0000214D0000}"/>
    <cellStyle name="Normal 6 15 2 2 2" xfId="19634" xr:uid="{00000000-0005-0000-0000-0000224D0000}"/>
    <cellStyle name="Normal 6 15 2 2 3" xfId="19635" xr:uid="{00000000-0005-0000-0000-0000234D0000}"/>
    <cellStyle name="Normal 6 15 2 3" xfId="19636" xr:uid="{00000000-0005-0000-0000-0000244D0000}"/>
    <cellStyle name="Normal 6 15 2 3 2" xfId="19637" xr:uid="{00000000-0005-0000-0000-0000254D0000}"/>
    <cellStyle name="Normal 6 15 2 4" xfId="19638" xr:uid="{00000000-0005-0000-0000-0000264D0000}"/>
    <cellStyle name="Normal 6 15 3" xfId="19639" xr:uid="{00000000-0005-0000-0000-0000274D0000}"/>
    <cellStyle name="Normal 6 15 3 2" xfId="19640" xr:uid="{00000000-0005-0000-0000-0000284D0000}"/>
    <cellStyle name="Normal 6 15 3 2 2" xfId="19641" xr:uid="{00000000-0005-0000-0000-0000294D0000}"/>
    <cellStyle name="Normal 6 15 3 3" xfId="19642" xr:uid="{00000000-0005-0000-0000-00002A4D0000}"/>
    <cellStyle name="Normal 6 15 3 4" xfId="19643" xr:uid="{00000000-0005-0000-0000-00002B4D0000}"/>
    <cellStyle name="Normal 6 15 4" xfId="19644" xr:uid="{00000000-0005-0000-0000-00002C4D0000}"/>
    <cellStyle name="Normal 6 15 4 2" xfId="19645" xr:uid="{00000000-0005-0000-0000-00002D4D0000}"/>
    <cellStyle name="Normal 6 15 4 3" xfId="19646" xr:uid="{00000000-0005-0000-0000-00002E4D0000}"/>
    <cellStyle name="Normal 6 15 5" xfId="19647" xr:uid="{00000000-0005-0000-0000-00002F4D0000}"/>
    <cellStyle name="Normal 6 15 6" xfId="19648" xr:uid="{00000000-0005-0000-0000-0000304D0000}"/>
    <cellStyle name="Normal 6 16" xfId="19649" xr:uid="{00000000-0005-0000-0000-0000314D0000}"/>
    <cellStyle name="Normal 6 16 2" xfId="19650" xr:uid="{00000000-0005-0000-0000-0000324D0000}"/>
    <cellStyle name="Normal 6 16 2 2" xfId="19651" xr:uid="{00000000-0005-0000-0000-0000334D0000}"/>
    <cellStyle name="Normal 6 16 2 2 2" xfId="19652" xr:uid="{00000000-0005-0000-0000-0000344D0000}"/>
    <cellStyle name="Normal 6 16 2 2 3" xfId="19653" xr:uid="{00000000-0005-0000-0000-0000354D0000}"/>
    <cellStyle name="Normal 6 16 2 3" xfId="19654" xr:uid="{00000000-0005-0000-0000-0000364D0000}"/>
    <cellStyle name="Normal 6 16 2 3 2" xfId="19655" xr:uid="{00000000-0005-0000-0000-0000374D0000}"/>
    <cellStyle name="Normal 6 16 2 4" xfId="19656" xr:uid="{00000000-0005-0000-0000-0000384D0000}"/>
    <cellStyle name="Normal 6 16 3" xfId="19657" xr:uid="{00000000-0005-0000-0000-0000394D0000}"/>
    <cellStyle name="Normal 6 16 3 2" xfId="19658" xr:uid="{00000000-0005-0000-0000-00003A4D0000}"/>
    <cellStyle name="Normal 6 16 3 2 2" xfId="19659" xr:uid="{00000000-0005-0000-0000-00003B4D0000}"/>
    <cellStyle name="Normal 6 16 3 3" xfId="19660" xr:uid="{00000000-0005-0000-0000-00003C4D0000}"/>
    <cellStyle name="Normal 6 16 3 4" xfId="19661" xr:uid="{00000000-0005-0000-0000-00003D4D0000}"/>
    <cellStyle name="Normal 6 16 4" xfId="19662" xr:uid="{00000000-0005-0000-0000-00003E4D0000}"/>
    <cellStyle name="Normal 6 16 4 2" xfId="19663" xr:uid="{00000000-0005-0000-0000-00003F4D0000}"/>
    <cellStyle name="Normal 6 16 4 3" xfId="19664" xr:uid="{00000000-0005-0000-0000-0000404D0000}"/>
    <cellStyle name="Normal 6 16 5" xfId="19665" xr:uid="{00000000-0005-0000-0000-0000414D0000}"/>
    <cellStyle name="Normal 6 16 6" xfId="19666" xr:uid="{00000000-0005-0000-0000-0000424D0000}"/>
    <cellStyle name="Normal 6 17" xfId="19667" xr:uid="{00000000-0005-0000-0000-0000434D0000}"/>
    <cellStyle name="Normal 6 17 2" xfId="19668" xr:uid="{00000000-0005-0000-0000-0000444D0000}"/>
    <cellStyle name="Normal 6 17 2 2" xfId="19669" xr:uid="{00000000-0005-0000-0000-0000454D0000}"/>
    <cellStyle name="Normal 6 17 2 2 2" xfId="19670" xr:uid="{00000000-0005-0000-0000-0000464D0000}"/>
    <cellStyle name="Normal 6 17 2 3" xfId="19671" xr:uid="{00000000-0005-0000-0000-0000474D0000}"/>
    <cellStyle name="Normal 6 17 3" xfId="19672" xr:uid="{00000000-0005-0000-0000-0000484D0000}"/>
    <cellStyle name="Normal 6 17 3 2" xfId="19673" xr:uid="{00000000-0005-0000-0000-0000494D0000}"/>
    <cellStyle name="Normal 6 17 3 2 2" xfId="19674" xr:uid="{00000000-0005-0000-0000-00004A4D0000}"/>
    <cellStyle name="Normal 6 17 3 3" xfId="19675" xr:uid="{00000000-0005-0000-0000-00004B4D0000}"/>
    <cellStyle name="Normal 6 17 4" xfId="19676" xr:uid="{00000000-0005-0000-0000-00004C4D0000}"/>
    <cellStyle name="Normal 6 17 4 2" xfId="19677" xr:uid="{00000000-0005-0000-0000-00004D4D0000}"/>
    <cellStyle name="Normal 6 17 5" xfId="19678" xr:uid="{00000000-0005-0000-0000-00004E4D0000}"/>
    <cellStyle name="Normal 6 17 6" xfId="19679" xr:uid="{00000000-0005-0000-0000-00004F4D0000}"/>
    <cellStyle name="Normal 6 18" xfId="19680" xr:uid="{00000000-0005-0000-0000-0000504D0000}"/>
    <cellStyle name="Normal 6 18 2" xfId="19681" xr:uid="{00000000-0005-0000-0000-0000514D0000}"/>
    <cellStyle name="Normal 6 18 2 2" xfId="19682" xr:uid="{00000000-0005-0000-0000-0000524D0000}"/>
    <cellStyle name="Normal 6 18 2 2 2" xfId="19683" xr:uid="{00000000-0005-0000-0000-0000534D0000}"/>
    <cellStyle name="Normal 6 18 2 3" xfId="19684" xr:uid="{00000000-0005-0000-0000-0000544D0000}"/>
    <cellStyle name="Normal 6 18 2 4" xfId="19685" xr:uid="{00000000-0005-0000-0000-0000554D0000}"/>
    <cellStyle name="Normal 6 18 3" xfId="19686" xr:uid="{00000000-0005-0000-0000-0000564D0000}"/>
    <cellStyle name="Normal 6 18 3 2" xfId="19687" xr:uid="{00000000-0005-0000-0000-0000574D0000}"/>
    <cellStyle name="Normal 6 18 3 2 2" xfId="19688" xr:uid="{00000000-0005-0000-0000-0000584D0000}"/>
    <cellStyle name="Normal 6 18 3 3" xfId="19689" xr:uid="{00000000-0005-0000-0000-0000594D0000}"/>
    <cellStyle name="Normal 6 18 3 4" xfId="19690" xr:uid="{00000000-0005-0000-0000-00005A4D0000}"/>
    <cellStyle name="Normal 6 18 4" xfId="19691" xr:uid="{00000000-0005-0000-0000-00005B4D0000}"/>
    <cellStyle name="Normal 6 18 4 2" xfId="19692" xr:uid="{00000000-0005-0000-0000-00005C4D0000}"/>
    <cellStyle name="Normal 6 18 5" xfId="19693" xr:uid="{00000000-0005-0000-0000-00005D4D0000}"/>
    <cellStyle name="Normal 6 18 6" xfId="19694" xr:uid="{00000000-0005-0000-0000-00005E4D0000}"/>
    <cellStyle name="Normal 6 19" xfId="19695" xr:uid="{00000000-0005-0000-0000-00005F4D0000}"/>
    <cellStyle name="Normal 6 19 2" xfId="19696" xr:uid="{00000000-0005-0000-0000-0000604D0000}"/>
    <cellStyle name="Normal 6 19 2 2" xfId="19697" xr:uid="{00000000-0005-0000-0000-0000614D0000}"/>
    <cellStyle name="Normal 6 19 3" xfId="19698" xr:uid="{00000000-0005-0000-0000-0000624D0000}"/>
    <cellStyle name="Normal 6 19 4" xfId="19699" xr:uid="{00000000-0005-0000-0000-0000634D0000}"/>
    <cellStyle name="Normal 6 2" xfId="19700" xr:uid="{00000000-0005-0000-0000-0000644D0000}"/>
    <cellStyle name="Normal 6 2 10" xfId="19701" xr:uid="{00000000-0005-0000-0000-0000654D0000}"/>
    <cellStyle name="Normal 6 2 10 2" xfId="19702" xr:uid="{00000000-0005-0000-0000-0000664D0000}"/>
    <cellStyle name="Normal 6 2 10 2 2" xfId="19703" xr:uid="{00000000-0005-0000-0000-0000674D0000}"/>
    <cellStyle name="Normal 6 2 10 2 2 2" xfId="19704" xr:uid="{00000000-0005-0000-0000-0000684D0000}"/>
    <cellStyle name="Normal 6 2 10 2 2 2 2" xfId="19705" xr:uid="{00000000-0005-0000-0000-0000694D0000}"/>
    <cellStyle name="Normal 6 2 10 2 2 2 3" xfId="19706" xr:uid="{00000000-0005-0000-0000-00006A4D0000}"/>
    <cellStyle name="Normal 6 2 10 2 2 3" xfId="19707" xr:uid="{00000000-0005-0000-0000-00006B4D0000}"/>
    <cellStyle name="Normal 6 2 10 2 2 4" xfId="19708" xr:uid="{00000000-0005-0000-0000-00006C4D0000}"/>
    <cellStyle name="Normal 6 2 10 2 3" xfId="19709" xr:uid="{00000000-0005-0000-0000-00006D4D0000}"/>
    <cellStyle name="Normal 6 2 10 2 3 2" xfId="19710" xr:uid="{00000000-0005-0000-0000-00006E4D0000}"/>
    <cellStyle name="Normal 6 2 10 2 3 2 2" xfId="19711" xr:uid="{00000000-0005-0000-0000-00006F4D0000}"/>
    <cellStyle name="Normal 6 2 10 2 3 2 3" xfId="19712" xr:uid="{00000000-0005-0000-0000-0000704D0000}"/>
    <cellStyle name="Normal 6 2 10 2 3 3" xfId="19713" xr:uid="{00000000-0005-0000-0000-0000714D0000}"/>
    <cellStyle name="Normal 6 2 10 2 3 4" xfId="19714" xr:uid="{00000000-0005-0000-0000-0000724D0000}"/>
    <cellStyle name="Normal 6 2 10 2 4" xfId="19715" xr:uid="{00000000-0005-0000-0000-0000734D0000}"/>
    <cellStyle name="Normal 6 2 10 2 4 2" xfId="19716" xr:uid="{00000000-0005-0000-0000-0000744D0000}"/>
    <cellStyle name="Normal 6 2 10 2 4 2 2" xfId="19717" xr:uid="{00000000-0005-0000-0000-0000754D0000}"/>
    <cellStyle name="Normal 6 2 10 2 4 2 3" xfId="19718" xr:uid="{00000000-0005-0000-0000-0000764D0000}"/>
    <cellStyle name="Normal 6 2 10 2 4 3" xfId="19719" xr:uid="{00000000-0005-0000-0000-0000774D0000}"/>
    <cellStyle name="Normal 6 2 10 2 4 4" xfId="19720" xr:uid="{00000000-0005-0000-0000-0000784D0000}"/>
    <cellStyle name="Normal 6 2 10 2 5" xfId="19721" xr:uid="{00000000-0005-0000-0000-0000794D0000}"/>
    <cellStyle name="Normal 6 2 10 2 5 2" xfId="19722" xr:uid="{00000000-0005-0000-0000-00007A4D0000}"/>
    <cellStyle name="Normal 6 2 10 2 5 3" xfId="19723" xr:uid="{00000000-0005-0000-0000-00007B4D0000}"/>
    <cellStyle name="Normal 6 2 10 2 6" xfId="19724" xr:uid="{00000000-0005-0000-0000-00007C4D0000}"/>
    <cellStyle name="Normal 6 2 10 2 7" xfId="19725" xr:uid="{00000000-0005-0000-0000-00007D4D0000}"/>
    <cellStyle name="Normal 6 2 10 3" xfId="19726" xr:uid="{00000000-0005-0000-0000-00007E4D0000}"/>
    <cellStyle name="Normal 6 2 10 3 2" xfId="19727" xr:uid="{00000000-0005-0000-0000-00007F4D0000}"/>
    <cellStyle name="Normal 6 2 10 3 2 2" xfId="19728" xr:uid="{00000000-0005-0000-0000-0000804D0000}"/>
    <cellStyle name="Normal 6 2 10 3 2 3" xfId="19729" xr:uid="{00000000-0005-0000-0000-0000814D0000}"/>
    <cellStyle name="Normal 6 2 10 3 3" xfId="19730" xr:uid="{00000000-0005-0000-0000-0000824D0000}"/>
    <cellStyle name="Normal 6 2 10 3 4" xfId="19731" xr:uid="{00000000-0005-0000-0000-0000834D0000}"/>
    <cellStyle name="Normal 6 2 10 4" xfId="19732" xr:uid="{00000000-0005-0000-0000-0000844D0000}"/>
    <cellStyle name="Normal 6 2 10 4 2" xfId="19733" xr:uid="{00000000-0005-0000-0000-0000854D0000}"/>
    <cellStyle name="Normal 6 2 10 4 2 2" xfId="19734" xr:uid="{00000000-0005-0000-0000-0000864D0000}"/>
    <cellStyle name="Normal 6 2 10 4 2 3" xfId="19735" xr:uid="{00000000-0005-0000-0000-0000874D0000}"/>
    <cellStyle name="Normal 6 2 10 4 3" xfId="19736" xr:uid="{00000000-0005-0000-0000-0000884D0000}"/>
    <cellStyle name="Normal 6 2 10 4 4" xfId="19737" xr:uid="{00000000-0005-0000-0000-0000894D0000}"/>
    <cellStyle name="Normal 6 2 10 5" xfId="19738" xr:uid="{00000000-0005-0000-0000-00008A4D0000}"/>
    <cellStyle name="Normal 6 2 10 5 2" xfId="19739" xr:uid="{00000000-0005-0000-0000-00008B4D0000}"/>
    <cellStyle name="Normal 6 2 10 5 2 2" xfId="19740" xr:uid="{00000000-0005-0000-0000-00008C4D0000}"/>
    <cellStyle name="Normal 6 2 10 5 2 3" xfId="19741" xr:uid="{00000000-0005-0000-0000-00008D4D0000}"/>
    <cellStyle name="Normal 6 2 10 5 3" xfId="19742" xr:uid="{00000000-0005-0000-0000-00008E4D0000}"/>
    <cellStyle name="Normal 6 2 10 5 4" xfId="19743" xr:uid="{00000000-0005-0000-0000-00008F4D0000}"/>
    <cellStyle name="Normal 6 2 10 6" xfId="19744" xr:uid="{00000000-0005-0000-0000-0000904D0000}"/>
    <cellStyle name="Normal 6 2 10 6 2" xfId="19745" xr:uid="{00000000-0005-0000-0000-0000914D0000}"/>
    <cellStyle name="Normal 6 2 10 6 3" xfId="19746" xr:uid="{00000000-0005-0000-0000-0000924D0000}"/>
    <cellStyle name="Normal 6 2 10 7" xfId="19747" xr:uid="{00000000-0005-0000-0000-0000934D0000}"/>
    <cellStyle name="Normal 6 2 10 8" xfId="19748" xr:uid="{00000000-0005-0000-0000-0000944D0000}"/>
    <cellStyle name="Normal 6 2 10 9" xfId="19749" xr:uid="{00000000-0005-0000-0000-0000954D0000}"/>
    <cellStyle name="Normal 6 2 11" xfId="19750" xr:uid="{00000000-0005-0000-0000-0000964D0000}"/>
    <cellStyle name="Normal 6 2 11 2" xfId="19751" xr:uid="{00000000-0005-0000-0000-0000974D0000}"/>
    <cellStyle name="Normal 6 2 11 2 2" xfId="19752" xr:uid="{00000000-0005-0000-0000-0000984D0000}"/>
    <cellStyle name="Normal 6 2 11 2 2 2" xfId="19753" xr:uid="{00000000-0005-0000-0000-0000994D0000}"/>
    <cellStyle name="Normal 6 2 11 2 2 2 2" xfId="19754" xr:uid="{00000000-0005-0000-0000-00009A4D0000}"/>
    <cellStyle name="Normal 6 2 11 2 2 2 3" xfId="19755" xr:uid="{00000000-0005-0000-0000-00009B4D0000}"/>
    <cellStyle name="Normal 6 2 11 2 2 3" xfId="19756" xr:uid="{00000000-0005-0000-0000-00009C4D0000}"/>
    <cellStyle name="Normal 6 2 11 2 2 4" xfId="19757" xr:uid="{00000000-0005-0000-0000-00009D4D0000}"/>
    <cellStyle name="Normal 6 2 11 2 3" xfId="19758" xr:uid="{00000000-0005-0000-0000-00009E4D0000}"/>
    <cellStyle name="Normal 6 2 11 2 3 2" xfId="19759" xr:uid="{00000000-0005-0000-0000-00009F4D0000}"/>
    <cellStyle name="Normal 6 2 11 2 3 2 2" xfId="19760" xr:uid="{00000000-0005-0000-0000-0000A04D0000}"/>
    <cellStyle name="Normal 6 2 11 2 3 2 3" xfId="19761" xr:uid="{00000000-0005-0000-0000-0000A14D0000}"/>
    <cellStyle name="Normal 6 2 11 2 3 3" xfId="19762" xr:uid="{00000000-0005-0000-0000-0000A24D0000}"/>
    <cellStyle name="Normal 6 2 11 2 3 4" xfId="19763" xr:uid="{00000000-0005-0000-0000-0000A34D0000}"/>
    <cellStyle name="Normal 6 2 11 2 4" xfId="19764" xr:uid="{00000000-0005-0000-0000-0000A44D0000}"/>
    <cellStyle name="Normal 6 2 11 2 4 2" xfId="19765" xr:uid="{00000000-0005-0000-0000-0000A54D0000}"/>
    <cellStyle name="Normal 6 2 11 2 4 2 2" xfId="19766" xr:uid="{00000000-0005-0000-0000-0000A64D0000}"/>
    <cellStyle name="Normal 6 2 11 2 4 2 3" xfId="19767" xr:uid="{00000000-0005-0000-0000-0000A74D0000}"/>
    <cellStyle name="Normal 6 2 11 2 4 3" xfId="19768" xr:uid="{00000000-0005-0000-0000-0000A84D0000}"/>
    <cellStyle name="Normal 6 2 11 2 4 4" xfId="19769" xr:uid="{00000000-0005-0000-0000-0000A94D0000}"/>
    <cellStyle name="Normal 6 2 11 2 5" xfId="19770" xr:uid="{00000000-0005-0000-0000-0000AA4D0000}"/>
    <cellStyle name="Normal 6 2 11 2 5 2" xfId="19771" xr:uid="{00000000-0005-0000-0000-0000AB4D0000}"/>
    <cellStyle name="Normal 6 2 11 2 5 3" xfId="19772" xr:uid="{00000000-0005-0000-0000-0000AC4D0000}"/>
    <cellStyle name="Normal 6 2 11 2 6" xfId="19773" xr:uid="{00000000-0005-0000-0000-0000AD4D0000}"/>
    <cellStyle name="Normal 6 2 11 2 7" xfId="19774" xr:uid="{00000000-0005-0000-0000-0000AE4D0000}"/>
    <cellStyle name="Normal 6 2 11 3" xfId="19775" xr:uid="{00000000-0005-0000-0000-0000AF4D0000}"/>
    <cellStyle name="Normal 6 2 11 3 2" xfId="19776" xr:uid="{00000000-0005-0000-0000-0000B04D0000}"/>
    <cellStyle name="Normal 6 2 11 3 2 2" xfId="19777" xr:uid="{00000000-0005-0000-0000-0000B14D0000}"/>
    <cellStyle name="Normal 6 2 11 3 2 3" xfId="19778" xr:uid="{00000000-0005-0000-0000-0000B24D0000}"/>
    <cellStyle name="Normal 6 2 11 3 3" xfId="19779" xr:uid="{00000000-0005-0000-0000-0000B34D0000}"/>
    <cellStyle name="Normal 6 2 11 3 4" xfId="19780" xr:uid="{00000000-0005-0000-0000-0000B44D0000}"/>
    <cellStyle name="Normal 6 2 11 4" xfId="19781" xr:uid="{00000000-0005-0000-0000-0000B54D0000}"/>
    <cellStyle name="Normal 6 2 11 4 2" xfId="19782" xr:uid="{00000000-0005-0000-0000-0000B64D0000}"/>
    <cellStyle name="Normal 6 2 11 4 2 2" xfId="19783" xr:uid="{00000000-0005-0000-0000-0000B74D0000}"/>
    <cellStyle name="Normal 6 2 11 4 2 3" xfId="19784" xr:uid="{00000000-0005-0000-0000-0000B84D0000}"/>
    <cellStyle name="Normal 6 2 11 4 3" xfId="19785" xr:uid="{00000000-0005-0000-0000-0000B94D0000}"/>
    <cellStyle name="Normal 6 2 11 4 4" xfId="19786" xr:uid="{00000000-0005-0000-0000-0000BA4D0000}"/>
    <cellStyle name="Normal 6 2 11 5" xfId="19787" xr:uid="{00000000-0005-0000-0000-0000BB4D0000}"/>
    <cellStyle name="Normal 6 2 11 5 2" xfId="19788" xr:uid="{00000000-0005-0000-0000-0000BC4D0000}"/>
    <cellStyle name="Normal 6 2 11 5 2 2" xfId="19789" xr:uid="{00000000-0005-0000-0000-0000BD4D0000}"/>
    <cellStyle name="Normal 6 2 11 5 2 3" xfId="19790" xr:uid="{00000000-0005-0000-0000-0000BE4D0000}"/>
    <cellStyle name="Normal 6 2 11 5 3" xfId="19791" xr:uid="{00000000-0005-0000-0000-0000BF4D0000}"/>
    <cellStyle name="Normal 6 2 11 5 4" xfId="19792" xr:uid="{00000000-0005-0000-0000-0000C04D0000}"/>
    <cellStyle name="Normal 6 2 11 6" xfId="19793" xr:uid="{00000000-0005-0000-0000-0000C14D0000}"/>
    <cellStyle name="Normal 6 2 11 6 2" xfId="19794" xr:uid="{00000000-0005-0000-0000-0000C24D0000}"/>
    <cellStyle name="Normal 6 2 11 6 3" xfId="19795" xr:uid="{00000000-0005-0000-0000-0000C34D0000}"/>
    <cellStyle name="Normal 6 2 11 7" xfId="19796" xr:uid="{00000000-0005-0000-0000-0000C44D0000}"/>
    <cellStyle name="Normal 6 2 11 8" xfId="19797" xr:uid="{00000000-0005-0000-0000-0000C54D0000}"/>
    <cellStyle name="Normal 6 2 11 9" xfId="19798" xr:uid="{00000000-0005-0000-0000-0000C64D0000}"/>
    <cellStyle name="Normal 6 2 12" xfId="19799" xr:uid="{00000000-0005-0000-0000-0000C74D0000}"/>
    <cellStyle name="Normal 6 2 12 2" xfId="19800" xr:uid="{00000000-0005-0000-0000-0000C84D0000}"/>
    <cellStyle name="Normal 6 2 12 2 2" xfId="19801" xr:uid="{00000000-0005-0000-0000-0000C94D0000}"/>
    <cellStyle name="Normal 6 2 12 2 2 2" xfId="19802" xr:uid="{00000000-0005-0000-0000-0000CA4D0000}"/>
    <cellStyle name="Normal 6 2 12 2 2 2 2" xfId="19803" xr:uid="{00000000-0005-0000-0000-0000CB4D0000}"/>
    <cellStyle name="Normal 6 2 12 2 2 2 3" xfId="19804" xr:uid="{00000000-0005-0000-0000-0000CC4D0000}"/>
    <cellStyle name="Normal 6 2 12 2 2 3" xfId="19805" xr:uid="{00000000-0005-0000-0000-0000CD4D0000}"/>
    <cellStyle name="Normal 6 2 12 2 2 4" xfId="19806" xr:uid="{00000000-0005-0000-0000-0000CE4D0000}"/>
    <cellStyle name="Normal 6 2 12 2 3" xfId="19807" xr:uid="{00000000-0005-0000-0000-0000CF4D0000}"/>
    <cellStyle name="Normal 6 2 12 2 3 2" xfId="19808" xr:uid="{00000000-0005-0000-0000-0000D04D0000}"/>
    <cellStyle name="Normal 6 2 12 2 3 2 2" xfId="19809" xr:uid="{00000000-0005-0000-0000-0000D14D0000}"/>
    <cellStyle name="Normal 6 2 12 2 3 2 3" xfId="19810" xr:uid="{00000000-0005-0000-0000-0000D24D0000}"/>
    <cellStyle name="Normal 6 2 12 2 3 3" xfId="19811" xr:uid="{00000000-0005-0000-0000-0000D34D0000}"/>
    <cellStyle name="Normal 6 2 12 2 3 4" xfId="19812" xr:uid="{00000000-0005-0000-0000-0000D44D0000}"/>
    <cellStyle name="Normal 6 2 12 2 4" xfId="19813" xr:uid="{00000000-0005-0000-0000-0000D54D0000}"/>
    <cellStyle name="Normal 6 2 12 2 4 2" xfId="19814" xr:uid="{00000000-0005-0000-0000-0000D64D0000}"/>
    <cellStyle name="Normal 6 2 12 2 4 2 2" xfId="19815" xr:uid="{00000000-0005-0000-0000-0000D74D0000}"/>
    <cellStyle name="Normal 6 2 12 2 4 2 3" xfId="19816" xr:uid="{00000000-0005-0000-0000-0000D84D0000}"/>
    <cellStyle name="Normal 6 2 12 2 4 3" xfId="19817" xr:uid="{00000000-0005-0000-0000-0000D94D0000}"/>
    <cellStyle name="Normal 6 2 12 2 4 4" xfId="19818" xr:uid="{00000000-0005-0000-0000-0000DA4D0000}"/>
    <cellStyle name="Normal 6 2 12 2 5" xfId="19819" xr:uid="{00000000-0005-0000-0000-0000DB4D0000}"/>
    <cellStyle name="Normal 6 2 12 2 5 2" xfId="19820" xr:uid="{00000000-0005-0000-0000-0000DC4D0000}"/>
    <cellStyle name="Normal 6 2 12 2 5 3" xfId="19821" xr:uid="{00000000-0005-0000-0000-0000DD4D0000}"/>
    <cellStyle name="Normal 6 2 12 2 6" xfId="19822" xr:uid="{00000000-0005-0000-0000-0000DE4D0000}"/>
    <cellStyle name="Normal 6 2 12 2 7" xfId="19823" xr:uid="{00000000-0005-0000-0000-0000DF4D0000}"/>
    <cellStyle name="Normal 6 2 12 3" xfId="19824" xr:uid="{00000000-0005-0000-0000-0000E04D0000}"/>
    <cellStyle name="Normal 6 2 12 3 2" xfId="19825" xr:uid="{00000000-0005-0000-0000-0000E14D0000}"/>
    <cellStyle name="Normal 6 2 12 3 2 2" xfId="19826" xr:uid="{00000000-0005-0000-0000-0000E24D0000}"/>
    <cellStyle name="Normal 6 2 12 3 2 3" xfId="19827" xr:uid="{00000000-0005-0000-0000-0000E34D0000}"/>
    <cellStyle name="Normal 6 2 12 3 3" xfId="19828" xr:uid="{00000000-0005-0000-0000-0000E44D0000}"/>
    <cellStyle name="Normal 6 2 12 3 4" xfId="19829" xr:uid="{00000000-0005-0000-0000-0000E54D0000}"/>
    <cellStyle name="Normal 6 2 12 4" xfId="19830" xr:uid="{00000000-0005-0000-0000-0000E64D0000}"/>
    <cellStyle name="Normal 6 2 12 4 2" xfId="19831" xr:uid="{00000000-0005-0000-0000-0000E74D0000}"/>
    <cellStyle name="Normal 6 2 12 4 2 2" xfId="19832" xr:uid="{00000000-0005-0000-0000-0000E84D0000}"/>
    <cellStyle name="Normal 6 2 12 4 2 3" xfId="19833" xr:uid="{00000000-0005-0000-0000-0000E94D0000}"/>
    <cellStyle name="Normal 6 2 12 4 3" xfId="19834" xr:uid="{00000000-0005-0000-0000-0000EA4D0000}"/>
    <cellStyle name="Normal 6 2 12 4 4" xfId="19835" xr:uid="{00000000-0005-0000-0000-0000EB4D0000}"/>
    <cellStyle name="Normal 6 2 12 5" xfId="19836" xr:uid="{00000000-0005-0000-0000-0000EC4D0000}"/>
    <cellStyle name="Normal 6 2 12 5 2" xfId="19837" xr:uid="{00000000-0005-0000-0000-0000ED4D0000}"/>
    <cellStyle name="Normal 6 2 12 5 2 2" xfId="19838" xr:uid="{00000000-0005-0000-0000-0000EE4D0000}"/>
    <cellStyle name="Normal 6 2 12 5 2 3" xfId="19839" xr:uid="{00000000-0005-0000-0000-0000EF4D0000}"/>
    <cellStyle name="Normal 6 2 12 5 3" xfId="19840" xr:uid="{00000000-0005-0000-0000-0000F04D0000}"/>
    <cellStyle name="Normal 6 2 12 5 4" xfId="19841" xr:uid="{00000000-0005-0000-0000-0000F14D0000}"/>
    <cellStyle name="Normal 6 2 12 6" xfId="19842" xr:uid="{00000000-0005-0000-0000-0000F24D0000}"/>
    <cellStyle name="Normal 6 2 12 6 2" xfId="19843" xr:uid="{00000000-0005-0000-0000-0000F34D0000}"/>
    <cellStyle name="Normal 6 2 12 6 3" xfId="19844" xr:uid="{00000000-0005-0000-0000-0000F44D0000}"/>
    <cellStyle name="Normal 6 2 12 7" xfId="19845" xr:uid="{00000000-0005-0000-0000-0000F54D0000}"/>
    <cellStyle name="Normal 6 2 12 8" xfId="19846" xr:uid="{00000000-0005-0000-0000-0000F64D0000}"/>
    <cellStyle name="Normal 6 2 12 9" xfId="19847" xr:uid="{00000000-0005-0000-0000-0000F74D0000}"/>
    <cellStyle name="Normal 6 2 13" xfId="19848" xr:uid="{00000000-0005-0000-0000-0000F84D0000}"/>
    <cellStyle name="Normal 6 2 13 2" xfId="19849" xr:uid="{00000000-0005-0000-0000-0000F94D0000}"/>
    <cellStyle name="Normal 6 2 13 2 2" xfId="19850" xr:uid="{00000000-0005-0000-0000-0000FA4D0000}"/>
    <cellStyle name="Normal 6 2 13 2 2 2" xfId="19851" xr:uid="{00000000-0005-0000-0000-0000FB4D0000}"/>
    <cellStyle name="Normal 6 2 13 2 2 2 2" xfId="19852" xr:uid="{00000000-0005-0000-0000-0000FC4D0000}"/>
    <cellStyle name="Normal 6 2 13 2 2 2 3" xfId="19853" xr:uid="{00000000-0005-0000-0000-0000FD4D0000}"/>
    <cellStyle name="Normal 6 2 13 2 2 3" xfId="19854" xr:uid="{00000000-0005-0000-0000-0000FE4D0000}"/>
    <cellStyle name="Normal 6 2 13 2 2 4" xfId="19855" xr:uid="{00000000-0005-0000-0000-0000FF4D0000}"/>
    <cellStyle name="Normal 6 2 13 2 3" xfId="19856" xr:uid="{00000000-0005-0000-0000-0000004E0000}"/>
    <cellStyle name="Normal 6 2 13 2 3 2" xfId="19857" xr:uid="{00000000-0005-0000-0000-0000014E0000}"/>
    <cellStyle name="Normal 6 2 13 2 3 2 2" xfId="19858" xr:uid="{00000000-0005-0000-0000-0000024E0000}"/>
    <cellStyle name="Normal 6 2 13 2 3 2 3" xfId="19859" xr:uid="{00000000-0005-0000-0000-0000034E0000}"/>
    <cellStyle name="Normal 6 2 13 2 3 3" xfId="19860" xr:uid="{00000000-0005-0000-0000-0000044E0000}"/>
    <cellStyle name="Normal 6 2 13 2 3 4" xfId="19861" xr:uid="{00000000-0005-0000-0000-0000054E0000}"/>
    <cellStyle name="Normal 6 2 13 2 4" xfId="19862" xr:uid="{00000000-0005-0000-0000-0000064E0000}"/>
    <cellStyle name="Normal 6 2 13 2 4 2" xfId="19863" xr:uid="{00000000-0005-0000-0000-0000074E0000}"/>
    <cellStyle name="Normal 6 2 13 2 4 2 2" xfId="19864" xr:uid="{00000000-0005-0000-0000-0000084E0000}"/>
    <cellStyle name="Normal 6 2 13 2 4 2 3" xfId="19865" xr:uid="{00000000-0005-0000-0000-0000094E0000}"/>
    <cellStyle name="Normal 6 2 13 2 4 3" xfId="19866" xr:uid="{00000000-0005-0000-0000-00000A4E0000}"/>
    <cellStyle name="Normal 6 2 13 2 4 4" xfId="19867" xr:uid="{00000000-0005-0000-0000-00000B4E0000}"/>
    <cellStyle name="Normal 6 2 13 2 5" xfId="19868" xr:uid="{00000000-0005-0000-0000-00000C4E0000}"/>
    <cellStyle name="Normal 6 2 13 2 5 2" xfId="19869" xr:uid="{00000000-0005-0000-0000-00000D4E0000}"/>
    <cellStyle name="Normal 6 2 13 2 5 3" xfId="19870" xr:uid="{00000000-0005-0000-0000-00000E4E0000}"/>
    <cellStyle name="Normal 6 2 13 2 6" xfId="19871" xr:uid="{00000000-0005-0000-0000-00000F4E0000}"/>
    <cellStyle name="Normal 6 2 13 2 7" xfId="19872" xr:uid="{00000000-0005-0000-0000-0000104E0000}"/>
    <cellStyle name="Normal 6 2 13 3" xfId="19873" xr:uid="{00000000-0005-0000-0000-0000114E0000}"/>
    <cellStyle name="Normal 6 2 13 3 2" xfId="19874" xr:uid="{00000000-0005-0000-0000-0000124E0000}"/>
    <cellStyle name="Normal 6 2 13 3 2 2" xfId="19875" xr:uid="{00000000-0005-0000-0000-0000134E0000}"/>
    <cellStyle name="Normal 6 2 13 3 2 3" xfId="19876" xr:uid="{00000000-0005-0000-0000-0000144E0000}"/>
    <cellStyle name="Normal 6 2 13 3 3" xfId="19877" xr:uid="{00000000-0005-0000-0000-0000154E0000}"/>
    <cellStyle name="Normal 6 2 13 3 4" xfId="19878" xr:uid="{00000000-0005-0000-0000-0000164E0000}"/>
    <cellStyle name="Normal 6 2 13 4" xfId="19879" xr:uid="{00000000-0005-0000-0000-0000174E0000}"/>
    <cellStyle name="Normal 6 2 13 4 2" xfId="19880" xr:uid="{00000000-0005-0000-0000-0000184E0000}"/>
    <cellStyle name="Normal 6 2 13 4 2 2" xfId="19881" xr:uid="{00000000-0005-0000-0000-0000194E0000}"/>
    <cellStyle name="Normal 6 2 13 4 2 3" xfId="19882" xr:uid="{00000000-0005-0000-0000-00001A4E0000}"/>
    <cellStyle name="Normal 6 2 13 4 3" xfId="19883" xr:uid="{00000000-0005-0000-0000-00001B4E0000}"/>
    <cellStyle name="Normal 6 2 13 4 4" xfId="19884" xr:uid="{00000000-0005-0000-0000-00001C4E0000}"/>
    <cellStyle name="Normal 6 2 13 5" xfId="19885" xr:uid="{00000000-0005-0000-0000-00001D4E0000}"/>
    <cellStyle name="Normal 6 2 13 5 2" xfId="19886" xr:uid="{00000000-0005-0000-0000-00001E4E0000}"/>
    <cellStyle name="Normal 6 2 13 5 2 2" xfId="19887" xr:uid="{00000000-0005-0000-0000-00001F4E0000}"/>
    <cellStyle name="Normal 6 2 13 5 2 3" xfId="19888" xr:uid="{00000000-0005-0000-0000-0000204E0000}"/>
    <cellStyle name="Normal 6 2 13 5 3" xfId="19889" xr:uid="{00000000-0005-0000-0000-0000214E0000}"/>
    <cellStyle name="Normal 6 2 13 5 4" xfId="19890" xr:uid="{00000000-0005-0000-0000-0000224E0000}"/>
    <cellStyle name="Normal 6 2 13 6" xfId="19891" xr:uid="{00000000-0005-0000-0000-0000234E0000}"/>
    <cellStyle name="Normal 6 2 13 6 2" xfId="19892" xr:uid="{00000000-0005-0000-0000-0000244E0000}"/>
    <cellStyle name="Normal 6 2 13 6 3" xfId="19893" xr:uid="{00000000-0005-0000-0000-0000254E0000}"/>
    <cellStyle name="Normal 6 2 13 7" xfId="19894" xr:uid="{00000000-0005-0000-0000-0000264E0000}"/>
    <cellStyle name="Normal 6 2 13 8" xfId="19895" xr:uid="{00000000-0005-0000-0000-0000274E0000}"/>
    <cellStyle name="Normal 6 2 13 9" xfId="19896" xr:uid="{00000000-0005-0000-0000-0000284E0000}"/>
    <cellStyle name="Normal 6 2 14" xfId="19897" xr:uid="{00000000-0005-0000-0000-0000294E0000}"/>
    <cellStyle name="Normal 6 2 14 2" xfId="19898" xr:uid="{00000000-0005-0000-0000-00002A4E0000}"/>
    <cellStyle name="Normal 6 2 14 2 2" xfId="19899" xr:uid="{00000000-0005-0000-0000-00002B4E0000}"/>
    <cellStyle name="Normal 6 2 14 2 2 2" xfId="19900" xr:uid="{00000000-0005-0000-0000-00002C4E0000}"/>
    <cellStyle name="Normal 6 2 14 2 2 3" xfId="19901" xr:uid="{00000000-0005-0000-0000-00002D4E0000}"/>
    <cellStyle name="Normal 6 2 14 2 3" xfId="19902" xr:uid="{00000000-0005-0000-0000-00002E4E0000}"/>
    <cellStyle name="Normal 6 2 14 2 4" xfId="19903" xr:uid="{00000000-0005-0000-0000-00002F4E0000}"/>
    <cellStyle name="Normal 6 2 14 3" xfId="19904" xr:uid="{00000000-0005-0000-0000-0000304E0000}"/>
    <cellStyle name="Normal 6 2 14 3 2" xfId="19905" xr:uid="{00000000-0005-0000-0000-0000314E0000}"/>
    <cellStyle name="Normal 6 2 14 3 2 2" xfId="19906" xr:uid="{00000000-0005-0000-0000-0000324E0000}"/>
    <cellStyle name="Normal 6 2 14 3 2 3" xfId="19907" xr:uid="{00000000-0005-0000-0000-0000334E0000}"/>
    <cellStyle name="Normal 6 2 14 3 3" xfId="19908" xr:uid="{00000000-0005-0000-0000-0000344E0000}"/>
    <cellStyle name="Normal 6 2 14 3 4" xfId="19909" xr:uid="{00000000-0005-0000-0000-0000354E0000}"/>
    <cellStyle name="Normal 6 2 14 4" xfId="19910" xr:uid="{00000000-0005-0000-0000-0000364E0000}"/>
    <cellStyle name="Normal 6 2 14 4 2" xfId="19911" xr:uid="{00000000-0005-0000-0000-0000374E0000}"/>
    <cellStyle name="Normal 6 2 14 4 2 2" xfId="19912" xr:uid="{00000000-0005-0000-0000-0000384E0000}"/>
    <cellStyle name="Normal 6 2 14 4 2 3" xfId="19913" xr:uid="{00000000-0005-0000-0000-0000394E0000}"/>
    <cellStyle name="Normal 6 2 14 4 3" xfId="19914" xr:uid="{00000000-0005-0000-0000-00003A4E0000}"/>
    <cellStyle name="Normal 6 2 14 4 4" xfId="19915" xr:uid="{00000000-0005-0000-0000-00003B4E0000}"/>
    <cellStyle name="Normal 6 2 14 5" xfId="19916" xr:uid="{00000000-0005-0000-0000-00003C4E0000}"/>
    <cellStyle name="Normal 6 2 14 5 2" xfId="19917" xr:uid="{00000000-0005-0000-0000-00003D4E0000}"/>
    <cellStyle name="Normal 6 2 14 5 3" xfId="19918" xr:uid="{00000000-0005-0000-0000-00003E4E0000}"/>
    <cellStyle name="Normal 6 2 14 6" xfId="19919" xr:uid="{00000000-0005-0000-0000-00003F4E0000}"/>
    <cellStyle name="Normal 6 2 14 7" xfId="19920" xr:uid="{00000000-0005-0000-0000-0000404E0000}"/>
    <cellStyle name="Normal 6 2 14 8" xfId="19921" xr:uid="{00000000-0005-0000-0000-0000414E0000}"/>
    <cellStyle name="Normal 6 2 15" xfId="19922" xr:uid="{00000000-0005-0000-0000-0000424E0000}"/>
    <cellStyle name="Normal 6 2 15 2" xfId="19923" xr:uid="{00000000-0005-0000-0000-0000434E0000}"/>
    <cellStyle name="Normal 6 2 15 2 2" xfId="19924" xr:uid="{00000000-0005-0000-0000-0000444E0000}"/>
    <cellStyle name="Normal 6 2 15 2 2 2" xfId="19925" xr:uid="{00000000-0005-0000-0000-0000454E0000}"/>
    <cellStyle name="Normal 6 2 15 2 2 3" xfId="19926" xr:uid="{00000000-0005-0000-0000-0000464E0000}"/>
    <cellStyle name="Normal 6 2 15 2 3" xfId="19927" xr:uid="{00000000-0005-0000-0000-0000474E0000}"/>
    <cellStyle name="Normal 6 2 15 2 4" xfId="19928" xr:uid="{00000000-0005-0000-0000-0000484E0000}"/>
    <cellStyle name="Normal 6 2 15 3" xfId="19929" xr:uid="{00000000-0005-0000-0000-0000494E0000}"/>
    <cellStyle name="Normal 6 2 15 3 2" xfId="19930" xr:uid="{00000000-0005-0000-0000-00004A4E0000}"/>
    <cellStyle name="Normal 6 2 15 3 3" xfId="19931" xr:uid="{00000000-0005-0000-0000-00004B4E0000}"/>
    <cellStyle name="Normal 6 2 15 4" xfId="19932" xr:uid="{00000000-0005-0000-0000-00004C4E0000}"/>
    <cellStyle name="Normal 6 2 15 5" xfId="19933" xr:uid="{00000000-0005-0000-0000-00004D4E0000}"/>
    <cellStyle name="Normal 6 2 16" xfId="19934" xr:uid="{00000000-0005-0000-0000-00004E4E0000}"/>
    <cellStyle name="Normal 6 2 16 2" xfId="19935" xr:uid="{00000000-0005-0000-0000-00004F4E0000}"/>
    <cellStyle name="Normal 6 2 16 2 2" xfId="19936" xr:uid="{00000000-0005-0000-0000-0000504E0000}"/>
    <cellStyle name="Normal 6 2 16 2 3" xfId="19937" xr:uid="{00000000-0005-0000-0000-0000514E0000}"/>
    <cellStyle name="Normal 6 2 16 3" xfId="19938" xr:uid="{00000000-0005-0000-0000-0000524E0000}"/>
    <cellStyle name="Normal 6 2 16 4" xfId="19939" xr:uid="{00000000-0005-0000-0000-0000534E0000}"/>
    <cellStyle name="Normal 6 2 17" xfId="19940" xr:uid="{00000000-0005-0000-0000-0000544E0000}"/>
    <cellStyle name="Normal 6 2 17 2" xfId="19941" xr:uid="{00000000-0005-0000-0000-0000554E0000}"/>
    <cellStyle name="Normal 6 2 17 2 2" xfId="19942" xr:uid="{00000000-0005-0000-0000-0000564E0000}"/>
    <cellStyle name="Normal 6 2 17 2 3" xfId="19943" xr:uid="{00000000-0005-0000-0000-0000574E0000}"/>
    <cellStyle name="Normal 6 2 17 3" xfId="19944" xr:uid="{00000000-0005-0000-0000-0000584E0000}"/>
    <cellStyle name="Normal 6 2 17 4" xfId="19945" xr:uid="{00000000-0005-0000-0000-0000594E0000}"/>
    <cellStyle name="Normal 6 2 18" xfId="19946" xr:uid="{00000000-0005-0000-0000-00005A4E0000}"/>
    <cellStyle name="Normal 6 2 18 2" xfId="19947" xr:uid="{00000000-0005-0000-0000-00005B4E0000}"/>
    <cellStyle name="Normal 6 2 18 2 2" xfId="19948" xr:uid="{00000000-0005-0000-0000-00005C4E0000}"/>
    <cellStyle name="Normal 6 2 18 2 3" xfId="19949" xr:uid="{00000000-0005-0000-0000-00005D4E0000}"/>
    <cellStyle name="Normal 6 2 18 3" xfId="19950" xr:uid="{00000000-0005-0000-0000-00005E4E0000}"/>
    <cellStyle name="Normal 6 2 18 4" xfId="19951" xr:uid="{00000000-0005-0000-0000-00005F4E0000}"/>
    <cellStyle name="Normal 6 2 19" xfId="19952" xr:uid="{00000000-0005-0000-0000-0000604E0000}"/>
    <cellStyle name="Normal 6 2 19 2" xfId="19953" xr:uid="{00000000-0005-0000-0000-0000614E0000}"/>
    <cellStyle name="Normal 6 2 19 3" xfId="19954" xr:uid="{00000000-0005-0000-0000-0000624E0000}"/>
    <cellStyle name="Normal 6 2 2" xfId="19955" xr:uid="{00000000-0005-0000-0000-0000634E0000}"/>
    <cellStyle name="Normal 6 2 2 10" xfId="19956" xr:uid="{00000000-0005-0000-0000-0000644E0000}"/>
    <cellStyle name="Normal 6 2 2 10 2" xfId="19957" xr:uid="{00000000-0005-0000-0000-0000654E0000}"/>
    <cellStyle name="Normal 6 2 2 10 3" xfId="19958" xr:uid="{00000000-0005-0000-0000-0000664E0000}"/>
    <cellStyle name="Normal 6 2 2 11" xfId="19959" xr:uid="{00000000-0005-0000-0000-0000674E0000}"/>
    <cellStyle name="Normal 6 2 2 12" xfId="19960" xr:uid="{00000000-0005-0000-0000-0000684E0000}"/>
    <cellStyle name="Normal 6 2 2 13" xfId="19961" xr:uid="{00000000-0005-0000-0000-0000694E0000}"/>
    <cellStyle name="Normal 6 2 2 14" xfId="19962" xr:uid="{00000000-0005-0000-0000-00006A4E0000}"/>
    <cellStyle name="Normal 6 2 2 2" xfId="19963" xr:uid="{00000000-0005-0000-0000-00006B4E0000}"/>
    <cellStyle name="Normal 6 2 2 2 2" xfId="19964" xr:uid="{00000000-0005-0000-0000-00006C4E0000}"/>
    <cellStyle name="Normal 6 2 2 2 2 2" xfId="19965" xr:uid="{00000000-0005-0000-0000-00006D4E0000}"/>
    <cellStyle name="Normal 6 2 2 2 3" xfId="19966" xr:uid="{00000000-0005-0000-0000-00006E4E0000}"/>
    <cellStyle name="Normal 6 2 2 3" xfId="19967" xr:uid="{00000000-0005-0000-0000-00006F4E0000}"/>
    <cellStyle name="Normal 6 2 2 3 2" xfId="19968" xr:uid="{00000000-0005-0000-0000-0000704E0000}"/>
    <cellStyle name="Normal 6 2 2 3 2 2" xfId="19969" xr:uid="{00000000-0005-0000-0000-0000714E0000}"/>
    <cellStyle name="Normal 6 2 2 3 2 2 2" xfId="19970" xr:uid="{00000000-0005-0000-0000-0000724E0000}"/>
    <cellStyle name="Normal 6 2 2 3 2 2 2 2" xfId="19971" xr:uid="{00000000-0005-0000-0000-0000734E0000}"/>
    <cellStyle name="Normal 6 2 2 3 2 2 2 3" xfId="19972" xr:uid="{00000000-0005-0000-0000-0000744E0000}"/>
    <cellStyle name="Normal 6 2 2 3 2 2 3" xfId="19973" xr:uid="{00000000-0005-0000-0000-0000754E0000}"/>
    <cellStyle name="Normal 6 2 2 3 2 2 4" xfId="19974" xr:uid="{00000000-0005-0000-0000-0000764E0000}"/>
    <cellStyle name="Normal 6 2 2 3 2 3" xfId="19975" xr:uid="{00000000-0005-0000-0000-0000774E0000}"/>
    <cellStyle name="Normal 6 2 2 3 2 3 2" xfId="19976" xr:uid="{00000000-0005-0000-0000-0000784E0000}"/>
    <cellStyle name="Normal 6 2 2 3 2 3 2 2" xfId="19977" xr:uid="{00000000-0005-0000-0000-0000794E0000}"/>
    <cellStyle name="Normal 6 2 2 3 2 3 2 3" xfId="19978" xr:uid="{00000000-0005-0000-0000-00007A4E0000}"/>
    <cellStyle name="Normal 6 2 2 3 2 3 3" xfId="19979" xr:uid="{00000000-0005-0000-0000-00007B4E0000}"/>
    <cellStyle name="Normal 6 2 2 3 2 3 4" xfId="19980" xr:uid="{00000000-0005-0000-0000-00007C4E0000}"/>
    <cellStyle name="Normal 6 2 2 3 2 4" xfId="19981" xr:uid="{00000000-0005-0000-0000-00007D4E0000}"/>
    <cellStyle name="Normal 6 2 2 3 2 4 2" xfId="19982" xr:uid="{00000000-0005-0000-0000-00007E4E0000}"/>
    <cellStyle name="Normal 6 2 2 3 2 4 2 2" xfId="19983" xr:uid="{00000000-0005-0000-0000-00007F4E0000}"/>
    <cellStyle name="Normal 6 2 2 3 2 4 2 3" xfId="19984" xr:uid="{00000000-0005-0000-0000-0000804E0000}"/>
    <cellStyle name="Normal 6 2 2 3 2 4 3" xfId="19985" xr:uid="{00000000-0005-0000-0000-0000814E0000}"/>
    <cellStyle name="Normal 6 2 2 3 2 4 4" xfId="19986" xr:uid="{00000000-0005-0000-0000-0000824E0000}"/>
    <cellStyle name="Normal 6 2 2 3 2 5" xfId="19987" xr:uid="{00000000-0005-0000-0000-0000834E0000}"/>
    <cellStyle name="Normal 6 2 2 3 2 5 2" xfId="19988" xr:uid="{00000000-0005-0000-0000-0000844E0000}"/>
    <cellStyle name="Normal 6 2 2 3 2 5 3" xfId="19989" xr:uid="{00000000-0005-0000-0000-0000854E0000}"/>
    <cellStyle name="Normal 6 2 2 3 2 6" xfId="19990" xr:uid="{00000000-0005-0000-0000-0000864E0000}"/>
    <cellStyle name="Normal 6 2 2 3 2 7" xfId="19991" xr:uid="{00000000-0005-0000-0000-0000874E0000}"/>
    <cellStyle name="Normal 6 2 2 3 3" xfId="19992" xr:uid="{00000000-0005-0000-0000-0000884E0000}"/>
    <cellStyle name="Normal 6 2 2 3 3 2" xfId="19993" xr:uid="{00000000-0005-0000-0000-0000894E0000}"/>
    <cellStyle name="Normal 6 2 2 3 3 2 2" xfId="19994" xr:uid="{00000000-0005-0000-0000-00008A4E0000}"/>
    <cellStyle name="Normal 6 2 2 3 3 2 3" xfId="19995" xr:uid="{00000000-0005-0000-0000-00008B4E0000}"/>
    <cellStyle name="Normal 6 2 2 3 3 3" xfId="19996" xr:uid="{00000000-0005-0000-0000-00008C4E0000}"/>
    <cellStyle name="Normal 6 2 2 3 3 4" xfId="19997" xr:uid="{00000000-0005-0000-0000-00008D4E0000}"/>
    <cellStyle name="Normal 6 2 2 3 4" xfId="19998" xr:uid="{00000000-0005-0000-0000-00008E4E0000}"/>
    <cellStyle name="Normal 6 2 2 3 4 2" xfId="19999" xr:uid="{00000000-0005-0000-0000-00008F4E0000}"/>
    <cellStyle name="Normal 6 2 2 3 4 2 2" xfId="20000" xr:uid="{00000000-0005-0000-0000-0000904E0000}"/>
    <cellStyle name="Normal 6 2 2 3 4 2 3" xfId="20001" xr:uid="{00000000-0005-0000-0000-0000914E0000}"/>
    <cellStyle name="Normal 6 2 2 3 4 3" xfId="20002" xr:uid="{00000000-0005-0000-0000-0000924E0000}"/>
    <cellStyle name="Normal 6 2 2 3 4 4" xfId="20003" xr:uid="{00000000-0005-0000-0000-0000934E0000}"/>
    <cellStyle name="Normal 6 2 2 3 5" xfId="20004" xr:uid="{00000000-0005-0000-0000-0000944E0000}"/>
    <cellStyle name="Normal 6 2 2 3 5 2" xfId="20005" xr:uid="{00000000-0005-0000-0000-0000954E0000}"/>
    <cellStyle name="Normal 6 2 2 3 5 2 2" xfId="20006" xr:uid="{00000000-0005-0000-0000-0000964E0000}"/>
    <cellStyle name="Normal 6 2 2 3 5 2 3" xfId="20007" xr:uid="{00000000-0005-0000-0000-0000974E0000}"/>
    <cellStyle name="Normal 6 2 2 3 5 3" xfId="20008" xr:uid="{00000000-0005-0000-0000-0000984E0000}"/>
    <cellStyle name="Normal 6 2 2 3 5 4" xfId="20009" xr:uid="{00000000-0005-0000-0000-0000994E0000}"/>
    <cellStyle name="Normal 6 2 2 3 6" xfId="20010" xr:uid="{00000000-0005-0000-0000-00009A4E0000}"/>
    <cellStyle name="Normal 6 2 2 3 6 2" xfId="20011" xr:uid="{00000000-0005-0000-0000-00009B4E0000}"/>
    <cellStyle name="Normal 6 2 2 3 6 3" xfId="20012" xr:uid="{00000000-0005-0000-0000-00009C4E0000}"/>
    <cellStyle name="Normal 6 2 2 3 7" xfId="20013" xr:uid="{00000000-0005-0000-0000-00009D4E0000}"/>
    <cellStyle name="Normal 6 2 2 3 8" xfId="20014" xr:uid="{00000000-0005-0000-0000-00009E4E0000}"/>
    <cellStyle name="Normal 6 2 2 3 9" xfId="20015" xr:uid="{00000000-0005-0000-0000-00009F4E0000}"/>
    <cellStyle name="Normal 6 2 2 4" xfId="20016" xr:uid="{00000000-0005-0000-0000-0000A04E0000}"/>
    <cellStyle name="Normal 6 2 2 4 2" xfId="20017" xr:uid="{00000000-0005-0000-0000-0000A14E0000}"/>
    <cellStyle name="Normal 6 2 2 4 2 2" xfId="20018" xr:uid="{00000000-0005-0000-0000-0000A24E0000}"/>
    <cellStyle name="Normal 6 2 2 4 2 2 2" xfId="20019" xr:uid="{00000000-0005-0000-0000-0000A34E0000}"/>
    <cellStyle name="Normal 6 2 2 4 2 2 2 2" xfId="20020" xr:uid="{00000000-0005-0000-0000-0000A44E0000}"/>
    <cellStyle name="Normal 6 2 2 4 2 2 2 3" xfId="20021" xr:uid="{00000000-0005-0000-0000-0000A54E0000}"/>
    <cellStyle name="Normal 6 2 2 4 2 2 3" xfId="20022" xr:uid="{00000000-0005-0000-0000-0000A64E0000}"/>
    <cellStyle name="Normal 6 2 2 4 2 2 4" xfId="20023" xr:uid="{00000000-0005-0000-0000-0000A74E0000}"/>
    <cellStyle name="Normal 6 2 2 4 2 3" xfId="20024" xr:uid="{00000000-0005-0000-0000-0000A84E0000}"/>
    <cellStyle name="Normal 6 2 2 4 2 3 2" xfId="20025" xr:uid="{00000000-0005-0000-0000-0000A94E0000}"/>
    <cellStyle name="Normal 6 2 2 4 2 3 2 2" xfId="20026" xr:uid="{00000000-0005-0000-0000-0000AA4E0000}"/>
    <cellStyle name="Normal 6 2 2 4 2 3 2 3" xfId="20027" xr:uid="{00000000-0005-0000-0000-0000AB4E0000}"/>
    <cellStyle name="Normal 6 2 2 4 2 3 3" xfId="20028" xr:uid="{00000000-0005-0000-0000-0000AC4E0000}"/>
    <cellStyle name="Normal 6 2 2 4 2 3 4" xfId="20029" xr:uid="{00000000-0005-0000-0000-0000AD4E0000}"/>
    <cellStyle name="Normal 6 2 2 4 2 4" xfId="20030" xr:uid="{00000000-0005-0000-0000-0000AE4E0000}"/>
    <cellStyle name="Normal 6 2 2 4 2 4 2" xfId="20031" xr:uid="{00000000-0005-0000-0000-0000AF4E0000}"/>
    <cellStyle name="Normal 6 2 2 4 2 4 2 2" xfId="20032" xr:uid="{00000000-0005-0000-0000-0000B04E0000}"/>
    <cellStyle name="Normal 6 2 2 4 2 4 2 3" xfId="20033" xr:uid="{00000000-0005-0000-0000-0000B14E0000}"/>
    <cellStyle name="Normal 6 2 2 4 2 4 3" xfId="20034" xr:uid="{00000000-0005-0000-0000-0000B24E0000}"/>
    <cellStyle name="Normal 6 2 2 4 2 4 4" xfId="20035" xr:uid="{00000000-0005-0000-0000-0000B34E0000}"/>
    <cellStyle name="Normal 6 2 2 4 2 5" xfId="20036" xr:uid="{00000000-0005-0000-0000-0000B44E0000}"/>
    <cellStyle name="Normal 6 2 2 4 2 5 2" xfId="20037" xr:uid="{00000000-0005-0000-0000-0000B54E0000}"/>
    <cellStyle name="Normal 6 2 2 4 2 5 3" xfId="20038" xr:uid="{00000000-0005-0000-0000-0000B64E0000}"/>
    <cellStyle name="Normal 6 2 2 4 2 6" xfId="20039" xr:uid="{00000000-0005-0000-0000-0000B74E0000}"/>
    <cellStyle name="Normal 6 2 2 4 2 7" xfId="20040" xr:uid="{00000000-0005-0000-0000-0000B84E0000}"/>
    <cellStyle name="Normal 6 2 2 4 3" xfId="20041" xr:uid="{00000000-0005-0000-0000-0000B94E0000}"/>
    <cellStyle name="Normal 6 2 2 4 3 2" xfId="20042" xr:uid="{00000000-0005-0000-0000-0000BA4E0000}"/>
    <cellStyle name="Normal 6 2 2 4 3 2 2" xfId="20043" xr:uid="{00000000-0005-0000-0000-0000BB4E0000}"/>
    <cellStyle name="Normal 6 2 2 4 3 2 3" xfId="20044" xr:uid="{00000000-0005-0000-0000-0000BC4E0000}"/>
    <cellStyle name="Normal 6 2 2 4 3 3" xfId="20045" xr:uid="{00000000-0005-0000-0000-0000BD4E0000}"/>
    <cellStyle name="Normal 6 2 2 4 3 4" xfId="20046" xr:uid="{00000000-0005-0000-0000-0000BE4E0000}"/>
    <cellStyle name="Normal 6 2 2 4 4" xfId="20047" xr:uid="{00000000-0005-0000-0000-0000BF4E0000}"/>
    <cellStyle name="Normal 6 2 2 4 4 2" xfId="20048" xr:uid="{00000000-0005-0000-0000-0000C04E0000}"/>
    <cellStyle name="Normal 6 2 2 4 4 2 2" xfId="20049" xr:uid="{00000000-0005-0000-0000-0000C14E0000}"/>
    <cellStyle name="Normal 6 2 2 4 4 2 3" xfId="20050" xr:uid="{00000000-0005-0000-0000-0000C24E0000}"/>
    <cellStyle name="Normal 6 2 2 4 4 3" xfId="20051" xr:uid="{00000000-0005-0000-0000-0000C34E0000}"/>
    <cellStyle name="Normal 6 2 2 4 4 4" xfId="20052" xr:uid="{00000000-0005-0000-0000-0000C44E0000}"/>
    <cellStyle name="Normal 6 2 2 4 5" xfId="20053" xr:uid="{00000000-0005-0000-0000-0000C54E0000}"/>
    <cellStyle name="Normal 6 2 2 4 5 2" xfId="20054" xr:uid="{00000000-0005-0000-0000-0000C64E0000}"/>
    <cellStyle name="Normal 6 2 2 4 5 2 2" xfId="20055" xr:uid="{00000000-0005-0000-0000-0000C74E0000}"/>
    <cellStyle name="Normal 6 2 2 4 5 2 3" xfId="20056" xr:uid="{00000000-0005-0000-0000-0000C84E0000}"/>
    <cellStyle name="Normal 6 2 2 4 5 3" xfId="20057" xr:uid="{00000000-0005-0000-0000-0000C94E0000}"/>
    <cellStyle name="Normal 6 2 2 4 5 4" xfId="20058" xr:uid="{00000000-0005-0000-0000-0000CA4E0000}"/>
    <cellStyle name="Normal 6 2 2 4 6" xfId="20059" xr:uid="{00000000-0005-0000-0000-0000CB4E0000}"/>
    <cellStyle name="Normal 6 2 2 4 6 2" xfId="20060" xr:uid="{00000000-0005-0000-0000-0000CC4E0000}"/>
    <cellStyle name="Normal 6 2 2 4 6 3" xfId="20061" xr:uid="{00000000-0005-0000-0000-0000CD4E0000}"/>
    <cellStyle name="Normal 6 2 2 4 7" xfId="20062" xr:uid="{00000000-0005-0000-0000-0000CE4E0000}"/>
    <cellStyle name="Normal 6 2 2 4 8" xfId="20063" xr:uid="{00000000-0005-0000-0000-0000CF4E0000}"/>
    <cellStyle name="Normal 6 2 2 4 9" xfId="20064" xr:uid="{00000000-0005-0000-0000-0000D04E0000}"/>
    <cellStyle name="Normal 6 2 2 5" xfId="20065" xr:uid="{00000000-0005-0000-0000-0000D14E0000}"/>
    <cellStyle name="Normal 6 2 2 5 2" xfId="20066" xr:uid="{00000000-0005-0000-0000-0000D24E0000}"/>
    <cellStyle name="Normal 6 2 2 5 2 2" xfId="20067" xr:uid="{00000000-0005-0000-0000-0000D34E0000}"/>
    <cellStyle name="Normal 6 2 2 5 2 2 2" xfId="20068" xr:uid="{00000000-0005-0000-0000-0000D44E0000}"/>
    <cellStyle name="Normal 6 2 2 5 2 2 2 2" xfId="20069" xr:uid="{00000000-0005-0000-0000-0000D54E0000}"/>
    <cellStyle name="Normal 6 2 2 5 2 2 2 3" xfId="20070" xr:uid="{00000000-0005-0000-0000-0000D64E0000}"/>
    <cellStyle name="Normal 6 2 2 5 2 2 3" xfId="20071" xr:uid="{00000000-0005-0000-0000-0000D74E0000}"/>
    <cellStyle name="Normal 6 2 2 5 2 2 4" xfId="20072" xr:uid="{00000000-0005-0000-0000-0000D84E0000}"/>
    <cellStyle name="Normal 6 2 2 5 2 3" xfId="20073" xr:uid="{00000000-0005-0000-0000-0000D94E0000}"/>
    <cellStyle name="Normal 6 2 2 5 2 3 2" xfId="20074" xr:uid="{00000000-0005-0000-0000-0000DA4E0000}"/>
    <cellStyle name="Normal 6 2 2 5 2 3 2 2" xfId="20075" xr:uid="{00000000-0005-0000-0000-0000DB4E0000}"/>
    <cellStyle name="Normal 6 2 2 5 2 3 2 3" xfId="20076" xr:uid="{00000000-0005-0000-0000-0000DC4E0000}"/>
    <cellStyle name="Normal 6 2 2 5 2 3 3" xfId="20077" xr:uid="{00000000-0005-0000-0000-0000DD4E0000}"/>
    <cellStyle name="Normal 6 2 2 5 2 3 4" xfId="20078" xr:uid="{00000000-0005-0000-0000-0000DE4E0000}"/>
    <cellStyle name="Normal 6 2 2 5 2 4" xfId="20079" xr:uid="{00000000-0005-0000-0000-0000DF4E0000}"/>
    <cellStyle name="Normal 6 2 2 5 2 4 2" xfId="20080" xr:uid="{00000000-0005-0000-0000-0000E04E0000}"/>
    <cellStyle name="Normal 6 2 2 5 2 4 2 2" xfId="20081" xr:uid="{00000000-0005-0000-0000-0000E14E0000}"/>
    <cellStyle name="Normal 6 2 2 5 2 4 2 3" xfId="20082" xr:uid="{00000000-0005-0000-0000-0000E24E0000}"/>
    <cellStyle name="Normal 6 2 2 5 2 4 3" xfId="20083" xr:uid="{00000000-0005-0000-0000-0000E34E0000}"/>
    <cellStyle name="Normal 6 2 2 5 2 4 4" xfId="20084" xr:uid="{00000000-0005-0000-0000-0000E44E0000}"/>
    <cellStyle name="Normal 6 2 2 5 2 5" xfId="20085" xr:uid="{00000000-0005-0000-0000-0000E54E0000}"/>
    <cellStyle name="Normal 6 2 2 5 2 5 2" xfId="20086" xr:uid="{00000000-0005-0000-0000-0000E64E0000}"/>
    <cellStyle name="Normal 6 2 2 5 2 5 3" xfId="20087" xr:uid="{00000000-0005-0000-0000-0000E74E0000}"/>
    <cellStyle name="Normal 6 2 2 5 2 6" xfId="20088" xr:uid="{00000000-0005-0000-0000-0000E84E0000}"/>
    <cellStyle name="Normal 6 2 2 5 2 7" xfId="20089" xr:uid="{00000000-0005-0000-0000-0000E94E0000}"/>
    <cellStyle name="Normal 6 2 2 5 3" xfId="20090" xr:uid="{00000000-0005-0000-0000-0000EA4E0000}"/>
    <cellStyle name="Normal 6 2 2 5 3 2" xfId="20091" xr:uid="{00000000-0005-0000-0000-0000EB4E0000}"/>
    <cellStyle name="Normal 6 2 2 5 3 2 2" xfId="20092" xr:uid="{00000000-0005-0000-0000-0000EC4E0000}"/>
    <cellStyle name="Normal 6 2 2 5 3 2 3" xfId="20093" xr:uid="{00000000-0005-0000-0000-0000ED4E0000}"/>
    <cellStyle name="Normal 6 2 2 5 3 3" xfId="20094" xr:uid="{00000000-0005-0000-0000-0000EE4E0000}"/>
    <cellStyle name="Normal 6 2 2 5 3 4" xfId="20095" xr:uid="{00000000-0005-0000-0000-0000EF4E0000}"/>
    <cellStyle name="Normal 6 2 2 5 4" xfId="20096" xr:uid="{00000000-0005-0000-0000-0000F04E0000}"/>
    <cellStyle name="Normal 6 2 2 5 4 2" xfId="20097" xr:uid="{00000000-0005-0000-0000-0000F14E0000}"/>
    <cellStyle name="Normal 6 2 2 5 4 2 2" xfId="20098" xr:uid="{00000000-0005-0000-0000-0000F24E0000}"/>
    <cellStyle name="Normal 6 2 2 5 4 2 3" xfId="20099" xr:uid="{00000000-0005-0000-0000-0000F34E0000}"/>
    <cellStyle name="Normal 6 2 2 5 4 3" xfId="20100" xr:uid="{00000000-0005-0000-0000-0000F44E0000}"/>
    <cellStyle name="Normal 6 2 2 5 4 4" xfId="20101" xr:uid="{00000000-0005-0000-0000-0000F54E0000}"/>
    <cellStyle name="Normal 6 2 2 5 5" xfId="20102" xr:uid="{00000000-0005-0000-0000-0000F64E0000}"/>
    <cellStyle name="Normal 6 2 2 5 5 2" xfId="20103" xr:uid="{00000000-0005-0000-0000-0000F74E0000}"/>
    <cellStyle name="Normal 6 2 2 5 5 2 2" xfId="20104" xr:uid="{00000000-0005-0000-0000-0000F84E0000}"/>
    <cellStyle name="Normal 6 2 2 5 5 2 3" xfId="20105" xr:uid="{00000000-0005-0000-0000-0000F94E0000}"/>
    <cellStyle name="Normal 6 2 2 5 5 3" xfId="20106" xr:uid="{00000000-0005-0000-0000-0000FA4E0000}"/>
    <cellStyle name="Normal 6 2 2 5 5 4" xfId="20107" xr:uid="{00000000-0005-0000-0000-0000FB4E0000}"/>
    <cellStyle name="Normal 6 2 2 5 6" xfId="20108" xr:uid="{00000000-0005-0000-0000-0000FC4E0000}"/>
    <cellStyle name="Normal 6 2 2 5 6 2" xfId="20109" xr:uid="{00000000-0005-0000-0000-0000FD4E0000}"/>
    <cellStyle name="Normal 6 2 2 5 6 3" xfId="20110" xr:uid="{00000000-0005-0000-0000-0000FE4E0000}"/>
    <cellStyle name="Normal 6 2 2 5 7" xfId="20111" xr:uid="{00000000-0005-0000-0000-0000FF4E0000}"/>
    <cellStyle name="Normal 6 2 2 5 8" xfId="20112" xr:uid="{00000000-0005-0000-0000-0000004F0000}"/>
    <cellStyle name="Normal 6 2 2 6" xfId="20113" xr:uid="{00000000-0005-0000-0000-0000014F0000}"/>
    <cellStyle name="Normal 6 2 2 6 2" xfId="20114" xr:uid="{00000000-0005-0000-0000-0000024F0000}"/>
    <cellStyle name="Normal 6 2 2 6 2 2" xfId="20115" xr:uid="{00000000-0005-0000-0000-0000034F0000}"/>
    <cellStyle name="Normal 6 2 2 6 2 2 2" xfId="20116" xr:uid="{00000000-0005-0000-0000-0000044F0000}"/>
    <cellStyle name="Normal 6 2 2 6 2 2 3" xfId="20117" xr:uid="{00000000-0005-0000-0000-0000054F0000}"/>
    <cellStyle name="Normal 6 2 2 6 2 3" xfId="20118" xr:uid="{00000000-0005-0000-0000-0000064F0000}"/>
    <cellStyle name="Normal 6 2 2 6 2 4" xfId="20119" xr:uid="{00000000-0005-0000-0000-0000074F0000}"/>
    <cellStyle name="Normal 6 2 2 6 3" xfId="20120" xr:uid="{00000000-0005-0000-0000-0000084F0000}"/>
    <cellStyle name="Normal 6 2 2 6 3 2" xfId="20121" xr:uid="{00000000-0005-0000-0000-0000094F0000}"/>
    <cellStyle name="Normal 6 2 2 6 3 2 2" xfId="20122" xr:uid="{00000000-0005-0000-0000-00000A4F0000}"/>
    <cellStyle name="Normal 6 2 2 6 3 2 3" xfId="20123" xr:uid="{00000000-0005-0000-0000-00000B4F0000}"/>
    <cellStyle name="Normal 6 2 2 6 3 3" xfId="20124" xr:uid="{00000000-0005-0000-0000-00000C4F0000}"/>
    <cellStyle name="Normal 6 2 2 6 3 4" xfId="20125" xr:uid="{00000000-0005-0000-0000-00000D4F0000}"/>
    <cellStyle name="Normal 6 2 2 6 4" xfId="20126" xr:uid="{00000000-0005-0000-0000-00000E4F0000}"/>
    <cellStyle name="Normal 6 2 2 6 4 2" xfId="20127" xr:uid="{00000000-0005-0000-0000-00000F4F0000}"/>
    <cellStyle name="Normal 6 2 2 6 4 2 2" xfId="20128" xr:uid="{00000000-0005-0000-0000-0000104F0000}"/>
    <cellStyle name="Normal 6 2 2 6 4 2 3" xfId="20129" xr:uid="{00000000-0005-0000-0000-0000114F0000}"/>
    <cellStyle name="Normal 6 2 2 6 4 3" xfId="20130" xr:uid="{00000000-0005-0000-0000-0000124F0000}"/>
    <cellStyle name="Normal 6 2 2 6 4 4" xfId="20131" xr:uid="{00000000-0005-0000-0000-0000134F0000}"/>
    <cellStyle name="Normal 6 2 2 6 5" xfId="20132" xr:uid="{00000000-0005-0000-0000-0000144F0000}"/>
    <cellStyle name="Normal 6 2 2 6 5 2" xfId="20133" xr:uid="{00000000-0005-0000-0000-0000154F0000}"/>
    <cellStyle name="Normal 6 2 2 6 5 3" xfId="20134" xr:uid="{00000000-0005-0000-0000-0000164F0000}"/>
    <cellStyle name="Normal 6 2 2 6 6" xfId="20135" xr:uid="{00000000-0005-0000-0000-0000174F0000}"/>
    <cellStyle name="Normal 6 2 2 6 7" xfId="20136" xr:uid="{00000000-0005-0000-0000-0000184F0000}"/>
    <cellStyle name="Normal 6 2 2 7" xfId="20137" xr:uid="{00000000-0005-0000-0000-0000194F0000}"/>
    <cellStyle name="Normal 6 2 2 7 2" xfId="20138" xr:uid="{00000000-0005-0000-0000-00001A4F0000}"/>
    <cellStyle name="Normal 6 2 2 7 2 2" xfId="20139" xr:uid="{00000000-0005-0000-0000-00001B4F0000}"/>
    <cellStyle name="Normal 6 2 2 7 2 3" xfId="20140" xr:uid="{00000000-0005-0000-0000-00001C4F0000}"/>
    <cellStyle name="Normal 6 2 2 7 3" xfId="20141" xr:uid="{00000000-0005-0000-0000-00001D4F0000}"/>
    <cellStyle name="Normal 6 2 2 7 4" xfId="20142" xr:uid="{00000000-0005-0000-0000-00001E4F0000}"/>
    <cellStyle name="Normal 6 2 2 8" xfId="20143" xr:uid="{00000000-0005-0000-0000-00001F4F0000}"/>
    <cellStyle name="Normal 6 2 2 8 2" xfId="20144" xr:uid="{00000000-0005-0000-0000-0000204F0000}"/>
    <cellStyle name="Normal 6 2 2 8 2 2" xfId="20145" xr:uid="{00000000-0005-0000-0000-0000214F0000}"/>
    <cellStyle name="Normal 6 2 2 8 2 3" xfId="20146" xr:uid="{00000000-0005-0000-0000-0000224F0000}"/>
    <cellStyle name="Normal 6 2 2 8 3" xfId="20147" xr:uid="{00000000-0005-0000-0000-0000234F0000}"/>
    <cellStyle name="Normal 6 2 2 8 4" xfId="20148" xr:uid="{00000000-0005-0000-0000-0000244F0000}"/>
    <cellStyle name="Normal 6 2 2 9" xfId="20149" xr:uid="{00000000-0005-0000-0000-0000254F0000}"/>
    <cellStyle name="Normal 6 2 2 9 2" xfId="20150" xr:uid="{00000000-0005-0000-0000-0000264F0000}"/>
    <cellStyle name="Normal 6 2 2 9 2 2" xfId="20151" xr:uid="{00000000-0005-0000-0000-0000274F0000}"/>
    <cellStyle name="Normal 6 2 2 9 2 3" xfId="20152" xr:uid="{00000000-0005-0000-0000-0000284F0000}"/>
    <cellStyle name="Normal 6 2 2 9 3" xfId="20153" xr:uid="{00000000-0005-0000-0000-0000294F0000}"/>
    <cellStyle name="Normal 6 2 2 9 4" xfId="20154" xr:uid="{00000000-0005-0000-0000-00002A4F0000}"/>
    <cellStyle name="Normal 6 2 20" xfId="20155" xr:uid="{00000000-0005-0000-0000-00002B4F0000}"/>
    <cellStyle name="Normal 6 2 20 2" xfId="20156" xr:uid="{00000000-0005-0000-0000-00002C4F0000}"/>
    <cellStyle name="Normal 6 2 20 3" xfId="20157" xr:uid="{00000000-0005-0000-0000-00002D4F0000}"/>
    <cellStyle name="Normal 6 2 21" xfId="20158" xr:uid="{00000000-0005-0000-0000-00002E4F0000}"/>
    <cellStyle name="Normal 6 2 22" xfId="20159" xr:uid="{00000000-0005-0000-0000-00002F4F0000}"/>
    <cellStyle name="Normal 6 2 23" xfId="20160" xr:uid="{00000000-0005-0000-0000-0000304F0000}"/>
    <cellStyle name="Normal 6 2 24" xfId="20161" xr:uid="{00000000-0005-0000-0000-0000314F0000}"/>
    <cellStyle name="Normal 6 2 25" xfId="20162" xr:uid="{00000000-0005-0000-0000-0000324F0000}"/>
    <cellStyle name="Normal 6 2 26" xfId="20163" xr:uid="{00000000-0005-0000-0000-0000334F0000}"/>
    <cellStyle name="Normal 6 2 27" xfId="20164" xr:uid="{00000000-0005-0000-0000-0000344F0000}"/>
    <cellStyle name="Normal 6 2 28" xfId="20165" xr:uid="{00000000-0005-0000-0000-0000354F0000}"/>
    <cellStyle name="Normal 6 2 29" xfId="44001" xr:uid="{00000000-0005-0000-0000-0000364F0000}"/>
    <cellStyle name="Normal 6 2 3" xfId="20166" xr:uid="{00000000-0005-0000-0000-0000374F0000}"/>
    <cellStyle name="Normal 6 2 3 10" xfId="20167" xr:uid="{00000000-0005-0000-0000-0000384F0000}"/>
    <cellStyle name="Normal 6 2 3 11" xfId="20168" xr:uid="{00000000-0005-0000-0000-0000394F0000}"/>
    <cellStyle name="Normal 6 2 3 2" xfId="20169" xr:uid="{00000000-0005-0000-0000-00003A4F0000}"/>
    <cellStyle name="Normal 6 2 3 2 2" xfId="20170" xr:uid="{00000000-0005-0000-0000-00003B4F0000}"/>
    <cellStyle name="Normal 6 2 3 2 2 2" xfId="20171" xr:uid="{00000000-0005-0000-0000-00003C4F0000}"/>
    <cellStyle name="Normal 6 2 3 2 2 2 2" xfId="20172" xr:uid="{00000000-0005-0000-0000-00003D4F0000}"/>
    <cellStyle name="Normal 6 2 3 2 2 2 2 2" xfId="20173" xr:uid="{00000000-0005-0000-0000-00003E4F0000}"/>
    <cellStyle name="Normal 6 2 3 2 2 2 2 3" xfId="20174" xr:uid="{00000000-0005-0000-0000-00003F4F0000}"/>
    <cellStyle name="Normal 6 2 3 2 2 2 3" xfId="20175" xr:uid="{00000000-0005-0000-0000-0000404F0000}"/>
    <cellStyle name="Normal 6 2 3 2 2 2 4" xfId="20176" xr:uid="{00000000-0005-0000-0000-0000414F0000}"/>
    <cellStyle name="Normal 6 2 3 2 2 3" xfId="20177" xr:uid="{00000000-0005-0000-0000-0000424F0000}"/>
    <cellStyle name="Normal 6 2 3 2 2 3 2" xfId="20178" xr:uid="{00000000-0005-0000-0000-0000434F0000}"/>
    <cellStyle name="Normal 6 2 3 2 2 3 2 2" xfId="20179" xr:uid="{00000000-0005-0000-0000-0000444F0000}"/>
    <cellStyle name="Normal 6 2 3 2 2 3 2 3" xfId="20180" xr:uid="{00000000-0005-0000-0000-0000454F0000}"/>
    <cellStyle name="Normal 6 2 3 2 2 3 3" xfId="20181" xr:uid="{00000000-0005-0000-0000-0000464F0000}"/>
    <cellStyle name="Normal 6 2 3 2 2 3 4" xfId="20182" xr:uid="{00000000-0005-0000-0000-0000474F0000}"/>
    <cellStyle name="Normal 6 2 3 2 2 4" xfId="20183" xr:uid="{00000000-0005-0000-0000-0000484F0000}"/>
    <cellStyle name="Normal 6 2 3 2 2 4 2" xfId="20184" xr:uid="{00000000-0005-0000-0000-0000494F0000}"/>
    <cellStyle name="Normal 6 2 3 2 2 4 2 2" xfId="20185" xr:uid="{00000000-0005-0000-0000-00004A4F0000}"/>
    <cellStyle name="Normal 6 2 3 2 2 4 2 3" xfId="20186" xr:uid="{00000000-0005-0000-0000-00004B4F0000}"/>
    <cellStyle name="Normal 6 2 3 2 2 4 3" xfId="20187" xr:uid="{00000000-0005-0000-0000-00004C4F0000}"/>
    <cellStyle name="Normal 6 2 3 2 2 4 4" xfId="20188" xr:uid="{00000000-0005-0000-0000-00004D4F0000}"/>
    <cellStyle name="Normal 6 2 3 2 2 5" xfId="20189" xr:uid="{00000000-0005-0000-0000-00004E4F0000}"/>
    <cellStyle name="Normal 6 2 3 2 2 5 2" xfId="20190" xr:uid="{00000000-0005-0000-0000-00004F4F0000}"/>
    <cellStyle name="Normal 6 2 3 2 2 5 3" xfId="20191" xr:uid="{00000000-0005-0000-0000-0000504F0000}"/>
    <cellStyle name="Normal 6 2 3 2 2 6" xfId="20192" xr:uid="{00000000-0005-0000-0000-0000514F0000}"/>
    <cellStyle name="Normal 6 2 3 2 2 7" xfId="20193" xr:uid="{00000000-0005-0000-0000-0000524F0000}"/>
    <cellStyle name="Normal 6 2 3 2 2 8" xfId="20194" xr:uid="{00000000-0005-0000-0000-0000534F0000}"/>
    <cellStyle name="Normal 6 2 3 2 3" xfId="20195" xr:uid="{00000000-0005-0000-0000-0000544F0000}"/>
    <cellStyle name="Normal 6 2 3 2 3 2" xfId="20196" xr:uid="{00000000-0005-0000-0000-0000554F0000}"/>
    <cellStyle name="Normal 6 2 3 2 3 2 2" xfId="20197" xr:uid="{00000000-0005-0000-0000-0000564F0000}"/>
    <cellStyle name="Normal 6 2 3 2 3 2 3" xfId="20198" xr:uid="{00000000-0005-0000-0000-0000574F0000}"/>
    <cellStyle name="Normal 6 2 3 2 3 3" xfId="20199" xr:uid="{00000000-0005-0000-0000-0000584F0000}"/>
    <cellStyle name="Normal 6 2 3 2 3 4" xfId="20200" xr:uid="{00000000-0005-0000-0000-0000594F0000}"/>
    <cellStyle name="Normal 6 2 3 2 4" xfId="20201" xr:uid="{00000000-0005-0000-0000-00005A4F0000}"/>
    <cellStyle name="Normal 6 2 3 2 4 2" xfId="20202" xr:uid="{00000000-0005-0000-0000-00005B4F0000}"/>
    <cellStyle name="Normal 6 2 3 2 4 2 2" xfId="20203" xr:uid="{00000000-0005-0000-0000-00005C4F0000}"/>
    <cellStyle name="Normal 6 2 3 2 4 2 3" xfId="20204" xr:uid="{00000000-0005-0000-0000-00005D4F0000}"/>
    <cellStyle name="Normal 6 2 3 2 4 3" xfId="20205" xr:uid="{00000000-0005-0000-0000-00005E4F0000}"/>
    <cellStyle name="Normal 6 2 3 2 4 4" xfId="20206" xr:uid="{00000000-0005-0000-0000-00005F4F0000}"/>
    <cellStyle name="Normal 6 2 3 2 5" xfId="20207" xr:uid="{00000000-0005-0000-0000-0000604F0000}"/>
    <cellStyle name="Normal 6 2 3 2 5 2" xfId="20208" xr:uid="{00000000-0005-0000-0000-0000614F0000}"/>
    <cellStyle name="Normal 6 2 3 2 5 2 2" xfId="20209" xr:uid="{00000000-0005-0000-0000-0000624F0000}"/>
    <cellStyle name="Normal 6 2 3 2 5 2 3" xfId="20210" xr:uid="{00000000-0005-0000-0000-0000634F0000}"/>
    <cellStyle name="Normal 6 2 3 2 5 3" xfId="20211" xr:uid="{00000000-0005-0000-0000-0000644F0000}"/>
    <cellStyle name="Normal 6 2 3 2 5 4" xfId="20212" xr:uid="{00000000-0005-0000-0000-0000654F0000}"/>
    <cellStyle name="Normal 6 2 3 2 6" xfId="20213" xr:uid="{00000000-0005-0000-0000-0000664F0000}"/>
    <cellStyle name="Normal 6 2 3 2 6 2" xfId="20214" xr:uid="{00000000-0005-0000-0000-0000674F0000}"/>
    <cellStyle name="Normal 6 2 3 2 6 3" xfId="20215" xr:uid="{00000000-0005-0000-0000-0000684F0000}"/>
    <cellStyle name="Normal 6 2 3 2 7" xfId="20216" xr:uid="{00000000-0005-0000-0000-0000694F0000}"/>
    <cellStyle name="Normal 6 2 3 2 8" xfId="20217" xr:uid="{00000000-0005-0000-0000-00006A4F0000}"/>
    <cellStyle name="Normal 6 2 3 2 9" xfId="20218" xr:uid="{00000000-0005-0000-0000-00006B4F0000}"/>
    <cellStyle name="Normal 6 2 3 3" xfId="20219" xr:uid="{00000000-0005-0000-0000-00006C4F0000}"/>
    <cellStyle name="Normal 6 2 3 3 2" xfId="20220" xr:uid="{00000000-0005-0000-0000-00006D4F0000}"/>
    <cellStyle name="Normal 6 2 3 3 2 2" xfId="20221" xr:uid="{00000000-0005-0000-0000-00006E4F0000}"/>
    <cellStyle name="Normal 6 2 3 3 2 2 2" xfId="20222" xr:uid="{00000000-0005-0000-0000-00006F4F0000}"/>
    <cellStyle name="Normal 6 2 3 3 2 2 3" xfId="20223" xr:uid="{00000000-0005-0000-0000-0000704F0000}"/>
    <cellStyle name="Normal 6 2 3 3 2 3" xfId="20224" xr:uid="{00000000-0005-0000-0000-0000714F0000}"/>
    <cellStyle name="Normal 6 2 3 3 2 4" xfId="20225" xr:uid="{00000000-0005-0000-0000-0000724F0000}"/>
    <cellStyle name="Normal 6 2 3 3 3" xfId="20226" xr:uid="{00000000-0005-0000-0000-0000734F0000}"/>
    <cellStyle name="Normal 6 2 3 3 3 2" xfId="20227" xr:uid="{00000000-0005-0000-0000-0000744F0000}"/>
    <cellStyle name="Normal 6 2 3 3 3 2 2" xfId="20228" xr:uid="{00000000-0005-0000-0000-0000754F0000}"/>
    <cellStyle name="Normal 6 2 3 3 3 2 3" xfId="20229" xr:uid="{00000000-0005-0000-0000-0000764F0000}"/>
    <cellStyle name="Normal 6 2 3 3 3 3" xfId="20230" xr:uid="{00000000-0005-0000-0000-0000774F0000}"/>
    <cellStyle name="Normal 6 2 3 3 3 4" xfId="20231" xr:uid="{00000000-0005-0000-0000-0000784F0000}"/>
    <cellStyle name="Normal 6 2 3 3 4" xfId="20232" xr:uid="{00000000-0005-0000-0000-0000794F0000}"/>
    <cellStyle name="Normal 6 2 3 3 4 2" xfId="20233" xr:uid="{00000000-0005-0000-0000-00007A4F0000}"/>
    <cellStyle name="Normal 6 2 3 3 4 2 2" xfId="20234" xr:uid="{00000000-0005-0000-0000-00007B4F0000}"/>
    <cellStyle name="Normal 6 2 3 3 4 2 3" xfId="20235" xr:uid="{00000000-0005-0000-0000-00007C4F0000}"/>
    <cellStyle name="Normal 6 2 3 3 4 3" xfId="20236" xr:uid="{00000000-0005-0000-0000-00007D4F0000}"/>
    <cellStyle name="Normal 6 2 3 3 4 4" xfId="20237" xr:uid="{00000000-0005-0000-0000-00007E4F0000}"/>
    <cellStyle name="Normal 6 2 3 3 5" xfId="20238" xr:uid="{00000000-0005-0000-0000-00007F4F0000}"/>
    <cellStyle name="Normal 6 2 3 3 5 2" xfId="20239" xr:uid="{00000000-0005-0000-0000-0000804F0000}"/>
    <cellStyle name="Normal 6 2 3 3 5 3" xfId="20240" xr:uid="{00000000-0005-0000-0000-0000814F0000}"/>
    <cellStyle name="Normal 6 2 3 3 6" xfId="20241" xr:uid="{00000000-0005-0000-0000-0000824F0000}"/>
    <cellStyle name="Normal 6 2 3 3 7" xfId="20242" xr:uid="{00000000-0005-0000-0000-0000834F0000}"/>
    <cellStyle name="Normal 6 2 3 3 8" xfId="20243" xr:uid="{00000000-0005-0000-0000-0000844F0000}"/>
    <cellStyle name="Normal 6 2 3 4" xfId="20244" xr:uid="{00000000-0005-0000-0000-0000854F0000}"/>
    <cellStyle name="Normal 6 2 3 4 2" xfId="20245" xr:uid="{00000000-0005-0000-0000-0000864F0000}"/>
    <cellStyle name="Normal 6 2 3 4 2 2" xfId="20246" xr:uid="{00000000-0005-0000-0000-0000874F0000}"/>
    <cellStyle name="Normal 6 2 3 4 2 3" xfId="20247" xr:uid="{00000000-0005-0000-0000-0000884F0000}"/>
    <cellStyle name="Normal 6 2 3 4 3" xfId="20248" xr:uid="{00000000-0005-0000-0000-0000894F0000}"/>
    <cellStyle name="Normal 6 2 3 4 4" xfId="20249" xr:uid="{00000000-0005-0000-0000-00008A4F0000}"/>
    <cellStyle name="Normal 6 2 3 5" xfId="20250" xr:uid="{00000000-0005-0000-0000-00008B4F0000}"/>
    <cellStyle name="Normal 6 2 3 5 2" xfId="20251" xr:uid="{00000000-0005-0000-0000-00008C4F0000}"/>
    <cellStyle name="Normal 6 2 3 5 2 2" xfId="20252" xr:uid="{00000000-0005-0000-0000-00008D4F0000}"/>
    <cellStyle name="Normal 6 2 3 5 2 3" xfId="20253" xr:uid="{00000000-0005-0000-0000-00008E4F0000}"/>
    <cellStyle name="Normal 6 2 3 5 3" xfId="20254" xr:uid="{00000000-0005-0000-0000-00008F4F0000}"/>
    <cellStyle name="Normal 6 2 3 5 4" xfId="20255" xr:uid="{00000000-0005-0000-0000-0000904F0000}"/>
    <cellStyle name="Normal 6 2 3 6" xfId="20256" xr:uid="{00000000-0005-0000-0000-0000914F0000}"/>
    <cellStyle name="Normal 6 2 3 6 2" xfId="20257" xr:uid="{00000000-0005-0000-0000-0000924F0000}"/>
    <cellStyle name="Normal 6 2 3 6 2 2" xfId="20258" xr:uid="{00000000-0005-0000-0000-0000934F0000}"/>
    <cellStyle name="Normal 6 2 3 6 2 3" xfId="20259" xr:uid="{00000000-0005-0000-0000-0000944F0000}"/>
    <cellStyle name="Normal 6 2 3 6 3" xfId="20260" xr:uid="{00000000-0005-0000-0000-0000954F0000}"/>
    <cellStyle name="Normal 6 2 3 6 4" xfId="20261" xr:uid="{00000000-0005-0000-0000-0000964F0000}"/>
    <cellStyle name="Normal 6 2 3 7" xfId="20262" xr:uid="{00000000-0005-0000-0000-0000974F0000}"/>
    <cellStyle name="Normal 6 2 3 7 2" xfId="20263" xr:uid="{00000000-0005-0000-0000-0000984F0000}"/>
    <cellStyle name="Normal 6 2 3 7 3" xfId="20264" xr:uid="{00000000-0005-0000-0000-0000994F0000}"/>
    <cellStyle name="Normal 6 2 3 8" xfId="20265" xr:uid="{00000000-0005-0000-0000-00009A4F0000}"/>
    <cellStyle name="Normal 6 2 3 9" xfId="20266" xr:uid="{00000000-0005-0000-0000-00009B4F0000}"/>
    <cellStyle name="Normal 6 2 4" xfId="20267" xr:uid="{00000000-0005-0000-0000-00009C4F0000}"/>
    <cellStyle name="Normal 6 2 4 10" xfId="20268" xr:uid="{00000000-0005-0000-0000-00009D4F0000}"/>
    <cellStyle name="Normal 6 2 4 11" xfId="20269" xr:uid="{00000000-0005-0000-0000-00009E4F0000}"/>
    <cellStyle name="Normal 6 2 4 2" xfId="20270" xr:uid="{00000000-0005-0000-0000-00009F4F0000}"/>
    <cellStyle name="Normal 6 2 4 2 2" xfId="20271" xr:uid="{00000000-0005-0000-0000-0000A04F0000}"/>
    <cellStyle name="Normal 6 2 4 2 2 2" xfId="20272" xr:uid="{00000000-0005-0000-0000-0000A14F0000}"/>
    <cellStyle name="Normal 6 2 4 2 2 2 2" xfId="20273" xr:uid="{00000000-0005-0000-0000-0000A24F0000}"/>
    <cellStyle name="Normal 6 2 4 2 2 2 2 2" xfId="20274" xr:uid="{00000000-0005-0000-0000-0000A34F0000}"/>
    <cellStyle name="Normal 6 2 4 2 2 2 2 3" xfId="20275" xr:uid="{00000000-0005-0000-0000-0000A44F0000}"/>
    <cellStyle name="Normal 6 2 4 2 2 2 3" xfId="20276" xr:uid="{00000000-0005-0000-0000-0000A54F0000}"/>
    <cellStyle name="Normal 6 2 4 2 2 2 4" xfId="20277" xr:uid="{00000000-0005-0000-0000-0000A64F0000}"/>
    <cellStyle name="Normal 6 2 4 2 2 3" xfId="20278" xr:uid="{00000000-0005-0000-0000-0000A74F0000}"/>
    <cellStyle name="Normal 6 2 4 2 2 3 2" xfId="20279" xr:uid="{00000000-0005-0000-0000-0000A84F0000}"/>
    <cellStyle name="Normal 6 2 4 2 2 3 2 2" xfId="20280" xr:uid="{00000000-0005-0000-0000-0000A94F0000}"/>
    <cellStyle name="Normal 6 2 4 2 2 3 2 3" xfId="20281" xr:uid="{00000000-0005-0000-0000-0000AA4F0000}"/>
    <cellStyle name="Normal 6 2 4 2 2 3 3" xfId="20282" xr:uid="{00000000-0005-0000-0000-0000AB4F0000}"/>
    <cellStyle name="Normal 6 2 4 2 2 3 4" xfId="20283" xr:uid="{00000000-0005-0000-0000-0000AC4F0000}"/>
    <cellStyle name="Normal 6 2 4 2 2 4" xfId="20284" xr:uid="{00000000-0005-0000-0000-0000AD4F0000}"/>
    <cellStyle name="Normal 6 2 4 2 2 4 2" xfId="20285" xr:uid="{00000000-0005-0000-0000-0000AE4F0000}"/>
    <cellStyle name="Normal 6 2 4 2 2 4 2 2" xfId="20286" xr:uid="{00000000-0005-0000-0000-0000AF4F0000}"/>
    <cellStyle name="Normal 6 2 4 2 2 4 2 3" xfId="20287" xr:uid="{00000000-0005-0000-0000-0000B04F0000}"/>
    <cellStyle name="Normal 6 2 4 2 2 4 3" xfId="20288" xr:uid="{00000000-0005-0000-0000-0000B14F0000}"/>
    <cellStyle name="Normal 6 2 4 2 2 4 4" xfId="20289" xr:uid="{00000000-0005-0000-0000-0000B24F0000}"/>
    <cellStyle name="Normal 6 2 4 2 2 5" xfId="20290" xr:uid="{00000000-0005-0000-0000-0000B34F0000}"/>
    <cellStyle name="Normal 6 2 4 2 2 5 2" xfId="20291" xr:uid="{00000000-0005-0000-0000-0000B44F0000}"/>
    <cellStyle name="Normal 6 2 4 2 2 5 3" xfId="20292" xr:uid="{00000000-0005-0000-0000-0000B54F0000}"/>
    <cellStyle name="Normal 6 2 4 2 2 6" xfId="20293" xr:uid="{00000000-0005-0000-0000-0000B64F0000}"/>
    <cellStyle name="Normal 6 2 4 2 2 7" xfId="20294" xr:uid="{00000000-0005-0000-0000-0000B74F0000}"/>
    <cellStyle name="Normal 6 2 4 2 3" xfId="20295" xr:uid="{00000000-0005-0000-0000-0000B84F0000}"/>
    <cellStyle name="Normal 6 2 4 2 3 2" xfId="20296" xr:uid="{00000000-0005-0000-0000-0000B94F0000}"/>
    <cellStyle name="Normal 6 2 4 2 3 2 2" xfId="20297" xr:uid="{00000000-0005-0000-0000-0000BA4F0000}"/>
    <cellStyle name="Normal 6 2 4 2 3 2 3" xfId="20298" xr:uid="{00000000-0005-0000-0000-0000BB4F0000}"/>
    <cellStyle name="Normal 6 2 4 2 3 3" xfId="20299" xr:uid="{00000000-0005-0000-0000-0000BC4F0000}"/>
    <cellStyle name="Normal 6 2 4 2 3 4" xfId="20300" xr:uid="{00000000-0005-0000-0000-0000BD4F0000}"/>
    <cellStyle name="Normal 6 2 4 2 4" xfId="20301" xr:uid="{00000000-0005-0000-0000-0000BE4F0000}"/>
    <cellStyle name="Normal 6 2 4 2 4 2" xfId="20302" xr:uid="{00000000-0005-0000-0000-0000BF4F0000}"/>
    <cellStyle name="Normal 6 2 4 2 4 2 2" xfId="20303" xr:uid="{00000000-0005-0000-0000-0000C04F0000}"/>
    <cellStyle name="Normal 6 2 4 2 4 2 3" xfId="20304" xr:uid="{00000000-0005-0000-0000-0000C14F0000}"/>
    <cellStyle name="Normal 6 2 4 2 4 3" xfId="20305" xr:uid="{00000000-0005-0000-0000-0000C24F0000}"/>
    <cellStyle name="Normal 6 2 4 2 4 4" xfId="20306" xr:uid="{00000000-0005-0000-0000-0000C34F0000}"/>
    <cellStyle name="Normal 6 2 4 2 5" xfId="20307" xr:uid="{00000000-0005-0000-0000-0000C44F0000}"/>
    <cellStyle name="Normal 6 2 4 2 5 2" xfId="20308" xr:uid="{00000000-0005-0000-0000-0000C54F0000}"/>
    <cellStyle name="Normal 6 2 4 2 5 2 2" xfId="20309" xr:uid="{00000000-0005-0000-0000-0000C64F0000}"/>
    <cellStyle name="Normal 6 2 4 2 5 2 3" xfId="20310" xr:uid="{00000000-0005-0000-0000-0000C74F0000}"/>
    <cellStyle name="Normal 6 2 4 2 5 3" xfId="20311" xr:uid="{00000000-0005-0000-0000-0000C84F0000}"/>
    <cellStyle name="Normal 6 2 4 2 5 4" xfId="20312" xr:uid="{00000000-0005-0000-0000-0000C94F0000}"/>
    <cellStyle name="Normal 6 2 4 2 6" xfId="20313" xr:uid="{00000000-0005-0000-0000-0000CA4F0000}"/>
    <cellStyle name="Normal 6 2 4 2 6 2" xfId="20314" xr:uid="{00000000-0005-0000-0000-0000CB4F0000}"/>
    <cellStyle name="Normal 6 2 4 2 6 3" xfId="20315" xr:uid="{00000000-0005-0000-0000-0000CC4F0000}"/>
    <cellStyle name="Normal 6 2 4 2 7" xfId="20316" xr:uid="{00000000-0005-0000-0000-0000CD4F0000}"/>
    <cellStyle name="Normal 6 2 4 2 8" xfId="20317" xr:uid="{00000000-0005-0000-0000-0000CE4F0000}"/>
    <cellStyle name="Normal 6 2 4 2 9" xfId="20318" xr:uid="{00000000-0005-0000-0000-0000CF4F0000}"/>
    <cellStyle name="Normal 6 2 4 3" xfId="20319" xr:uid="{00000000-0005-0000-0000-0000D04F0000}"/>
    <cellStyle name="Normal 6 2 4 3 2" xfId="20320" xr:uid="{00000000-0005-0000-0000-0000D14F0000}"/>
    <cellStyle name="Normal 6 2 4 3 2 2" xfId="20321" xr:uid="{00000000-0005-0000-0000-0000D24F0000}"/>
    <cellStyle name="Normal 6 2 4 3 2 2 2" xfId="20322" xr:uid="{00000000-0005-0000-0000-0000D34F0000}"/>
    <cellStyle name="Normal 6 2 4 3 2 2 3" xfId="20323" xr:uid="{00000000-0005-0000-0000-0000D44F0000}"/>
    <cellStyle name="Normal 6 2 4 3 2 3" xfId="20324" xr:uid="{00000000-0005-0000-0000-0000D54F0000}"/>
    <cellStyle name="Normal 6 2 4 3 2 4" xfId="20325" xr:uid="{00000000-0005-0000-0000-0000D64F0000}"/>
    <cellStyle name="Normal 6 2 4 3 3" xfId="20326" xr:uid="{00000000-0005-0000-0000-0000D74F0000}"/>
    <cellStyle name="Normal 6 2 4 3 3 2" xfId="20327" xr:uid="{00000000-0005-0000-0000-0000D84F0000}"/>
    <cellStyle name="Normal 6 2 4 3 3 2 2" xfId="20328" xr:uid="{00000000-0005-0000-0000-0000D94F0000}"/>
    <cellStyle name="Normal 6 2 4 3 3 2 3" xfId="20329" xr:uid="{00000000-0005-0000-0000-0000DA4F0000}"/>
    <cellStyle name="Normal 6 2 4 3 3 3" xfId="20330" xr:uid="{00000000-0005-0000-0000-0000DB4F0000}"/>
    <cellStyle name="Normal 6 2 4 3 3 4" xfId="20331" xr:uid="{00000000-0005-0000-0000-0000DC4F0000}"/>
    <cellStyle name="Normal 6 2 4 3 4" xfId="20332" xr:uid="{00000000-0005-0000-0000-0000DD4F0000}"/>
    <cellStyle name="Normal 6 2 4 3 4 2" xfId="20333" xr:uid="{00000000-0005-0000-0000-0000DE4F0000}"/>
    <cellStyle name="Normal 6 2 4 3 4 2 2" xfId="20334" xr:uid="{00000000-0005-0000-0000-0000DF4F0000}"/>
    <cellStyle name="Normal 6 2 4 3 4 2 3" xfId="20335" xr:uid="{00000000-0005-0000-0000-0000E04F0000}"/>
    <cellStyle name="Normal 6 2 4 3 4 3" xfId="20336" xr:uid="{00000000-0005-0000-0000-0000E14F0000}"/>
    <cellStyle name="Normal 6 2 4 3 4 4" xfId="20337" xr:uid="{00000000-0005-0000-0000-0000E24F0000}"/>
    <cellStyle name="Normal 6 2 4 3 5" xfId="20338" xr:uid="{00000000-0005-0000-0000-0000E34F0000}"/>
    <cellStyle name="Normal 6 2 4 3 5 2" xfId="20339" xr:uid="{00000000-0005-0000-0000-0000E44F0000}"/>
    <cellStyle name="Normal 6 2 4 3 5 3" xfId="20340" xr:uid="{00000000-0005-0000-0000-0000E54F0000}"/>
    <cellStyle name="Normal 6 2 4 3 6" xfId="20341" xr:uid="{00000000-0005-0000-0000-0000E64F0000}"/>
    <cellStyle name="Normal 6 2 4 3 7" xfId="20342" xr:uid="{00000000-0005-0000-0000-0000E74F0000}"/>
    <cellStyle name="Normal 6 2 4 4" xfId="20343" xr:uid="{00000000-0005-0000-0000-0000E84F0000}"/>
    <cellStyle name="Normal 6 2 4 4 2" xfId="20344" xr:uid="{00000000-0005-0000-0000-0000E94F0000}"/>
    <cellStyle name="Normal 6 2 4 4 2 2" xfId="20345" xr:uid="{00000000-0005-0000-0000-0000EA4F0000}"/>
    <cellStyle name="Normal 6 2 4 4 2 3" xfId="20346" xr:uid="{00000000-0005-0000-0000-0000EB4F0000}"/>
    <cellStyle name="Normal 6 2 4 4 3" xfId="20347" xr:uid="{00000000-0005-0000-0000-0000EC4F0000}"/>
    <cellStyle name="Normal 6 2 4 4 4" xfId="20348" xr:uid="{00000000-0005-0000-0000-0000ED4F0000}"/>
    <cellStyle name="Normal 6 2 4 5" xfId="20349" xr:uid="{00000000-0005-0000-0000-0000EE4F0000}"/>
    <cellStyle name="Normal 6 2 4 5 2" xfId="20350" xr:uid="{00000000-0005-0000-0000-0000EF4F0000}"/>
    <cellStyle name="Normal 6 2 4 5 2 2" xfId="20351" xr:uid="{00000000-0005-0000-0000-0000F04F0000}"/>
    <cellStyle name="Normal 6 2 4 5 2 3" xfId="20352" xr:uid="{00000000-0005-0000-0000-0000F14F0000}"/>
    <cellStyle name="Normal 6 2 4 5 3" xfId="20353" xr:uid="{00000000-0005-0000-0000-0000F24F0000}"/>
    <cellStyle name="Normal 6 2 4 5 4" xfId="20354" xr:uid="{00000000-0005-0000-0000-0000F34F0000}"/>
    <cellStyle name="Normal 6 2 4 6" xfId="20355" xr:uid="{00000000-0005-0000-0000-0000F44F0000}"/>
    <cellStyle name="Normal 6 2 4 6 2" xfId="20356" xr:uid="{00000000-0005-0000-0000-0000F54F0000}"/>
    <cellStyle name="Normal 6 2 4 6 2 2" xfId="20357" xr:uid="{00000000-0005-0000-0000-0000F64F0000}"/>
    <cellStyle name="Normal 6 2 4 6 2 3" xfId="20358" xr:uid="{00000000-0005-0000-0000-0000F74F0000}"/>
    <cellStyle name="Normal 6 2 4 6 3" xfId="20359" xr:uid="{00000000-0005-0000-0000-0000F84F0000}"/>
    <cellStyle name="Normal 6 2 4 6 4" xfId="20360" xr:uid="{00000000-0005-0000-0000-0000F94F0000}"/>
    <cellStyle name="Normal 6 2 4 7" xfId="20361" xr:uid="{00000000-0005-0000-0000-0000FA4F0000}"/>
    <cellStyle name="Normal 6 2 4 7 2" xfId="20362" xr:uid="{00000000-0005-0000-0000-0000FB4F0000}"/>
    <cellStyle name="Normal 6 2 4 7 3" xfId="20363" xr:uid="{00000000-0005-0000-0000-0000FC4F0000}"/>
    <cellStyle name="Normal 6 2 4 8" xfId="20364" xr:uid="{00000000-0005-0000-0000-0000FD4F0000}"/>
    <cellStyle name="Normal 6 2 4 9" xfId="20365" xr:uid="{00000000-0005-0000-0000-0000FE4F0000}"/>
    <cellStyle name="Normal 6 2 5" xfId="20366" xr:uid="{00000000-0005-0000-0000-0000FF4F0000}"/>
    <cellStyle name="Normal 6 2 5 10" xfId="20367" xr:uid="{00000000-0005-0000-0000-000000500000}"/>
    <cellStyle name="Normal 6 2 5 2" xfId="20368" xr:uid="{00000000-0005-0000-0000-000001500000}"/>
    <cellStyle name="Normal 6 2 5 2 2" xfId="20369" xr:uid="{00000000-0005-0000-0000-000002500000}"/>
    <cellStyle name="Normal 6 2 5 2 2 2" xfId="20370" xr:uid="{00000000-0005-0000-0000-000003500000}"/>
    <cellStyle name="Normal 6 2 5 2 2 2 2" xfId="20371" xr:uid="{00000000-0005-0000-0000-000004500000}"/>
    <cellStyle name="Normal 6 2 5 2 2 2 2 2" xfId="20372" xr:uid="{00000000-0005-0000-0000-000005500000}"/>
    <cellStyle name="Normal 6 2 5 2 2 2 2 3" xfId="20373" xr:uid="{00000000-0005-0000-0000-000006500000}"/>
    <cellStyle name="Normal 6 2 5 2 2 2 3" xfId="20374" xr:uid="{00000000-0005-0000-0000-000007500000}"/>
    <cellStyle name="Normal 6 2 5 2 2 2 4" xfId="20375" xr:uid="{00000000-0005-0000-0000-000008500000}"/>
    <cellStyle name="Normal 6 2 5 2 2 3" xfId="20376" xr:uid="{00000000-0005-0000-0000-000009500000}"/>
    <cellStyle name="Normal 6 2 5 2 2 3 2" xfId="20377" xr:uid="{00000000-0005-0000-0000-00000A500000}"/>
    <cellStyle name="Normal 6 2 5 2 2 3 2 2" xfId="20378" xr:uid="{00000000-0005-0000-0000-00000B500000}"/>
    <cellStyle name="Normal 6 2 5 2 2 3 2 3" xfId="20379" xr:uid="{00000000-0005-0000-0000-00000C500000}"/>
    <cellStyle name="Normal 6 2 5 2 2 3 3" xfId="20380" xr:uid="{00000000-0005-0000-0000-00000D500000}"/>
    <cellStyle name="Normal 6 2 5 2 2 3 4" xfId="20381" xr:uid="{00000000-0005-0000-0000-00000E500000}"/>
    <cellStyle name="Normal 6 2 5 2 2 4" xfId="20382" xr:uid="{00000000-0005-0000-0000-00000F500000}"/>
    <cellStyle name="Normal 6 2 5 2 2 4 2" xfId="20383" xr:uid="{00000000-0005-0000-0000-000010500000}"/>
    <cellStyle name="Normal 6 2 5 2 2 4 2 2" xfId="20384" xr:uid="{00000000-0005-0000-0000-000011500000}"/>
    <cellStyle name="Normal 6 2 5 2 2 4 2 3" xfId="20385" xr:uid="{00000000-0005-0000-0000-000012500000}"/>
    <cellStyle name="Normal 6 2 5 2 2 4 3" xfId="20386" xr:uid="{00000000-0005-0000-0000-000013500000}"/>
    <cellStyle name="Normal 6 2 5 2 2 4 4" xfId="20387" xr:uid="{00000000-0005-0000-0000-000014500000}"/>
    <cellStyle name="Normal 6 2 5 2 2 5" xfId="20388" xr:uid="{00000000-0005-0000-0000-000015500000}"/>
    <cellStyle name="Normal 6 2 5 2 2 5 2" xfId="20389" xr:uid="{00000000-0005-0000-0000-000016500000}"/>
    <cellStyle name="Normal 6 2 5 2 2 5 3" xfId="20390" xr:uid="{00000000-0005-0000-0000-000017500000}"/>
    <cellStyle name="Normal 6 2 5 2 2 6" xfId="20391" xr:uid="{00000000-0005-0000-0000-000018500000}"/>
    <cellStyle name="Normal 6 2 5 2 2 7" xfId="20392" xr:uid="{00000000-0005-0000-0000-000019500000}"/>
    <cellStyle name="Normal 6 2 5 2 3" xfId="20393" xr:uid="{00000000-0005-0000-0000-00001A500000}"/>
    <cellStyle name="Normal 6 2 5 2 3 2" xfId="20394" xr:uid="{00000000-0005-0000-0000-00001B500000}"/>
    <cellStyle name="Normal 6 2 5 2 3 2 2" xfId="20395" xr:uid="{00000000-0005-0000-0000-00001C500000}"/>
    <cellStyle name="Normal 6 2 5 2 3 2 3" xfId="20396" xr:uid="{00000000-0005-0000-0000-00001D500000}"/>
    <cellStyle name="Normal 6 2 5 2 3 3" xfId="20397" xr:uid="{00000000-0005-0000-0000-00001E500000}"/>
    <cellStyle name="Normal 6 2 5 2 3 4" xfId="20398" xr:uid="{00000000-0005-0000-0000-00001F500000}"/>
    <cellStyle name="Normal 6 2 5 2 4" xfId="20399" xr:uid="{00000000-0005-0000-0000-000020500000}"/>
    <cellStyle name="Normal 6 2 5 2 4 2" xfId="20400" xr:uid="{00000000-0005-0000-0000-000021500000}"/>
    <cellStyle name="Normal 6 2 5 2 4 2 2" xfId="20401" xr:uid="{00000000-0005-0000-0000-000022500000}"/>
    <cellStyle name="Normal 6 2 5 2 4 2 3" xfId="20402" xr:uid="{00000000-0005-0000-0000-000023500000}"/>
    <cellStyle name="Normal 6 2 5 2 4 3" xfId="20403" xr:uid="{00000000-0005-0000-0000-000024500000}"/>
    <cellStyle name="Normal 6 2 5 2 4 4" xfId="20404" xr:uid="{00000000-0005-0000-0000-000025500000}"/>
    <cellStyle name="Normal 6 2 5 2 5" xfId="20405" xr:uid="{00000000-0005-0000-0000-000026500000}"/>
    <cellStyle name="Normal 6 2 5 2 5 2" xfId="20406" xr:uid="{00000000-0005-0000-0000-000027500000}"/>
    <cellStyle name="Normal 6 2 5 2 5 2 2" xfId="20407" xr:uid="{00000000-0005-0000-0000-000028500000}"/>
    <cellStyle name="Normal 6 2 5 2 5 2 3" xfId="20408" xr:uid="{00000000-0005-0000-0000-000029500000}"/>
    <cellStyle name="Normal 6 2 5 2 5 3" xfId="20409" xr:uid="{00000000-0005-0000-0000-00002A500000}"/>
    <cellStyle name="Normal 6 2 5 2 5 4" xfId="20410" xr:uid="{00000000-0005-0000-0000-00002B500000}"/>
    <cellStyle name="Normal 6 2 5 2 6" xfId="20411" xr:uid="{00000000-0005-0000-0000-00002C500000}"/>
    <cellStyle name="Normal 6 2 5 2 6 2" xfId="20412" xr:uid="{00000000-0005-0000-0000-00002D500000}"/>
    <cellStyle name="Normal 6 2 5 2 6 3" xfId="20413" xr:uid="{00000000-0005-0000-0000-00002E500000}"/>
    <cellStyle name="Normal 6 2 5 2 7" xfId="20414" xr:uid="{00000000-0005-0000-0000-00002F500000}"/>
    <cellStyle name="Normal 6 2 5 2 8" xfId="20415" xr:uid="{00000000-0005-0000-0000-000030500000}"/>
    <cellStyle name="Normal 6 2 5 2 9" xfId="20416" xr:uid="{00000000-0005-0000-0000-000031500000}"/>
    <cellStyle name="Normal 6 2 5 3" xfId="20417" xr:uid="{00000000-0005-0000-0000-000032500000}"/>
    <cellStyle name="Normal 6 2 5 3 2" xfId="20418" xr:uid="{00000000-0005-0000-0000-000033500000}"/>
    <cellStyle name="Normal 6 2 5 3 2 2" xfId="20419" xr:uid="{00000000-0005-0000-0000-000034500000}"/>
    <cellStyle name="Normal 6 2 5 3 2 2 2" xfId="20420" xr:uid="{00000000-0005-0000-0000-000035500000}"/>
    <cellStyle name="Normal 6 2 5 3 2 2 3" xfId="20421" xr:uid="{00000000-0005-0000-0000-000036500000}"/>
    <cellStyle name="Normal 6 2 5 3 2 3" xfId="20422" xr:uid="{00000000-0005-0000-0000-000037500000}"/>
    <cellStyle name="Normal 6 2 5 3 2 4" xfId="20423" xr:uid="{00000000-0005-0000-0000-000038500000}"/>
    <cellStyle name="Normal 6 2 5 3 3" xfId="20424" xr:uid="{00000000-0005-0000-0000-000039500000}"/>
    <cellStyle name="Normal 6 2 5 3 3 2" xfId="20425" xr:uid="{00000000-0005-0000-0000-00003A500000}"/>
    <cellStyle name="Normal 6 2 5 3 3 2 2" xfId="20426" xr:uid="{00000000-0005-0000-0000-00003B500000}"/>
    <cellStyle name="Normal 6 2 5 3 3 2 3" xfId="20427" xr:uid="{00000000-0005-0000-0000-00003C500000}"/>
    <cellStyle name="Normal 6 2 5 3 3 3" xfId="20428" xr:uid="{00000000-0005-0000-0000-00003D500000}"/>
    <cellStyle name="Normal 6 2 5 3 3 4" xfId="20429" xr:uid="{00000000-0005-0000-0000-00003E500000}"/>
    <cellStyle name="Normal 6 2 5 3 4" xfId="20430" xr:uid="{00000000-0005-0000-0000-00003F500000}"/>
    <cellStyle name="Normal 6 2 5 3 4 2" xfId="20431" xr:uid="{00000000-0005-0000-0000-000040500000}"/>
    <cellStyle name="Normal 6 2 5 3 4 2 2" xfId="20432" xr:uid="{00000000-0005-0000-0000-000041500000}"/>
    <cellStyle name="Normal 6 2 5 3 4 2 3" xfId="20433" xr:uid="{00000000-0005-0000-0000-000042500000}"/>
    <cellStyle name="Normal 6 2 5 3 4 3" xfId="20434" xr:uid="{00000000-0005-0000-0000-000043500000}"/>
    <cellStyle name="Normal 6 2 5 3 4 4" xfId="20435" xr:uid="{00000000-0005-0000-0000-000044500000}"/>
    <cellStyle name="Normal 6 2 5 3 5" xfId="20436" xr:uid="{00000000-0005-0000-0000-000045500000}"/>
    <cellStyle name="Normal 6 2 5 3 5 2" xfId="20437" xr:uid="{00000000-0005-0000-0000-000046500000}"/>
    <cellStyle name="Normal 6 2 5 3 5 3" xfId="20438" xr:uid="{00000000-0005-0000-0000-000047500000}"/>
    <cellStyle name="Normal 6 2 5 3 6" xfId="20439" xr:uid="{00000000-0005-0000-0000-000048500000}"/>
    <cellStyle name="Normal 6 2 5 3 7" xfId="20440" xr:uid="{00000000-0005-0000-0000-000049500000}"/>
    <cellStyle name="Normal 6 2 5 4" xfId="20441" xr:uid="{00000000-0005-0000-0000-00004A500000}"/>
    <cellStyle name="Normal 6 2 5 4 2" xfId="20442" xr:uid="{00000000-0005-0000-0000-00004B500000}"/>
    <cellStyle name="Normal 6 2 5 4 2 2" xfId="20443" xr:uid="{00000000-0005-0000-0000-00004C500000}"/>
    <cellStyle name="Normal 6 2 5 4 2 3" xfId="20444" xr:uid="{00000000-0005-0000-0000-00004D500000}"/>
    <cellStyle name="Normal 6 2 5 4 3" xfId="20445" xr:uid="{00000000-0005-0000-0000-00004E500000}"/>
    <cellStyle name="Normal 6 2 5 4 4" xfId="20446" xr:uid="{00000000-0005-0000-0000-00004F500000}"/>
    <cellStyle name="Normal 6 2 5 5" xfId="20447" xr:uid="{00000000-0005-0000-0000-000050500000}"/>
    <cellStyle name="Normal 6 2 5 5 2" xfId="20448" xr:uid="{00000000-0005-0000-0000-000051500000}"/>
    <cellStyle name="Normal 6 2 5 5 2 2" xfId="20449" xr:uid="{00000000-0005-0000-0000-000052500000}"/>
    <cellStyle name="Normal 6 2 5 5 2 3" xfId="20450" xr:uid="{00000000-0005-0000-0000-000053500000}"/>
    <cellStyle name="Normal 6 2 5 5 3" xfId="20451" xr:uid="{00000000-0005-0000-0000-000054500000}"/>
    <cellStyle name="Normal 6 2 5 5 4" xfId="20452" xr:uid="{00000000-0005-0000-0000-000055500000}"/>
    <cellStyle name="Normal 6 2 5 6" xfId="20453" xr:uid="{00000000-0005-0000-0000-000056500000}"/>
    <cellStyle name="Normal 6 2 5 6 2" xfId="20454" xr:uid="{00000000-0005-0000-0000-000057500000}"/>
    <cellStyle name="Normal 6 2 5 6 2 2" xfId="20455" xr:uid="{00000000-0005-0000-0000-000058500000}"/>
    <cellStyle name="Normal 6 2 5 6 2 3" xfId="20456" xr:uid="{00000000-0005-0000-0000-000059500000}"/>
    <cellStyle name="Normal 6 2 5 6 3" xfId="20457" xr:uid="{00000000-0005-0000-0000-00005A500000}"/>
    <cellStyle name="Normal 6 2 5 6 4" xfId="20458" xr:uid="{00000000-0005-0000-0000-00005B500000}"/>
    <cellStyle name="Normal 6 2 5 7" xfId="20459" xr:uid="{00000000-0005-0000-0000-00005C500000}"/>
    <cellStyle name="Normal 6 2 5 7 2" xfId="20460" xr:uid="{00000000-0005-0000-0000-00005D500000}"/>
    <cellStyle name="Normal 6 2 5 7 3" xfId="20461" xr:uid="{00000000-0005-0000-0000-00005E500000}"/>
    <cellStyle name="Normal 6 2 5 8" xfId="20462" xr:uid="{00000000-0005-0000-0000-00005F500000}"/>
    <cellStyle name="Normal 6 2 5 9" xfId="20463" xr:uid="{00000000-0005-0000-0000-000060500000}"/>
    <cellStyle name="Normal 6 2 6" xfId="20464" xr:uid="{00000000-0005-0000-0000-000061500000}"/>
    <cellStyle name="Normal 6 2 6 10" xfId="20465" xr:uid="{00000000-0005-0000-0000-000062500000}"/>
    <cellStyle name="Normal 6 2 6 2" xfId="20466" xr:uid="{00000000-0005-0000-0000-000063500000}"/>
    <cellStyle name="Normal 6 2 6 2 2" xfId="20467" xr:uid="{00000000-0005-0000-0000-000064500000}"/>
    <cellStyle name="Normal 6 2 6 2 2 2" xfId="20468" xr:uid="{00000000-0005-0000-0000-000065500000}"/>
    <cellStyle name="Normal 6 2 6 2 2 2 2" xfId="20469" xr:uid="{00000000-0005-0000-0000-000066500000}"/>
    <cellStyle name="Normal 6 2 6 2 2 2 2 2" xfId="20470" xr:uid="{00000000-0005-0000-0000-000067500000}"/>
    <cellStyle name="Normal 6 2 6 2 2 2 2 3" xfId="20471" xr:uid="{00000000-0005-0000-0000-000068500000}"/>
    <cellStyle name="Normal 6 2 6 2 2 2 3" xfId="20472" xr:uid="{00000000-0005-0000-0000-000069500000}"/>
    <cellStyle name="Normal 6 2 6 2 2 2 4" xfId="20473" xr:uid="{00000000-0005-0000-0000-00006A500000}"/>
    <cellStyle name="Normal 6 2 6 2 2 3" xfId="20474" xr:uid="{00000000-0005-0000-0000-00006B500000}"/>
    <cellStyle name="Normal 6 2 6 2 2 3 2" xfId="20475" xr:uid="{00000000-0005-0000-0000-00006C500000}"/>
    <cellStyle name="Normal 6 2 6 2 2 3 2 2" xfId="20476" xr:uid="{00000000-0005-0000-0000-00006D500000}"/>
    <cellStyle name="Normal 6 2 6 2 2 3 2 3" xfId="20477" xr:uid="{00000000-0005-0000-0000-00006E500000}"/>
    <cellStyle name="Normal 6 2 6 2 2 3 3" xfId="20478" xr:uid="{00000000-0005-0000-0000-00006F500000}"/>
    <cellStyle name="Normal 6 2 6 2 2 3 4" xfId="20479" xr:uid="{00000000-0005-0000-0000-000070500000}"/>
    <cellStyle name="Normal 6 2 6 2 2 4" xfId="20480" xr:uid="{00000000-0005-0000-0000-000071500000}"/>
    <cellStyle name="Normal 6 2 6 2 2 4 2" xfId="20481" xr:uid="{00000000-0005-0000-0000-000072500000}"/>
    <cellStyle name="Normal 6 2 6 2 2 4 2 2" xfId="20482" xr:uid="{00000000-0005-0000-0000-000073500000}"/>
    <cellStyle name="Normal 6 2 6 2 2 4 2 3" xfId="20483" xr:uid="{00000000-0005-0000-0000-000074500000}"/>
    <cellStyle name="Normal 6 2 6 2 2 4 3" xfId="20484" xr:uid="{00000000-0005-0000-0000-000075500000}"/>
    <cellStyle name="Normal 6 2 6 2 2 4 4" xfId="20485" xr:uid="{00000000-0005-0000-0000-000076500000}"/>
    <cellStyle name="Normal 6 2 6 2 2 5" xfId="20486" xr:uid="{00000000-0005-0000-0000-000077500000}"/>
    <cellStyle name="Normal 6 2 6 2 2 5 2" xfId="20487" xr:uid="{00000000-0005-0000-0000-000078500000}"/>
    <cellStyle name="Normal 6 2 6 2 2 5 3" xfId="20488" xr:uid="{00000000-0005-0000-0000-000079500000}"/>
    <cellStyle name="Normal 6 2 6 2 2 6" xfId="20489" xr:uid="{00000000-0005-0000-0000-00007A500000}"/>
    <cellStyle name="Normal 6 2 6 2 2 7" xfId="20490" xr:uid="{00000000-0005-0000-0000-00007B500000}"/>
    <cellStyle name="Normal 6 2 6 2 3" xfId="20491" xr:uid="{00000000-0005-0000-0000-00007C500000}"/>
    <cellStyle name="Normal 6 2 6 2 3 2" xfId="20492" xr:uid="{00000000-0005-0000-0000-00007D500000}"/>
    <cellStyle name="Normal 6 2 6 2 3 2 2" xfId="20493" xr:uid="{00000000-0005-0000-0000-00007E500000}"/>
    <cellStyle name="Normal 6 2 6 2 3 2 3" xfId="20494" xr:uid="{00000000-0005-0000-0000-00007F500000}"/>
    <cellStyle name="Normal 6 2 6 2 3 3" xfId="20495" xr:uid="{00000000-0005-0000-0000-000080500000}"/>
    <cellStyle name="Normal 6 2 6 2 3 4" xfId="20496" xr:uid="{00000000-0005-0000-0000-000081500000}"/>
    <cellStyle name="Normal 6 2 6 2 4" xfId="20497" xr:uid="{00000000-0005-0000-0000-000082500000}"/>
    <cellStyle name="Normal 6 2 6 2 4 2" xfId="20498" xr:uid="{00000000-0005-0000-0000-000083500000}"/>
    <cellStyle name="Normal 6 2 6 2 4 2 2" xfId="20499" xr:uid="{00000000-0005-0000-0000-000084500000}"/>
    <cellStyle name="Normal 6 2 6 2 4 2 3" xfId="20500" xr:uid="{00000000-0005-0000-0000-000085500000}"/>
    <cellStyle name="Normal 6 2 6 2 4 3" xfId="20501" xr:uid="{00000000-0005-0000-0000-000086500000}"/>
    <cellStyle name="Normal 6 2 6 2 4 4" xfId="20502" xr:uid="{00000000-0005-0000-0000-000087500000}"/>
    <cellStyle name="Normal 6 2 6 2 5" xfId="20503" xr:uid="{00000000-0005-0000-0000-000088500000}"/>
    <cellStyle name="Normal 6 2 6 2 5 2" xfId="20504" xr:uid="{00000000-0005-0000-0000-000089500000}"/>
    <cellStyle name="Normal 6 2 6 2 5 2 2" xfId="20505" xr:uid="{00000000-0005-0000-0000-00008A500000}"/>
    <cellStyle name="Normal 6 2 6 2 5 2 3" xfId="20506" xr:uid="{00000000-0005-0000-0000-00008B500000}"/>
    <cellStyle name="Normal 6 2 6 2 5 3" xfId="20507" xr:uid="{00000000-0005-0000-0000-00008C500000}"/>
    <cellStyle name="Normal 6 2 6 2 5 4" xfId="20508" xr:uid="{00000000-0005-0000-0000-00008D500000}"/>
    <cellStyle name="Normal 6 2 6 2 6" xfId="20509" xr:uid="{00000000-0005-0000-0000-00008E500000}"/>
    <cellStyle name="Normal 6 2 6 2 6 2" xfId="20510" xr:uid="{00000000-0005-0000-0000-00008F500000}"/>
    <cellStyle name="Normal 6 2 6 2 6 3" xfId="20511" xr:uid="{00000000-0005-0000-0000-000090500000}"/>
    <cellStyle name="Normal 6 2 6 2 7" xfId="20512" xr:uid="{00000000-0005-0000-0000-000091500000}"/>
    <cellStyle name="Normal 6 2 6 2 8" xfId="20513" xr:uid="{00000000-0005-0000-0000-000092500000}"/>
    <cellStyle name="Normal 6 2 6 2 9" xfId="20514" xr:uid="{00000000-0005-0000-0000-000093500000}"/>
    <cellStyle name="Normal 6 2 6 3" xfId="20515" xr:uid="{00000000-0005-0000-0000-000094500000}"/>
    <cellStyle name="Normal 6 2 6 3 2" xfId="20516" xr:uid="{00000000-0005-0000-0000-000095500000}"/>
    <cellStyle name="Normal 6 2 6 3 2 2" xfId="20517" xr:uid="{00000000-0005-0000-0000-000096500000}"/>
    <cellStyle name="Normal 6 2 6 3 2 2 2" xfId="20518" xr:uid="{00000000-0005-0000-0000-000097500000}"/>
    <cellStyle name="Normal 6 2 6 3 2 2 3" xfId="20519" xr:uid="{00000000-0005-0000-0000-000098500000}"/>
    <cellStyle name="Normal 6 2 6 3 2 3" xfId="20520" xr:uid="{00000000-0005-0000-0000-000099500000}"/>
    <cellStyle name="Normal 6 2 6 3 2 4" xfId="20521" xr:uid="{00000000-0005-0000-0000-00009A500000}"/>
    <cellStyle name="Normal 6 2 6 3 3" xfId="20522" xr:uid="{00000000-0005-0000-0000-00009B500000}"/>
    <cellStyle name="Normal 6 2 6 3 3 2" xfId="20523" xr:uid="{00000000-0005-0000-0000-00009C500000}"/>
    <cellStyle name="Normal 6 2 6 3 3 2 2" xfId="20524" xr:uid="{00000000-0005-0000-0000-00009D500000}"/>
    <cellStyle name="Normal 6 2 6 3 3 2 3" xfId="20525" xr:uid="{00000000-0005-0000-0000-00009E500000}"/>
    <cellStyle name="Normal 6 2 6 3 3 3" xfId="20526" xr:uid="{00000000-0005-0000-0000-00009F500000}"/>
    <cellStyle name="Normal 6 2 6 3 3 4" xfId="20527" xr:uid="{00000000-0005-0000-0000-0000A0500000}"/>
    <cellStyle name="Normal 6 2 6 3 4" xfId="20528" xr:uid="{00000000-0005-0000-0000-0000A1500000}"/>
    <cellStyle name="Normal 6 2 6 3 4 2" xfId="20529" xr:uid="{00000000-0005-0000-0000-0000A2500000}"/>
    <cellStyle name="Normal 6 2 6 3 4 2 2" xfId="20530" xr:uid="{00000000-0005-0000-0000-0000A3500000}"/>
    <cellStyle name="Normal 6 2 6 3 4 2 3" xfId="20531" xr:uid="{00000000-0005-0000-0000-0000A4500000}"/>
    <cellStyle name="Normal 6 2 6 3 4 3" xfId="20532" xr:uid="{00000000-0005-0000-0000-0000A5500000}"/>
    <cellStyle name="Normal 6 2 6 3 4 4" xfId="20533" xr:uid="{00000000-0005-0000-0000-0000A6500000}"/>
    <cellStyle name="Normal 6 2 6 3 5" xfId="20534" xr:uid="{00000000-0005-0000-0000-0000A7500000}"/>
    <cellStyle name="Normal 6 2 6 3 5 2" xfId="20535" xr:uid="{00000000-0005-0000-0000-0000A8500000}"/>
    <cellStyle name="Normal 6 2 6 3 5 3" xfId="20536" xr:uid="{00000000-0005-0000-0000-0000A9500000}"/>
    <cellStyle name="Normal 6 2 6 3 6" xfId="20537" xr:uid="{00000000-0005-0000-0000-0000AA500000}"/>
    <cellStyle name="Normal 6 2 6 3 7" xfId="20538" xr:uid="{00000000-0005-0000-0000-0000AB500000}"/>
    <cellStyle name="Normal 6 2 6 4" xfId="20539" xr:uid="{00000000-0005-0000-0000-0000AC500000}"/>
    <cellStyle name="Normal 6 2 6 4 2" xfId="20540" xr:uid="{00000000-0005-0000-0000-0000AD500000}"/>
    <cellStyle name="Normal 6 2 6 4 2 2" xfId="20541" xr:uid="{00000000-0005-0000-0000-0000AE500000}"/>
    <cellStyle name="Normal 6 2 6 4 2 3" xfId="20542" xr:uid="{00000000-0005-0000-0000-0000AF500000}"/>
    <cellStyle name="Normal 6 2 6 4 3" xfId="20543" xr:uid="{00000000-0005-0000-0000-0000B0500000}"/>
    <cellStyle name="Normal 6 2 6 4 4" xfId="20544" xr:uid="{00000000-0005-0000-0000-0000B1500000}"/>
    <cellStyle name="Normal 6 2 6 5" xfId="20545" xr:uid="{00000000-0005-0000-0000-0000B2500000}"/>
    <cellStyle name="Normal 6 2 6 5 2" xfId="20546" xr:uid="{00000000-0005-0000-0000-0000B3500000}"/>
    <cellStyle name="Normal 6 2 6 5 2 2" xfId="20547" xr:uid="{00000000-0005-0000-0000-0000B4500000}"/>
    <cellStyle name="Normal 6 2 6 5 2 3" xfId="20548" xr:uid="{00000000-0005-0000-0000-0000B5500000}"/>
    <cellStyle name="Normal 6 2 6 5 3" xfId="20549" xr:uid="{00000000-0005-0000-0000-0000B6500000}"/>
    <cellStyle name="Normal 6 2 6 5 4" xfId="20550" xr:uid="{00000000-0005-0000-0000-0000B7500000}"/>
    <cellStyle name="Normal 6 2 6 6" xfId="20551" xr:uid="{00000000-0005-0000-0000-0000B8500000}"/>
    <cellStyle name="Normal 6 2 6 6 2" xfId="20552" xr:uid="{00000000-0005-0000-0000-0000B9500000}"/>
    <cellStyle name="Normal 6 2 6 6 2 2" xfId="20553" xr:uid="{00000000-0005-0000-0000-0000BA500000}"/>
    <cellStyle name="Normal 6 2 6 6 2 3" xfId="20554" xr:uid="{00000000-0005-0000-0000-0000BB500000}"/>
    <cellStyle name="Normal 6 2 6 6 3" xfId="20555" xr:uid="{00000000-0005-0000-0000-0000BC500000}"/>
    <cellStyle name="Normal 6 2 6 6 4" xfId="20556" xr:uid="{00000000-0005-0000-0000-0000BD500000}"/>
    <cellStyle name="Normal 6 2 6 7" xfId="20557" xr:uid="{00000000-0005-0000-0000-0000BE500000}"/>
    <cellStyle name="Normal 6 2 6 7 2" xfId="20558" xr:uid="{00000000-0005-0000-0000-0000BF500000}"/>
    <cellStyle name="Normal 6 2 6 7 3" xfId="20559" xr:uid="{00000000-0005-0000-0000-0000C0500000}"/>
    <cellStyle name="Normal 6 2 6 8" xfId="20560" xr:uid="{00000000-0005-0000-0000-0000C1500000}"/>
    <cellStyle name="Normal 6 2 6 9" xfId="20561" xr:uid="{00000000-0005-0000-0000-0000C2500000}"/>
    <cellStyle name="Normal 6 2 7" xfId="20562" xr:uid="{00000000-0005-0000-0000-0000C3500000}"/>
    <cellStyle name="Normal 6 2 7 2" xfId="20563" xr:uid="{00000000-0005-0000-0000-0000C4500000}"/>
    <cellStyle name="Normal 6 2 7 2 2" xfId="20564" xr:uid="{00000000-0005-0000-0000-0000C5500000}"/>
    <cellStyle name="Normal 6 2 7 2 2 2" xfId="20565" xr:uid="{00000000-0005-0000-0000-0000C6500000}"/>
    <cellStyle name="Normal 6 2 7 2 2 2 2" xfId="20566" xr:uid="{00000000-0005-0000-0000-0000C7500000}"/>
    <cellStyle name="Normal 6 2 7 2 2 2 3" xfId="20567" xr:uid="{00000000-0005-0000-0000-0000C8500000}"/>
    <cellStyle name="Normal 6 2 7 2 2 3" xfId="20568" xr:uid="{00000000-0005-0000-0000-0000C9500000}"/>
    <cellStyle name="Normal 6 2 7 2 2 4" xfId="20569" xr:uid="{00000000-0005-0000-0000-0000CA500000}"/>
    <cellStyle name="Normal 6 2 7 2 3" xfId="20570" xr:uid="{00000000-0005-0000-0000-0000CB500000}"/>
    <cellStyle name="Normal 6 2 7 2 3 2" xfId="20571" xr:uid="{00000000-0005-0000-0000-0000CC500000}"/>
    <cellStyle name="Normal 6 2 7 2 3 2 2" xfId="20572" xr:uid="{00000000-0005-0000-0000-0000CD500000}"/>
    <cellStyle name="Normal 6 2 7 2 3 2 3" xfId="20573" xr:uid="{00000000-0005-0000-0000-0000CE500000}"/>
    <cellStyle name="Normal 6 2 7 2 3 3" xfId="20574" xr:uid="{00000000-0005-0000-0000-0000CF500000}"/>
    <cellStyle name="Normal 6 2 7 2 3 4" xfId="20575" xr:uid="{00000000-0005-0000-0000-0000D0500000}"/>
    <cellStyle name="Normal 6 2 7 2 4" xfId="20576" xr:uid="{00000000-0005-0000-0000-0000D1500000}"/>
    <cellStyle name="Normal 6 2 7 2 4 2" xfId="20577" xr:uid="{00000000-0005-0000-0000-0000D2500000}"/>
    <cellStyle name="Normal 6 2 7 2 4 2 2" xfId="20578" xr:uid="{00000000-0005-0000-0000-0000D3500000}"/>
    <cellStyle name="Normal 6 2 7 2 4 2 3" xfId="20579" xr:uid="{00000000-0005-0000-0000-0000D4500000}"/>
    <cellStyle name="Normal 6 2 7 2 4 3" xfId="20580" xr:uid="{00000000-0005-0000-0000-0000D5500000}"/>
    <cellStyle name="Normal 6 2 7 2 4 4" xfId="20581" xr:uid="{00000000-0005-0000-0000-0000D6500000}"/>
    <cellStyle name="Normal 6 2 7 2 5" xfId="20582" xr:uid="{00000000-0005-0000-0000-0000D7500000}"/>
    <cellStyle name="Normal 6 2 7 2 5 2" xfId="20583" xr:uid="{00000000-0005-0000-0000-0000D8500000}"/>
    <cellStyle name="Normal 6 2 7 2 5 3" xfId="20584" xr:uid="{00000000-0005-0000-0000-0000D9500000}"/>
    <cellStyle name="Normal 6 2 7 2 6" xfId="20585" xr:uid="{00000000-0005-0000-0000-0000DA500000}"/>
    <cellStyle name="Normal 6 2 7 2 7" xfId="20586" xr:uid="{00000000-0005-0000-0000-0000DB500000}"/>
    <cellStyle name="Normal 6 2 7 3" xfId="20587" xr:uid="{00000000-0005-0000-0000-0000DC500000}"/>
    <cellStyle name="Normal 6 2 7 3 2" xfId="20588" xr:uid="{00000000-0005-0000-0000-0000DD500000}"/>
    <cellStyle name="Normal 6 2 7 3 2 2" xfId="20589" xr:uid="{00000000-0005-0000-0000-0000DE500000}"/>
    <cellStyle name="Normal 6 2 7 3 2 3" xfId="20590" xr:uid="{00000000-0005-0000-0000-0000DF500000}"/>
    <cellStyle name="Normal 6 2 7 3 3" xfId="20591" xr:uid="{00000000-0005-0000-0000-0000E0500000}"/>
    <cellStyle name="Normal 6 2 7 3 4" xfId="20592" xr:uid="{00000000-0005-0000-0000-0000E1500000}"/>
    <cellStyle name="Normal 6 2 7 4" xfId="20593" xr:uid="{00000000-0005-0000-0000-0000E2500000}"/>
    <cellStyle name="Normal 6 2 7 4 2" xfId="20594" xr:uid="{00000000-0005-0000-0000-0000E3500000}"/>
    <cellStyle name="Normal 6 2 7 4 2 2" xfId="20595" xr:uid="{00000000-0005-0000-0000-0000E4500000}"/>
    <cellStyle name="Normal 6 2 7 4 2 3" xfId="20596" xr:uid="{00000000-0005-0000-0000-0000E5500000}"/>
    <cellStyle name="Normal 6 2 7 4 3" xfId="20597" xr:uid="{00000000-0005-0000-0000-0000E6500000}"/>
    <cellStyle name="Normal 6 2 7 4 4" xfId="20598" xr:uid="{00000000-0005-0000-0000-0000E7500000}"/>
    <cellStyle name="Normal 6 2 7 5" xfId="20599" xr:uid="{00000000-0005-0000-0000-0000E8500000}"/>
    <cellStyle name="Normal 6 2 7 5 2" xfId="20600" xr:uid="{00000000-0005-0000-0000-0000E9500000}"/>
    <cellStyle name="Normal 6 2 7 5 2 2" xfId="20601" xr:uid="{00000000-0005-0000-0000-0000EA500000}"/>
    <cellStyle name="Normal 6 2 7 5 2 3" xfId="20602" xr:uid="{00000000-0005-0000-0000-0000EB500000}"/>
    <cellStyle name="Normal 6 2 7 5 3" xfId="20603" xr:uid="{00000000-0005-0000-0000-0000EC500000}"/>
    <cellStyle name="Normal 6 2 7 5 4" xfId="20604" xr:uid="{00000000-0005-0000-0000-0000ED500000}"/>
    <cellStyle name="Normal 6 2 7 6" xfId="20605" xr:uid="{00000000-0005-0000-0000-0000EE500000}"/>
    <cellStyle name="Normal 6 2 7 6 2" xfId="20606" xr:uid="{00000000-0005-0000-0000-0000EF500000}"/>
    <cellStyle name="Normal 6 2 7 6 3" xfId="20607" xr:uid="{00000000-0005-0000-0000-0000F0500000}"/>
    <cellStyle name="Normal 6 2 7 7" xfId="20608" xr:uid="{00000000-0005-0000-0000-0000F1500000}"/>
    <cellStyle name="Normal 6 2 7 8" xfId="20609" xr:uid="{00000000-0005-0000-0000-0000F2500000}"/>
    <cellStyle name="Normal 6 2 7 9" xfId="20610" xr:uid="{00000000-0005-0000-0000-0000F3500000}"/>
    <cellStyle name="Normal 6 2 8" xfId="20611" xr:uid="{00000000-0005-0000-0000-0000F4500000}"/>
    <cellStyle name="Normal 6 2 8 2" xfId="20612" xr:uid="{00000000-0005-0000-0000-0000F5500000}"/>
    <cellStyle name="Normal 6 2 8 2 2" xfId="20613" xr:uid="{00000000-0005-0000-0000-0000F6500000}"/>
    <cellStyle name="Normal 6 2 8 2 2 2" xfId="20614" xr:uid="{00000000-0005-0000-0000-0000F7500000}"/>
    <cellStyle name="Normal 6 2 8 2 2 2 2" xfId="20615" xr:uid="{00000000-0005-0000-0000-0000F8500000}"/>
    <cellStyle name="Normal 6 2 8 2 2 2 3" xfId="20616" xr:uid="{00000000-0005-0000-0000-0000F9500000}"/>
    <cellStyle name="Normal 6 2 8 2 2 3" xfId="20617" xr:uid="{00000000-0005-0000-0000-0000FA500000}"/>
    <cellStyle name="Normal 6 2 8 2 2 4" xfId="20618" xr:uid="{00000000-0005-0000-0000-0000FB500000}"/>
    <cellStyle name="Normal 6 2 8 2 3" xfId="20619" xr:uid="{00000000-0005-0000-0000-0000FC500000}"/>
    <cellStyle name="Normal 6 2 8 2 3 2" xfId="20620" xr:uid="{00000000-0005-0000-0000-0000FD500000}"/>
    <cellStyle name="Normal 6 2 8 2 3 2 2" xfId="20621" xr:uid="{00000000-0005-0000-0000-0000FE500000}"/>
    <cellStyle name="Normal 6 2 8 2 3 2 3" xfId="20622" xr:uid="{00000000-0005-0000-0000-0000FF500000}"/>
    <cellStyle name="Normal 6 2 8 2 3 3" xfId="20623" xr:uid="{00000000-0005-0000-0000-000000510000}"/>
    <cellStyle name="Normal 6 2 8 2 3 4" xfId="20624" xr:uid="{00000000-0005-0000-0000-000001510000}"/>
    <cellStyle name="Normal 6 2 8 2 4" xfId="20625" xr:uid="{00000000-0005-0000-0000-000002510000}"/>
    <cellStyle name="Normal 6 2 8 2 4 2" xfId="20626" xr:uid="{00000000-0005-0000-0000-000003510000}"/>
    <cellStyle name="Normal 6 2 8 2 4 2 2" xfId="20627" xr:uid="{00000000-0005-0000-0000-000004510000}"/>
    <cellStyle name="Normal 6 2 8 2 4 2 3" xfId="20628" xr:uid="{00000000-0005-0000-0000-000005510000}"/>
    <cellStyle name="Normal 6 2 8 2 4 3" xfId="20629" xr:uid="{00000000-0005-0000-0000-000006510000}"/>
    <cellStyle name="Normal 6 2 8 2 4 4" xfId="20630" xr:uid="{00000000-0005-0000-0000-000007510000}"/>
    <cellStyle name="Normal 6 2 8 2 5" xfId="20631" xr:uid="{00000000-0005-0000-0000-000008510000}"/>
    <cellStyle name="Normal 6 2 8 2 5 2" xfId="20632" xr:uid="{00000000-0005-0000-0000-000009510000}"/>
    <cellStyle name="Normal 6 2 8 2 5 3" xfId="20633" xr:uid="{00000000-0005-0000-0000-00000A510000}"/>
    <cellStyle name="Normal 6 2 8 2 6" xfId="20634" xr:uid="{00000000-0005-0000-0000-00000B510000}"/>
    <cellStyle name="Normal 6 2 8 2 7" xfId="20635" xr:uid="{00000000-0005-0000-0000-00000C510000}"/>
    <cellStyle name="Normal 6 2 8 3" xfId="20636" xr:uid="{00000000-0005-0000-0000-00000D510000}"/>
    <cellStyle name="Normal 6 2 8 3 2" xfId="20637" xr:uid="{00000000-0005-0000-0000-00000E510000}"/>
    <cellStyle name="Normal 6 2 8 3 2 2" xfId="20638" xr:uid="{00000000-0005-0000-0000-00000F510000}"/>
    <cellStyle name="Normal 6 2 8 3 2 3" xfId="20639" xr:uid="{00000000-0005-0000-0000-000010510000}"/>
    <cellStyle name="Normal 6 2 8 3 3" xfId="20640" xr:uid="{00000000-0005-0000-0000-000011510000}"/>
    <cellStyle name="Normal 6 2 8 3 4" xfId="20641" xr:uid="{00000000-0005-0000-0000-000012510000}"/>
    <cellStyle name="Normal 6 2 8 4" xfId="20642" xr:uid="{00000000-0005-0000-0000-000013510000}"/>
    <cellStyle name="Normal 6 2 8 4 2" xfId="20643" xr:uid="{00000000-0005-0000-0000-000014510000}"/>
    <cellStyle name="Normal 6 2 8 4 2 2" xfId="20644" xr:uid="{00000000-0005-0000-0000-000015510000}"/>
    <cellStyle name="Normal 6 2 8 4 2 3" xfId="20645" xr:uid="{00000000-0005-0000-0000-000016510000}"/>
    <cellStyle name="Normal 6 2 8 4 3" xfId="20646" xr:uid="{00000000-0005-0000-0000-000017510000}"/>
    <cellStyle name="Normal 6 2 8 4 4" xfId="20647" xr:uid="{00000000-0005-0000-0000-000018510000}"/>
    <cellStyle name="Normal 6 2 8 5" xfId="20648" xr:uid="{00000000-0005-0000-0000-000019510000}"/>
    <cellStyle name="Normal 6 2 8 5 2" xfId="20649" xr:uid="{00000000-0005-0000-0000-00001A510000}"/>
    <cellStyle name="Normal 6 2 8 5 2 2" xfId="20650" xr:uid="{00000000-0005-0000-0000-00001B510000}"/>
    <cellStyle name="Normal 6 2 8 5 2 3" xfId="20651" xr:uid="{00000000-0005-0000-0000-00001C510000}"/>
    <cellStyle name="Normal 6 2 8 5 3" xfId="20652" xr:uid="{00000000-0005-0000-0000-00001D510000}"/>
    <cellStyle name="Normal 6 2 8 5 4" xfId="20653" xr:uid="{00000000-0005-0000-0000-00001E510000}"/>
    <cellStyle name="Normal 6 2 8 6" xfId="20654" xr:uid="{00000000-0005-0000-0000-00001F510000}"/>
    <cellStyle name="Normal 6 2 8 6 2" xfId="20655" xr:uid="{00000000-0005-0000-0000-000020510000}"/>
    <cellStyle name="Normal 6 2 8 6 3" xfId="20656" xr:uid="{00000000-0005-0000-0000-000021510000}"/>
    <cellStyle name="Normal 6 2 8 7" xfId="20657" xr:uid="{00000000-0005-0000-0000-000022510000}"/>
    <cellStyle name="Normal 6 2 8 8" xfId="20658" xr:uid="{00000000-0005-0000-0000-000023510000}"/>
    <cellStyle name="Normal 6 2 8 9" xfId="20659" xr:uid="{00000000-0005-0000-0000-000024510000}"/>
    <cellStyle name="Normal 6 2 9" xfId="20660" xr:uid="{00000000-0005-0000-0000-000025510000}"/>
    <cellStyle name="Normal 6 2 9 2" xfId="20661" xr:uid="{00000000-0005-0000-0000-000026510000}"/>
    <cellStyle name="Normal 6 2 9 2 2" xfId="20662" xr:uid="{00000000-0005-0000-0000-000027510000}"/>
    <cellStyle name="Normal 6 2 9 2 2 2" xfId="20663" xr:uid="{00000000-0005-0000-0000-000028510000}"/>
    <cellStyle name="Normal 6 2 9 2 2 2 2" xfId="20664" xr:uid="{00000000-0005-0000-0000-000029510000}"/>
    <cellStyle name="Normal 6 2 9 2 2 2 3" xfId="20665" xr:uid="{00000000-0005-0000-0000-00002A510000}"/>
    <cellStyle name="Normal 6 2 9 2 2 3" xfId="20666" xr:uid="{00000000-0005-0000-0000-00002B510000}"/>
    <cellStyle name="Normal 6 2 9 2 2 4" xfId="20667" xr:uid="{00000000-0005-0000-0000-00002C510000}"/>
    <cellStyle name="Normal 6 2 9 2 3" xfId="20668" xr:uid="{00000000-0005-0000-0000-00002D510000}"/>
    <cellStyle name="Normal 6 2 9 2 3 2" xfId="20669" xr:uid="{00000000-0005-0000-0000-00002E510000}"/>
    <cellStyle name="Normal 6 2 9 2 3 2 2" xfId="20670" xr:uid="{00000000-0005-0000-0000-00002F510000}"/>
    <cellStyle name="Normal 6 2 9 2 3 2 3" xfId="20671" xr:uid="{00000000-0005-0000-0000-000030510000}"/>
    <cellStyle name="Normal 6 2 9 2 3 3" xfId="20672" xr:uid="{00000000-0005-0000-0000-000031510000}"/>
    <cellStyle name="Normal 6 2 9 2 3 4" xfId="20673" xr:uid="{00000000-0005-0000-0000-000032510000}"/>
    <cellStyle name="Normal 6 2 9 2 4" xfId="20674" xr:uid="{00000000-0005-0000-0000-000033510000}"/>
    <cellStyle name="Normal 6 2 9 2 4 2" xfId="20675" xr:uid="{00000000-0005-0000-0000-000034510000}"/>
    <cellStyle name="Normal 6 2 9 2 4 2 2" xfId="20676" xr:uid="{00000000-0005-0000-0000-000035510000}"/>
    <cellStyle name="Normal 6 2 9 2 4 2 3" xfId="20677" xr:uid="{00000000-0005-0000-0000-000036510000}"/>
    <cellStyle name="Normal 6 2 9 2 4 3" xfId="20678" xr:uid="{00000000-0005-0000-0000-000037510000}"/>
    <cellStyle name="Normal 6 2 9 2 4 4" xfId="20679" xr:uid="{00000000-0005-0000-0000-000038510000}"/>
    <cellStyle name="Normal 6 2 9 2 5" xfId="20680" xr:uid="{00000000-0005-0000-0000-000039510000}"/>
    <cellStyle name="Normal 6 2 9 2 5 2" xfId="20681" xr:uid="{00000000-0005-0000-0000-00003A510000}"/>
    <cellStyle name="Normal 6 2 9 2 5 3" xfId="20682" xr:uid="{00000000-0005-0000-0000-00003B510000}"/>
    <cellStyle name="Normal 6 2 9 2 6" xfId="20683" xr:uid="{00000000-0005-0000-0000-00003C510000}"/>
    <cellStyle name="Normal 6 2 9 2 7" xfId="20684" xr:uid="{00000000-0005-0000-0000-00003D510000}"/>
    <cellStyle name="Normal 6 2 9 3" xfId="20685" xr:uid="{00000000-0005-0000-0000-00003E510000}"/>
    <cellStyle name="Normal 6 2 9 3 2" xfId="20686" xr:uid="{00000000-0005-0000-0000-00003F510000}"/>
    <cellStyle name="Normal 6 2 9 3 2 2" xfId="20687" xr:uid="{00000000-0005-0000-0000-000040510000}"/>
    <cellStyle name="Normal 6 2 9 3 2 3" xfId="20688" xr:uid="{00000000-0005-0000-0000-000041510000}"/>
    <cellStyle name="Normal 6 2 9 3 3" xfId="20689" xr:uid="{00000000-0005-0000-0000-000042510000}"/>
    <cellStyle name="Normal 6 2 9 3 4" xfId="20690" xr:uid="{00000000-0005-0000-0000-000043510000}"/>
    <cellStyle name="Normal 6 2 9 4" xfId="20691" xr:uid="{00000000-0005-0000-0000-000044510000}"/>
    <cellStyle name="Normal 6 2 9 4 2" xfId="20692" xr:uid="{00000000-0005-0000-0000-000045510000}"/>
    <cellStyle name="Normal 6 2 9 4 2 2" xfId="20693" xr:uid="{00000000-0005-0000-0000-000046510000}"/>
    <cellStyle name="Normal 6 2 9 4 2 3" xfId="20694" xr:uid="{00000000-0005-0000-0000-000047510000}"/>
    <cellStyle name="Normal 6 2 9 4 3" xfId="20695" xr:uid="{00000000-0005-0000-0000-000048510000}"/>
    <cellStyle name="Normal 6 2 9 4 4" xfId="20696" xr:uid="{00000000-0005-0000-0000-000049510000}"/>
    <cellStyle name="Normal 6 2 9 5" xfId="20697" xr:uid="{00000000-0005-0000-0000-00004A510000}"/>
    <cellStyle name="Normal 6 2 9 5 2" xfId="20698" xr:uid="{00000000-0005-0000-0000-00004B510000}"/>
    <cellStyle name="Normal 6 2 9 5 2 2" xfId="20699" xr:uid="{00000000-0005-0000-0000-00004C510000}"/>
    <cellStyle name="Normal 6 2 9 5 2 3" xfId="20700" xr:uid="{00000000-0005-0000-0000-00004D510000}"/>
    <cellStyle name="Normal 6 2 9 5 3" xfId="20701" xr:uid="{00000000-0005-0000-0000-00004E510000}"/>
    <cellStyle name="Normal 6 2 9 5 4" xfId="20702" xr:uid="{00000000-0005-0000-0000-00004F510000}"/>
    <cellStyle name="Normal 6 2 9 6" xfId="20703" xr:uid="{00000000-0005-0000-0000-000050510000}"/>
    <cellStyle name="Normal 6 2 9 6 2" xfId="20704" xr:uid="{00000000-0005-0000-0000-000051510000}"/>
    <cellStyle name="Normal 6 2 9 6 3" xfId="20705" xr:uid="{00000000-0005-0000-0000-000052510000}"/>
    <cellStyle name="Normal 6 2 9 7" xfId="20706" xr:uid="{00000000-0005-0000-0000-000053510000}"/>
    <cellStyle name="Normal 6 2 9 8" xfId="20707" xr:uid="{00000000-0005-0000-0000-000054510000}"/>
    <cellStyle name="Normal 6 2 9 9" xfId="20708" xr:uid="{00000000-0005-0000-0000-000055510000}"/>
    <cellStyle name="Normal 6 20" xfId="20709" xr:uid="{00000000-0005-0000-0000-000056510000}"/>
    <cellStyle name="Normal 6 20 2" xfId="20710" xr:uid="{00000000-0005-0000-0000-000057510000}"/>
    <cellStyle name="Normal 6 20 2 2" xfId="20711" xr:uid="{00000000-0005-0000-0000-000058510000}"/>
    <cellStyle name="Normal 6 20 3" xfId="20712" xr:uid="{00000000-0005-0000-0000-000059510000}"/>
    <cellStyle name="Normal 6 20 4" xfId="20713" xr:uid="{00000000-0005-0000-0000-00005A510000}"/>
    <cellStyle name="Normal 6 21" xfId="20714" xr:uid="{00000000-0005-0000-0000-00005B510000}"/>
    <cellStyle name="Normal 6 21 2" xfId="20715" xr:uid="{00000000-0005-0000-0000-00005C510000}"/>
    <cellStyle name="Normal 6 21 3" xfId="20716" xr:uid="{00000000-0005-0000-0000-00005D510000}"/>
    <cellStyle name="Normal 6 22" xfId="20717" xr:uid="{00000000-0005-0000-0000-00005E510000}"/>
    <cellStyle name="Normal 6 23" xfId="20718" xr:uid="{00000000-0005-0000-0000-00005F510000}"/>
    <cellStyle name="Normal 6 24" xfId="20719" xr:uid="{00000000-0005-0000-0000-000060510000}"/>
    <cellStyle name="Normal 6 25" xfId="20720" xr:uid="{00000000-0005-0000-0000-000061510000}"/>
    <cellStyle name="Normal 6 26" xfId="43888" xr:uid="{00000000-0005-0000-0000-000062510000}"/>
    <cellStyle name="Normal 6 27" xfId="43900" xr:uid="{00000000-0005-0000-0000-000063510000}"/>
    <cellStyle name="Normal 6 3" xfId="20721" xr:uid="{00000000-0005-0000-0000-000064510000}"/>
    <cellStyle name="Normal 6 3 10" xfId="20722" xr:uid="{00000000-0005-0000-0000-000065510000}"/>
    <cellStyle name="Normal 6 3 10 2" xfId="20723" xr:uid="{00000000-0005-0000-0000-000066510000}"/>
    <cellStyle name="Normal 6 3 10 2 2" xfId="20724" xr:uid="{00000000-0005-0000-0000-000067510000}"/>
    <cellStyle name="Normal 6 3 10 2 2 2" xfId="20725" xr:uid="{00000000-0005-0000-0000-000068510000}"/>
    <cellStyle name="Normal 6 3 10 2 2 2 2" xfId="20726" xr:uid="{00000000-0005-0000-0000-000069510000}"/>
    <cellStyle name="Normal 6 3 10 2 2 2 3" xfId="20727" xr:uid="{00000000-0005-0000-0000-00006A510000}"/>
    <cellStyle name="Normal 6 3 10 2 2 3" xfId="20728" xr:uid="{00000000-0005-0000-0000-00006B510000}"/>
    <cellStyle name="Normal 6 3 10 2 2 4" xfId="20729" xr:uid="{00000000-0005-0000-0000-00006C510000}"/>
    <cellStyle name="Normal 6 3 10 2 3" xfId="20730" xr:uid="{00000000-0005-0000-0000-00006D510000}"/>
    <cellStyle name="Normal 6 3 10 2 3 2" xfId="20731" xr:uid="{00000000-0005-0000-0000-00006E510000}"/>
    <cellStyle name="Normal 6 3 10 2 3 2 2" xfId="20732" xr:uid="{00000000-0005-0000-0000-00006F510000}"/>
    <cellStyle name="Normal 6 3 10 2 3 2 3" xfId="20733" xr:uid="{00000000-0005-0000-0000-000070510000}"/>
    <cellStyle name="Normal 6 3 10 2 3 3" xfId="20734" xr:uid="{00000000-0005-0000-0000-000071510000}"/>
    <cellStyle name="Normal 6 3 10 2 3 4" xfId="20735" xr:uid="{00000000-0005-0000-0000-000072510000}"/>
    <cellStyle name="Normal 6 3 10 2 4" xfId="20736" xr:uid="{00000000-0005-0000-0000-000073510000}"/>
    <cellStyle name="Normal 6 3 10 2 4 2" xfId="20737" xr:uid="{00000000-0005-0000-0000-000074510000}"/>
    <cellStyle name="Normal 6 3 10 2 4 2 2" xfId="20738" xr:uid="{00000000-0005-0000-0000-000075510000}"/>
    <cellStyle name="Normal 6 3 10 2 4 2 3" xfId="20739" xr:uid="{00000000-0005-0000-0000-000076510000}"/>
    <cellStyle name="Normal 6 3 10 2 4 3" xfId="20740" xr:uid="{00000000-0005-0000-0000-000077510000}"/>
    <cellStyle name="Normal 6 3 10 2 4 4" xfId="20741" xr:uid="{00000000-0005-0000-0000-000078510000}"/>
    <cellStyle name="Normal 6 3 10 2 5" xfId="20742" xr:uid="{00000000-0005-0000-0000-000079510000}"/>
    <cellStyle name="Normal 6 3 10 2 5 2" xfId="20743" xr:uid="{00000000-0005-0000-0000-00007A510000}"/>
    <cellStyle name="Normal 6 3 10 2 5 3" xfId="20744" xr:uid="{00000000-0005-0000-0000-00007B510000}"/>
    <cellStyle name="Normal 6 3 10 2 6" xfId="20745" xr:uid="{00000000-0005-0000-0000-00007C510000}"/>
    <cellStyle name="Normal 6 3 10 2 7" xfId="20746" xr:uid="{00000000-0005-0000-0000-00007D510000}"/>
    <cellStyle name="Normal 6 3 10 3" xfId="20747" xr:uid="{00000000-0005-0000-0000-00007E510000}"/>
    <cellStyle name="Normal 6 3 10 3 2" xfId="20748" xr:uid="{00000000-0005-0000-0000-00007F510000}"/>
    <cellStyle name="Normal 6 3 10 3 2 2" xfId="20749" xr:uid="{00000000-0005-0000-0000-000080510000}"/>
    <cellStyle name="Normal 6 3 10 3 2 3" xfId="20750" xr:uid="{00000000-0005-0000-0000-000081510000}"/>
    <cellStyle name="Normal 6 3 10 3 3" xfId="20751" xr:uid="{00000000-0005-0000-0000-000082510000}"/>
    <cellStyle name="Normal 6 3 10 3 4" xfId="20752" xr:uid="{00000000-0005-0000-0000-000083510000}"/>
    <cellStyle name="Normal 6 3 10 4" xfId="20753" xr:uid="{00000000-0005-0000-0000-000084510000}"/>
    <cellStyle name="Normal 6 3 10 4 2" xfId="20754" xr:uid="{00000000-0005-0000-0000-000085510000}"/>
    <cellStyle name="Normal 6 3 10 4 2 2" xfId="20755" xr:uid="{00000000-0005-0000-0000-000086510000}"/>
    <cellStyle name="Normal 6 3 10 4 2 3" xfId="20756" xr:uid="{00000000-0005-0000-0000-000087510000}"/>
    <cellStyle name="Normal 6 3 10 4 3" xfId="20757" xr:uid="{00000000-0005-0000-0000-000088510000}"/>
    <cellStyle name="Normal 6 3 10 4 4" xfId="20758" xr:uid="{00000000-0005-0000-0000-000089510000}"/>
    <cellStyle name="Normal 6 3 10 5" xfId="20759" xr:uid="{00000000-0005-0000-0000-00008A510000}"/>
    <cellStyle name="Normal 6 3 10 5 2" xfId="20760" xr:uid="{00000000-0005-0000-0000-00008B510000}"/>
    <cellStyle name="Normal 6 3 10 5 2 2" xfId="20761" xr:uid="{00000000-0005-0000-0000-00008C510000}"/>
    <cellStyle name="Normal 6 3 10 5 2 3" xfId="20762" xr:uid="{00000000-0005-0000-0000-00008D510000}"/>
    <cellStyle name="Normal 6 3 10 5 3" xfId="20763" xr:uid="{00000000-0005-0000-0000-00008E510000}"/>
    <cellStyle name="Normal 6 3 10 5 4" xfId="20764" xr:uid="{00000000-0005-0000-0000-00008F510000}"/>
    <cellStyle name="Normal 6 3 10 6" xfId="20765" xr:uid="{00000000-0005-0000-0000-000090510000}"/>
    <cellStyle name="Normal 6 3 10 6 2" xfId="20766" xr:uid="{00000000-0005-0000-0000-000091510000}"/>
    <cellStyle name="Normal 6 3 10 6 3" xfId="20767" xr:uid="{00000000-0005-0000-0000-000092510000}"/>
    <cellStyle name="Normal 6 3 10 7" xfId="20768" xr:uid="{00000000-0005-0000-0000-000093510000}"/>
    <cellStyle name="Normal 6 3 10 8" xfId="20769" xr:uid="{00000000-0005-0000-0000-000094510000}"/>
    <cellStyle name="Normal 6 3 10 9" xfId="20770" xr:uid="{00000000-0005-0000-0000-000095510000}"/>
    <cellStyle name="Normal 6 3 11" xfId="20771" xr:uid="{00000000-0005-0000-0000-000096510000}"/>
    <cellStyle name="Normal 6 3 11 2" xfId="20772" xr:uid="{00000000-0005-0000-0000-000097510000}"/>
    <cellStyle name="Normal 6 3 11 2 2" xfId="20773" xr:uid="{00000000-0005-0000-0000-000098510000}"/>
    <cellStyle name="Normal 6 3 11 2 2 2" xfId="20774" xr:uid="{00000000-0005-0000-0000-000099510000}"/>
    <cellStyle name="Normal 6 3 11 2 2 2 2" xfId="20775" xr:uid="{00000000-0005-0000-0000-00009A510000}"/>
    <cellStyle name="Normal 6 3 11 2 2 2 3" xfId="20776" xr:uid="{00000000-0005-0000-0000-00009B510000}"/>
    <cellStyle name="Normal 6 3 11 2 2 3" xfId="20777" xr:uid="{00000000-0005-0000-0000-00009C510000}"/>
    <cellStyle name="Normal 6 3 11 2 2 4" xfId="20778" xr:uid="{00000000-0005-0000-0000-00009D510000}"/>
    <cellStyle name="Normal 6 3 11 2 3" xfId="20779" xr:uid="{00000000-0005-0000-0000-00009E510000}"/>
    <cellStyle name="Normal 6 3 11 2 3 2" xfId="20780" xr:uid="{00000000-0005-0000-0000-00009F510000}"/>
    <cellStyle name="Normal 6 3 11 2 3 2 2" xfId="20781" xr:uid="{00000000-0005-0000-0000-0000A0510000}"/>
    <cellStyle name="Normal 6 3 11 2 3 2 3" xfId="20782" xr:uid="{00000000-0005-0000-0000-0000A1510000}"/>
    <cellStyle name="Normal 6 3 11 2 3 3" xfId="20783" xr:uid="{00000000-0005-0000-0000-0000A2510000}"/>
    <cellStyle name="Normal 6 3 11 2 3 4" xfId="20784" xr:uid="{00000000-0005-0000-0000-0000A3510000}"/>
    <cellStyle name="Normal 6 3 11 2 4" xfId="20785" xr:uid="{00000000-0005-0000-0000-0000A4510000}"/>
    <cellStyle name="Normal 6 3 11 2 4 2" xfId="20786" xr:uid="{00000000-0005-0000-0000-0000A5510000}"/>
    <cellStyle name="Normal 6 3 11 2 4 2 2" xfId="20787" xr:uid="{00000000-0005-0000-0000-0000A6510000}"/>
    <cellStyle name="Normal 6 3 11 2 4 2 3" xfId="20788" xr:uid="{00000000-0005-0000-0000-0000A7510000}"/>
    <cellStyle name="Normal 6 3 11 2 4 3" xfId="20789" xr:uid="{00000000-0005-0000-0000-0000A8510000}"/>
    <cellStyle name="Normal 6 3 11 2 4 4" xfId="20790" xr:uid="{00000000-0005-0000-0000-0000A9510000}"/>
    <cellStyle name="Normal 6 3 11 2 5" xfId="20791" xr:uid="{00000000-0005-0000-0000-0000AA510000}"/>
    <cellStyle name="Normal 6 3 11 2 5 2" xfId="20792" xr:uid="{00000000-0005-0000-0000-0000AB510000}"/>
    <cellStyle name="Normal 6 3 11 2 5 3" xfId="20793" xr:uid="{00000000-0005-0000-0000-0000AC510000}"/>
    <cellStyle name="Normal 6 3 11 2 6" xfId="20794" xr:uid="{00000000-0005-0000-0000-0000AD510000}"/>
    <cellStyle name="Normal 6 3 11 2 7" xfId="20795" xr:uid="{00000000-0005-0000-0000-0000AE510000}"/>
    <cellStyle name="Normal 6 3 11 3" xfId="20796" xr:uid="{00000000-0005-0000-0000-0000AF510000}"/>
    <cellStyle name="Normal 6 3 11 3 2" xfId="20797" xr:uid="{00000000-0005-0000-0000-0000B0510000}"/>
    <cellStyle name="Normal 6 3 11 3 2 2" xfId="20798" xr:uid="{00000000-0005-0000-0000-0000B1510000}"/>
    <cellStyle name="Normal 6 3 11 3 2 3" xfId="20799" xr:uid="{00000000-0005-0000-0000-0000B2510000}"/>
    <cellStyle name="Normal 6 3 11 3 3" xfId="20800" xr:uid="{00000000-0005-0000-0000-0000B3510000}"/>
    <cellStyle name="Normal 6 3 11 3 4" xfId="20801" xr:uid="{00000000-0005-0000-0000-0000B4510000}"/>
    <cellStyle name="Normal 6 3 11 4" xfId="20802" xr:uid="{00000000-0005-0000-0000-0000B5510000}"/>
    <cellStyle name="Normal 6 3 11 4 2" xfId="20803" xr:uid="{00000000-0005-0000-0000-0000B6510000}"/>
    <cellStyle name="Normal 6 3 11 4 2 2" xfId="20804" xr:uid="{00000000-0005-0000-0000-0000B7510000}"/>
    <cellStyle name="Normal 6 3 11 4 2 3" xfId="20805" xr:uid="{00000000-0005-0000-0000-0000B8510000}"/>
    <cellStyle name="Normal 6 3 11 4 3" xfId="20806" xr:uid="{00000000-0005-0000-0000-0000B9510000}"/>
    <cellStyle name="Normal 6 3 11 4 4" xfId="20807" xr:uid="{00000000-0005-0000-0000-0000BA510000}"/>
    <cellStyle name="Normal 6 3 11 5" xfId="20808" xr:uid="{00000000-0005-0000-0000-0000BB510000}"/>
    <cellStyle name="Normal 6 3 11 5 2" xfId="20809" xr:uid="{00000000-0005-0000-0000-0000BC510000}"/>
    <cellStyle name="Normal 6 3 11 5 2 2" xfId="20810" xr:uid="{00000000-0005-0000-0000-0000BD510000}"/>
    <cellStyle name="Normal 6 3 11 5 2 3" xfId="20811" xr:uid="{00000000-0005-0000-0000-0000BE510000}"/>
    <cellStyle name="Normal 6 3 11 5 3" xfId="20812" xr:uid="{00000000-0005-0000-0000-0000BF510000}"/>
    <cellStyle name="Normal 6 3 11 5 4" xfId="20813" xr:uid="{00000000-0005-0000-0000-0000C0510000}"/>
    <cellStyle name="Normal 6 3 11 6" xfId="20814" xr:uid="{00000000-0005-0000-0000-0000C1510000}"/>
    <cellStyle name="Normal 6 3 11 6 2" xfId="20815" xr:uid="{00000000-0005-0000-0000-0000C2510000}"/>
    <cellStyle name="Normal 6 3 11 6 3" xfId="20816" xr:uid="{00000000-0005-0000-0000-0000C3510000}"/>
    <cellStyle name="Normal 6 3 11 7" xfId="20817" xr:uid="{00000000-0005-0000-0000-0000C4510000}"/>
    <cellStyle name="Normal 6 3 11 8" xfId="20818" xr:uid="{00000000-0005-0000-0000-0000C5510000}"/>
    <cellStyle name="Normal 6 3 11 9" xfId="20819" xr:uid="{00000000-0005-0000-0000-0000C6510000}"/>
    <cellStyle name="Normal 6 3 12" xfId="20820" xr:uid="{00000000-0005-0000-0000-0000C7510000}"/>
    <cellStyle name="Normal 6 3 12 2" xfId="20821" xr:uid="{00000000-0005-0000-0000-0000C8510000}"/>
    <cellStyle name="Normal 6 3 12 2 2" xfId="20822" xr:uid="{00000000-0005-0000-0000-0000C9510000}"/>
    <cellStyle name="Normal 6 3 12 2 2 2" xfId="20823" xr:uid="{00000000-0005-0000-0000-0000CA510000}"/>
    <cellStyle name="Normal 6 3 12 2 2 3" xfId="20824" xr:uid="{00000000-0005-0000-0000-0000CB510000}"/>
    <cellStyle name="Normal 6 3 12 2 3" xfId="20825" xr:uid="{00000000-0005-0000-0000-0000CC510000}"/>
    <cellStyle name="Normal 6 3 12 2 4" xfId="20826" xr:uid="{00000000-0005-0000-0000-0000CD510000}"/>
    <cellStyle name="Normal 6 3 12 3" xfId="20827" xr:uid="{00000000-0005-0000-0000-0000CE510000}"/>
    <cellStyle name="Normal 6 3 12 3 2" xfId="20828" xr:uid="{00000000-0005-0000-0000-0000CF510000}"/>
    <cellStyle name="Normal 6 3 12 3 2 2" xfId="20829" xr:uid="{00000000-0005-0000-0000-0000D0510000}"/>
    <cellStyle name="Normal 6 3 12 3 2 3" xfId="20830" xr:uid="{00000000-0005-0000-0000-0000D1510000}"/>
    <cellStyle name="Normal 6 3 12 3 3" xfId="20831" xr:uid="{00000000-0005-0000-0000-0000D2510000}"/>
    <cellStyle name="Normal 6 3 12 3 4" xfId="20832" xr:uid="{00000000-0005-0000-0000-0000D3510000}"/>
    <cellStyle name="Normal 6 3 12 4" xfId="20833" xr:uid="{00000000-0005-0000-0000-0000D4510000}"/>
    <cellStyle name="Normal 6 3 12 4 2" xfId="20834" xr:uid="{00000000-0005-0000-0000-0000D5510000}"/>
    <cellStyle name="Normal 6 3 12 4 2 2" xfId="20835" xr:uid="{00000000-0005-0000-0000-0000D6510000}"/>
    <cellStyle name="Normal 6 3 12 4 2 3" xfId="20836" xr:uid="{00000000-0005-0000-0000-0000D7510000}"/>
    <cellStyle name="Normal 6 3 12 4 3" xfId="20837" xr:uid="{00000000-0005-0000-0000-0000D8510000}"/>
    <cellStyle name="Normal 6 3 12 4 4" xfId="20838" xr:uid="{00000000-0005-0000-0000-0000D9510000}"/>
    <cellStyle name="Normal 6 3 12 5" xfId="20839" xr:uid="{00000000-0005-0000-0000-0000DA510000}"/>
    <cellStyle name="Normal 6 3 12 5 2" xfId="20840" xr:uid="{00000000-0005-0000-0000-0000DB510000}"/>
    <cellStyle name="Normal 6 3 12 5 3" xfId="20841" xr:uid="{00000000-0005-0000-0000-0000DC510000}"/>
    <cellStyle name="Normal 6 3 12 6" xfId="20842" xr:uid="{00000000-0005-0000-0000-0000DD510000}"/>
    <cellStyle name="Normal 6 3 12 7" xfId="20843" xr:uid="{00000000-0005-0000-0000-0000DE510000}"/>
    <cellStyle name="Normal 6 3 12 8" xfId="20844" xr:uid="{00000000-0005-0000-0000-0000DF510000}"/>
    <cellStyle name="Normal 6 3 13" xfId="20845" xr:uid="{00000000-0005-0000-0000-0000E0510000}"/>
    <cellStyle name="Normal 6 3 13 2" xfId="20846" xr:uid="{00000000-0005-0000-0000-0000E1510000}"/>
    <cellStyle name="Normal 6 3 13 2 2" xfId="20847" xr:uid="{00000000-0005-0000-0000-0000E2510000}"/>
    <cellStyle name="Normal 6 3 13 2 3" xfId="20848" xr:uid="{00000000-0005-0000-0000-0000E3510000}"/>
    <cellStyle name="Normal 6 3 13 3" xfId="20849" xr:uid="{00000000-0005-0000-0000-0000E4510000}"/>
    <cellStyle name="Normal 6 3 13 4" xfId="20850" xr:uid="{00000000-0005-0000-0000-0000E5510000}"/>
    <cellStyle name="Normal 6 3 14" xfId="20851" xr:uid="{00000000-0005-0000-0000-0000E6510000}"/>
    <cellStyle name="Normal 6 3 14 2" xfId="20852" xr:uid="{00000000-0005-0000-0000-0000E7510000}"/>
    <cellStyle name="Normal 6 3 14 2 2" xfId="20853" xr:uid="{00000000-0005-0000-0000-0000E8510000}"/>
    <cellStyle name="Normal 6 3 14 2 3" xfId="20854" xr:uid="{00000000-0005-0000-0000-0000E9510000}"/>
    <cellStyle name="Normal 6 3 14 3" xfId="20855" xr:uid="{00000000-0005-0000-0000-0000EA510000}"/>
    <cellStyle name="Normal 6 3 14 4" xfId="20856" xr:uid="{00000000-0005-0000-0000-0000EB510000}"/>
    <cellStyle name="Normal 6 3 15" xfId="20857" xr:uid="{00000000-0005-0000-0000-0000EC510000}"/>
    <cellStyle name="Normal 6 3 15 2" xfId="20858" xr:uid="{00000000-0005-0000-0000-0000ED510000}"/>
    <cellStyle name="Normal 6 3 15 2 2" xfId="20859" xr:uid="{00000000-0005-0000-0000-0000EE510000}"/>
    <cellStyle name="Normal 6 3 15 2 3" xfId="20860" xr:uid="{00000000-0005-0000-0000-0000EF510000}"/>
    <cellStyle name="Normal 6 3 15 3" xfId="20861" xr:uid="{00000000-0005-0000-0000-0000F0510000}"/>
    <cellStyle name="Normal 6 3 15 4" xfId="20862" xr:uid="{00000000-0005-0000-0000-0000F1510000}"/>
    <cellStyle name="Normal 6 3 16" xfId="20863" xr:uid="{00000000-0005-0000-0000-0000F2510000}"/>
    <cellStyle name="Normal 6 3 16 2" xfId="20864" xr:uid="{00000000-0005-0000-0000-0000F3510000}"/>
    <cellStyle name="Normal 6 3 16 3" xfId="20865" xr:uid="{00000000-0005-0000-0000-0000F4510000}"/>
    <cellStyle name="Normal 6 3 17" xfId="20866" xr:uid="{00000000-0005-0000-0000-0000F5510000}"/>
    <cellStyle name="Normal 6 3 18" xfId="20867" xr:uid="{00000000-0005-0000-0000-0000F6510000}"/>
    <cellStyle name="Normal 6 3 19" xfId="20868" xr:uid="{00000000-0005-0000-0000-0000F7510000}"/>
    <cellStyle name="Normal 6 3 2" xfId="20869" xr:uid="{00000000-0005-0000-0000-0000F8510000}"/>
    <cellStyle name="Normal 6 3 2 2" xfId="20870" xr:uid="{00000000-0005-0000-0000-0000F9510000}"/>
    <cellStyle name="Normal 6 3 2 2 2" xfId="20871" xr:uid="{00000000-0005-0000-0000-0000FA510000}"/>
    <cellStyle name="Normal 6 3 2 2 3" xfId="20872" xr:uid="{00000000-0005-0000-0000-0000FB510000}"/>
    <cellStyle name="Normal 6 3 2 3" xfId="20873" xr:uid="{00000000-0005-0000-0000-0000FC510000}"/>
    <cellStyle name="Normal 6 3 2 4" xfId="20874" xr:uid="{00000000-0005-0000-0000-0000FD510000}"/>
    <cellStyle name="Normal 6 3 20" xfId="20875" xr:uid="{00000000-0005-0000-0000-0000FE510000}"/>
    <cellStyle name="Normal 6 3 21" xfId="20876" xr:uid="{00000000-0005-0000-0000-0000FF510000}"/>
    <cellStyle name="Normal 6 3 22" xfId="20877" xr:uid="{00000000-0005-0000-0000-000000520000}"/>
    <cellStyle name="Normal 6 3 23" xfId="20878" xr:uid="{00000000-0005-0000-0000-000001520000}"/>
    <cellStyle name="Normal 6 3 24" xfId="20879" xr:uid="{00000000-0005-0000-0000-000002520000}"/>
    <cellStyle name="Normal 6 3 25" xfId="44002" xr:uid="{00000000-0005-0000-0000-000003520000}"/>
    <cellStyle name="Normal 6 3 3" xfId="20880" xr:uid="{00000000-0005-0000-0000-000004520000}"/>
    <cellStyle name="Normal 6 3 3 10" xfId="20881" xr:uid="{00000000-0005-0000-0000-000005520000}"/>
    <cellStyle name="Normal 6 3 3 11" xfId="20882" xr:uid="{00000000-0005-0000-0000-000006520000}"/>
    <cellStyle name="Normal 6 3 3 2" xfId="20883" xr:uid="{00000000-0005-0000-0000-000007520000}"/>
    <cellStyle name="Normal 6 3 3 2 10" xfId="20884" xr:uid="{00000000-0005-0000-0000-000008520000}"/>
    <cellStyle name="Normal 6 3 3 2 2" xfId="20885" xr:uid="{00000000-0005-0000-0000-000009520000}"/>
    <cellStyle name="Normal 6 3 3 2 2 2" xfId="20886" xr:uid="{00000000-0005-0000-0000-00000A520000}"/>
    <cellStyle name="Normal 6 3 3 2 2 2 2" xfId="20887" xr:uid="{00000000-0005-0000-0000-00000B520000}"/>
    <cellStyle name="Normal 6 3 3 2 2 2 2 2" xfId="20888" xr:uid="{00000000-0005-0000-0000-00000C520000}"/>
    <cellStyle name="Normal 6 3 3 2 2 2 2 2 2" xfId="20889" xr:uid="{00000000-0005-0000-0000-00000D520000}"/>
    <cellStyle name="Normal 6 3 3 2 2 2 2 2 3" xfId="20890" xr:uid="{00000000-0005-0000-0000-00000E520000}"/>
    <cellStyle name="Normal 6 3 3 2 2 2 2 3" xfId="20891" xr:uid="{00000000-0005-0000-0000-00000F520000}"/>
    <cellStyle name="Normal 6 3 3 2 2 2 2 4" xfId="20892" xr:uid="{00000000-0005-0000-0000-000010520000}"/>
    <cellStyle name="Normal 6 3 3 2 2 2 3" xfId="20893" xr:uid="{00000000-0005-0000-0000-000011520000}"/>
    <cellStyle name="Normal 6 3 3 2 2 2 3 2" xfId="20894" xr:uid="{00000000-0005-0000-0000-000012520000}"/>
    <cellStyle name="Normal 6 3 3 2 2 2 3 2 2" xfId="20895" xr:uid="{00000000-0005-0000-0000-000013520000}"/>
    <cellStyle name="Normal 6 3 3 2 2 2 3 2 3" xfId="20896" xr:uid="{00000000-0005-0000-0000-000014520000}"/>
    <cellStyle name="Normal 6 3 3 2 2 2 3 3" xfId="20897" xr:uid="{00000000-0005-0000-0000-000015520000}"/>
    <cellStyle name="Normal 6 3 3 2 2 2 3 4" xfId="20898" xr:uid="{00000000-0005-0000-0000-000016520000}"/>
    <cellStyle name="Normal 6 3 3 2 2 2 4" xfId="20899" xr:uid="{00000000-0005-0000-0000-000017520000}"/>
    <cellStyle name="Normal 6 3 3 2 2 2 4 2" xfId="20900" xr:uid="{00000000-0005-0000-0000-000018520000}"/>
    <cellStyle name="Normal 6 3 3 2 2 2 4 2 2" xfId="20901" xr:uid="{00000000-0005-0000-0000-000019520000}"/>
    <cellStyle name="Normal 6 3 3 2 2 2 4 2 3" xfId="20902" xr:uid="{00000000-0005-0000-0000-00001A520000}"/>
    <cellStyle name="Normal 6 3 3 2 2 2 4 3" xfId="20903" xr:uid="{00000000-0005-0000-0000-00001B520000}"/>
    <cellStyle name="Normal 6 3 3 2 2 2 4 4" xfId="20904" xr:uid="{00000000-0005-0000-0000-00001C520000}"/>
    <cellStyle name="Normal 6 3 3 2 2 2 5" xfId="20905" xr:uid="{00000000-0005-0000-0000-00001D520000}"/>
    <cellStyle name="Normal 6 3 3 2 2 2 5 2" xfId="20906" xr:uid="{00000000-0005-0000-0000-00001E520000}"/>
    <cellStyle name="Normal 6 3 3 2 2 2 5 3" xfId="20907" xr:uid="{00000000-0005-0000-0000-00001F520000}"/>
    <cellStyle name="Normal 6 3 3 2 2 2 6" xfId="20908" xr:uid="{00000000-0005-0000-0000-000020520000}"/>
    <cellStyle name="Normal 6 3 3 2 2 2 7" xfId="20909" xr:uid="{00000000-0005-0000-0000-000021520000}"/>
    <cellStyle name="Normal 6 3 3 2 2 3" xfId="20910" xr:uid="{00000000-0005-0000-0000-000022520000}"/>
    <cellStyle name="Normal 6 3 3 2 2 3 2" xfId="20911" xr:uid="{00000000-0005-0000-0000-000023520000}"/>
    <cellStyle name="Normal 6 3 3 2 2 3 2 2" xfId="20912" xr:uid="{00000000-0005-0000-0000-000024520000}"/>
    <cellStyle name="Normal 6 3 3 2 2 3 2 3" xfId="20913" xr:uid="{00000000-0005-0000-0000-000025520000}"/>
    <cellStyle name="Normal 6 3 3 2 2 3 3" xfId="20914" xr:uid="{00000000-0005-0000-0000-000026520000}"/>
    <cellStyle name="Normal 6 3 3 2 2 3 4" xfId="20915" xr:uid="{00000000-0005-0000-0000-000027520000}"/>
    <cellStyle name="Normal 6 3 3 2 2 4" xfId="20916" xr:uid="{00000000-0005-0000-0000-000028520000}"/>
    <cellStyle name="Normal 6 3 3 2 2 4 2" xfId="20917" xr:uid="{00000000-0005-0000-0000-000029520000}"/>
    <cellStyle name="Normal 6 3 3 2 2 4 2 2" xfId="20918" xr:uid="{00000000-0005-0000-0000-00002A520000}"/>
    <cellStyle name="Normal 6 3 3 2 2 4 2 3" xfId="20919" xr:uid="{00000000-0005-0000-0000-00002B520000}"/>
    <cellStyle name="Normal 6 3 3 2 2 4 3" xfId="20920" xr:uid="{00000000-0005-0000-0000-00002C520000}"/>
    <cellStyle name="Normal 6 3 3 2 2 4 4" xfId="20921" xr:uid="{00000000-0005-0000-0000-00002D520000}"/>
    <cellStyle name="Normal 6 3 3 2 2 5" xfId="20922" xr:uid="{00000000-0005-0000-0000-00002E520000}"/>
    <cellStyle name="Normal 6 3 3 2 2 5 2" xfId="20923" xr:uid="{00000000-0005-0000-0000-00002F520000}"/>
    <cellStyle name="Normal 6 3 3 2 2 5 2 2" xfId="20924" xr:uid="{00000000-0005-0000-0000-000030520000}"/>
    <cellStyle name="Normal 6 3 3 2 2 5 2 3" xfId="20925" xr:uid="{00000000-0005-0000-0000-000031520000}"/>
    <cellStyle name="Normal 6 3 3 2 2 5 3" xfId="20926" xr:uid="{00000000-0005-0000-0000-000032520000}"/>
    <cellStyle name="Normal 6 3 3 2 2 5 4" xfId="20927" xr:uid="{00000000-0005-0000-0000-000033520000}"/>
    <cellStyle name="Normal 6 3 3 2 2 6" xfId="20928" xr:uid="{00000000-0005-0000-0000-000034520000}"/>
    <cellStyle name="Normal 6 3 3 2 2 6 2" xfId="20929" xr:uid="{00000000-0005-0000-0000-000035520000}"/>
    <cellStyle name="Normal 6 3 3 2 2 6 3" xfId="20930" xr:uid="{00000000-0005-0000-0000-000036520000}"/>
    <cellStyle name="Normal 6 3 3 2 2 7" xfId="20931" xr:uid="{00000000-0005-0000-0000-000037520000}"/>
    <cellStyle name="Normal 6 3 3 2 2 8" xfId="20932" xr:uid="{00000000-0005-0000-0000-000038520000}"/>
    <cellStyle name="Normal 6 3 3 2 2 9" xfId="20933" xr:uid="{00000000-0005-0000-0000-000039520000}"/>
    <cellStyle name="Normal 6 3 3 2 3" xfId="20934" xr:uid="{00000000-0005-0000-0000-00003A520000}"/>
    <cellStyle name="Normal 6 3 3 2 3 2" xfId="20935" xr:uid="{00000000-0005-0000-0000-00003B520000}"/>
    <cellStyle name="Normal 6 3 3 2 3 2 2" xfId="20936" xr:uid="{00000000-0005-0000-0000-00003C520000}"/>
    <cellStyle name="Normal 6 3 3 2 3 2 2 2" xfId="20937" xr:uid="{00000000-0005-0000-0000-00003D520000}"/>
    <cellStyle name="Normal 6 3 3 2 3 2 2 3" xfId="20938" xr:uid="{00000000-0005-0000-0000-00003E520000}"/>
    <cellStyle name="Normal 6 3 3 2 3 2 3" xfId="20939" xr:uid="{00000000-0005-0000-0000-00003F520000}"/>
    <cellStyle name="Normal 6 3 3 2 3 2 4" xfId="20940" xr:uid="{00000000-0005-0000-0000-000040520000}"/>
    <cellStyle name="Normal 6 3 3 2 3 3" xfId="20941" xr:uid="{00000000-0005-0000-0000-000041520000}"/>
    <cellStyle name="Normal 6 3 3 2 3 3 2" xfId="20942" xr:uid="{00000000-0005-0000-0000-000042520000}"/>
    <cellStyle name="Normal 6 3 3 2 3 3 2 2" xfId="20943" xr:uid="{00000000-0005-0000-0000-000043520000}"/>
    <cellStyle name="Normal 6 3 3 2 3 3 2 3" xfId="20944" xr:uid="{00000000-0005-0000-0000-000044520000}"/>
    <cellStyle name="Normal 6 3 3 2 3 3 3" xfId="20945" xr:uid="{00000000-0005-0000-0000-000045520000}"/>
    <cellStyle name="Normal 6 3 3 2 3 3 4" xfId="20946" xr:uid="{00000000-0005-0000-0000-000046520000}"/>
    <cellStyle name="Normal 6 3 3 2 3 4" xfId="20947" xr:uid="{00000000-0005-0000-0000-000047520000}"/>
    <cellStyle name="Normal 6 3 3 2 3 4 2" xfId="20948" xr:uid="{00000000-0005-0000-0000-000048520000}"/>
    <cellStyle name="Normal 6 3 3 2 3 4 2 2" xfId="20949" xr:uid="{00000000-0005-0000-0000-000049520000}"/>
    <cellStyle name="Normal 6 3 3 2 3 4 2 3" xfId="20950" xr:uid="{00000000-0005-0000-0000-00004A520000}"/>
    <cellStyle name="Normal 6 3 3 2 3 4 3" xfId="20951" xr:uid="{00000000-0005-0000-0000-00004B520000}"/>
    <cellStyle name="Normal 6 3 3 2 3 4 4" xfId="20952" xr:uid="{00000000-0005-0000-0000-00004C520000}"/>
    <cellStyle name="Normal 6 3 3 2 3 5" xfId="20953" xr:uid="{00000000-0005-0000-0000-00004D520000}"/>
    <cellStyle name="Normal 6 3 3 2 3 5 2" xfId="20954" xr:uid="{00000000-0005-0000-0000-00004E520000}"/>
    <cellStyle name="Normal 6 3 3 2 3 5 3" xfId="20955" xr:uid="{00000000-0005-0000-0000-00004F520000}"/>
    <cellStyle name="Normal 6 3 3 2 3 6" xfId="20956" xr:uid="{00000000-0005-0000-0000-000050520000}"/>
    <cellStyle name="Normal 6 3 3 2 3 7" xfId="20957" xr:uid="{00000000-0005-0000-0000-000051520000}"/>
    <cellStyle name="Normal 6 3 3 2 4" xfId="20958" xr:uid="{00000000-0005-0000-0000-000052520000}"/>
    <cellStyle name="Normal 6 3 3 2 4 2" xfId="20959" xr:uid="{00000000-0005-0000-0000-000053520000}"/>
    <cellStyle name="Normal 6 3 3 2 4 2 2" xfId="20960" xr:uid="{00000000-0005-0000-0000-000054520000}"/>
    <cellStyle name="Normal 6 3 3 2 4 2 3" xfId="20961" xr:uid="{00000000-0005-0000-0000-000055520000}"/>
    <cellStyle name="Normal 6 3 3 2 4 3" xfId="20962" xr:uid="{00000000-0005-0000-0000-000056520000}"/>
    <cellStyle name="Normal 6 3 3 2 4 4" xfId="20963" xr:uid="{00000000-0005-0000-0000-000057520000}"/>
    <cellStyle name="Normal 6 3 3 2 5" xfId="20964" xr:uid="{00000000-0005-0000-0000-000058520000}"/>
    <cellStyle name="Normal 6 3 3 2 5 2" xfId="20965" xr:uid="{00000000-0005-0000-0000-000059520000}"/>
    <cellStyle name="Normal 6 3 3 2 5 2 2" xfId="20966" xr:uid="{00000000-0005-0000-0000-00005A520000}"/>
    <cellStyle name="Normal 6 3 3 2 5 2 3" xfId="20967" xr:uid="{00000000-0005-0000-0000-00005B520000}"/>
    <cellStyle name="Normal 6 3 3 2 5 3" xfId="20968" xr:uid="{00000000-0005-0000-0000-00005C520000}"/>
    <cellStyle name="Normal 6 3 3 2 5 4" xfId="20969" xr:uid="{00000000-0005-0000-0000-00005D520000}"/>
    <cellStyle name="Normal 6 3 3 2 6" xfId="20970" xr:uid="{00000000-0005-0000-0000-00005E520000}"/>
    <cellStyle name="Normal 6 3 3 2 6 2" xfId="20971" xr:uid="{00000000-0005-0000-0000-00005F520000}"/>
    <cellStyle name="Normal 6 3 3 2 6 2 2" xfId="20972" xr:uid="{00000000-0005-0000-0000-000060520000}"/>
    <cellStyle name="Normal 6 3 3 2 6 2 3" xfId="20973" xr:uid="{00000000-0005-0000-0000-000061520000}"/>
    <cellStyle name="Normal 6 3 3 2 6 3" xfId="20974" xr:uid="{00000000-0005-0000-0000-000062520000}"/>
    <cellStyle name="Normal 6 3 3 2 6 4" xfId="20975" xr:uid="{00000000-0005-0000-0000-000063520000}"/>
    <cellStyle name="Normal 6 3 3 2 7" xfId="20976" xr:uid="{00000000-0005-0000-0000-000064520000}"/>
    <cellStyle name="Normal 6 3 3 2 7 2" xfId="20977" xr:uid="{00000000-0005-0000-0000-000065520000}"/>
    <cellStyle name="Normal 6 3 3 2 7 3" xfId="20978" xr:uid="{00000000-0005-0000-0000-000066520000}"/>
    <cellStyle name="Normal 6 3 3 2 8" xfId="20979" xr:uid="{00000000-0005-0000-0000-000067520000}"/>
    <cellStyle name="Normal 6 3 3 2 9" xfId="20980" xr:uid="{00000000-0005-0000-0000-000068520000}"/>
    <cellStyle name="Normal 6 3 3 3" xfId="20981" xr:uid="{00000000-0005-0000-0000-000069520000}"/>
    <cellStyle name="Normal 6 3 3 3 2" xfId="20982" xr:uid="{00000000-0005-0000-0000-00006A520000}"/>
    <cellStyle name="Normal 6 3 3 3 2 2" xfId="20983" xr:uid="{00000000-0005-0000-0000-00006B520000}"/>
    <cellStyle name="Normal 6 3 3 3 2 2 2" xfId="20984" xr:uid="{00000000-0005-0000-0000-00006C520000}"/>
    <cellStyle name="Normal 6 3 3 3 2 2 2 2" xfId="20985" xr:uid="{00000000-0005-0000-0000-00006D520000}"/>
    <cellStyle name="Normal 6 3 3 3 2 2 2 3" xfId="20986" xr:uid="{00000000-0005-0000-0000-00006E520000}"/>
    <cellStyle name="Normal 6 3 3 3 2 2 3" xfId="20987" xr:uid="{00000000-0005-0000-0000-00006F520000}"/>
    <cellStyle name="Normal 6 3 3 3 2 2 4" xfId="20988" xr:uid="{00000000-0005-0000-0000-000070520000}"/>
    <cellStyle name="Normal 6 3 3 3 2 3" xfId="20989" xr:uid="{00000000-0005-0000-0000-000071520000}"/>
    <cellStyle name="Normal 6 3 3 3 2 3 2" xfId="20990" xr:uid="{00000000-0005-0000-0000-000072520000}"/>
    <cellStyle name="Normal 6 3 3 3 2 3 2 2" xfId="20991" xr:uid="{00000000-0005-0000-0000-000073520000}"/>
    <cellStyle name="Normal 6 3 3 3 2 3 2 3" xfId="20992" xr:uid="{00000000-0005-0000-0000-000074520000}"/>
    <cellStyle name="Normal 6 3 3 3 2 3 3" xfId="20993" xr:uid="{00000000-0005-0000-0000-000075520000}"/>
    <cellStyle name="Normal 6 3 3 3 2 3 4" xfId="20994" xr:uid="{00000000-0005-0000-0000-000076520000}"/>
    <cellStyle name="Normal 6 3 3 3 2 4" xfId="20995" xr:uid="{00000000-0005-0000-0000-000077520000}"/>
    <cellStyle name="Normal 6 3 3 3 2 4 2" xfId="20996" xr:uid="{00000000-0005-0000-0000-000078520000}"/>
    <cellStyle name="Normal 6 3 3 3 2 4 2 2" xfId="20997" xr:uid="{00000000-0005-0000-0000-000079520000}"/>
    <cellStyle name="Normal 6 3 3 3 2 4 2 3" xfId="20998" xr:uid="{00000000-0005-0000-0000-00007A520000}"/>
    <cellStyle name="Normal 6 3 3 3 2 4 3" xfId="20999" xr:uid="{00000000-0005-0000-0000-00007B520000}"/>
    <cellStyle name="Normal 6 3 3 3 2 4 4" xfId="21000" xr:uid="{00000000-0005-0000-0000-00007C520000}"/>
    <cellStyle name="Normal 6 3 3 3 2 5" xfId="21001" xr:uid="{00000000-0005-0000-0000-00007D520000}"/>
    <cellStyle name="Normal 6 3 3 3 2 5 2" xfId="21002" xr:uid="{00000000-0005-0000-0000-00007E520000}"/>
    <cellStyle name="Normal 6 3 3 3 2 5 3" xfId="21003" xr:uid="{00000000-0005-0000-0000-00007F520000}"/>
    <cellStyle name="Normal 6 3 3 3 2 6" xfId="21004" xr:uid="{00000000-0005-0000-0000-000080520000}"/>
    <cellStyle name="Normal 6 3 3 3 2 7" xfId="21005" xr:uid="{00000000-0005-0000-0000-000081520000}"/>
    <cellStyle name="Normal 6 3 3 3 3" xfId="21006" xr:uid="{00000000-0005-0000-0000-000082520000}"/>
    <cellStyle name="Normal 6 3 3 3 3 2" xfId="21007" xr:uid="{00000000-0005-0000-0000-000083520000}"/>
    <cellStyle name="Normal 6 3 3 3 3 2 2" xfId="21008" xr:uid="{00000000-0005-0000-0000-000084520000}"/>
    <cellStyle name="Normal 6 3 3 3 3 2 3" xfId="21009" xr:uid="{00000000-0005-0000-0000-000085520000}"/>
    <cellStyle name="Normal 6 3 3 3 3 3" xfId="21010" xr:uid="{00000000-0005-0000-0000-000086520000}"/>
    <cellStyle name="Normal 6 3 3 3 3 4" xfId="21011" xr:uid="{00000000-0005-0000-0000-000087520000}"/>
    <cellStyle name="Normal 6 3 3 3 4" xfId="21012" xr:uid="{00000000-0005-0000-0000-000088520000}"/>
    <cellStyle name="Normal 6 3 3 3 4 2" xfId="21013" xr:uid="{00000000-0005-0000-0000-000089520000}"/>
    <cellStyle name="Normal 6 3 3 3 4 2 2" xfId="21014" xr:uid="{00000000-0005-0000-0000-00008A520000}"/>
    <cellStyle name="Normal 6 3 3 3 4 2 3" xfId="21015" xr:uid="{00000000-0005-0000-0000-00008B520000}"/>
    <cellStyle name="Normal 6 3 3 3 4 3" xfId="21016" xr:uid="{00000000-0005-0000-0000-00008C520000}"/>
    <cellStyle name="Normal 6 3 3 3 4 4" xfId="21017" xr:uid="{00000000-0005-0000-0000-00008D520000}"/>
    <cellStyle name="Normal 6 3 3 3 5" xfId="21018" xr:uid="{00000000-0005-0000-0000-00008E520000}"/>
    <cellStyle name="Normal 6 3 3 3 5 2" xfId="21019" xr:uid="{00000000-0005-0000-0000-00008F520000}"/>
    <cellStyle name="Normal 6 3 3 3 5 2 2" xfId="21020" xr:uid="{00000000-0005-0000-0000-000090520000}"/>
    <cellStyle name="Normal 6 3 3 3 5 2 3" xfId="21021" xr:uid="{00000000-0005-0000-0000-000091520000}"/>
    <cellStyle name="Normal 6 3 3 3 5 3" xfId="21022" xr:uid="{00000000-0005-0000-0000-000092520000}"/>
    <cellStyle name="Normal 6 3 3 3 5 4" xfId="21023" xr:uid="{00000000-0005-0000-0000-000093520000}"/>
    <cellStyle name="Normal 6 3 3 3 6" xfId="21024" xr:uid="{00000000-0005-0000-0000-000094520000}"/>
    <cellStyle name="Normal 6 3 3 3 6 2" xfId="21025" xr:uid="{00000000-0005-0000-0000-000095520000}"/>
    <cellStyle name="Normal 6 3 3 3 6 3" xfId="21026" xr:uid="{00000000-0005-0000-0000-000096520000}"/>
    <cellStyle name="Normal 6 3 3 3 7" xfId="21027" xr:uid="{00000000-0005-0000-0000-000097520000}"/>
    <cellStyle name="Normal 6 3 3 3 8" xfId="21028" xr:uid="{00000000-0005-0000-0000-000098520000}"/>
    <cellStyle name="Normal 6 3 3 3 9" xfId="21029" xr:uid="{00000000-0005-0000-0000-000099520000}"/>
    <cellStyle name="Normal 6 3 3 4" xfId="21030" xr:uid="{00000000-0005-0000-0000-00009A520000}"/>
    <cellStyle name="Normal 6 3 3 4 2" xfId="21031" xr:uid="{00000000-0005-0000-0000-00009B520000}"/>
    <cellStyle name="Normal 6 3 3 4 2 2" xfId="21032" xr:uid="{00000000-0005-0000-0000-00009C520000}"/>
    <cellStyle name="Normal 6 3 3 4 2 2 2" xfId="21033" xr:uid="{00000000-0005-0000-0000-00009D520000}"/>
    <cellStyle name="Normal 6 3 3 4 2 2 3" xfId="21034" xr:uid="{00000000-0005-0000-0000-00009E520000}"/>
    <cellStyle name="Normal 6 3 3 4 2 3" xfId="21035" xr:uid="{00000000-0005-0000-0000-00009F520000}"/>
    <cellStyle name="Normal 6 3 3 4 2 4" xfId="21036" xr:uid="{00000000-0005-0000-0000-0000A0520000}"/>
    <cellStyle name="Normal 6 3 3 4 3" xfId="21037" xr:uid="{00000000-0005-0000-0000-0000A1520000}"/>
    <cellStyle name="Normal 6 3 3 4 3 2" xfId="21038" xr:uid="{00000000-0005-0000-0000-0000A2520000}"/>
    <cellStyle name="Normal 6 3 3 4 3 2 2" xfId="21039" xr:uid="{00000000-0005-0000-0000-0000A3520000}"/>
    <cellStyle name="Normal 6 3 3 4 3 2 3" xfId="21040" xr:uid="{00000000-0005-0000-0000-0000A4520000}"/>
    <cellStyle name="Normal 6 3 3 4 3 3" xfId="21041" xr:uid="{00000000-0005-0000-0000-0000A5520000}"/>
    <cellStyle name="Normal 6 3 3 4 3 4" xfId="21042" xr:uid="{00000000-0005-0000-0000-0000A6520000}"/>
    <cellStyle name="Normal 6 3 3 4 4" xfId="21043" xr:uid="{00000000-0005-0000-0000-0000A7520000}"/>
    <cellStyle name="Normal 6 3 3 4 4 2" xfId="21044" xr:uid="{00000000-0005-0000-0000-0000A8520000}"/>
    <cellStyle name="Normal 6 3 3 4 4 2 2" xfId="21045" xr:uid="{00000000-0005-0000-0000-0000A9520000}"/>
    <cellStyle name="Normal 6 3 3 4 4 2 3" xfId="21046" xr:uid="{00000000-0005-0000-0000-0000AA520000}"/>
    <cellStyle name="Normal 6 3 3 4 4 3" xfId="21047" xr:uid="{00000000-0005-0000-0000-0000AB520000}"/>
    <cellStyle name="Normal 6 3 3 4 4 4" xfId="21048" xr:uid="{00000000-0005-0000-0000-0000AC520000}"/>
    <cellStyle name="Normal 6 3 3 4 5" xfId="21049" xr:uid="{00000000-0005-0000-0000-0000AD520000}"/>
    <cellStyle name="Normal 6 3 3 4 5 2" xfId="21050" xr:uid="{00000000-0005-0000-0000-0000AE520000}"/>
    <cellStyle name="Normal 6 3 3 4 5 3" xfId="21051" xr:uid="{00000000-0005-0000-0000-0000AF520000}"/>
    <cellStyle name="Normal 6 3 3 4 6" xfId="21052" xr:uid="{00000000-0005-0000-0000-0000B0520000}"/>
    <cellStyle name="Normal 6 3 3 4 7" xfId="21053" xr:uid="{00000000-0005-0000-0000-0000B1520000}"/>
    <cellStyle name="Normal 6 3 3 4 8" xfId="21054" xr:uid="{00000000-0005-0000-0000-0000B2520000}"/>
    <cellStyle name="Normal 6 3 3 5" xfId="21055" xr:uid="{00000000-0005-0000-0000-0000B3520000}"/>
    <cellStyle name="Normal 6 3 3 5 2" xfId="21056" xr:uid="{00000000-0005-0000-0000-0000B4520000}"/>
    <cellStyle name="Normal 6 3 3 5 2 2" xfId="21057" xr:uid="{00000000-0005-0000-0000-0000B5520000}"/>
    <cellStyle name="Normal 6 3 3 5 2 3" xfId="21058" xr:uid="{00000000-0005-0000-0000-0000B6520000}"/>
    <cellStyle name="Normal 6 3 3 5 3" xfId="21059" xr:uid="{00000000-0005-0000-0000-0000B7520000}"/>
    <cellStyle name="Normal 6 3 3 5 4" xfId="21060" xr:uid="{00000000-0005-0000-0000-0000B8520000}"/>
    <cellStyle name="Normal 6 3 3 6" xfId="21061" xr:uid="{00000000-0005-0000-0000-0000B9520000}"/>
    <cellStyle name="Normal 6 3 3 6 2" xfId="21062" xr:uid="{00000000-0005-0000-0000-0000BA520000}"/>
    <cellStyle name="Normal 6 3 3 6 2 2" xfId="21063" xr:uid="{00000000-0005-0000-0000-0000BB520000}"/>
    <cellStyle name="Normal 6 3 3 6 2 3" xfId="21064" xr:uid="{00000000-0005-0000-0000-0000BC520000}"/>
    <cellStyle name="Normal 6 3 3 6 3" xfId="21065" xr:uid="{00000000-0005-0000-0000-0000BD520000}"/>
    <cellStyle name="Normal 6 3 3 6 4" xfId="21066" xr:uid="{00000000-0005-0000-0000-0000BE520000}"/>
    <cellStyle name="Normal 6 3 3 7" xfId="21067" xr:uid="{00000000-0005-0000-0000-0000BF520000}"/>
    <cellStyle name="Normal 6 3 3 7 2" xfId="21068" xr:uid="{00000000-0005-0000-0000-0000C0520000}"/>
    <cellStyle name="Normal 6 3 3 7 2 2" xfId="21069" xr:uid="{00000000-0005-0000-0000-0000C1520000}"/>
    <cellStyle name="Normal 6 3 3 7 2 3" xfId="21070" xr:uid="{00000000-0005-0000-0000-0000C2520000}"/>
    <cellStyle name="Normal 6 3 3 7 3" xfId="21071" xr:uid="{00000000-0005-0000-0000-0000C3520000}"/>
    <cellStyle name="Normal 6 3 3 7 4" xfId="21072" xr:uid="{00000000-0005-0000-0000-0000C4520000}"/>
    <cellStyle name="Normal 6 3 3 8" xfId="21073" xr:uid="{00000000-0005-0000-0000-0000C5520000}"/>
    <cellStyle name="Normal 6 3 3 8 2" xfId="21074" xr:uid="{00000000-0005-0000-0000-0000C6520000}"/>
    <cellStyle name="Normal 6 3 3 8 3" xfId="21075" xr:uid="{00000000-0005-0000-0000-0000C7520000}"/>
    <cellStyle name="Normal 6 3 3 9" xfId="21076" xr:uid="{00000000-0005-0000-0000-0000C8520000}"/>
    <cellStyle name="Normal 6 3 4" xfId="21077" xr:uid="{00000000-0005-0000-0000-0000C9520000}"/>
    <cellStyle name="Normal 6 3 4 10" xfId="21078" xr:uid="{00000000-0005-0000-0000-0000CA520000}"/>
    <cellStyle name="Normal 6 3 4 2" xfId="21079" xr:uid="{00000000-0005-0000-0000-0000CB520000}"/>
    <cellStyle name="Normal 6 3 4 2 2" xfId="21080" xr:uid="{00000000-0005-0000-0000-0000CC520000}"/>
    <cellStyle name="Normal 6 3 4 2 2 2" xfId="21081" xr:uid="{00000000-0005-0000-0000-0000CD520000}"/>
    <cellStyle name="Normal 6 3 4 2 2 2 2" xfId="21082" xr:uid="{00000000-0005-0000-0000-0000CE520000}"/>
    <cellStyle name="Normal 6 3 4 2 2 2 2 2" xfId="21083" xr:uid="{00000000-0005-0000-0000-0000CF520000}"/>
    <cellStyle name="Normal 6 3 4 2 2 2 2 3" xfId="21084" xr:uid="{00000000-0005-0000-0000-0000D0520000}"/>
    <cellStyle name="Normal 6 3 4 2 2 2 3" xfId="21085" xr:uid="{00000000-0005-0000-0000-0000D1520000}"/>
    <cellStyle name="Normal 6 3 4 2 2 2 4" xfId="21086" xr:uid="{00000000-0005-0000-0000-0000D2520000}"/>
    <cellStyle name="Normal 6 3 4 2 2 3" xfId="21087" xr:uid="{00000000-0005-0000-0000-0000D3520000}"/>
    <cellStyle name="Normal 6 3 4 2 2 3 2" xfId="21088" xr:uid="{00000000-0005-0000-0000-0000D4520000}"/>
    <cellStyle name="Normal 6 3 4 2 2 3 2 2" xfId="21089" xr:uid="{00000000-0005-0000-0000-0000D5520000}"/>
    <cellStyle name="Normal 6 3 4 2 2 3 2 3" xfId="21090" xr:uid="{00000000-0005-0000-0000-0000D6520000}"/>
    <cellStyle name="Normal 6 3 4 2 2 3 3" xfId="21091" xr:uid="{00000000-0005-0000-0000-0000D7520000}"/>
    <cellStyle name="Normal 6 3 4 2 2 3 4" xfId="21092" xr:uid="{00000000-0005-0000-0000-0000D8520000}"/>
    <cellStyle name="Normal 6 3 4 2 2 4" xfId="21093" xr:uid="{00000000-0005-0000-0000-0000D9520000}"/>
    <cellStyle name="Normal 6 3 4 2 2 4 2" xfId="21094" xr:uid="{00000000-0005-0000-0000-0000DA520000}"/>
    <cellStyle name="Normal 6 3 4 2 2 4 2 2" xfId="21095" xr:uid="{00000000-0005-0000-0000-0000DB520000}"/>
    <cellStyle name="Normal 6 3 4 2 2 4 2 3" xfId="21096" xr:uid="{00000000-0005-0000-0000-0000DC520000}"/>
    <cellStyle name="Normal 6 3 4 2 2 4 3" xfId="21097" xr:uid="{00000000-0005-0000-0000-0000DD520000}"/>
    <cellStyle name="Normal 6 3 4 2 2 4 4" xfId="21098" xr:uid="{00000000-0005-0000-0000-0000DE520000}"/>
    <cellStyle name="Normal 6 3 4 2 2 5" xfId="21099" xr:uid="{00000000-0005-0000-0000-0000DF520000}"/>
    <cellStyle name="Normal 6 3 4 2 2 5 2" xfId="21100" xr:uid="{00000000-0005-0000-0000-0000E0520000}"/>
    <cellStyle name="Normal 6 3 4 2 2 5 3" xfId="21101" xr:uid="{00000000-0005-0000-0000-0000E1520000}"/>
    <cellStyle name="Normal 6 3 4 2 2 6" xfId="21102" xr:uid="{00000000-0005-0000-0000-0000E2520000}"/>
    <cellStyle name="Normal 6 3 4 2 2 7" xfId="21103" xr:uid="{00000000-0005-0000-0000-0000E3520000}"/>
    <cellStyle name="Normal 6 3 4 2 3" xfId="21104" xr:uid="{00000000-0005-0000-0000-0000E4520000}"/>
    <cellStyle name="Normal 6 3 4 2 3 2" xfId="21105" xr:uid="{00000000-0005-0000-0000-0000E5520000}"/>
    <cellStyle name="Normal 6 3 4 2 3 2 2" xfId="21106" xr:uid="{00000000-0005-0000-0000-0000E6520000}"/>
    <cellStyle name="Normal 6 3 4 2 3 2 3" xfId="21107" xr:uid="{00000000-0005-0000-0000-0000E7520000}"/>
    <cellStyle name="Normal 6 3 4 2 3 3" xfId="21108" xr:uid="{00000000-0005-0000-0000-0000E8520000}"/>
    <cellStyle name="Normal 6 3 4 2 3 4" xfId="21109" xr:uid="{00000000-0005-0000-0000-0000E9520000}"/>
    <cellStyle name="Normal 6 3 4 2 4" xfId="21110" xr:uid="{00000000-0005-0000-0000-0000EA520000}"/>
    <cellStyle name="Normal 6 3 4 2 4 2" xfId="21111" xr:uid="{00000000-0005-0000-0000-0000EB520000}"/>
    <cellStyle name="Normal 6 3 4 2 4 2 2" xfId="21112" xr:uid="{00000000-0005-0000-0000-0000EC520000}"/>
    <cellStyle name="Normal 6 3 4 2 4 2 3" xfId="21113" xr:uid="{00000000-0005-0000-0000-0000ED520000}"/>
    <cellStyle name="Normal 6 3 4 2 4 3" xfId="21114" xr:uid="{00000000-0005-0000-0000-0000EE520000}"/>
    <cellStyle name="Normal 6 3 4 2 4 4" xfId="21115" xr:uid="{00000000-0005-0000-0000-0000EF520000}"/>
    <cellStyle name="Normal 6 3 4 2 5" xfId="21116" xr:uid="{00000000-0005-0000-0000-0000F0520000}"/>
    <cellStyle name="Normal 6 3 4 2 5 2" xfId="21117" xr:uid="{00000000-0005-0000-0000-0000F1520000}"/>
    <cellStyle name="Normal 6 3 4 2 5 2 2" xfId="21118" xr:uid="{00000000-0005-0000-0000-0000F2520000}"/>
    <cellStyle name="Normal 6 3 4 2 5 2 3" xfId="21119" xr:uid="{00000000-0005-0000-0000-0000F3520000}"/>
    <cellStyle name="Normal 6 3 4 2 5 3" xfId="21120" xr:uid="{00000000-0005-0000-0000-0000F4520000}"/>
    <cellStyle name="Normal 6 3 4 2 5 4" xfId="21121" xr:uid="{00000000-0005-0000-0000-0000F5520000}"/>
    <cellStyle name="Normal 6 3 4 2 6" xfId="21122" xr:uid="{00000000-0005-0000-0000-0000F6520000}"/>
    <cellStyle name="Normal 6 3 4 2 6 2" xfId="21123" xr:uid="{00000000-0005-0000-0000-0000F7520000}"/>
    <cellStyle name="Normal 6 3 4 2 6 3" xfId="21124" xr:uid="{00000000-0005-0000-0000-0000F8520000}"/>
    <cellStyle name="Normal 6 3 4 2 7" xfId="21125" xr:uid="{00000000-0005-0000-0000-0000F9520000}"/>
    <cellStyle name="Normal 6 3 4 2 8" xfId="21126" xr:uid="{00000000-0005-0000-0000-0000FA520000}"/>
    <cellStyle name="Normal 6 3 4 2 9" xfId="21127" xr:uid="{00000000-0005-0000-0000-0000FB520000}"/>
    <cellStyle name="Normal 6 3 4 3" xfId="21128" xr:uid="{00000000-0005-0000-0000-0000FC520000}"/>
    <cellStyle name="Normal 6 3 4 3 2" xfId="21129" xr:uid="{00000000-0005-0000-0000-0000FD520000}"/>
    <cellStyle name="Normal 6 3 4 3 2 2" xfId="21130" xr:uid="{00000000-0005-0000-0000-0000FE520000}"/>
    <cellStyle name="Normal 6 3 4 3 2 2 2" xfId="21131" xr:uid="{00000000-0005-0000-0000-0000FF520000}"/>
    <cellStyle name="Normal 6 3 4 3 2 2 3" xfId="21132" xr:uid="{00000000-0005-0000-0000-000000530000}"/>
    <cellStyle name="Normal 6 3 4 3 2 3" xfId="21133" xr:uid="{00000000-0005-0000-0000-000001530000}"/>
    <cellStyle name="Normal 6 3 4 3 2 4" xfId="21134" xr:uid="{00000000-0005-0000-0000-000002530000}"/>
    <cellStyle name="Normal 6 3 4 3 3" xfId="21135" xr:uid="{00000000-0005-0000-0000-000003530000}"/>
    <cellStyle name="Normal 6 3 4 3 3 2" xfId="21136" xr:uid="{00000000-0005-0000-0000-000004530000}"/>
    <cellStyle name="Normal 6 3 4 3 3 2 2" xfId="21137" xr:uid="{00000000-0005-0000-0000-000005530000}"/>
    <cellStyle name="Normal 6 3 4 3 3 2 3" xfId="21138" xr:uid="{00000000-0005-0000-0000-000006530000}"/>
    <cellStyle name="Normal 6 3 4 3 3 3" xfId="21139" xr:uid="{00000000-0005-0000-0000-000007530000}"/>
    <cellStyle name="Normal 6 3 4 3 3 4" xfId="21140" xr:uid="{00000000-0005-0000-0000-000008530000}"/>
    <cellStyle name="Normal 6 3 4 3 4" xfId="21141" xr:uid="{00000000-0005-0000-0000-000009530000}"/>
    <cellStyle name="Normal 6 3 4 3 4 2" xfId="21142" xr:uid="{00000000-0005-0000-0000-00000A530000}"/>
    <cellStyle name="Normal 6 3 4 3 4 2 2" xfId="21143" xr:uid="{00000000-0005-0000-0000-00000B530000}"/>
    <cellStyle name="Normal 6 3 4 3 4 2 3" xfId="21144" xr:uid="{00000000-0005-0000-0000-00000C530000}"/>
    <cellStyle name="Normal 6 3 4 3 4 3" xfId="21145" xr:uid="{00000000-0005-0000-0000-00000D530000}"/>
    <cellStyle name="Normal 6 3 4 3 4 4" xfId="21146" xr:uid="{00000000-0005-0000-0000-00000E530000}"/>
    <cellStyle name="Normal 6 3 4 3 5" xfId="21147" xr:uid="{00000000-0005-0000-0000-00000F530000}"/>
    <cellStyle name="Normal 6 3 4 3 5 2" xfId="21148" xr:uid="{00000000-0005-0000-0000-000010530000}"/>
    <cellStyle name="Normal 6 3 4 3 5 3" xfId="21149" xr:uid="{00000000-0005-0000-0000-000011530000}"/>
    <cellStyle name="Normal 6 3 4 3 6" xfId="21150" xr:uid="{00000000-0005-0000-0000-000012530000}"/>
    <cellStyle name="Normal 6 3 4 3 7" xfId="21151" xr:uid="{00000000-0005-0000-0000-000013530000}"/>
    <cellStyle name="Normal 6 3 4 4" xfId="21152" xr:uid="{00000000-0005-0000-0000-000014530000}"/>
    <cellStyle name="Normal 6 3 4 4 2" xfId="21153" xr:uid="{00000000-0005-0000-0000-000015530000}"/>
    <cellStyle name="Normal 6 3 4 4 2 2" xfId="21154" xr:uid="{00000000-0005-0000-0000-000016530000}"/>
    <cellStyle name="Normal 6 3 4 4 2 3" xfId="21155" xr:uid="{00000000-0005-0000-0000-000017530000}"/>
    <cellStyle name="Normal 6 3 4 4 3" xfId="21156" xr:uid="{00000000-0005-0000-0000-000018530000}"/>
    <cellStyle name="Normal 6 3 4 4 4" xfId="21157" xr:uid="{00000000-0005-0000-0000-000019530000}"/>
    <cellStyle name="Normal 6 3 4 5" xfId="21158" xr:uid="{00000000-0005-0000-0000-00001A530000}"/>
    <cellStyle name="Normal 6 3 4 5 2" xfId="21159" xr:uid="{00000000-0005-0000-0000-00001B530000}"/>
    <cellStyle name="Normal 6 3 4 5 2 2" xfId="21160" xr:uid="{00000000-0005-0000-0000-00001C530000}"/>
    <cellStyle name="Normal 6 3 4 5 2 3" xfId="21161" xr:uid="{00000000-0005-0000-0000-00001D530000}"/>
    <cellStyle name="Normal 6 3 4 5 3" xfId="21162" xr:uid="{00000000-0005-0000-0000-00001E530000}"/>
    <cellStyle name="Normal 6 3 4 5 4" xfId="21163" xr:uid="{00000000-0005-0000-0000-00001F530000}"/>
    <cellStyle name="Normal 6 3 4 6" xfId="21164" xr:uid="{00000000-0005-0000-0000-000020530000}"/>
    <cellStyle name="Normal 6 3 4 6 2" xfId="21165" xr:uid="{00000000-0005-0000-0000-000021530000}"/>
    <cellStyle name="Normal 6 3 4 6 2 2" xfId="21166" xr:uid="{00000000-0005-0000-0000-000022530000}"/>
    <cellStyle name="Normal 6 3 4 6 2 3" xfId="21167" xr:uid="{00000000-0005-0000-0000-000023530000}"/>
    <cellStyle name="Normal 6 3 4 6 3" xfId="21168" xr:uid="{00000000-0005-0000-0000-000024530000}"/>
    <cellStyle name="Normal 6 3 4 6 4" xfId="21169" xr:uid="{00000000-0005-0000-0000-000025530000}"/>
    <cellStyle name="Normal 6 3 4 7" xfId="21170" xr:uid="{00000000-0005-0000-0000-000026530000}"/>
    <cellStyle name="Normal 6 3 4 7 2" xfId="21171" xr:uid="{00000000-0005-0000-0000-000027530000}"/>
    <cellStyle name="Normal 6 3 4 7 3" xfId="21172" xr:uid="{00000000-0005-0000-0000-000028530000}"/>
    <cellStyle name="Normal 6 3 4 8" xfId="21173" xr:uid="{00000000-0005-0000-0000-000029530000}"/>
    <cellStyle name="Normal 6 3 4 9" xfId="21174" xr:uid="{00000000-0005-0000-0000-00002A530000}"/>
    <cellStyle name="Normal 6 3 5" xfId="21175" xr:uid="{00000000-0005-0000-0000-00002B530000}"/>
    <cellStyle name="Normal 6 3 5 2" xfId="21176" xr:uid="{00000000-0005-0000-0000-00002C530000}"/>
    <cellStyle name="Normal 6 3 5 2 2" xfId="21177" xr:uid="{00000000-0005-0000-0000-00002D530000}"/>
    <cellStyle name="Normal 6 3 5 2 2 2" xfId="21178" xr:uid="{00000000-0005-0000-0000-00002E530000}"/>
    <cellStyle name="Normal 6 3 5 2 2 2 2" xfId="21179" xr:uid="{00000000-0005-0000-0000-00002F530000}"/>
    <cellStyle name="Normal 6 3 5 2 2 2 3" xfId="21180" xr:uid="{00000000-0005-0000-0000-000030530000}"/>
    <cellStyle name="Normal 6 3 5 2 2 3" xfId="21181" xr:uid="{00000000-0005-0000-0000-000031530000}"/>
    <cellStyle name="Normal 6 3 5 2 2 4" xfId="21182" xr:uid="{00000000-0005-0000-0000-000032530000}"/>
    <cellStyle name="Normal 6 3 5 2 3" xfId="21183" xr:uid="{00000000-0005-0000-0000-000033530000}"/>
    <cellStyle name="Normal 6 3 5 2 3 2" xfId="21184" xr:uid="{00000000-0005-0000-0000-000034530000}"/>
    <cellStyle name="Normal 6 3 5 2 3 2 2" xfId="21185" xr:uid="{00000000-0005-0000-0000-000035530000}"/>
    <cellStyle name="Normal 6 3 5 2 3 2 3" xfId="21186" xr:uid="{00000000-0005-0000-0000-000036530000}"/>
    <cellStyle name="Normal 6 3 5 2 3 3" xfId="21187" xr:uid="{00000000-0005-0000-0000-000037530000}"/>
    <cellStyle name="Normal 6 3 5 2 3 4" xfId="21188" xr:uid="{00000000-0005-0000-0000-000038530000}"/>
    <cellStyle name="Normal 6 3 5 2 4" xfId="21189" xr:uid="{00000000-0005-0000-0000-000039530000}"/>
    <cellStyle name="Normal 6 3 5 2 4 2" xfId="21190" xr:uid="{00000000-0005-0000-0000-00003A530000}"/>
    <cellStyle name="Normal 6 3 5 2 4 2 2" xfId="21191" xr:uid="{00000000-0005-0000-0000-00003B530000}"/>
    <cellStyle name="Normal 6 3 5 2 4 2 3" xfId="21192" xr:uid="{00000000-0005-0000-0000-00003C530000}"/>
    <cellStyle name="Normal 6 3 5 2 4 3" xfId="21193" xr:uid="{00000000-0005-0000-0000-00003D530000}"/>
    <cellStyle name="Normal 6 3 5 2 4 4" xfId="21194" xr:uid="{00000000-0005-0000-0000-00003E530000}"/>
    <cellStyle name="Normal 6 3 5 2 5" xfId="21195" xr:uid="{00000000-0005-0000-0000-00003F530000}"/>
    <cellStyle name="Normal 6 3 5 2 5 2" xfId="21196" xr:uid="{00000000-0005-0000-0000-000040530000}"/>
    <cellStyle name="Normal 6 3 5 2 5 3" xfId="21197" xr:uid="{00000000-0005-0000-0000-000041530000}"/>
    <cellStyle name="Normal 6 3 5 2 6" xfId="21198" xr:uid="{00000000-0005-0000-0000-000042530000}"/>
    <cellStyle name="Normal 6 3 5 2 7" xfId="21199" xr:uid="{00000000-0005-0000-0000-000043530000}"/>
    <cellStyle name="Normal 6 3 5 3" xfId="21200" xr:uid="{00000000-0005-0000-0000-000044530000}"/>
    <cellStyle name="Normal 6 3 5 3 2" xfId="21201" xr:uid="{00000000-0005-0000-0000-000045530000}"/>
    <cellStyle name="Normal 6 3 5 3 2 2" xfId="21202" xr:uid="{00000000-0005-0000-0000-000046530000}"/>
    <cellStyle name="Normal 6 3 5 3 2 3" xfId="21203" xr:uid="{00000000-0005-0000-0000-000047530000}"/>
    <cellStyle name="Normal 6 3 5 3 3" xfId="21204" xr:uid="{00000000-0005-0000-0000-000048530000}"/>
    <cellStyle name="Normal 6 3 5 3 4" xfId="21205" xr:uid="{00000000-0005-0000-0000-000049530000}"/>
    <cellStyle name="Normal 6 3 5 4" xfId="21206" xr:uid="{00000000-0005-0000-0000-00004A530000}"/>
    <cellStyle name="Normal 6 3 5 4 2" xfId="21207" xr:uid="{00000000-0005-0000-0000-00004B530000}"/>
    <cellStyle name="Normal 6 3 5 4 2 2" xfId="21208" xr:uid="{00000000-0005-0000-0000-00004C530000}"/>
    <cellStyle name="Normal 6 3 5 4 2 3" xfId="21209" xr:uid="{00000000-0005-0000-0000-00004D530000}"/>
    <cellStyle name="Normal 6 3 5 4 3" xfId="21210" xr:uid="{00000000-0005-0000-0000-00004E530000}"/>
    <cellStyle name="Normal 6 3 5 4 4" xfId="21211" xr:uid="{00000000-0005-0000-0000-00004F530000}"/>
    <cellStyle name="Normal 6 3 5 5" xfId="21212" xr:uid="{00000000-0005-0000-0000-000050530000}"/>
    <cellStyle name="Normal 6 3 5 5 2" xfId="21213" xr:uid="{00000000-0005-0000-0000-000051530000}"/>
    <cellStyle name="Normal 6 3 5 5 2 2" xfId="21214" xr:uid="{00000000-0005-0000-0000-000052530000}"/>
    <cellStyle name="Normal 6 3 5 5 2 3" xfId="21215" xr:uid="{00000000-0005-0000-0000-000053530000}"/>
    <cellStyle name="Normal 6 3 5 5 3" xfId="21216" xr:uid="{00000000-0005-0000-0000-000054530000}"/>
    <cellStyle name="Normal 6 3 5 5 4" xfId="21217" xr:uid="{00000000-0005-0000-0000-000055530000}"/>
    <cellStyle name="Normal 6 3 5 6" xfId="21218" xr:uid="{00000000-0005-0000-0000-000056530000}"/>
    <cellStyle name="Normal 6 3 5 6 2" xfId="21219" xr:uid="{00000000-0005-0000-0000-000057530000}"/>
    <cellStyle name="Normal 6 3 5 6 3" xfId="21220" xr:uid="{00000000-0005-0000-0000-000058530000}"/>
    <cellStyle name="Normal 6 3 5 7" xfId="21221" xr:uid="{00000000-0005-0000-0000-000059530000}"/>
    <cellStyle name="Normal 6 3 5 8" xfId="21222" xr:uid="{00000000-0005-0000-0000-00005A530000}"/>
    <cellStyle name="Normal 6 3 5 9" xfId="21223" xr:uid="{00000000-0005-0000-0000-00005B530000}"/>
    <cellStyle name="Normal 6 3 6" xfId="21224" xr:uid="{00000000-0005-0000-0000-00005C530000}"/>
    <cellStyle name="Normal 6 3 6 2" xfId="21225" xr:uid="{00000000-0005-0000-0000-00005D530000}"/>
    <cellStyle name="Normal 6 3 6 2 2" xfId="21226" xr:uid="{00000000-0005-0000-0000-00005E530000}"/>
    <cellStyle name="Normal 6 3 6 2 2 2" xfId="21227" xr:uid="{00000000-0005-0000-0000-00005F530000}"/>
    <cellStyle name="Normal 6 3 6 2 2 2 2" xfId="21228" xr:uid="{00000000-0005-0000-0000-000060530000}"/>
    <cellStyle name="Normal 6 3 6 2 2 2 3" xfId="21229" xr:uid="{00000000-0005-0000-0000-000061530000}"/>
    <cellStyle name="Normal 6 3 6 2 2 3" xfId="21230" xr:uid="{00000000-0005-0000-0000-000062530000}"/>
    <cellStyle name="Normal 6 3 6 2 2 4" xfId="21231" xr:uid="{00000000-0005-0000-0000-000063530000}"/>
    <cellStyle name="Normal 6 3 6 2 3" xfId="21232" xr:uid="{00000000-0005-0000-0000-000064530000}"/>
    <cellStyle name="Normal 6 3 6 2 3 2" xfId="21233" xr:uid="{00000000-0005-0000-0000-000065530000}"/>
    <cellStyle name="Normal 6 3 6 2 3 2 2" xfId="21234" xr:uid="{00000000-0005-0000-0000-000066530000}"/>
    <cellStyle name="Normal 6 3 6 2 3 2 3" xfId="21235" xr:uid="{00000000-0005-0000-0000-000067530000}"/>
    <cellStyle name="Normal 6 3 6 2 3 3" xfId="21236" xr:uid="{00000000-0005-0000-0000-000068530000}"/>
    <cellStyle name="Normal 6 3 6 2 3 4" xfId="21237" xr:uid="{00000000-0005-0000-0000-000069530000}"/>
    <cellStyle name="Normal 6 3 6 2 4" xfId="21238" xr:uid="{00000000-0005-0000-0000-00006A530000}"/>
    <cellStyle name="Normal 6 3 6 2 4 2" xfId="21239" xr:uid="{00000000-0005-0000-0000-00006B530000}"/>
    <cellStyle name="Normal 6 3 6 2 4 2 2" xfId="21240" xr:uid="{00000000-0005-0000-0000-00006C530000}"/>
    <cellStyle name="Normal 6 3 6 2 4 2 3" xfId="21241" xr:uid="{00000000-0005-0000-0000-00006D530000}"/>
    <cellStyle name="Normal 6 3 6 2 4 3" xfId="21242" xr:uid="{00000000-0005-0000-0000-00006E530000}"/>
    <cellStyle name="Normal 6 3 6 2 4 4" xfId="21243" xr:uid="{00000000-0005-0000-0000-00006F530000}"/>
    <cellStyle name="Normal 6 3 6 2 5" xfId="21244" xr:uid="{00000000-0005-0000-0000-000070530000}"/>
    <cellStyle name="Normal 6 3 6 2 5 2" xfId="21245" xr:uid="{00000000-0005-0000-0000-000071530000}"/>
    <cellStyle name="Normal 6 3 6 2 5 3" xfId="21246" xr:uid="{00000000-0005-0000-0000-000072530000}"/>
    <cellStyle name="Normal 6 3 6 2 6" xfId="21247" xr:uid="{00000000-0005-0000-0000-000073530000}"/>
    <cellStyle name="Normal 6 3 6 2 7" xfId="21248" xr:uid="{00000000-0005-0000-0000-000074530000}"/>
    <cellStyle name="Normal 6 3 6 3" xfId="21249" xr:uid="{00000000-0005-0000-0000-000075530000}"/>
    <cellStyle name="Normal 6 3 6 3 2" xfId="21250" xr:uid="{00000000-0005-0000-0000-000076530000}"/>
    <cellStyle name="Normal 6 3 6 3 2 2" xfId="21251" xr:uid="{00000000-0005-0000-0000-000077530000}"/>
    <cellStyle name="Normal 6 3 6 3 2 3" xfId="21252" xr:uid="{00000000-0005-0000-0000-000078530000}"/>
    <cellStyle name="Normal 6 3 6 3 3" xfId="21253" xr:uid="{00000000-0005-0000-0000-000079530000}"/>
    <cellStyle name="Normal 6 3 6 3 4" xfId="21254" xr:uid="{00000000-0005-0000-0000-00007A530000}"/>
    <cellStyle name="Normal 6 3 6 4" xfId="21255" xr:uid="{00000000-0005-0000-0000-00007B530000}"/>
    <cellStyle name="Normal 6 3 6 4 2" xfId="21256" xr:uid="{00000000-0005-0000-0000-00007C530000}"/>
    <cellStyle name="Normal 6 3 6 4 2 2" xfId="21257" xr:uid="{00000000-0005-0000-0000-00007D530000}"/>
    <cellStyle name="Normal 6 3 6 4 2 3" xfId="21258" xr:uid="{00000000-0005-0000-0000-00007E530000}"/>
    <cellStyle name="Normal 6 3 6 4 3" xfId="21259" xr:uid="{00000000-0005-0000-0000-00007F530000}"/>
    <cellStyle name="Normal 6 3 6 4 4" xfId="21260" xr:uid="{00000000-0005-0000-0000-000080530000}"/>
    <cellStyle name="Normal 6 3 6 5" xfId="21261" xr:uid="{00000000-0005-0000-0000-000081530000}"/>
    <cellStyle name="Normal 6 3 6 5 2" xfId="21262" xr:uid="{00000000-0005-0000-0000-000082530000}"/>
    <cellStyle name="Normal 6 3 6 5 2 2" xfId="21263" xr:uid="{00000000-0005-0000-0000-000083530000}"/>
    <cellStyle name="Normal 6 3 6 5 2 3" xfId="21264" xr:uid="{00000000-0005-0000-0000-000084530000}"/>
    <cellStyle name="Normal 6 3 6 5 3" xfId="21265" xr:uid="{00000000-0005-0000-0000-000085530000}"/>
    <cellStyle name="Normal 6 3 6 5 4" xfId="21266" xr:uid="{00000000-0005-0000-0000-000086530000}"/>
    <cellStyle name="Normal 6 3 6 6" xfId="21267" xr:uid="{00000000-0005-0000-0000-000087530000}"/>
    <cellStyle name="Normal 6 3 6 6 2" xfId="21268" xr:uid="{00000000-0005-0000-0000-000088530000}"/>
    <cellStyle name="Normal 6 3 6 6 3" xfId="21269" xr:uid="{00000000-0005-0000-0000-000089530000}"/>
    <cellStyle name="Normal 6 3 6 7" xfId="21270" xr:uid="{00000000-0005-0000-0000-00008A530000}"/>
    <cellStyle name="Normal 6 3 6 8" xfId="21271" xr:uid="{00000000-0005-0000-0000-00008B530000}"/>
    <cellStyle name="Normal 6 3 6 9" xfId="21272" xr:uid="{00000000-0005-0000-0000-00008C530000}"/>
    <cellStyle name="Normal 6 3 7" xfId="21273" xr:uid="{00000000-0005-0000-0000-00008D530000}"/>
    <cellStyle name="Normal 6 3 7 2" xfId="21274" xr:uid="{00000000-0005-0000-0000-00008E530000}"/>
    <cellStyle name="Normal 6 3 7 2 2" xfId="21275" xr:uid="{00000000-0005-0000-0000-00008F530000}"/>
    <cellStyle name="Normal 6 3 7 2 2 2" xfId="21276" xr:uid="{00000000-0005-0000-0000-000090530000}"/>
    <cellStyle name="Normal 6 3 7 2 2 2 2" xfId="21277" xr:uid="{00000000-0005-0000-0000-000091530000}"/>
    <cellStyle name="Normal 6 3 7 2 2 2 3" xfId="21278" xr:uid="{00000000-0005-0000-0000-000092530000}"/>
    <cellStyle name="Normal 6 3 7 2 2 3" xfId="21279" xr:uid="{00000000-0005-0000-0000-000093530000}"/>
    <cellStyle name="Normal 6 3 7 2 2 4" xfId="21280" xr:uid="{00000000-0005-0000-0000-000094530000}"/>
    <cellStyle name="Normal 6 3 7 2 3" xfId="21281" xr:uid="{00000000-0005-0000-0000-000095530000}"/>
    <cellStyle name="Normal 6 3 7 2 3 2" xfId="21282" xr:uid="{00000000-0005-0000-0000-000096530000}"/>
    <cellStyle name="Normal 6 3 7 2 3 2 2" xfId="21283" xr:uid="{00000000-0005-0000-0000-000097530000}"/>
    <cellStyle name="Normal 6 3 7 2 3 2 3" xfId="21284" xr:uid="{00000000-0005-0000-0000-000098530000}"/>
    <cellStyle name="Normal 6 3 7 2 3 3" xfId="21285" xr:uid="{00000000-0005-0000-0000-000099530000}"/>
    <cellStyle name="Normal 6 3 7 2 3 4" xfId="21286" xr:uid="{00000000-0005-0000-0000-00009A530000}"/>
    <cellStyle name="Normal 6 3 7 2 4" xfId="21287" xr:uid="{00000000-0005-0000-0000-00009B530000}"/>
    <cellStyle name="Normal 6 3 7 2 4 2" xfId="21288" xr:uid="{00000000-0005-0000-0000-00009C530000}"/>
    <cellStyle name="Normal 6 3 7 2 4 2 2" xfId="21289" xr:uid="{00000000-0005-0000-0000-00009D530000}"/>
    <cellStyle name="Normal 6 3 7 2 4 2 3" xfId="21290" xr:uid="{00000000-0005-0000-0000-00009E530000}"/>
    <cellStyle name="Normal 6 3 7 2 4 3" xfId="21291" xr:uid="{00000000-0005-0000-0000-00009F530000}"/>
    <cellStyle name="Normal 6 3 7 2 4 4" xfId="21292" xr:uid="{00000000-0005-0000-0000-0000A0530000}"/>
    <cellStyle name="Normal 6 3 7 2 5" xfId="21293" xr:uid="{00000000-0005-0000-0000-0000A1530000}"/>
    <cellStyle name="Normal 6 3 7 2 5 2" xfId="21294" xr:uid="{00000000-0005-0000-0000-0000A2530000}"/>
    <cellStyle name="Normal 6 3 7 2 5 3" xfId="21295" xr:uid="{00000000-0005-0000-0000-0000A3530000}"/>
    <cellStyle name="Normal 6 3 7 2 6" xfId="21296" xr:uid="{00000000-0005-0000-0000-0000A4530000}"/>
    <cellStyle name="Normal 6 3 7 2 7" xfId="21297" xr:uid="{00000000-0005-0000-0000-0000A5530000}"/>
    <cellStyle name="Normal 6 3 7 3" xfId="21298" xr:uid="{00000000-0005-0000-0000-0000A6530000}"/>
    <cellStyle name="Normal 6 3 7 3 2" xfId="21299" xr:uid="{00000000-0005-0000-0000-0000A7530000}"/>
    <cellStyle name="Normal 6 3 7 3 2 2" xfId="21300" xr:uid="{00000000-0005-0000-0000-0000A8530000}"/>
    <cellStyle name="Normal 6 3 7 3 2 3" xfId="21301" xr:uid="{00000000-0005-0000-0000-0000A9530000}"/>
    <cellStyle name="Normal 6 3 7 3 3" xfId="21302" xr:uid="{00000000-0005-0000-0000-0000AA530000}"/>
    <cellStyle name="Normal 6 3 7 3 4" xfId="21303" xr:uid="{00000000-0005-0000-0000-0000AB530000}"/>
    <cellStyle name="Normal 6 3 7 4" xfId="21304" xr:uid="{00000000-0005-0000-0000-0000AC530000}"/>
    <cellStyle name="Normal 6 3 7 4 2" xfId="21305" xr:uid="{00000000-0005-0000-0000-0000AD530000}"/>
    <cellStyle name="Normal 6 3 7 4 2 2" xfId="21306" xr:uid="{00000000-0005-0000-0000-0000AE530000}"/>
    <cellStyle name="Normal 6 3 7 4 2 3" xfId="21307" xr:uid="{00000000-0005-0000-0000-0000AF530000}"/>
    <cellStyle name="Normal 6 3 7 4 3" xfId="21308" xr:uid="{00000000-0005-0000-0000-0000B0530000}"/>
    <cellStyle name="Normal 6 3 7 4 4" xfId="21309" xr:uid="{00000000-0005-0000-0000-0000B1530000}"/>
    <cellStyle name="Normal 6 3 7 5" xfId="21310" xr:uid="{00000000-0005-0000-0000-0000B2530000}"/>
    <cellStyle name="Normal 6 3 7 5 2" xfId="21311" xr:uid="{00000000-0005-0000-0000-0000B3530000}"/>
    <cellStyle name="Normal 6 3 7 5 2 2" xfId="21312" xr:uid="{00000000-0005-0000-0000-0000B4530000}"/>
    <cellStyle name="Normal 6 3 7 5 2 3" xfId="21313" xr:uid="{00000000-0005-0000-0000-0000B5530000}"/>
    <cellStyle name="Normal 6 3 7 5 3" xfId="21314" xr:uid="{00000000-0005-0000-0000-0000B6530000}"/>
    <cellStyle name="Normal 6 3 7 5 4" xfId="21315" xr:uid="{00000000-0005-0000-0000-0000B7530000}"/>
    <cellStyle name="Normal 6 3 7 6" xfId="21316" xr:uid="{00000000-0005-0000-0000-0000B8530000}"/>
    <cellStyle name="Normal 6 3 7 6 2" xfId="21317" xr:uid="{00000000-0005-0000-0000-0000B9530000}"/>
    <cellStyle name="Normal 6 3 7 6 3" xfId="21318" xr:uid="{00000000-0005-0000-0000-0000BA530000}"/>
    <cellStyle name="Normal 6 3 7 7" xfId="21319" xr:uid="{00000000-0005-0000-0000-0000BB530000}"/>
    <cellStyle name="Normal 6 3 7 8" xfId="21320" xr:uid="{00000000-0005-0000-0000-0000BC530000}"/>
    <cellStyle name="Normal 6 3 7 9" xfId="21321" xr:uid="{00000000-0005-0000-0000-0000BD530000}"/>
    <cellStyle name="Normal 6 3 8" xfId="21322" xr:uid="{00000000-0005-0000-0000-0000BE530000}"/>
    <cellStyle name="Normal 6 3 8 2" xfId="21323" xr:uid="{00000000-0005-0000-0000-0000BF530000}"/>
    <cellStyle name="Normal 6 3 8 2 2" xfId="21324" xr:uid="{00000000-0005-0000-0000-0000C0530000}"/>
    <cellStyle name="Normal 6 3 8 2 2 2" xfId="21325" xr:uid="{00000000-0005-0000-0000-0000C1530000}"/>
    <cellStyle name="Normal 6 3 8 2 2 2 2" xfId="21326" xr:uid="{00000000-0005-0000-0000-0000C2530000}"/>
    <cellStyle name="Normal 6 3 8 2 2 2 3" xfId="21327" xr:uid="{00000000-0005-0000-0000-0000C3530000}"/>
    <cellStyle name="Normal 6 3 8 2 2 3" xfId="21328" xr:uid="{00000000-0005-0000-0000-0000C4530000}"/>
    <cellStyle name="Normal 6 3 8 2 2 4" xfId="21329" xr:uid="{00000000-0005-0000-0000-0000C5530000}"/>
    <cellStyle name="Normal 6 3 8 2 3" xfId="21330" xr:uid="{00000000-0005-0000-0000-0000C6530000}"/>
    <cellStyle name="Normal 6 3 8 2 3 2" xfId="21331" xr:uid="{00000000-0005-0000-0000-0000C7530000}"/>
    <cellStyle name="Normal 6 3 8 2 3 2 2" xfId="21332" xr:uid="{00000000-0005-0000-0000-0000C8530000}"/>
    <cellStyle name="Normal 6 3 8 2 3 2 3" xfId="21333" xr:uid="{00000000-0005-0000-0000-0000C9530000}"/>
    <cellStyle name="Normal 6 3 8 2 3 3" xfId="21334" xr:uid="{00000000-0005-0000-0000-0000CA530000}"/>
    <cellStyle name="Normal 6 3 8 2 3 4" xfId="21335" xr:uid="{00000000-0005-0000-0000-0000CB530000}"/>
    <cellStyle name="Normal 6 3 8 2 4" xfId="21336" xr:uid="{00000000-0005-0000-0000-0000CC530000}"/>
    <cellStyle name="Normal 6 3 8 2 4 2" xfId="21337" xr:uid="{00000000-0005-0000-0000-0000CD530000}"/>
    <cellStyle name="Normal 6 3 8 2 4 2 2" xfId="21338" xr:uid="{00000000-0005-0000-0000-0000CE530000}"/>
    <cellStyle name="Normal 6 3 8 2 4 2 3" xfId="21339" xr:uid="{00000000-0005-0000-0000-0000CF530000}"/>
    <cellStyle name="Normal 6 3 8 2 4 3" xfId="21340" xr:uid="{00000000-0005-0000-0000-0000D0530000}"/>
    <cellStyle name="Normal 6 3 8 2 4 4" xfId="21341" xr:uid="{00000000-0005-0000-0000-0000D1530000}"/>
    <cellStyle name="Normal 6 3 8 2 5" xfId="21342" xr:uid="{00000000-0005-0000-0000-0000D2530000}"/>
    <cellStyle name="Normal 6 3 8 2 5 2" xfId="21343" xr:uid="{00000000-0005-0000-0000-0000D3530000}"/>
    <cellStyle name="Normal 6 3 8 2 5 3" xfId="21344" xr:uid="{00000000-0005-0000-0000-0000D4530000}"/>
    <cellStyle name="Normal 6 3 8 2 6" xfId="21345" xr:uid="{00000000-0005-0000-0000-0000D5530000}"/>
    <cellStyle name="Normal 6 3 8 2 7" xfId="21346" xr:uid="{00000000-0005-0000-0000-0000D6530000}"/>
    <cellStyle name="Normal 6 3 8 3" xfId="21347" xr:uid="{00000000-0005-0000-0000-0000D7530000}"/>
    <cellStyle name="Normal 6 3 8 3 2" xfId="21348" xr:uid="{00000000-0005-0000-0000-0000D8530000}"/>
    <cellStyle name="Normal 6 3 8 3 2 2" xfId="21349" xr:uid="{00000000-0005-0000-0000-0000D9530000}"/>
    <cellStyle name="Normal 6 3 8 3 2 3" xfId="21350" xr:uid="{00000000-0005-0000-0000-0000DA530000}"/>
    <cellStyle name="Normal 6 3 8 3 3" xfId="21351" xr:uid="{00000000-0005-0000-0000-0000DB530000}"/>
    <cellStyle name="Normal 6 3 8 3 4" xfId="21352" xr:uid="{00000000-0005-0000-0000-0000DC530000}"/>
    <cellStyle name="Normal 6 3 8 4" xfId="21353" xr:uid="{00000000-0005-0000-0000-0000DD530000}"/>
    <cellStyle name="Normal 6 3 8 4 2" xfId="21354" xr:uid="{00000000-0005-0000-0000-0000DE530000}"/>
    <cellStyle name="Normal 6 3 8 4 2 2" xfId="21355" xr:uid="{00000000-0005-0000-0000-0000DF530000}"/>
    <cellStyle name="Normal 6 3 8 4 2 3" xfId="21356" xr:uid="{00000000-0005-0000-0000-0000E0530000}"/>
    <cellStyle name="Normal 6 3 8 4 3" xfId="21357" xr:uid="{00000000-0005-0000-0000-0000E1530000}"/>
    <cellStyle name="Normal 6 3 8 4 4" xfId="21358" xr:uid="{00000000-0005-0000-0000-0000E2530000}"/>
    <cellStyle name="Normal 6 3 8 5" xfId="21359" xr:uid="{00000000-0005-0000-0000-0000E3530000}"/>
    <cellStyle name="Normal 6 3 8 5 2" xfId="21360" xr:uid="{00000000-0005-0000-0000-0000E4530000}"/>
    <cellStyle name="Normal 6 3 8 5 2 2" xfId="21361" xr:uid="{00000000-0005-0000-0000-0000E5530000}"/>
    <cellStyle name="Normal 6 3 8 5 2 3" xfId="21362" xr:uid="{00000000-0005-0000-0000-0000E6530000}"/>
    <cellStyle name="Normal 6 3 8 5 3" xfId="21363" xr:uid="{00000000-0005-0000-0000-0000E7530000}"/>
    <cellStyle name="Normal 6 3 8 5 4" xfId="21364" xr:uid="{00000000-0005-0000-0000-0000E8530000}"/>
    <cellStyle name="Normal 6 3 8 6" xfId="21365" xr:uid="{00000000-0005-0000-0000-0000E9530000}"/>
    <cellStyle name="Normal 6 3 8 6 2" xfId="21366" xr:uid="{00000000-0005-0000-0000-0000EA530000}"/>
    <cellStyle name="Normal 6 3 8 6 3" xfId="21367" xr:uid="{00000000-0005-0000-0000-0000EB530000}"/>
    <cellStyle name="Normal 6 3 8 7" xfId="21368" xr:uid="{00000000-0005-0000-0000-0000EC530000}"/>
    <cellStyle name="Normal 6 3 8 8" xfId="21369" xr:uid="{00000000-0005-0000-0000-0000ED530000}"/>
    <cellStyle name="Normal 6 3 8 9" xfId="21370" xr:uid="{00000000-0005-0000-0000-0000EE530000}"/>
    <cellStyle name="Normal 6 3 9" xfId="21371" xr:uid="{00000000-0005-0000-0000-0000EF530000}"/>
    <cellStyle name="Normal 6 3 9 2" xfId="21372" xr:uid="{00000000-0005-0000-0000-0000F0530000}"/>
    <cellStyle name="Normal 6 3 9 2 2" xfId="21373" xr:uid="{00000000-0005-0000-0000-0000F1530000}"/>
    <cellStyle name="Normal 6 3 9 2 2 2" xfId="21374" xr:uid="{00000000-0005-0000-0000-0000F2530000}"/>
    <cellStyle name="Normal 6 3 9 2 2 2 2" xfId="21375" xr:uid="{00000000-0005-0000-0000-0000F3530000}"/>
    <cellStyle name="Normal 6 3 9 2 2 2 3" xfId="21376" xr:uid="{00000000-0005-0000-0000-0000F4530000}"/>
    <cellStyle name="Normal 6 3 9 2 2 3" xfId="21377" xr:uid="{00000000-0005-0000-0000-0000F5530000}"/>
    <cellStyle name="Normal 6 3 9 2 2 4" xfId="21378" xr:uid="{00000000-0005-0000-0000-0000F6530000}"/>
    <cellStyle name="Normal 6 3 9 2 3" xfId="21379" xr:uid="{00000000-0005-0000-0000-0000F7530000}"/>
    <cellStyle name="Normal 6 3 9 2 3 2" xfId="21380" xr:uid="{00000000-0005-0000-0000-0000F8530000}"/>
    <cellStyle name="Normal 6 3 9 2 3 2 2" xfId="21381" xr:uid="{00000000-0005-0000-0000-0000F9530000}"/>
    <cellStyle name="Normal 6 3 9 2 3 2 3" xfId="21382" xr:uid="{00000000-0005-0000-0000-0000FA530000}"/>
    <cellStyle name="Normal 6 3 9 2 3 3" xfId="21383" xr:uid="{00000000-0005-0000-0000-0000FB530000}"/>
    <cellStyle name="Normal 6 3 9 2 3 4" xfId="21384" xr:uid="{00000000-0005-0000-0000-0000FC530000}"/>
    <cellStyle name="Normal 6 3 9 2 4" xfId="21385" xr:uid="{00000000-0005-0000-0000-0000FD530000}"/>
    <cellStyle name="Normal 6 3 9 2 4 2" xfId="21386" xr:uid="{00000000-0005-0000-0000-0000FE530000}"/>
    <cellStyle name="Normal 6 3 9 2 4 2 2" xfId="21387" xr:uid="{00000000-0005-0000-0000-0000FF530000}"/>
    <cellStyle name="Normal 6 3 9 2 4 2 3" xfId="21388" xr:uid="{00000000-0005-0000-0000-000000540000}"/>
    <cellStyle name="Normal 6 3 9 2 4 3" xfId="21389" xr:uid="{00000000-0005-0000-0000-000001540000}"/>
    <cellStyle name="Normal 6 3 9 2 4 4" xfId="21390" xr:uid="{00000000-0005-0000-0000-000002540000}"/>
    <cellStyle name="Normal 6 3 9 2 5" xfId="21391" xr:uid="{00000000-0005-0000-0000-000003540000}"/>
    <cellStyle name="Normal 6 3 9 2 5 2" xfId="21392" xr:uid="{00000000-0005-0000-0000-000004540000}"/>
    <cellStyle name="Normal 6 3 9 2 5 3" xfId="21393" xr:uid="{00000000-0005-0000-0000-000005540000}"/>
    <cellStyle name="Normal 6 3 9 2 6" xfId="21394" xr:uid="{00000000-0005-0000-0000-000006540000}"/>
    <cellStyle name="Normal 6 3 9 2 7" xfId="21395" xr:uid="{00000000-0005-0000-0000-000007540000}"/>
    <cellStyle name="Normal 6 3 9 3" xfId="21396" xr:uid="{00000000-0005-0000-0000-000008540000}"/>
    <cellStyle name="Normal 6 3 9 3 2" xfId="21397" xr:uid="{00000000-0005-0000-0000-000009540000}"/>
    <cellStyle name="Normal 6 3 9 3 2 2" xfId="21398" xr:uid="{00000000-0005-0000-0000-00000A540000}"/>
    <cellStyle name="Normal 6 3 9 3 2 3" xfId="21399" xr:uid="{00000000-0005-0000-0000-00000B540000}"/>
    <cellStyle name="Normal 6 3 9 3 3" xfId="21400" xr:uid="{00000000-0005-0000-0000-00000C540000}"/>
    <cellStyle name="Normal 6 3 9 3 4" xfId="21401" xr:uid="{00000000-0005-0000-0000-00000D540000}"/>
    <cellStyle name="Normal 6 3 9 4" xfId="21402" xr:uid="{00000000-0005-0000-0000-00000E540000}"/>
    <cellStyle name="Normal 6 3 9 4 2" xfId="21403" xr:uid="{00000000-0005-0000-0000-00000F540000}"/>
    <cellStyle name="Normal 6 3 9 4 2 2" xfId="21404" xr:uid="{00000000-0005-0000-0000-000010540000}"/>
    <cellStyle name="Normal 6 3 9 4 2 3" xfId="21405" xr:uid="{00000000-0005-0000-0000-000011540000}"/>
    <cellStyle name="Normal 6 3 9 4 3" xfId="21406" xr:uid="{00000000-0005-0000-0000-000012540000}"/>
    <cellStyle name="Normal 6 3 9 4 4" xfId="21407" xr:uid="{00000000-0005-0000-0000-000013540000}"/>
    <cellStyle name="Normal 6 3 9 5" xfId="21408" xr:uid="{00000000-0005-0000-0000-000014540000}"/>
    <cellStyle name="Normal 6 3 9 5 2" xfId="21409" xr:uid="{00000000-0005-0000-0000-000015540000}"/>
    <cellStyle name="Normal 6 3 9 5 2 2" xfId="21410" xr:uid="{00000000-0005-0000-0000-000016540000}"/>
    <cellStyle name="Normal 6 3 9 5 2 3" xfId="21411" xr:uid="{00000000-0005-0000-0000-000017540000}"/>
    <cellStyle name="Normal 6 3 9 5 3" xfId="21412" xr:uid="{00000000-0005-0000-0000-000018540000}"/>
    <cellStyle name="Normal 6 3 9 5 4" xfId="21413" xr:uid="{00000000-0005-0000-0000-000019540000}"/>
    <cellStyle name="Normal 6 3 9 6" xfId="21414" xr:uid="{00000000-0005-0000-0000-00001A540000}"/>
    <cellStyle name="Normal 6 3 9 6 2" xfId="21415" xr:uid="{00000000-0005-0000-0000-00001B540000}"/>
    <cellStyle name="Normal 6 3 9 6 3" xfId="21416" xr:uid="{00000000-0005-0000-0000-00001C540000}"/>
    <cellStyle name="Normal 6 3 9 7" xfId="21417" xr:uid="{00000000-0005-0000-0000-00001D540000}"/>
    <cellStyle name="Normal 6 3 9 8" xfId="21418" xr:uid="{00000000-0005-0000-0000-00001E540000}"/>
    <cellStyle name="Normal 6 3 9 9" xfId="21419" xr:uid="{00000000-0005-0000-0000-00001F540000}"/>
    <cellStyle name="Normal 6 4" xfId="21420" xr:uid="{00000000-0005-0000-0000-000020540000}"/>
    <cellStyle name="Normal 6 4 2" xfId="21421" xr:uid="{00000000-0005-0000-0000-000021540000}"/>
    <cellStyle name="Normal 6 4 2 2" xfId="21422" xr:uid="{00000000-0005-0000-0000-000022540000}"/>
    <cellStyle name="Normal 6 4 2 2 2" xfId="21423" xr:uid="{00000000-0005-0000-0000-000023540000}"/>
    <cellStyle name="Normal 6 4 2 3" xfId="21424" xr:uid="{00000000-0005-0000-0000-000024540000}"/>
    <cellStyle name="Normal 6 4 2 4" xfId="21425" xr:uid="{00000000-0005-0000-0000-000025540000}"/>
    <cellStyle name="Normal 6 4 3" xfId="21426" xr:uid="{00000000-0005-0000-0000-000026540000}"/>
    <cellStyle name="Normal 6 4 3 2" xfId="21427" xr:uid="{00000000-0005-0000-0000-000027540000}"/>
    <cellStyle name="Normal 6 4 3 2 2" xfId="21428" xr:uid="{00000000-0005-0000-0000-000028540000}"/>
    <cellStyle name="Normal 6 4 3 3" xfId="21429" xr:uid="{00000000-0005-0000-0000-000029540000}"/>
    <cellStyle name="Normal 6 4 3 4" xfId="21430" xr:uid="{00000000-0005-0000-0000-00002A540000}"/>
    <cellStyle name="Normal 6 4 4" xfId="21431" xr:uid="{00000000-0005-0000-0000-00002B540000}"/>
    <cellStyle name="Normal 6 4 4 2" xfId="21432" xr:uid="{00000000-0005-0000-0000-00002C540000}"/>
    <cellStyle name="Normal 6 4 5" xfId="21433" xr:uid="{00000000-0005-0000-0000-00002D540000}"/>
    <cellStyle name="Normal 6 4 6" xfId="21434" xr:uid="{00000000-0005-0000-0000-00002E540000}"/>
    <cellStyle name="Normal 6 4 7" xfId="44003" xr:uid="{00000000-0005-0000-0000-00002F540000}"/>
    <cellStyle name="Normal 6 5" xfId="21435" xr:uid="{00000000-0005-0000-0000-000030540000}"/>
    <cellStyle name="Normal 6 5 10" xfId="21436" xr:uid="{00000000-0005-0000-0000-000031540000}"/>
    <cellStyle name="Normal 6 5 11" xfId="21437" xr:uid="{00000000-0005-0000-0000-000032540000}"/>
    <cellStyle name="Normal 6 5 12" xfId="21438" xr:uid="{00000000-0005-0000-0000-000033540000}"/>
    <cellStyle name="Normal 6 5 13" xfId="21439" xr:uid="{00000000-0005-0000-0000-000034540000}"/>
    <cellStyle name="Normal 6 5 14" xfId="44004" xr:uid="{00000000-0005-0000-0000-000035540000}"/>
    <cellStyle name="Normal 6 5 2" xfId="21440" xr:uid="{00000000-0005-0000-0000-000036540000}"/>
    <cellStyle name="Normal 6 5 2 2" xfId="21441" xr:uid="{00000000-0005-0000-0000-000037540000}"/>
    <cellStyle name="Normal 6 5 2 2 2" xfId="21442" xr:uid="{00000000-0005-0000-0000-000038540000}"/>
    <cellStyle name="Normal 6 5 2 2 2 2" xfId="21443" xr:uid="{00000000-0005-0000-0000-000039540000}"/>
    <cellStyle name="Normal 6 5 2 2 2 2 2" xfId="21444" xr:uid="{00000000-0005-0000-0000-00003A540000}"/>
    <cellStyle name="Normal 6 5 2 2 2 2 3" xfId="21445" xr:uid="{00000000-0005-0000-0000-00003B540000}"/>
    <cellStyle name="Normal 6 5 2 2 2 3" xfId="21446" xr:uid="{00000000-0005-0000-0000-00003C540000}"/>
    <cellStyle name="Normal 6 5 2 2 2 4" xfId="21447" xr:uid="{00000000-0005-0000-0000-00003D540000}"/>
    <cellStyle name="Normal 6 5 2 2 2 5" xfId="21448" xr:uid="{00000000-0005-0000-0000-00003E540000}"/>
    <cellStyle name="Normal 6 5 2 2 3" xfId="21449" xr:uid="{00000000-0005-0000-0000-00003F540000}"/>
    <cellStyle name="Normal 6 5 2 2 3 2" xfId="21450" xr:uid="{00000000-0005-0000-0000-000040540000}"/>
    <cellStyle name="Normal 6 5 2 2 3 2 2" xfId="21451" xr:uid="{00000000-0005-0000-0000-000041540000}"/>
    <cellStyle name="Normal 6 5 2 2 3 2 3" xfId="21452" xr:uid="{00000000-0005-0000-0000-000042540000}"/>
    <cellStyle name="Normal 6 5 2 2 3 3" xfId="21453" xr:uid="{00000000-0005-0000-0000-000043540000}"/>
    <cellStyle name="Normal 6 5 2 2 3 4" xfId="21454" xr:uid="{00000000-0005-0000-0000-000044540000}"/>
    <cellStyle name="Normal 6 5 2 2 4" xfId="21455" xr:uid="{00000000-0005-0000-0000-000045540000}"/>
    <cellStyle name="Normal 6 5 2 2 4 2" xfId="21456" xr:uid="{00000000-0005-0000-0000-000046540000}"/>
    <cellStyle name="Normal 6 5 2 2 4 2 2" xfId="21457" xr:uid="{00000000-0005-0000-0000-000047540000}"/>
    <cellStyle name="Normal 6 5 2 2 4 2 3" xfId="21458" xr:uid="{00000000-0005-0000-0000-000048540000}"/>
    <cellStyle name="Normal 6 5 2 2 4 3" xfId="21459" xr:uid="{00000000-0005-0000-0000-000049540000}"/>
    <cellStyle name="Normal 6 5 2 2 4 4" xfId="21460" xr:uid="{00000000-0005-0000-0000-00004A540000}"/>
    <cellStyle name="Normal 6 5 2 2 5" xfId="21461" xr:uid="{00000000-0005-0000-0000-00004B540000}"/>
    <cellStyle name="Normal 6 5 2 2 5 2" xfId="21462" xr:uid="{00000000-0005-0000-0000-00004C540000}"/>
    <cellStyle name="Normal 6 5 2 2 5 3" xfId="21463" xr:uid="{00000000-0005-0000-0000-00004D540000}"/>
    <cellStyle name="Normal 6 5 2 2 6" xfId="21464" xr:uid="{00000000-0005-0000-0000-00004E540000}"/>
    <cellStyle name="Normal 6 5 2 2 7" xfId="21465" xr:uid="{00000000-0005-0000-0000-00004F540000}"/>
    <cellStyle name="Normal 6 5 2 2 8" xfId="21466" xr:uid="{00000000-0005-0000-0000-000050540000}"/>
    <cellStyle name="Normal 6 5 2 3" xfId="21467" xr:uid="{00000000-0005-0000-0000-000051540000}"/>
    <cellStyle name="Normal 6 5 2 3 2" xfId="21468" xr:uid="{00000000-0005-0000-0000-000052540000}"/>
    <cellStyle name="Normal 6 5 2 3 2 2" xfId="21469" xr:uid="{00000000-0005-0000-0000-000053540000}"/>
    <cellStyle name="Normal 6 5 2 3 2 3" xfId="21470" xr:uid="{00000000-0005-0000-0000-000054540000}"/>
    <cellStyle name="Normal 6 5 2 3 3" xfId="21471" xr:uid="{00000000-0005-0000-0000-000055540000}"/>
    <cellStyle name="Normal 6 5 2 3 4" xfId="21472" xr:uid="{00000000-0005-0000-0000-000056540000}"/>
    <cellStyle name="Normal 6 5 2 3 5" xfId="21473" xr:uid="{00000000-0005-0000-0000-000057540000}"/>
    <cellStyle name="Normal 6 5 2 4" xfId="21474" xr:uid="{00000000-0005-0000-0000-000058540000}"/>
    <cellStyle name="Normal 6 5 2 4 2" xfId="21475" xr:uid="{00000000-0005-0000-0000-000059540000}"/>
    <cellStyle name="Normal 6 5 2 4 2 2" xfId="21476" xr:uid="{00000000-0005-0000-0000-00005A540000}"/>
    <cellStyle name="Normal 6 5 2 4 2 3" xfId="21477" xr:uid="{00000000-0005-0000-0000-00005B540000}"/>
    <cellStyle name="Normal 6 5 2 4 3" xfId="21478" xr:uid="{00000000-0005-0000-0000-00005C540000}"/>
    <cellStyle name="Normal 6 5 2 4 4" xfId="21479" xr:uid="{00000000-0005-0000-0000-00005D540000}"/>
    <cellStyle name="Normal 6 5 2 5" xfId="21480" xr:uid="{00000000-0005-0000-0000-00005E540000}"/>
    <cellStyle name="Normal 6 5 2 5 2" xfId="21481" xr:uid="{00000000-0005-0000-0000-00005F540000}"/>
    <cellStyle name="Normal 6 5 2 5 2 2" xfId="21482" xr:uid="{00000000-0005-0000-0000-000060540000}"/>
    <cellStyle name="Normal 6 5 2 5 2 3" xfId="21483" xr:uid="{00000000-0005-0000-0000-000061540000}"/>
    <cellStyle name="Normal 6 5 2 5 3" xfId="21484" xr:uid="{00000000-0005-0000-0000-000062540000}"/>
    <cellStyle name="Normal 6 5 2 5 4" xfId="21485" xr:uid="{00000000-0005-0000-0000-000063540000}"/>
    <cellStyle name="Normal 6 5 2 6" xfId="21486" xr:uid="{00000000-0005-0000-0000-000064540000}"/>
    <cellStyle name="Normal 6 5 2 6 2" xfId="21487" xr:uid="{00000000-0005-0000-0000-000065540000}"/>
    <cellStyle name="Normal 6 5 2 6 3" xfId="21488" xr:uid="{00000000-0005-0000-0000-000066540000}"/>
    <cellStyle name="Normal 6 5 2 7" xfId="21489" xr:uid="{00000000-0005-0000-0000-000067540000}"/>
    <cellStyle name="Normal 6 5 2 8" xfId="21490" xr:uid="{00000000-0005-0000-0000-000068540000}"/>
    <cellStyle name="Normal 6 5 2 9" xfId="21491" xr:uid="{00000000-0005-0000-0000-000069540000}"/>
    <cellStyle name="Normal 6 5 3" xfId="21492" xr:uid="{00000000-0005-0000-0000-00006A540000}"/>
    <cellStyle name="Normal 6 5 3 2" xfId="21493" xr:uid="{00000000-0005-0000-0000-00006B540000}"/>
    <cellStyle name="Normal 6 5 3 2 2" xfId="21494" xr:uid="{00000000-0005-0000-0000-00006C540000}"/>
    <cellStyle name="Normal 6 5 3 2 2 2" xfId="21495" xr:uid="{00000000-0005-0000-0000-00006D540000}"/>
    <cellStyle name="Normal 6 5 3 2 2 2 2" xfId="21496" xr:uid="{00000000-0005-0000-0000-00006E540000}"/>
    <cellStyle name="Normal 6 5 3 2 2 2 3" xfId="21497" xr:uid="{00000000-0005-0000-0000-00006F540000}"/>
    <cellStyle name="Normal 6 5 3 2 2 3" xfId="21498" xr:uid="{00000000-0005-0000-0000-000070540000}"/>
    <cellStyle name="Normal 6 5 3 2 2 4" xfId="21499" xr:uid="{00000000-0005-0000-0000-000071540000}"/>
    <cellStyle name="Normal 6 5 3 2 2 5" xfId="21500" xr:uid="{00000000-0005-0000-0000-000072540000}"/>
    <cellStyle name="Normal 6 5 3 2 3" xfId="21501" xr:uid="{00000000-0005-0000-0000-000073540000}"/>
    <cellStyle name="Normal 6 5 3 2 3 2" xfId="21502" xr:uid="{00000000-0005-0000-0000-000074540000}"/>
    <cellStyle name="Normal 6 5 3 2 3 2 2" xfId="21503" xr:uid="{00000000-0005-0000-0000-000075540000}"/>
    <cellStyle name="Normal 6 5 3 2 3 2 3" xfId="21504" xr:uid="{00000000-0005-0000-0000-000076540000}"/>
    <cellStyle name="Normal 6 5 3 2 3 3" xfId="21505" xr:uid="{00000000-0005-0000-0000-000077540000}"/>
    <cellStyle name="Normal 6 5 3 2 3 4" xfId="21506" xr:uid="{00000000-0005-0000-0000-000078540000}"/>
    <cellStyle name="Normal 6 5 3 2 4" xfId="21507" xr:uid="{00000000-0005-0000-0000-000079540000}"/>
    <cellStyle name="Normal 6 5 3 2 4 2" xfId="21508" xr:uid="{00000000-0005-0000-0000-00007A540000}"/>
    <cellStyle name="Normal 6 5 3 2 4 2 2" xfId="21509" xr:uid="{00000000-0005-0000-0000-00007B540000}"/>
    <cellStyle name="Normal 6 5 3 2 4 2 3" xfId="21510" xr:uid="{00000000-0005-0000-0000-00007C540000}"/>
    <cellStyle name="Normal 6 5 3 2 4 3" xfId="21511" xr:uid="{00000000-0005-0000-0000-00007D540000}"/>
    <cellStyle name="Normal 6 5 3 2 4 4" xfId="21512" xr:uid="{00000000-0005-0000-0000-00007E540000}"/>
    <cellStyle name="Normal 6 5 3 2 5" xfId="21513" xr:uid="{00000000-0005-0000-0000-00007F540000}"/>
    <cellStyle name="Normal 6 5 3 2 5 2" xfId="21514" xr:uid="{00000000-0005-0000-0000-000080540000}"/>
    <cellStyle name="Normal 6 5 3 2 5 3" xfId="21515" xr:uid="{00000000-0005-0000-0000-000081540000}"/>
    <cellStyle name="Normal 6 5 3 2 6" xfId="21516" xr:uid="{00000000-0005-0000-0000-000082540000}"/>
    <cellStyle name="Normal 6 5 3 2 7" xfId="21517" xr:uid="{00000000-0005-0000-0000-000083540000}"/>
    <cellStyle name="Normal 6 5 3 2 8" xfId="21518" xr:uid="{00000000-0005-0000-0000-000084540000}"/>
    <cellStyle name="Normal 6 5 3 3" xfId="21519" xr:uid="{00000000-0005-0000-0000-000085540000}"/>
    <cellStyle name="Normal 6 5 3 3 2" xfId="21520" xr:uid="{00000000-0005-0000-0000-000086540000}"/>
    <cellStyle name="Normal 6 5 3 3 2 2" xfId="21521" xr:uid="{00000000-0005-0000-0000-000087540000}"/>
    <cellStyle name="Normal 6 5 3 3 2 3" xfId="21522" xr:uid="{00000000-0005-0000-0000-000088540000}"/>
    <cellStyle name="Normal 6 5 3 3 3" xfId="21523" xr:uid="{00000000-0005-0000-0000-000089540000}"/>
    <cellStyle name="Normal 6 5 3 3 4" xfId="21524" xr:uid="{00000000-0005-0000-0000-00008A540000}"/>
    <cellStyle name="Normal 6 5 3 3 5" xfId="21525" xr:uid="{00000000-0005-0000-0000-00008B540000}"/>
    <cellStyle name="Normal 6 5 3 4" xfId="21526" xr:uid="{00000000-0005-0000-0000-00008C540000}"/>
    <cellStyle name="Normal 6 5 3 4 2" xfId="21527" xr:uid="{00000000-0005-0000-0000-00008D540000}"/>
    <cellStyle name="Normal 6 5 3 4 2 2" xfId="21528" xr:uid="{00000000-0005-0000-0000-00008E540000}"/>
    <cellStyle name="Normal 6 5 3 4 2 3" xfId="21529" xr:uid="{00000000-0005-0000-0000-00008F540000}"/>
    <cellStyle name="Normal 6 5 3 4 3" xfId="21530" xr:uid="{00000000-0005-0000-0000-000090540000}"/>
    <cellStyle name="Normal 6 5 3 4 4" xfId="21531" xr:uid="{00000000-0005-0000-0000-000091540000}"/>
    <cellStyle name="Normal 6 5 3 5" xfId="21532" xr:uid="{00000000-0005-0000-0000-000092540000}"/>
    <cellStyle name="Normal 6 5 3 5 2" xfId="21533" xr:uid="{00000000-0005-0000-0000-000093540000}"/>
    <cellStyle name="Normal 6 5 3 5 2 2" xfId="21534" xr:uid="{00000000-0005-0000-0000-000094540000}"/>
    <cellStyle name="Normal 6 5 3 5 2 3" xfId="21535" xr:uid="{00000000-0005-0000-0000-000095540000}"/>
    <cellStyle name="Normal 6 5 3 5 3" xfId="21536" xr:uid="{00000000-0005-0000-0000-000096540000}"/>
    <cellStyle name="Normal 6 5 3 5 4" xfId="21537" xr:uid="{00000000-0005-0000-0000-000097540000}"/>
    <cellStyle name="Normal 6 5 3 6" xfId="21538" xr:uid="{00000000-0005-0000-0000-000098540000}"/>
    <cellStyle name="Normal 6 5 3 6 2" xfId="21539" xr:uid="{00000000-0005-0000-0000-000099540000}"/>
    <cellStyle name="Normal 6 5 3 6 3" xfId="21540" xr:uid="{00000000-0005-0000-0000-00009A540000}"/>
    <cellStyle name="Normal 6 5 3 7" xfId="21541" xr:uid="{00000000-0005-0000-0000-00009B540000}"/>
    <cellStyle name="Normal 6 5 3 8" xfId="21542" xr:uid="{00000000-0005-0000-0000-00009C540000}"/>
    <cellStyle name="Normal 6 5 3 9" xfId="21543" xr:uid="{00000000-0005-0000-0000-00009D540000}"/>
    <cellStyle name="Normal 6 5 4" xfId="21544" xr:uid="{00000000-0005-0000-0000-00009E540000}"/>
    <cellStyle name="Normal 6 5 4 2" xfId="21545" xr:uid="{00000000-0005-0000-0000-00009F540000}"/>
    <cellStyle name="Normal 6 5 4 2 2" xfId="21546" xr:uid="{00000000-0005-0000-0000-0000A0540000}"/>
    <cellStyle name="Normal 6 5 4 2 2 2" xfId="21547" xr:uid="{00000000-0005-0000-0000-0000A1540000}"/>
    <cellStyle name="Normal 6 5 4 2 2 3" xfId="21548" xr:uid="{00000000-0005-0000-0000-0000A2540000}"/>
    <cellStyle name="Normal 6 5 4 2 3" xfId="21549" xr:uid="{00000000-0005-0000-0000-0000A3540000}"/>
    <cellStyle name="Normal 6 5 4 2 4" xfId="21550" xr:uid="{00000000-0005-0000-0000-0000A4540000}"/>
    <cellStyle name="Normal 6 5 4 2 5" xfId="21551" xr:uid="{00000000-0005-0000-0000-0000A5540000}"/>
    <cellStyle name="Normal 6 5 4 3" xfId="21552" xr:uid="{00000000-0005-0000-0000-0000A6540000}"/>
    <cellStyle name="Normal 6 5 4 3 2" xfId="21553" xr:uid="{00000000-0005-0000-0000-0000A7540000}"/>
    <cellStyle name="Normal 6 5 4 3 2 2" xfId="21554" xr:uid="{00000000-0005-0000-0000-0000A8540000}"/>
    <cellStyle name="Normal 6 5 4 3 2 3" xfId="21555" xr:uid="{00000000-0005-0000-0000-0000A9540000}"/>
    <cellStyle name="Normal 6 5 4 3 3" xfId="21556" xr:uid="{00000000-0005-0000-0000-0000AA540000}"/>
    <cellStyle name="Normal 6 5 4 3 4" xfId="21557" xr:uid="{00000000-0005-0000-0000-0000AB540000}"/>
    <cellStyle name="Normal 6 5 4 4" xfId="21558" xr:uid="{00000000-0005-0000-0000-0000AC540000}"/>
    <cellStyle name="Normal 6 5 4 4 2" xfId="21559" xr:uid="{00000000-0005-0000-0000-0000AD540000}"/>
    <cellStyle name="Normal 6 5 4 4 2 2" xfId="21560" xr:uid="{00000000-0005-0000-0000-0000AE540000}"/>
    <cellStyle name="Normal 6 5 4 4 2 3" xfId="21561" xr:uid="{00000000-0005-0000-0000-0000AF540000}"/>
    <cellStyle name="Normal 6 5 4 4 3" xfId="21562" xr:uid="{00000000-0005-0000-0000-0000B0540000}"/>
    <cellStyle name="Normal 6 5 4 4 4" xfId="21563" xr:uid="{00000000-0005-0000-0000-0000B1540000}"/>
    <cellStyle name="Normal 6 5 4 5" xfId="21564" xr:uid="{00000000-0005-0000-0000-0000B2540000}"/>
    <cellStyle name="Normal 6 5 4 5 2" xfId="21565" xr:uid="{00000000-0005-0000-0000-0000B3540000}"/>
    <cellStyle name="Normal 6 5 4 5 3" xfId="21566" xr:uid="{00000000-0005-0000-0000-0000B4540000}"/>
    <cellStyle name="Normal 6 5 4 6" xfId="21567" xr:uid="{00000000-0005-0000-0000-0000B5540000}"/>
    <cellStyle name="Normal 6 5 4 7" xfId="21568" xr:uid="{00000000-0005-0000-0000-0000B6540000}"/>
    <cellStyle name="Normal 6 5 4 8" xfId="21569" xr:uid="{00000000-0005-0000-0000-0000B7540000}"/>
    <cellStyle name="Normal 6 5 5" xfId="21570" xr:uid="{00000000-0005-0000-0000-0000B8540000}"/>
    <cellStyle name="Normal 6 5 5 2" xfId="21571" xr:uid="{00000000-0005-0000-0000-0000B9540000}"/>
    <cellStyle name="Normal 6 5 5 2 2" xfId="21572" xr:uid="{00000000-0005-0000-0000-0000BA540000}"/>
    <cellStyle name="Normal 6 5 5 2 3" xfId="21573" xr:uid="{00000000-0005-0000-0000-0000BB540000}"/>
    <cellStyle name="Normal 6 5 5 3" xfId="21574" xr:uid="{00000000-0005-0000-0000-0000BC540000}"/>
    <cellStyle name="Normal 6 5 5 4" xfId="21575" xr:uid="{00000000-0005-0000-0000-0000BD540000}"/>
    <cellStyle name="Normal 6 5 5 5" xfId="21576" xr:uid="{00000000-0005-0000-0000-0000BE540000}"/>
    <cellStyle name="Normal 6 5 6" xfId="21577" xr:uid="{00000000-0005-0000-0000-0000BF540000}"/>
    <cellStyle name="Normal 6 5 6 2" xfId="21578" xr:uid="{00000000-0005-0000-0000-0000C0540000}"/>
    <cellStyle name="Normal 6 5 6 2 2" xfId="21579" xr:uid="{00000000-0005-0000-0000-0000C1540000}"/>
    <cellStyle name="Normal 6 5 6 2 3" xfId="21580" xr:uid="{00000000-0005-0000-0000-0000C2540000}"/>
    <cellStyle name="Normal 6 5 6 3" xfId="21581" xr:uid="{00000000-0005-0000-0000-0000C3540000}"/>
    <cellStyle name="Normal 6 5 6 4" xfId="21582" xr:uid="{00000000-0005-0000-0000-0000C4540000}"/>
    <cellStyle name="Normal 6 5 7" xfId="21583" xr:uid="{00000000-0005-0000-0000-0000C5540000}"/>
    <cellStyle name="Normal 6 5 7 2" xfId="21584" xr:uid="{00000000-0005-0000-0000-0000C6540000}"/>
    <cellStyle name="Normal 6 5 7 2 2" xfId="21585" xr:uid="{00000000-0005-0000-0000-0000C7540000}"/>
    <cellStyle name="Normal 6 5 7 2 3" xfId="21586" xr:uid="{00000000-0005-0000-0000-0000C8540000}"/>
    <cellStyle name="Normal 6 5 7 3" xfId="21587" xr:uid="{00000000-0005-0000-0000-0000C9540000}"/>
    <cellStyle name="Normal 6 5 7 4" xfId="21588" xr:uid="{00000000-0005-0000-0000-0000CA540000}"/>
    <cellStyle name="Normal 6 5 8" xfId="21589" xr:uid="{00000000-0005-0000-0000-0000CB540000}"/>
    <cellStyle name="Normal 6 5 8 2" xfId="21590" xr:uid="{00000000-0005-0000-0000-0000CC540000}"/>
    <cellStyle name="Normal 6 5 8 3" xfId="21591" xr:uid="{00000000-0005-0000-0000-0000CD540000}"/>
    <cellStyle name="Normal 6 5 9" xfId="21592" xr:uid="{00000000-0005-0000-0000-0000CE540000}"/>
    <cellStyle name="Normal 6 6" xfId="21593" xr:uid="{00000000-0005-0000-0000-0000CF540000}"/>
    <cellStyle name="Normal 6 6 10" xfId="21594" xr:uid="{00000000-0005-0000-0000-0000D0540000}"/>
    <cellStyle name="Normal 6 6 11" xfId="44005" xr:uid="{00000000-0005-0000-0000-0000D1540000}"/>
    <cellStyle name="Normal 6 6 2" xfId="21595" xr:uid="{00000000-0005-0000-0000-0000D2540000}"/>
    <cellStyle name="Normal 6 6 2 2" xfId="21596" xr:uid="{00000000-0005-0000-0000-0000D3540000}"/>
    <cellStyle name="Normal 6 6 2 2 2" xfId="21597" xr:uid="{00000000-0005-0000-0000-0000D4540000}"/>
    <cellStyle name="Normal 6 6 2 2 2 2" xfId="21598" xr:uid="{00000000-0005-0000-0000-0000D5540000}"/>
    <cellStyle name="Normal 6 6 2 2 2 2 2" xfId="21599" xr:uid="{00000000-0005-0000-0000-0000D6540000}"/>
    <cellStyle name="Normal 6 6 2 2 2 2 3" xfId="21600" xr:uid="{00000000-0005-0000-0000-0000D7540000}"/>
    <cellStyle name="Normal 6 6 2 2 2 3" xfId="21601" xr:uid="{00000000-0005-0000-0000-0000D8540000}"/>
    <cellStyle name="Normal 6 6 2 2 2 4" xfId="21602" xr:uid="{00000000-0005-0000-0000-0000D9540000}"/>
    <cellStyle name="Normal 6 6 2 2 2 5" xfId="21603" xr:uid="{00000000-0005-0000-0000-0000DA540000}"/>
    <cellStyle name="Normal 6 6 2 2 3" xfId="21604" xr:uid="{00000000-0005-0000-0000-0000DB540000}"/>
    <cellStyle name="Normal 6 6 2 2 3 2" xfId="21605" xr:uid="{00000000-0005-0000-0000-0000DC540000}"/>
    <cellStyle name="Normal 6 6 2 2 3 2 2" xfId="21606" xr:uid="{00000000-0005-0000-0000-0000DD540000}"/>
    <cellStyle name="Normal 6 6 2 2 3 2 3" xfId="21607" xr:uid="{00000000-0005-0000-0000-0000DE540000}"/>
    <cellStyle name="Normal 6 6 2 2 3 3" xfId="21608" xr:uid="{00000000-0005-0000-0000-0000DF540000}"/>
    <cellStyle name="Normal 6 6 2 2 3 4" xfId="21609" xr:uid="{00000000-0005-0000-0000-0000E0540000}"/>
    <cellStyle name="Normal 6 6 2 2 4" xfId="21610" xr:uid="{00000000-0005-0000-0000-0000E1540000}"/>
    <cellStyle name="Normal 6 6 2 2 4 2" xfId="21611" xr:uid="{00000000-0005-0000-0000-0000E2540000}"/>
    <cellStyle name="Normal 6 6 2 2 4 2 2" xfId="21612" xr:uid="{00000000-0005-0000-0000-0000E3540000}"/>
    <cellStyle name="Normal 6 6 2 2 4 2 3" xfId="21613" xr:uid="{00000000-0005-0000-0000-0000E4540000}"/>
    <cellStyle name="Normal 6 6 2 2 4 3" xfId="21614" xr:uid="{00000000-0005-0000-0000-0000E5540000}"/>
    <cellStyle name="Normal 6 6 2 2 4 4" xfId="21615" xr:uid="{00000000-0005-0000-0000-0000E6540000}"/>
    <cellStyle name="Normal 6 6 2 2 5" xfId="21616" xr:uid="{00000000-0005-0000-0000-0000E7540000}"/>
    <cellStyle name="Normal 6 6 2 2 5 2" xfId="21617" xr:uid="{00000000-0005-0000-0000-0000E8540000}"/>
    <cellStyle name="Normal 6 6 2 2 5 3" xfId="21618" xr:uid="{00000000-0005-0000-0000-0000E9540000}"/>
    <cellStyle name="Normal 6 6 2 2 6" xfId="21619" xr:uid="{00000000-0005-0000-0000-0000EA540000}"/>
    <cellStyle name="Normal 6 6 2 2 7" xfId="21620" xr:uid="{00000000-0005-0000-0000-0000EB540000}"/>
    <cellStyle name="Normal 6 6 2 2 8" xfId="21621" xr:uid="{00000000-0005-0000-0000-0000EC540000}"/>
    <cellStyle name="Normal 6 6 2 3" xfId="21622" xr:uid="{00000000-0005-0000-0000-0000ED540000}"/>
    <cellStyle name="Normal 6 6 2 3 2" xfId="21623" xr:uid="{00000000-0005-0000-0000-0000EE540000}"/>
    <cellStyle name="Normal 6 6 2 3 2 2" xfId="21624" xr:uid="{00000000-0005-0000-0000-0000EF540000}"/>
    <cellStyle name="Normal 6 6 2 3 2 3" xfId="21625" xr:uid="{00000000-0005-0000-0000-0000F0540000}"/>
    <cellStyle name="Normal 6 6 2 3 3" xfId="21626" xr:uid="{00000000-0005-0000-0000-0000F1540000}"/>
    <cellStyle name="Normal 6 6 2 3 4" xfId="21627" xr:uid="{00000000-0005-0000-0000-0000F2540000}"/>
    <cellStyle name="Normal 6 6 2 3 5" xfId="21628" xr:uid="{00000000-0005-0000-0000-0000F3540000}"/>
    <cellStyle name="Normal 6 6 2 4" xfId="21629" xr:uid="{00000000-0005-0000-0000-0000F4540000}"/>
    <cellStyle name="Normal 6 6 2 4 2" xfId="21630" xr:uid="{00000000-0005-0000-0000-0000F5540000}"/>
    <cellStyle name="Normal 6 6 2 4 2 2" xfId="21631" xr:uid="{00000000-0005-0000-0000-0000F6540000}"/>
    <cellStyle name="Normal 6 6 2 4 2 3" xfId="21632" xr:uid="{00000000-0005-0000-0000-0000F7540000}"/>
    <cellStyle name="Normal 6 6 2 4 3" xfId="21633" xr:uid="{00000000-0005-0000-0000-0000F8540000}"/>
    <cellStyle name="Normal 6 6 2 4 4" xfId="21634" xr:uid="{00000000-0005-0000-0000-0000F9540000}"/>
    <cellStyle name="Normal 6 6 2 5" xfId="21635" xr:uid="{00000000-0005-0000-0000-0000FA540000}"/>
    <cellStyle name="Normal 6 6 2 5 2" xfId="21636" xr:uid="{00000000-0005-0000-0000-0000FB540000}"/>
    <cellStyle name="Normal 6 6 2 5 2 2" xfId="21637" xr:uid="{00000000-0005-0000-0000-0000FC540000}"/>
    <cellStyle name="Normal 6 6 2 5 2 3" xfId="21638" xr:uid="{00000000-0005-0000-0000-0000FD540000}"/>
    <cellStyle name="Normal 6 6 2 5 3" xfId="21639" xr:uid="{00000000-0005-0000-0000-0000FE540000}"/>
    <cellStyle name="Normal 6 6 2 5 4" xfId="21640" xr:uid="{00000000-0005-0000-0000-0000FF540000}"/>
    <cellStyle name="Normal 6 6 2 6" xfId="21641" xr:uid="{00000000-0005-0000-0000-000000550000}"/>
    <cellStyle name="Normal 6 6 2 6 2" xfId="21642" xr:uid="{00000000-0005-0000-0000-000001550000}"/>
    <cellStyle name="Normal 6 6 2 6 3" xfId="21643" xr:uid="{00000000-0005-0000-0000-000002550000}"/>
    <cellStyle name="Normal 6 6 2 7" xfId="21644" xr:uid="{00000000-0005-0000-0000-000003550000}"/>
    <cellStyle name="Normal 6 6 2 8" xfId="21645" xr:uid="{00000000-0005-0000-0000-000004550000}"/>
    <cellStyle name="Normal 6 6 2 9" xfId="21646" xr:uid="{00000000-0005-0000-0000-000005550000}"/>
    <cellStyle name="Normal 6 6 3" xfId="21647" xr:uid="{00000000-0005-0000-0000-000006550000}"/>
    <cellStyle name="Normal 6 6 3 2" xfId="21648" xr:uid="{00000000-0005-0000-0000-000007550000}"/>
    <cellStyle name="Normal 6 6 3 2 2" xfId="21649" xr:uid="{00000000-0005-0000-0000-000008550000}"/>
    <cellStyle name="Normal 6 6 3 2 2 2" xfId="21650" xr:uid="{00000000-0005-0000-0000-000009550000}"/>
    <cellStyle name="Normal 6 6 3 2 2 3" xfId="21651" xr:uid="{00000000-0005-0000-0000-00000A550000}"/>
    <cellStyle name="Normal 6 6 3 2 2 4" xfId="21652" xr:uid="{00000000-0005-0000-0000-00000B550000}"/>
    <cellStyle name="Normal 6 6 3 2 3" xfId="21653" xr:uid="{00000000-0005-0000-0000-00000C550000}"/>
    <cellStyle name="Normal 6 6 3 2 4" xfId="21654" xr:uid="{00000000-0005-0000-0000-00000D550000}"/>
    <cellStyle name="Normal 6 6 3 2 5" xfId="21655" xr:uid="{00000000-0005-0000-0000-00000E550000}"/>
    <cellStyle name="Normal 6 6 3 3" xfId="21656" xr:uid="{00000000-0005-0000-0000-00000F550000}"/>
    <cellStyle name="Normal 6 6 3 3 2" xfId="21657" xr:uid="{00000000-0005-0000-0000-000010550000}"/>
    <cellStyle name="Normal 6 6 3 3 2 2" xfId="21658" xr:uid="{00000000-0005-0000-0000-000011550000}"/>
    <cellStyle name="Normal 6 6 3 3 2 3" xfId="21659" xr:uid="{00000000-0005-0000-0000-000012550000}"/>
    <cellStyle name="Normal 6 6 3 3 3" xfId="21660" xr:uid="{00000000-0005-0000-0000-000013550000}"/>
    <cellStyle name="Normal 6 6 3 3 4" xfId="21661" xr:uid="{00000000-0005-0000-0000-000014550000}"/>
    <cellStyle name="Normal 6 6 3 3 5" xfId="21662" xr:uid="{00000000-0005-0000-0000-000015550000}"/>
    <cellStyle name="Normal 6 6 3 4" xfId="21663" xr:uid="{00000000-0005-0000-0000-000016550000}"/>
    <cellStyle name="Normal 6 6 3 4 2" xfId="21664" xr:uid="{00000000-0005-0000-0000-000017550000}"/>
    <cellStyle name="Normal 6 6 3 4 2 2" xfId="21665" xr:uid="{00000000-0005-0000-0000-000018550000}"/>
    <cellStyle name="Normal 6 6 3 4 2 3" xfId="21666" xr:uid="{00000000-0005-0000-0000-000019550000}"/>
    <cellStyle name="Normal 6 6 3 4 3" xfId="21667" xr:uid="{00000000-0005-0000-0000-00001A550000}"/>
    <cellStyle name="Normal 6 6 3 4 4" xfId="21668" xr:uid="{00000000-0005-0000-0000-00001B550000}"/>
    <cellStyle name="Normal 6 6 3 5" xfId="21669" xr:uid="{00000000-0005-0000-0000-00001C550000}"/>
    <cellStyle name="Normal 6 6 3 5 2" xfId="21670" xr:uid="{00000000-0005-0000-0000-00001D550000}"/>
    <cellStyle name="Normal 6 6 3 5 3" xfId="21671" xr:uid="{00000000-0005-0000-0000-00001E550000}"/>
    <cellStyle name="Normal 6 6 3 6" xfId="21672" xr:uid="{00000000-0005-0000-0000-00001F550000}"/>
    <cellStyle name="Normal 6 6 3 7" xfId="21673" xr:uid="{00000000-0005-0000-0000-000020550000}"/>
    <cellStyle name="Normal 6 6 3 8" xfId="21674" xr:uid="{00000000-0005-0000-0000-000021550000}"/>
    <cellStyle name="Normal 6 6 4" xfId="21675" xr:uid="{00000000-0005-0000-0000-000022550000}"/>
    <cellStyle name="Normal 6 6 4 2" xfId="21676" xr:uid="{00000000-0005-0000-0000-000023550000}"/>
    <cellStyle name="Normal 6 6 4 2 2" xfId="21677" xr:uid="{00000000-0005-0000-0000-000024550000}"/>
    <cellStyle name="Normal 6 6 4 2 3" xfId="21678" xr:uid="{00000000-0005-0000-0000-000025550000}"/>
    <cellStyle name="Normal 6 6 4 2 4" xfId="21679" xr:uid="{00000000-0005-0000-0000-000026550000}"/>
    <cellStyle name="Normal 6 6 4 3" xfId="21680" xr:uid="{00000000-0005-0000-0000-000027550000}"/>
    <cellStyle name="Normal 6 6 4 4" xfId="21681" xr:uid="{00000000-0005-0000-0000-000028550000}"/>
    <cellStyle name="Normal 6 6 4 5" xfId="21682" xr:uid="{00000000-0005-0000-0000-000029550000}"/>
    <cellStyle name="Normal 6 6 5" xfId="21683" xr:uid="{00000000-0005-0000-0000-00002A550000}"/>
    <cellStyle name="Normal 6 6 5 2" xfId="21684" xr:uid="{00000000-0005-0000-0000-00002B550000}"/>
    <cellStyle name="Normal 6 6 5 2 2" xfId="21685" xr:uid="{00000000-0005-0000-0000-00002C550000}"/>
    <cellStyle name="Normal 6 6 5 2 3" xfId="21686" xr:uid="{00000000-0005-0000-0000-00002D550000}"/>
    <cellStyle name="Normal 6 6 5 3" xfId="21687" xr:uid="{00000000-0005-0000-0000-00002E550000}"/>
    <cellStyle name="Normal 6 6 5 4" xfId="21688" xr:uid="{00000000-0005-0000-0000-00002F550000}"/>
    <cellStyle name="Normal 6 6 5 5" xfId="21689" xr:uid="{00000000-0005-0000-0000-000030550000}"/>
    <cellStyle name="Normal 6 6 6" xfId="21690" xr:uid="{00000000-0005-0000-0000-000031550000}"/>
    <cellStyle name="Normal 6 6 6 2" xfId="21691" xr:uid="{00000000-0005-0000-0000-000032550000}"/>
    <cellStyle name="Normal 6 6 6 2 2" xfId="21692" xr:uid="{00000000-0005-0000-0000-000033550000}"/>
    <cellStyle name="Normal 6 6 6 2 3" xfId="21693" xr:uid="{00000000-0005-0000-0000-000034550000}"/>
    <cellStyle name="Normal 6 6 6 3" xfId="21694" xr:uid="{00000000-0005-0000-0000-000035550000}"/>
    <cellStyle name="Normal 6 6 6 4" xfId="21695" xr:uid="{00000000-0005-0000-0000-000036550000}"/>
    <cellStyle name="Normal 6 6 7" xfId="21696" xr:uid="{00000000-0005-0000-0000-000037550000}"/>
    <cellStyle name="Normal 6 6 7 2" xfId="21697" xr:uid="{00000000-0005-0000-0000-000038550000}"/>
    <cellStyle name="Normal 6 6 7 3" xfId="21698" xr:uid="{00000000-0005-0000-0000-000039550000}"/>
    <cellStyle name="Normal 6 6 8" xfId="21699" xr:uid="{00000000-0005-0000-0000-00003A550000}"/>
    <cellStyle name="Normal 6 6 9" xfId="21700" xr:uid="{00000000-0005-0000-0000-00003B550000}"/>
    <cellStyle name="Normal 6 7" xfId="21701" xr:uid="{00000000-0005-0000-0000-00003C550000}"/>
    <cellStyle name="Normal 6 7 10" xfId="21702" xr:uid="{00000000-0005-0000-0000-00003D550000}"/>
    <cellStyle name="Normal 6 7 11" xfId="44006" xr:uid="{00000000-0005-0000-0000-00003E550000}"/>
    <cellStyle name="Normal 6 7 2" xfId="21703" xr:uid="{00000000-0005-0000-0000-00003F550000}"/>
    <cellStyle name="Normal 6 7 2 2" xfId="21704" xr:uid="{00000000-0005-0000-0000-000040550000}"/>
    <cellStyle name="Normal 6 7 2 2 2" xfId="21705" xr:uid="{00000000-0005-0000-0000-000041550000}"/>
    <cellStyle name="Normal 6 7 2 2 2 2" xfId="21706" xr:uid="{00000000-0005-0000-0000-000042550000}"/>
    <cellStyle name="Normal 6 7 2 2 2 2 2" xfId="21707" xr:uid="{00000000-0005-0000-0000-000043550000}"/>
    <cellStyle name="Normal 6 7 2 2 2 2 3" xfId="21708" xr:uid="{00000000-0005-0000-0000-000044550000}"/>
    <cellStyle name="Normal 6 7 2 2 2 3" xfId="21709" xr:uid="{00000000-0005-0000-0000-000045550000}"/>
    <cellStyle name="Normal 6 7 2 2 2 4" xfId="21710" xr:uid="{00000000-0005-0000-0000-000046550000}"/>
    <cellStyle name="Normal 6 7 2 2 2 5" xfId="21711" xr:uid="{00000000-0005-0000-0000-000047550000}"/>
    <cellStyle name="Normal 6 7 2 2 3" xfId="21712" xr:uid="{00000000-0005-0000-0000-000048550000}"/>
    <cellStyle name="Normal 6 7 2 2 3 2" xfId="21713" xr:uid="{00000000-0005-0000-0000-000049550000}"/>
    <cellStyle name="Normal 6 7 2 2 3 2 2" xfId="21714" xr:uid="{00000000-0005-0000-0000-00004A550000}"/>
    <cellStyle name="Normal 6 7 2 2 3 2 3" xfId="21715" xr:uid="{00000000-0005-0000-0000-00004B550000}"/>
    <cellStyle name="Normal 6 7 2 2 3 3" xfId="21716" xr:uid="{00000000-0005-0000-0000-00004C550000}"/>
    <cellStyle name="Normal 6 7 2 2 3 4" xfId="21717" xr:uid="{00000000-0005-0000-0000-00004D550000}"/>
    <cellStyle name="Normal 6 7 2 2 4" xfId="21718" xr:uid="{00000000-0005-0000-0000-00004E550000}"/>
    <cellStyle name="Normal 6 7 2 2 4 2" xfId="21719" xr:uid="{00000000-0005-0000-0000-00004F550000}"/>
    <cellStyle name="Normal 6 7 2 2 4 2 2" xfId="21720" xr:uid="{00000000-0005-0000-0000-000050550000}"/>
    <cellStyle name="Normal 6 7 2 2 4 2 3" xfId="21721" xr:uid="{00000000-0005-0000-0000-000051550000}"/>
    <cellStyle name="Normal 6 7 2 2 4 3" xfId="21722" xr:uid="{00000000-0005-0000-0000-000052550000}"/>
    <cellStyle name="Normal 6 7 2 2 4 4" xfId="21723" xr:uid="{00000000-0005-0000-0000-000053550000}"/>
    <cellStyle name="Normal 6 7 2 2 5" xfId="21724" xr:uid="{00000000-0005-0000-0000-000054550000}"/>
    <cellStyle name="Normal 6 7 2 2 5 2" xfId="21725" xr:uid="{00000000-0005-0000-0000-000055550000}"/>
    <cellStyle name="Normal 6 7 2 2 5 3" xfId="21726" xr:uid="{00000000-0005-0000-0000-000056550000}"/>
    <cellStyle name="Normal 6 7 2 2 6" xfId="21727" xr:uid="{00000000-0005-0000-0000-000057550000}"/>
    <cellStyle name="Normal 6 7 2 2 7" xfId="21728" xr:uid="{00000000-0005-0000-0000-000058550000}"/>
    <cellStyle name="Normal 6 7 2 2 8" xfId="21729" xr:uid="{00000000-0005-0000-0000-000059550000}"/>
    <cellStyle name="Normal 6 7 2 3" xfId="21730" xr:uid="{00000000-0005-0000-0000-00005A550000}"/>
    <cellStyle name="Normal 6 7 2 3 2" xfId="21731" xr:uid="{00000000-0005-0000-0000-00005B550000}"/>
    <cellStyle name="Normal 6 7 2 3 2 2" xfId="21732" xr:uid="{00000000-0005-0000-0000-00005C550000}"/>
    <cellStyle name="Normal 6 7 2 3 2 3" xfId="21733" xr:uid="{00000000-0005-0000-0000-00005D550000}"/>
    <cellStyle name="Normal 6 7 2 3 3" xfId="21734" xr:uid="{00000000-0005-0000-0000-00005E550000}"/>
    <cellStyle name="Normal 6 7 2 3 4" xfId="21735" xr:uid="{00000000-0005-0000-0000-00005F550000}"/>
    <cellStyle name="Normal 6 7 2 3 5" xfId="21736" xr:uid="{00000000-0005-0000-0000-000060550000}"/>
    <cellStyle name="Normal 6 7 2 4" xfId="21737" xr:uid="{00000000-0005-0000-0000-000061550000}"/>
    <cellStyle name="Normal 6 7 2 4 2" xfId="21738" xr:uid="{00000000-0005-0000-0000-000062550000}"/>
    <cellStyle name="Normal 6 7 2 4 2 2" xfId="21739" xr:uid="{00000000-0005-0000-0000-000063550000}"/>
    <cellStyle name="Normal 6 7 2 4 2 3" xfId="21740" xr:uid="{00000000-0005-0000-0000-000064550000}"/>
    <cellStyle name="Normal 6 7 2 4 3" xfId="21741" xr:uid="{00000000-0005-0000-0000-000065550000}"/>
    <cellStyle name="Normal 6 7 2 4 4" xfId="21742" xr:uid="{00000000-0005-0000-0000-000066550000}"/>
    <cellStyle name="Normal 6 7 2 5" xfId="21743" xr:uid="{00000000-0005-0000-0000-000067550000}"/>
    <cellStyle name="Normal 6 7 2 5 2" xfId="21744" xr:uid="{00000000-0005-0000-0000-000068550000}"/>
    <cellStyle name="Normal 6 7 2 5 2 2" xfId="21745" xr:uid="{00000000-0005-0000-0000-000069550000}"/>
    <cellStyle name="Normal 6 7 2 5 2 3" xfId="21746" xr:uid="{00000000-0005-0000-0000-00006A550000}"/>
    <cellStyle name="Normal 6 7 2 5 3" xfId="21747" xr:uid="{00000000-0005-0000-0000-00006B550000}"/>
    <cellStyle name="Normal 6 7 2 5 4" xfId="21748" xr:uid="{00000000-0005-0000-0000-00006C550000}"/>
    <cellStyle name="Normal 6 7 2 6" xfId="21749" xr:uid="{00000000-0005-0000-0000-00006D550000}"/>
    <cellStyle name="Normal 6 7 2 6 2" xfId="21750" xr:uid="{00000000-0005-0000-0000-00006E550000}"/>
    <cellStyle name="Normal 6 7 2 6 3" xfId="21751" xr:uid="{00000000-0005-0000-0000-00006F550000}"/>
    <cellStyle name="Normal 6 7 2 7" xfId="21752" xr:uid="{00000000-0005-0000-0000-000070550000}"/>
    <cellStyle name="Normal 6 7 2 8" xfId="21753" xr:uid="{00000000-0005-0000-0000-000071550000}"/>
    <cellStyle name="Normal 6 7 2 9" xfId="21754" xr:uid="{00000000-0005-0000-0000-000072550000}"/>
    <cellStyle name="Normal 6 7 3" xfId="21755" xr:uid="{00000000-0005-0000-0000-000073550000}"/>
    <cellStyle name="Normal 6 7 3 2" xfId="21756" xr:uid="{00000000-0005-0000-0000-000074550000}"/>
    <cellStyle name="Normal 6 7 3 2 2" xfId="21757" xr:uid="{00000000-0005-0000-0000-000075550000}"/>
    <cellStyle name="Normal 6 7 3 2 2 2" xfId="21758" xr:uid="{00000000-0005-0000-0000-000076550000}"/>
    <cellStyle name="Normal 6 7 3 2 2 3" xfId="21759" xr:uid="{00000000-0005-0000-0000-000077550000}"/>
    <cellStyle name="Normal 6 7 3 2 2 4" xfId="21760" xr:uid="{00000000-0005-0000-0000-000078550000}"/>
    <cellStyle name="Normal 6 7 3 2 3" xfId="21761" xr:uid="{00000000-0005-0000-0000-000079550000}"/>
    <cellStyle name="Normal 6 7 3 2 4" xfId="21762" xr:uid="{00000000-0005-0000-0000-00007A550000}"/>
    <cellStyle name="Normal 6 7 3 2 5" xfId="21763" xr:uid="{00000000-0005-0000-0000-00007B550000}"/>
    <cellStyle name="Normal 6 7 3 3" xfId="21764" xr:uid="{00000000-0005-0000-0000-00007C550000}"/>
    <cellStyle name="Normal 6 7 3 3 2" xfId="21765" xr:uid="{00000000-0005-0000-0000-00007D550000}"/>
    <cellStyle name="Normal 6 7 3 3 2 2" xfId="21766" xr:uid="{00000000-0005-0000-0000-00007E550000}"/>
    <cellStyle name="Normal 6 7 3 3 2 3" xfId="21767" xr:uid="{00000000-0005-0000-0000-00007F550000}"/>
    <cellStyle name="Normal 6 7 3 3 3" xfId="21768" xr:uid="{00000000-0005-0000-0000-000080550000}"/>
    <cellStyle name="Normal 6 7 3 3 4" xfId="21769" xr:uid="{00000000-0005-0000-0000-000081550000}"/>
    <cellStyle name="Normal 6 7 3 3 5" xfId="21770" xr:uid="{00000000-0005-0000-0000-000082550000}"/>
    <cellStyle name="Normal 6 7 3 4" xfId="21771" xr:uid="{00000000-0005-0000-0000-000083550000}"/>
    <cellStyle name="Normal 6 7 3 4 2" xfId="21772" xr:uid="{00000000-0005-0000-0000-000084550000}"/>
    <cellStyle name="Normal 6 7 3 4 2 2" xfId="21773" xr:uid="{00000000-0005-0000-0000-000085550000}"/>
    <cellStyle name="Normal 6 7 3 4 2 3" xfId="21774" xr:uid="{00000000-0005-0000-0000-000086550000}"/>
    <cellStyle name="Normal 6 7 3 4 3" xfId="21775" xr:uid="{00000000-0005-0000-0000-000087550000}"/>
    <cellStyle name="Normal 6 7 3 4 4" xfId="21776" xr:uid="{00000000-0005-0000-0000-000088550000}"/>
    <cellStyle name="Normal 6 7 3 5" xfId="21777" xr:uid="{00000000-0005-0000-0000-000089550000}"/>
    <cellStyle name="Normal 6 7 3 5 2" xfId="21778" xr:uid="{00000000-0005-0000-0000-00008A550000}"/>
    <cellStyle name="Normal 6 7 3 5 3" xfId="21779" xr:uid="{00000000-0005-0000-0000-00008B550000}"/>
    <cellStyle name="Normal 6 7 3 6" xfId="21780" xr:uid="{00000000-0005-0000-0000-00008C550000}"/>
    <cellStyle name="Normal 6 7 3 7" xfId="21781" xr:uid="{00000000-0005-0000-0000-00008D550000}"/>
    <cellStyle name="Normal 6 7 3 8" xfId="21782" xr:uid="{00000000-0005-0000-0000-00008E550000}"/>
    <cellStyle name="Normal 6 7 4" xfId="21783" xr:uid="{00000000-0005-0000-0000-00008F550000}"/>
    <cellStyle name="Normal 6 7 4 2" xfId="21784" xr:uid="{00000000-0005-0000-0000-000090550000}"/>
    <cellStyle name="Normal 6 7 4 2 2" xfId="21785" xr:uid="{00000000-0005-0000-0000-000091550000}"/>
    <cellStyle name="Normal 6 7 4 2 3" xfId="21786" xr:uid="{00000000-0005-0000-0000-000092550000}"/>
    <cellStyle name="Normal 6 7 4 2 4" xfId="21787" xr:uid="{00000000-0005-0000-0000-000093550000}"/>
    <cellStyle name="Normal 6 7 4 3" xfId="21788" xr:uid="{00000000-0005-0000-0000-000094550000}"/>
    <cellStyle name="Normal 6 7 4 4" xfId="21789" xr:uid="{00000000-0005-0000-0000-000095550000}"/>
    <cellStyle name="Normal 6 7 4 5" xfId="21790" xr:uid="{00000000-0005-0000-0000-000096550000}"/>
    <cellStyle name="Normal 6 7 5" xfId="21791" xr:uid="{00000000-0005-0000-0000-000097550000}"/>
    <cellStyle name="Normal 6 7 5 2" xfId="21792" xr:uid="{00000000-0005-0000-0000-000098550000}"/>
    <cellStyle name="Normal 6 7 5 2 2" xfId="21793" xr:uid="{00000000-0005-0000-0000-000099550000}"/>
    <cellStyle name="Normal 6 7 5 2 3" xfId="21794" xr:uid="{00000000-0005-0000-0000-00009A550000}"/>
    <cellStyle name="Normal 6 7 5 3" xfId="21795" xr:uid="{00000000-0005-0000-0000-00009B550000}"/>
    <cellStyle name="Normal 6 7 5 4" xfId="21796" xr:uid="{00000000-0005-0000-0000-00009C550000}"/>
    <cellStyle name="Normal 6 7 5 5" xfId="21797" xr:uid="{00000000-0005-0000-0000-00009D550000}"/>
    <cellStyle name="Normal 6 7 6" xfId="21798" xr:uid="{00000000-0005-0000-0000-00009E550000}"/>
    <cellStyle name="Normal 6 7 6 2" xfId="21799" xr:uid="{00000000-0005-0000-0000-00009F550000}"/>
    <cellStyle name="Normal 6 7 6 2 2" xfId="21800" xr:uid="{00000000-0005-0000-0000-0000A0550000}"/>
    <cellStyle name="Normal 6 7 6 2 3" xfId="21801" xr:uid="{00000000-0005-0000-0000-0000A1550000}"/>
    <cellStyle name="Normal 6 7 6 3" xfId="21802" xr:uid="{00000000-0005-0000-0000-0000A2550000}"/>
    <cellStyle name="Normal 6 7 6 4" xfId="21803" xr:uid="{00000000-0005-0000-0000-0000A3550000}"/>
    <cellStyle name="Normal 6 7 7" xfId="21804" xr:uid="{00000000-0005-0000-0000-0000A4550000}"/>
    <cellStyle name="Normal 6 7 7 2" xfId="21805" xr:uid="{00000000-0005-0000-0000-0000A5550000}"/>
    <cellStyle name="Normal 6 7 7 3" xfId="21806" xr:uid="{00000000-0005-0000-0000-0000A6550000}"/>
    <cellStyle name="Normal 6 7 8" xfId="21807" xr:uid="{00000000-0005-0000-0000-0000A7550000}"/>
    <cellStyle name="Normal 6 7 9" xfId="21808" xr:uid="{00000000-0005-0000-0000-0000A8550000}"/>
    <cellStyle name="Normal 6 8" xfId="21809" xr:uid="{00000000-0005-0000-0000-0000A9550000}"/>
    <cellStyle name="Normal 6 8 10" xfId="21810" xr:uid="{00000000-0005-0000-0000-0000AA550000}"/>
    <cellStyle name="Normal 6 8 2" xfId="21811" xr:uid="{00000000-0005-0000-0000-0000AB550000}"/>
    <cellStyle name="Normal 6 8 2 2" xfId="21812" xr:uid="{00000000-0005-0000-0000-0000AC550000}"/>
    <cellStyle name="Normal 6 8 2 2 2" xfId="21813" xr:uid="{00000000-0005-0000-0000-0000AD550000}"/>
    <cellStyle name="Normal 6 8 2 2 2 2" xfId="21814" xr:uid="{00000000-0005-0000-0000-0000AE550000}"/>
    <cellStyle name="Normal 6 8 2 2 2 2 2" xfId="21815" xr:uid="{00000000-0005-0000-0000-0000AF550000}"/>
    <cellStyle name="Normal 6 8 2 2 2 2 3" xfId="21816" xr:uid="{00000000-0005-0000-0000-0000B0550000}"/>
    <cellStyle name="Normal 6 8 2 2 2 3" xfId="21817" xr:uid="{00000000-0005-0000-0000-0000B1550000}"/>
    <cellStyle name="Normal 6 8 2 2 2 4" xfId="21818" xr:uid="{00000000-0005-0000-0000-0000B2550000}"/>
    <cellStyle name="Normal 6 8 2 2 2 5" xfId="21819" xr:uid="{00000000-0005-0000-0000-0000B3550000}"/>
    <cellStyle name="Normal 6 8 2 2 3" xfId="21820" xr:uid="{00000000-0005-0000-0000-0000B4550000}"/>
    <cellStyle name="Normal 6 8 2 2 3 2" xfId="21821" xr:uid="{00000000-0005-0000-0000-0000B5550000}"/>
    <cellStyle name="Normal 6 8 2 2 3 2 2" xfId="21822" xr:uid="{00000000-0005-0000-0000-0000B6550000}"/>
    <cellStyle name="Normal 6 8 2 2 3 2 3" xfId="21823" xr:uid="{00000000-0005-0000-0000-0000B7550000}"/>
    <cellStyle name="Normal 6 8 2 2 3 3" xfId="21824" xr:uid="{00000000-0005-0000-0000-0000B8550000}"/>
    <cellStyle name="Normal 6 8 2 2 3 4" xfId="21825" xr:uid="{00000000-0005-0000-0000-0000B9550000}"/>
    <cellStyle name="Normal 6 8 2 2 4" xfId="21826" xr:uid="{00000000-0005-0000-0000-0000BA550000}"/>
    <cellStyle name="Normal 6 8 2 2 4 2" xfId="21827" xr:uid="{00000000-0005-0000-0000-0000BB550000}"/>
    <cellStyle name="Normal 6 8 2 2 4 2 2" xfId="21828" xr:uid="{00000000-0005-0000-0000-0000BC550000}"/>
    <cellStyle name="Normal 6 8 2 2 4 2 3" xfId="21829" xr:uid="{00000000-0005-0000-0000-0000BD550000}"/>
    <cellStyle name="Normal 6 8 2 2 4 3" xfId="21830" xr:uid="{00000000-0005-0000-0000-0000BE550000}"/>
    <cellStyle name="Normal 6 8 2 2 4 4" xfId="21831" xr:uid="{00000000-0005-0000-0000-0000BF550000}"/>
    <cellStyle name="Normal 6 8 2 2 5" xfId="21832" xr:uid="{00000000-0005-0000-0000-0000C0550000}"/>
    <cellStyle name="Normal 6 8 2 2 5 2" xfId="21833" xr:uid="{00000000-0005-0000-0000-0000C1550000}"/>
    <cellStyle name="Normal 6 8 2 2 5 3" xfId="21834" xr:uid="{00000000-0005-0000-0000-0000C2550000}"/>
    <cellStyle name="Normal 6 8 2 2 6" xfId="21835" xr:uid="{00000000-0005-0000-0000-0000C3550000}"/>
    <cellStyle name="Normal 6 8 2 2 7" xfId="21836" xr:uid="{00000000-0005-0000-0000-0000C4550000}"/>
    <cellStyle name="Normal 6 8 2 2 8" xfId="21837" xr:uid="{00000000-0005-0000-0000-0000C5550000}"/>
    <cellStyle name="Normal 6 8 2 3" xfId="21838" xr:uid="{00000000-0005-0000-0000-0000C6550000}"/>
    <cellStyle name="Normal 6 8 2 3 2" xfId="21839" xr:uid="{00000000-0005-0000-0000-0000C7550000}"/>
    <cellStyle name="Normal 6 8 2 3 2 2" xfId="21840" xr:uid="{00000000-0005-0000-0000-0000C8550000}"/>
    <cellStyle name="Normal 6 8 2 3 2 3" xfId="21841" xr:uid="{00000000-0005-0000-0000-0000C9550000}"/>
    <cellStyle name="Normal 6 8 2 3 3" xfId="21842" xr:uid="{00000000-0005-0000-0000-0000CA550000}"/>
    <cellStyle name="Normal 6 8 2 3 4" xfId="21843" xr:uid="{00000000-0005-0000-0000-0000CB550000}"/>
    <cellStyle name="Normal 6 8 2 3 5" xfId="21844" xr:uid="{00000000-0005-0000-0000-0000CC550000}"/>
    <cellStyle name="Normal 6 8 2 4" xfId="21845" xr:uid="{00000000-0005-0000-0000-0000CD550000}"/>
    <cellStyle name="Normal 6 8 2 4 2" xfId="21846" xr:uid="{00000000-0005-0000-0000-0000CE550000}"/>
    <cellStyle name="Normal 6 8 2 4 2 2" xfId="21847" xr:uid="{00000000-0005-0000-0000-0000CF550000}"/>
    <cellStyle name="Normal 6 8 2 4 2 3" xfId="21848" xr:uid="{00000000-0005-0000-0000-0000D0550000}"/>
    <cellStyle name="Normal 6 8 2 4 3" xfId="21849" xr:uid="{00000000-0005-0000-0000-0000D1550000}"/>
    <cellStyle name="Normal 6 8 2 4 4" xfId="21850" xr:uid="{00000000-0005-0000-0000-0000D2550000}"/>
    <cellStyle name="Normal 6 8 2 5" xfId="21851" xr:uid="{00000000-0005-0000-0000-0000D3550000}"/>
    <cellStyle name="Normal 6 8 2 5 2" xfId="21852" xr:uid="{00000000-0005-0000-0000-0000D4550000}"/>
    <cellStyle name="Normal 6 8 2 5 2 2" xfId="21853" xr:uid="{00000000-0005-0000-0000-0000D5550000}"/>
    <cellStyle name="Normal 6 8 2 5 2 3" xfId="21854" xr:uid="{00000000-0005-0000-0000-0000D6550000}"/>
    <cellStyle name="Normal 6 8 2 5 3" xfId="21855" xr:uid="{00000000-0005-0000-0000-0000D7550000}"/>
    <cellStyle name="Normal 6 8 2 5 4" xfId="21856" xr:uid="{00000000-0005-0000-0000-0000D8550000}"/>
    <cellStyle name="Normal 6 8 2 6" xfId="21857" xr:uid="{00000000-0005-0000-0000-0000D9550000}"/>
    <cellStyle name="Normal 6 8 2 6 2" xfId="21858" xr:uid="{00000000-0005-0000-0000-0000DA550000}"/>
    <cellStyle name="Normal 6 8 2 6 3" xfId="21859" xr:uid="{00000000-0005-0000-0000-0000DB550000}"/>
    <cellStyle name="Normal 6 8 2 7" xfId="21860" xr:uid="{00000000-0005-0000-0000-0000DC550000}"/>
    <cellStyle name="Normal 6 8 2 8" xfId="21861" xr:uid="{00000000-0005-0000-0000-0000DD550000}"/>
    <cellStyle name="Normal 6 8 2 9" xfId="21862" xr:uid="{00000000-0005-0000-0000-0000DE550000}"/>
    <cellStyle name="Normal 6 8 3" xfId="21863" xr:uid="{00000000-0005-0000-0000-0000DF550000}"/>
    <cellStyle name="Normal 6 8 3 2" xfId="21864" xr:uid="{00000000-0005-0000-0000-0000E0550000}"/>
    <cellStyle name="Normal 6 8 3 2 2" xfId="21865" xr:uid="{00000000-0005-0000-0000-0000E1550000}"/>
    <cellStyle name="Normal 6 8 3 2 2 2" xfId="21866" xr:uid="{00000000-0005-0000-0000-0000E2550000}"/>
    <cellStyle name="Normal 6 8 3 2 2 3" xfId="21867" xr:uid="{00000000-0005-0000-0000-0000E3550000}"/>
    <cellStyle name="Normal 6 8 3 2 2 4" xfId="21868" xr:uid="{00000000-0005-0000-0000-0000E4550000}"/>
    <cellStyle name="Normal 6 8 3 2 3" xfId="21869" xr:uid="{00000000-0005-0000-0000-0000E5550000}"/>
    <cellStyle name="Normal 6 8 3 2 4" xfId="21870" xr:uid="{00000000-0005-0000-0000-0000E6550000}"/>
    <cellStyle name="Normal 6 8 3 2 5" xfId="21871" xr:uid="{00000000-0005-0000-0000-0000E7550000}"/>
    <cellStyle name="Normal 6 8 3 3" xfId="21872" xr:uid="{00000000-0005-0000-0000-0000E8550000}"/>
    <cellStyle name="Normal 6 8 3 3 2" xfId="21873" xr:uid="{00000000-0005-0000-0000-0000E9550000}"/>
    <cellStyle name="Normal 6 8 3 3 2 2" xfId="21874" xr:uid="{00000000-0005-0000-0000-0000EA550000}"/>
    <cellStyle name="Normal 6 8 3 3 2 3" xfId="21875" xr:uid="{00000000-0005-0000-0000-0000EB550000}"/>
    <cellStyle name="Normal 6 8 3 3 3" xfId="21876" xr:uid="{00000000-0005-0000-0000-0000EC550000}"/>
    <cellStyle name="Normal 6 8 3 3 4" xfId="21877" xr:uid="{00000000-0005-0000-0000-0000ED550000}"/>
    <cellStyle name="Normal 6 8 3 3 5" xfId="21878" xr:uid="{00000000-0005-0000-0000-0000EE550000}"/>
    <cellStyle name="Normal 6 8 3 4" xfId="21879" xr:uid="{00000000-0005-0000-0000-0000EF550000}"/>
    <cellStyle name="Normal 6 8 3 4 2" xfId="21880" xr:uid="{00000000-0005-0000-0000-0000F0550000}"/>
    <cellStyle name="Normal 6 8 3 4 2 2" xfId="21881" xr:uid="{00000000-0005-0000-0000-0000F1550000}"/>
    <cellStyle name="Normal 6 8 3 4 2 3" xfId="21882" xr:uid="{00000000-0005-0000-0000-0000F2550000}"/>
    <cellStyle name="Normal 6 8 3 4 3" xfId="21883" xr:uid="{00000000-0005-0000-0000-0000F3550000}"/>
    <cellStyle name="Normal 6 8 3 4 4" xfId="21884" xr:uid="{00000000-0005-0000-0000-0000F4550000}"/>
    <cellStyle name="Normal 6 8 3 5" xfId="21885" xr:uid="{00000000-0005-0000-0000-0000F5550000}"/>
    <cellStyle name="Normal 6 8 3 5 2" xfId="21886" xr:uid="{00000000-0005-0000-0000-0000F6550000}"/>
    <cellStyle name="Normal 6 8 3 5 3" xfId="21887" xr:uid="{00000000-0005-0000-0000-0000F7550000}"/>
    <cellStyle name="Normal 6 8 3 6" xfId="21888" xr:uid="{00000000-0005-0000-0000-0000F8550000}"/>
    <cellStyle name="Normal 6 8 3 7" xfId="21889" xr:uid="{00000000-0005-0000-0000-0000F9550000}"/>
    <cellStyle name="Normal 6 8 3 8" xfId="21890" xr:uid="{00000000-0005-0000-0000-0000FA550000}"/>
    <cellStyle name="Normal 6 8 4" xfId="21891" xr:uid="{00000000-0005-0000-0000-0000FB550000}"/>
    <cellStyle name="Normal 6 8 4 2" xfId="21892" xr:uid="{00000000-0005-0000-0000-0000FC550000}"/>
    <cellStyle name="Normal 6 8 4 2 2" xfId="21893" xr:uid="{00000000-0005-0000-0000-0000FD550000}"/>
    <cellStyle name="Normal 6 8 4 2 3" xfId="21894" xr:uid="{00000000-0005-0000-0000-0000FE550000}"/>
    <cellStyle name="Normal 6 8 4 2 4" xfId="21895" xr:uid="{00000000-0005-0000-0000-0000FF550000}"/>
    <cellStyle name="Normal 6 8 4 3" xfId="21896" xr:uid="{00000000-0005-0000-0000-000000560000}"/>
    <cellStyle name="Normal 6 8 4 4" xfId="21897" xr:uid="{00000000-0005-0000-0000-000001560000}"/>
    <cellStyle name="Normal 6 8 4 5" xfId="21898" xr:uid="{00000000-0005-0000-0000-000002560000}"/>
    <cellStyle name="Normal 6 8 5" xfId="21899" xr:uid="{00000000-0005-0000-0000-000003560000}"/>
    <cellStyle name="Normal 6 8 5 2" xfId="21900" xr:uid="{00000000-0005-0000-0000-000004560000}"/>
    <cellStyle name="Normal 6 8 5 2 2" xfId="21901" xr:uid="{00000000-0005-0000-0000-000005560000}"/>
    <cellStyle name="Normal 6 8 5 2 3" xfId="21902" xr:uid="{00000000-0005-0000-0000-000006560000}"/>
    <cellStyle name="Normal 6 8 5 3" xfId="21903" xr:uid="{00000000-0005-0000-0000-000007560000}"/>
    <cellStyle name="Normal 6 8 5 4" xfId="21904" xr:uid="{00000000-0005-0000-0000-000008560000}"/>
    <cellStyle name="Normal 6 8 5 5" xfId="21905" xr:uid="{00000000-0005-0000-0000-000009560000}"/>
    <cellStyle name="Normal 6 8 6" xfId="21906" xr:uid="{00000000-0005-0000-0000-00000A560000}"/>
    <cellStyle name="Normal 6 8 6 2" xfId="21907" xr:uid="{00000000-0005-0000-0000-00000B560000}"/>
    <cellStyle name="Normal 6 8 6 2 2" xfId="21908" xr:uid="{00000000-0005-0000-0000-00000C560000}"/>
    <cellStyle name="Normal 6 8 6 2 3" xfId="21909" xr:uid="{00000000-0005-0000-0000-00000D560000}"/>
    <cellStyle name="Normal 6 8 6 3" xfId="21910" xr:uid="{00000000-0005-0000-0000-00000E560000}"/>
    <cellStyle name="Normal 6 8 6 4" xfId="21911" xr:uid="{00000000-0005-0000-0000-00000F560000}"/>
    <cellStyle name="Normal 6 8 7" xfId="21912" xr:uid="{00000000-0005-0000-0000-000010560000}"/>
    <cellStyle name="Normal 6 8 7 2" xfId="21913" xr:uid="{00000000-0005-0000-0000-000011560000}"/>
    <cellStyle name="Normal 6 8 7 3" xfId="21914" xr:uid="{00000000-0005-0000-0000-000012560000}"/>
    <cellStyle name="Normal 6 8 8" xfId="21915" xr:uid="{00000000-0005-0000-0000-000013560000}"/>
    <cellStyle name="Normal 6 8 9" xfId="21916" xr:uid="{00000000-0005-0000-0000-000014560000}"/>
    <cellStyle name="Normal 6 9" xfId="21917" xr:uid="{00000000-0005-0000-0000-000015560000}"/>
    <cellStyle name="Normal 6 9 2" xfId="21918" xr:uid="{00000000-0005-0000-0000-000016560000}"/>
    <cellStyle name="Normal 6 9 2 2" xfId="21919" xr:uid="{00000000-0005-0000-0000-000017560000}"/>
    <cellStyle name="Normal 6 9 2 2 2" xfId="21920" xr:uid="{00000000-0005-0000-0000-000018560000}"/>
    <cellStyle name="Normal 6 9 2 2 2 2" xfId="21921" xr:uid="{00000000-0005-0000-0000-000019560000}"/>
    <cellStyle name="Normal 6 9 2 2 2 3" xfId="21922" xr:uid="{00000000-0005-0000-0000-00001A560000}"/>
    <cellStyle name="Normal 6 9 2 2 2 4" xfId="21923" xr:uid="{00000000-0005-0000-0000-00001B560000}"/>
    <cellStyle name="Normal 6 9 2 2 3" xfId="21924" xr:uid="{00000000-0005-0000-0000-00001C560000}"/>
    <cellStyle name="Normal 6 9 2 2 4" xfId="21925" xr:uid="{00000000-0005-0000-0000-00001D560000}"/>
    <cellStyle name="Normal 6 9 2 2 5" xfId="21926" xr:uid="{00000000-0005-0000-0000-00001E560000}"/>
    <cellStyle name="Normal 6 9 2 3" xfId="21927" xr:uid="{00000000-0005-0000-0000-00001F560000}"/>
    <cellStyle name="Normal 6 9 2 3 2" xfId="21928" xr:uid="{00000000-0005-0000-0000-000020560000}"/>
    <cellStyle name="Normal 6 9 2 3 2 2" xfId="21929" xr:uid="{00000000-0005-0000-0000-000021560000}"/>
    <cellStyle name="Normal 6 9 2 3 2 3" xfId="21930" xr:uid="{00000000-0005-0000-0000-000022560000}"/>
    <cellStyle name="Normal 6 9 2 3 3" xfId="21931" xr:uid="{00000000-0005-0000-0000-000023560000}"/>
    <cellStyle name="Normal 6 9 2 3 4" xfId="21932" xr:uid="{00000000-0005-0000-0000-000024560000}"/>
    <cellStyle name="Normal 6 9 2 3 5" xfId="21933" xr:uid="{00000000-0005-0000-0000-000025560000}"/>
    <cellStyle name="Normal 6 9 2 4" xfId="21934" xr:uid="{00000000-0005-0000-0000-000026560000}"/>
    <cellStyle name="Normal 6 9 2 4 2" xfId="21935" xr:uid="{00000000-0005-0000-0000-000027560000}"/>
    <cellStyle name="Normal 6 9 2 4 2 2" xfId="21936" xr:uid="{00000000-0005-0000-0000-000028560000}"/>
    <cellStyle name="Normal 6 9 2 4 2 3" xfId="21937" xr:uid="{00000000-0005-0000-0000-000029560000}"/>
    <cellStyle name="Normal 6 9 2 4 3" xfId="21938" xr:uid="{00000000-0005-0000-0000-00002A560000}"/>
    <cellStyle name="Normal 6 9 2 4 4" xfId="21939" xr:uid="{00000000-0005-0000-0000-00002B560000}"/>
    <cellStyle name="Normal 6 9 2 5" xfId="21940" xr:uid="{00000000-0005-0000-0000-00002C560000}"/>
    <cellStyle name="Normal 6 9 2 5 2" xfId="21941" xr:uid="{00000000-0005-0000-0000-00002D560000}"/>
    <cellStyle name="Normal 6 9 2 5 3" xfId="21942" xr:uid="{00000000-0005-0000-0000-00002E560000}"/>
    <cellStyle name="Normal 6 9 2 6" xfId="21943" xr:uid="{00000000-0005-0000-0000-00002F560000}"/>
    <cellStyle name="Normal 6 9 2 7" xfId="21944" xr:uid="{00000000-0005-0000-0000-000030560000}"/>
    <cellStyle name="Normal 6 9 2 8" xfId="21945" xr:uid="{00000000-0005-0000-0000-000031560000}"/>
    <cellStyle name="Normal 6 9 3" xfId="21946" xr:uid="{00000000-0005-0000-0000-000032560000}"/>
    <cellStyle name="Normal 6 9 3 2" xfId="21947" xr:uid="{00000000-0005-0000-0000-000033560000}"/>
    <cellStyle name="Normal 6 9 3 2 2" xfId="21948" xr:uid="{00000000-0005-0000-0000-000034560000}"/>
    <cellStyle name="Normal 6 9 3 2 2 2" xfId="21949" xr:uid="{00000000-0005-0000-0000-000035560000}"/>
    <cellStyle name="Normal 6 9 3 2 3" xfId="21950" xr:uid="{00000000-0005-0000-0000-000036560000}"/>
    <cellStyle name="Normal 6 9 3 2 4" xfId="21951" xr:uid="{00000000-0005-0000-0000-000037560000}"/>
    <cellStyle name="Normal 6 9 3 3" xfId="21952" xr:uid="{00000000-0005-0000-0000-000038560000}"/>
    <cellStyle name="Normal 6 9 3 3 2" xfId="21953" xr:uid="{00000000-0005-0000-0000-000039560000}"/>
    <cellStyle name="Normal 6 9 3 4" xfId="21954" xr:uid="{00000000-0005-0000-0000-00003A560000}"/>
    <cellStyle name="Normal 6 9 3 5" xfId="21955" xr:uid="{00000000-0005-0000-0000-00003B560000}"/>
    <cellStyle name="Normal 6 9 4" xfId="21956" xr:uid="{00000000-0005-0000-0000-00003C560000}"/>
    <cellStyle name="Normal 6 9 4 2" xfId="21957" xr:uid="{00000000-0005-0000-0000-00003D560000}"/>
    <cellStyle name="Normal 6 9 4 2 2" xfId="21958" xr:uid="{00000000-0005-0000-0000-00003E560000}"/>
    <cellStyle name="Normal 6 9 4 2 3" xfId="21959" xr:uid="{00000000-0005-0000-0000-00003F560000}"/>
    <cellStyle name="Normal 6 9 4 2 4" xfId="21960" xr:uid="{00000000-0005-0000-0000-000040560000}"/>
    <cellStyle name="Normal 6 9 4 3" xfId="21961" xr:uid="{00000000-0005-0000-0000-000041560000}"/>
    <cellStyle name="Normal 6 9 4 4" xfId="21962" xr:uid="{00000000-0005-0000-0000-000042560000}"/>
    <cellStyle name="Normal 6 9 4 5" xfId="21963" xr:uid="{00000000-0005-0000-0000-000043560000}"/>
    <cellStyle name="Normal 6 9 5" xfId="21964" xr:uid="{00000000-0005-0000-0000-000044560000}"/>
    <cellStyle name="Normal 6 9 5 2" xfId="21965" xr:uid="{00000000-0005-0000-0000-000045560000}"/>
    <cellStyle name="Normal 6 9 5 2 2" xfId="21966" xr:uid="{00000000-0005-0000-0000-000046560000}"/>
    <cellStyle name="Normal 6 9 5 2 3" xfId="21967" xr:uid="{00000000-0005-0000-0000-000047560000}"/>
    <cellStyle name="Normal 6 9 5 3" xfId="21968" xr:uid="{00000000-0005-0000-0000-000048560000}"/>
    <cellStyle name="Normal 6 9 5 4" xfId="21969" xr:uid="{00000000-0005-0000-0000-000049560000}"/>
    <cellStyle name="Normal 6 9 5 5" xfId="21970" xr:uid="{00000000-0005-0000-0000-00004A560000}"/>
    <cellStyle name="Normal 6 9 6" xfId="21971" xr:uid="{00000000-0005-0000-0000-00004B560000}"/>
    <cellStyle name="Normal 6 9 6 2" xfId="21972" xr:uid="{00000000-0005-0000-0000-00004C560000}"/>
    <cellStyle name="Normal 6 9 6 3" xfId="21973" xr:uid="{00000000-0005-0000-0000-00004D560000}"/>
    <cellStyle name="Normal 6 9 7" xfId="21974" xr:uid="{00000000-0005-0000-0000-00004E560000}"/>
    <cellStyle name="Normal 6 9 8" xfId="21975" xr:uid="{00000000-0005-0000-0000-00004F560000}"/>
    <cellStyle name="Normal 6 9 9" xfId="21976" xr:uid="{00000000-0005-0000-0000-000050560000}"/>
    <cellStyle name="Normal 60" xfId="21977" xr:uid="{00000000-0005-0000-0000-000051560000}"/>
    <cellStyle name="Normal 60 10" xfId="21978" xr:uid="{00000000-0005-0000-0000-000052560000}"/>
    <cellStyle name="Normal 60 11" xfId="21979" xr:uid="{00000000-0005-0000-0000-000053560000}"/>
    <cellStyle name="Normal 60 2" xfId="21980" xr:uid="{00000000-0005-0000-0000-000054560000}"/>
    <cellStyle name="Normal 60 2 2" xfId="21981" xr:uid="{00000000-0005-0000-0000-000055560000}"/>
    <cellStyle name="Normal 60 2 2 2" xfId="21982" xr:uid="{00000000-0005-0000-0000-000056560000}"/>
    <cellStyle name="Normal 60 2 2 2 2" xfId="21983" xr:uid="{00000000-0005-0000-0000-000057560000}"/>
    <cellStyle name="Normal 60 2 2 2 2 2" xfId="21984" xr:uid="{00000000-0005-0000-0000-000058560000}"/>
    <cellStyle name="Normal 60 2 2 2 2 3" xfId="21985" xr:uid="{00000000-0005-0000-0000-000059560000}"/>
    <cellStyle name="Normal 60 2 2 2 3" xfId="21986" xr:uid="{00000000-0005-0000-0000-00005A560000}"/>
    <cellStyle name="Normal 60 2 2 2 4" xfId="21987" xr:uid="{00000000-0005-0000-0000-00005B560000}"/>
    <cellStyle name="Normal 60 2 2 3" xfId="21988" xr:uid="{00000000-0005-0000-0000-00005C560000}"/>
    <cellStyle name="Normal 60 2 2 3 2" xfId="21989" xr:uid="{00000000-0005-0000-0000-00005D560000}"/>
    <cellStyle name="Normal 60 2 2 3 2 2" xfId="21990" xr:uid="{00000000-0005-0000-0000-00005E560000}"/>
    <cellStyle name="Normal 60 2 2 3 2 3" xfId="21991" xr:uid="{00000000-0005-0000-0000-00005F560000}"/>
    <cellStyle name="Normal 60 2 2 3 3" xfId="21992" xr:uid="{00000000-0005-0000-0000-000060560000}"/>
    <cellStyle name="Normal 60 2 2 3 4" xfId="21993" xr:uid="{00000000-0005-0000-0000-000061560000}"/>
    <cellStyle name="Normal 60 2 2 4" xfId="21994" xr:uid="{00000000-0005-0000-0000-000062560000}"/>
    <cellStyle name="Normal 60 2 2 4 2" xfId="21995" xr:uid="{00000000-0005-0000-0000-000063560000}"/>
    <cellStyle name="Normal 60 2 2 4 2 2" xfId="21996" xr:uid="{00000000-0005-0000-0000-000064560000}"/>
    <cellStyle name="Normal 60 2 2 4 2 3" xfId="21997" xr:uid="{00000000-0005-0000-0000-000065560000}"/>
    <cellStyle name="Normal 60 2 2 4 3" xfId="21998" xr:uid="{00000000-0005-0000-0000-000066560000}"/>
    <cellStyle name="Normal 60 2 2 4 4" xfId="21999" xr:uid="{00000000-0005-0000-0000-000067560000}"/>
    <cellStyle name="Normal 60 2 2 5" xfId="22000" xr:uid="{00000000-0005-0000-0000-000068560000}"/>
    <cellStyle name="Normal 60 2 2 5 2" xfId="22001" xr:uid="{00000000-0005-0000-0000-000069560000}"/>
    <cellStyle name="Normal 60 2 2 5 3" xfId="22002" xr:uid="{00000000-0005-0000-0000-00006A560000}"/>
    <cellStyle name="Normal 60 2 2 6" xfId="22003" xr:uid="{00000000-0005-0000-0000-00006B560000}"/>
    <cellStyle name="Normal 60 2 2 7" xfId="22004" xr:uid="{00000000-0005-0000-0000-00006C560000}"/>
    <cellStyle name="Normal 60 2 3" xfId="22005" xr:uid="{00000000-0005-0000-0000-00006D560000}"/>
    <cellStyle name="Normal 60 2 3 2" xfId="22006" xr:uid="{00000000-0005-0000-0000-00006E560000}"/>
    <cellStyle name="Normal 60 2 3 2 2" xfId="22007" xr:uid="{00000000-0005-0000-0000-00006F560000}"/>
    <cellStyle name="Normal 60 2 3 2 3" xfId="22008" xr:uid="{00000000-0005-0000-0000-000070560000}"/>
    <cellStyle name="Normal 60 2 3 3" xfId="22009" xr:uid="{00000000-0005-0000-0000-000071560000}"/>
    <cellStyle name="Normal 60 2 3 4" xfId="22010" xr:uid="{00000000-0005-0000-0000-000072560000}"/>
    <cellStyle name="Normal 60 2 4" xfId="22011" xr:uid="{00000000-0005-0000-0000-000073560000}"/>
    <cellStyle name="Normal 60 2 4 2" xfId="22012" xr:uid="{00000000-0005-0000-0000-000074560000}"/>
    <cellStyle name="Normal 60 2 4 2 2" xfId="22013" xr:uid="{00000000-0005-0000-0000-000075560000}"/>
    <cellStyle name="Normal 60 2 4 2 3" xfId="22014" xr:uid="{00000000-0005-0000-0000-000076560000}"/>
    <cellStyle name="Normal 60 2 4 3" xfId="22015" xr:uid="{00000000-0005-0000-0000-000077560000}"/>
    <cellStyle name="Normal 60 2 4 4" xfId="22016" xr:uid="{00000000-0005-0000-0000-000078560000}"/>
    <cellStyle name="Normal 60 2 5" xfId="22017" xr:uid="{00000000-0005-0000-0000-000079560000}"/>
    <cellStyle name="Normal 60 2 5 2" xfId="22018" xr:uid="{00000000-0005-0000-0000-00007A560000}"/>
    <cellStyle name="Normal 60 2 5 2 2" xfId="22019" xr:uid="{00000000-0005-0000-0000-00007B560000}"/>
    <cellStyle name="Normal 60 2 5 2 3" xfId="22020" xr:uid="{00000000-0005-0000-0000-00007C560000}"/>
    <cellStyle name="Normal 60 2 5 3" xfId="22021" xr:uid="{00000000-0005-0000-0000-00007D560000}"/>
    <cellStyle name="Normal 60 2 5 4" xfId="22022" xr:uid="{00000000-0005-0000-0000-00007E560000}"/>
    <cellStyle name="Normal 60 2 6" xfId="22023" xr:uid="{00000000-0005-0000-0000-00007F560000}"/>
    <cellStyle name="Normal 60 2 6 2" xfId="22024" xr:uid="{00000000-0005-0000-0000-000080560000}"/>
    <cellStyle name="Normal 60 2 6 3" xfId="22025" xr:uid="{00000000-0005-0000-0000-000081560000}"/>
    <cellStyle name="Normal 60 2 7" xfId="22026" xr:uid="{00000000-0005-0000-0000-000082560000}"/>
    <cellStyle name="Normal 60 2 8" xfId="22027" xr:uid="{00000000-0005-0000-0000-000083560000}"/>
    <cellStyle name="Normal 60 2 9" xfId="22028" xr:uid="{00000000-0005-0000-0000-000084560000}"/>
    <cellStyle name="Normal 60 3" xfId="22029" xr:uid="{00000000-0005-0000-0000-000085560000}"/>
    <cellStyle name="Normal 60 3 2" xfId="22030" xr:uid="{00000000-0005-0000-0000-000086560000}"/>
    <cellStyle name="Normal 60 3 2 2" xfId="22031" xr:uid="{00000000-0005-0000-0000-000087560000}"/>
    <cellStyle name="Normal 60 3 2 2 2" xfId="22032" xr:uid="{00000000-0005-0000-0000-000088560000}"/>
    <cellStyle name="Normal 60 3 2 2 3" xfId="22033" xr:uid="{00000000-0005-0000-0000-000089560000}"/>
    <cellStyle name="Normal 60 3 2 3" xfId="22034" xr:uid="{00000000-0005-0000-0000-00008A560000}"/>
    <cellStyle name="Normal 60 3 2 4" xfId="22035" xr:uid="{00000000-0005-0000-0000-00008B560000}"/>
    <cellStyle name="Normal 60 3 3" xfId="22036" xr:uid="{00000000-0005-0000-0000-00008C560000}"/>
    <cellStyle name="Normal 60 3 3 2" xfId="22037" xr:uid="{00000000-0005-0000-0000-00008D560000}"/>
    <cellStyle name="Normal 60 3 3 2 2" xfId="22038" xr:uid="{00000000-0005-0000-0000-00008E560000}"/>
    <cellStyle name="Normal 60 3 3 2 3" xfId="22039" xr:uid="{00000000-0005-0000-0000-00008F560000}"/>
    <cellStyle name="Normal 60 3 3 3" xfId="22040" xr:uid="{00000000-0005-0000-0000-000090560000}"/>
    <cellStyle name="Normal 60 3 3 4" xfId="22041" xr:uid="{00000000-0005-0000-0000-000091560000}"/>
    <cellStyle name="Normal 60 3 4" xfId="22042" xr:uid="{00000000-0005-0000-0000-000092560000}"/>
    <cellStyle name="Normal 60 3 4 2" xfId="22043" xr:uid="{00000000-0005-0000-0000-000093560000}"/>
    <cellStyle name="Normal 60 3 4 2 2" xfId="22044" xr:uid="{00000000-0005-0000-0000-000094560000}"/>
    <cellStyle name="Normal 60 3 4 2 3" xfId="22045" xr:uid="{00000000-0005-0000-0000-000095560000}"/>
    <cellStyle name="Normal 60 3 4 3" xfId="22046" xr:uid="{00000000-0005-0000-0000-000096560000}"/>
    <cellStyle name="Normal 60 3 4 4" xfId="22047" xr:uid="{00000000-0005-0000-0000-000097560000}"/>
    <cellStyle name="Normal 60 3 5" xfId="22048" xr:uid="{00000000-0005-0000-0000-000098560000}"/>
    <cellStyle name="Normal 60 3 5 2" xfId="22049" xr:uid="{00000000-0005-0000-0000-000099560000}"/>
    <cellStyle name="Normal 60 3 5 3" xfId="22050" xr:uid="{00000000-0005-0000-0000-00009A560000}"/>
    <cellStyle name="Normal 60 3 6" xfId="22051" xr:uid="{00000000-0005-0000-0000-00009B560000}"/>
    <cellStyle name="Normal 60 3 7" xfId="22052" xr:uid="{00000000-0005-0000-0000-00009C560000}"/>
    <cellStyle name="Normal 60 4" xfId="22053" xr:uid="{00000000-0005-0000-0000-00009D560000}"/>
    <cellStyle name="Normal 60 5" xfId="22054" xr:uid="{00000000-0005-0000-0000-00009E560000}"/>
    <cellStyle name="Normal 60 5 2" xfId="22055" xr:uid="{00000000-0005-0000-0000-00009F560000}"/>
    <cellStyle name="Normal 60 5 2 2" xfId="22056" xr:uid="{00000000-0005-0000-0000-0000A0560000}"/>
    <cellStyle name="Normal 60 5 2 3" xfId="22057" xr:uid="{00000000-0005-0000-0000-0000A1560000}"/>
    <cellStyle name="Normal 60 5 3" xfId="22058" xr:uid="{00000000-0005-0000-0000-0000A2560000}"/>
    <cellStyle name="Normal 60 5 4" xfId="22059" xr:uid="{00000000-0005-0000-0000-0000A3560000}"/>
    <cellStyle name="Normal 60 6" xfId="22060" xr:uid="{00000000-0005-0000-0000-0000A4560000}"/>
    <cellStyle name="Normal 60 6 2" xfId="22061" xr:uid="{00000000-0005-0000-0000-0000A5560000}"/>
    <cellStyle name="Normal 60 6 2 2" xfId="22062" xr:uid="{00000000-0005-0000-0000-0000A6560000}"/>
    <cellStyle name="Normal 60 6 2 3" xfId="22063" xr:uid="{00000000-0005-0000-0000-0000A7560000}"/>
    <cellStyle name="Normal 60 6 3" xfId="22064" xr:uid="{00000000-0005-0000-0000-0000A8560000}"/>
    <cellStyle name="Normal 60 6 4" xfId="22065" xr:uid="{00000000-0005-0000-0000-0000A9560000}"/>
    <cellStyle name="Normal 60 7" xfId="22066" xr:uid="{00000000-0005-0000-0000-0000AA560000}"/>
    <cellStyle name="Normal 60 7 2" xfId="22067" xr:uid="{00000000-0005-0000-0000-0000AB560000}"/>
    <cellStyle name="Normal 60 7 2 2" xfId="22068" xr:uid="{00000000-0005-0000-0000-0000AC560000}"/>
    <cellStyle name="Normal 60 7 2 3" xfId="22069" xr:uid="{00000000-0005-0000-0000-0000AD560000}"/>
    <cellStyle name="Normal 60 7 3" xfId="22070" xr:uid="{00000000-0005-0000-0000-0000AE560000}"/>
    <cellStyle name="Normal 60 7 4" xfId="22071" xr:uid="{00000000-0005-0000-0000-0000AF560000}"/>
    <cellStyle name="Normal 60 8" xfId="22072" xr:uid="{00000000-0005-0000-0000-0000B0560000}"/>
    <cellStyle name="Normal 60 8 2" xfId="22073" xr:uid="{00000000-0005-0000-0000-0000B1560000}"/>
    <cellStyle name="Normal 60 8 3" xfId="22074" xr:uid="{00000000-0005-0000-0000-0000B2560000}"/>
    <cellStyle name="Normal 60 9" xfId="22075" xr:uid="{00000000-0005-0000-0000-0000B3560000}"/>
    <cellStyle name="Normal 61" xfId="22076" xr:uid="{00000000-0005-0000-0000-0000B4560000}"/>
    <cellStyle name="Normal 61 10" xfId="22077" xr:uid="{00000000-0005-0000-0000-0000B5560000}"/>
    <cellStyle name="Normal 61 11" xfId="22078" xr:uid="{00000000-0005-0000-0000-0000B6560000}"/>
    <cellStyle name="Normal 61 2" xfId="22079" xr:uid="{00000000-0005-0000-0000-0000B7560000}"/>
    <cellStyle name="Normal 61 2 2" xfId="22080" xr:uid="{00000000-0005-0000-0000-0000B8560000}"/>
    <cellStyle name="Normal 61 2 2 2" xfId="22081" xr:uid="{00000000-0005-0000-0000-0000B9560000}"/>
    <cellStyle name="Normal 61 2 2 2 2" xfId="22082" xr:uid="{00000000-0005-0000-0000-0000BA560000}"/>
    <cellStyle name="Normal 61 2 2 2 2 2" xfId="22083" xr:uid="{00000000-0005-0000-0000-0000BB560000}"/>
    <cellStyle name="Normal 61 2 2 2 2 3" xfId="22084" xr:uid="{00000000-0005-0000-0000-0000BC560000}"/>
    <cellStyle name="Normal 61 2 2 2 3" xfId="22085" xr:uid="{00000000-0005-0000-0000-0000BD560000}"/>
    <cellStyle name="Normal 61 2 2 2 4" xfId="22086" xr:uid="{00000000-0005-0000-0000-0000BE560000}"/>
    <cellStyle name="Normal 61 2 2 3" xfId="22087" xr:uid="{00000000-0005-0000-0000-0000BF560000}"/>
    <cellStyle name="Normal 61 2 2 3 2" xfId="22088" xr:uid="{00000000-0005-0000-0000-0000C0560000}"/>
    <cellStyle name="Normal 61 2 2 3 2 2" xfId="22089" xr:uid="{00000000-0005-0000-0000-0000C1560000}"/>
    <cellStyle name="Normal 61 2 2 3 2 3" xfId="22090" xr:uid="{00000000-0005-0000-0000-0000C2560000}"/>
    <cellStyle name="Normal 61 2 2 3 3" xfId="22091" xr:uid="{00000000-0005-0000-0000-0000C3560000}"/>
    <cellStyle name="Normal 61 2 2 3 4" xfId="22092" xr:uid="{00000000-0005-0000-0000-0000C4560000}"/>
    <cellStyle name="Normal 61 2 2 4" xfId="22093" xr:uid="{00000000-0005-0000-0000-0000C5560000}"/>
    <cellStyle name="Normal 61 2 2 4 2" xfId="22094" xr:uid="{00000000-0005-0000-0000-0000C6560000}"/>
    <cellStyle name="Normal 61 2 2 4 2 2" xfId="22095" xr:uid="{00000000-0005-0000-0000-0000C7560000}"/>
    <cellStyle name="Normal 61 2 2 4 2 3" xfId="22096" xr:uid="{00000000-0005-0000-0000-0000C8560000}"/>
    <cellStyle name="Normal 61 2 2 4 3" xfId="22097" xr:uid="{00000000-0005-0000-0000-0000C9560000}"/>
    <cellStyle name="Normal 61 2 2 4 4" xfId="22098" xr:uid="{00000000-0005-0000-0000-0000CA560000}"/>
    <cellStyle name="Normal 61 2 2 5" xfId="22099" xr:uid="{00000000-0005-0000-0000-0000CB560000}"/>
    <cellStyle name="Normal 61 2 2 5 2" xfId="22100" xr:uid="{00000000-0005-0000-0000-0000CC560000}"/>
    <cellStyle name="Normal 61 2 2 5 3" xfId="22101" xr:uid="{00000000-0005-0000-0000-0000CD560000}"/>
    <cellStyle name="Normal 61 2 2 6" xfId="22102" xr:uid="{00000000-0005-0000-0000-0000CE560000}"/>
    <cellStyle name="Normal 61 2 2 7" xfId="22103" xr:uid="{00000000-0005-0000-0000-0000CF560000}"/>
    <cellStyle name="Normal 61 2 3" xfId="22104" xr:uid="{00000000-0005-0000-0000-0000D0560000}"/>
    <cellStyle name="Normal 61 2 3 2" xfId="22105" xr:uid="{00000000-0005-0000-0000-0000D1560000}"/>
    <cellStyle name="Normal 61 2 3 2 2" xfId="22106" xr:uid="{00000000-0005-0000-0000-0000D2560000}"/>
    <cellStyle name="Normal 61 2 3 2 3" xfId="22107" xr:uid="{00000000-0005-0000-0000-0000D3560000}"/>
    <cellStyle name="Normal 61 2 3 3" xfId="22108" xr:uid="{00000000-0005-0000-0000-0000D4560000}"/>
    <cellStyle name="Normal 61 2 3 4" xfId="22109" xr:uid="{00000000-0005-0000-0000-0000D5560000}"/>
    <cellStyle name="Normal 61 2 4" xfId="22110" xr:uid="{00000000-0005-0000-0000-0000D6560000}"/>
    <cellStyle name="Normal 61 2 4 2" xfId="22111" xr:uid="{00000000-0005-0000-0000-0000D7560000}"/>
    <cellStyle name="Normal 61 2 4 2 2" xfId="22112" xr:uid="{00000000-0005-0000-0000-0000D8560000}"/>
    <cellStyle name="Normal 61 2 4 2 3" xfId="22113" xr:uid="{00000000-0005-0000-0000-0000D9560000}"/>
    <cellStyle name="Normal 61 2 4 3" xfId="22114" xr:uid="{00000000-0005-0000-0000-0000DA560000}"/>
    <cellStyle name="Normal 61 2 4 4" xfId="22115" xr:uid="{00000000-0005-0000-0000-0000DB560000}"/>
    <cellStyle name="Normal 61 2 5" xfId="22116" xr:uid="{00000000-0005-0000-0000-0000DC560000}"/>
    <cellStyle name="Normal 61 2 5 2" xfId="22117" xr:uid="{00000000-0005-0000-0000-0000DD560000}"/>
    <cellStyle name="Normal 61 2 5 2 2" xfId="22118" xr:uid="{00000000-0005-0000-0000-0000DE560000}"/>
    <cellStyle name="Normal 61 2 5 2 3" xfId="22119" xr:uid="{00000000-0005-0000-0000-0000DF560000}"/>
    <cellStyle name="Normal 61 2 5 3" xfId="22120" xr:uid="{00000000-0005-0000-0000-0000E0560000}"/>
    <cellStyle name="Normal 61 2 5 4" xfId="22121" xr:uid="{00000000-0005-0000-0000-0000E1560000}"/>
    <cellStyle name="Normal 61 2 6" xfId="22122" xr:uid="{00000000-0005-0000-0000-0000E2560000}"/>
    <cellStyle name="Normal 61 2 6 2" xfId="22123" xr:uid="{00000000-0005-0000-0000-0000E3560000}"/>
    <cellStyle name="Normal 61 2 6 3" xfId="22124" xr:uid="{00000000-0005-0000-0000-0000E4560000}"/>
    <cellStyle name="Normal 61 2 7" xfId="22125" xr:uid="{00000000-0005-0000-0000-0000E5560000}"/>
    <cellStyle name="Normal 61 2 8" xfId="22126" xr:uid="{00000000-0005-0000-0000-0000E6560000}"/>
    <cellStyle name="Normal 61 2 9" xfId="22127" xr:uid="{00000000-0005-0000-0000-0000E7560000}"/>
    <cellStyle name="Normal 61 3" xfId="22128" xr:uid="{00000000-0005-0000-0000-0000E8560000}"/>
    <cellStyle name="Normal 61 3 2" xfId="22129" xr:uid="{00000000-0005-0000-0000-0000E9560000}"/>
    <cellStyle name="Normal 61 3 2 2" xfId="22130" xr:uid="{00000000-0005-0000-0000-0000EA560000}"/>
    <cellStyle name="Normal 61 3 2 2 2" xfId="22131" xr:uid="{00000000-0005-0000-0000-0000EB560000}"/>
    <cellStyle name="Normal 61 3 2 2 3" xfId="22132" xr:uid="{00000000-0005-0000-0000-0000EC560000}"/>
    <cellStyle name="Normal 61 3 2 3" xfId="22133" xr:uid="{00000000-0005-0000-0000-0000ED560000}"/>
    <cellStyle name="Normal 61 3 2 4" xfId="22134" xr:uid="{00000000-0005-0000-0000-0000EE560000}"/>
    <cellStyle name="Normal 61 3 3" xfId="22135" xr:uid="{00000000-0005-0000-0000-0000EF560000}"/>
    <cellStyle name="Normal 61 3 3 2" xfId="22136" xr:uid="{00000000-0005-0000-0000-0000F0560000}"/>
    <cellStyle name="Normal 61 3 3 2 2" xfId="22137" xr:uid="{00000000-0005-0000-0000-0000F1560000}"/>
    <cellStyle name="Normal 61 3 3 2 3" xfId="22138" xr:uid="{00000000-0005-0000-0000-0000F2560000}"/>
    <cellStyle name="Normal 61 3 3 3" xfId="22139" xr:uid="{00000000-0005-0000-0000-0000F3560000}"/>
    <cellStyle name="Normal 61 3 3 4" xfId="22140" xr:uid="{00000000-0005-0000-0000-0000F4560000}"/>
    <cellStyle name="Normal 61 3 4" xfId="22141" xr:uid="{00000000-0005-0000-0000-0000F5560000}"/>
    <cellStyle name="Normal 61 3 4 2" xfId="22142" xr:uid="{00000000-0005-0000-0000-0000F6560000}"/>
    <cellStyle name="Normal 61 3 4 2 2" xfId="22143" xr:uid="{00000000-0005-0000-0000-0000F7560000}"/>
    <cellStyle name="Normal 61 3 4 2 3" xfId="22144" xr:uid="{00000000-0005-0000-0000-0000F8560000}"/>
    <cellStyle name="Normal 61 3 4 3" xfId="22145" xr:uid="{00000000-0005-0000-0000-0000F9560000}"/>
    <cellStyle name="Normal 61 3 4 4" xfId="22146" xr:uid="{00000000-0005-0000-0000-0000FA560000}"/>
    <cellStyle name="Normal 61 3 5" xfId="22147" xr:uid="{00000000-0005-0000-0000-0000FB560000}"/>
    <cellStyle name="Normal 61 3 5 2" xfId="22148" xr:uid="{00000000-0005-0000-0000-0000FC560000}"/>
    <cellStyle name="Normal 61 3 5 3" xfId="22149" xr:uid="{00000000-0005-0000-0000-0000FD560000}"/>
    <cellStyle name="Normal 61 3 6" xfId="22150" xr:uid="{00000000-0005-0000-0000-0000FE560000}"/>
    <cellStyle name="Normal 61 3 7" xfId="22151" xr:uid="{00000000-0005-0000-0000-0000FF560000}"/>
    <cellStyle name="Normal 61 4" xfId="22152" xr:uid="{00000000-0005-0000-0000-000000570000}"/>
    <cellStyle name="Normal 61 5" xfId="22153" xr:uid="{00000000-0005-0000-0000-000001570000}"/>
    <cellStyle name="Normal 61 5 2" xfId="22154" xr:uid="{00000000-0005-0000-0000-000002570000}"/>
    <cellStyle name="Normal 61 5 2 2" xfId="22155" xr:uid="{00000000-0005-0000-0000-000003570000}"/>
    <cellStyle name="Normal 61 5 2 3" xfId="22156" xr:uid="{00000000-0005-0000-0000-000004570000}"/>
    <cellStyle name="Normal 61 5 3" xfId="22157" xr:uid="{00000000-0005-0000-0000-000005570000}"/>
    <cellStyle name="Normal 61 5 4" xfId="22158" xr:uid="{00000000-0005-0000-0000-000006570000}"/>
    <cellStyle name="Normal 61 6" xfId="22159" xr:uid="{00000000-0005-0000-0000-000007570000}"/>
    <cellStyle name="Normal 61 6 2" xfId="22160" xr:uid="{00000000-0005-0000-0000-000008570000}"/>
    <cellStyle name="Normal 61 6 2 2" xfId="22161" xr:uid="{00000000-0005-0000-0000-000009570000}"/>
    <cellStyle name="Normal 61 6 2 3" xfId="22162" xr:uid="{00000000-0005-0000-0000-00000A570000}"/>
    <cellStyle name="Normal 61 6 3" xfId="22163" xr:uid="{00000000-0005-0000-0000-00000B570000}"/>
    <cellStyle name="Normal 61 6 4" xfId="22164" xr:uid="{00000000-0005-0000-0000-00000C570000}"/>
    <cellStyle name="Normal 61 7" xfId="22165" xr:uid="{00000000-0005-0000-0000-00000D570000}"/>
    <cellStyle name="Normal 61 7 2" xfId="22166" xr:uid="{00000000-0005-0000-0000-00000E570000}"/>
    <cellStyle name="Normal 61 7 2 2" xfId="22167" xr:uid="{00000000-0005-0000-0000-00000F570000}"/>
    <cellStyle name="Normal 61 7 2 3" xfId="22168" xr:uid="{00000000-0005-0000-0000-000010570000}"/>
    <cellStyle name="Normal 61 7 3" xfId="22169" xr:uid="{00000000-0005-0000-0000-000011570000}"/>
    <cellStyle name="Normal 61 7 4" xfId="22170" xr:uid="{00000000-0005-0000-0000-000012570000}"/>
    <cellStyle name="Normal 61 8" xfId="22171" xr:uid="{00000000-0005-0000-0000-000013570000}"/>
    <cellStyle name="Normal 61 8 2" xfId="22172" xr:uid="{00000000-0005-0000-0000-000014570000}"/>
    <cellStyle name="Normal 61 8 3" xfId="22173" xr:uid="{00000000-0005-0000-0000-000015570000}"/>
    <cellStyle name="Normal 61 9" xfId="22174" xr:uid="{00000000-0005-0000-0000-000016570000}"/>
    <cellStyle name="Normal 62" xfId="22175" xr:uid="{00000000-0005-0000-0000-000017570000}"/>
    <cellStyle name="Normal 62 10" xfId="22176" xr:uid="{00000000-0005-0000-0000-000018570000}"/>
    <cellStyle name="Normal 62 11" xfId="22177" xr:uid="{00000000-0005-0000-0000-000019570000}"/>
    <cellStyle name="Normal 62 2" xfId="22178" xr:uid="{00000000-0005-0000-0000-00001A570000}"/>
    <cellStyle name="Normal 62 2 2" xfId="22179" xr:uid="{00000000-0005-0000-0000-00001B570000}"/>
    <cellStyle name="Normal 62 2 2 2" xfId="22180" xr:uid="{00000000-0005-0000-0000-00001C570000}"/>
    <cellStyle name="Normal 62 2 2 2 2" xfId="22181" xr:uid="{00000000-0005-0000-0000-00001D570000}"/>
    <cellStyle name="Normal 62 2 2 2 2 2" xfId="22182" xr:uid="{00000000-0005-0000-0000-00001E570000}"/>
    <cellStyle name="Normal 62 2 2 2 2 3" xfId="22183" xr:uid="{00000000-0005-0000-0000-00001F570000}"/>
    <cellStyle name="Normal 62 2 2 2 3" xfId="22184" xr:uid="{00000000-0005-0000-0000-000020570000}"/>
    <cellStyle name="Normal 62 2 2 2 4" xfId="22185" xr:uid="{00000000-0005-0000-0000-000021570000}"/>
    <cellStyle name="Normal 62 2 2 3" xfId="22186" xr:uid="{00000000-0005-0000-0000-000022570000}"/>
    <cellStyle name="Normal 62 2 2 3 2" xfId="22187" xr:uid="{00000000-0005-0000-0000-000023570000}"/>
    <cellStyle name="Normal 62 2 2 3 2 2" xfId="22188" xr:uid="{00000000-0005-0000-0000-000024570000}"/>
    <cellStyle name="Normal 62 2 2 3 2 3" xfId="22189" xr:uid="{00000000-0005-0000-0000-000025570000}"/>
    <cellStyle name="Normal 62 2 2 3 3" xfId="22190" xr:uid="{00000000-0005-0000-0000-000026570000}"/>
    <cellStyle name="Normal 62 2 2 3 4" xfId="22191" xr:uid="{00000000-0005-0000-0000-000027570000}"/>
    <cellStyle name="Normal 62 2 2 4" xfId="22192" xr:uid="{00000000-0005-0000-0000-000028570000}"/>
    <cellStyle name="Normal 62 2 2 4 2" xfId="22193" xr:uid="{00000000-0005-0000-0000-000029570000}"/>
    <cellStyle name="Normal 62 2 2 4 2 2" xfId="22194" xr:uid="{00000000-0005-0000-0000-00002A570000}"/>
    <cellStyle name="Normal 62 2 2 4 2 3" xfId="22195" xr:uid="{00000000-0005-0000-0000-00002B570000}"/>
    <cellStyle name="Normal 62 2 2 4 3" xfId="22196" xr:uid="{00000000-0005-0000-0000-00002C570000}"/>
    <cellStyle name="Normal 62 2 2 4 4" xfId="22197" xr:uid="{00000000-0005-0000-0000-00002D570000}"/>
    <cellStyle name="Normal 62 2 2 5" xfId="22198" xr:uid="{00000000-0005-0000-0000-00002E570000}"/>
    <cellStyle name="Normal 62 2 2 5 2" xfId="22199" xr:uid="{00000000-0005-0000-0000-00002F570000}"/>
    <cellStyle name="Normal 62 2 2 5 3" xfId="22200" xr:uid="{00000000-0005-0000-0000-000030570000}"/>
    <cellStyle name="Normal 62 2 2 6" xfId="22201" xr:uid="{00000000-0005-0000-0000-000031570000}"/>
    <cellStyle name="Normal 62 2 2 7" xfId="22202" xr:uid="{00000000-0005-0000-0000-000032570000}"/>
    <cellStyle name="Normal 62 2 3" xfId="22203" xr:uid="{00000000-0005-0000-0000-000033570000}"/>
    <cellStyle name="Normal 62 2 3 2" xfId="22204" xr:uid="{00000000-0005-0000-0000-000034570000}"/>
    <cellStyle name="Normal 62 2 3 2 2" xfId="22205" xr:uid="{00000000-0005-0000-0000-000035570000}"/>
    <cellStyle name="Normal 62 2 3 2 3" xfId="22206" xr:uid="{00000000-0005-0000-0000-000036570000}"/>
    <cellStyle name="Normal 62 2 3 3" xfId="22207" xr:uid="{00000000-0005-0000-0000-000037570000}"/>
    <cellStyle name="Normal 62 2 3 4" xfId="22208" xr:uid="{00000000-0005-0000-0000-000038570000}"/>
    <cellStyle name="Normal 62 2 4" xfId="22209" xr:uid="{00000000-0005-0000-0000-000039570000}"/>
    <cellStyle name="Normal 62 2 4 2" xfId="22210" xr:uid="{00000000-0005-0000-0000-00003A570000}"/>
    <cellStyle name="Normal 62 2 4 2 2" xfId="22211" xr:uid="{00000000-0005-0000-0000-00003B570000}"/>
    <cellStyle name="Normal 62 2 4 2 3" xfId="22212" xr:uid="{00000000-0005-0000-0000-00003C570000}"/>
    <cellStyle name="Normal 62 2 4 3" xfId="22213" xr:uid="{00000000-0005-0000-0000-00003D570000}"/>
    <cellStyle name="Normal 62 2 4 4" xfId="22214" xr:uid="{00000000-0005-0000-0000-00003E570000}"/>
    <cellStyle name="Normal 62 2 5" xfId="22215" xr:uid="{00000000-0005-0000-0000-00003F570000}"/>
    <cellStyle name="Normal 62 2 5 2" xfId="22216" xr:uid="{00000000-0005-0000-0000-000040570000}"/>
    <cellStyle name="Normal 62 2 5 2 2" xfId="22217" xr:uid="{00000000-0005-0000-0000-000041570000}"/>
    <cellStyle name="Normal 62 2 5 2 3" xfId="22218" xr:uid="{00000000-0005-0000-0000-000042570000}"/>
    <cellStyle name="Normal 62 2 5 3" xfId="22219" xr:uid="{00000000-0005-0000-0000-000043570000}"/>
    <cellStyle name="Normal 62 2 5 4" xfId="22220" xr:uid="{00000000-0005-0000-0000-000044570000}"/>
    <cellStyle name="Normal 62 2 6" xfId="22221" xr:uid="{00000000-0005-0000-0000-000045570000}"/>
    <cellStyle name="Normal 62 2 6 2" xfId="22222" xr:uid="{00000000-0005-0000-0000-000046570000}"/>
    <cellStyle name="Normal 62 2 6 3" xfId="22223" xr:uid="{00000000-0005-0000-0000-000047570000}"/>
    <cellStyle name="Normal 62 2 7" xfId="22224" xr:uid="{00000000-0005-0000-0000-000048570000}"/>
    <cellStyle name="Normal 62 2 8" xfId="22225" xr:uid="{00000000-0005-0000-0000-000049570000}"/>
    <cellStyle name="Normal 62 2 9" xfId="22226" xr:uid="{00000000-0005-0000-0000-00004A570000}"/>
    <cellStyle name="Normal 62 3" xfId="22227" xr:uid="{00000000-0005-0000-0000-00004B570000}"/>
    <cellStyle name="Normal 62 3 2" xfId="22228" xr:uid="{00000000-0005-0000-0000-00004C570000}"/>
    <cellStyle name="Normal 62 3 2 2" xfId="22229" xr:uid="{00000000-0005-0000-0000-00004D570000}"/>
    <cellStyle name="Normal 62 3 2 2 2" xfId="22230" xr:uid="{00000000-0005-0000-0000-00004E570000}"/>
    <cellStyle name="Normal 62 3 2 2 3" xfId="22231" xr:uid="{00000000-0005-0000-0000-00004F570000}"/>
    <cellStyle name="Normal 62 3 2 3" xfId="22232" xr:uid="{00000000-0005-0000-0000-000050570000}"/>
    <cellStyle name="Normal 62 3 2 4" xfId="22233" xr:uid="{00000000-0005-0000-0000-000051570000}"/>
    <cellStyle name="Normal 62 3 3" xfId="22234" xr:uid="{00000000-0005-0000-0000-000052570000}"/>
    <cellStyle name="Normal 62 3 3 2" xfId="22235" xr:uid="{00000000-0005-0000-0000-000053570000}"/>
    <cellStyle name="Normal 62 3 3 2 2" xfId="22236" xr:uid="{00000000-0005-0000-0000-000054570000}"/>
    <cellStyle name="Normal 62 3 3 2 3" xfId="22237" xr:uid="{00000000-0005-0000-0000-000055570000}"/>
    <cellStyle name="Normal 62 3 3 3" xfId="22238" xr:uid="{00000000-0005-0000-0000-000056570000}"/>
    <cellStyle name="Normal 62 3 3 4" xfId="22239" xr:uid="{00000000-0005-0000-0000-000057570000}"/>
    <cellStyle name="Normal 62 3 4" xfId="22240" xr:uid="{00000000-0005-0000-0000-000058570000}"/>
    <cellStyle name="Normal 62 3 4 2" xfId="22241" xr:uid="{00000000-0005-0000-0000-000059570000}"/>
    <cellStyle name="Normal 62 3 4 2 2" xfId="22242" xr:uid="{00000000-0005-0000-0000-00005A570000}"/>
    <cellStyle name="Normal 62 3 4 2 3" xfId="22243" xr:uid="{00000000-0005-0000-0000-00005B570000}"/>
    <cellStyle name="Normal 62 3 4 3" xfId="22244" xr:uid="{00000000-0005-0000-0000-00005C570000}"/>
    <cellStyle name="Normal 62 3 4 4" xfId="22245" xr:uid="{00000000-0005-0000-0000-00005D570000}"/>
    <cellStyle name="Normal 62 3 5" xfId="22246" xr:uid="{00000000-0005-0000-0000-00005E570000}"/>
    <cellStyle name="Normal 62 3 5 2" xfId="22247" xr:uid="{00000000-0005-0000-0000-00005F570000}"/>
    <cellStyle name="Normal 62 3 5 3" xfId="22248" xr:uid="{00000000-0005-0000-0000-000060570000}"/>
    <cellStyle name="Normal 62 3 6" xfId="22249" xr:uid="{00000000-0005-0000-0000-000061570000}"/>
    <cellStyle name="Normal 62 3 7" xfId="22250" xr:uid="{00000000-0005-0000-0000-000062570000}"/>
    <cellStyle name="Normal 62 4" xfId="22251" xr:uid="{00000000-0005-0000-0000-000063570000}"/>
    <cellStyle name="Normal 62 5" xfId="22252" xr:uid="{00000000-0005-0000-0000-000064570000}"/>
    <cellStyle name="Normal 62 5 2" xfId="22253" xr:uid="{00000000-0005-0000-0000-000065570000}"/>
    <cellStyle name="Normal 62 5 2 2" xfId="22254" xr:uid="{00000000-0005-0000-0000-000066570000}"/>
    <cellStyle name="Normal 62 5 2 3" xfId="22255" xr:uid="{00000000-0005-0000-0000-000067570000}"/>
    <cellStyle name="Normal 62 5 3" xfId="22256" xr:uid="{00000000-0005-0000-0000-000068570000}"/>
    <cellStyle name="Normal 62 5 4" xfId="22257" xr:uid="{00000000-0005-0000-0000-000069570000}"/>
    <cellStyle name="Normal 62 6" xfId="22258" xr:uid="{00000000-0005-0000-0000-00006A570000}"/>
    <cellStyle name="Normal 62 6 2" xfId="22259" xr:uid="{00000000-0005-0000-0000-00006B570000}"/>
    <cellStyle name="Normal 62 6 2 2" xfId="22260" xr:uid="{00000000-0005-0000-0000-00006C570000}"/>
    <cellStyle name="Normal 62 6 2 3" xfId="22261" xr:uid="{00000000-0005-0000-0000-00006D570000}"/>
    <cellStyle name="Normal 62 6 3" xfId="22262" xr:uid="{00000000-0005-0000-0000-00006E570000}"/>
    <cellStyle name="Normal 62 6 4" xfId="22263" xr:uid="{00000000-0005-0000-0000-00006F570000}"/>
    <cellStyle name="Normal 62 7" xfId="22264" xr:uid="{00000000-0005-0000-0000-000070570000}"/>
    <cellStyle name="Normal 62 7 2" xfId="22265" xr:uid="{00000000-0005-0000-0000-000071570000}"/>
    <cellStyle name="Normal 62 7 2 2" xfId="22266" xr:uid="{00000000-0005-0000-0000-000072570000}"/>
    <cellStyle name="Normal 62 7 2 3" xfId="22267" xr:uid="{00000000-0005-0000-0000-000073570000}"/>
    <cellStyle name="Normal 62 7 3" xfId="22268" xr:uid="{00000000-0005-0000-0000-000074570000}"/>
    <cellStyle name="Normal 62 7 4" xfId="22269" xr:uid="{00000000-0005-0000-0000-000075570000}"/>
    <cellStyle name="Normal 62 8" xfId="22270" xr:uid="{00000000-0005-0000-0000-000076570000}"/>
    <cellStyle name="Normal 62 8 2" xfId="22271" xr:uid="{00000000-0005-0000-0000-000077570000}"/>
    <cellStyle name="Normal 62 8 3" xfId="22272" xr:uid="{00000000-0005-0000-0000-000078570000}"/>
    <cellStyle name="Normal 62 9" xfId="22273" xr:uid="{00000000-0005-0000-0000-000079570000}"/>
    <cellStyle name="Normal 63" xfId="22274" xr:uid="{00000000-0005-0000-0000-00007A570000}"/>
    <cellStyle name="Normal 63 10" xfId="22275" xr:uid="{00000000-0005-0000-0000-00007B570000}"/>
    <cellStyle name="Normal 63 11" xfId="22276" xr:uid="{00000000-0005-0000-0000-00007C570000}"/>
    <cellStyle name="Normal 63 2" xfId="22277" xr:uid="{00000000-0005-0000-0000-00007D570000}"/>
    <cellStyle name="Normal 63 2 2" xfId="22278" xr:uid="{00000000-0005-0000-0000-00007E570000}"/>
    <cellStyle name="Normal 63 2 2 2" xfId="22279" xr:uid="{00000000-0005-0000-0000-00007F570000}"/>
    <cellStyle name="Normal 63 2 2 2 2" xfId="22280" xr:uid="{00000000-0005-0000-0000-000080570000}"/>
    <cellStyle name="Normal 63 2 2 2 2 2" xfId="22281" xr:uid="{00000000-0005-0000-0000-000081570000}"/>
    <cellStyle name="Normal 63 2 2 2 2 3" xfId="22282" xr:uid="{00000000-0005-0000-0000-000082570000}"/>
    <cellStyle name="Normal 63 2 2 2 3" xfId="22283" xr:uid="{00000000-0005-0000-0000-000083570000}"/>
    <cellStyle name="Normal 63 2 2 2 4" xfId="22284" xr:uid="{00000000-0005-0000-0000-000084570000}"/>
    <cellStyle name="Normal 63 2 2 3" xfId="22285" xr:uid="{00000000-0005-0000-0000-000085570000}"/>
    <cellStyle name="Normal 63 2 2 3 2" xfId="22286" xr:uid="{00000000-0005-0000-0000-000086570000}"/>
    <cellStyle name="Normal 63 2 2 3 2 2" xfId="22287" xr:uid="{00000000-0005-0000-0000-000087570000}"/>
    <cellStyle name="Normal 63 2 2 3 2 3" xfId="22288" xr:uid="{00000000-0005-0000-0000-000088570000}"/>
    <cellStyle name="Normal 63 2 2 3 3" xfId="22289" xr:uid="{00000000-0005-0000-0000-000089570000}"/>
    <cellStyle name="Normal 63 2 2 3 4" xfId="22290" xr:uid="{00000000-0005-0000-0000-00008A570000}"/>
    <cellStyle name="Normal 63 2 2 4" xfId="22291" xr:uid="{00000000-0005-0000-0000-00008B570000}"/>
    <cellStyle name="Normal 63 2 2 4 2" xfId="22292" xr:uid="{00000000-0005-0000-0000-00008C570000}"/>
    <cellStyle name="Normal 63 2 2 4 2 2" xfId="22293" xr:uid="{00000000-0005-0000-0000-00008D570000}"/>
    <cellStyle name="Normal 63 2 2 4 2 3" xfId="22294" xr:uid="{00000000-0005-0000-0000-00008E570000}"/>
    <cellStyle name="Normal 63 2 2 4 3" xfId="22295" xr:uid="{00000000-0005-0000-0000-00008F570000}"/>
    <cellStyle name="Normal 63 2 2 4 4" xfId="22296" xr:uid="{00000000-0005-0000-0000-000090570000}"/>
    <cellStyle name="Normal 63 2 2 5" xfId="22297" xr:uid="{00000000-0005-0000-0000-000091570000}"/>
    <cellStyle name="Normal 63 2 2 5 2" xfId="22298" xr:uid="{00000000-0005-0000-0000-000092570000}"/>
    <cellStyle name="Normal 63 2 2 5 3" xfId="22299" xr:uid="{00000000-0005-0000-0000-000093570000}"/>
    <cellStyle name="Normal 63 2 2 6" xfId="22300" xr:uid="{00000000-0005-0000-0000-000094570000}"/>
    <cellStyle name="Normal 63 2 2 7" xfId="22301" xr:uid="{00000000-0005-0000-0000-000095570000}"/>
    <cellStyle name="Normal 63 2 3" xfId="22302" xr:uid="{00000000-0005-0000-0000-000096570000}"/>
    <cellStyle name="Normal 63 2 3 2" xfId="22303" xr:uid="{00000000-0005-0000-0000-000097570000}"/>
    <cellStyle name="Normal 63 2 3 2 2" xfId="22304" xr:uid="{00000000-0005-0000-0000-000098570000}"/>
    <cellStyle name="Normal 63 2 3 2 3" xfId="22305" xr:uid="{00000000-0005-0000-0000-000099570000}"/>
    <cellStyle name="Normal 63 2 3 3" xfId="22306" xr:uid="{00000000-0005-0000-0000-00009A570000}"/>
    <cellStyle name="Normal 63 2 3 4" xfId="22307" xr:uid="{00000000-0005-0000-0000-00009B570000}"/>
    <cellStyle name="Normal 63 2 4" xfId="22308" xr:uid="{00000000-0005-0000-0000-00009C570000}"/>
    <cellStyle name="Normal 63 2 4 2" xfId="22309" xr:uid="{00000000-0005-0000-0000-00009D570000}"/>
    <cellStyle name="Normal 63 2 4 2 2" xfId="22310" xr:uid="{00000000-0005-0000-0000-00009E570000}"/>
    <cellStyle name="Normal 63 2 4 2 3" xfId="22311" xr:uid="{00000000-0005-0000-0000-00009F570000}"/>
    <cellStyle name="Normal 63 2 4 3" xfId="22312" xr:uid="{00000000-0005-0000-0000-0000A0570000}"/>
    <cellStyle name="Normal 63 2 4 4" xfId="22313" xr:uid="{00000000-0005-0000-0000-0000A1570000}"/>
    <cellStyle name="Normal 63 2 5" xfId="22314" xr:uid="{00000000-0005-0000-0000-0000A2570000}"/>
    <cellStyle name="Normal 63 2 5 2" xfId="22315" xr:uid="{00000000-0005-0000-0000-0000A3570000}"/>
    <cellStyle name="Normal 63 2 5 2 2" xfId="22316" xr:uid="{00000000-0005-0000-0000-0000A4570000}"/>
    <cellStyle name="Normal 63 2 5 2 3" xfId="22317" xr:uid="{00000000-0005-0000-0000-0000A5570000}"/>
    <cellStyle name="Normal 63 2 5 3" xfId="22318" xr:uid="{00000000-0005-0000-0000-0000A6570000}"/>
    <cellStyle name="Normal 63 2 5 4" xfId="22319" xr:uid="{00000000-0005-0000-0000-0000A7570000}"/>
    <cellStyle name="Normal 63 2 6" xfId="22320" xr:uid="{00000000-0005-0000-0000-0000A8570000}"/>
    <cellStyle name="Normal 63 2 6 2" xfId="22321" xr:uid="{00000000-0005-0000-0000-0000A9570000}"/>
    <cellStyle name="Normal 63 2 6 3" xfId="22322" xr:uid="{00000000-0005-0000-0000-0000AA570000}"/>
    <cellStyle name="Normal 63 2 7" xfId="22323" xr:uid="{00000000-0005-0000-0000-0000AB570000}"/>
    <cellStyle name="Normal 63 2 8" xfId="22324" xr:uid="{00000000-0005-0000-0000-0000AC570000}"/>
    <cellStyle name="Normal 63 2 9" xfId="22325" xr:uid="{00000000-0005-0000-0000-0000AD570000}"/>
    <cellStyle name="Normal 63 3" xfId="22326" xr:uid="{00000000-0005-0000-0000-0000AE570000}"/>
    <cellStyle name="Normal 63 3 2" xfId="22327" xr:uid="{00000000-0005-0000-0000-0000AF570000}"/>
    <cellStyle name="Normal 63 3 2 2" xfId="22328" xr:uid="{00000000-0005-0000-0000-0000B0570000}"/>
    <cellStyle name="Normal 63 3 2 2 2" xfId="22329" xr:uid="{00000000-0005-0000-0000-0000B1570000}"/>
    <cellStyle name="Normal 63 3 2 2 3" xfId="22330" xr:uid="{00000000-0005-0000-0000-0000B2570000}"/>
    <cellStyle name="Normal 63 3 2 3" xfId="22331" xr:uid="{00000000-0005-0000-0000-0000B3570000}"/>
    <cellStyle name="Normal 63 3 2 4" xfId="22332" xr:uid="{00000000-0005-0000-0000-0000B4570000}"/>
    <cellStyle name="Normal 63 3 3" xfId="22333" xr:uid="{00000000-0005-0000-0000-0000B5570000}"/>
    <cellStyle name="Normal 63 3 3 2" xfId="22334" xr:uid="{00000000-0005-0000-0000-0000B6570000}"/>
    <cellStyle name="Normal 63 3 3 2 2" xfId="22335" xr:uid="{00000000-0005-0000-0000-0000B7570000}"/>
    <cellStyle name="Normal 63 3 3 2 3" xfId="22336" xr:uid="{00000000-0005-0000-0000-0000B8570000}"/>
    <cellStyle name="Normal 63 3 3 3" xfId="22337" xr:uid="{00000000-0005-0000-0000-0000B9570000}"/>
    <cellStyle name="Normal 63 3 3 4" xfId="22338" xr:uid="{00000000-0005-0000-0000-0000BA570000}"/>
    <cellStyle name="Normal 63 3 4" xfId="22339" xr:uid="{00000000-0005-0000-0000-0000BB570000}"/>
    <cellStyle name="Normal 63 3 4 2" xfId="22340" xr:uid="{00000000-0005-0000-0000-0000BC570000}"/>
    <cellStyle name="Normal 63 3 4 2 2" xfId="22341" xr:uid="{00000000-0005-0000-0000-0000BD570000}"/>
    <cellStyle name="Normal 63 3 4 2 3" xfId="22342" xr:uid="{00000000-0005-0000-0000-0000BE570000}"/>
    <cellStyle name="Normal 63 3 4 3" xfId="22343" xr:uid="{00000000-0005-0000-0000-0000BF570000}"/>
    <cellStyle name="Normal 63 3 4 4" xfId="22344" xr:uid="{00000000-0005-0000-0000-0000C0570000}"/>
    <cellStyle name="Normal 63 3 5" xfId="22345" xr:uid="{00000000-0005-0000-0000-0000C1570000}"/>
    <cellStyle name="Normal 63 3 5 2" xfId="22346" xr:uid="{00000000-0005-0000-0000-0000C2570000}"/>
    <cellStyle name="Normal 63 3 5 3" xfId="22347" xr:uid="{00000000-0005-0000-0000-0000C3570000}"/>
    <cellStyle name="Normal 63 3 6" xfId="22348" xr:uid="{00000000-0005-0000-0000-0000C4570000}"/>
    <cellStyle name="Normal 63 3 7" xfId="22349" xr:uid="{00000000-0005-0000-0000-0000C5570000}"/>
    <cellStyle name="Normal 63 4" xfId="22350" xr:uid="{00000000-0005-0000-0000-0000C6570000}"/>
    <cellStyle name="Normal 63 5" xfId="22351" xr:uid="{00000000-0005-0000-0000-0000C7570000}"/>
    <cellStyle name="Normal 63 5 2" xfId="22352" xr:uid="{00000000-0005-0000-0000-0000C8570000}"/>
    <cellStyle name="Normal 63 5 2 2" xfId="22353" xr:uid="{00000000-0005-0000-0000-0000C9570000}"/>
    <cellStyle name="Normal 63 5 2 3" xfId="22354" xr:uid="{00000000-0005-0000-0000-0000CA570000}"/>
    <cellStyle name="Normal 63 5 3" xfId="22355" xr:uid="{00000000-0005-0000-0000-0000CB570000}"/>
    <cellStyle name="Normal 63 5 4" xfId="22356" xr:uid="{00000000-0005-0000-0000-0000CC570000}"/>
    <cellStyle name="Normal 63 6" xfId="22357" xr:uid="{00000000-0005-0000-0000-0000CD570000}"/>
    <cellStyle name="Normal 63 6 2" xfId="22358" xr:uid="{00000000-0005-0000-0000-0000CE570000}"/>
    <cellStyle name="Normal 63 6 2 2" xfId="22359" xr:uid="{00000000-0005-0000-0000-0000CF570000}"/>
    <cellStyle name="Normal 63 6 2 3" xfId="22360" xr:uid="{00000000-0005-0000-0000-0000D0570000}"/>
    <cellStyle name="Normal 63 6 3" xfId="22361" xr:uid="{00000000-0005-0000-0000-0000D1570000}"/>
    <cellStyle name="Normal 63 6 4" xfId="22362" xr:uid="{00000000-0005-0000-0000-0000D2570000}"/>
    <cellStyle name="Normal 63 7" xfId="22363" xr:uid="{00000000-0005-0000-0000-0000D3570000}"/>
    <cellStyle name="Normal 63 7 2" xfId="22364" xr:uid="{00000000-0005-0000-0000-0000D4570000}"/>
    <cellStyle name="Normal 63 7 2 2" xfId="22365" xr:uid="{00000000-0005-0000-0000-0000D5570000}"/>
    <cellStyle name="Normal 63 7 2 3" xfId="22366" xr:uid="{00000000-0005-0000-0000-0000D6570000}"/>
    <cellStyle name="Normal 63 7 3" xfId="22367" xr:uid="{00000000-0005-0000-0000-0000D7570000}"/>
    <cellStyle name="Normal 63 7 4" xfId="22368" xr:uid="{00000000-0005-0000-0000-0000D8570000}"/>
    <cellStyle name="Normal 63 8" xfId="22369" xr:uid="{00000000-0005-0000-0000-0000D9570000}"/>
    <cellStyle name="Normal 63 8 2" xfId="22370" xr:uid="{00000000-0005-0000-0000-0000DA570000}"/>
    <cellStyle name="Normal 63 8 3" xfId="22371" xr:uid="{00000000-0005-0000-0000-0000DB570000}"/>
    <cellStyle name="Normal 63 9" xfId="22372" xr:uid="{00000000-0005-0000-0000-0000DC570000}"/>
    <cellStyle name="Normal 64" xfId="22373" xr:uid="{00000000-0005-0000-0000-0000DD570000}"/>
    <cellStyle name="Normal 64 10" xfId="22374" xr:uid="{00000000-0005-0000-0000-0000DE570000}"/>
    <cellStyle name="Normal 64 11" xfId="22375" xr:uid="{00000000-0005-0000-0000-0000DF570000}"/>
    <cellStyle name="Normal 64 2" xfId="22376" xr:uid="{00000000-0005-0000-0000-0000E0570000}"/>
    <cellStyle name="Normal 64 2 2" xfId="22377" xr:uid="{00000000-0005-0000-0000-0000E1570000}"/>
    <cellStyle name="Normal 64 2 2 2" xfId="22378" xr:uid="{00000000-0005-0000-0000-0000E2570000}"/>
    <cellStyle name="Normal 64 2 2 2 2" xfId="22379" xr:uid="{00000000-0005-0000-0000-0000E3570000}"/>
    <cellStyle name="Normal 64 2 2 2 2 2" xfId="22380" xr:uid="{00000000-0005-0000-0000-0000E4570000}"/>
    <cellStyle name="Normal 64 2 2 2 2 3" xfId="22381" xr:uid="{00000000-0005-0000-0000-0000E5570000}"/>
    <cellStyle name="Normal 64 2 2 2 3" xfId="22382" xr:uid="{00000000-0005-0000-0000-0000E6570000}"/>
    <cellStyle name="Normal 64 2 2 2 4" xfId="22383" xr:uid="{00000000-0005-0000-0000-0000E7570000}"/>
    <cellStyle name="Normal 64 2 2 3" xfId="22384" xr:uid="{00000000-0005-0000-0000-0000E8570000}"/>
    <cellStyle name="Normal 64 2 2 3 2" xfId="22385" xr:uid="{00000000-0005-0000-0000-0000E9570000}"/>
    <cellStyle name="Normal 64 2 2 3 2 2" xfId="22386" xr:uid="{00000000-0005-0000-0000-0000EA570000}"/>
    <cellStyle name="Normal 64 2 2 3 2 3" xfId="22387" xr:uid="{00000000-0005-0000-0000-0000EB570000}"/>
    <cellStyle name="Normal 64 2 2 3 3" xfId="22388" xr:uid="{00000000-0005-0000-0000-0000EC570000}"/>
    <cellStyle name="Normal 64 2 2 3 4" xfId="22389" xr:uid="{00000000-0005-0000-0000-0000ED570000}"/>
    <cellStyle name="Normal 64 2 2 4" xfId="22390" xr:uid="{00000000-0005-0000-0000-0000EE570000}"/>
    <cellStyle name="Normal 64 2 2 4 2" xfId="22391" xr:uid="{00000000-0005-0000-0000-0000EF570000}"/>
    <cellStyle name="Normal 64 2 2 4 2 2" xfId="22392" xr:uid="{00000000-0005-0000-0000-0000F0570000}"/>
    <cellStyle name="Normal 64 2 2 4 2 3" xfId="22393" xr:uid="{00000000-0005-0000-0000-0000F1570000}"/>
    <cellStyle name="Normal 64 2 2 4 3" xfId="22394" xr:uid="{00000000-0005-0000-0000-0000F2570000}"/>
    <cellStyle name="Normal 64 2 2 4 4" xfId="22395" xr:uid="{00000000-0005-0000-0000-0000F3570000}"/>
    <cellStyle name="Normal 64 2 2 5" xfId="22396" xr:uid="{00000000-0005-0000-0000-0000F4570000}"/>
    <cellStyle name="Normal 64 2 2 5 2" xfId="22397" xr:uid="{00000000-0005-0000-0000-0000F5570000}"/>
    <cellStyle name="Normal 64 2 2 5 3" xfId="22398" xr:uid="{00000000-0005-0000-0000-0000F6570000}"/>
    <cellStyle name="Normal 64 2 2 6" xfId="22399" xr:uid="{00000000-0005-0000-0000-0000F7570000}"/>
    <cellStyle name="Normal 64 2 2 7" xfId="22400" xr:uid="{00000000-0005-0000-0000-0000F8570000}"/>
    <cellStyle name="Normal 64 2 3" xfId="22401" xr:uid="{00000000-0005-0000-0000-0000F9570000}"/>
    <cellStyle name="Normal 64 2 3 2" xfId="22402" xr:uid="{00000000-0005-0000-0000-0000FA570000}"/>
    <cellStyle name="Normal 64 2 3 2 2" xfId="22403" xr:uid="{00000000-0005-0000-0000-0000FB570000}"/>
    <cellStyle name="Normal 64 2 3 2 3" xfId="22404" xr:uid="{00000000-0005-0000-0000-0000FC570000}"/>
    <cellStyle name="Normal 64 2 3 3" xfId="22405" xr:uid="{00000000-0005-0000-0000-0000FD570000}"/>
    <cellStyle name="Normal 64 2 3 4" xfId="22406" xr:uid="{00000000-0005-0000-0000-0000FE570000}"/>
    <cellStyle name="Normal 64 2 4" xfId="22407" xr:uid="{00000000-0005-0000-0000-0000FF570000}"/>
    <cellStyle name="Normal 64 2 4 2" xfId="22408" xr:uid="{00000000-0005-0000-0000-000000580000}"/>
    <cellStyle name="Normal 64 2 4 2 2" xfId="22409" xr:uid="{00000000-0005-0000-0000-000001580000}"/>
    <cellStyle name="Normal 64 2 4 2 3" xfId="22410" xr:uid="{00000000-0005-0000-0000-000002580000}"/>
    <cellStyle name="Normal 64 2 4 3" xfId="22411" xr:uid="{00000000-0005-0000-0000-000003580000}"/>
    <cellStyle name="Normal 64 2 4 4" xfId="22412" xr:uid="{00000000-0005-0000-0000-000004580000}"/>
    <cellStyle name="Normal 64 2 5" xfId="22413" xr:uid="{00000000-0005-0000-0000-000005580000}"/>
    <cellStyle name="Normal 64 2 5 2" xfId="22414" xr:uid="{00000000-0005-0000-0000-000006580000}"/>
    <cellStyle name="Normal 64 2 5 2 2" xfId="22415" xr:uid="{00000000-0005-0000-0000-000007580000}"/>
    <cellStyle name="Normal 64 2 5 2 3" xfId="22416" xr:uid="{00000000-0005-0000-0000-000008580000}"/>
    <cellStyle name="Normal 64 2 5 3" xfId="22417" xr:uid="{00000000-0005-0000-0000-000009580000}"/>
    <cellStyle name="Normal 64 2 5 4" xfId="22418" xr:uid="{00000000-0005-0000-0000-00000A580000}"/>
    <cellStyle name="Normal 64 2 6" xfId="22419" xr:uid="{00000000-0005-0000-0000-00000B580000}"/>
    <cellStyle name="Normal 64 2 6 2" xfId="22420" xr:uid="{00000000-0005-0000-0000-00000C580000}"/>
    <cellStyle name="Normal 64 2 6 3" xfId="22421" xr:uid="{00000000-0005-0000-0000-00000D580000}"/>
    <cellStyle name="Normal 64 2 7" xfId="22422" xr:uid="{00000000-0005-0000-0000-00000E580000}"/>
    <cellStyle name="Normal 64 2 8" xfId="22423" xr:uid="{00000000-0005-0000-0000-00000F580000}"/>
    <cellStyle name="Normal 64 2 9" xfId="22424" xr:uid="{00000000-0005-0000-0000-000010580000}"/>
    <cellStyle name="Normal 64 3" xfId="22425" xr:uid="{00000000-0005-0000-0000-000011580000}"/>
    <cellStyle name="Normal 64 3 2" xfId="22426" xr:uid="{00000000-0005-0000-0000-000012580000}"/>
    <cellStyle name="Normal 64 3 2 2" xfId="22427" xr:uid="{00000000-0005-0000-0000-000013580000}"/>
    <cellStyle name="Normal 64 3 2 2 2" xfId="22428" xr:uid="{00000000-0005-0000-0000-000014580000}"/>
    <cellStyle name="Normal 64 3 2 2 3" xfId="22429" xr:uid="{00000000-0005-0000-0000-000015580000}"/>
    <cellStyle name="Normal 64 3 2 3" xfId="22430" xr:uid="{00000000-0005-0000-0000-000016580000}"/>
    <cellStyle name="Normal 64 3 2 4" xfId="22431" xr:uid="{00000000-0005-0000-0000-000017580000}"/>
    <cellStyle name="Normal 64 3 3" xfId="22432" xr:uid="{00000000-0005-0000-0000-000018580000}"/>
    <cellStyle name="Normal 64 3 3 2" xfId="22433" xr:uid="{00000000-0005-0000-0000-000019580000}"/>
    <cellStyle name="Normal 64 3 3 2 2" xfId="22434" xr:uid="{00000000-0005-0000-0000-00001A580000}"/>
    <cellStyle name="Normal 64 3 3 2 3" xfId="22435" xr:uid="{00000000-0005-0000-0000-00001B580000}"/>
    <cellStyle name="Normal 64 3 3 3" xfId="22436" xr:uid="{00000000-0005-0000-0000-00001C580000}"/>
    <cellStyle name="Normal 64 3 3 4" xfId="22437" xr:uid="{00000000-0005-0000-0000-00001D580000}"/>
    <cellStyle name="Normal 64 3 4" xfId="22438" xr:uid="{00000000-0005-0000-0000-00001E580000}"/>
    <cellStyle name="Normal 64 3 4 2" xfId="22439" xr:uid="{00000000-0005-0000-0000-00001F580000}"/>
    <cellStyle name="Normal 64 3 4 2 2" xfId="22440" xr:uid="{00000000-0005-0000-0000-000020580000}"/>
    <cellStyle name="Normal 64 3 4 2 3" xfId="22441" xr:uid="{00000000-0005-0000-0000-000021580000}"/>
    <cellStyle name="Normal 64 3 4 3" xfId="22442" xr:uid="{00000000-0005-0000-0000-000022580000}"/>
    <cellStyle name="Normal 64 3 4 4" xfId="22443" xr:uid="{00000000-0005-0000-0000-000023580000}"/>
    <cellStyle name="Normal 64 3 5" xfId="22444" xr:uid="{00000000-0005-0000-0000-000024580000}"/>
    <cellStyle name="Normal 64 3 5 2" xfId="22445" xr:uid="{00000000-0005-0000-0000-000025580000}"/>
    <cellStyle name="Normal 64 3 5 3" xfId="22446" xr:uid="{00000000-0005-0000-0000-000026580000}"/>
    <cellStyle name="Normal 64 3 6" xfId="22447" xr:uid="{00000000-0005-0000-0000-000027580000}"/>
    <cellStyle name="Normal 64 3 7" xfId="22448" xr:uid="{00000000-0005-0000-0000-000028580000}"/>
    <cellStyle name="Normal 64 4" xfId="22449" xr:uid="{00000000-0005-0000-0000-000029580000}"/>
    <cellStyle name="Normal 64 5" xfId="22450" xr:uid="{00000000-0005-0000-0000-00002A580000}"/>
    <cellStyle name="Normal 64 5 2" xfId="22451" xr:uid="{00000000-0005-0000-0000-00002B580000}"/>
    <cellStyle name="Normal 64 5 2 2" xfId="22452" xr:uid="{00000000-0005-0000-0000-00002C580000}"/>
    <cellStyle name="Normal 64 5 2 3" xfId="22453" xr:uid="{00000000-0005-0000-0000-00002D580000}"/>
    <cellStyle name="Normal 64 5 3" xfId="22454" xr:uid="{00000000-0005-0000-0000-00002E580000}"/>
    <cellStyle name="Normal 64 5 4" xfId="22455" xr:uid="{00000000-0005-0000-0000-00002F580000}"/>
    <cellStyle name="Normal 64 6" xfId="22456" xr:uid="{00000000-0005-0000-0000-000030580000}"/>
    <cellStyle name="Normal 64 6 2" xfId="22457" xr:uid="{00000000-0005-0000-0000-000031580000}"/>
    <cellStyle name="Normal 64 6 2 2" xfId="22458" xr:uid="{00000000-0005-0000-0000-000032580000}"/>
    <cellStyle name="Normal 64 6 2 3" xfId="22459" xr:uid="{00000000-0005-0000-0000-000033580000}"/>
    <cellStyle name="Normal 64 6 3" xfId="22460" xr:uid="{00000000-0005-0000-0000-000034580000}"/>
    <cellStyle name="Normal 64 6 4" xfId="22461" xr:uid="{00000000-0005-0000-0000-000035580000}"/>
    <cellStyle name="Normal 64 7" xfId="22462" xr:uid="{00000000-0005-0000-0000-000036580000}"/>
    <cellStyle name="Normal 64 7 2" xfId="22463" xr:uid="{00000000-0005-0000-0000-000037580000}"/>
    <cellStyle name="Normal 64 7 2 2" xfId="22464" xr:uid="{00000000-0005-0000-0000-000038580000}"/>
    <cellStyle name="Normal 64 7 2 3" xfId="22465" xr:uid="{00000000-0005-0000-0000-000039580000}"/>
    <cellStyle name="Normal 64 7 3" xfId="22466" xr:uid="{00000000-0005-0000-0000-00003A580000}"/>
    <cellStyle name="Normal 64 7 4" xfId="22467" xr:uid="{00000000-0005-0000-0000-00003B580000}"/>
    <cellStyle name="Normal 64 8" xfId="22468" xr:uid="{00000000-0005-0000-0000-00003C580000}"/>
    <cellStyle name="Normal 64 8 2" xfId="22469" xr:uid="{00000000-0005-0000-0000-00003D580000}"/>
    <cellStyle name="Normal 64 8 3" xfId="22470" xr:uid="{00000000-0005-0000-0000-00003E580000}"/>
    <cellStyle name="Normal 64 9" xfId="22471" xr:uid="{00000000-0005-0000-0000-00003F580000}"/>
    <cellStyle name="Normal 65" xfId="22472" xr:uid="{00000000-0005-0000-0000-000040580000}"/>
    <cellStyle name="Normal 65 10" xfId="22473" xr:uid="{00000000-0005-0000-0000-000041580000}"/>
    <cellStyle name="Normal 65 11" xfId="22474" xr:uid="{00000000-0005-0000-0000-000042580000}"/>
    <cellStyle name="Normal 65 2" xfId="22475" xr:uid="{00000000-0005-0000-0000-000043580000}"/>
    <cellStyle name="Normal 65 2 2" xfId="22476" xr:uid="{00000000-0005-0000-0000-000044580000}"/>
    <cellStyle name="Normal 65 2 2 2" xfId="22477" xr:uid="{00000000-0005-0000-0000-000045580000}"/>
    <cellStyle name="Normal 65 2 2 2 2" xfId="22478" xr:uid="{00000000-0005-0000-0000-000046580000}"/>
    <cellStyle name="Normal 65 2 2 2 2 2" xfId="22479" xr:uid="{00000000-0005-0000-0000-000047580000}"/>
    <cellStyle name="Normal 65 2 2 2 2 3" xfId="22480" xr:uid="{00000000-0005-0000-0000-000048580000}"/>
    <cellStyle name="Normal 65 2 2 2 3" xfId="22481" xr:uid="{00000000-0005-0000-0000-000049580000}"/>
    <cellStyle name="Normal 65 2 2 2 4" xfId="22482" xr:uid="{00000000-0005-0000-0000-00004A580000}"/>
    <cellStyle name="Normal 65 2 2 3" xfId="22483" xr:uid="{00000000-0005-0000-0000-00004B580000}"/>
    <cellStyle name="Normal 65 2 2 3 2" xfId="22484" xr:uid="{00000000-0005-0000-0000-00004C580000}"/>
    <cellStyle name="Normal 65 2 2 3 2 2" xfId="22485" xr:uid="{00000000-0005-0000-0000-00004D580000}"/>
    <cellStyle name="Normal 65 2 2 3 2 3" xfId="22486" xr:uid="{00000000-0005-0000-0000-00004E580000}"/>
    <cellStyle name="Normal 65 2 2 3 3" xfId="22487" xr:uid="{00000000-0005-0000-0000-00004F580000}"/>
    <cellStyle name="Normal 65 2 2 3 4" xfId="22488" xr:uid="{00000000-0005-0000-0000-000050580000}"/>
    <cellStyle name="Normal 65 2 2 4" xfId="22489" xr:uid="{00000000-0005-0000-0000-000051580000}"/>
    <cellStyle name="Normal 65 2 2 4 2" xfId="22490" xr:uid="{00000000-0005-0000-0000-000052580000}"/>
    <cellStyle name="Normal 65 2 2 4 2 2" xfId="22491" xr:uid="{00000000-0005-0000-0000-000053580000}"/>
    <cellStyle name="Normal 65 2 2 4 2 3" xfId="22492" xr:uid="{00000000-0005-0000-0000-000054580000}"/>
    <cellStyle name="Normal 65 2 2 4 3" xfId="22493" xr:uid="{00000000-0005-0000-0000-000055580000}"/>
    <cellStyle name="Normal 65 2 2 4 4" xfId="22494" xr:uid="{00000000-0005-0000-0000-000056580000}"/>
    <cellStyle name="Normal 65 2 2 5" xfId="22495" xr:uid="{00000000-0005-0000-0000-000057580000}"/>
    <cellStyle name="Normal 65 2 2 5 2" xfId="22496" xr:uid="{00000000-0005-0000-0000-000058580000}"/>
    <cellStyle name="Normal 65 2 2 5 3" xfId="22497" xr:uid="{00000000-0005-0000-0000-000059580000}"/>
    <cellStyle name="Normal 65 2 2 6" xfId="22498" xr:uid="{00000000-0005-0000-0000-00005A580000}"/>
    <cellStyle name="Normal 65 2 2 7" xfId="22499" xr:uid="{00000000-0005-0000-0000-00005B580000}"/>
    <cellStyle name="Normal 65 2 3" xfId="22500" xr:uid="{00000000-0005-0000-0000-00005C580000}"/>
    <cellStyle name="Normal 65 2 3 2" xfId="22501" xr:uid="{00000000-0005-0000-0000-00005D580000}"/>
    <cellStyle name="Normal 65 2 3 2 2" xfId="22502" xr:uid="{00000000-0005-0000-0000-00005E580000}"/>
    <cellStyle name="Normal 65 2 3 2 3" xfId="22503" xr:uid="{00000000-0005-0000-0000-00005F580000}"/>
    <cellStyle name="Normal 65 2 3 3" xfId="22504" xr:uid="{00000000-0005-0000-0000-000060580000}"/>
    <cellStyle name="Normal 65 2 3 4" xfId="22505" xr:uid="{00000000-0005-0000-0000-000061580000}"/>
    <cellStyle name="Normal 65 2 4" xfId="22506" xr:uid="{00000000-0005-0000-0000-000062580000}"/>
    <cellStyle name="Normal 65 2 4 2" xfId="22507" xr:uid="{00000000-0005-0000-0000-000063580000}"/>
    <cellStyle name="Normal 65 2 4 2 2" xfId="22508" xr:uid="{00000000-0005-0000-0000-000064580000}"/>
    <cellStyle name="Normal 65 2 4 2 3" xfId="22509" xr:uid="{00000000-0005-0000-0000-000065580000}"/>
    <cellStyle name="Normal 65 2 4 3" xfId="22510" xr:uid="{00000000-0005-0000-0000-000066580000}"/>
    <cellStyle name="Normal 65 2 4 4" xfId="22511" xr:uid="{00000000-0005-0000-0000-000067580000}"/>
    <cellStyle name="Normal 65 2 5" xfId="22512" xr:uid="{00000000-0005-0000-0000-000068580000}"/>
    <cellStyle name="Normal 65 2 5 2" xfId="22513" xr:uid="{00000000-0005-0000-0000-000069580000}"/>
    <cellStyle name="Normal 65 2 5 2 2" xfId="22514" xr:uid="{00000000-0005-0000-0000-00006A580000}"/>
    <cellStyle name="Normal 65 2 5 2 3" xfId="22515" xr:uid="{00000000-0005-0000-0000-00006B580000}"/>
    <cellStyle name="Normal 65 2 5 3" xfId="22516" xr:uid="{00000000-0005-0000-0000-00006C580000}"/>
    <cellStyle name="Normal 65 2 5 4" xfId="22517" xr:uid="{00000000-0005-0000-0000-00006D580000}"/>
    <cellStyle name="Normal 65 2 6" xfId="22518" xr:uid="{00000000-0005-0000-0000-00006E580000}"/>
    <cellStyle name="Normal 65 2 6 2" xfId="22519" xr:uid="{00000000-0005-0000-0000-00006F580000}"/>
    <cellStyle name="Normal 65 2 6 3" xfId="22520" xr:uid="{00000000-0005-0000-0000-000070580000}"/>
    <cellStyle name="Normal 65 2 7" xfId="22521" xr:uid="{00000000-0005-0000-0000-000071580000}"/>
    <cellStyle name="Normal 65 2 8" xfId="22522" xr:uid="{00000000-0005-0000-0000-000072580000}"/>
    <cellStyle name="Normal 65 2 9" xfId="22523" xr:uid="{00000000-0005-0000-0000-000073580000}"/>
    <cellStyle name="Normal 65 3" xfId="22524" xr:uid="{00000000-0005-0000-0000-000074580000}"/>
    <cellStyle name="Normal 65 3 2" xfId="22525" xr:uid="{00000000-0005-0000-0000-000075580000}"/>
    <cellStyle name="Normal 65 3 2 2" xfId="22526" xr:uid="{00000000-0005-0000-0000-000076580000}"/>
    <cellStyle name="Normal 65 3 2 2 2" xfId="22527" xr:uid="{00000000-0005-0000-0000-000077580000}"/>
    <cellStyle name="Normal 65 3 2 2 3" xfId="22528" xr:uid="{00000000-0005-0000-0000-000078580000}"/>
    <cellStyle name="Normal 65 3 2 3" xfId="22529" xr:uid="{00000000-0005-0000-0000-000079580000}"/>
    <cellStyle name="Normal 65 3 2 4" xfId="22530" xr:uid="{00000000-0005-0000-0000-00007A580000}"/>
    <cellStyle name="Normal 65 3 3" xfId="22531" xr:uid="{00000000-0005-0000-0000-00007B580000}"/>
    <cellStyle name="Normal 65 3 3 2" xfId="22532" xr:uid="{00000000-0005-0000-0000-00007C580000}"/>
    <cellStyle name="Normal 65 3 3 2 2" xfId="22533" xr:uid="{00000000-0005-0000-0000-00007D580000}"/>
    <cellStyle name="Normal 65 3 3 2 3" xfId="22534" xr:uid="{00000000-0005-0000-0000-00007E580000}"/>
    <cellStyle name="Normal 65 3 3 3" xfId="22535" xr:uid="{00000000-0005-0000-0000-00007F580000}"/>
    <cellStyle name="Normal 65 3 3 4" xfId="22536" xr:uid="{00000000-0005-0000-0000-000080580000}"/>
    <cellStyle name="Normal 65 3 4" xfId="22537" xr:uid="{00000000-0005-0000-0000-000081580000}"/>
    <cellStyle name="Normal 65 3 4 2" xfId="22538" xr:uid="{00000000-0005-0000-0000-000082580000}"/>
    <cellStyle name="Normal 65 3 4 2 2" xfId="22539" xr:uid="{00000000-0005-0000-0000-000083580000}"/>
    <cellStyle name="Normal 65 3 4 2 3" xfId="22540" xr:uid="{00000000-0005-0000-0000-000084580000}"/>
    <cellStyle name="Normal 65 3 4 3" xfId="22541" xr:uid="{00000000-0005-0000-0000-000085580000}"/>
    <cellStyle name="Normal 65 3 4 4" xfId="22542" xr:uid="{00000000-0005-0000-0000-000086580000}"/>
    <cellStyle name="Normal 65 3 5" xfId="22543" xr:uid="{00000000-0005-0000-0000-000087580000}"/>
    <cellStyle name="Normal 65 3 5 2" xfId="22544" xr:uid="{00000000-0005-0000-0000-000088580000}"/>
    <cellStyle name="Normal 65 3 5 3" xfId="22545" xr:uid="{00000000-0005-0000-0000-000089580000}"/>
    <cellStyle name="Normal 65 3 6" xfId="22546" xr:uid="{00000000-0005-0000-0000-00008A580000}"/>
    <cellStyle name="Normal 65 3 7" xfId="22547" xr:uid="{00000000-0005-0000-0000-00008B580000}"/>
    <cellStyle name="Normal 65 4" xfId="22548" xr:uid="{00000000-0005-0000-0000-00008C580000}"/>
    <cellStyle name="Normal 65 5" xfId="22549" xr:uid="{00000000-0005-0000-0000-00008D580000}"/>
    <cellStyle name="Normal 65 5 2" xfId="22550" xr:uid="{00000000-0005-0000-0000-00008E580000}"/>
    <cellStyle name="Normal 65 5 2 2" xfId="22551" xr:uid="{00000000-0005-0000-0000-00008F580000}"/>
    <cellStyle name="Normal 65 5 2 3" xfId="22552" xr:uid="{00000000-0005-0000-0000-000090580000}"/>
    <cellStyle name="Normal 65 5 3" xfId="22553" xr:uid="{00000000-0005-0000-0000-000091580000}"/>
    <cellStyle name="Normal 65 5 4" xfId="22554" xr:uid="{00000000-0005-0000-0000-000092580000}"/>
    <cellStyle name="Normal 65 6" xfId="22555" xr:uid="{00000000-0005-0000-0000-000093580000}"/>
    <cellStyle name="Normal 65 6 2" xfId="22556" xr:uid="{00000000-0005-0000-0000-000094580000}"/>
    <cellStyle name="Normal 65 6 2 2" xfId="22557" xr:uid="{00000000-0005-0000-0000-000095580000}"/>
    <cellStyle name="Normal 65 6 2 3" xfId="22558" xr:uid="{00000000-0005-0000-0000-000096580000}"/>
    <cellStyle name="Normal 65 6 3" xfId="22559" xr:uid="{00000000-0005-0000-0000-000097580000}"/>
    <cellStyle name="Normal 65 6 4" xfId="22560" xr:uid="{00000000-0005-0000-0000-000098580000}"/>
    <cellStyle name="Normal 65 7" xfId="22561" xr:uid="{00000000-0005-0000-0000-000099580000}"/>
    <cellStyle name="Normal 65 7 2" xfId="22562" xr:uid="{00000000-0005-0000-0000-00009A580000}"/>
    <cellStyle name="Normal 65 7 2 2" xfId="22563" xr:uid="{00000000-0005-0000-0000-00009B580000}"/>
    <cellStyle name="Normal 65 7 2 3" xfId="22564" xr:uid="{00000000-0005-0000-0000-00009C580000}"/>
    <cellStyle name="Normal 65 7 3" xfId="22565" xr:uid="{00000000-0005-0000-0000-00009D580000}"/>
    <cellStyle name="Normal 65 7 4" xfId="22566" xr:uid="{00000000-0005-0000-0000-00009E580000}"/>
    <cellStyle name="Normal 65 8" xfId="22567" xr:uid="{00000000-0005-0000-0000-00009F580000}"/>
    <cellStyle name="Normal 65 8 2" xfId="22568" xr:uid="{00000000-0005-0000-0000-0000A0580000}"/>
    <cellStyle name="Normal 65 8 3" xfId="22569" xr:uid="{00000000-0005-0000-0000-0000A1580000}"/>
    <cellStyle name="Normal 65 9" xfId="22570" xr:uid="{00000000-0005-0000-0000-0000A2580000}"/>
    <cellStyle name="Normal 66" xfId="22571" xr:uid="{00000000-0005-0000-0000-0000A3580000}"/>
    <cellStyle name="Normal 66 10" xfId="22572" xr:uid="{00000000-0005-0000-0000-0000A4580000}"/>
    <cellStyle name="Normal 66 11" xfId="22573" xr:uid="{00000000-0005-0000-0000-0000A5580000}"/>
    <cellStyle name="Normal 66 2" xfId="22574" xr:uid="{00000000-0005-0000-0000-0000A6580000}"/>
    <cellStyle name="Normal 66 2 2" xfId="22575" xr:uid="{00000000-0005-0000-0000-0000A7580000}"/>
    <cellStyle name="Normal 66 2 2 2" xfId="22576" xr:uid="{00000000-0005-0000-0000-0000A8580000}"/>
    <cellStyle name="Normal 66 2 2 2 2" xfId="22577" xr:uid="{00000000-0005-0000-0000-0000A9580000}"/>
    <cellStyle name="Normal 66 2 2 2 2 2" xfId="22578" xr:uid="{00000000-0005-0000-0000-0000AA580000}"/>
    <cellStyle name="Normal 66 2 2 2 2 3" xfId="22579" xr:uid="{00000000-0005-0000-0000-0000AB580000}"/>
    <cellStyle name="Normal 66 2 2 2 3" xfId="22580" xr:uid="{00000000-0005-0000-0000-0000AC580000}"/>
    <cellStyle name="Normal 66 2 2 2 4" xfId="22581" xr:uid="{00000000-0005-0000-0000-0000AD580000}"/>
    <cellStyle name="Normal 66 2 2 3" xfId="22582" xr:uid="{00000000-0005-0000-0000-0000AE580000}"/>
    <cellStyle name="Normal 66 2 2 3 2" xfId="22583" xr:uid="{00000000-0005-0000-0000-0000AF580000}"/>
    <cellStyle name="Normal 66 2 2 3 2 2" xfId="22584" xr:uid="{00000000-0005-0000-0000-0000B0580000}"/>
    <cellStyle name="Normal 66 2 2 3 2 3" xfId="22585" xr:uid="{00000000-0005-0000-0000-0000B1580000}"/>
    <cellStyle name="Normal 66 2 2 3 3" xfId="22586" xr:uid="{00000000-0005-0000-0000-0000B2580000}"/>
    <cellStyle name="Normal 66 2 2 3 4" xfId="22587" xr:uid="{00000000-0005-0000-0000-0000B3580000}"/>
    <cellStyle name="Normal 66 2 2 4" xfId="22588" xr:uid="{00000000-0005-0000-0000-0000B4580000}"/>
    <cellStyle name="Normal 66 2 2 4 2" xfId="22589" xr:uid="{00000000-0005-0000-0000-0000B5580000}"/>
    <cellStyle name="Normal 66 2 2 4 2 2" xfId="22590" xr:uid="{00000000-0005-0000-0000-0000B6580000}"/>
    <cellStyle name="Normal 66 2 2 4 2 3" xfId="22591" xr:uid="{00000000-0005-0000-0000-0000B7580000}"/>
    <cellStyle name="Normal 66 2 2 4 3" xfId="22592" xr:uid="{00000000-0005-0000-0000-0000B8580000}"/>
    <cellStyle name="Normal 66 2 2 4 4" xfId="22593" xr:uid="{00000000-0005-0000-0000-0000B9580000}"/>
    <cellStyle name="Normal 66 2 2 5" xfId="22594" xr:uid="{00000000-0005-0000-0000-0000BA580000}"/>
    <cellStyle name="Normal 66 2 2 5 2" xfId="22595" xr:uid="{00000000-0005-0000-0000-0000BB580000}"/>
    <cellStyle name="Normal 66 2 2 5 3" xfId="22596" xr:uid="{00000000-0005-0000-0000-0000BC580000}"/>
    <cellStyle name="Normal 66 2 2 6" xfId="22597" xr:uid="{00000000-0005-0000-0000-0000BD580000}"/>
    <cellStyle name="Normal 66 2 2 7" xfId="22598" xr:uid="{00000000-0005-0000-0000-0000BE580000}"/>
    <cellStyle name="Normal 66 2 3" xfId="22599" xr:uid="{00000000-0005-0000-0000-0000BF580000}"/>
    <cellStyle name="Normal 66 2 3 2" xfId="22600" xr:uid="{00000000-0005-0000-0000-0000C0580000}"/>
    <cellStyle name="Normal 66 2 3 2 2" xfId="22601" xr:uid="{00000000-0005-0000-0000-0000C1580000}"/>
    <cellStyle name="Normal 66 2 3 2 3" xfId="22602" xr:uid="{00000000-0005-0000-0000-0000C2580000}"/>
    <cellStyle name="Normal 66 2 3 3" xfId="22603" xr:uid="{00000000-0005-0000-0000-0000C3580000}"/>
    <cellStyle name="Normal 66 2 3 4" xfId="22604" xr:uid="{00000000-0005-0000-0000-0000C4580000}"/>
    <cellStyle name="Normal 66 2 4" xfId="22605" xr:uid="{00000000-0005-0000-0000-0000C5580000}"/>
    <cellStyle name="Normal 66 2 4 2" xfId="22606" xr:uid="{00000000-0005-0000-0000-0000C6580000}"/>
    <cellStyle name="Normal 66 2 4 2 2" xfId="22607" xr:uid="{00000000-0005-0000-0000-0000C7580000}"/>
    <cellStyle name="Normal 66 2 4 2 3" xfId="22608" xr:uid="{00000000-0005-0000-0000-0000C8580000}"/>
    <cellStyle name="Normal 66 2 4 3" xfId="22609" xr:uid="{00000000-0005-0000-0000-0000C9580000}"/>
    <cellStyle name="Normal 66 2 4 4" xfId="22610" xr:uid="{00000000-0005-0000-0000-0000CA580000}"/>
    <cellStyle name="Normal 66 2 5" xfId="22611" xr:uid="{00000000-0005-0000-0000-0000CB580000}"/>
    <cellStyle name="Normal 66 2 5 2" xfId="22612" xr:uid="{00000000-0005-0000-0000-0000CC580000}"/>
    <cellStyle name="Normal 66 2 5 2 2" xfId="22613" xr:uid="{00000000-0005-0000-0000-0000CD580000}"/>
    <cellStyle name="Normal 66 2 5 2 3" xfId="22614" xr:uid="{00000000-0005-0000-0000-0000CE580000}"/>
    <cellStyle name="Normal 66 2 5 3" xfId="22615" xr:uid="{00000000-0005-0000-0000-0000CF580000}"/>
    <cellStyle name="Normal 66 2 5 4" xfId="22616" xr:uid="{00000000-0005-0000-0000-0000D0580000}"/>
    <cellStyle name="Normal 66 2 6" xfId="22617" xr:uid="{00000000-0005-0000-0000-0000D1580000}"/>
    <cellStyle name="Normal 66 2 6 2" xfId="22618" xr:uid="{00000000-0005-0000-0000-0000D2580000}"/>
    <cellStyle name="Normal 66 2 6 3" xfId="22619" xr:uid="{00000000-0005-0000-0000-0000D3580000}"/>
    <cellStyle name="Normal 66 2 7" xfId="22620" xr:uid="{00000000-0005-0000-0000-0000D4580000}"/>
    <cellStyle name="Normal 66 2 8" xfId="22621" xr:uid="{00000000-0005-0000-0000-0000D5580000}"/>
    <cellStyle name="Normal 66 2 9" xfId="22622" xr:uid="{00000000-0005-0000-0000-0000D6580000}"/>
    <cellStyle name="Normal 66 3" xfId="22623" xr:uid="{00000000-0005-0000-0000-0000D7580000}"/>
    <cellStyle name="Normal 66 3 2" xfId="22624" xr:uid="{00000000-0005-0000-0000-0000D8580000}"/>
    <cellStyle name="Normal 66 3 2 2" xfId="22625" xr:uid="{00000000-0005-0000-0000-0000D9580000}"/>
    <cellStyle name="Normal 66 3 2 2 2" xfId="22626" xr:uid="{00000000-0005-0000-0000-0000DA580000}"/>
    <cellStyle name="Normal 66 3 2 2 3" xfId="22627" xr:uid="{00000000-0005-0000-0000-0000DB580000}"/>
    <cellStyle name="Normal 66 3 2 3" xfId="22628" xr:uid="{00000000-0005-0000-0000-0000DC580000}"/>
    <cellStyle name="Normal 66 3 2 4" xfId="22629" xr:uid="{00000000-0005-0000-0000-0000DD580000}"/>
    <cellStyle name="Normal 66 3 3" xfId="22630" xr:uid="{00000000-0005-0000-0000-0000DE580000}"/>
    <cellStyle name="Normal 66 3 3 2" xfId="22631" xr:uid="{00000000-0005-0000-0000-0000DF580000}"/>
    <cellStyle name="Normal 66 3 3 2 2" xfId="22632" xr:uid="{00000000-0005-0000-0000-0000E0580000}"/>
    <cellStyle name="Normal 66 3 3 2 3" xfId="22633" xr:uid="{00000000-0005-0000-0000-0000E1580000}"/>
    <cellStyle name="Normal 66 3 3 3" xfId="22634" xr:uid="{00000000-0005-0000-0000-0000E2580000}"/>
    <cellStyle name="Normal 66 3 3 4" xfId="22635" xr:uid="{00000000-0005-0000-0000-0000E3580000}"/>
    <cellStyle name="Normal 66 3 4" xfId="22636" xr:uid="{00000000-0005-0000-0000-0000E4580000}"/>
    <cellStyle name="Normal 66 3 4 2" xfId="22637" xr:uid="{00000000-0005-0000-0000-0000E5580000}"/>
    <cellStyle name="Normal 66 3 4 2 2" xfId="22638" xr:uid="{00000000-0005-0000-0000-0000E6580000}"/>
    <cellStyle name="Normal 66 3 4 2 3" xfId="22639" xr:uid="{00000000-0005-0000-0000-0000E7580000}"/>
    <cellStyle name="Normal 66 3 4 3" xfId="22640" xr:uid="{00000000-0005-0000-0000-0000E8580000}"/>
    <cellStyle name="Normal 66 3 4 4" xfId="22641" xr:uid="{00000000-0005-0000-0000-0000E9580000}"/>
    <cellStyle name="Normal 66 3 5" xfId="22642" xr:uid="{00000000-0005-0000-0000-0000EA580000}"/>
    <cellStyle name="Normal 66 3 5 2" xfId="22643" xr:uid="{00000000-0005-0000-0000-0000EB580000}"/>
    <cellStyle name="Normal 66 3 5 3" xfId="22644" xr:uid="{00000000-0005-0000-0000-0000EC580000}"/>
    <cellStyle name="Normal 66 3 6" xfId="22645" xr:uid="{00000000-0005-0000-0000-0000ED580000}"/>
    <cellStyle name="Normal 66 3 7" xfId="22646" xr:uid="{00000000-0005-0000-0000-0000EE580000}"/>
    <cellStyle name="Normal 66 4" xfId="22647" xr:uid="{00000000-0005-0000-0000-0000EF580000}"/>
    <cellStyle name="Normal 66 5" xfId="22648" xr:uid="{00000000-0005-0000-0000-0000F0580000}"/>
    <cellStyle name="Normal 66 5 2" xfId="22649" xr:uid="{00000000-0005-0000-0000-0000F1580000}"/>
    <cellStyle name="Normal 66 5 2 2" xfId="22650" xr:uid="{00000000-0005-0000-0000-0000F2580000}"/>
    <cellStyle name="Normal 66 5 2 3" xfId="22651" xr:uid="{00000000-0005-0000-0000-0000F3580000}"/>
    <cellStyle name="Normal 66 5 3" xfId="22652" xr:uid="{00000000-0005-0000-0000-0000F4580000}"/>
    <cellStyle name="Normal 66 5 4" xfId="22653" xr:uid="{00000000-0005-0000-0000-0000F5580000}"/>
    <cellStyle name="Normal 66 6" xfId="22654" xr:uid="{00000000-0005-0000-0000-0000F6580000}"/>
    <cellStyle name="Normal 66 6 2" xfId="22655" xr:uid="{00000000-0005-0000-0000-0000F7580000}"/>
    <cellStyle name="Normal 66 6 2 2" xfId="22656" xr:uid="{00000000-0005-0000-0000-0000F8580000}"/>
    <cellStyle name="Normal 66 6 2 3" xfId="22657" xr:uid="{00000000-0005-0000-0000-0000F9580000}"/>
    <cellStyle name="Normal 66 6 3" xfId="22658" xr:uid="{00000000-0005-0000-0000-0000FA580000}"/>
    <cellStyle name="Normal 66 6 4" xfId="22659" xr:uid="{00000000-0005-0000-0000-0000FB580000}"/>
    <cellStyle name="Normal 66 7" xfId="22660" xr:uid="{00000000-0005-0000-0000-0000FC580000}"/>
    <cellStyle name="Normal 66 7 2" xfId="22661" xr:uid="{00000000-0005-0000-0000-0000FD580000}"/>
    <cellStyle name="Normal 66 7 2 2" xfId="22662" xr:uid="{00000000-0005-0000-0000-0000FE580000}"/>
    <cellStyle name="Normal 66 7 2 3" xfId="22663" xr:uid="{00000000-0005-0000-0000-0000FF580000}"/>
    <cellStyle name="Normal 66 7 3" xfId="22664" xr:uid="{00000000-0005-0000-0000-000000590000}"/>
    <cellStyle name="Normal 66 7 4" xfId="22665" xr:uid="{00000000-0005-0000-0000-000001590000}"/>
    <cellStyle name="Normal 66 8" xfId="22666" xr:uid="{00000000-0005-0000-0000-000002590000}"/>
    <cellStyle name="Normal 66 8 2" xfId="22667" xr:uid="{00000000-0005-0000-0000-000003590000}"/>
    <cellStyle name="Normal 66 8 3" xfId="22668" xr:uid="{00000000-0005-0000-0000-000004590000}"/>
    <cellStyle name="Normal 66 9" xfId="22669" xr:uid="{00000000-0005-0000-0000-000005590000}"/>
    <cellStyle name="Normal 67" xfId="22670" xr:uid="{00000000-0005-0000-0000-000006590000}"/>
    <cellStyle name="Normal 67 10" xfId="22671" xr:uid="{00000000-0005-0000-0000-000007590000}"/>
    <cellStyle name="Normal 67 11" xfId="22672" xr:uid="{00000000-0005-0000-0000-000008590000}"/>
    <cellStyle name="Normal 67 2" xfId="22673" xr:uid="{00000000-0005-0000-0000-000009590000}"/>
    <cellStyle name="Normal 67 2 2" xfId="22674" xr:uid="{00000000-0005-0000-0000-00000A590000}"/>
    <cellStyle name="Normal 67 2 2 2" xfId="22675" xr:uid="{00000000-0005-0000-0000-00000B590000}"/>
    <cellStyle name="Normal 67 2 2 2 2" xfId="22676" xr:uid="{00000000-0005-0000-0000-00000C590000}"/>
    <cellStyle name="Normal 67 2 2 2 2 2" xfId="22677" xr:uid="{00000000-0005-0000-0000-00000D590000}"/>
    <cellStyle name="Normal 67 2 2 2 2 3" xfId="22678" xr:uid="{00000000-0005-0000-0000-00000E590000}"/>
    <cellStyle name="Normal 67 2 2 2 3" xfId="22679" xr:uid="{00000000-0005-0000-0000-00000F590000}"/>
    <cellStyle name="Normal 67 2 2 2 4" xfId="22680" xr:uid="{00000000-0005-0000-0000-000010590000}"/>
    <cellStyle name="Normal 67 2 2 3" xfId="22681" xr:uid="{00000000-0005-0000-0000-000011590000}"/>
    <cellStyle name="Normal 67 2 2 3 2" xfId="22682" xr:uid="{00000000-0005-0000-0000-000012590000}"/>
    <cellStyle name="Normal 67 2 2 3 2 2" xfId="22683" xr:uid="{00000000-0005-0000-0000-000013590000}"/>
    <cellStyle name="Normal 67 2 2 3 2 3" xfId="22684" xr:uid="{00000000-0005-0000-0000-000014590000}"/>
    <cellStyle name="Normal 67 2 2 3 3" xfId="22685" xr:uid="{00000000-0005-0000-0000-000015590000}"/>
    <cellStyle name="Normal 67 2 2 3 4" xfId="22686" xr:uid="{00000000-0005-0000-0000-000016590000}"/>
    <cellStyle name="Normal 67 2 2 4" xfId="22687" xr:uid="{00000000-0005-0000-0000-000017590000}"/>
    <cellStyle name="Normal 67 2 2 4 2" xfId="22688" xr:uid="{00000000-0005-0000-0000-000018590000}"/>
    <cellStyle name="Normal 67 2 2 4 2 2" xfId="22689" xr:uid="{00000000-0005-0000-0000-000019590000}"/>
    <cellStyle name="Normal 67 2 2 4 2 3" xfId="22690" xr:uid="{00000000-0005-0000-0000-00001A590000}"/>
    <cellStyle name="Normal 67 2 2 4 3" xfId="22691" xr:uid="{00000000-0005-0000-0000-00001B590000}"/>
    <cellStyle name="Normal 67 2 2 4 4" xfId="22692" xr:uid="{00000000-0005-0000-0000-00001C590000}"/>
    <cellStyle name="Normal 67 2 2 5" xfId="22693" xr:uid="{00000000-0005-0000-0000-00001D590000}"/>
    <cellStyle name="Normal 67 2 2 5 2" xfId="22694" xr:uid="{00000000-0005-0000-0000-00001E590000}"/>
    <cellStyle name="Normal 67 2 2 5 3" xfId="22695" xr:uid="{00000000-0005-0000-0000-00001F590000}"/>
    <cellStyle name="Normal 67 2 2 6" xfId="22696" xr:uid="{00000000-0005-0000-0000-000020590000}"/>
    <cellStyle name="Normal 67 2 2 7" xfId="22697" xr:uid="{00000000-0005-0000-0000-000021590000}"/>
    <cellStyle name="Normal 67 2 3" xfId="22698" xr:uid="{00000000-0005-0000-0000-000022590000}"/>
    <cellStyle name="Normal 67 2 3 2" xfId="22699" xr:uid="{00000000-0005-0000-0000-000023590000}"/>
    <cellStyle name="Normal 67 2 3 2 2" xfId="22700" xr:uid="{00000000-0005-0000-0000-000024590000}"/>
    <cellStyle name="Normal 67 2 3 2 3" xfId="22701" xr:uid="{00000000-0005-0000-0000-000025590000}"/>
    <cellStyle name="Normal 67 2 3 3" xfId="22702" xr:uid="{00000000-0005-0000-0000-000026590000}"/>
    <cellStyle name="Normal 67 2 3 4" xfId="22703" xr:uid="{00000000-0005-0000-0000-000027590000}"/>
    <cellStyle name="Normal 67 2 4" xfId="22704" xr:uid="{00000000-0005-0000-0000-000028590000}"/>
    <cellStyle name="Normal 67 2 4 2" xfId="22705" xr:uid="{00000000-0005-0000-0000-000029590000}"/>
    <cellStyle name="Normal 67 2 4 2 2" xfId="22706" xr:uid="{00000000-0005-0000-0000-00002A590000}"/>
    <cellStyle name="Normal 67 2 4 2 3" xfId="22707" xr:uid="{00000000-0005-0000-0000-00002B590000}"/>
    <cellStyle name="Normal 67 2 4 3" xfId="22708" xr:uid="{00000000-0005-0000-0000-00002C590000}"/>
    <cellStyle name="Normal 67 2 4 4" xfId="22709" xr:uid="{00000000-0005-0000-0000-00002D590000}"/>
    <cellStyle name="Normal 67 2 5" xfId="22710" xr:uid="{00000000-0005-0000-0000-00002E590000}"/>
    <cellStyle name="Normal 67 2 5 2" xfId="22711" xr:uid="{00000000-0005-0000-0000-00002F590000}"/>
    <cellStyle name="Normal 67 2 5 2 2" xfId="22712" xr:uid="{00000000-0005-0000-0000-000030590000}"/>
    <cellStyle name="Normal 67 2 5 2 3" xfId="22713" xr:uid="{00000000-0005-0000-0000-000031590000}"/>
    <cellStyle name="Normal 67 2 5 3" xfId="22714" xr:uid="{00000000-0005-0000-0000-000032590000}"/>
    <cellStyle name="Normal 67 2 5 4" xfId="22715" xr:uid="{00000000-0005-0000-0000-000033590000}"/>
    <cellStyle name="Normal 67 2 6" xfId="22716" xr:uid="{00000000-0005-0000-0000-000034590000}"/>
    <cellStyle name="Normal 67 2 6 2" xfId="22717" xr:uid="{00000000-0005-0000-0000-000035590000}"/>
    <cellStyle name="Normal 67 2 6 3" xfId="22718" xr:uid="{00000000-0005-0000-0000-000036590000}"/>
    <cellStyle name="Normal 67 2 7" xfId="22719" xr:uid="{00000000-0005-0000-0000-000037590000}"/>
    <cellStyle name="Normal 67 2 8" xfId="22720" xr:uid="{00000000-0005-0000-0000-000038590000}"/>
    <cellStyle name="Normal 67 2 9" xfId="22721" xr:uid="{00000000-0005-0000-0000-000039590000}"/>
    <cellStyle name="Normal 67 3" xfId="22722" xr:uid="{00000000-0005-0000-0000-00003A590000}"/>
    <cellStyle name="Normal 67 3 2" xfId="22723" xr:uid="{00000000-0005-0000-0000-00003B590000}"/>
    <cellStyle name="Normal 67 3 2 2" xfId="22724" xr:uid="{00000000-0005-0000-0000-00003C590000}"/>
    <cellStyle name="Normal 67 3 2 2 2" xfId="22725" xr:uid="{00000000-0005-0000-0000-00003D590000}"/>
    <cellStyle name="Normal 67 3 2 2 3" xfId="22726" xr:uid="{00000000-0005-0000-0000-00003E590000}"/>
    <cellStyle name="Normal 67 3 2 3" xfId="22727" xr:uid="{00000000-0005-0000-0000-00003F590000}"/>
    <cellStyle name="Normal 67 3 2 4" xfId="22728" xr:uid="{00000000-0005-0000-0000-000040590000}"/>
    <cellStyle name="Normal 67 3 3" xfId="22729" xr:uid="{00000000-0005-0000-0000-000041590000}"/>
    <cellStyle name="Normal 67 3 3 2" xfId="22730" xr:uid="{00000000-0005-0000-0000-000042590000}"/>
    <cellStyle name="Normal 67 3 3 2 2" xfId="22731" xr:uid="{00000000-0005-0000-0000-000043590000}"/>
    <cellStyle name="Normal 67 3 3 2 3" xfId="22732" xr:uid="{00000000-0005-0000-0000-000044590000}"/>
    <cellStyle name="Normal 67 3 3 3" xfId="22733" xr:uid="{00000000-0005-0000-0000-000045590000}"/>
    <cellStyle name="Normal 67 3 3 4" xfId="22734" xr:uid="{00000000-0005-0000-0000-000046590000}"/>
    <cellStyle name="Normal 67 3 4" xfId="22735" xr:uid="{00000000-0005-0000-0000-000047590000}"/>
    <cellStyle name="Normal 67 3 4 2" xfId="22736" xr:uid="{00000000-0005-0000-0000-000048590000}"/>
    <cellStyle name="Normal 67 3 4 2 2" xfId="22737" xr:uid="{00000000-0005-0000-0000-000049590000}"/>
    <cellStyle name="Normal 67 3 4 2 3" xfId="22738" xr:uid="{00000000-0005-0000-0000-00004A590000}"/>
    <cellStyle name="Normal 67 3 4 3" xfId="22739" xr:uid="{00000000-0005-0000-0000-00004B590000}"/>
    <cellStyle name="Normal 67 3 4 4" xfId="22740" xr:uid="{00000000-0005-0000-0000-00004C590000}"/>
    <cellStyle name="Normal 67 3 5" xfId="22741" xr:uid="{00000000-0005-0000-0000-00004D590000}"/>
    <cellStyle name="Normal 67 3 5 2" xfId="22742" xr:uid="{00000000-0005-0000-0000-00004E590000}"/>
    <cellStyle name="Normal 67 3 5 3" xfId="22743" xr:uid="{00000000-0005-0000-0000-00004F590000}"/>
    <cellStyle name="Normal 67 3 6" xfId="22744" xr:uid="{00000000-0005-0000-0000-000050590000}"/>
    <cellStyle name="Normal 67 3 7" xfId="22745" xr:uid="{00000000-0005-0000-0000-000051590000}"/>
    <cellStyle name="Normal 67 4" xfId="22746" xr:uid="{00000000-0005-0000-0000-000052590000}"/>
    <cellStyle name="Normal 67 5" xfId="22747" xr:uid="{00000000-0005-0000-0000-000053590000}"/>
    <cellStyle name="Normal 67 5 2" xfId="22748" xr:uid="{00000000-0005-0000-0000-000054590000}"/>
    <cellStyle name="Normal 67 5 2 2" xfId="22749" xr:uid="{00000000-0005-0000-0000-000055590000}"/>
    <cellStyle name="Normal 67 5 2 3" xfId="22750" xr:uid="{00000000-0005-0000-0000-000056590000}"/>
    <cellStyle name="Normal 67 5 3" xfId="22751" xr:uid="{00000000-0005-0000-0000-000057590000}"/>
    <cellStyle name="Normal 67 5 4" xfId="22752" xr:uid="{00000000-0005-0000-0000-000058590000}"/>
    <cellStyle name="Normal 67 6" xfId="22753" xr:uid="{00000000-0005-0000-0000-000059590000}"/>
    <cellStyle name="Normal 67 6 2" xfId="22754" xr:uid="{00000000-0005-0000-0000-00005A590000}"/>
    <cellStyle name="Normal 67 6 2 2" xfId="22755" xr:uid="{00000000-0005-0000-0000-00005B590000}"/>
    <cellStyle name="Normal 67 6 2 3" xfId="22756" xr:uid="{00000000-0005-0000-0000-00005C590000}"/>
    <cellStyle name="Normal 67 6 3" xfId="22757" xr:uid="{00000000-0005-0000-0000-00005D590000}"/>
    <cellStyle name="Normal 67 6 4" xfId="22758" xr:uid="{00000000-0005-0000-0000-00005E590000}"/>
    <cellStyle name="Normal 67 7" xfId="22759" xr:uid="{00000000-0005-0000-0000-00005F590000}"/>
    <cellStyle name="Normal 67 7 2" xfId="22760" xr:uid="{00000000-0005-0000-0000-000060590000}"/>
    <cellStyle name="Normal 67 7 2 2" xfId="22761" xr:uid="{00000000-0005-0000-0000-000061590000}"/>
    <cellStyle name="Normal 67 7 2 3" xfId="22762" xr:uid="{00000000-0005-0000-0000-000062590000}"/>
    <cellStyle name="Normal 67 7 3" xfId="22763" xr:uid="{00000000-0005-0000-0000-000063590000}"/>
    <cellStyle name="Normal 67 7 4" xfId="22764" xr:uid="{00000000-0005-0000-0000-000064590000}"/>
    <cellStyle name="Normal 67 8" xfId="22765" xr:uid="{00000000-0005-0000-0000-000065590000}"/>
    <cellStyle name="Normal 67 8 2" xfId="22766" xr:uid="{00000000-0005-0000-0000-000066590000}"/>
    <cellStyle name="Normal 67 8 3" xfId="22767" xr:uid="{00000000-0005-0000-0000-000067590000}"/>
    <cellStyle name="Normal 67 9" xfId="22768" xr:uid="{00000000-0005-0000-0000-000068590000}"/>
    <cellStyle name="Normal 68" xfId="22769" xr:uid="{00000000-0005-0000-0000-000069590000}"/>
    <cellStyle name="Normal 68 10" xfId="22770" xr:uid="{00000000-0005-0000-0000-00006A590000}"/>
    <cellStyle name="Normal 68 11" xfId="22771" xr:uid="{00000000-0005-0000-0000-00006B590000}"/>
    <cellStyle name="Normal 68 2" xfId="22772" xr:uid="{00000000-0005-0000-0000-00006C590000}"/>
    <cellStyle name="Normal 68 2 2" xfId="22773" xr:uid="{00000000-0005-0000-0000-00006D590000}"/>
    <cellStyle name="Normal 68 2 2 2" xfId="22774" xr:uid="{00000000-0005-0000-0000-00006E590000}"/>
    <cellStyle name="Normal 68 2 2 2 2" xfId="22775" xr:uid="{00000000-0005-0000-0000-00006F590000}"/>
    <cellStyle name="Normal 68 2 2 2 2 2" xfId="22776" xr:uid="{00000000-0005-0000-0000-000070590000}"/>
    <cellStyle name="Normal 68 2 2 2 2 3" xfId="22777" xr:uid="{00000000-0005-0000-0000-000071590000}"/>
    <cellStyle name="Normal 68 2 2 2 3" xfId="22778" xr:uid="{00000000-0005-0000-0000-000072590000}"/>
    <cellStyle name="Normal 68 2 2 2 4" xfId="22779" xr:uid="{00000000-0005-0000-0000-000073590000}"/>
    <cellStyle name="Normal 68 2 2 3" xfId="22780" xr:uid="{00000000-0005-0000-0000-000074590000}"/>
    <cellStyle name="Normal 68 2 2 3 2" xfId="22781" xr:uid="{00000000-0005-0000-0000-000075590000}"/>
    <cellStyle name="Normal 68 2 2 3 2 2" xfId="22782" xr:uid="{00000000-0005-0000-0000-000076590000}"/>
    <cellStyle name="Normal 68 2 2 3 2 3" xfId="22783" xr:uid="{00000000-0005-0000-0000-000077590000}"/>
    <cellStyle name="Normal 68 2 2 3 3" xfId="22784" xr:uid="{00000000-0005-0000-0000-000078590000}"/>
    <cellStyle name="Normal 68 2 2 3 4" xfId="22785" xr:uid="{00000000-0005-0000-0000-000079590000}"/>
    <cellStyle name="Normal 68 2 2 4" xfId="22786" xr:uid="{00000000-0005-0000-0000-00007A590000}"/>
    <cellStyle name="Normal 68 2 2 4 2" xfId="22787" xr:uid="{00000000-0005-0000-0000-00007B590000}"/>
    <cellStyle name="Normal 68 2 2 4 2 2" xfId="22788" xr:uid="{00000000-0005-0000-0000-00007C590000}"/>
    <cellStyle name="Normal 68 2 2 4 2 3" xfId="22789" xr:uid="{00000000-0005-0000-0000-00007D590000}"/>
    <cellStyle name="Normal 68 2 2 4 3" xfId="22790" xr:uid="{00000000-0005-0000-0000-00007E590000}"/>
    <cellStyle name="Normal 68 2 2 4 4" xfId="22791" xr:uid="{00000000-0005-0000-0000-00007F590000}"/>
    <cellStyle name="Normal 68 2 2 5" xfId="22792" xr:uid="{00000000-0005-0000-0000-000080590000}"/>
    <cellStyle name="Normal 68 2 2 5 2" xfId="22793" xr:uid="{00000000-0005-0000-0000-000081590000}"/>
    <cellStyle name="Normal 68 2 2 5 3" xfId="22794" xr:uid="{00000000-0005-0000-0000-000082590000}"/>
    <cellStyle name="Normal 68 2 2 6" xfId="22795" xr:uid="{00000000-0005-0000-0000-000083590000}"/>
    <cellStyle name="Normal 68 2 2 7" xfId="22796" xr:uid="{00000000-0005-0000-0000-000084590000}"/>
    <cellStyle name="Normal 68 2 3" xfId="22797" xr:uid="{00000000-0005-0000-0000-000085590000}"/>
    <cellStyle name="Normal 68 2 3 2" xfId="22798" xr:uid="{00000000-0005-0000-0000-000086590000}"/>
    <cellStyle name="Normal 68 2 3 2 2" xfId="22799" xr:uid="{00000000-0005-0000-0000-000087590000}"/>
    <cellStyle name="Normal 68 2 3 2 3" xfId="22800" xr:uid="{00000000-0005-0000-0000-000088590000}"/>
    <cellStyle name="Normal 68 2 3 3" xfId="22801" xr:uid="{00000000-0005-0000-0000-000089590000}"/>
    <cellStyle name="Normal 68 2 3 4" xfId="22802" xr:uid="{00000000-0005-0000-0000-00008A590000}"/>
    <cellStyle name="Normal 68 2 4" xfId="22803" xr:uid="{00000000-0005-0000-0000-00008B590000}"/>
    <cellStyle name="Normal 68 2 4 2" xfId="22804" xr:uid="{00000000-0005-0000-0000-00008C590000}"/>
    <cellStyle name="Normal 68 2 4 2 2" xfId="22805" xr:uid="{00000000-0005-0000-0000-00008D590000}"/>
    <cellStyle name="Normal 68 2 4 2 3" xfId="22806" xr:uid="{00000000-0005-0000-0000-00008E590000}"/>
    <cellStyle name="Normal 68 2 4 3" xfId="22807" xr:uid="{00000000-0005-0000-0000-00008F590000}"/>
    <cellStyle name="Normal 68 2 4 4" xfId="22808" xr:uid="{00000000-0005-0000-0000-000090590000}"/>
    <cellStyle name="Normal 68 2 5" xfId="22809" xr:uid="{00000000-0005-0000-0000-000091590000}"/>
    <cellStyle name="Normal 68 2 5 2" xfId="22810" xr:uid="{00000000-0005-0000-0000-000092590000}"/>
    <cellStyle name="Normal 68 2 5 2 2" xfId="22811" xr:uid="{00000000-0005-0000-0000-000093590000}"/>
    <cellStyle name="Normal 68 2 5 2 3" xfId="22812" xr:uid="{00000000-0005-0000-0000-000094590000}"/>
    <cellStyle name="Normal 68 2 5 3" xfId="22813" xr:uid="{00000000-0005-0000-0000-000095590000}"/>
    <cellStyle name="Normal 68 2 5 4" xfId="22814" xr:uid="{00000000-0005-0000-0000-000096590000}"/>
    <cellStyle name="Normal 68 2 6" xfId="22815" xr:uid="{00000000-0005-0000-0000-000097590000}"/>
    <cellStyle name="Normal 68 2 6 2" xfId="22816" xr:uid="{00000000-0005-0000-0000-000098590000}"/>
    <cellStyle name="Normal 68 2 6 3" xfId="22817" xr:uid="{00000000-0005-0000-0000-000099590000}"/>
    <cellStyle name="Normal 68 2 7" xfId="22818" xr:uid="{00000000-0005-0000-0000-00009A590000}"/>
    <cellStyle name="Normal 68 2 8" xfId="22819" xr:uid="{00000000-0005-0000-0000-00009B590000}"/>
    <cellStyle name="Normal 68 2 9" xfId="22820" xr:uid="{00000000-0005-0000-0000-00009C590000}"/>
    <cellStyle name="Normal 68 3" xfId="22821" xr:uid="{00000000-0005-0000-0000-00009D590000}"/>
    <cellStyle name="Normal 68 3 2" xfId="22822" xr:uid="{00000000-0005-0000-0000-00009E590000}"/>
    <cellStyle name="Normal 68 3 2 2" xfId="22823" xr:uid="{00000000-0005-0000-0000-00009F590000}"/>
    <cellStyle name="Normal 68 3 2 2 2" xfId="22824" xr:uid="{00000000-0005-0000-0000-0000A0590000}"/>
    <cellStyle name="Normal 68 3 2 2 3" xfId="22825" xr:uid="{00000000-0005-0000-0000-0000A1590000}"/>
    <cellStyle name="Normal 68 3 2 3" xfId="22826" xr:uid="{00000000-0005-0000-0000-0000A2590000}"/>
    <cellStyle name="Normal 68 3 2 4" xfId="22827" xr:uid="{00000000-0005-0000-0000-0000A3590000}"/>
    <cellStyle name="Normal 68 3 3" xfId="22828" xr:uid="{00000000-0005-0000-0000-0000A4590000}"/>
    <cellStyle name="Normal 68 3 3 2" xfId="22829" xr:uid="{00000000-0005-0000-0000-0000A5590000}"/>
    <cellStyle name="Normal 68 3 3 2 2" xfId="22830" xr:uid="{00000000-0005-0000-0000-0000A6590000}"/>
    <cellStyle name="Normal 68 3 3 2 3" xfId="22831" xr:uid="{00000000-0005-0000-0000-0000A7590000}"/>
    <cellStyle name="Normal 68 3 3 3" xfId="22832" xr:uid="{00000000-0005-0000-0000-0000A8590000}"/>
    <cellStyle name="Normal 68 3 3 4" xfId="22833" xr:uid="{00000000-0005-0000-0000-0000A9590000}"/>
    <cellStyle name="Normal 68 3 4" xfId="22834" xr:uid="{00000000-0005-0000-0000-0000AA590000}"/>
    <cellStyle name="Normal 68 3 4 2" xfId="22835" xr:uid="{00000000-0005-0000-0000-0000AB590000}"/>
    <cellStyle name="Normal 68 3 4 2 2" xfId="22836" xr:uid="{00000000-0005-0000-0000-0000AC590000}"/>
    <cellStyle name="Normal 68 3 4 2 3" xfId="22837" xr:uid="{00000000-0005-0000-0000-0000AD590000}"/>
    <cellStyle name="Normal 68 3 4 3" xfId="22838" xr:uid="{00000000-0005-0000-0000-0000AE590000}"/>
    <cellStyle name="Normal 68 3 4 4" xfId="22839" xr:uid="{00000000-0005-0000-0000-0000AF590000}"/>
    <cellStyle name="Normal 68 3 5" xfId="22840" xr:uid="{00000000-0005-0000-0000-0000B0590000}"/>
    <cellStyle name="Normal 68 3 5 2" xfId="22841" xr:uid="{00000000-0005-0000-0000-0000B1590000}"/>
    <cellStyle name="Normal 68 3 5 3" xfId="22842" xr:uid="{00000000-0005-0000-0000-0000B2590000}"/>
    <cellStyle name="Normal 68 3 6" xfId="22843" xr:uid="{00000000-0005-0000-0000-0000B3590000}"/>
    <cellStyle name="Normal 68 3 7" xfId="22844" xr:uid="{00000000-0005-0000-0000-0000B4590000}"/>
    <cellStyle name="Normal 68 4" xfId="22845" xr:uid="{00000000-0005-0000-0000-0000B5590000}"/>
    <cellStyle name="Normal 68 5" xfId="22846" xr:uid="{00000000-0005-0000-0000-0000B6590000}"/>
    <cellStyle name="Normal 68 5 2" xfId="22847" xr:uid="{00000000-0005-0000-0000-0000B7590000}"/>
    <cellStyle name="Normal 68 5 2 2" xfId="22848" xr:uid="{00000000-0005-0000-0000-0000B8590000}"/>
    <cellStyle name="Normal 68 5 2 3" xfId="22849" xr:uid="{00000000-0005-0000-0000-0000B9590000}"/>
    <cellStyle name="Normal 68 5 3" xfId="22850" xr:uid="{00000000-0005-0000-0000-0000BA590000}"/>
    <cellStyle name="Normal 68 5 4" xfId="22851" xr:uid="{00000000-0005-0000-0000-0000BB590000}"/>
    <cellStyle name="Normal 68 6" xfId="22852" xr:uid="{00000000-0005-0000-0000-0000BC590000}"/>
    <cellStyle name="Normal 68 6 2" xfId="22853" xr:uid="{00000000-0005-0000-0000-0000BD590000}"/>
    <cellStyle name="Normal 68 6 2 2" xfId="22854" xr:uid="{00000000-0005-0000-0000-0000BE590000}"/>
    <cellStyle name="Normal 68 6 2 3" xfId="22855" xr:uid="{00000000-0005-0000-0000-0000BF590000}"/>
    <cellStyle name="Normal 68 6 3" xfId="22856" xr:uid="{00000000-0005-0000-0000-0000C0590000}"/>
    <cellStyle name="Normal 68 6 4" xfId="22857" xr:uid="{00000000-0005-0000-0000-0000C1590000}"/>
    <cellStyle name="Normal 68 7" xfId="22858" xr:uid="{00000000-0005-0000-0000-0000C2590000}"/>
    <cellStyle name="Normal 68 7 2" xfId="22859" xr:uid="{00000000-0005-0000-0000-0000C3590000}"/>
    <cellStyle name="Normal 68 7 2 2" xfId="22860" xr:uid="{00000000-0005-0000-0000-0000C4590000}"/>
    <cellStyle name="Normal 68 7 2 3" xfId="22861" xr:uid="{00000000-0005-0000-0000-0000C5590000}"/>
    <cellStyle name="Normal 68 7 3" xfId="22862" xr:uid="{00000000-0005-0000-0000-0000C6590000}"/>
    <cellStyle name="Normal 68 7 4" xfId="22863" xr:uid="{00000000-0005-0000-0000-0000C7590000}"/>
    <cellStyle name="Normal 68 8" xfId="22864" xr:uid="{00000000-0005-0000-0000-0000C8590000}"/>
    <cellStyle name="Normal 68 8 2" xfId="22865" xr:uid="{00000000-0005-0000-0000-0000C9590000}"/>
    <cellStyle name="Normal 68 8 3" xfId="22866" xr:uid="{00000000-0005-0000-0000-0000CA590000}"/>
    <cellStyle name="Normal 68 9" xfId="22867" xr:uid="{00000000-0005-0000-0000-0000CB590000}"/>
    <cellStyle name="Normal 69" xfId="22868" xr:uid="{00000000-0005-0000-0000-0000CC590000}"/>
    <cellStyle name="Normal 69 10" xfId="22869" xr:uid="{00000000-0005-0000-0000-0000CD590000}"/>
    <cellStyle name="Normal 69 11" xfId="22870" xr:uid="{00000000-0005-0000-0000-0000CE590000}"/>
    <cellStyle name="Normal 69 2" xfId="22871" xr:uid="{00000000-0005-0000-0000-0000CF590000}"/>
    <cellStyle name="Normal 69 2 2" xfId="22872" xr:uid="{00000000-0005-0000-0000-0000D0590000}"/>
    <cellStyle name="Normal 69 2 2 2" xfId="22873" xr:uid="{00000000-0005-0000-0000-0000D1590000}"/>
    <cellStyle name="Normal 69 2 2 2 2" xfId="22874" xr:uid="{00000000-0005-0000-0000-0000D2590000}"/>
    <cellStyle name="Normal 69 2 2 2 2 2" xfId="22875" xr:uid="{00000000-0005-0000-0000-0000D3590000}"/>
    <cellStyle name="Normal 69 2 2 2 2 3" xfId="22876" xr:uid="{00000000-0005-0000-0000-0000D4590000}"/>
    <cellStyle name="Normal 69 2 2 2 3" xfId="22877" xr:uid="{00000000-0005-0000-0000-0000D5590000}"/>
    <cellStyle name="Normal 69 2 2 2 4" xfId="22878" xr:uid="{00000000-0005-0000-0000-0000D6590000}"/>
    <cellStyle name="Normal 69 2 2 3" xfId="22879" xr:uid="{00000000-0005-0000-0000-0000D7590000}"/>
    <cellStyle name="Normal 69 2 2 3 2" xfId="22880" xr:uid="{00000000-0005-0000-0000-0000D8590000}"/>
    <cellStyle name="Normal 69 2 2 3 2 2" xfId="22881" xr:uid="{00000000-0005-0000-0000-0000D9590000}"/>
    <cellStyle name="Normal 69 2 2 3 2 3" xfId="22882" xr:uid="{00000000-0005-0000-0000-0000DA590000}"/>
    <cellStyle name="Normal 69 2 2 3 3" xfId="22883" xr:uid="{00000000-0005-0000-0000-0000DB590000}"/>
    <cellStyle name="Normal 69 2 2 3 4" xfId="22884" xr:uid="{00000000-0005-0000-0000-0000DC590000}"/>
    <cellStyle name="Normal 69 2 2 4" xfId="22885" xr:uid="{00000000-0005-0000-0000-0000DD590000}"/>
    <cellStyle name="Normal 69 2 2 4 2" xfId="22886" xr:uid="{00000000-0005-0000-0000-0000DE590000}"/>
    <cellStyle name="Normal 69 2 2 4 2 2" xfId="22887" xr:uid="{00000000-0005-0000-0000-0000DF590000}"/>
    <cellStyle name="Normal 69 2 2 4 2 3" xfId="22888" xr:uid="{00000000-0005-0000-0000-0000E0590000}"/>
    <cellStyle name="Normal 69 2 2 4 3" xfId="22889" xr:uid="{00000000-0005-0000-0000-0000E1590000}"/>
    <cellStyle name="Normal 69 2 2 4 4" xfId="22890" xr:uid="{00000000-0005-0000-0000-0000E2590000}"/>
    <cellStyle name="Normal 69 2 2 5" xfId="22891" xr:uid="{00000000-0005-0000-0000-0000E3590000}"/>
    <cellStyle name="Normal 69 2 2 5 2" xfId="22892" xr:uid="{00000000-0005-0000-0000-0000E4590000}"/>
    <cellStyle name="Normal 69 2 2 5 3" xfId="22893" xr:uid="{00000000-0005-0000-0000-0000E5590000}"/>
    <cellStyle name="Normal 69 2 2 6" xfId="22894" xr:uid="{00000000-0005-0000-0000-0000E6590000}"/>
    <cellStyle name="Normal 69 2 2 7" xfId="22895" xr:uid="{00000000-0005-0000-0000-0000E7590000}"/>
    <cellStyle name="Normal 69 2 3" xfId="22896" xr:uid="{00000000-0005-0000-0000-0000E8590000}"/>
    <cellStyle name="Normal 69 2 3 2" xfId="22897" xr:uid="{00000000-0005-0000-0000-0000E9590000}"/>
    <cellStyle name="Normal 69 2 3 2 2" xfId="22898" xr:uid="{00000000-0005-0000-0000-0000EA590000}"/>
    <cellStyle name="Normal 69 2 3 2 3" xfId="22899" xr:uid="{00000000-0005-0000-0000-0000EB590000}"/>
    <cellStyle name="Normal 69 2 3 3" xfId="22900" xr:uid="{00000000-0005-0000-0000-0000EC590000}"/>
    <cellStyle name="Normal 69 2 3 4" xfId="22901" xr:uid="{00000000-0005-0000-0000-0000ED590000}"/>
    <cellStyle name="Normal 69 2 4" xfId="22902" xr:uid="{00000000-0005-0000-0000-0000EE590000}"/>
    <cellStyle name="Normal 69 2 4 2" xfId="22903" xr:uid="{00000000-0005-0000-0000-0000EF590000}"/>
    <cellStyle name="Normal 69 2 4 2 2" xfId="22904" xr:uid="{00000000-0005-0000-0000-0000F0590000}"/>
    <cellStyle name="Normal 69 2 4 2 3" xfId="22905" xr:uid="{00000000-0005-0000-0000-0000F1590000}"/>
    <cellStyle name="Normal 69 2 4 3" xfId="22906" xr:uid="{00000000-0005-0000-0000-0000F2590000}"/>
    <cellStyle name="Normal 69 2 4 4" xfId="22907" xr:uid="{00000000-0005-0000-0000-0000F3590000}"/>
    <cellStyle name="Normal 69 2 5" xfId="22908" xr:uid="{00000000-0005-0000-0000-0000F4590000}"/>
    <cellStyle name="Normal 69 2 5 2" xfId="22909" xr:uid="{00000000-0005-0000-0000-0000F5590000}"/>
    <cellStyle name="Normal 69 2 5 2 2" xfId="22910" xr:uid="{00000000-0005-0000-0000-0000F6590000}"/>
    <cellStyle name="Normal 69 2 5 2 3" xfId="22911" xr:uid="{00000000-0005-0000-0000-0000F7590000}"/>
    <cellStyle name="Normal 69 2 5 3" xfId="22912" xr:uid="{00000000-0005-0000-0000-0000F8590000}"/>
    <cellStyle name="Normal 69 2 5 4" xfId="22913" xr:uid="{00000000-0005-0000-0000-0000F9590000}"/>
    <cellStyle name="Normal 69 2 6" xfId="22914" xr:uid="{00000000-0005-0000-0000-0000FA590000}"/>
    <cellStyle name="Normal 69 2 6 2" xfId="22915" xr:uid="{00000000-0005-0000-0000-0000FB590000}"/>
    <cellStyle name="Normal 69 2 6 3" xfId="22916" xr:uid="{00000000-0005-0000-0000-0000FC590000}"/>
    <cellStyle name="Normal 69 2 7" xfId="22917" xr:uid="{00000000-0005-0000-0000-0000FD590000}"/>
    <cellStyle name="Normal 69 2 8" xfId="22918" xr:uid="{00000000-0005-0000-0000-0000FE590000}"/>
    <cellStyle name="Normal 69 2 9" xfId="22919" xr:uid="{00000000-0005-0000-0000-0000FF590000}"/>
    <cellStyle name="Normal 69 3" xfId="22920" xr:uid="{00000000-0005-0000-0000-0000005A0000}"/>
    <cellStyle name="Normal 69 3 2" xfId="22921" xr:uid="{00000000-0005-0000-0000-0000015A0000}"/>
    <cellStyle name="Normal 69 3 2 2" xfId="22922" xr:uid="{00000000-0005-0000-0000-0000025A0000}"/>
    <cellStyle name="Normal 69 3 2 2 2" xfId="22923" xr:uid="{00000000-0005-0000-0000-0000035A0000}"/>
    <cellStyle name="Normal 69 3 2 2 3" xfId="22924" xr:uid="{00000000-0005-0000-0000-0000045A0000}"/>
    <cellStyle name="Normal 69 3 2 3" xfId="22925" xr:uid="{00000000-0005-0000-0000-0000055A0000}"/>
    <cellStyle name="Normal 69 3 2 4" xfId="22926" xr:uid="{00000000-0005-0000-0000-0000065A0000}"/>
    <cellStyle name="Normal 69 3 3" xfId="22927" xr:uid="{00000000-0005-0000-0000-0000075A0000}"/>
    <cellStyle name="Normal 69 3 3 2" xfId="22928" xr:uid="{00000000-0005-0000-0000-0000085A0000}"/>
    <cellStyle name="Normal 69 3 3 2 2" xfId="22929" xr:uid="{00000000-0005-0000-0000-0000095A0000}"/>
    <cellStyle name="Normal 69 3 3 2 3" xfId="22930" xr:uid="{00000000-0005-0000-0000-00000A5A0000}"/>
    <cellStyle name="Normal 69 3 3 3" xfId="22931" xr:uid="{00000000-0005-0000-0000-00000B5A0000}"/>
    <cellStyle name="Normal 69 3 3 4" xfId="22932" xr:uid="{00000000-0005-0000-0000-00000C5A0000}"/>
    <cellStyle name="Normal 69 3 4" xfId="22933" xr:uid="{00000000-0005-0000-0000-00000D5A0000}"/>
    <cellStyle name="Normal 69 3 4 2" xfId="22934" xr:uid="{00000000-0005-0000-0000-00000E5A0000}"/>
    <cellStyle name="Normal 69 3 4 2 2" xfId="22935" xr:uid="{00000000-0005-0000-0000-00000F5A0000}"/>
    <cellStyle name="Normal 69 3 4 2 3" xfId="22936" xr:uid="{00000000-0005-0000-0000-0000105A0000}"/>
    <cellStyle name="Normal 69 3 4 3" xfId="22937" xr:uid="{00000000-0005-0000-0000-0000115A0000}"/>
    <cellStyle name="Normal 69 3 4 4" xfId="22938" xr:uid="{00000000-0005-0000-0000-0000125A0000}"/>
    <cellStyle name="Normal 69 3 5" xfId="22939" xr:uid="{00000000-0005-0000-0000-0000135A0000}"/>
    <cellStyle name="Normal 69 3 5 2" xfId="22940" xr:uid="{00000000-0005-0000-0000-0000145A0000}"/>
    <cellStyle name="Normal 69 3 5 3" xfId="22941" xr:uid="{00000000-0005-0000-0000-0000155A0000}"/>
    <cellStyle name="Normal 69 3 6" xfId="22942" xr:uid="{00000000-0005-0000-0000-0000165A0000}"/>
    <cellStyle name="Normal 69 3 7" xfId="22943" xr:uid="{00000000-0005-0000-0000-0000175A0000}"/>
    <cellStyle name="Normal 69 4" xfId="22944" xr:uid="{00000000-0005-0000-0000-0000185A0000}"/>
    <cellStyle name="Normal 69 5" xfId="22945" xr:uid="{00000000-0005-0000-0000-0000195A0000}"/>
    <cellStyle name="Normal 69 5 2" xfId="22946" xr:uid="{00000000-0005-0000-0000-00001A5A0000}"/>
    <cellStyle name="Normal 69 5 2 2" xfId="22947" xr:uid="{00000000-0005-0000-0000-00001B5A0000}"/>
    <cellStyle name="Normal 69 5 2 3" xfId="22948" xr:uid="{00000000-0005-0000-0000-00001C5A0000}"/>
    <cellStyle name="Normal 69 5 3" xfId="22949" xr:uid="{00000000-0005-0000-0000-00001D5A0000}"/>
    <cellStyle name="Normal 69 5 4" xfId="22950" xr:uid="{00000000-0005-0000-0000-00001E5A0000}"/>
    <cellStyle name="Normal 69 6" xfId="22951" xr:uid="{00000000-0005-0000-0000-00001F5A0000}"/>
    <cellStyle name="Normal 69 6 2" xfId="22952" xr:uid="{00000000-0005-0000-0000-0000205A0000}"/>
    <cellStyle name="Normal 69 6 2 2" xfId="22953" xr:uid="{00000000-0005-0000-0000-0000215A0000}"/>
    <cellStyle name="Normal 69 6 2 3" xfId="22954" xr:uid="{00000000-0005-0000-0000-0000225A0000}"/>
    <cellStyle name="Normal 69 6 3" xfId="22955" xr:uid="{00000000-0005-0000-0000-0000235A0000}"/>
    <cellStyle name="Normal 69 6 4" xfId="22956" xr:uid="{00000000-0005-0000-0000-0000245A0000}"/>
    <cellStyle name="Normal 69 7" xfId="22957" xr:uid="{00000000-0005-0000-0000-0000255A0000}"/>
    <cellStyle name="Normal 69 7 2" xfId="22958" xr:uid="{00000000-0005-0000-0000-0000265A0000}"/>
    <cellStyle name="Normal 69 7 2 2" xfId="22959" xr:uid="{00000000-0005-0000-0000-0000275A0000}"/>
    <cellStyle name="Normal 69 7 2 3" xfId="22960" xr:uid="{00000000-0005-0000-0000-0000285A0000}"/>
    <cellStyle name="Normal 69 7 3" xfId="22961" xr:uid="{00000000-0005-0000-0000-0000295A0000}"/>
    <cellStyle name="Normal 69 7 4" xfId="22962" xr:uid="{00000000-0005-0000-0000-00002A5A0000}"/>
    <cellStyle name="Normal 69 8" xfId="22963" xr:uid="{00000000-0005-0000-0000-00002B5A0000}"/>
    <cellStyle name="Normal 69 8 2" xfId="22964" xr:uid="{00000000-0005-0000-0000-00002C5A0000}"/>
    <cellStyle name="Normal 69 8 3" xfId="22965" xr:uid="{00000000-0005-0000-0000-00002D5A0000}"/>
    <cellStyle name="Normal 69 9" xfId="22966" xr:uid="{00000000-0005-0000-0000-00002E5A0000}"/>
    <cellStyle name="Normal 7" xfId="40" xr:uid="{00000000-0005-0000-0000-00002F5A0000}"/>
    <cellStyle name="Normal 7 10" xfId="22967" xr:uid="{00000000-0005-0000-0000-0000305A0000}"/>
    <cellStyle name="Normal 7 10 2" xfId="22968" xr:uid="{00000000-0005-0000-0000-0000315A0000}"/>
    <cellStyle name="Normal 7 10 2 2" xfId="22969" xr:uid="{00000000-0005-0000-0000-0000325A0000}"/>
    <cellStyle name="Normal 7 10 2 2 2" xfId="22970" xr:uid="{00000000-0005-0000-0000-0000335A0000}"/>
    <cellStyle name="Normal 7 10 2 3" xfId="22971" xr:uid="{00000000-0005-0000-0000-0000345A0000}"/>
    <cellStyle name="Normal 7 10 3" xfId="22972" xr:uid="{00000000-0005-0000-0000-0000355A0000}"/>
    <cellStyle name="Normal 7 10 3 2" xfId="22973" xr:uid="{00000000-0005-0000-0000-0000365A0000}"/>
    <cellStyle name="Normal 7 10 3 2 2" xfId="22974" xr:uid="{00000000-0005-0000-0000-0000375A0000}"/>
    <cellStyle name="Normal 7 10 3 3" xfId="22975" xr:uid="{00000000-0005-0000-0000-0000385A0000}"/>
    <cellStyle name="Normal 7 10 4" xfId="22976" xr:uid="{00000000-0005-0000-0000-0000395A0000}"/>
    <cellStyle name="Normal 7 10 4 2" xfId="22977" xr:uid="{00000000-0005-0000-0000-00003A5A0000}"/>
    <cellStyle name="Normal 7 10 5" xfId="22978" xr:uid="{00000000-0005-0000-0000-00003B5A0000}"/>
    <cellStyle name="Normal 7 11" xfId="22979" xr:uid="{00000000-0005-0000-0000-00003C5A0000}"/>
    <cellStyle name="Normal 7 11 2" xfId="22980" xr:uid="{00000000-0005-0000-0000-00003D5A0000}"/>
    <cellStyle name="Normal 7 11 2 2" xfId="22981" xr:uid="{00000000-0005-0000-0000-00003E5A0000}"/>
    <cellStyle name="Normal 7 11 2 2 2" xfId="22982" xr:uid="{00000000-0005-0000-0000-00003F5A0000}"/>
    <cellStyle name="Normal 7 11 2 3" xfId="22983" xr:uid="{00000000-0005-0000-0000-0000405A0000}"/>
    <cellStyle name="Normal 7 11 3" xfId="22984" xr:uid="{00000000-0005-0000-0000-0000415A0000}"/>
    <cellStyle name="Normal 7 11 3 2" xfId="22985" xr:uid="{00000000-0005-0000-0000-0000425A0000}"/>
    <cellStyle name="Normal 7 11 3 2 2" xfId="22986" xr:uid="{00000000-0005-0000-0000-0000435A0000}"/>
    <cellStyle name="Normal 7 11 3 3" xfId="22987" xr:uid="{00000000-0005-0000-0000-0000445A0000}"/>
    <cellStyle name="Normal 7 11 4" xfId="22988" xr:uid="{00000000-0005-0000-0000-0000455A0000}"/>
    <cellStyle name="Normal 7 11 4 2" xfId="22989" xr:uid="{00000000-0005-0000-0000-0000465A0000}"/>
    <cellStyle name="Normal 7 11 5" xfId="22990" xr:uid="{00000000-0005-0000-0000-0000475A0000}"/>
    <cellStyle name="Normal 7 12" xfId="22991" xr:uid="{00000000-0005-0000-0000-0000485A0000}"/>
    <cellStyle name="Normal 7 12 2" xfId="22992" xr:uid="{00000000-0005-0000-0000-0000495A0000}"/>
    <cellStyle name="Normal 7 12 2 2" xfId="22993" xr:uid="{00000000-0005-0000-0000-00004A5A0000}"/>
    <cellStyle name="Normal 7 12 2 2 2" xfId="22994" xr:uid="{00000000-0005-0000-0000-00004B5A0000}"/>
    <cellStyle name="Normal 7 12 2 3" xfId="22995" xr:uid="{00000000-0005-0000-0000-00004C5A0000}"/>
    <cellStyle name="Normal 7 12 3" xfId="22996" xr:uid="{00000000-0005-0000-0000-00004D5A0000}"/>
    <cellStyle name="Normal 7 12 3 2" xfId="22997" xr:uid="{00000000-0005-0000-0000-00004E5A0000}"/>
    <cellStyle name="Normal 7 12 3 2 2" xfId="22998" xr:uid="{00000000-0005-0000-0000-00004F5A0000}"/>
    <cellStyle name="Normal 7 12 3 3" xfId="22999" xr:uid="{00000000-0005-0000-0000-0000505A0000}"/>
    <cellStyle name="Normal 7 12 4" xfId="23000" xr:uid="{00000000-0005-0000-0000-0000515A0000}"/>
    <cellStyle name="Normal 7 12 4 2" xfId="23001" xr:uid="{00000000-0005-0000-0000-0000525A0000}"/>
    <cellStyle name="Normal 7 12 5" xfId="23002" xr:uid="{00000000-0005-0000-0000-0000535A0000}"/>
    <cellStyle name="Normal 7 13" xfId="23003" xr:uid="{00000000-0005-0000-0000-0000545A0000}"/>
    <cellStyle name="Normal 7 13 2" xfId="23004" xr:uid="{00000000-0005-0000-0000-0000555A0000}"/>
    <cellStyle name="Normal 7 13 2 2" xfId="23005" xr:uid="{00000000-0005-0000-0000-0000565A0000}"/>
    <cellStyle name="Normal 7 13 2 2 2" xfId="23006" xr:uid="{00000000-0005-0000-0000-0000575A0000}"/>
    <cellStyle name="Normal 7 13 2 3" xfId="23007" xr:uid="{00000000-0005-0000-0000-0000585A0000}"/>
    <cellStyle name="Normal 7 13 3" xfId="23008" xr:uid="{00000000-0005-0000-0000-0000595A0000}"/>
    <cellStyle name="Normal 7 13 3 2" xfId="23009" xr:uid="{00000000-0005-0000-0000-00005A5A0000}"/>
    <cellStyle name="Normal 7 13 3 2 2" xfId="23010" xr:uid="{00000000-0005-0000-0000-00005B5A0000}"/>
    <cellStyle name="Normal 7 13 3 3" xfId="23011" xr:uid="{00000000-0005-0000-0000-00005C5A0000}"/>
    <cellStyle name="Normal 7 13 4" xfId="23012" xr:uid="{00000000-0005-0000-0000-00005D5A0000}"/>
    <cellStyle name="Normal 7 13 4 2" xfId="23013" xr:uid="{00000000-0005-0000-0000-00005E5A0000}"/>
    <cellStyle name="Normal 7 13 5" xfId="23014" xr:uid="{00000000-0005-0000-0000-00005F5A0000}"/>
    <cellStyle name="Normal 7 14" xfId="23015" xr:uid="{00000000-0005-0000-0000-0000605A0000}"/>
    <cellStyle name="Normal 7 14 2" xfId="23016" xr:uid="{00000000-0005-0000-0000-0000615A0000}"/>
    <cellStyle name="Normal 7 14 2 2" xfId="23017" xr:uid="{00000000-0005-0000-0000-0000625A0000}"/>
    <cellStyle name="Normal 7 14 2 2 2" xfId="23018" xr:uid="{00000000-0005-0000-0000-0000635A0000}"/>
    <cellStyle name="Normal 7 14 2 3" xfId="23019" xr:uid="{00000000-0005-0000-0000-0000645A0000}"/>
    <cellStyle name="Normal 7 14 3" xfId="23020" xr:uid="{00000000-0005-0000-0000-0000655A0000}"/>
    <cellStyle name="Normal 7 14 3 2" xfId="23021" xr:uid="{00000000-0005-0000-0000-0000665A0000}"/>
    <cellStyle name="Normal 7 14 3 2 2" xfId="23022" xr:uid="{00000000-0005-0000-0000-0000675A0000}"/>
    <cellStyle name="Normal 7 14 3 3" xfId="23023" xr:uid="{00000000-0005-0000-0000-0000685A0000}"/>
    <cellStyle name="Normal 7 14 4" xfId="23024" xr:uid="{00000000-0005-0000-0000-0000695A0000}"/>
    <cellStyle name="Normal 7 14 4 2" xfId="23025" xr:uid="{00000000-0005-0000-0000-00006A5A0000}"/>
    <cellStyle name="Normal 7 14 5" xfId="23026" xr:uid="{00000000-0005-0000-0000-00006B5A0000}"/>
    <cellStyle name="Normal 7 15" xfId="23027" xr:uid="{00000000-0005-0000-0000-00006C5A0000}"/>
    <cellStyle name="Normal 7 15 2" xfId="23028" xr:uid="{00000000-0005-0000-0000-00006D5A0000}"/>
    <cellStyle name="Normal 7 15 2 2" xfId="23029" xr:uid="{00000000-0005-0000-0000-00006E5A0000}"/>
    <cellStyle name="Normal 7 15 2 2 2" xfId="23030" xr:uid="{00000000-0005-0000-0000-00006F5A0000}"/>
    <cellStyle name="Normal 7 15 2 3" xfId="23031" xr:uid="{00000000-0005-0000-0000-0000705A0000}"/>
    <cellStyle name="Normal 7 15 3" xfId="23032" xr:uid="{00000000-0005-0000-0000-0000715A0000}"/>
    <cellStyle name="Normal 7 15 3 2" xfId="23033" xr:uid="{00000000-0005-0000-0000-0000725A0000}"/>
    <cellStyle name="Normal 7 15 3 2 2" xfId="23034" xr:uid="{00000000-0005-0000-0000-0000735A0000}"/>
    <cellStyle name="Normal 7 15 3 3" xfId="23035" xr:uid="{00000000-0005-0000-0000-0000745A0000}"/>
    <cellStyle name="Normal 7 15 4" xfId="23036" xr:uid="{00000000-0005-0000-0000-0000755A0000}"/>
    <cellStyle name="Normal 7 15 4 2" xfId="23037" xr:uid="{00000000-0005-0000-0000-0000765A0000}"/>
    <cellStyle name="Normal 7 15 5" xfId="23038" xr:uid="{00000000-0005-0000-0000-0000775A0000}"/>
    <cellStyle name="Normal 7 16" xfId="23039" xr:uid="{00000000-0005-0000-0000-0000785A0000}"/>
    <cellStyle name="Normal 7 16 2" xfId="23040" xr:uid="{00000000-0005-0000-0000-0000795A0000}"/>
    <cellStyle name="Normal 7 16 2 2" xfId="23041" xr:uid="{00000000-0005-0000-0000-00007A5A0000}"/>
    <cellStyle name="Normal 7 16 2 2 2" xfId="23042" xr:uid="{00000000-0005-0000-0000-00007B5A0000}"/>
    <cellStyle name="Normal 7 16 2 3" xfId="23043" xr:uid="{00000000-0005-0000-0000-00007C5A0000}"/>
    <cellStyle name="Normal 7 16 3" xfId="23044" xr:uid="{00000000-0005-0000-0000-00007D5A0000}"/>
    <cellStyle name="Normal 7 16 3 2" xfId="23045" xr:uid="{00000000-0005-0000-0000-00007E5A0000}"/>
    <cellStyle name="Normal 7 16 3 2 2" xfId="23046" xr:uid="{00000000-0005-0000-0000-00007F5A0000}"/>
    <cellStyle name="Normal 7 16 3 3" xfId="23047" xr:uid="{00000000-0005-0000-0000-0000805A0000}"/>
    <cellStyle name="Normal 7 16 4" xfId="23048" xr:uid="{00000000-0005-0000-0000-0000815A0000}"/>
    <cellStyle name="Normal 7 16 4 2" xfId="23049" xr:uid="{00000000-0005-0000-0000-0000825A0000}"/>
    <cellStyle name="Normal 7 16 5" xfId="23050" xr:uid="{00000000-0005-0000-0000-0000835A0000}"/>
    <cellStyle name="Normal 7 17" xfId="23051" xr:uid="{00000000-0005-0000-0000-0000845A0000}"/>
    <cellStyle name="Normal 7 17 2" xfId="23052" xr:uid="{00000000-0005-0000-0000-0000855A0000}"/>
    <cellStyle name="Normal 7 17 2 2" xfId="23053" xr:uid="{00000000-0005-0000-0000-0000865A0000}"/>
    <cellStyle name="Normal 7 17 2 2 2" xfId="23054" xr:uid="{00000000-0005-0000-0000-0000875A0000}"/>
    <cellStyle name="Normal 7 17 2 3" xfId="23055" xr:uid="{00000000-0005-0000-0000-0000885A0000}"/>
    <cellStyle name="Normal 7 17 3" xfId="23056" xr:uid="{00000000-0005-0000-0000-0000895A0000}"/>
    <cellStyle name="Normal 7 17 3 2" xfId="23057" xr:uid="{00000000-0005-0000-0000-00008A5A0000}"/>
    <cellStyle name="Normal 7 17 3 2 2" xfId="23058" xr:uid="{00000000-0005-0000-0000-00008B5A0000}"/>
    <cellStyle name="Normal 7 17 3 3" xfId="23059" xr:uid="{00000000-0005-0000-0000-00008C5A0000}"/>
    <cellStyle name="Normal 7 17 4" xfId="23060" xr:uid="{00000000-0005-0000-0000-00008D5A0000}"/>
    <cellStyle name="Normal 7 17 4 2" xfId="23061" xr:uid="{00000000-0005-0000-0000-00008E5A0000}"/>
    <cellStyle name="Normal 7 17 5" xfId="23062" xr:uid="{00000000-0005-0000-0000-00008F5A0000}"/>
    <cellStyle name="Normal 7 18" xfId="23063" xr:uid="{00000000-0005-0000-0000-0000905A0000}"/>
    <cellStyle name="Normal 7 18 2" xfId="23064" xr:uid="{00000000-0005-0000-0000-0000915A0000}"/>
    <cellStyle name="Normal 7 18 2 2" xfId="23065" xr:uid="{00000000-0005-0000-0000-0000925A0000}"/>
    <cellStyle name="Normal 7 18 2 2 2" xfId="23066" xr:uid="{00000000-0005-0000-0000-0000935A0000}"/>
    <cellStyle name="Normal 7 18 2 3" xfId="23067" xr:uid="{00000000-0005-0000-0000-0000945A0000}"/>
    <cellStyle name="Normal 7 18 3" xfId="23068" xr:uid="{00000000-0005-0000-0000-0000955A0000}"/>
    <cellStyle name="Normal 7 18 3 2" xfId="23069" xr:uid="{00000000-0005-0000-0000-0000965A0000}"/>
    <cellStyle name="Normal 7 18 3 2 2" xfId="23070" xr:uid="{00000000-0005-0000-0000-0000975A0000}"/>
    <cellStyle name="Normal 7 18 3 3" xfId="23071" xr:uid="{00000000-0005-0000-0000-0000985A0000}"/>
    <cellStyle name="Normal 7 18 4" xfId="23072" xr:uid="{00000000-0005-0000-0000-0000995A0000}"/>
    <cellStyle name="Normal 7 18 4 2" xfId="23073" xr:uid="{00000000-0005-0000-0000-00009A5A0000}"/>
    <cellStyle name="Normal 7 18 5" xfId="23074" xr:uid="{00000000-0005-0000-0000-00009B5A0000}"/>
    <cellStyle name="Normal 7 19" xfId="23075" xr:uid="{00000000-0005-0000-0000-00009C5A0000}"/>
    <cellStyle name="Normal 7 19 2" xfId="23076" xr:uid="{00000000-0005-0000-0000-00009D5A0000}"/>
    <cellStyle name="Normal 7 19 2 2" xfId="23077" xr:uid="{00000000-0005-0000-0000-00009E5A0000}"/>
    <cellStyle name="Normal 7 19 3" xfId="23078" xr:uid="{00000000-0005-0000-0000-00009F5A0000}"/>
    <cellStyle name="Normal 7 2" xfId="23079" xr:uid="{00000000-0005-0000-0000-0000A05A0000}"/>
    <cellStyle name="Normal 7 2 2" xfId="23080" xr:uid="{00000000-0005-0000-0000-0000A15A0000}"/>
    <cellStyle name="Normal 7 2 2 10" xfId="23081" xr:uid="{00000000-0005-0000-0000-0000A25A0000}"/>
    <cellStyle name="Normal 7 2 2 2" xfId="23082" xr:uid="{00000000-0005-0000-0000-0000A35A0000}"/>
    <cellStyle name="Normal 7 2 2 2 2" xfId="23083" xr:uid="{00000000-0005-0000-0000-0000A45A0000}"/>
    <cellStyle name="Normal 7 2 2 2 2 2" xfId="23084" xr:uid="{00000000-0005-0000-0000-0000A55A0000}"/>
    <cellStyle name="Normal 7 2 2 2 2 2 2" xfId="23085" xr:uid="{00000000-0005-0000-0000-0000A65A0000}"/>
    <cellStyle name="Normal 7 2 2 2 2 2 3" xfId="23086" xr:uid="{00000000-0005-0000-0000-0000A75A0000}"/>
    <cellStyle name="Normal 7 2 2 2 2 3" xfId="23087" xr:uid="{00000000-0005-0000-0000-0000A85A0000}"/>
    <cellStyle name="Normal 7 2 2 2 2 4" xfId="23088" xr:uid="{00000000-0005-0000-0000-0000A95A0000}"/>
    <cellStyle name="Normal 7 2 2 2 2 5" xfId="23089" xr:uid="{00000000-0005-0000-0000-0000AA5A0000}"/>
    <cellStyle name="Normal 7 2 2 2 3" xfId="23090" xr:uid="{00000000-0005-0000-0000-0000AB5A0000}"/>
    <cellStyle name="Normal 7 2 2 2 3 2" xfId="23091" xr:uid="{00000000-0005-0000-0000-0000AC5A0000}"/>
    <cellStyle name="Normal 7 2 2 2 3 2 2" xfId="23092" xr:uid="{00000000-0005-0000-0000-0000AD5A0000}"/>
    <cellStyle name="Normal 7 2 2 2 3 2 3" xfId="23093" xr:uid="{00000000-0005-0000-0000-0000AE5A0000}"/>
    <cellStyle name="Normal 7 2 2 2 3 3" xfId="23094" xr:uid="{00000000-0005-0000-0000-0000AF5A0000}"/>
    <cellStyle name="Normal 7 2 2 2 3 4" xfId="23095" xr:uid="{00000000-0005-0000-0000-0000B05A0000}"/>
    <cellStyle name="Normal 7 2 2 2 4" xfId="23096" xr:uid="{00000000-0005-0000-0000-0000B15A0000}"/>
    <cellStyle name="Normal 7 2 2 2 4 2" xfId="23097" xr:uid="{00000000-0005-0000-0000-0000B25A0000}"/>
    <cellStyle name="Normal 7 2 2 2 4 2 2" xfId="23098" xr:uid="{00000000-0005-0000-0000-0000B35A0000}"/>
    <cellStyle name="Normal 7 2 2 2 4 2 3" xfId="23099" xr:uid="{00000000-0005-0000-0000-0000B45A0000}"/>
    <cellStyle name="Normal 7 2 2 2 4 3" xfId="23100" xr:uid="{00000000-0005-0000-0000-0000B55A0000}"/>
    <cellStyle name="Normal 7 2 2 2 4 4" xfId="23101" xr:uid="{00000000-0005-0000-0000-0000B65A0000}"/>
    <cellStyle name="Normal 7 2 2 2 5" xfId="23102" xr:uid="{00000000-0005-0000-0000-0000B75A0000}"/>
    <cellStyle name="Normal 7 2 2 2 5 2" xfId="23103" xr:uid="{00000000-0005-0000-0000-0000B85A0000}"/>
    <cellStyle name="Normal 7 2 2 2 5 3" xfId="23104" xr:uid="{00000000-0005-0000-0000-0000B95A0000}"/>
    <cellStyle name="Normal 7 2 2 2 6" xfId="23105" xr:uid="{00000000-0005-0000-0000-0000BA5A0000}"/>
    <cellStyle name="Normal 7 2 2 2 7" xfId="23106" xr:uid="{00000000-0005-0000-0000-0000BB5A0000}"/>
    <cellStyle name="Normal 7 2 2 2 8" xfId="23107" xr:uid="{00000000-0005-0000-0000-0000BC5A0000}"/>
    <cellStyle name="Normal 7 2 2 3" xfId="23108" xr:uid="{00000000-0005-0000-0000-0000BD5A0000}"/>
    <cellStyle name="Normal 7 2 2 3 2" xfId="23109" xr:uid="{00000000-0005-0000-0000-0000BE5A0000}"/>
    <cellStyle name="Normal 7 2 2 4" xfId="23110" xr:uid="{00000000-0005-0000-0000-0000BF5A0000}"/>
    <cellStyle name="Normal 7 2 2 4 2" xfId="23111" xr:uid="{00000000-0005-0000-0000-0000C05A0000}"/>
    <cellStyle name="Normal 7 2 2 4 2 2" xfId="23112" xr:uid="{00000000-0005-0000-0000-0000C15A0000}"/>
    <cellStyle name="Normal 7 2 2 4 2 3" xfId="23113" xr:uid="{00000000-0005-0000-0000-0000C25A0000}"/>
    <cellStyle name="Normal 7 2 2 4 3" xfId="23114" xr:uid="{00000000-0005-0000-0000-0000C35A0000}"/>
    <cellStyle name="Normal 7 2 2 4 4" xfId="23115" xr:uid="{00000000-0005-0000-0000-0000C45A0000}"/>
    <cellStyle name="Normal 7 2 2 5" xfId="23116" xr:uid="{00000000-0005-0000-0000-0000C55A0000}"/>
    <cellStyle name="Normal 7 2 2 5 2" xfId="23117" xr:uid="{00000000-0005-0000-0000-0000C65A0000}"/>
    <cellStyle name="Normal 7 2 2 5 2 2" xfId="23118" xr:uid="{00000000-0005-0000-0000-0000C75A0000}"/>
    <cellStyle name="Normal 7 2 2 5 2 3" xfId="23119" xr:uid="{00000000-0005-0000-0000-0000C85A0000}"/>
    <cellStyle name="Normal 7 2 2 5 3" xfId="23120" xr:uid="{00000000-0005-0000-0000-0000C95A0000}"/>
    <cellStyle name="Normal 7 2 2 5 4" xfId="23121" xr:uid="{00000000-0005-0000-0000-0000CA5A0000}"/>
    <cellStyle name="Normal 7 2 2 6" xfId="23122" xr:uid="{00000000-0005-0000-0000-0000CB5A0000}"/>
    <cellStyle name="Normal 7 2 2 6 2" xfId="23123" xr:uid="{00000000-0005-0000-0000-0000CC5A0000}"/>
    <cellStyle name="Normal 7 2 2 6 2 2" xfId="23124" xr:uid="{00000000-0005-0000-0000-0000CD5A0000}"/>
    <cellStyle name="Normal 7 2 2 6 2 3" xfId="23125" xr:uid="{00000000-0005-0000-0000-0000CE5A0000}"/>
    <cellStyle name="Normal 7 2 2 6 3" xfId="23126" xr:uid="{00000000-0005-0000-0000-0000CF5A0000}"/>
    <cellStyle name="Normal 7 2 2 6 4" xfId="23127" xr:uid="{00000000-0005-0000-0000-0000D05A0000}"/>
    <cellStyle name="Normal 7 2 2 7" xfId="23128" xr:uid="{00000000-0005-0000-0000-0000D15A0000}"/>
    <cellStyle name="Normal 7 2 2 7 2" xfId="23129" xr:uid="{00000000-0005-0000-0000-0000D25A0000}"/>
    <cellStyle name="Normal 7 2 2 7 3" xfId="23130" xr:uid="{00000000-0005-0000-0000-0000D35A0000}"/>
    <cellStyle name="Normal 7 2 2 8" xfId="23131" xr:uid="{00000000-0005-0000-0000-0000D45A0000}"/>
    <cellStyle name="Normal 7 2 2 9" xfId="23132" xr:uid="{00000000-0005-0000-0000-0000D55A0000}"/>
    <cellStyle name="Normal 7 2 3" xfId="23133" xr:uid="{00000000-0005-0000-0000-0000D65A0000}"/>
    <cellStyle name="Normal 7 2 3 2" xfId="23134" xr:uid="{00000000-0005-0000-0000-0000D75A0000}"/>
    <cellStyle name="Normal 7 2 3 2 2" xfId="23135" xr:uid="{00000000-0005-0000-0000-0000D85A0000}"/>
    <cellStyle name="Normal 7 2 3 2 3" xfId="23136" xr:uid="{00000000-0005-0000-0000-0000D95A0000}"/>
    <cellStyle name="Normal 7 2 3 3" xfId="23137" xr:uid="{00000000-0005-0000-0000-0000DA5A0000}"/>
    <cellStyle name="Normal 7 2 3 4" xfId="23138" xr:uid="{00000000-0005-0000-0000-0000DB5A0000}"/>
    <cellStyle name="Normal 7 2 4" xfId="23139" xr:uid="{00000000-0005-0000-0000-0000DC5A0000}"/>
    <cellStyle name="Normal 7 2 4 2" xfId="23140" xr:uid="{00000000-0005-0000-0000-0000DD5A0000}"/>
    <cellStyle name="Normal 7 2 4 2 2" xfId="23141" xr:uid="{00000000-0005-0000-0000-0000DE5A0000}"/>
    <cellStyle name="Normal 7 2 4 2 2 2" xfId="23142" xr:uid="{00000000-0005-0000-0000-0000DF5A0000}"/>
    <cellStyle name="Normal 7 2 4 2 2 2 2" xfId="23143" xr:uid="{00000000-0005-0000-0000-0000E05A0000}"/>
    <cellStyle name="Normal 7 2 4 2 2 2 3" xfId="23144" xr:uid="{00000000-0005-0000-0000-0000E15A0000}"/>
    <cellStyle name="Normal 7 2 4 2 2 3" xfId="23145" xr:uid="{00000000-0005-0000-0000-0000E25A0000}"/>
    <cellStyle name="Normal 7 2 4 2 2 4" xfId="23146" xr:uid="{00000000-0005-0000-0000-0000E35A0000}"/>
    <cellStyle name="Normal 7 2 4 2 3" xfId="23147" xr:uid="{00000000-0005-0000-0000-0000E45A0000}"/>
    <cellStyle name="Normal 7 2 4 2 3 2" xfId="23148" xr:uid="{00000000-0005-0000-0000-0000E55A0000}"/>
    <cellStyle name="Normal 7 2 4 2 3 2 2" xfId="23149" xr:uid="{00000000-0005-0000-0000-0000E65A0000}"/>
    <cellStyle name="Normal 7 2 4 2 3 2 3" xfId="23150" xr:uid="{00000000-0005-0000-0000-0000E75A0000}"/>
    <cellStyle name="Normal 7 2 4 2 3 3" xfId="23151" xr:uid="{00000000-0005-0000-0000-0000E85A0000}"/>
    <cellStyle name="Normal 7 2 4 2 3 4" xfId="23152" xr:uid="{00000000-0005-0000-0000-0000E95A0000}"/>
    <cellStyle name="Normal 7 2 4 2 4" xfId="23153" xr:uid="{00000000-0005-0000-0000-0000EA5A0000}"/>
    <cellStyle name="Normal 7 2 4 2 4 2" xfId="23154" xr:uid="{00000000-0005-0000-0000-0000EB5A0000}"/>
    <cellStyle name="Normal 7 2 4 2 4 2 2" xfId="23155" xr:uid="{00000000-0005-0000-0000-0000EC5A0000}"/>
    <cellStyle name="Normal 7 2 4 2 4 2 3" xfId="23156" xr:uid="{00000000-0005-0000-0000-0000ED5A0000}"/>
    <cellStyle name="Normal 7 2 4 2 4 3" xfId="23157" xr:uid="{00000000-0005-0000-0000-0000EE5A0000}"/>
    <cellStyle name="Normal 7 2 4 2 4 4" xfId="23158" xr:uid="{00000000-0005-0000-0000-0000EF5A0000}"/>
    <cellStyle name="Normal 7 2 4 2 5" xfId="23159" xr:uid="{00000000-0005-0000-0000-0000F05A0000}"/>
    <cellStyle name="Normal 7 2 4 2 5 2" xfId="23160" xr:uid="{00000000-0005-0000-0000-0000F15A0000}"/>
    <cellStyle name="Normal 7 2 4 2 5 3" xfId="23161" xr:uid="{00000000-0005-0000-0000-0000F25A0000}"/>
    <cellStyle name="Normal 7 2 4 2 6" xfId="23162" xr:uid="{00000000-0005-0000-0000-0000F35A0000}"/>
    <cellStyle name="Normal 7 2 4 2 7" xfId="23163" xr:uid="{00000000-0005-0000-0000-0000F45A0000}"/>
    <cellStyle name="Normal 7 2 4 2 8" xfId="23164" xr:uid="{00000000-0005-0000-0000-0000F55A0000}"/>
    <cellStyle name="Normal 7 2 4 3" xfId="23165" xr:uid="{00000000-0005-0000-0000-0000F65A0000}"/>
    <cellStyle name="Normal 7 2 4 3 2" xfId="23166" xr:uid="{00000000-0005-0000-0000-0000F75A0000}"/>
    <cellStyle name="Normal 7 2 4 3 2 2" xfId="23167" xr:uid="{00000000-0005-0000-0000-0000F85A0000}"/>
    <cellStyle name="Normal 7 2 4 3 2 3" xfId="23168" xr:uid="{00000000-0005-0000-0000-0000F95A0000}"/>
    <cellStyle name="Normal 7 2 4 3 3" xfId="23169" xr:uid="{00000000-0005-0000-0000-0000FA5A0000}"/>
    <cellStyle name="Normal 7 2 4 3 4" xfId="23170" xr:uid="{00000000-0005-0000-0000-0000FB5A0000}"/>
    <cellStyle name="Normal 7 2 4 4" xfId="23171" xr:uid="{00000000-0005-0000-0000-0000FC5A0000}"/>
    <cellStyle name="Normal 7 2 4 4 2" xfId="23172" xr:uid="{00000000-0005-0000-0000-0000FD5A0000}"/>
    <cellStyle name="Normal 7 2 4 4 2 2" xfId="23173" xr:uid="{00000000-0005-0000-0000-0000FE5A0000}"/>
    <cellStyle name="Normal 7 2 4 4 2 3" xfId="23174" xr:uid="{00000000-0005-0000-0000-0000FF5A0000}"/>
    <cellStyle name="Normal 7 2 4 4 3" xfId="23175" xr:uid="{00000000-0005-0000-0000-0000005B0000}"/>
    <cellStyle name="Normal 7 2 4 4 4" xfId="23176" xr:uid="{00000000-0005-0000-0000-0000015B0000}"/>
    <cellStyle name="Normal 7 2 4 5" xfId="23177" xr:uid="{00000000-0005-0000-0000-0000025B0000}"/>
    <cellStyle name="Normal 7 2 4 5 2" xfId="23178" xr:uid="{00000000-0005-0000-0000-0000035B0000}"/>
    <cellStyle name="Normal 7 2 4 5 2 2" xfId="23179" xr:uid="{00000000-0005-0000-0000-0000045B0000}"/>
    <cellStyle name="Normal 7 2 4 5 2 3" xfId="23180" xr:uid="{00000000-0005-0000-0000-0000055B0000}"/>
    <cellStyle name="Normal 7 2 4 5 3" xfId="23181" xr:uid="{00000000-0005-0000-0000-0000065B0000}"/>
    <cellStyle name="Normal 7 2 4 5 4" xfId="23182" xr:uid="{00000000-0005-0000-0000-0000075B0000}"/>
    <cellStyle name="Normal 7 2 4 6" xfId="23183" xr:uid="{00000000-0005-0000-0000-0000085B0000}"/>
    <cellStyle name="Normal 7 2 4 6 2" xfId="23184" xr:uid="{00000000-0005-0000-0000-0000095B0000}"/>
    <cellStyle name="Normal 7 2 4 6 3" xfId="23185" xr:uid="{00000000-0005-0000-0000-00000A5B0000}"/>
    <cellStyle name="Normal 7 2 4 7" xfId="23186" xr:uid="{00000000-0005-0000-0000-00000B5B0000}"/>
    <cellStyle name="Normal 7 2 4 8" xfId="23187" xr:uid="{00000000-0005-0000-0000-00000C5B0000}"/>
    <cellStyle name="Normal 7 2 4 9" xfId="23188" xr:uid="{00000000-0005-0000-0000-00000D5B0000}"/>
    <cellStyle name="Normal 7 2 5" xfId="23189" xr:uid="{00000000-0005-0000-0000-00000E5B0000}"/>
    <cellStyle name="Normal 7 2 6" xfId="23190" xr:uid="{00000000-0005-0000-0000-00000F5B0000}"/>
    <cellStyle name="Normal 7 2 7" xfId="44007" xr:uid="{00000000-0005-0000-0000-0000105B0000}"/>
    <cellStyle name="Normal 7 20" xfId="23191" xr:uid="{00000000-0005-0000-0000-0000115B0000}"/>
    <cellStyle name="Normal 7 20 2" xfId="23192" xr:uid="{00000000-0005-0000-0000-0000125B0000}"/>
    <cellStyle name="Normal 7 20 2 2" xfId="23193" xr:uid="{00000000-0005-0000-0000-0000135B0000}"/>
    <cellStyle name="Normal 7 20 3" xfId="23194" xr:uid="{00000000-0005-0000-0000-0000145B0000}"/>
    <cellStyle name="Normal 7 21" xfId="23195" xr:uid="{00000000-0005-0000-0000-0000155B0000}"/>
    <cellStyle name="Normal 7 21 2" xfId="23196" xr:uid="{00000000-0005-0000-0000-0000165B0000}"/>
    <cellStyle name="Normal 7 22" xfId="23197" xr:uid="{00000000-0005-0000-0000-0000175B0000}"/>
    <cellStyle name="Normal 7 23" xfId="23198" xr:uid="{00000000-0005-0000-0000-0000185B0000}"/>
    <cellStyle name="Normal 7 24" xfId="43890" xr:uid="{00000000-0005-0000-0000-0000195B0000}"/>
    <cellStyle name="Normal 7 3" xfId="23199" xr:uid="{00000000-0005-0000-0000-00001A5B0000}"/>
    <cellStyle name="Normal 7 3 10" xfId="23200" xr:uid="{00000000-0005-0000-0000-00001B5B0000}"/>
    <cellStyle name="Normal 7 3 11" xfId="44008" xr:uid="{00000000-0005-0000-0000-00001C5B0000}"/>
    <cellStyle name="Normal 7 3 2" xfId="23201" xr:uid="{00000000-0005-0000-0000-00001D5B0000}"/>
    <cellStyle name="Normal 7 3 2 2" xfId="23202" xr:uid="{00000000-0005-0000-0000-00001E5B0000}"/>
    <cellStyle name="Normal 7 3 2 2 2" xfId="23203" xr:uid="{00000000-0005-0000-0000-00001F5B0000}"/>
    <cellStyle name="Normal 7 3 2 2 2 2" xfId="23204" xr:uid="{00000000-0005-0000-0000-0000205B0000}"/>
    <cellStyle name="Normal 7 3 2 2 2 2 2" xfId="23205" xr:uid="{00000000-0005-0000-0000-0000215B0000}"/>
    <cellStyle name="Normal 7 3 2 2 2 2 3" xfId="23206" xr:uid="{00000000-0005-0000-0000-0000225B0000}"/>
    <cellStyle name="Normal 7 3 2 2 2 3" xfId="23207" xr:uid="{00000000-0005-0000-0000-0000235B0000}"/>
    <cellStyle name="Normal 7 3 2 2 2 4" xfId="23208" xr:uid="{00000000-0005-0000-0000-0000245B0000}"/>
    <cellStyle name="Normal 7 3 2 2 2 5" xfId="23209" xr:uid="{00000000-0005-0000-0000-0000255B0000}"/>
    <cellStyle name="Normal 7 3 2 2 3" xfId="23210" xr:uid="{00000000-0005-0000-0000-0000265B0000}"/>
    <cellStyle name="Normal 7 3 2 2 3 2" xfId="23211" xr:uid="{00000000-0005-0000-0000-0000275B0000}"/>
    <cellStyle name="Normal 7 3 2 2 3 2 2" xfId="23212" xr:uid="{00000000-0005-0000-0000-0000285B0000}"/>
    <cellStyle name="Normal 7 3 2 2 3 2 3" xfId="23213" xr:uid="{00000000-0005-0000-0000-0000295B0000}"/>
    <cellStyle name="Normal 7 3 2 2 3 3" xfId="23214" xr:uid="{00000000-0005-0000-0000-00002A5B0000}"/>
    <cellStyle name="Normal 7 3 2 2 3 4" xfId="23215" xr:uid="{00000000-0005-0000-0000-00002B5B0000}"/>
    <cellStyle name="Normal 7 3 2 2 4" xfId="23216" xr:uid="{00000000-0005-0000-0000-00002C5B0000}"/>
    <cellStyle name="Normal 7 3 2 2 4 2" xfId="23217" xr:uid="{00000000-0005-0000-0000-00002D5B0000}"/>
    <cellStyle name="Normal 7 3 2 2 4 2 2" xfId="23218" xr:uid="{00000000-0005-0000-0000-00002E5B0000}"/>
    <cellStyle name="Normal 7 3 2 2 4 2 3" xfId="23219" xr:uid="{00000000-0005-0000-0000-00002F5B0000}"/>
    <cellStyle name="Normal 7 3 2 2 4 3" xfId="23220" xr:uid="{00000000-0005-0000-0000-0000305B0000}"/>
    <cellStyle name="Normal 7 3 2 2 4 4" xfId="23221" xr:uid="{00000000-0005-0000-0000-0000315B0000}"/>
    <cellStyle name="Normal 7 3 2 2 5" xfId="23222" xr:uid="{00000000-0005-0000-0000-0000325B0000}"/>
    <cellStyle name="Normal 7 3 2 2 5 2" xfId="23223" xr:uid="{00000000-0005-0000-0000-0000335B0000}"/>
    <cellStyle name="Normal 7 3 2 2 5 3" xfId="23224" xr:uid="{00000000-0005-0000-0000-0000345B0000}"/>
    <cellStyle name="Normal 7 3 2 2 6" xfId="23225" xr:uid="{00000000-0005-0000-0000-0000355B0000}"/>
    <cellStyle name="Normal 7 3 2 2 7" xfId="23226" xr:uid="{00000000-0005-0000-0000-0000365B0000}"/>
    <cellStyle name="Normal 7 3 2 2 8" xfId="23227" xr:uid="{00000000-0005-0000-0000-0000375B0000}"/>
    <cellStyle name="Normal 7 3 2 3" xfId="23228" xr:uid="{00000000-0005-0000-0000-0000385B0000}"/>
    <cellStyle name="Normal 7 3 2 3 2" xfId="23229" xr:uid="{00000000-0005-0000-0000-0000395B0000}"/>
    <cellStyle name="Normal 7 3 2 3 2 2" xfId="23230" xr:uid="{00000000-0005-0000-0000-00003A5B0000}"/>
    <cellStyle name="Normal 7 3 2 3 2 3" xfId="23231" xr:uid="{00000000-0005-0000-0000-00003B5B0000}"/>
    <cellStyle name="Normal 7 3 2 3 3" xfId="23232" xr:uid="{00000000-0005-0000-0000-00003C5B0000}"/>
    <cellStyle name="Normal 7 3 2 3 4" xfId="23233" xr:uid="{00000000-0005-0000-0000-00003D5B0000}"/>
    <cellStyle name="Normal 7 3 2 3 5" xfId="23234" xr:uid="{00000000-0005-0000-0000-00003E5B0000}"/>
    <cellStyle name="Normal 7 3 2 4" xfId="23235" xr:uid="{00000000-0005-0000-0000-00003F5B0000}"/>
    <cellStyle name="Normal 7 3 2 4 2" xfId="23236" xr:uid="{00000000-0005-0000-0000-0000405B0000}"/>
    <cellStyle name="Normal 7 3 2 4 2 2" xfId="23237" xr:uid="{00000000-0005-0000-0000-0000415B0000}"/>
    <cellStyle name="Normal 7 3 2 4 2 3" xfId="23238" xr:uid="{00000000-0005-0000-0000-0000425B0000}"/>
    <cellStyle name="Normal 7 3 2 4 3" xfId="23239" xr:uid="{00000000-0005-0000-0000-0000435B0000}"/>
    <cellStyle name="Normal 7 3 2 4 4" xfId="23240" xr:uid="{00000000-0005-0000-0000-0000445B0000}"/>
    <cellStyle name="Normal 7 3 2 5" xfId="23241" xr:uid="{00000000-0005-0000-0000-0000455B0000}"/>
    <cellStyle name="Normal 7 3 2 5 2" xfId="23242" xr:uid="{00000000-0005-0000-0000-0000465B0000}"/>
    <cellStyle name="Normal 7 3 2 5 2 2" xfId="23243" xr:uid="{00000000-0005-0000-0000-0000475B0000}"/>
    <cellStyle name="Normal 7 3 2 5 2 3" xfId="23244" xr:uid="{00000000-0005-0000-0000-0000485B0000}"/>
    <cellStyle name="Normal 7 3 2 5 3" xfId="23245" xr:uid="{00000000-0005-0000-0000-0000495B0000}"/>
    <cellStyle name="Normal 7 3 2 5 4" xfId="23246" xr:uid="{00000000-0005-0000-0000-00004A5B0000}"/>
    <cellStyle name="Normal 7 3 2 6" xfId="23247" xr:uid="{00000000-0005-0000-0000-00004B5B0000}"/>
    <cellStyle name="Normal 7 3 2 6 2" xfId="23248" xr:uid="{00000000-0005-0000-0000-00004C5B0000}"/>
    <cellStyle name="Normal 7 3 2 6 3" xfId="23249" xr:uid="{00000000-0005-0000-0000-00004D5B0000}"/>
    <cellStyle name="Normal 7 3 2 7" xfId="23250" xr:uid="{00000000-0005-0000-0000-00004E5B0000}"/>
    <cellStyle name="Normal 7 3 2 8" xfId="23251" xr:uid="{00000000-0005-0000-0000-00004F5B0000}"/>
    <cellStyle name="Normal 7 3 2 9" xfId="23252" xr:uid="{00000000-0005-0000-0000-0000505B0000}"/>
    <cellStyle name="Normal 7 3 3" xfId="23253" xr:uid="{00000000-0005-0000-0000-0000515B0000}"/>
    <cellStyle name="Normal 7 3 3 2" xfId="23254" xr:uid="{00000000-0005-0000-0000-0000525B0000}"/>
    <cellStyle name="Normal 7 3 3 2 2" xfId="23255" xr:uid="{00000000-0005-0000-0000-0000535B0000}"/>
    <cellStyle name="Normal 7 3 3 2 2 2" xfId="23256" xr:uid="{00000000-0005-0000-0000-0000545B0000}"/>
    <cellStyle name="Normal 7 3 3 2 2 3" xfId="23257" xr:uid="{00000000-0005-0000-0000-0000555B0000}"/>
    <cellStyle name="Normal 7 3 3 2 2 4" xfId="23258" xr:uid="{00000000-0005-0000-0000-0000565B0000}"/>
    <cellStyle name="Normal 7 3 3 2 3" xfId="23259" xr:uid="{00000000-0005-0000-0000-0000575B0000}"/>
    <cellStyle name="Normal 7 3 3 2 4" xfId="23260" xr:uid="{00000000-0005-0000-0000-0000585B0000}"/>
    <cellStyle name="Normal 7 3 3 2 5" xfId="23261" xr:uid="{00000000-0005-0000-0000-0000595B0000}"/>
    <cellStyle name="Normal 7 3 3 3" xfId="23262" xr:uid="{00000000-0005-0000-0000-00005A5B0000}"/>
    <cellStyle name="Normal 7 3 3 3 2" xfId="23263" xr:uid="{00000000-0005-0000-0000-00005B5B0000}"/>
    <cellStyle name="Normal 7 3 3 3 2 2" xfId="23264" xr:uid="{00000000-0005-0000-0000-00005C5B0000}"/>
    <cellStyle name="Normal 7 3 3 3 2 3" xfId="23265" xr:uid="{00000000-0005-0000-0000-00005D5B0000}"/>
    <cellStyle name="Normal 7 3 3 3 3" xfId="23266" xr:uid="{00000000-0005-0000-0000-00005E5B0000}"/>
    <cellStyle name="Normal 7 3 3 3 4" xfId="23267" xr:uid="{00000000-0005-0000-0000-00005F5B0000}"/>
    <cellStyle name="Normal 7 3 3 3 5" xfId="23268" xr:uid="{00000000-0005-0000-0000-0000605B0000}"/>
    <cellStyle name="Normal 7 3 3 4" xfId="23269" xr:uid="{00000000-0005-0000-0000-0000615B0000}"/>
    <cellStyle name="Normal 7 3 3 4 2" xfId="23270" xr:uid="{00000000-0005-0000-0000-0000625B0000}"/>
    <cellStyle name="Normal 7 3 3 4 2 2" xfId="23271" xr:uid="{00000000-0005-0000-0000-0000635B0000}"/>
    <cellStyle name="Normal 7 3 3 4 2 3" xfId="23272" xr:uid="{00000000-0005-0000-0000-0000645B0000}"/>
    <cellStyle name="Normal 7 3 3 4 3" xfId="23273" xr:uid="{00000000-0005-0000-0000-0000655B0000}"/>
    <cellStyle name="Normal 7 3 3 4 4" xfId="23274" xr:uid="{00000000-0005-0000-0000-0000665B0000}"/>
    <cellStyle name="Normal 7 3 3 5" xfId="23275" xr:uid="{00000000-0005-0000-0000-0000675B0000}"/>
    <cellStyle name="Normal 7 3 3 5 2" xfId="23276" xr:uid="{00000000-0005-0000-0000-0000685B0000}"/>
    <cellStyle name="Normal 7 3 3 5 3" xfId="23277" xr:uid="{00000000-0005-0000-0000-0000695B0000}"/>
    <cellStyle name="Normal 7 3 3 6" xfId="23278" xr:uid="{00000000-0005-0000-0000-00006A5B0000}"/>
    <cellStyle name="Normal 7 3 3 7" xfId="23279" xr:uid="{00000000-0005-0000-0000-00006B5B0000}"/>
    <cellStyle name="Normal 7 3 3 8" xfId="23280" xr:uid="{00000000-0005-0000-0000-00006C5B0000}"/>
    <cellStyle name="Normal 7 3 4" xfId="23281" xr:uid="{00000000-0005-0000-0000-00006D5B0000}"/>
    <cellStyle name="Normal 7 3 4 2" xfId="23282" xr:uid="{00000000-0005-0000-0000-00006E5B0000}"/>
    <cellStyle name="Normal 7 3 4 2 2" xfId="23283" xr:uid="{00000000-0005-0000-0000-00006F5B0000}"/>
    <cellStyle name="Normal 7 3 4 2 3" xfId="23284" xr:uid="{00000000-0005-0000-0000-0000705B0000}"/>
    <cellStyle name="Normal 7 3 4 2 4" xfId="23285" xr:uid="{00000000-0005-0000-0000-0000715B0000}"/>
    <cellStyle name="Normal 7 3 4 3" xfId="23286" xr:uid="{00000000-0005-0000-0000-0000725B0000}"/>
    <cellStyle name="Normal 7 3 4 4" xfId="23287" xr:uid="{00000000-0005-0000-0000-0000735B0000}"/>
    <cellStyle name="Normal 7 3 4 5" xfId="23288" xr:uid="{00000000-0005-0000-0000-0000745B0000}"/>
    <cellStyle name="Normal 7 3 5" xfId="23289" xr:uid="{00000000-0005-0000-0000-0000755B0000}"/>
    <cellStyle name="Normal 7 3 5 2" xfId="23290" xr:uid="{00000000-0005-0000-0000-0000765B0000}"/>
    <cellStyle name="Normal 7 3 5 2 2" xfId="23291" xr:uid="{00000000-0005-0000-0000-0000775B0000}"/>
    <cellStyle name="Normal 7 3 5 2 3" xfId="23292" xr:uid="{00000000-0005-0000-0000-0000785B0000}"/>
    <cellStyle name="Normal 7 3 5 3" xfId="23293" xr:uid="{00000000-0005-0000-0000-0000795B0000}"/>
    <cellStyle name="Normal 7 3 5 4" xfId="23294" xr:uid="{00000000-0005-0000-0000-00007A5B0000}"/>
    <cellStyle name="Normal 7 3 5 5" xfId="23295" xr:uid="{00000000-0005-0000-0000-00007B5B0000}"/>
    <cellStyle name="Normal 7 3 6" xfId="23296" xr:uid="{00000000-0005-0000-0000-00007C5B0000}"/>
    <cellStyle name="Normal 7 3 6 2" xfId="23297" xr:uid="{00000000-0005-0000-0000-00007D5B0000}"/>
    <cellStyle name="Normal 7 3 6 2 2" xfId="23298" xr:uid="{00000000-0005-0000-0000-00007E5B0000}"/>
    <cellStyle name="Normal 7 3 6 2 3" xfId="23299" xr:uid="{00000000-0005-0000-0000-00007F5B0000}"/>
    <cellStyle name="Normal 7 3 6 3" xfId="23300" xr:uid="{00000000-0005-0000-0000-0000805B0000}"/>
    <cellStyle name="Normal 7 3 6 4" xfId="23301" xr:uid="{00000000-0005-0000-0000-0000815B0000}"/>
    <cellStyle name="Normal 7 3 7" xfId="23302" xr:uid="{00000000-0005-0000-0000-0000825B0000}"/>
    <cellStyle name="Normal 7 3 7 2" xfId="23303" xr:uid="{00000000-0005-0000-0000-0000835B0000}"/>
    <cellStyle name="Normal 7 3 7 3" xfId="23304" xr:uid="{00000000-0005-0000-0000-0000845B0000}"/>
    <cellStyle name="Normal 7 3 8" xfId="23305" xr:uid="{00000000-0005-0000-0000-0000855B0000}"/>
    <cellStyle name="Normal 7 3 9" xfId="23306" xr:uid="{00000000-0005-0000-0000-0000865B0000}"/>
    <cellStyle name="Normal 7 4" xfId="23307" xr:uid="{00000000-0005-0000-0000-0000875B0000}"/>
    <cellStyle name="Normal 7 4 2" xfId="23308" xr:uid="{00000000-0005-0000-0000-0000885B0000}"/>
    <cellStyle name="Normal 7 4 2 2" xfId="23309" xr:uid="{00000000-0005-0000-0000-0000895B0000}"/>
    <cellStyle name="Normal 7 4 2 2 2" xfId="23310" xr:uid="{00000000-0005-0000-0000-00008A5B0000}"/>
    <cellStyle name="Normal 7 4 2 3" xfId="23311" xr:uid="{00000000-0005-0000-0000-00008B5B0000}"/>
    <cellStyle name="Normal 7 4 3" xfId="23312" xr:uid="{00000000-0005-0000-0000-00008C5B0000}"/>
    <cellStyle name="Normal 7 4 3 2" xfId="23313" xr:uid="{00000000-0005-0000-0000-00008D5B0000}"/>
    <cellStyle name="Normal 7 4 3 2 2" xfId="23314" xr:uid="{00000000-0005-0000-0000-00008E5B0000}"/>
    <cellStyle name="Normal 7 4 3 3" xfId="23315" xr:uid="{00000000-0005-0000-0000-00008F5B0000}"/>
    <cellStyle name="Normal 7 4 4" xfId="23316" xr:uid="{00000000-0005-0000-0000-0000905B0000}"/>
    <cellStyle name="Normal 7 4 4 2" xfId="23317" xr:uid="{00000000-0005-0000-0000-0000915B0000}"/>
    <cellStyle name="Normal 7 4 5" xfId="23318" xr:uid="{00000000-0005-0000-0000-0000925B0000}"/>
    <cellStyle name="Normal 7 4 6" xfId="44009" xr:uid="{00000000-0005-0000-0000-0000935B0000}"/>
    <cellStyle name="Normal 7 5" xfId="23319" xr:uid="{00000000-0005-0000-0000-0000945B0000}"/>
    <cellStyle name="Normal 7 5 2" xfId="23320" xr:uid="{00000000-0005-0000-0000-0000955B0000}"/>
    <cellStyle name="Normal 7 5 2 2" xfId="23321" xr:uid="{00000000-0005-0000-0000-0000965B0000}"/>
    <cellStyle name="Normal 7 5 2 2 2" xfId="23322" xr:uid="{00000000-0005-0000-0000-0000975B0000}"/>
    <cellStyle name="Normal 7 5 2 3" xfId="23323" xr:uid="{00000000-0005-0000-0000-0000985B0000}"/>
    <cellStyle name="Normal 7 5 3" xfId="23324" xr:uid="{00000000-0005-0000-0000-0000995B0000}"/>
    <cellStyle name="Normal 7 5 3 2" xfId="23325" xr:uid="{00000000-0005-0000-0000-00009A5B0000}"/>
    <cellStyle name="Normal 7 5 3 2 2" xfId="23326" xr:uid="{00000000-0005-0000-0000-00009B5B0000}"/>
    <cellStyle name="Normal 7 5 3 3" xfId="23327" xr:uid="{00000000-0005-0000-0000-00009C5B0000}"/>
    <cellStyle name="Normal 7 5 4" xfId="23328" xr:uid="{00000000-0005-0000-0000-00009D5B0000}"/>
    <cellStyle name="Normal 7 5 4 2" xfId="23329" xr:uid="{00000000-0005-0000-0000-00009E5B0000}"/>
    <cellStyle name="Normal 7 5 5" xfId="23330" xr:uid="{00000000-0005-0000-0000-00009F5B0000}"/>
    <cellStyle name="Normal 7 5 6" xfId="44010" xr:uid="{00000000-0005-0000-0000-0000A05B0000}"/>
    <cellStyle name="Normal 7 6" xfId="23331" xr:uid="{00000000-0005-0000-0000-0000A15B0000}"/>
    <cellStyle name="Normal 7 6 2" xfId="23332" xr:uid="{00000000-0005-0000-0000-0000A25B0000}"/>
    <cellStyle name="Normal 7 6 2 2" xfId="23333" xr:uid="{00000000-0005-0000-0000-0000A35B0000}"/>
    <cellStyle name="Normal 7 6 2 2 2" xfId="23334" xr:uid="{00000000-0005-0000-0000-0000A45B0000}"/>
    <cellStyle name="Normal 7 6 2 3" xfId="23335" xr:uid="{00000000-0005-0000-0000-0000A55B0000}"/>
    <cellStyle name="Normal 7 6 3" xfId="23336" xr:uid="{00000000-0005-0000-0000-0000A65B0000}"/>
    <cellStyle name="Normal 7 6 3 2" xfId="23337" xr:uid="{00000000-0005-0000-0000-0000A75B0000}"/>
    <cellStyle name="Normal 7 6 3 2 2" xfId="23338" xr:uid="{00000000-0005-0000-0000-0000A85B0000}"/>
    <cellStyle name="Normal 7 6 3 3" xfId="23339" xr:uid="{00000000-0005-0000-0000-0000A95B0000}"/>
    <cellStyle name="Normal 7 6 4" xfId="23340" xr:uid="{00000000-0005-0000-0000-0000AA5B0000}"/>
    <cellStyle name="Normal 7 6 4 2" xfId="23341" xr:uid="{00000000-0005-0000-0000-0000AB5B0000}"/>
    <cellStyle name="Normal 7 6 5" xfId="23342" xr:uid="{00000000-0005-0000-0000-0000AC5B0000}"/>
    <cellStyle name="Normal 7 6 6" xfId="44011" xr:uid="{00000000-0005-0000-0000-0000AD5B0000}"/>
    <cellStyle name="Normal 7 7" xfId="23343" xr:uid="{00000000-0005-0000-0000-0000AE5B0000}"/>
    <cellStyle name="Normal 7 7 2" xfId="23344" xr:uid="{00000000-0005-0000-0000-0000AF5B0000}"/>
    <cellStyle name="Normal 7 7 2 2" xfId="23345" xr:uid="{00000000-0005-0000-0000-0000B05B0000}"/>
    <cellStyle name="Normal 7 7 2 2 2" xfId="23346" xr:uid="{00000000-0005-0000-0000-0000B15B0000}"/>
    <cellStyle name="Normal 7 7 2 3" xfId="23347" xr:uid="{00000000-0005-0000-0000-0000B25B0000}"/>
    <cellStyle name="Normal 7 7 3" xfId="23348" xr:uid="{00000000-0005-0000-0000-0000B35B0000}"/>
    <cellStyle name="Normal 7 7 3 2" xfId="23349" xr:uid="{00000000-0005-0000-0000-0000B45B0000}"/>
    <cellStyle name="Normal 7 7 3 2 2" xfId="23350" xr:uid="{00000000-0005-0000-0000-0000B55B0000}"/>
    <cellStyle name="Normal 7 7 3 3" xfId="23351" xr:uid="{00000000-0005-0000-0000-0000B65B0000}"/>
    <cellStyle name="Normal 7 7 4" xfId="23352" xr:uid="{00000000-0005-0000-0000-0000B75B0000}"/>
    <cellStyle name="Normal 7 7 4 2" xfId="23353" xr:uid="{00000000-0005-0000-0000-0000B85B0000}"/>
    <cellStyle name="Normal 7 7 5" xfId="23354" xr:uid="{00000000-0005-0000-0000-0000B95B0000}"/>
    <cellStyle name="Normal 7 7 6" xfId="44012" xr:uid="{00000000-0005-0000-0000-0000BA5B0000}"/>
    <cellStyle name="Normal 7 8" xfId="23355" xr:uid="{00000000-0005-0000-0000-0000BB5B0000}"/>
    <cellStyle name="Normal 7 8 2" xfId="23356" xr:uid="{00000000-0005-0000-0000-0000BC5B0000}"/>
    <cellStyle name="Normal 7 8 2 2" xfId="23357" xr:uid="{00000000-0005-0000-0000-0000BD5B0000}"/>
    <cellStyle name="Normal 7 8 2 2 2" xfId="23358" xr:uid="{00000000-0005-0000-0000-0000BE5B0000}"/>
    <cellStyle name="Normal 7 8 2 3" xfId="23359" xr:uid="{00000000-0005-0000-0000-0000BF5B0000}"/>
    <cellStyle name="Normal 7 8 3" xfId="23360" xr:uid="{00000000-0005-0000-0000-0000C05B0000}"/>
    <cellStyle name="Normal 7 8 3 2" xfId="23361" xr:uid="{00000000-0005-0000-0000-0000C15B0000}"/>
    <cellStyle name="Normal 7 8 3 2 2" xfId="23362" xr:uid="{00000000-0005-0000-0000-0000C25B0000}"/>
    <cellStyle name="Normal 7 8 3 3" xfId="23363" xr:uid="{00000000-0005-0000-0000-0000C35B0000}"/>
    <cellStyle name="Normal 7 8 4" xfId="23364" xr:uid="{00000000-0005-0000-0000-0000C45B0000}"/>
    <cellStyle name="Normal 7 8 4 2" xfId="23365" xr:uid="{00000000-0005-0000-0000-0000C55B0000}"/>
    <cellStyle name="Normal 7 8 5" xfId="23366" xr:uid="{00000000-0005-0000-0000-0000C65B0000}"/>
    <cellStyle name="Normal 7 9" xfId="23367" xr:uid="{00000000-0005-0000-0000-0000C75B0000}"/>
    <cellStyle name="Normal 7 9 2" xfId="23368" xr:uid="{00000000-0005-0000-0000-0000C85B0000}"/>
    <cellStyle name="Normal 7 9 2 2" xfId="23369" xr:uid="{00000000-0005-0000-0000-0000C95B0000}"/>
    <cellStyle name="Normal 7 9 2 2 2" xfId="23370" xr:uid="{00000000-0005-0000-0000-0000CA5B0000}"/>
    <cellStyle name="Normal 7 9 2 3" xfId="23371" xr:uid="{00000000-0005-0000-0000-0000CB5B0000}"/>
    <cellStyle name="Normal 7 9 3" xfId="23372" xr:uid="{00000000-0005-0000-0000-0000CC5B0000}"/>
    <cellStyle name="Normal 7 9 3 2" xfId="23373" xr:uid="{00000000-0005-0000-0000-0000CD5B0000}"/>
    <cellStyle name="Normal 7 9 3 2 2" xfId="23374" xr:uid="{00000000-0005-0000-0000-0000CE5B0000}"/>
    <cellStyle name="Normal 7 9 3 3" xfId="23375" xr:uid="{00000000-0005-0000-0000-0000CF5B0000}"/>
    <cellStyle name="Normal 7 9 4" xfId="23376" xr:uid="{00000000-0005-0000-0000-0000D05B0000}"/>
    <cellStyle name="Normal 7 9 4 2" xfId="23377" xr:uid="{00000000-0005-0000-0000-0000D15B0000}"/>
    <cellStyle name="Normal 7 9 5" xfId="23378" xr:uid="{00000000-0005-0000-0000-0000D25B0000}"/>
    <cellStyle name="Normal 70" xfId="23379" xr:uid="{00000000-0005-0000-0000-0000D35B0000}"/>
    <cellStyle name="Normal 70 10" xfId="23380" xr:uid="{00000000-0005-0000-0000-0000D45B0000}"/>
    <cellStyle name="Normal 70 11" xfId="23381" xr:uid="{00000000-0005-0000-0000-0000D55B0000}"/>
    <cellStyle name="Normal 70 2" xfId="23382" xr:uid="{00000000-0005-0000-0000-0000D65B0000}"/>
    <cellStyle name="Normal 70 2 2" xfId="23383" xr:uid="{00000000-0005-0000-0000-0000D75B0000}"/>
    <cellStyle name="Normal 70 2 2 2" xfId="23384" xr:uid="{00000000-0005-0000-0000-0000D85B0000}"/>
    <cellStyle name="Normal 70 2 2 2 2" xfId="23385" xr:uid="{00000000-0005-0000-0000-0000D95B0000}"/>
    <cellStyle name="Normal 70 2 2 2 2 2" xfId="23386" xr:uid="{00000000-0005-0000-0000-0000DA5B0000}"/>
    <cellStyle name="Normal 70 2 2 2 2 3" xfId="23387" xr:uid="{00000000-0005-0000-0000-0000DB5B0000}"/>
    <cellStyle name="Normal 70 2 2 2 3" xfId="23388" xr:uid="{00000000-0005-0000-0000-0000DC5B0000}"/>
    <cellStyle name="Normal 70 2 2 2 4" xfId="23389" xr:uid="{00000000-0005-0000-0000-0000DD5B0000}"/>
    <cellStyle name="Normal 70 2 2 3" xfId="23390" xr:uid="{00000000-0005-0000-0000-0000DE5B0000}"/>
    <cellStyle name="Normal 70 2 2 3 2" xfId="23391" xr:uid="{00000000-0005-0000-0000-0000DF5B0000}"/>
    <cellStyle name="Normal 70 2 2 3 2 2" xfId="23392" xr:uid="{00000000-0005-0000-0000-0000E05B0000}"/>
    <cellStyle name="Normal 70 2 2 3 2 3" xfId="23393" xr:uid="{00000000-0005-0000-0000-0000E15B0000}"/>
    <cellStyle name="Normal 70 2 2 3 3" xfId="23394" xr:uid="{00000000-0005-0000-0000-0000E25B0000}"/>
    <cellStyle name="Normal 70 2 2 3 4" xfId="23395" xr:uid="{00000000-0005-0000-0000-0000E35B0000}"/>
    <cellStyle name="Normal 70 2 2 4" xfId="23396" xr:uid="{00000000-0005-0000-0000-0000E45B0000}"/>
    <cellStyle name="Normal 70 2 2 4 2" xfId="23397" xr:uid="{00000000-0005-0000-0000-0000E55B0000}"/>
    <cellStyle name="Normal 70 2 2 4 2 2" xfId="23398" xr:uid="{00000000-0005-0000-0000-0000E65B0000}"/>
    <cellStyle name="Normal 70 2 2 4 2 3" xfId="23399" xr:uid="{00000000-0005-0000-0000-0000E75B0000}"/>
    <cellStyle name="Normal 70 2 2 4 3" xfId="23400" xr:uid="{00000000-0005-0000-0000-0000E85B0000}"/>
    <cellStyle name="Normal 70 2 2 4 4" xfId="23401" xr:uid="{00000000-0005-0000-0000-0000E95B0000}"/>
    <cellStyle name="Normal 70 2 2 5" xfId="23402" xr:uid="{00000000-0005-0000-0000-0000EA5B0000}"/>
    <cellStyle name="Normal 70 2 2 5 2" xfId="23403" xr:uid="{00000000-0005-0000-0000-0000EB5B0000}"/>
    <cellStyle name="Normal 70 2 2 5 3" xfId="23404" xr:uid="{00000000-0005-0000-0000-0000EC5B0000}"/>
    <cellStyle name="Normal 70 2 2 6" xfId="23405" xr:uid="{00000000-0005-0000-0000-0000ED5B0000}"/>
    <cellStyle name="Normal 70 2 2 7" xfId="23406" xr:uid="{00000000-0005-0000-0000-0000EE5B0000}"/>
    <cellStyle name="Normal 70 2 3" xfId="23407" xr:uid="{00000000-0005-0000-0000-0000EF5B0000}"/>
    <cellStyle name="Normal 70 2 3 2" xfId="23408" xr:uid="{00000000-0005-0000-0000-0000F05B0000}"/>
    <cellStyle name="Normal 70 2 3 2 2" xfId="23409" xr:uid="{00000000-0005-0000-0000-0000F15B0000}"/>
    <cellStyle name="Normal 70 2 3 2 3" xfId="23410" xr:uid="{00000000-0005-0000-0000-0000F25B0000}"/>
    <cellStyle name="Normal 70 2 3 3" xfId="23411" xr:uid="{00000000-0005-0000-0000-0000F35B0000}"/>
    <cellStyle name="Normal 70 2 3 4" xfId="23412" xr:uid="{00000000-0005-0000-0000-0000F45B0000}"/>
    <cellStyle name="Normal 70 2 4" xfId="23413" xr:uid="{00000000-0005-0000-0000-0000F55B0000}"/>
    <cellStyle name="Normal 70 2 4 2" xfId="23414" xr:uid="{00000000-0005-0000-0000-0000F65B0000}"/>
    <cellStyle name="Normal 70 2 4 2 2" xfId="23415" xr:uid="{00000000-0005-0000-0000-0000F75B0000}"/>
    <cellStyle name="Normal 70 2 4 2 3" xfId="23416" xr:uid="{00000000-0005-0000-0000-0000F85B0000}"/>
    <cellStyle name="Normal 70 2 4 3" xfId="23417" xr:uid="{00000000-0005-0000-0000-0000F95B0000}"/>
    <cellStyle name="Normal 70 2 4 4" xfId="23418" xr:uid="{00000000-0005-0000-0000-0000FA5B0000}"/>
    <cellStyle name="Normal 70 2 5" xfId="23419" xr:uid="{00000000-0005-0000-0000-0000FB5B0000}"/>
    <cellStyle name="Normal 70 2 5 2" xfId="23420" xr:uid="{00000000-0005-0000-0000-0000FC5B0000}"/>
    <cellStyle name="Normal 70 2 5 2 2" xfId="23421" xr:uid="{00000000-0005-0000-0000-0000FD5B0000}"/>
    <cellStyle name="Normal 70 2 5 2 3" xfId="23422" xr:uid="{00000000-0005-0000-0000-0000FE5B0000}"/>
    <cellStyle name="Normal 70 2 5 3" xfId="23423" xr:uid="{00000000-0005-0000-0000-0000FF5B0000}"/>
    <cellStyle name="Normal 70 2 5 4" xfId="23424" xr:uid="{00000000-0005-0000-0000-0000005C0000}"/>
    <cellStyle name="Normal 70 2 6" xfId="23425" xr:uid="{00000000-0005-0000-0000-0000015C0000}"/>
    <cellStyle name="Normal 70 2 6 2" xfId="23426" xr:uid="{00000000-0005-0000-0000-0000025C0000}"/>
    <cellStyle name="Normal 70 2 6 3" xfId="23427" xr:uid="{00000000-0005-0000-0000-0000035C0000}"/>
    <cellStyle name="Normal 70 2 7" xfId="23428" xr:uid="{00000000-0005-0000-0000-0000045C0000}"/>
    <cellStyle name="Normal 70 2 8" xfId="23429" xr:uid="{00000000-0005-0000-0000-0000055C0000}"/>
    <cellStyle name="Normal 70 2 9" xfId="23430" xr:uid="{00000000-0005-0000-0000-0000065C0000}"/>
    <cellStyle name="Normal 70 3" xfId="23431" xr:uid="{00000000-0005-0000-0000-0000075C0000}"/>
    <cellStyle name="Normal 70 3 2" xfId="23432" xr:uid="{00000000-0005-0000-0000-0000085C0000}"/>
    <cellStyle name="Normal 70 3 2 2" xfId="23433" xr:uid="{00000000-0005-0000-0000-0000095C0000}"/>
    <cellStyle name="Normal 70 3 2 2 2" xfId="23434" xr:uid="{00000000-0005-0000-0000-00000A5C0000}"/>
    <cellStyle name="Normal 70 3 2 2 3" xfId="23435" xr:uid="{00000000-0005-0000-0000-00000B5C0000}"/>
    <cellStyle name="Normal 70 3 2 3" xfId="23436" xr:uid="{00000000-0005-0000-0000-00000C5C0000}"/>
    <cellStyle name="Normal 70 3 2 4" xfId="23437" xr:uid="{00000000-0005-0000-0000-00000D5C0000}"/>
    <cellStyle name="Normal 70 3 3" xfId="23438" xr:uid="{00000000-0005-0000-0000-00000E5C0000}"/>
    <cellStyle name="Normal 70 3 3 2" xfId="23439" xr:uid="{00000000-0005-0000-0000-00000F5C0000}"/>
    <cellStyle name="Normal 70 3 3 2 2" xfId="23440" xr:uid="{00000000-0005-0000-0000-0000105C0000}"/>
    <cellStyle name="Normal 70 3 3 2 3" xfId="23441" xr:uid="{00000000-0005-0000-0000-0000115C0000}"/>
    <cellStyle name="Normal 70 3 3 3" xfId="23442" xr:uid="{00000000-0005-0000-0000-0000125C0000}"/>
    <cellStyle name="Normal 70 3 3 4" xfId="23443" xr:uid="{00000000-0005-0000-0000-0000135C0000}"/>
    <cellStyle name="Normal 70 3 4" xfId="23444" xr:uid="{00000000-0005-0000-0000-0000145C0000}"/>
    <cellStyle name="Normal 70 3 4 2" xfId="23445" xr:uid="{00000000-0005-0000-0000-0000155C0000}"/>
    <cellStyle name="Normal 70 3 4 2 2" xfId="23446" xr:uid="{00000000-0005-0000-0000-0000165C0000}"/>
    <cellStyle name="Normal 70 3 4 2 3" xfId="23447" xr:uid="{00000000-0005-0000-0000-0000175C0000}"/>
    <cellStyle name="Normal 70 3 4 3" xfId="23448" xr:uid="{00000000-0005-0000-0000-0000185C0000}"/>
    <cellStyle name="Normal 70 3 4 4" xfId="23449" xr:uid="{00000000-0005-0000-0000-0000195C0000}"/>
    <cellStyle name="Normal 70 3 5" xfId="23450" xr:uid="{00000000-0005-0000-0000-00001A5C0000}"/>
    <cellStyle name="Normal 70 3 5 2" xfId="23451" xr:uid="{00000000-0005-0000-0000-00001B5C0000}"/>
    <cellStyle name="Normal 70 3 5 3" xfId="23452" xr:uid="{00000000-0005-0000-0000-00001C5C0000}"/>
    <cellStyle name="Normal 70 3 6" xfId="23453" xr:uid="{00000000-0005-0000-0000-00001D5C0000}"/>
    <cellStyle name="Normal 70 3 7" xfId="23454" xr:uid="{00000000-0005-0000-0000-00001E5C0000}"/>
    <cellStyle name="Normal 70 4" xfId="23455" xr:uid="{00000000-0005-0000-0000-00001F5C0000}"/>
    <cellStyle name="Normal 70 5" xfId="23456" xr:uid="{00000000-0005-0000-0000-0000205C0000}"/>
    <cellStyle name="Normal 70 5 2" xfId="23457" xr:uid="{00000000-0005-0000-0000-0000215C0000}"/>
    <cellStyle name="Normal 70 5 2 2" xfId="23458" xr:uid="{00000000-0005-0000-0000-0000225C0000}"/>
    <cellStyle name="Normal 70 5 2 3" xfId="23459" xr:uid="{00000000-0005-0000-0000-0000235C0000}"/>
    <cellStyle name="Normal 70 5 3" xfId="23460" xr:uid="{00000000-0005-0000-0000-0000245C0000}"/>
    <cellStyle name="Normal 70 5 4" xfId="23461" xr:uid="{00000000-0005-0000-0000-0000255C0000}"/>
    <cellStyle name="Normal 70 6" xfId="23462" xr:uid="{00000000-0005-0000-0000-0000265C0000}"/>
    <cellStyle name="Normal 70 6 2" xfId="23463" xr:uid="{00000000-0005-0000-0000-0000275C0000}"/>
    <cellStyle name="Normal 70 6 2 2" xfId="23464" xr:uid="{00000000-0005-0000-0000-0000285C0000}"/>
    <cellStyle name="Normal 70 6 2 3" xfId="23465" xr:uid="{00000000-0005-0000-0000-0000295C0000}"/>
    <cellStyle name="Normal 70 6 3" xfId="23466" xr:uid="{00000000-0005-0000-0000-00002A5C0000}"/>
    <cellStyle name="Normal 70 6 4" xfId="23467" xr:uid="{00000000-0005-0000-0000-00002B5C0000}"/>
    <cellStyle name="Normal 70 7" xfId="23468" xr:uid="{00000000-0005-0000-0000-00002C5C0000}"/>
    <cellStyle name="Normal 70 7 2" xfId="23469" xr:uid="{00000000-0005-0000-0000-00002D5C0000}"/>
    <cellStyle name="Normal 70 7 2 2" xfId="23470" xr:uid="{00000000-0005-0000-0000-00002E5C0000}"/>
    <cellStyle name="Normal 70 7 2 3" xfId="23471" xr:uid="{00000000-0005-0000-0000-00002F5C0000}"/>
    <cellStyle name="Normal 70 7 3" xfId="23472" xr:uid="{00000000-0005-0000-0000-0000305C0000}"/>
    <cellStyle name="Normal 70 7 4" xfId="23473" xr:uid="{00000000-0005-0000-0000-0000315C0000}"/>
    <cellStyle name="Normal 70 8" xfId="23474" xr:uid="{00000000-0005-0000-0000-0000325C0000}"/>
    <cellStyle name="Normal 70 8 2" xfId="23475" xr:uid="{00000000-0005-0000-0000-0000335C0000}"/>
    <cellStyle name="Normal 70 8 3" xfId="23476" xr:uid="{00000000-0005-0000-0000-0000345C0000}"/>
    <cellStyle name="Normal 70 9" xfId="23477" xr:uid="{00000000-0005-0000-0000-0000355C0000}"/>
    <cellStyle name="Normal 71" xfId="23478" xr:uid="{00000000-0005-0000-0000-0000365C0000}"/>
    <cellStyle name="Normal 71 10" xfId="23479" xr:uid="{00000000-0005-0000-0000-0000375C0000}"/>
    <cellStyle name="Normal 71 11" xfId="23480" xr:uid="{00000000-0005-0000-0000-0000385C0000}"/>
    <cellStyle name="Normal 71 2" xfId="23481" xr:uid="{00000000-0005-0000-0000-0000395C0000}"/>
    <cellStyle name="Normal 71 2 2" xfId="23482" xr:uid="{00000000-0005-0000-0000-00003A5C0000}"/>
    <cellStyle name="Normal 71 2 2 2" xfId="23483" xr:uid="{00000000-0005-0000-0000-00003B5C0000}"/>
    <cellStyle name="Normal 71 2 2 2 2" xfId="23484" xr:uid="{00000000-0005-0000-0000-00003C5C0000}"/>
    <cellStyle name="Normal 71 2 2 2 2 2" xfId="23485" xr:uid="{00000000-0005-0000-0000-00003D5C0000}"/>
    <cellStyle name="Normal 71 2 2 2 2 3" xfId="23486" xr:uid="{00000000-0005-0000-0000-00003E5C0000}"/>
    <cellStyle name="Normal 71 2 2 2 3" xfId="23487" xr:uid="{00000000-0005-0000-0000-00003F5C0000}"/>
    <cellStyle name="Normal 71 2 2 2 4" xfId="23488" xr:uid="{00000000-0005-0000-0000-0000405C0000}"/>
    <cellStyle name="Normal 71 2 2 3" xfId="23489" xr:uid="{00000000-0005-0000-0000-0000415C0000}"/>
    <cellStyle name="Normal 71 2 2 3 2" xfId="23490" xr:uid="{00000000-0005-0000-0000-0000425C0000}"/>
    <cellStyle name="Normal 71 2 2 3 2 2" xfId="23491" xr:uid="{00000000-0005-0000-0000-0000435C0000}"/>
    <cellStyle name="Normal 71 2 2 3 2 3" xfId="23492" xr:uid="{00000000-0005-0000-0000-0000445C0000}"/>
    <cellStyle name="Normal 71 2 2 3 3" xfId="23493" xr:uid="{00000000-0005-0000-0000-0000455C0000}"/>
    <cellStyle name="Normal 71 2 2 3 4" xfId="23494" xr:uid="{00000000-0005-0000-0000-0000465C0000}"/>
    <cellStyle name="Normal 71 2 2 4" xfId="23495" xr:uid="{00000000-0005-0000-0000-0000475C0000}"/>
    <cellStyle name="Normal 71 2 2 4 2" xfId="23496" xr:uid="{00000000-0005-0000-0000-0000485C0000}"/>
    <cellStyle name="Normal 71 2 2 4 2 2" xfId="23497" xr:uid="{00000000-0005-0000-0000-0000495C0000}"/>
    <cellStyle name="Normal 71 2 2 4 2 3" xfId="23498" xr:uid="{00000000-0005-0000-0000-00004A5C0000}"/>
    <cellStyle name="Normal 71 2 2 4 3" xfId="23499" xr:uid="{00000000-0005-0000-0000-00004B5C0000}"/>
    <cellStyle name="Normal 71 2 2 4 4" xfId="23500" xr:uid="{00000000-0005-0000-0000-00004C5C0000}"/>
    <cellStyle name="Normal 71 2 2 5" xfId="23501" xr:uid="{00000000-0005-0000-0000-00004D5C0000}"/>
    <cellStyle name="Normal 71 2 2 5 2" xfId="23502" xr:uid="{00000000-0005-0000-0000-00004E5C0000}"/>
    <cellStyle name="Normal 71 2 2 5 3" xfId="23503" xr:uid="{00000000-0005-0000-0000-00004F5C0000}"/>
    <cellStyle name="Normal 71 2 2 6" xfId="23504" xr:uid="{00000000-0005-0000-0000-0000505C0000}"/>
    <cellStyle name="Normal 71 2 2 7" xfId="23505" xr:uid="{00000000-0005-0000-0000-0000515C0000}"/>
    <cellStyle name="Normal 71 2 3" xfId="23506" xr:uid="{00000000-0005-0000-0000-0000525C0000}"/>
    <cellStyle name="Normal 71 2 3 2" xfId="23507" xr:uid="{00000000-0005-0000-0000-0000535C0000}"/>
    <cellStyle name="Normal 71 2 3 2 2" xfId="23508" xr:uid="{00000000-0005-0000-0000-0000545C0000}"/>
    <cellStyle name="Normal 71 2 3 2 3" xfId="23509" xr:uid="{00000000-0005-0000-0000-0000555C0000}"/>
    <cellStyle name="Normal 71 2 3 3" xfId="23510" xr:uid="{00000000-0005-0000-0000-0000565C0000}"/>
    <cellStyle name="Normal 71 2 3 4" xfId="23511" xr:uid="{00000000-0005-0000-0000-0000575C0000}"/>
    <cellStyle name="Normal 71 2 4" xfId="23512" xr:uid="{00000000-0005-0000-0000-0000585C0000}"/>
    <cellStyle name="Normal 71 2 4 2" xfId="23513" xr:uid="{00000000-0005-0000-0000-0000595C0000}"/>
    <cellStyle name="Normal 71 2 4 2 2" xfId="23514" xr:uid="{00000000-0005-0000-0000-00005A5C0000}"/>
    <cellStyle name="Normal 71 2 4 2 3" xfId="23515" xr:uid="{00000000-0005-0000-0000-00005B5C0000}"/>
    <cellStyle name="Normal 71 2 4 3" xfId="23516" xr:uid="{00000000-0005-0000-0000-00005C5C0000}"/>
    <cellStyle name="Normal 71 2 4 4" xfId="23517" xr:uid="{00000000-0005-0000-0000-00005D5C0000}"/>
    <cellStyle name="Normal 71 2 5" xfId="23518" xr:uid="{00000000-0005-0000-0000-00005E5C0000}"/>
    <cellStyle name="Normal 71 2 5 2" xfId="23519" xr:uid="{00000000-0005-0000-0000-00005F5C0000}"/>
    <cellStyle name="Normal 71 2 5 2 2" xfId="23520" xr:uid="{00000000-0005-0000-0000-0000605C0000}"/>
    <cellStyle name="Normal 71 2 5 2 3" xfId="23521" xr:uid="{00000000-0005-0000-0000-0000615C0000}"/>
    <cellStyle name="Normal 71 2 5 3" xfId="23522" xr:uid="{00000000-0005-0000-0000-0000625C0000}"/>
    <cellStyle name="Normal 71 2 5 4" xfId="23523" xr:uid="{00000000-0005-0000-0000-0000635C0000}"/>
    <cellStyle name="Normal 71 2 6" xfId="23524" xr:uid="{00000000-0005-0000-0000-0000645C0000}"/>
    <cellStyle name="Normal 71 2 6 2" xfId="23525" xr:uid="{00000000-0005-0000-0000-0000655C0000}"/>
    <cellStyle name="Normal 71 2 6 3" xfId="23526" xr:uid="{00000000-0005-0000-0000-0000665C0000}"/>
    <cellStyle name="Normal 71 2 7" xfId="23527" xr:uid="{00000000-0005-0000-0000-0000675C0000}"/>
    <cellStyle name="Normal 71 2 8" xfId="23528" xr:uid="{00000000-0005-0000-0000-0000685C0000}"/>
    <cellStyle name="Normal 71 2 9" xfId="23529" xr:uid="{00000000-0005-0000-0000-0000695C0000}"/>
    <cellStyle name="Normal 71 3" xfId="23530" xr:uid="{00000000-0005-0000-0000-00006A5C0000}"/>
    <cellStyle name="Normal 71 3 2" xfId="23531" xr:uid="{00000000-0005-0000-0000-00006B5C0000}"/>
    <cellStyle name="Normal 71 3 2 2" xfId="23532" xr:uid="{00000000-0005-0000-0000-00006C5C0000}"/>
    <cellStyle name="Normal 71 3 2 2 2" xfId="23533" xr:uid="{00000000-0005-0000-0000-00006D5C0000}"/>
    <cellStyle name="Normal 71 3 2 2 3" xfId="23534" xr:uid="{00000000-0005-0000-0000-00006E5C0000}"/>
    <cellStyle name="Normal 71 3 2 3" xfId="23535" xr:uid="{00000000-0005-0000-0000-00006F5C0000}"/>
    <cellStyle name="Normal 71 3 2 4" xfId="23536" xr:uid="{00000000-0005-0000-0000-0000705C0000}"/>
    <cellStyle name="Normal 71 3 3" xfId="23537" xr:uid="{00000000-0005-0000-0000-0000715C0000}"/>
    <cellStyle name="Normal 71 3 3 2" xfId="23538" xr:uid="{00000000-0005-0000-0000-0000725C0000}"/>
    <cellStyle name="Normal 71 3 3 2 2" xfId="23539" xr:uid="{00000000-0005-0000-0000-0000735C0000}"/>
    <cellStyle name="Normal 71 3 3 2 3" xfId="23540" xr:uid="{00000000-0005-0000-0000-0000745C0000}"/>
    <cellStyle name="Normal 71 3 3 3" xfId="23541" xr:uid="{00000000-0005-0000-0000-0000755C0000}"/>
    <cellStyle name="Normal 71 3 3 4" xfId="23542" xr:uid="{00000000-0005-0000-0000-0000765C0000}"/>
    <cellStyle name="Normal 71 3 4" xfId="23543" xr:uid="{00000000-0005-0000-0000-0000775C0000}"/>
    <cellStyle name="Normal 71 3 4 2" xfId="23544" xr:uid="{00000000-0005-0000-0000-0000785C0000}"/>
    <cellStyle name="Normal 71 3 4 2 2" xfId="23545" xr:uid="{00000000-0005-0000-0000-0000795C0000}"/>
    <cellStyle name="Normal 71 3 4 2 3" xfId="23546" xr:uid="{00000000-0005-0000-0000-00007A5C0000}"/>
    <cellStyle name="Normal 71 3 4 3" xfId="23547" xr:uid="{00000000-0005-0000-0000-00007B5C0000}"/>
    <cellStyle name="Normal 71 3 4 4" xfId="23548" xr:uid="{00000000-0005-0000-0000-00007C5C0000}"/>
    <cellStyle name="Normal 71 3 5" xfId="23549" xr:uid="{00000000-0005-0000-0000-00007D5C0000}"/>
    <cellStyle name="Normal 71 3 5 2" xfId="23550" xr:uid="{00000000-0005-0000-0000-00007E5C0000}"/>
    <cellStyle name="Normal 71 3 5 3" xfId="23551" xr:uid="{00000000-0005-0000-0000-00007F5C0000}"/>
    <cellStyle name="Normal 71 3 6" xfId="23552" xr:uid="{00000000-0005-0000-0000-0000805C0000}"/>
    <cellStyle name="Normal 71 3 7" xfId="23553" xr:uid="{00000000-0005-0000-0000-0000815C0000}"/>
    <cellStyle name="Normal 71 4" xfId="23554" xr:uid="{00000000-0005-0000-0000-0000825C0000}"/>
    <cellStyle name="Normal 71 5" xfId="23555" xr:uid="{00000000-0005-0000-0000-0000835C0000}"/>
    <cellStyle name="Normal 71 5 2" xfId="23556" xr:uid="{00000000-0005-0000-0000-0000845C0000}"/>
    <cellStyle name="Normal 71 5 2 2" xfId="23557" xr:uid="{00000000-0005-0000-0000-0000855C0000}"/>
    <cellStyle name="Normal 71 5 2 3" xfId="23558" xr:uid="{00000000-0005-0000-0000-0000865C0000}"/>
    <cellStyle name="Normal 71 5 3" xfId="23559" xr:uid="{00000000-0005-0000-0000-0000875C0000}"/>
    <cellStyle name="Normal 71 5 4" xfId="23560" xr:uid="{00000000-0005-0000-0000-0000885C0000}"/>
    <cellStyle name="Normal 71 6" xfId="23561" xr:uid="{00000000-0005-0000-0000-0000895C0000}"/>
    <cellStyle name="Normal 71 6 2" xfId="23562" xr:uid="{00000000-0005-0000-0000-00008A5C0000}"/>
    <cellStyle name="Normal 71 6 2 2" xfId="23563" xr:uid="{00000000-0005-0000-0000-00008B5C0000}"/>
    <cellStyle name="Normal 71 6 2 3" xfId="23564" xr:uid="{00000000-0005-0000-0000-00008C5C0000}"/>
    <cellStyle name="Normal 71 6 3" xfId="23565" xr:uid="{00000000-0005-0000-0000-00008D5C0000}"/>
    <cellStyle name="Normal 71 6 4" xfId="23566" xr:uid="{00000000-0005-0000-0000-00008E5C0000}"/>
    <cellStyle name="Normal 71 7" xfId="23567" xr:uid="{00000000-0005-0000-0000-00008F5C0000}"/>
    <cellStyle name="Normal 71 7 2" xfId="23568" xr:uid="{00000000-0005-0000-0000-0000905C0000}"/>
    <cellStyle name="Normal 71 7 2 2" xfId="23569" xr:uid="{00000000-0005-0000-0000-0000915C0000}"/>
    <cellStyle name="Normal 71 7 2 3" xfId="23570" xr:uid="{00000000-0005-0000-0000-0000925C0000}"/>
    <cellStyle name="Normal 71 7 3" xfId="23571" xr:uid="{00000000-0005-0000-0000-0000935C0000}"/>
    <cellStyle name="Normal 71 7 4" xfId="23572" xr:uid="{00000000-0005-0000-0000-0000945C0000}"/>
    <cellStyle name="Normal 71 8" xfId="23573" xr:uid="{00000000-0005-0000-0000-0000955C0000}"/>
    <cellStyle name="Normal 71 8 2" xfId="23574" xr:uid="{00000000-0005-0000-0000-0000965C0000}"/>
    <cellStyle name="Normal 71 8 3" xfId="23575" xr:uid="{00000000-0005-0000-0000-0000975C0000}"/>
    <cellStyle name="Normal 71 9" xfId="23576" xr:uid="{00000000-0005-0000-0000-0000985C0000}"/>
    <cellStyle name="Normal 72" xfId="23577" xr:uid="{00000000-0005-0000-0000-0000995C0000}"/>
    <cellStyle name="Normal 72 10" xfId="23578" xr:uid="{00000000-0005-0000-0000-00009A5C0000}"/>
    <cellStyle name="Normal 72 11" xfId="23579" xr:uid="{00000000-0005-0000-0000-00009B5C0000}"/>
    <cellStyle name="Normal 72 2" xfId="23580" xr:uid="{00000000-0005-0000-0000-00009C5C0000}"/>
    <cellStyle name="Normal 72 2 2" xfId="23581" xr:uid="{00000000-0005-0000-0000-00009D5C0000}"/>
    <cellStyle name="Normal 72 2 2 2" xfId="23582" xr:uid="{00000000-0005-0000-0000-00009E5C0000}"/>
    <cellStyle name="Normal 72 2 2 2 2" xfId="23583" xr:uid="{00000000-0005-0000-0000-00009F5C0000}"/>
    <cellStyle name="Normal 72 2 2 2 2 2" xfId="23584" xr:uid="{00000000-0005-0000-0000-0000A05C0000}"/>
    <cellStyle name="Normal 72 2 2 2 2 3" xfId="23585" xr:uid="{00000000-0005-0000-0000-0000A15C0000}"/>
    <cellStyle name="Normal 72 2 2 2 3" xfId="23586" xr:uid="{00000000-0005-0000-0000-0000A25C0000}"/>
    <cellStyle name="Normal 72 2 2 2 4" xfId="23587" xr:uid="{00000000-0005-0000-0000-0000A35C0000}"/>
    <cellStyle name="Normal 72 2 2 3" xfId="23588" xr:uid="{00000000-0005-0000-0000-0000A45C0000}"/>
    <cellStyle name="Normal 72 2 2 3 2" xfId="23589" xr:uid="{00000000-0005-0000-0000-0000A55C0000}"/>
    <cellStyle name="Normal 72 2 2 3 2 2" xfId="23590" xr:uid="{00000000-0005-0000-0000-0000A65C0000}"/>
    <cellStyle name="Normal 72 2 2 3 2 3" xfId="23591" xr:uid="{00000000-0005-0000-0000-0000A75C0000}"/>
    <cellStyle name="Normal 72 2 2 3 3" xfId="23592" xr:uid="{00000000-0005-0000-0000-0000A85C0000}"/>
    <cellStyle name="Normal 72 2 2 3 4" xfId="23593" xr:uid="{00000000-0005-0000-0000-0000A95C0000}"/>
    <cellStyle name="Normal 72 2 2 4" xfId="23594" xr:uid="{00000000-0005-0000-0000-0000AA5C0000}"/>
    <cellStyle name="Normal 72 2 2 4 2" xfId="23595" xr:uid="{00000000-0005-0000-0000-0000AB5C0000}"/>
    <cellStyle name="Normal 72 2 2 4 2 2" xfId="23596" xr:uid="{00000000-0005-0000-0000-0000AC5C0000}"/>
    <cellStyle name="Normal 72 2 2 4 2 3" xfId="23597" xr:uid="{00000000-0005-0000-0000-0000AD5C0000}"/>
    <cellStyle name="Normal 72 2 2 4 3" xfId="23598" xr:uid="{00000000-0005-0000-0000-0000AE5C0000}"/>
    <cellStyle name="Normal 72 2 2 4 4" xfId="23599" xr:uid="{00000000-0005-0000-0000-0000AF5C0000}"/>
    <cellStyle name="Normal 72 2 2 5" xfId="23600" xr:uid="{00000000-0005-0000-0000-0000B05C0000}"/>
    <cellStyle name="Normal 72 2 2 5 2" xfId="23601" xr:uid="{00000000-0005-0000-0000-0000B15C0000}"/>
    <cellStyle name="Normal 72 2 2 5 3" xfId="23602" xr:uid="{00000000-0005-0000-0000-0000B25C0000}"/>
    <cellStyle name="Normal 72 2 2 6" xfId="23603" xr:uid="{00000000-0005-0000-0000-0000B35C0000}"/>
    <cellStyle name="Normal 72 2 2 7" xfId="23604" xr:uid="{00000000-0005-0000-0000-0000B45C0000}"/>
    <cellStyle name="Normal 72 2 3" xfId="23605" xr:uid="{00000000-0005-0000-0000-0000B55C0000}"/>
    <cellStyle name="Normal 72 2 3 2" xfId="23606" xr:uid="{00000000-0005-0000-0000-0000B65C0000}"/>
    <cellStyle name="Normal 72 2 3 2 2" xfId="23607" xr:uid="{00000000-0005-0000-0000-0000B75C0000}"/>
    <cellStyle name="Normal 72 2 3 2 3" xfId="23608" xr:uid="{00000000-0005-0000-0000-0000B85C0000}"/>
    <cellStyle name="Normal 72 2 3 3" xfId="23609" xr:uid="{00000000-0005-0000-0000-0000B95C0000}"/>
    <cellStyle name="Normal 72 2 3 4" xfId="23610" xr:uid="{00000000-0005-0000-0000-0000BA5C0000}"/>
    <cellStyle name="Normal 72 2 4" xfId="23611" xr:uid="{00000000-0005-0000-0000-0000BB5C0000}"/>
    <cellStyle name="Normal 72 2 4 2" xfId="23612" xr:uid="{00000000-0005-0000-0000-0000BC5C0000}"/>
    <cellStyle name="Normal 72 2 4 2 2" xfId="23613" xr:uid="{00000000-0005-0000-0000-0000BD5C0000}"/>
    <cellStyle name="Normal 72 2 4 2 3" xfId="23614" xr:uid="{00000000-0005-0000-0000-0000BE5C0000}"/>
    <cellStyle name="Normal 72 2 4 3" xfId="23615" xr:uid="{00000000-0005-0000-0000-0000BF5C0000}"/>
    <cellStyle name="Normal 72 2 4 4" xfId="23616" xr:uid="{00000000-0005-0000-0000-0000C05C0000}"/>
    <cellStyle name="Normal 72 2 5" xfId="23617" xr:uid="{00000000-0005-0000-0000-0000C15C0000}"/>
    <cellStyle name="Normal 72 2 5 2" xfId="23618" xr:uid="{00000000-0005-0000-0000-0000C25C0000}"/>
    <cellStyle name="Normal 72 2 5 2 2" xfId="23619" xr:uid="{00000000-0005-0000-0000-0000C35C0000}"/>
    <cellStyle name="Normal 72 2 5 2 3" xfId="23620" xr:uid="{00000000-0005-0000-0000-0000C45C0000}"/>
    <cellStyle name="Normal 72 2 5 3" xfId="23621" xr:uid="{00000000-0005-0000-0000-0000C55C0000}"/>
    <cellStyle name="Normal 72 2 5 4" xfId="23622" xr:uid="{00000000-0005-0000-0000-0000C65C0000}"/>
    <cellStyle name="Normal 72 2 6" xfId="23623" xr:uid="{00000000-0005-0000-0000-0000C75C0000}"/>
    <cellStyle name="Normal 72 2 6 2" xfId="23624" xr:uid="{00000000-0005-0000-0000-0000C85C0000}"/>
    <cellStyle name="Normal 72 2 6 3" xfId="23625" xr:uid="{00000000-0005-0000-0000-0000C95C0000}"/>
    <cellStyle name="Normal 72 2 7" xfId="23626" xr:uid="{00000000-0005-0000-0000-0000CA5C0000}"/>
    <cellStyle name="Normal 72 2 8" xfId="23627" xr:uid="{00000000-0005-0000-0000-0000CB5C0000}"/>
    <cellStyle name="Normal 72 2 9" xfId="23628" xr:uid="{00000000-0005-0000-0000-0000CC5C0000}"/>
    <cellStyle name="Normal 72 3" xfId="23629" xr:uid="{00000000-0005-0000-0000-0000CD5C0000}"/>
    <cellStyle name="Normal 72 3 2" xfId="23630" xr:uid="{00000000-0005-0000-0000-0000CE5C0000}"/>
    <cellStyle name="Normal 72 3 2 2" xfId="23631" xr:uid="{00000000-0005-0000-0000-0000CF5C0000}"/>
    <cellStyle name="Normal 72 3 2 2 2" xfId="23632" xr:uid="{00000000-0005-0000-0000-0000D05C0000}"/>
    <cellStyle name="Normal 72 3 2 2 3" xfId="23633" xr:uid="{00000000-0005-0000-0000-0000D15C0000}"/>
    <cellStyle name="Normal 72 3 2 3" xfId="23634" xr:uid="{00000000-0005-0000-0000-0000D25C0000}"/>
    <cellStyle name="Normal 72 3 2 4" xfId="23635" xr:uid="{00000000-0005-0000-0000-0000D35C0000}"/>
    <cellStyle name="Normal 72 3 3" xfId="23636" xr:uid="{00000000-0005-0000-0000-0000D45C0000}"/>
    <cellStyle name="Normal 72 3 3 2" xfId="23637" xr:uid="{00000000-0005-0000-0000-0000D55C0000}"/>
    <cellStyle name="Normal 72 3 3 2 2" xfId="23638" xr:uid="{00000000-0005-0000-0000-0000D65C0000}"/>
    <cellStyle name="Normal 72 3 3 2 3" xfId="23639" xr:uid="{00000000-0005-0000-0000-0000D75C0000}"/>
    <cellStyle name="Normal 72 3 3 3" xfId="23640" xr:uid="{00000000-0005-0000-0000-0000D85C0000}"/>
    <cellStyle name="Normal 72 3 3 4" xfId="23641" xr:uid="{00000000-0005-0000-0000-0000D95C0000}"/>
    <cellStyle name="Normal 72 3 4" xfId="23642" xr:uid="{00000000-0005-0000-0000-0000DA5C0000}"/>
    <cellStyle name="Normal 72 3 4 2" xfId="23643" xr:uid="{00000000-0005-0000-0000-0000DB5C0000}"/>
    <cellStyle name="Normal 72 3 4 2 2" xfId="23644" xr:uid="{00000000-0005-0000-0000-0000DC5C0000}"/>
    <cellStyle name="Normal 72 3 4 2 3" xfId="23645" xr:uid="{00000000-0005-0000-0000-0000DD5C0000}"/>
    <cellStyle name="Normal 72 3 4 3" xfId="23646" xr:uid="{00000000-0005-0000-0000-0000DE5C0000}"/>
    <cellStyle name="Normal 72 3 4 4" xfId="23647" xr:uid="{00000000-0005-0000-0000-0000DF5C0000}"/>
    <cellStyle name="Normal 72 3 5" xfId="23648" xr:uid="{00000000-0005-0000-0000-0000E05C0000}"/>
    <cellStyle name="Normal 72 3 5 2" xfId="23649" xr:uid="{00000000-0005-0000-0000-0000E15C0000}"/>
    <cellStyle name="Normal 72 3 5 3" xfId="23650" xr:uid="{00000000-0005-0000-0000-0000E25C0000}"/>
    <cellStyle name="Normal 72 3 6" xfId="23651" xr:uid="{00000000-0005-0000-0000-0000E35C0000}"/>
    <cellStyle name="Normal 72 3 7" xfId="23652" xr:uid="{00000000-0005-0000-0000-0000E45C0000}"/>
    <cellStyle name="Normal 72 4" xfId="23653" xr:uid="{00000000-0005-0000-0000-0000E55C0000}"/>
    <cellStyle name="Normal 72 5" xfId="23654" xr:uid="{00000000-0005-0000-0000-0000E65C0000}"/>
    <cellStyle name="Normal 72 5 2" xfId="23655" xr:uid="{00000000-0005-0000-0000-0000E75C0000}"/>
    <cellStyle name="Normal 72 5 2 2" xfId="23656" xr:uid="{00000000-0005-0000-0000-0000E85C0000}"/>
    <cellStyle name="Normal 72 5 2 3" xfId="23657" xr:uid="{00000000-0005-0000-0000-0000E95C0000}"/>
    <cellStyle name="Normal 72 5 3" xfId="23658" xr:uid="{00000000-0005-0000-0000-0000EA5C0000}"/>
    <cellStyle name="Normal 72 5 4" xfId="23659" xr:uid="{00000000-0005-0000-0000-0000EB5C0000}"/>
    <cellStyle name="Normal 72 6" xfId="23660" xr:uid="{00000000-0005-0000-0000-0000EC5C0000}"/>
    <cellStyle name="Normal 72 6 2" xfId="23661" xr:uid="{00000000-0005-0000-0000-0000ED5C0000}"/>
    <cellStyle name="Normal 72 6 2 2" xfId="23662" xr:uid="{00000000-0005-0000-0000-0000EE5C0000}"/>
    <cellStyle name="Normal 72 6 2 3" xfId="23663" xr:uid="{00000000-0005-0000-0000-0000EF5C0000}"/>
    <cellStyle name="Normal 72 6 3" xfId="23664" xr:uid="{00000000-0005-0000-0000-0000F05C0000}"/>
    <cellStyle name="Normal 72 6 4" xfId="23665" xr:uid="{00000000-0005-0000-0000-0000F15C0000}"/>
    <cellStyle name="Normal 72 7" xfId="23666" xr:uid="{00000000-0005-0000-0000-0000F25C0000}"/>
    <cellStyle name="Normal 72 7 2" xfId="23667" xr:uid="{00000000-0005-0000-0000-0000F35C0000}"/>
    <cellStyle name="Normal 72 7 2 2" xfId="23668" xr:uid="{00000000-0005-0000-0000-0000F45C0000}"/>
    <cellStyle name="Normal 72 7 2 3" xfId="23669" xr:uid="{00000000-0005-0000-0000-0000F55C0000}"/>
    <cellStyle name="Normal 72 7 3" xfId="23670" xr:uid="{00000000-0005-0000-0000-0000F65C0000}"/>
    <cellStyle name="Normal 72 7 4" xfId="23671" xr:uid="{00000000-0005-0000-0000-0000F75C0000}"/>
    <cellStyle name="Normal 72 8" xfId="23672" xr:uid="{00000000-0005-0000-0000-0000F85C0000}"/>
    <cellStyle name="Normal 72 8 2" xfId="23673" xr:uid="{00000000-0005-0000-0000-0000F95C0000}"/>
    <cellStyle name="Normal 72 8 3" xfId="23674" xr:uid="{00000000-0005-0000-0000-0000FA5C0000}"/>
    <cellStyle name="Normal 72 9" xfId="23675" xr:uid="{00000000-0005-0000-0000-0000FB5C0000}"/>
    <cellStyle name="Normal 73" xfId="23676" xr:uid="{00000000-0005-0000-0000-0000FC5C0000}"/>
    <cellStyle name="Normal 73 10" xfId="23677" xr:uid="{00000000-0005-0000-0000-0000FD5C0000}"/>
    <cellStyle name="Normal 73 11" xfId="23678" xr:uid="{00000000-0005-0000-0000-0000FE5C0000}"/>
    <cellStyle name="Normal 73 2" xfId="23679" xr:uid="{00000000-0005-0000-0000-0000FF5C0000}"/>
    <cellStyle name="Normal 73 2 2" xfId="23680" xr:uid="{00000000-0005-0000-0000-0000005D0000}"/>
    <cellStyle name="Normal 73 2 2 2" xfId="23681" xr:uid="{00000000-0005-0000-0000-0000015D0000}"/>
    <cellStyle name="Normal 73 2 2 2 2" xfId="23682" xr:uid="{00000000-0005-0000-0000-0000025D0000}"/>
    <cellStyle name="Normal 73 2 2 2 2 2" xfId="23683" xr:uid="{00000000-0005-0000-0000-0000035D0000}"/>
    <cellStyle name="Normal 73 2 2 2 2 3" xfId="23684" xr:uid="{00000000-0005-0000-0000-0000045D0000}"/>
    <cellStyle name="Normal 73 2 2 2 3" xfId="23685" xr:uid="{00000000-0005-0000-0000-0000055D0000}"/>
    <cellStyle name="Normal 73 2 2 2 4" xfId="23686" xr:uid="{00000000-0005-0000-0000-0000065D0000}"/>
    <cellStyle name="Normal 73 2 2 3" xfId="23687" xr:uid="{00000000-0005-0000-0000-0000075D0000}"/>
    <cellStyle name="Normal 73 2 2 3 2" xfId="23688" xr:uid="{00000000-0005-0000-0000-0000085D0000}"/>
    <cellStyle name="Normal 73 2 2 3 2 2" xfId="23689" xr:uid="{00000000-0005-0000-0000-0000095D0000}"/>
    <cellStyle name="Normal 73 2 2 3 2 3" xfId="23690" xr:uid="{00000000-0005-0000-0000-00000A5D0000}"/>
    <cellStyle name="Normal 73 2 2 3 3" xfId="23691" xr:uid="{00000000-0005-0000-0000-00000B5D0000}"/>
    <cellStyle name="Normal 73 2 2 3 4" xfId="23692" xr:uid="{00000000-0005-0000-0000-00000C5D0000}"/>
    <cellStyle name="Normal 73 2 2 4" xfId="23693" xr:uid="{00000000-0005-0000-0000-00000D5D0000}"/>
    <cellStyle name="Normal 73 2 2 4 2" xfId="23694" xr:uid="{00000000-0005-0000-0000-00000E5D0000}"/>
    <cellStyle name="Normal 73 2 2 4 2 2" xfId="23695" xr:uid="{00000000-0005-0000-0000-00000F5D0000}"/>
    <cellStyle name="Normal 73 2 2 4 2 3" xfId="23696" xr:uid="{00000000-0005-0000-0000-0000105D0000}"/>
    <cellStyle name="Normal 73 2 2 4 3" xfId="23697" xr:uid="{00000000-0005-0000-0000-0000115D0000}"/>
    <cellStyle name="Normal 73 2 2 4 4" xfId="23698" xr:uid="{00000000-0005-0000-0000-0000125D0000}"/>
    <cellStyle name="Normal 73 2 2 5" xfId="23699" xr:uid="{00000000-0005-0000-0000-0000135D0000}"/>
    <cellStyle name="Normal 73 2 2 5 2" xfId="23700" xr:uid="{00000000-0005-0000-0000-0000145D0000}"/>
    <cellStyle name="Normal 73 2 2 5 3" xfId="23701" xr:uid="{00000000-0005-0000-0000-0000155D0000}"/>
    <cellStyle name="Normal 73 2 2 6" xfId="23702" xr:uid="{00000000-0005-0000-0000-0000165D0000}"/>
    <cellStyle name="Normal 73 2 2 7" xfId="23703" xr:uid="{00000000-0005-0000-0000-0000175D0000}"/>
    <cellStyle name="Normal 73 2 3" xfId="23704" xr:uid="{00000000-0005-0000-0000-0000185D0000}"/>
    <cellStyle name="Normal 73 2 3 2" xfId="23705" xr:uid="{00000000-0005-0000-0000-0000195D0000}"/>
    <cellStyle name="Normal 73 2 3 2 2" xfId="23706" xr:uid="{00000000-0005-0000-0000-00001A5D0000}"/>
    <cellStyle name="Normal 73 2 3 2 3" xfId="23707" xr:uid="{00000000-0005-0000-0000-00001B5D0000}"/>
    <cellStyle name="Normal 73 2 3 3" xfId="23708" xr:uid="{00000000-0005-0000-0000-00001C5D0000}"/>
    <cellStyle name="Normal 73 2 3 4" xfId="23709" xr:uid="{00000000-0005-0000-0000-00001D5D0000}"/>
    <cellStyle name="Normal 73 2 4" xfId="23710" xr:uid="{00000000-0005-0000-0000-00001E5D0000}"/>
    <cellStyle name="Normal 73 2 4 2" xfId="23711" xr:uid="{00000000-0005-0000-0000-00001F5D0000}"/>
    <cellStyle name="Normal 73 2 4 2 2" xfId="23712" xr:uid="{00000000-0005-0000-0000-0000205D0000}"/>
    <cellStyle name="Normal 73 2 4 2 3" xfId="23713" xr:uid="{00000000-0005-0000-0000-0000215D0000}"/>
    <cellStyle name="Normal 73 2 4 3" xfId="23714" xr:uid="{00000000-0005-0000-0000-0000225D0000}"/>
    <cellStyle name="Normal 73 2 4 4" xfId="23715" xr:uid="{00000000-0005-0000-0000-0000235D0000}"/>
    <cellStyle name="Normal 73 2 5" xfId="23716" xr:uid="{00000000-0005-0000-0000-0000245D0000}"/>
    <cellStyle name="Normal 73 2 5 2" xfId="23717" xr:uid="{00000000-0005-0000-0000-0000255D0000}"/>
    <cellStyle name="Normal 73 2 5 2 2" xfId="23718" xr:uid="{00000000-0005-0000-0000-0000265D0000}"/>
    <cellStyle name="Normal 73 2 5 2 3" xfId="23719" xr:uid="{00000000-0005-0000-0000-0000275D0000}"/>
    <cellStyle name="Normal 73 2 5 3" xfId="23720" xr:uid="{00000000-0005-0000-0000-0000285D0000}"/>
    <cellStyle name="Normal 73 2 5 4" xfId="23721" xr:uid="{00000000-0005-0000-0000-0000295D0000}"/>
    <cellStyle name="Normal 73 2 6" xfId="23722" xr:uid="{00000000-0005-0000-0000-00002A5D0000}"/>
    <cellStyle name="Normal 73 2 6 2" xfId="23723" xr:uid="{00000000-0005-0000-0000-00002B5D0000}"/>
    <cellStyle name="Normal 73 2 6 3" xfId="23724" xr:uid="{00000000-0005-0000-0000-00002C5D0000}"/>
    <cellStyle name="Normal 73 2 7" xfId="23725" xr:uid="{00000000-0005-0000-0000-00002D5D0000}"/>
    <cellStyle name="Normal 73 2 8" xfId="23726" xr:uid="{00000000-0005-0000-0000-00002E5D0000}"/>
    <cellStyle name="Normal 73 2 9" xfId="23727" xr:uid="{00000000-0005-0000-0000-00002F5D0000}"/>
    <cellStyle name="Normal 73 3" xfId="23728" xr:uid="{00000000-0005-0000-0000-0000305D0000}"/>
    <cellStyle name="Normal 73 3 2" xfId="23729" xr:uid="{00000000-0005-0000-0000-0000315D0000}"/>
    <cellStyle name="Normal 73 3 2 2" xfId="23730" xr:uid="{00000000-0005-0000-0000-0000325D0000}"/>
    <cellStyle name="Normal 73 3 2 2 2" xfId="23731" xr:uid="{00000000-0005-0000-0000-0000335D0000}"/>
    <cellStyle name="Normal 73 3 2 2 3" xfId="23732" xr:uid="{00000000-0005-0000-0000-0000345D0000}"/>
    <cellStyle name="Normal 73 3 2 3" xfId="23733" xr:uid="{00000000-0005-0000-0000-0000355D0000}"/>
    <cellStyle name="Normal 73 3 2 4" xfId="23734" xr:uid="{00000000-0005-0000-0000-0000365D0000}"/>
    <cellStyle name="Normal 73 3 3" xfId="23735" xr:uid="{00000000-0005-0000-0000-0000375D0000}"/>
    <cellStyle name="Normal 73 3 3 2" xfId="23736" xr:uid="{00000000-0005-0000-0000-0000385D0000}"/>
    <cellStyle name="Normal 73 3 3 2 2" xfId="23737" xr:uid="{00000000-0005-0000-0000-0000395D0000}"/>
    <cellStyle name="Normal 73 3 3 2 3" xfId="23738" xr:uid="{00000000-0005-0000-0000-00003A5D0000}"/>
    <cellStyle name="Normal 73 3 3 3" xfId="23739" xr:uid="{00000000-0005-0000-0000-00003B5D0000}"/>
    <cellStyle name="Normal 73 3 3 4" xfId="23740" xr:uid="{00000000-0005-0000-0000-00003C5D0000}"/>
    <cellStyle name="Normal 73 3 4" xfId="23741" xr:uid="{00000000-0005-0000-0000-00003D5D0000}"/>
    <cellStyle name="Normal 73 3 4 2" xfId="23742" xr:uid="{00000000-0005-0000-0000-00003E5D0000}"/>
    <cellStyle name="Normal 73 3 4 2 2" xfId="23743" xr:uid="{00000000-0005-0000-0000-00003F5D0000}"/>
    <cellStyle name="Normal 73 3 4 2 3" xfId="23744" xr:uid="{00000000-0005-0000-0000-0000405D0000}"/>
    <cellStyle name="Normal 73 3 4 3" xfId="23745" xr:uid="{00000000-0005-0000-0000-0000415D0000}"/>
    <cellStyle name="Normal 73 3 4 4" xfId="23746" xr:uid="{00000000-0005-0000-0000-0000425D0000}"/>
    <cellStyle name="Normal 73 3 5" xfId="23747" xr:uid="{00000000-0005-0000-0000-0000435D0000}"/>
    <cellStyle name="Normal 73 3 5 2" xfId="23748" xr:uid="{00000000-0005-0000-0000-0000445D0000}"/>
    <cellStyle name="Normal 73 3 5 3" xfId="23749" xr:uid="{00000000-0005-0000-0000-0000455D0000}"/>
    <cellStyle name="Normal 73 3 6" xfId="23750" xr:uid="{00000000-0005-0000-0000-0000465D0000}"/>
    <cellStyle name="Normal 73 3 7" xfId="23751" xr:uid="{00000000-0005-0000-0000-0000475D0000}"/>
    <cellStyle name="Normal 73 4" xfId="23752" xr:uid="{00000000-0005-0000-0000-0000485D0000}"/>
    <cellStyle name="Normal 73 5" xfId="23753" xr:uid="{00000000-0005-0000-0000-0000495D0000}"/>
    <cellStyle name="Normal 73 5 2" xfId="23754" xr:uid="{00000000-0005-0000-0000-00004A5D0000}"/>
    <cellStyle name="Normal 73 5 2 2" xfId="23755" xr:uid="{00000000-0005-0000-0000-00004B5D0000}"/>
    <cellStyle name="Normal 73 5 2 3" xfId="23756" xr:uid="{00000000-0005-0000-0000-00004C5D0000}"/>
    <cellStyle name="Normal 73 5 3" xfId="23757" xr:uid="{00000000-0005-0000-0000-00004D5D0000}"/>
    <cellStyle name="Normal 73 5 4" xfId="23758" xr:uid="{00000000-0005-0000-0000-00004E5D0000}"/>
    <cellStyle name="Normal 73 6" xfId="23759" xr:uid="{00000000-0005-0000-0000-00004F5D0000}"/>
    <cellStyle name="Normal 73 6 2" xfId="23760" xr:uid="{00000000-0005-0000-0000-0000505D0000}"/>
    <cellStyle name="Normal 73 6 2 2" xfId="23761" xr:uid="{00000000-0005-0000-0000-0000515D0000}"/>
    <cellStyle name="Normal 73 6 2 3" xfId="23762" xr:uid="{00000000-0005-0000-0000-0000525D0000}"/>
    <cellStyle name="Normal 73 6 3" xfId="23763" xr:uid="{00000000-0005-0000-0000-0000535D0000}"/>
    <cellStyle name="Normal 73 6 4" xfId="23764" xr:uid="{00000000-0005-0000-0000-0000545D0000}"/>
    <cellStyle name="Normal 73 7" xfId="23765" xr:uid="{00000000-0005-0000-0000-0000555D0000}"/>
    <cellStyle name="Normal 73 7 2" xfId="23766" xr:uid="{00000000-0005-0000-0000-0000565D0000}"/>
    <cellStyle name="Normal 73 7 2 2" xfId="23767" xr:uid="{00000000-0005-0000-0000-0000575D0000}"/>
    <cellStyle name="Normal 73 7 2 3" xfId="23768" xr:uid="{00000000-0005-0000-0000-0000585D0000}"/>
    <cellStyle name="Normal 73 7 3" xfId="23769" xr:uid="{00000000-0005-0000-0000-0000595D0000}"/>
    <cellStyle name="Normal 73 7 4" xfId="23770" xr:uid="{00000000-0005-0000-0000-00005A5D0000}"/>
    <cellStyle name="Normal 73 8" xfId="23771" xr:uid="{00000000-0005-0000-0000-00005B5D0000}"/>
    <cellStyle name="Normal 73 8 2" xfId="23772" xr:uid="{00000000-0005-0000-0000-00005C5D0000}"/>
    <cellStyle name="Normal 73 8 3" xfId="23773" xr:uid="{00000000-0005-0000-0000-00005D5D0000}"/>
    <cellStyle name="Normal 73 9" xfId="23774" xr:uid="{00000000-0005-0000-0000-00005E5D0000}"/>
    <cellStyle name="Normal 74" xfId="23775" xr:uid="{00000000-0005-0000-0000-00005F5D0000}"/>
    <cellStyle name="Normal 74 10" xfId="23776" xr:uid="{00000000-0005-0000-0000-0000605D0000}"/>
    <cellStyle name="Normal 74 11" xfId="23777" xr:uid="{00000000-0005-0000-0000-0000615D0000}"/>
    <cellStyle name="Normal 74 2" xfId="23778" xr:uid="{00000000-0005-0000-0000-0000625D0000}"/>
    <cellStyle name="Normal 74 2 2" xfId="23779" xr:uid="{00000000-0005-0000-0000-0000635D0000}"/>
    <cellStyle name="Normal 74 2 2 2" xfId="23780" xr:uid="{00000000-0005-0000-0000-0000645D0000}"/>
    <cellStyle name="Normal 74 2 2 2 2" xfId="23781" xr:uid="{00000000-0005-0000-0000-0000655D0000}"/>
    <cellStyle name="Normal 74 2 2 2 2 2" xfId="23782" xr:uid="{00000000-0005-0000-0000-0000665D0000}"/>
    <cellStyle name="Normal 74 2 2 2 2 3" xfId="23783" xr:uid="{00000000-0005-0000-0000-0000675D0000}"/>
    <cellStyle name="Normal 74 2 2 2 3" xfId="23784" xr:uid="{00000000-0005-0000-0000-0000685D0000}"/>
    <cellStyle name="Normal 74 2 2 2 4" xfId="23785" xr:uid="{00000000-0005-0000-0000-0000695D0000}"/>
    <cellStyle name="Normal 74 2 2 3" xfId="23786" xr:uid="{00000000-0005-0000-0000-00006A5D0000}"/>
    <cellStyle name="Normal 74 2 2 3 2" xfId="23787" xr:uid="{00000000-0005-0000-0000-00006B5D0000}"/>
    <cellStyle name="Normal 74 2 2 3 2 2" xfId="23788" xr:uid="{00000000-0005-0000-0000-00006C5D0000}"/>
    <cellStyle name="Normal 74 2 2 3 2 3" xfId="23789" xr:uid="{00000000-0005-0000-0000-00006D5D0000}"/>
    <cellStyle name="Normal 74 2 2 3 3" xfId="23790" xr:uid="{00000000-0005-0000-0000-00006E5D0000}"/>
    <cellStyle name="Normal 74 2 2 3 4" xfId="23791" xr:uid="{00000000-0005-0000-0000-00006F5D0000}"/>
    <cellStyle name="Normal 74 2 2 4" xfId="23792" xr:uid="{00000000-0005-0000-0000-0000705D0000}"/>
    <cellStyle name="Normal 74 2 2 4 2" xfId="23793" xr:uid="{00000000-0005-0000-0000-0000715D0000}"/>
    <cellStyle name="Normal 74 2 2 4 2 2" xfId="23794" xr:uid="{00000000-0005-0000-0000-0000725D0000}"/>
    <cellStyle name="Normal 74 2 2 4 2 3" xfId="23795" xr:uid="{00000000-0005-0000-0000-0000735D0000}"/>
    <cellStyle name="Normal 74 2 2 4 3" xfId="23796" xr:uid="{00000000-0005-0000-0000-0000745D0000}"/>
    <cellStyle name="Normal 74 2 2 4 4" xfId="23797" xr:uid="{00000000-0005-0000-0000-0000755D0000}"/>
    <cellStyle name="Normal 74 2 2 5" xfId="23798" xr:uid="{00000000-0005-0000-0000-0000765D0000}"/>
    <cellStyle name="Normal 74 2 2 5 2" xfId="23799" xr:uid="{00000000-0005-0000-0000-0000775D0000}"/>
    <cellStyle name="Normal 74 2 2 5 3" xfId="23800" xr:uid="{00000000-0005-0000-0000-0000785D0000}"/>
    <cellStyle name="Normal 74 2 2 6" xfId="23801" xr:uid="{00000000-0005-0000-0000-0000795D0000}"/>
    <cellStyle name="Normal 74 2 2 7" xfId="23802" xr:uid="{00000000-0005-0000-0000-00007A5D0000}"/>
    <cellStyle name="Normal 74 2 3" xfId="23803" xr:uid="{00000000-0005-0000-0000-00007B5D0000}"/>
    <cellStyle name="Normal 74 2 3 2" xfId="23804" xr:uid="{00000000-0005-0000-0000-00007C5D0000}"/>
    <cellStyle name="Normal 74 2 3 2 2" xfId="23805" xr:uid="{00000000-0005-0000-0000-00007D5D0000}"/>
    <cellStyle name="Normal 74 2 3 2 3" xfId="23806" xr:uid="{00000000-0005-0000-0000-00007E5D0000}"/>
    <cellStyle name="Normal 74 2 3 3" xfId="23807" xr:uid="{00000000-0005-0000-0000-00007F5D0000}"/>
    <cellStyle name="Normal 74 2 3 4" xfId="23808" xr:uid="{00000000-0005-0000-0000-0000805D0000}"/>
    <cellStyle name="Normal 74 2 4" xfId="23809" xr:uid="{00000000-0005-0000-0000-0000815D0000}"/>
    <cellStyle name="Normal 74 2 4 2" xfId="23810" xr:uid="{00000000-0005-0000-0000-0000825D0000}"/>
    <cellStyle name="Normal 74 2 4 2 2" xfId="23811" xr:uid="{00000000-0005-0000-0000-0000835D0000}"/>
    <cellStyle name="Normal 74 2 4 2 3" xfId="23812" xr:uid="{00000000-0005-0000-0000-0000845D0000}"/>
    <cellStyle name="Normal 74 2 4 3" xfId="23813" xr:uid="{00000000-0005-0000-0000-0000855D0000}"/>
    <cellStyle name="Normal 74 2 4 4" xfId="23814" xr:uid="{00000000-0005-0000-0000-0000865D0000}"/>
    <cellStyle name="Normal 74 2 5" xfId="23815" xr:uid="{00000000-0005-0000-0000-0000875D0000}"/>
    <cellStyle name="Normal 74 2 5 2" xfId="23816" xr:uid="{00000000-0005-0000-0000-0000885D0000}"/>
    <cellStyle name="Normal 74 2 5 2 2" xfId="23817" xr:uid="{00000000-0005-0000-0000-0000895D0000}"/>
    <cellStyle name="Normal 74 2 5 2 3" xfId="23818" xr:uid="{00000000-0005-0000-0000-00008A5D0000}"/>
    <cellStyle name="Normal 74 2 5 3" xfId="23819" xr:uid="{00000000-0005-0000-0000-00008B5D0000}"/>
    <cellStyle name="Normal 74 2 5 4" xfId="23820" xr:uid="{00000000-0005-0000-0000-00008C5D0000}"/>
    <cellStyle name="Normal 74 2 6" xfId="23821" xr:uid="{00000000-0005-0000-0000-00008D5D0000}"/>
    <cellStyle name="Normal 74 2 6 2" xfId="23822" xr:uid="{00000000-0005-0000-0000-00008E5D0000}"/>
    <cellStyle name="Normal 74 2 6 3" xfId="23823" xr:uid="{00000000-0005-0000-0000-00008F5D0000}"/>
    <cellStyle name="Normal 74 2 7" xfId="23824" xr:uid="{00000000-0005-0000-0000-0000905D0000}"/>
    <cellStyle name="Normal 74 2 8" xfId="23825" xr:uid="{00000000-0005-0000-0000-0000915D0000}"/>
    <cellStyle name="Normal 74 2 9" xfId="23826" xr:uid="{00000000-0005-0000-0000-0000925D0000}"/>
    <cellStyle name="Normal 74 3" xfId="23827" xr:uid="{00000000-0005-0000-0000-0000935D0000}"/>
    <cellStyle name="Normal 74 3 2" xfId="23828" xr:uid="{00000000-0005-0000-0000-0000945D0000}"/>
    <cellStyle name="Normal 74 3 2 2" xfId="23829" xr:uid="{00000000-0005-0000-0000-0000955D0000}"/>
    <cellStyle name="Normal 74 3 2 2 2" xfId="23830" xr:uid="{00000000-0005-0000-0000-0000965D0000}"/>
    <cellStyle name="Normal 74 3 2 2 3" xfId="23831" xr:uid="{00000000-0005-0000-0000-0000975D0000}"/>
    <cellStyle name="Normal 74 3 2 3" xfId="23832" xr:uid="{00000000-0005-0000-0000-0000985D0000}"/>
    <cellStyle name="Normal 74 3 2 4" xfId="23833" xr:uid="{00000000-0005-0000-0000-0000995D0000}"/>
    <cellStyle name="Normal 74 3 3" xfId="23834" xr:uid="{00000000-0005-0000-0000-00009A5D0000}"/>
    <cellStyle name="Normal 74 3 3 2" xfId="23835" xr:uid="{00000000-0005-0000-0000-00009B5D0000}"/>
    <cellStyle name="Normal 74 3 3 2 2" xfId="23836" xr:uid="{00000000-0005-0000-0000-00009C5D0000}"/>
    <cellStyle name="Normal 74 3 3 2 3" xfId="23837" xr:uid="{00000000-0005-0000-0000-00009D5D0000}"/>
    <cellStyle name="Normal 74 3 3 3" xfId="23838" xr:uid="{00000000-0005-0000-0000-00009E5D0000}"/>
    <cellStyle name="Normal 74 3 3 4" xfId="23839" xr:uid="{00000000-0005-0000-0000-00009F5D0000}"/>
    <cellStyle name="Normal 74 3 4" xfId="23840" xr:uid="{00000000-0005-0000-0000-0000A05D0000}"/>
    <cellStyle name="Normal 74 3 4 2" xfId="23841" xr:uid="{00000000-0005-0000-0000-0000A15D0000}"/>
    <cellStyle name="Normal 74 3 4 2 2" xfId="23842" xr:uid="{00000000-0005-0000-0000-0000A25D0000}"/>
    <cellStyle name="Normal 74 3 4 2 3" xfId="23843" xr:uid="{00000000-0005-0000-0000-0000A35D0000}"/>
    <cellStyle name="Normal 74 3 4 3" xfId="23844" xr:uid="{00000000-0005-0000-0000-0000A45D0000}"/>
    <cellStyle name="Normal 74 3 4 4" xfId="23845" xr:uid="{00000000-0005-0000-0000-0000A55D0000}"/>
    <cellStyle name="Normal 74 3 5" xfId="23846" xr:uid="{00000000-0005-0000-0000-0000A65D0000}"/>
    <cellStyle name="Normal 74 3 5 2" xfId="23847" xr:uid="{00000000-0005-0000-0000-0000A75D0000}"/>
    <cellStyle name="Normal 74 3 5 3" xfId="23848" xr:uid="{00000000-0005-0000-0000-0000A85D0000}"/>
    <cellStyle name="Normal 74 3 6" xfId="23849" xr:uid="{00000000-0005-0000-0000-0000A95D0000}"/>
    <cellStyle name="Normal 74 3 7" xfId="23850" xr:uid="{00000000-0005-0000-0000-0000AA5D0000}"/>
    <cellStyle name="Normal 74 4" xfId="23851" xr:uid="{00000000-0005-0000-0000-0000AB5D0000}"/>
    <cellStyle name="Normal 74 5" xfId="23852" xr:uid="{00000000-0005-0000-0000-0000AC5D0000}"/>
    <cellStyle name="Normal 74 5 2" xfId="23853" xr:uid="{00000000-0005-0000-0000-0000AD5D0000}"/>
    <cellStyle name="Normal 74 5 2 2" xfId="23854" xr:uid="{00000000-0005-0000-0000-0000AE5D0000}"/>
    <cellStyle name="Normal 74 5 2 3" xfId="23855" xr:uid="{00000000-0005-0000-0000-0000AF5D0000}"/>
    <cellStyle name="Normal 74 5 3" xfId="23856" xr:uid="{00000000-0005-0000-0000-0000B05D0000}"/>
    <cellStyle name="Normal 74 5 4" xfId="23857" xr:uid="{00000000-0005-0000-0000-0000B15D0000}"/>
    <cellStyle name="Normal 74 6" xfId="23858" xr:uid="{00000000-0005-0000-0000-0000B25D0000}"/>
    <cellStyle name="Normal 74 6 2" xfId="23859" xr:uid="{00000000-0005-0000-0000-0000B35D0000}"/>
    <cellStyle name="Normal 74 6 2 2" xfId="23860" xr:uid="{00000000-0005-0000-0000-0000B45D0000}"/>
    <cellStyle name="Normal 74 6 2 3" xfId="23861" xr:uid="{00000000-0005-0000-0000-0000B55D0000}"/>
    <cellStyle name="Normal 74 6 3" xfId="23862" xr:uid="{00000000-0005-0000-0000-0000B65D0000}"/>
    <cellStyle name="Normal 74 6 4" xfId="23863" xr:uid="{00000000-0005-0000-0000-0000B75D0000}"/>
    <cellStyle name="Normal 74 7" xfId="23864" xr:uid="{00000000-0005-0000-0000-0000B85D0000}"/>
    <cellStyle name="Normal 74 7 2" xfId="23865" xr:uid="{00000000-0005-0000-0000-0000B95D0000}"/>
    <cellStyle name="Normal 74 7 2 2" xfId="23866" xr:uid="{00000000-0005-0000-0000-0000BA5D0000}"/>
    <cellStyle name="Normal 74 7 2 3" xfId="23867" xr:uid="{00000000-0005-0000-0000-0000BB5D0000}"/>
    <cellStyle name="Normal 74 7 3" xfId="23868" xr:uid="{00000000-0005-0000-0000-0000BC5D0000}"/>
    <cellStyle name="Normal 74 7 4" xfId="23869" xr:uid="{00000000-0005-0000-0000-0000BD5D0000}"/>
    <cellStyle name="Normal 74 8" xfId="23870" xr:uid="{00000000-0005-0000-0000-0000BE5D0000}"/>
    <cellStyle name="Normal 74 8 2" xfId="23871" xr:uid="{00000000-0005-0000-0000-0000BF5D0000}"/>
    <cellStyle name="Normal 74 8 3" xfId="23872" xr:uid="{00000000-0005-0000-0000-0000C05D0000}"/>
    <cellStyle name="Normal 74 9" xfId="23873" xr:uid="{00000000-0005-0000-0000-0000C15D0000}"/>
    <cellStyle name="Normal 75" xfId="23874" xr:uid="{00000000-0005-0000-0000-0000C25D0000}"/>
    <cellStyle name="Normal 75 10" xfId="23875" xr:uid="{00000000-0005-0000-0000-0000C35D0000}"/>
    <cellStyle name="Normal 75 11" xfId="23876" xr:uid="{00000000-0005-0000-0000-0000C45D0000}"/>
    <cellStyle name="Normal 75 2" xfId="23877" xr:uid="{00000000-0005-0000-0000-0000C55D0000}"/>
    <cellStyle name="Normal 75 2 2" xfId="23878" xr:uid="{00000000-0005-0000-0000-0000C65D0000}"/>
    <cellStyle name="Normal 75 2 2 2" xfId="23879" xr:uid="{00000000-0005-0000-0000-0000C75D0000}"/>
    <cellStyle name="Normal 75 2 2 2 2" xfId="23880" xr:uid="{00000000-0005-0000-0000-0000C85D0000}"/>
    <cellStyle name="Normal 75 2 2 2 2 2" xfId="23881" xr:uid="{00000000-0005-0000-0000-0000C95D0000}"/>
    <cellStyle name="Normal 75 2 2 2 2 3" xfId="23882" xr:uid="{00000000-0005-0000-0000-0000CA5D0000}"/>
    <cellStyle name="Normal 75 2 2 2 3" xfId="23883" xr:uid="{00000000-0005-0000-0000-0000CB5D0000}"/>
    <cellStyle name="Normal 75 2 2 2 4" xfId="23884" xr:uid="{00000000-0005-0000-0000-0000CC5D0000}"/>
    <cellStyle name="Normal 75 2 2 3" xfId="23885" xr:uid="{00000000-0005-0000-0000-0000CD5D0000}"/>
    <cellStyle name="Normal 75 2 2 3 2" xfId="23886" xr:uid="{00000000-0005-0000-0000-0000CE5D0000}"/>
    <cellStyle name="Normal 75 2 2 3 2 2" xfId="23887" xr:uid="{00000000-0005-0000-0000-0000CF5D0000}"/>
    <cellStyle name="Normal 75 2 2 3 2 3" xfId="23888" xr:uid="{00000000-0005-0000-0000-0000D05D0000}"/>
    <cellStyle name="Normal 75 2 2 3 3" xfId="23889" xr:uid="{00000000-0005-0000-0000-0000D15D0000}"/>
    <cellStyle name="Normal 75 2 2 3 4" xfId="23890" xr:uid="{00000000-0005-0000-0000-0000D25D0000}"/>
    <cellStyle name="Normal 75 2 2 4" xfId="23891" xr:uid="{00000000-0005-0000-0000-0000D35D0000}"/>
    <cellStyle name="Normal 75 2 2 4 2" xfId="23892" xr:uid="{00000000-0005-0000-0000-0000D45D0000}"/>
    <cellStyle name="Normal 75 2 2 4 2 2" xfId="23893" xr:uid="{00000000-0005-0000-0000-0000D55D0000}"/>
    <cellStyle name="Normal 75 2 2 4 2 3" xfId="23894" xr:uid="{00000000-0005-0000-0000-0000D65D0000}"/>
    <cellStyle name="Normal 75 2 2 4 3" xfId="23895" xr:uid="{00000000-0005-0000-0000-0000D75D0000}"/>
    <cellStyle name="Normal 75 2 2 4 4" xfId="23896" xr:uid="{00000000-0005-0000-0000-0000D85D0000}"/>
    <cellStyle name="Normal 75 2 2 5" xfId="23897" xr:uid="{00000000-0005-0000-0000-0000D95D0000}"/>
    <cellStyle name="Normal 75 2 2 5 2" xfId="23898" xr:uid="{00000000-0005-0000-0000-0000DA5D0000}"/>
    <cellStyle name="Normal 75 2 2 5 3" xfId="23899" xr:uid="{00000000-0005-0000-0000-0000DB5D0000}"/>
    <cellStyle name="Normal 75 2 2 6" xfId="23900" xr:uid="{00000000-0005-0000-0000-0000DC5D0000}"/>
    <cellStyle name="Normal 75 2 2 7" xfId="23901" xr:uid="{00000000-0005-0000-0000-0000DD5D0000}"/>
    <cellStyle name="Normal 75 2 3" xfId="23902" xr:uid="{00000000-0005-0000-0000-0000DE5D0000}"/>
    <cellStyle name="Normal 75 2 3 2" xfId="23903" xr:uid="{00000000-0005-0000-0000-0000DF5D0000}"/>
    <cellStyle name="Normal 75 2 3 2 2" xfId="23904" xr:uid="{00000000-0005-0000-0000-0000E05D0000}"/>
    <cellStyle name="Normal 75 2 3 2 3" xfId="23905" xr:uid="{00000000-0005-0000-0000-0000E15D0000}"/>
    <cellStyle name="Normal 75 2 3 3" xfId="23906" xr:uid="{00000000-0005-0000-0000-0000E25D0000}"/>
    <cellStyle name="Normal 75 2 3 4" xfId="23907" xr:uid="{00000000-0005-0000-0000-0000E35D0000}"/>
    <cellStyle name="Normal 75 2 4" xfId="23908" xr:uid="{00000000-0005-0000-0000-0000E45D0000}"/>
    <cellStyle name="Normal 75 2 4 2" xfId="23909" xr:uid="{00000000-0005-0000-0000-0000E55D0000}"/>
    <cellStyle name="Normal 75 2 4 2 2" xfId="23910" xr:uid="{00000000-0005-0000-0000-0000E65D0000}"/>
    <cellStyle name="Normal 75 2 4 2 3" xfId="23911" xr:uid="{00000000-0005-0000-0000-0000E75D0000}"/>
    <cellStyle name="Normal 75 2 4 3" xfId="23912" xr:uid="{00000000-0005-0000-0000-0000E85D0000}"/>
    <cellStyle name="Normal 75 2 4 4" xfId="23913" xr:uid="{00000000-0005-0000-0000-0000E95D0000}"/>
    <cellStyle name="Normal 75 2 5" xfId="23914" xr:uid="{00000000-0005-0000-0000-0000EA5D0000}"/>
    <cellStyle name="Normal 75 2 5 2" xfId="23915" xr:uid="{00000000-0005-0000-0000-0000EB5D0000}"/>
    <cellStyle name="Normal 75 2 5 2 2" xfId="23916" xr:uid="{00000000-0005-0000-0000-0000EC5D0000}"/>
    <cellStyle name="Normal 75 2 5 2 3" xfId="23917" xr:uid="{00000000-0005-0000-0000-0000ED5D0000}"/>
    <cellStyle name="Normal 75 2 5 3" xfId="23918" xr:uid="{00000000-0005-0000-0000-0000EE5D0000}"/>
    <cellStyle name="Normal 75 2 5 4" xfId="23919" xr:uid="{00000000-0005-0000-0000-0000EF5D0000}"/>
    <cellStyle name="Normal 75 2 6" xfId="23920" xr:uid="{00000000-0005-0000-0000-0000F05D0000}"/>
    <cellStyle name="Normal 75 2 6 2" xfId="23921" xr:uid="{00000000-0005-0000-0000-0000F15D0000}"/>
    <cellStyle name="Normal 75 2 6 3" xfId="23922" xr:uid="{00000000-0005-0000-0000-0000F25D0000}"/>
    <cellStyle name="Normal 75 2 7" xfId="23923" xr:uid="{00000000-0005-0000-0000-0000F35D0000}"/>
    <cellStyle name="Normal 75 2 8" xfId="23924" xr:uid="{00000000-0005-0000-0000-0000F45D0000}"/>
    <cellStyle name="Normal 75 2 9" xfId="23925" xr:uid="{00000000-0005-0000-0000-0000F55D0000}"/>
    <cellStyle name="Normal 75 3" xfId="23926" xr:uid="{00000000-0005-0000-0000-0000F65D0000}"/>
    <cellStyle name="Normal 75 3 2" xfId="23927" xr:uid="{00000000-0005-0000-0000-0000F75D0000}"/>
    <cellStyle name="Normal 75 3 2 2" xfId="23928" xr:uid="{00000000-0005-0000-0000-0000F85D0000}"/>
    <cellStyle name="Normal 75 3 2 2 2" xfId="23929" xr:uid="{00000000-0005-0000-0000-0000F95D0000}"/>
    <cellStyle name="Normal 75 3 2 2 3" xfId="23930" xr:uid="{00000000-0005-0000-0000-0000FA5D0000}"/>
    <cellStyle name="Normal 75 3 2 3" xfId="23931" xr:uid="{00000000-0005-0000-0000-0000FB5D0000}"/>
    <cellStyle name="Normal 75 3 2 4" xfId="23932" xr:uid="{00000000-0005-0000-0000-0000FC5D0000}"/>
    <cellStyle name="Normal 75 3 3" xfId="23933" xr:uid="{00000000-0005-0000-0000-0000FD5D0000}"/>
    <cellStyle name="Normal 75 3 3 2" xfId="23934" xr:uid="{00000000-0005-0000-0000-0000FE5D0000}"/>
    <cellStyle name="Normal 75 3 3 2 2" xfId="23935" xr:uid="{00000000-0005-0000-0000-0000FF5D0000}"/>
    <cellStyle name="Normal 75 3 3 2 3" xfId="23936" xr:uid="{00000000-0005-0000-0000-0000005E0000}"/>
    <cellStyle name="Normal 75 3 3 3" xfId="23937" xr:uid="{00000000-0005-0000-0000-0000015E0000}"/>
    <cellStyle name="Normal 75 3 3 4" xfId="23938" xr:uid="{00000000-0005-0000-0000-0000025E0000}"/>
    <cellStyle name="Normal 75 3 4" xfId="23939" xr:uid="{00000000-0005-0000-0000-0000035E0000}"/>
    <cellStyle name="Normal 75 3 4 2" xfId="23940" xr:uid="{00000000-0005-0000-0000-0000045E0000}"/>
    <cellStyle name="Normal 75 3 4 2 2" xfId="23941" xr:uid="{00000000-0005-0000-0000-0000055E0000}"/>
    <cellStyle name="Normal 75 3 4 2 3" xfId="23942" xr:uid="{00000000-0005-0000-0000-0000065E0000}"/>
    <cellStyle name="Normal 75 3 4 3" xfId="23943" xr:uid="{00000000-0005-0000-0000-0000075E0000}"/>
    <cellStyle name="Normal 75 3 4 4" xfId="23944" xr:uid="{00000000-0005-0000-0000-0000085E0000}"/>
    <cellStyle name="Normal 75 3 5" xfId="23945" xr:uid="{00000000-0005-0000-0000-0000095E0000}"/>
    <cellStyle name="Normal 75 3 5 2" xfId="23946" xr:uid="{00000000-0005-0000-0000-00000A5E0000}"/>
    <cellStyle name="Normal 75 3 5 3" xfId="23947" xr:uid="{00000000-0005-0000-0000-00000B5E0000}"/>
    <cellStyle name="Normal 75 3 6" xfId="23948" xr:uid="{00000000-0005-0000-0000-00000C5E0000}"/>
    <cellStyle name="Normal 75 3 7" xfId="23949" xr:uid="{00000000-0005-0000-0000-00000D5E0000}"/>
    <cellStyle name="Normal 75 4" xfId="23950" xr:uid="{00000000-0005-0000-0000-00000E5E0000}"/>
    <cellStyle name="Normal 75 5" xfId="23951" xr:uid="{00000000-0005-0000-0000-00000F5E0000}"/>
    <cellStyle name="Normal 75 5 2" xfId="23952" xr:uid="{00000000-0005-0000-0000-0000105E0000}"/>
    <cellStyle name="Normal 75 5 2 2" xfId="23953" xr:uid="{00000000-0005-0000-0000-0000115E0000}"/>
    <cellStyle name="Normal 75 5 2 3" xfId="23954" xr:uid="{00000000-0005-0000-0000-0000125E0000}"/>
    <cellStyle name="Normal 75 5 3" xfId="23955" xr:uid="{00000000-0005-0000-0000-0000135E0000}"/>
    <cellStyle name="Normal 75 5 4" xfId="23956" xr:uid="{00000000-0005-0000-0000-0000145E0000}"/>
    <cellStyle name="Normal 75 6" xfId="23957" xr:uid="{00000000-0005-0000-0000-0000155E0000}"/>
    <cellStyle name="Normal 75 6 2" xfId="23958" xr:uid="{00000000-0005-0000-0000-0000165E0000}"/>
    <cellStyle name="Normal 75 6 2 2" xfId="23959" xr:uid="{00000000-0005-0000-0000-0000175E0000}"/>
    <cellStyle name="Normal 75 6 2 3" xfId="23960" xr:uid="{00000000-0005-0000-0000-0000185E0000}"/>
    <cellStyle name="Normal 75 6 3" xfId="23961" xr:uid="{00000000-0005-0000-0000-0000195E0000}"/>
    <cellStyle name="Normal 75 6 4" xfId="23962" xr:uid="{00000000-0005-0000-0000-00001A5E0000}"/>
    <cellStyle name="Normal 75 7" xfId="23963" xr:uid="{00000000-0005-0000-0000-00001B5E0000}"/>
    <cellStyle name="Normal 75 7 2" xfId="23964" xr:uid="{00000000-0005-0000-0000-00001C5E0000}"/>
    <cellStyle name="Normal 75 7 2 2" xfId="23965" xr:uid="{00000000-0005-0000-0000-00001D5E0000}"/>
    <cellStyle name="Normal 75 7 2 3" xfId="23966" xr:uid="{00000000-0005-0000-0000-00001E5E0000}"/>
    <cellStyle name="Normal 75 7 3" xfId="23967" xr:uid="{00000000-0005-0000-0000-00001F5E0000}"/>
    <cellStyle name="Normal 75 7 4" xfId="23968" xr:uid="{00000000-0005-0000-0000-0000205E0000}"/>
    <cellStyle name="Normal 75 8" xfId="23969" xr:uid="{00000000-0005-0000-0000-0000215E0000}"/>
    <cellStyle name="Normal 75 8 2" xfId="23970" xr:uid="{00000000-0005-0000-0000-0000225E0000}"/>
    <cellStyle name="Normal 75 8 3" xfId="23971" xr:uid="{00000000-0005-0000-0000-0000235E0000}"/>
    <cellStyle name="Normal 75 9" xfId="23972" xr:uid="{00000000-0005-0000-0000-0000245E0000}"/>
    <cellStyle name="Normal 76" xfId="23973" xr:uid="{00000000-0005-0000-0000-0000255E0000}"/>
    <cellStyle name="Normal 76 10" xfId="23974" xr:uid="{00000000-0005-0000-0000-0000265E0000}"/>
    <cellStyle name="Normal 76 2" xfId="23975" xr:uid="{00000000-0005-0000-0000-0000275E0000}"/>
    <cellStyle name="Normal 76 3" xfId="23976" xr:uid="{00000000-0005-0000-0000-0000285E0000}"/>
    <cellStyle name="Normal 76 3 2" xfId="23977" xr:uid="{00000000-0005-0000-0000-0000295E0000}"/>
    <cellStyle name="Normal 76 3 2 2" xfId="23978" xr:uid="{00000000-0005-0000-0000-00002A5E0000}"/>
    <cellStyle name="Normal 76 3 2 2 2" xfId="23979" xr:uid="{00000000-0005-0000-0000-00002B5E0000}"/>
    <cellStyle name="Normal 76 3 2 2 3" xfId="23980" xr:uid="{00000000-0005-0000-0000-00002C5E0000}"/>
    <cellStyle name="Normal 76 3 2 3" xfId="23981" xr:uid="{00000000-0005-0000-0000-00002D5E0000}"/>
    <cellStyle name="Normal 76 3 2 4" xfId="23982" xr:uid="{00000000-0005-0000-0000-00002E5E0000}"/>
    <cellStyle name="Normal 76 3 3" xfId="23983" xr:uid="{00000000-0005-0000-0000-00002F5E0000}"/>
    <cellStyle name="Normal 76 3 3 2" xfId="23984" xr:uid="{00000000-0005-0000-0000-0000305E0000}"/>
    <cellStyle name="Normal 76 3 3 2 2" xfId="23985" xr:uid="{00000000-0005-0000-0000-0000315E0000}"/>
    <cellStyle name="Normal 76 3 3 2 3" xfId="23986" xr:uid="{00000000-0005-0000-0000-0000325E0000}"/>
    <cellStyle name="Normal 76 3 3 3" xfId="23987" xr:uid="{00000000-0005-0000-0000-0000335E0000}"/>
    <cellStyle name="Normal 76 3 3 4" xfId="23988" xr:uid="{00000000-0005-0000-0000-0000345E0000}"/>
    <cellStyle name="Normal 76 3 4" xfId="23989" xr:uid="{00000000-0005-0000-0000-0000355E0000}"/>
    <cellStyle name="Normal 76 3 4 2" xfId="23990" xr:uid="{00000000-0005-0000-0000-0000365E0000}"/>
    <cellStyle name="Normal 76 3 4 2 2" xfId="23991" xr:uid="{00000000-0005-0000-0000-0000375E0000}"/>
    <cellStyle name="Normal 76 3 4 2 3" xfId="23992" xr:uid="{00000000-0005-0000-0000-0000385E0000}"/>
    <cellStyle name="Normal 76 3 4 3" xfId="23993" xr:uid="{00000000-0005-0000-0000-0000395E0000}"/>
    <cellStyle name="Normal 76 3 4 4" xfId="23994" xr:uid="{00000000-0005-0000-0000-00003A5E0000}"/>
    <cellStyle name="Normal 76 3 5" xfId="23995" xr:uid="{00000000-0005-0000-0000-00003B5E0000}"/>
    <cellStyle name="Normal 76 3 5 2" xfId="23996" xr:uid="{00000000-0005-0000-0000-00003C5E0000}"/>
    <cellStyle name="Normal 76 3 5 3" xfId="23997" xr:uid="{00000000-0005-0000-0000-00003D5E0000}"/>
    <cellStyle name="Normal 76 3 6" xfId="23998" xr:uid="{00000000-0005-0000-0000-00003E5E0000}"/>
    <cellStyle name="Normal 76 3 7" xfId="23999" xr:uid="{00000000-0005-0000-0000-00003F5E0000}"/>
    <cellStyle name="Normal 76 4" xfId="24000" xr:uid="{00000000-0005-0000-0000-0000405E0000}"/>
    <cellStyle name="Normal 76 4 2" xfId="24001" xr:uid="{00000000-0005-0000-0000-0000415E0000}"/>
    <cellStyle name="Normal 76 4 2 2" xfId="24002" xr:uid="{00000000-0005-0000-0000-0000425E0000}"/>
    <cellStyle name="Normal 76 4 2 3" xfId="24003" xr:uid="{00000000-0005-0000-0000-0000435E0000}"/>
    <cellStyle name="Normal 76 4 3" xfId="24004" xr:uid="{00000000-0005-0000-0000-0000445E0000}"/>
    <cellStyle name="Normal 76 4 4" xfId="24005" xr:uid="{00000000-0005-0000-0000-0000455E0000}"/>
    <cellStyle name="Normal 76 5" xfId="24006" xr:uid="{00000000-0005-0000-0000-0000465E0000}"/>
    <cellStyle name="Normal 76 5 2" xfId="24007" xr:uid="{00000000-0005-0000-0000-0000475E0000}"/>
    <cellStyle name="Normal 76 5 2 2" xfId="24008" xr:uid="{00000000-0005-0000-0000-0000485E0000}"/>
    <cellStyle name="Normal 76 5 2 3" xfId="24009" xr:uid="{00000000-0005-0000-0000-0000495E0000}"/>
    <cellStyle name="Normal 76 5 3" xfId="24010" xr:uid="{00000000-0005-0000-0000-00004A5E0000}"/>
    <cellStyle name="Normal 76 5 4" xfId="24011" xr:uid="{00000000-0005-0000-0000-00004B5E0000}"/>
    <cellStyle name="Normal 76 6" xfId="24012" xr:uid="{00000000-0005-0000-0000-00004C5E0000}"/>
    <cellStyle name="Normal 76 6 2" xfId="24013" xr:uid="{00000000-0005-0000-0000-00004D5E0000}"/>
    <cellStyle name="Normal 76 6 2 2" xfId="24014" xr:uid="{00000000-0005-0000-0000-00004E5E0000}"/>
    <cellStyle name="Normal 76 6 2 3" xfId="24015" xr:uid="{00000000-0005-0000-0000-00004F5E0000}"/>
    <cellStyle name="Normal 76 6 3" xfId="24016" xr:uid="{00000000-0005-0000-0000-0000505E0000}"/>
    <cellStyle name="Normal 76 6 4" xfId="24017" xr:uid="{00000000-0005-0000-0000-0000515E0000}"/>
    <cellStyle name="Normal 76 7" xfId="24018" xr:uid="{00000000-0005-0000-0000-0000525E0000}"/>
    <cellStyle name="Normal 76 7 2" xfId="24019" xr:uid="{00000000-0005-0000-0000-0000535E0000}"/>
    <cellStyle name="Normal 76 7 3" xfId="24020" xr:uid="{00000000-0005-0000-0000-0000545E0000}"/>
    <cellStyle name="Normal 76 8" xfId="24021" xr:uid="{00000000-0005-0000-0000-0000555E0000}"/>
    <cellStyle name="Normal 76 9" xfId="24022" xr:uid="{00000000-0005-0000-0000-0000565E0000}"/>
    <cellStyle name="Normal 77" xfId="24023" xr:uid="{00000000-0005-0000-0000-0000575E0000}"/>
    <cellStyle name="Normal 77 10" xfId="24024" xr:uid="{00000000-0005-0000-0000-0000585E0000}"/>
    <cellStyle name="Normal 77 2" xfId="24025" xr:uid="{00000000-0005-0000-0000-0000595E0000}"/>
    <cellStyle name="Normal 77 2 2" xfId="24026" xr:uid="{00000000-0005-0000-0000-00005A5E0000}"/>
    <cellStyle name="Normal 77 2 2 2" xfId="24027" xr:uid="{00000000-0005-0000-0000-00005B5E0000}"/>
    <cellStyle name="Normal 77 2 2 2 2" xfId="24028" xr:uid="{00000000-0005-0000-0000-00005C5E0000}"/>
    <cellStyle name="Normal 77 2 2 2 3" xfId="24029" xr:uid="{00000000-0005-0000-0000-00005D5E0000}"/>
    <cellStyle name="Normal 77 2 2 3" xfId="24030" xr:uid="{00000000-0005-0000-0000-00005E5E0000}"/>
    <cellStyle name="Normal 77 2 2 4" xfId="24031" xr:uid="{00000000-0005-0000-0000-00005F5E0000}"/>
    <cellStyle name="Normal 77 2 3" xfId="24032" xr:uid="{00000000-0005-0000-0000-0000605E0000}"/>
    <cellStyle name="Normal 77 2 3 2" xfId="24033" xr:uid="{00000000-0005-0000-0000-0000615E0000}"/>
    <cellStyle name="Normal 77 2 3 2 2" xfId="24034" xr:uid="{00000000-0005-0000-0000-0000625E0000}"/>
    <cellStyle name="Normal 77 2 3 2 3" xfId="24035" xr:uid="{00000000-0005-0000-0000-0000635E0000}"/>
    <cellStyle name="Normal 77 2 3 3" xfId="24036" xr:uid="{00000000-0005-0000-0000-0000645E0000}"/>
    <cellStyle name="Normal 77 2 3 4" xfId="24037" xr:uid="{00000000-0005-0000-0000-0000655E0000}"/>
    <cellStyle name="Normal 77 2 4" xfId="24038" xr:uid="{00000000-0005-0000-0000-0000665E0000}"/>
    <cellStyle name="Normal 77 2 4 2" xfId="24039" xr:uid="{00000000-0005-0000-0000-0000675E0000}"/>
    <cellStyle name="Normal 77 2 4 2 2" xfId="24040" xr:uid="{00000000-0005-0000-0000-0000685E0000}"/>
    <cellStyle name="Normal 77 2 4 2 3" xfId="24041" xr:uid="{00000000-0005-0000-0000-0000695E0000}"/>
    <cellStyle name="Normal 77 2 4 3" xfId="24042" xr:uid="{00000000-0005-0000-0000-00006A5E0000}"/>
    <cellStyle name="Normal 77 2 4 4" xfId="24043" xr:uid="{00000000-0005-0000-0000-00006B5E0000}"/>
    <cellStyle name="Normal 77 2 5" xfId="24044" xr:uid="{00000000-0005-0000-0000-00006C5E0000}"/>
    <cellStyle name="Normal 77 2 5 2" xfId="24045" xr:uid="{00000000-0005-0000-0000-00006D5E0000}"/>
    <cellStyle name="Normal 77 2 5 3" xfId="24046" xr:uid="{00000000-0005-0000-0000-00006E5E0000}"/>
    <cellStyle name="Normal 77 2 6" xfId="24047" xr:uid="{00000000-0005-0000-0000-00006F5E0000}"/>
    <cellStyle name="Normal 77 2 7" xfId="24048" xr:uid="{00000000-0005-0000-0000-0000705E0000}"/>
    <cellStyle name="Normal 77 3" xfId="24049" xr:uid="{00000000-0005-0000-0000-0000715E0000}"/>
    <cellStyle name="Normal 77 4" xfId="24050" xr:uid="{00000000-0005-0000-0000-0000725E0000}"/>
    <cellStyle name="Normal 77 4 2" xfId="24051" xr:uid="{00000000-0005-0000-0000-0000735E0000}"/>
    <cellStyle name="Normal 77 4 2 2" xfId="24052" xr:uid="{00000000-0005-0000-0000-0000745E0000}"/>
    <cellStyle name="Normal 77 4 2 3" xfId="24053" xr:uid="{00000000-0005-0000-0000-0000755E0000}"/>
    <cellStyle name="Normal 77 4 3" xfId="24054" xr:uid="{00000000-0005-0000-0000-0000765E0000}"/>
    <cellStyle name="Normal 77 4 4" xfId="24055" xr:uid="{00000000-0005-0000-0000-0000775E0000}"/>
    <cellStyle name="Normal 77 5" xfId="24056" xr:uid="{00000000-0005-0000-0000-0000785E0000}"/>
    <cellStyle name="Normal 77 5 2" xfId="24057" xr:uid="{00000000-0005-0000-0000-0000795E0000}"/>
    <cellStyle name="Normal 77 5 2 2" xfId="24058" xr:uid="{00000000-0005-0000-0000-00007A5E0000}"/>
    <cellStyle name="Normal 77 5 2 3" xfId="24059" xr:uid="{00000000-0005-0000-0000-00007B5E0000}"/>
    <cellStyle name="Normal 77 5 3" xfId="24060" xr:uid="{00000000-0005-0000-0000-00007C5E0000}"/>
    <cellStyle name="Normal 77 5 4" xfId="24061" xr:uid="{00000000-0005-0000-0000-00007D5E0000}"/>
    <cellStyle name="Normal 77 6" xfId="24062" xr:uid="{00000000-0005-0000-0000-00007E5E0000}"/>
    <cellStyle name="Normal 77 6 2" xfId="24063" xr:uid="{00000000-0005-0000-0000-00007F5E0000}"/>
    <cellStyle name="Normal 77 6 2 2" xfId="24064" xr:uid="{00000000-0005-0000-0000-0000805E0000}"/>
    <cellStyle name="Normal 77 6 2 3" xfId="24065" xr:uid="{00000000-0005-0000-0000-0000815E0000}"/>
    <cellStyle name="Normal 77 6 3" xfId="24066" xr:uid="{00000000-0005-0000-0000-0000825E0000}"/>
    <cellStyle name="Normal 77 6 4" xfId="24067" xr:uid="{00000000-0005-0000-0000-0000835E0000}"/>
    <cellStyle name="Normal 77 7" xfId="24068" xr:uid="{00000000-0005-0000-0000-0000845E0000}"/>
    <cellStyle name="Normal 77 7 2" xfId="24069" xr:uid="{00000000-0005-0000-0000-0000855E0000}"/>
    <cellStyle name="Normal 77 7 3" xfId="24070" xr:uid="{00000000-0005-0000-0000-0000865E0000}"/>
    <cellStyle name="Normal 77 8" xfId="24071" xr:uid="{00000000-0005-0000-0000-0000875E0000}"/>
    <cellStyle name="Normal 77 9" xfId="24072" xr:uid="{00000000-0005-0000-0000-0000885E0000}"/>
    <cellStyle name="Normal 78" xfId="24073" xr:uid="{00000000-0005-0000-0000-0000895E0000}"/>
    <cellStyle name="Normal 78 10" xfId="24074" xr:uid="{00000000-0005-0000-0000-00008A5E0000}"/>
    <cellStyle name="Normal 78 2" xfId="24075" xr:uid="{00000000-0005-0000-0000-00008B5E0000}"/>
    <cellStyle name="Normal 78 2 2" xfId="24076" xr:uid="{00000000-0005-0000-0000-00008C5E0000}"/>
    <cellStyle name="Normal 78 2 2 2" xfId="24077" xr:uid="{00000000-0005-0000-0000-00008D5E0000}"/>
    <cellStyle name="Normal 78 2 2 2 2" xfId="24078" xr:uid="{00000000-0005-0000-0000-00008E5E0000}"/>
    <cellStyle name="Normal 78 2 2 2 3" xfId="24079" xr:uid="{00000000-0005-0000-0000-00008F5E0000}"/>
    <cellStyle name="Normal 78 2 2 3" xfId="24080" xr:uid="{00000000-0005-0000-0000-0000905E0000}"/>
    <cellStyle name="Normal 78 2 2 4" xfId="24081" xr:uid="{00000000-0005-0000-0000-0000915E0000}"/>
    <cellStyle name="Normal 78 2 3" xfId="24082" xr:uid="{00000000-0005-0000-0000-0000925E0000}"/>
    <cellStyle name="Normal 78 2 3 2" xfId="24083" xr:uid="{00000000-0005-0000-0000-0000935E0000}"/>
    <cellStyle name="Normal 78 2 3 2 2" xfId="24084" xr:uid="{00000000-0005-0000-0000-0000945E0000}"/>
    <cellStyle name="Normal 78 2 3 2 3" xfId="24085" xr:uid="{00000000-0005-0000-0000-0000955E0000}"/>
    <cellStyle name="Normal 78 2 3 3" xfId="24086" xr:uid="{00000000-0005-0000-0000-0000965E0000}"/>
    <cellStyle name="Normal 78 2 3 4" xfId="24087" xr:uid="{00000000-0005-0000-0000-0000975E0000}"/>
    <cellStyle name="Normal 78 2 4" xfId="24088" xr:uid="{00000000-0005-0000-0000-0000985E0000}"/>
    <cellStyle name="Normal 78 2 4 2" xfId="24089" xr:uid="{00000000-0005-0000-0000-0000995E0000}"/>
    <cellStyle name="Normal 78 2 4 2 2" xfId="24090" xr:uid="{00000000-0005-0000-0000-00009A5E0000}"/>
    <cellStyle name="Normal 78 2 4 2 3" xfId="24091" xr:uid="{00000000-0005-0000-0000-00009B5E0000}"/>
    <cellStyle name="Normal 78 2 4 3" xfId="24092" xr:uid="{00000000-0005-0000-0000-00009C5E0000}"/>
    <cellStyle name="Normal 78 2 4 4" xfId="24093" xr:uid="{00000000-0005-0000-0000-00009D5E0000}"/>
    <cellStyle name="Normal 78 2 5" xfId="24094" xr:uid="{00000000-0005-0000-0000-00009E5E0000}"/>
    <cellStyle name="Normal 78 2 5 2" xfId="24095" xr:uid="{00000000-0005-0000-0000-00009F5E0000}"/>
    <cellStyle name="Normal 78 2 5 3" xfId="24096" xr:uid="{00000000-0005-0000-0000-0000A05E0000}"/>
    <cellStyle name="Normal 78 2 6" xfId="24097" xr:uid="{00000000-0005-0000-0000-0000A15E0000}"/>
    <cellStyle name="Normal 78 2 7" xfId="24098" xr:uid="{00000000-0005-0000-0000-0000A25E0000}"/>
    <cellStyle name="Normal 78 3" xfId="24099" xr:uid="{00000000-0005-0000-0000-0000A35E0000}"/>
    <cellStyle name="Normal 78 4" xfId="24100" xr:uid="{00000000-0005-0000-0000-0000A45E0000}"/>
    <cellStyle name="Normal 78 4 2" xfId="24101" xr:uid="{00000000-0005-0000-0000-0000A55E0000}"/>
    <cellStyle name="Normal 78 4 2 2" xfId="24102" xr:uid="{00000000-0005-0000-0000-0000A65E0000}"/>
    <cellStyle name="Normal 78 4 2 3" xfId="24103" xr:uid="{00000000-0005-0000-0000-0000A75E0000}"/>
    <cellStyle name="Normal 78 4 3" xfId="24104" xr:uid="{00000000-0005-0000-0000-0000A85E0000}"/>
    <cellStyle name="Normal 78 4 4" xfId="24105" xr:uid="{00000000-0005-0000-0000-0000A95E0000}"/>
    <cellStyle name="Normal 78 5" xfId="24106" xr:uid="{00000000-0005-0000-0000-0000AA5E0000}"/>
    <cellStyle name="Normal 78 5 2" xfId="24107" xr:uid="{00000000-0005-0000-0000-0000AB5E0000}"/>
    <cellStyle name="Normal 78 5 2 2" xfId="24108" xr:uid="{00000000-0005-0000-0000-0000AC5E0000}"/>
    <cellStyle name="Normal 78 5 2 3" xfId="24109" xr:uid="{00000000-0005-0000-0000-0000AD5E0000}"/>
    <cellStyle name="Normal 78 5 3" xfId="24110" xr:uid="{00000000-0005-0000-0000-0000AE5E0000}"/>
    <cellStyle name="Normal 78 5 4" xfId="24111" xr:uid="{00000000-0005-0000-0000-0000AF5E0000}"/>
    <cellStyle name="Normal 78 6" xfId="24112" xr:uid="{00000000-0005-0000-0000-0000B05E0000}"/>
    <cellStyle name="Normal 78 6 2" xfId="24113" xr:uid="{00000000-0005-0000-0000-0000B15E0000}"/>
    <cellStyle name="Normal 78 6 2 2" xfId="24114" xr:uid="{00000000-0005-0000-0000-0000B25E0000}"/>
    <cellStyle name="Normal 78 6 2 3" xfId="24115" xr:uid="{00000000-0005-0000-0000-0000B35E0000}"/>
    <cellStyle name="Normal 78 6 3" xfId="24116" xr:uid="{00000000-0005-0000-0000-0000B45E0000}"/>
    <cellStyle name="Normal 78 6 4" xfId="24117" xr:uid="{00000000-0005-0000-0000-0000B55E0000}"/>
    <cellStyle name="Normal 78 7" xfId="24118" xr:uid="{00000000-0005-0000-0000-0000B65E0000}"/>
    <cellStyle name="Normal 78 7 2" xfId="24119" xr:uid="{00000000-0005-0000-0000-0000B75E0000}"/>
    <cellStyle name="Normal 78 7 3" xfId="24120" xr:uid="{00000000-0005-0000-0000-0000B85E0000}"/>
    <cellStyle name="Normal 78 8" xfId="24121" xr:uid="{00000000-0005-0000-0000-0000B95E0000}"/>
    <cellStyle name="Normal 78 9" xfId="24122" xr:uid="{00000000-0005-0000-0000-0000BA5E0000}"/>
    <cellStyle name="Normal 79" xfId="24123" xr:uid="{00000000-0005-0000-0000-0000BB5E0000}"/>
    <cellStyle name="Normal 79 10" xfId="24124" xr:uid="{00000000-0005-0000-0000-0000BC5E0000}"/>
    <cellStyle name="Normal 79 2" xfId="24125" xr:uid="{00000000-0005-0000-0000-0000BD5E0000}"/>
    <cellStyle name="Normal 79 2 2" xfId="24126" xr:uid="{00000000-0005-0000-0000-0000BE5E0000}"/>
    <cellStyle name="Normal 79 2 2 2" xfId="24127" xr:uid="{00000000-0005-0000-0000-0000BF5E0000}"/>
    <cellStyle name="Normal 79 2 2 2 2" xfId="24128" xr:uid="{00000000-0005-0000-0000-0000C05E0000}"/>
    <cellStyle name="Normal 79 2 2 2 3" xfId="24129" xr:uid="{00000000-0005-0000-0000-0000C15E0000}"/>
    <cellStyle name="Normal 79 2 2 3" xfId="24130" xr:uid="{00000000-0005-0000-0000-0000C25E0000}"/>
    <cellStyle name="Normal 79 2 2 4" xfId="24131" xr:uid="{00000000-0005-0000-0000-0000C35E0000}"/>
    <cellStyle name="Normal 79 2 3" xfId="24132" xr:uid="{00000000-0005-0000-0000-0000C45E0000}"/>
    <cellStyle name="Normal 79 2 3 2" xfId="24133" xr:uid="{00000000-0005-0000-0000-0000C55E0000}"/>
    <cellStyle name="Normal 79 2 3 2 2" xfId="24134" xr:uid="{00000000-0005-0000-0000-0000C65E0000}"/>
    <cellStyle name="Normal 79 2 3 2 3" xfId="24135" xr:uid="{00000000-0005-0000-0000-0000C75E0000}"/>
    <cellStyle name="Normal 79 2 3 3" xfId="24136" xr:uid="{00000000-0005-0000-0000-0000C85E0000}"/>
    <cellStyle name="Normal 79 2 3 4" xfId="24137" xr:uid="{00000000-0005-0000-0000-0000C95E0000}"/>
    <cellStyle name="Normal 79 2 4" xfId="24138" xr:uid="{00000000-0005-0000-0000-0000CA5E0000}"/>
    <cellStyle name="Normal 79 2 4 2" xfId="24139" xr:uid="{00000000-0005-0000-0000-0000CB5E0000}"/>
    <cellStyle name="Normal 79 2 4 2 2" xfId="24140" xr:uid="{00000000-0005-0000-0000-0000CC5E0000}"/>
    <cellStyle name="Normal 79 2 4 2 3" xfId="24141" xr:uid="{00000000-0005-0000-0000-0000CD5E0000}"/>
    <cellStyle name="Normal 79 2 4 3" xfId="24142" xr:uid="{00000000-0005-0000-0000-0000CE5E0000}"/>
    <cellStyle name="Normal 79 2 4 4" xfId="24143" xr:uid="{00000000-0005-0000-0000-0000CF5E0000}"/>
    <cellStyle name="Normal 79 2 5" xfId="24144" xr:uid="{00000000-0005-0000-0000-0000D05E0000}"/>
    <cellStyle name="Normal 79 2 5 2" xfId="24145" xr:uid="{00000000-0005-0000-0000-0000D15E0000}"/>
    <cellStyle name="Normal 79 2 5 3" xfId="24146" xr:uid="{00000000-0005-0000-0000-0000D25E0000}"/>
    <cellStyle name="Normal 79 2 6" xfId="24147" xr:uid="{00000000-0005-0000-0000-0000D35E0000}"/>
    <cellStyle name="Normal 79 2 7" xfId="24148" xr:uid="{00000000-0005-0000-0000-0000D45E0000}"/>
    <cellStyle name="Normal 79 3" xfId="24149" xr:uid="{00000000-0005-0000-0000-0000D55E0000}"/>
    <cellStyle name="Normal 79 4" xfId="24150" xr:uid="{00000000-0005-0000-0000-0000D65E0000}"/>
    <cellStyle name="Normal 79 4 2" xfId="24151" xr:uid="{00000000-0005-0000-0000-0000D75E0000}"/>
    <cellStyle name="Normal 79 4 2 2" xfId="24152" xr:uid="{00000000-0005-0000-0000-0000D85E0000}"/>
    <cellStyle name="Normal 79 4 2 3" xfId="24153" xr:uid="{00000000-0005-0000-0000-0000D95E0000}"/>
    <cellStyle name="Normal 79 4 3" xfId="24154" xr:uid="{00000000-0005-0000-0000-0000DA5E0000}"/>
    <cellStyle name="Normal 79 4 4" xfId="24155" xr:uid="{00000000-0005-0000-0000-0000DB5E0000}"/>
    <cellStyle name="Normal 79 5" xfId="24156" xr:uid="{00000000-0005-0000-0000-0000DC5E0000}"/>
    <cellStyle name="Normal 79 5 2" xfId="24157" xr:uid="{00000000-0005-0000-0000-0000DD5E0000}"/>
    <cellStyle name="Normal 79 5 2 2" xfId="24158" xr:uid="{00000000-0005-0000-0000-0000DE5E0000}"/>
    <cellStyle name="Normal 79 5 2 3" xfId="24159" xr:uid="{00000000-0005-0000-0000-0000DF5E0000}"/>
    <cellStyle name="Normal 79 5 3" xfId="24160" xr:uid="{00000000-0005-0000-0000-0000E05E0000}"/>
    <cellStyle name="Normal 79 5 4" xfId="24161" xr:uid="{00000000-0005-0000-0000-0000E15E0000}"/>
    <cellStyle name="Normal 79 6" xfId="24162" xr:uid="{00000000-0005-0000-0000-0000E25E0000}"/>
    <cellStyle name="Normal 79 6 2" xfId="24163" xr:uid="{00000000-0005-0000-0000-0000E35E0000}"/>
    <cellStyle name="Normal 79 6 2 2" xfId="24164" xr:uid="{00000000-0005-0000-0000-0000E45E0000}"/>
    <cellStyle name="Normal 79 6 2 3" xfId="24165" xr:uid="{00000000-0005-0000-0000-0000E55E0000}"/>
    <cellStyle name="Normal 79 6 3" xfId="24166" xr:uid="{00000000-0005-0000-0000-0000E65E0000}"/>
    <cellStyle name="Normal 79 6 4" xfId="24167" xr:uid="{00000000-0005-0000-0000-0000E75E0000}"/>
    <cellStyle name="Normal 79 7" xfId="24168" xr:uid="{00000000-0005-0000-0000-0000E85E0000}"/>
    <cellStyle name="Normal 79 7 2" xfId="24169" xr:uid="{00000000-0005-0000-0000-0000E95E0000}"/>
    <cellStyle name="Normal 79 7 3" xfId="24170" xr:uid="{00000000-0005-0000-0000-0000EA5E0000}"/>
    <cellStyle name="Normal 79 8" xfId="24171" xr:uid="{00000000-0005-0000-0000-0000EB5E0000}"/>
    <cellStyle name="Normal 79 9" xfId="24172" xr:uid="{00000000-0005-0000-0000-0000EC5E0000}"/>
    <cellStyle name="Normal 8" xfId="7" xr:uid="{00000000-0005-0000-0000-0000ED5E0000}"/>
    <cellStyle name="Normal 8 10" xfId="24173" xr:uid="{00000000-0005-0000-0000-0000EE5E0000}"/>
    <cellStyle name="Normal 8 10 2" xfId="24174" xr:uid="{00000000-0005-0000-0000-0000EF5E0000}"/>
    <cellStyle name="Normal 8 10 2 2" xfId="24175" xr:uid="{00000000-0005-0000-0000-0000F05E0000}"/>
    <cellStyle name="Normal 8 10 2 2 2" xfId="24176" xr:uid="{00000000-0005-0000-0000-0000F15E0000}"/>
    <cellStyle name="Normal 8 10 2 2 2 2" xfId="24177" xr:uid="{00000000-0005-0000-0000-0000F25E0000}"/>
    <cellStyle name="Normal 8 10 2 2 2 3" xfId="24178" xr:uid="{00000000-0005-0000-0000-0000F35E0000}"/>
    <cellStyle name="Normal 8 10 2 2 3" xfId="24179" xr:uid="{00000000-0005-0000-0000-0000F45E0000}"/>
    <cellStyle name="Normal 8 10 2 2 4" xfId="24180" xr:uid="{00000000-0005-0000-0000-0000F55E0000}"/>
    <cellStyle name="Normal 8 10 2 3" xfId="24181" xr:uid="{00000000-0005-0000-0000-0000F65E0000}"/>
    <cellStyle name="Normal 8 10 2 3 2" xfId="24182" xr:uid="{00000000-0005-0000-0000-0000F75E0000}"/>
    <cellStyle name="Normal 8 10 2 3 2 2" xfId="24183" xr:uid="{00000000-0005-0000-0000-0000F85E0000}"/>
    <cellStyle name="Normal 8 10 2 3 2 3" xfId="24184" xr:uid="{00000000-0005-0000-0000-0000F95E0000}"/>
    <cellStyle name="Normal 8 10 2 3 3" xfId="24185" xr:uid="{00000000-0005-0000-0000-0000FA5E0000}"/>
    <cellStyle name="Normal 8 10 2 3 4" xfId="24186" xr:uid="{00000000-0005-0000-0000-0000FB5E0000}"/>
    <cellStyle name="Normal 8 10 2 4" xfId="24187" xr:uid="{00000000-0005-0000-0000-0000FC5E0000}"/>
    <cellStyle name="Normal 8 10 2 4 2" xfId="24188" xr:uid="{00000000-0005-0000-0000-0000FD5E0000}"/>
    <cellStyle name="Normal 8 10 2 4 2 2" xfId="24189" xr:uid="{00000000-0005-0000-0000-0000FE5E0000}"/>
    <cellStyle name="Normal 8 10 2 4 2 3" xfId="24190" xr:uid="{00000000-0005-0000-0000-0000FF5E0000}"/>
    <cellStyle name="Normal 8 10 2 4 3" xfId="24191" xr:uid="{00000000-0005-0000-0000-0000005F0000}"/>
    <cellStyle name="Normal 8 10 2 4 4" xfId="24192" xr:uid="{00000000-0005-0000-0000-0000015F0000}"/>
    <cellStyle name="Normal 8 10 2 5" xfId="24193" xr:uid="{00000000-0005-0000-0000-0000025F0000}"/>
    <cellStyle name="Normal 8 10 2 5 2" xfId="24194" xr:uid="{00000000-0005-0000-0000-0000035F0000}"/>
    <cellStyle name="Normal 8 10 2 5 3" xfId="24195" xr:uid="{00000000-0005-0000-0000-0000045F0000}"/>
    <cellStyle name="Normal 8 10 2 6" xfId="24196" xr:uid="{00000000-0005-0000-0000-0000055F0000}"/>
    <cellStyle name="Normal 8 10 2 7" xfId="24197" xr:uid="{00000000-0005-0000-0000-0000065F0000}"/>
    <cellStyle name="Normal 8 10 3" xfId="24198" xr:uid="{00000000-0005-0000-0000-0000075F0000}"/>
    <cellStyle name="Normal 8 10 3 2" xfId="24199" xr:uid="{00000000-0005-0000-0000-0000085F0000}"/>
    <cellStyle name="Normal 8 10 3 2 2" xfId="24200" xr:uid="{00000000-0005-0000-0000-0000095F0000}"/>
    <cellStyle name="Normal 8 10 3 2 3" xfId="24201" xr:uid="{00000000-0005-0000-0000-00000A5F0000}"/>
    <cellStyle name="Normal 8 10 3 3" xfId="24202" xr:uid="{00000000-0005-0000-0000-00000B5F0000}"/>
    <cellStyle name="Normal 8 10 3 4" xfId="24203" xr:uid="{00000000-0005-0000-0000-00000C5F0000}"/>
    <cellStyle name="Normal 8 10 4" xfId="24204" xr:uid="{00000000-0005-0000-0000-00000D5F0000}"/>
    <cellStyle name="Normal 8 10 4 2" xfId="24205" xr:uid="{00000000-0005-0000-0000-00000E5F0000}"/>
    <cellStyle name="Normal 8 10 4 2 2" xfId="24206" xr:uid="{00000000-0005-0000-0000-00000F5F0000}"/>
    <cellStyle name="Normal 8 10 4 2 3" xfId="24207" xr:uid="{00000000-0005-0000-0000-0000105F0000}"/>
    <cellStyle name="Normal 8 10 4 3" xfId="24208" xr:uid="{00000000-0005-0000-0000-0000115F0000}"/>
    <cellStyle name="Normal 8 10 4 4" xfId="24209" xr:uid="{00000000-0005-0000-0000-0000125F0000}"/>
    <cellStyle name="Normal 8 10 5" xfId="24210" xr:uid="{00000000-0005-0000-0000-0000135F0000}"/>
    <cellStyle name="Normal 8 10 5 2" xfId="24211" xr:uid="{00000000-0005-0000-0000-0000145F0000}"/>
    <cellStyle name="Normal 8 10 5 2 2" xfId="24212" xr:uid="{00000000-0005-0000-0000-0000155F0000}"/>
    <cellStyle name="Normal 8 10 5 2 3" xfId="24213" xr:uid="{00000000-0005-0000-0000-0000165F0000}"/>
    <cellStyle name="Normal 8 10 5 3" xfId="24214" xr:uid="{00000000-0005-0000-0000-0000175F0000}"/>
    <cellStyle name="Normal 8 10 5 4" xfId="24215" xr:uid="{00000000-0005-0000-0000-0000185F0000}"/>
    <cellStyle name="Normal 8 10 6" xfId="24216" xr:uid="{00000000-0005-0000-0000-0000195F0000}"/>
    <cellStyle name="Normal 8 10 6 2" xfId="24217" xr:uid="{00000000-0005-0000-0000-00001A5F0000}"/>
    <cellStyle name="Normal 8 10 6 3" xfId="24218" xr:uid="{00000000-0005-0000-0000-00001B5F0000}"/>
    <cellStyle name="Normal 8 10 7" xfId="24219" xr:uid="{00000000-0005-0000-0000-00001C5F0000}"/>
    <cellStyle name="Normal 8 10 8" xfId="24220" xr:uid="{00000000-0005-0000-0000-00001D5F0000}"/>
    <cellStyle name="Normal 8 10 9" xfId="24221" xr:uid="{00000000-0005-0000-0000-00001E5F0000}"/>
    <cellStyle name="Normal 8 11" xfId="24222" xr:uid="{00000000-0005-0000-0000-00001F5F0000}"/>
    <cellStyle name="Normal 8 11 2" xfId="24223" xr:uid="{00000000-0005-0000-0000-0000205F0000}"/>
    <cellStyle name="Normal 8 11 3" xfId="24224" xr:uid="{00000000-0005-0000-0000-0000215F0000}"/>
    <cellStyle name="Normal 8 12" xfId="24225" xr:uid="{00000000-0005-0000-0000-0000225F0000}"/>
    <cellStyle name="Normal 8 12 2" xfId="24226" xr:uid="{00000000-0005-0000-0000-0000235F0000}"/>
    <cellStyle name="Normal 8 12 3" xfId="24227" xr:uid="{00000000-0005-0000-0000-0000245F0000}"/>
    <cellStyle name="Normal 8 13" xfId="24228" xr:uid="{00000000-0005-0000-0000-0000255F0000}"/>
    <cellStyle name="Normal 8 13 2" xfId="24229" xr:uid="{00000000-0005-0000-0000-0000265F0000}"/>
    <cellStyle name="Normal 8 13 2 2" xfId="24230" xr:uid="{00000000-0005-0000-0000-0000275F0000}"/>
    <cellStyle name="Normal 8 13 2 2 2" xfId="24231" xr:uid="{00000000-0005-0000-0000-0000285F0000}"/>
    <cellStyle name="Normal 8 13 2 2 3" xfId="24232" xr:uid="{00000000-0005-0000-0000-0000295F0000}"/>
    <cellStyle name="Normal 8 13 2 3" xfId="24233" xr:uid="{00000000-0005-0000-0000-00002A5F0000}"/>
    <cellStyle name="Normal 8 13 2 4" xfId="24234" xr:uid="{00000000-0005-0000-0000-00002B5F0000}"/>
    <cellStyle name="Normal 8 13 3" xfId="24235" xr:uid="{00000000-0005-0000-0000-00002C5F0000}"/>
    <cellStyle name="Normal 8 13 3 2" xfId="24236" xr:uid="{00000000-0005-0000-0000-00002D5F0000}"/>
    <cellStyle name="Normal 8 13 3 2 2" xfId="24237" xr:uid="{00000000-0005-0000-0000-00002E5F0000}"/>
    <cellStyle name="Normal 8 13 3 2 3" xfId="24238" xr:uid="{00000000-0005-0000-0000-00002F5F0000}"/>
    <cellStyle name="Normal 8 13 3 3" xfId="24239" xr:uid="{00000000-0005-0000-0000-0000305F0000}"/>
    <cellStyle name="Normal 8 13 3 4" xfId="24240" xr:uid="{00000000-0005-0000-0000-0000315F0000}"/>
    <cellStyle name="Normal 8 13 4" xfId="24241" xr:uid="{00000000-0005-0000-0000-0000325F0000}"/>
    <cellStyle name="Normal 8 13 4 2" xfId="24242" xr:uid="{00000000-0005-0000-0000-0000335F0000}"/>
    <cellStyle name="Normal 8 13 4 2 2" xfId="24243" xr:uid="{00000000-0005-0000-0000-0000345F0000}"/>
    <cellStyle name="Normal 8 13 4 2 3" xfId="24244" xr:uid="{00000000-0005-0000-0000-0000355F0000}"/>
    <cellStyle name="Normal 8 13 4 3" xfId="24245" xr:uid="{00000000-0005-0000-0000-0000365F0000}"/>
    <cellStyle name="Normal 8 13 4 4" xfId="24246" xr:uid="{00000000-0005-0000-0000-0000375F0000}"/>
    <cellStyle name="Normal 8 13 5" xfId="24247" xr:uid="{00000000-0005-0000-0000-0000385F0000}"/>
    <cellStyle name="Normal 8 13 5 2" xfId="24248" xr:uid="{00000000-0005-0000-0000-0000395F0000}"/>
    <cellStyle name="Normal 8 13 5 3" xfId="24249" xr:uid="{00000000-0005-0000-0000-00003A5F0000}"/>
    <cellStyle name="Normal 8 13 6" xfId="24250" xr:uid="{00000000-0005-0000-0000-00003B5F0000}"/>
    <cellStyle name="Normal 8 13 7" xfId="24251" xr:uid="{00000000-0005-0000-0000-00003C5F0000}"/>
    <cellStyle name="Normal 8 13 8" xfId="24252" xr:uid="{00000000-0005-0000-0000-00003D5F0000}"/>
    <cellStyle name="Normal 8 14" xfId="24253" xr:uid="{00000000-0005-0000-0000-00003E5F0000}"/>
    <cellStyle name="Normal 8 14 2" xfId="24254" xr:uid="{00000000-0005-0000-0000-00003F5F0000}"/>
    <cellStyle name="Normal 8 14 2 2" xfId="24255" xr:uid="{00000000-0005-0000-0000-0000405F0000}"/>
    <cellStyle name="Normal 8 14 2 2 2" xfId="24256" xr:uid="{00000000-0005-0000-0000-0000415F0000}"/>
    <cellStyle name="Normal 8 14 2 2 3" xfId="24257" xr:uid="{00000000-0005-0000-0000-0000425F0000}"/>
    <cellStyle name="Normal 8 14 2 3" xfId="24258" xr:uid="{00000000-0005-0000-0000-0000435F0000}"/>
    <cellStyle name="Normal 8 14 2 4" xfId="24259" xr:uid="{00000000-0005-0000-0000-0000445F0000}"/>
    <cellStyle name="Normal 8 14 3" xfId="24260" xr:uid="{00000000-0005-0000-0000-0000455F0000}"/>
    <cellStyle name="Normal 8 14 3 2" xfId="24261" xr:uid="{00000000-0005-0000-0000-0000465F0000}"/>
    <cellStyle name="Normal 8 14 3 3" xfId="24262" xr:uid="{00000000-0005-0000-0000-0000475F0000}"/>
    <cellStyle name="Normal 8 14 4" xfId="24263" xr:uid="{00000000-0005-0000-0000-0000485F0000}"/>
    <cellStyle name="Normal 8 14 5" xfId="24264" xr:uid="{00000000-0005-0000-0000-0000495F0000}"/>
    <cellStyle name="Normal 8 14 6" xfId="24265" xr:uid="{00000000-0005-0000-0000-00004A5F0000}"/>
    <cellStyle name="Normal 8 15" xfId="24266" xr:uid="{00000000-0005-0000-0000-00004B5F0000}"/>
    <cellStyle name="Normal 8 15 2" xfId="24267" xr:uid="{00000000-0005-0000-0000-00004C5F0000}"/>
    <cellStyle name="Normal 8 15 2 2" xfId="24268" xr:uid="{00000000-0005-0000-0000-00004D5F0000}"/>
    <cellStyle name="Normal 8 15 2 3" xfId="24269" xr:uid="{00000000-0005-0000-0000-00004E5F0000}"/>
    <cellStyle name="Normal 8 15 3" xfId="24270" xr:uid="{00000000-0005-0000-0000-00004F5F0000}"/>
    <cellStyle name="Normal 8 15 4" xfId="24271" xr:uid="{00000000-0005-0000-0000-0000505F0000}"/>
    <cellStyle name="Normal 8 15 5" xfId="24272" xr:uid="{00000000-0005-0000-0000-0000515F0000}"/>
    <cellStyle name="Normal 8 16" xfId="24273" xr:uid="{00000000-0005-0000-0000-0000525F0000}"/>
    <cellStyle name="Normal 8 16 2" xfId="24274" xr:uid="{00000000-0005-0000-0000-0000535F0000}"/>
    <cellStyle name="Normal 8 16 2 2" xfId="24275" xr:uid="{00000000-0005-0000-0000-0000545F0000}"/>
    <cellStyle name="Normal 8 16 2 3" xfId="24276" xr:uid="{00000000-0005-0000-0000-0000555F0000}"/>
    <cellStyle name="Normal 8 16 3" xfId="24277" xr:uid="{00000000-0005-0000-0000-0000565F0000}"/>
    <cellStyle name="Normal 8 16 4" xfId="24278" xr:uid="{00000000-0005-0000-0000-0000575F0000}"/>
    <cellStyle name="Normal 8 16 5" xfId="24279" xr:uid="{00000000-0005-0000-0000-0000585F0000}"/>
    <cellStyle name="Normal 8 17" xfId="24280" xr:uid="{00000000-0005-0000-0000-0000595F0000}"/>
    <cellStyle name="Normal 8 17 2" xfId="24281" xr:uid="{00000000-0005-0000-0000-00005A5F0000}"/>
    <cellStyle name="Normal 8 17 2 2" xfId="24282" xr:uid="{00000000-0005-0000-0000-00005B5F0000}"/>
    <cellStyle name="Normal 8 17 2 3" xfId="24283" xr:uid="{00000000-0005-0000-0000-00005C5F0000}"/>
    <cellStyle name="Normal 8 17 3" xfId="24284" xr:uid="{00000000-0005-0000-0000-00005D5F0000}"/>
    <cellStyle name="Normal 8 17 4" xfId="24285" xr:uid="{00000000-0005-0000-0000-00005E5F0000}"/>
    <cellStyle name="Normal 8 17 5" xfId="24286" xr:uid="{00000000-0005-0000-0000-00005F5F0000}"/>
    <cellStyle name="Normal 8 18" xfId="24287" xr:uid="{00000000-0005-0000-0000-0000605F0000}"/>
    <cellStyle name="Normal 8 18 2" xfId="24288" xr:uid="{00000000-0005-0000-0000-0000615F0000}"/>
    <cellStyle name="Normal 8 19" xfId="24289" xr:uid="{00000000-0005-0000-0000-0000625F0000}"/>
    <cellStyle name="Normal 8 19 2" xfId="24290" xr:uid="{00000000-0005-0000-0000-0000635F0000}"/>
    <cellStyle name="Normal 8 19 2 2" xfId="24291" xr:uid="{00000000-0005-0000-0000-0000645F0000}"/>
    <cellStyle name="Normal 8 19 2 3" xfId="24292" xr:uid="{00000000-0005-0000-0000-0000655F0000}"/>
    <cellStyle name="Normal 8 19 3" xfId="24293" xr:uid="{00000000-0005-0000-0000-0000665F0000}"/>
    <cellStyle name="Normal 8 19 3 2" xfId="24294" xr:uid="{00000000-0005-0000-0000-0000675F0000}"/>
    <cellStyle name="Normal 8 19 4" xfId="24295" xr:uid="{00000000-0005-0000-0000-0000685F0000}"/>
    <cellStyle name="Normal 8 2" xfId="24296" xr:uid="{00000000-0005-0000-0000-0000695F0000}"/>
    <cellStyle name="Normal 8 2 10" xfId="24297" xr:uid="{00000000-0005-0000-0000-00006A5F0000}"/>
    <cellStyle name="Normal 8 2 10 2" xfId="24298" xr:uid="{00000000-0005-0000-0000-00006B5F0000}"/>
    <cellStyle name="Normal 8 2 10 3" xfId="24299" xr:uid="{00000000-0005-0000-0000-00006C5F0000}"/>
    <cellStyle name="Normal 8 2 11" xfId="24300" xr:uid="{00000000-0005-0000-0000-00006D5F0000}"/>
    <cellStyle name="Normal 8 2 12" xfId="24301" xr:uid="{00000000-0005-0000-0000-00006E5F0000}"/>
    <cellStyle name="Normal 8 2 13" xfId="24302" xr:uid="{00000000-0005-0000-0000-00006F5F0000}"/>
    <cellStyle name="Normal 8 2 14" xfId="24303" xr:uid="{00000000-0005-0000-0000-0000705F0000}"/>
    <cellStyle name="Normal 8 2 2" xfId="24304" xr:uid="{00000000-0005-0000-0000-0000715F0000}"/>
    <cellStyle name="Normal 8 2 2 10" xfId="24305" xr:uid="{00000000-0005-0000-0000-0000725F0000}"/>
    <cellStyle name="Normal 8 2 2 11" xfId="24306" xr:uid="{00000000-0005-0000-0000-0000735F0000}"/>
    <cellStyle name="Normal 8 2 2 2" xfId="24307" xr:uid="{00000000-0005-0000-0000-0000745F0000}"/>
    <cellStyle name="Normal 8 2 2 2 2" xfId="24308" xr:uid="{00000000-0005-0000-0000-0000755F0000}"/>
    <cellStyle name="Normal 8 2 2 2 2 2" xfId="24309" xr:uid="{00000000-0005-0000-0000-0000765F0000}"/>
    <cellStyle name="Normal 8 2 2 2 2 2 2" xfId="24310" xr:uid="{00000000-0005-0000-0000-0000775F0000}"/>
    <cellStyle name="Normal 8 2 2 2 2 2 2 2" xfId="24311" xr:uid="{00000000-0005-0000-0000-0000785F0000}"/>
    <cellStyle name="Normal 8 2 2 2 2 2 2 3" xfId="24312" xr:uid="{00000000-0005-0000-0000-0000795F0000}"/>
    <cellStyle name="Normal 8 2 2 2 2 2 3" xfId="24313" xr:uid="{00000000-0005-0000-0000-00007A5F0000}"/>
    <cellStyle name="Normal 8 2 2 2 2 2 4" xfId="24314" xr:uid="{00000000-0005-0000-0000-00007B5F0000}"/>
    <cellStyle name="Normal 8 2 2 2 2 3" xfId="24315" xr:uid="{00000000-0005-0000-0000-00007C5F0000}"/>
    <cellStyle name="Normal 8 2 2 2 2 3 2" xfId="24316" xr:uid="{00000000-0005-0000-0000-00007D5F0000}"/>
    <cellStyle name="Normal 8 2 2 2 2 3 2 2" xfId="24317" xr:uid="{00000000-0005-0000-0000-00007E5F0000}"/>
    <cellStyle name="Normal 8 2 2 2 2 3 2 3" xfId="24318" xr:uid="{00000000-0005-0000-0000-00007F5F0000}"/>
    <cellStyle name="Normal 8 2 2 2 2 3 3" xfId="24319" xr:uid="{00000000-0005-0000-0000-0000805F0000}"/>
    <cellStyle name="Normal 8 2 2 2 2 3 4" xfId="24320" xr:uid="{00000000-0005-0000-0000-0000815F0000}"/>
    <cellStyle name="Normal 8 2 2 2 2 4" xfId="24321" xr:uid="{00000000-0005-0000-0000-0000825F0000}"/>
    <cellStyle name="Normal 8 2 2 2 2 4 2" xfId="24322" xr:uid="{00000000-0005-0000-0000-0000835F0000}"/>
    <cellStyle name="Normal 8 2 2 2 2 4 2 2" xfId="24323" xr:uid="{00000000-0005-0000-0000-0000845F0000}"/>
    <cellStyle name="Normal 8 2 2 2 2 4 2 3" xfId="24324" xr:uid="{00000000-0005-0000-0000-0000855F0000}"/>
    <cellStyle name="Normal 8 2 2 2 2 4 3" xfId="24325" xr:uid="{00000000-0005-0000-0000-0000865F0000}"/>
    <cellStyle name="Normal 8 2 2 2 2 4 4" xfId="24326" xr:uid="{00000000-0005-0000-0000-0000875F0000}"/>
    <cellStyle name="Normal 8 2 2 2 2 5" xfId="24327" xr:uid="{00000000-0005-0000-0000-0000885F0000}"/>
    <cellStyle name="Normal 8 2 2 2 2 5 2" xfId="24328" xr:uid="{00000000-0005-0000-0000-0000895F0000}"/>
    <cellStyle name="Normal 8 2 2 2 2 5 3" xfId="24329" xr:uid="{00000000-0005-0000-0000-00008A5F0000}"/>
    <cellStyle name="Normal 8 2 2 2 2 6" xfId="24330" xr:uid="{00000000-0005-0000-0000-00008B5F0000}"/>
    <cellStyle name="Normal 8 2 2 2 2 7" xfId="24331" xr:uid="{00000000-0005-0000-0000-00008C5F0000}"/>
    <cellStyle name="Normal 8 2 2 2 3" xfId="24332" xr:uid="{00000000-0005-0000-0000-00008D5F0000}"/>
    <cellStyle name="Normal 8 2 2 2 3 2" xfId="24333" xr:uid="{00000000-0005-0000-0000-00008E5F0000}"/>
    <cellStyle name="Normal 8 2 2 2 3 2 2" xfId="24334" xr:uid="{00000000-0005-0000-0000-00008F5F0000}"/>
    <cellStyle name="Normal 8 2 2 2 3 2 3" xfId="24335" xr:uid="{00000000-0005-0000-0000-0000905F0000}"/>
    <cellStyle name="Normal 8 2 2 2 3 3" xfId="24336" xr:uid="{00000000-0005-0000-0000-0000915F0000}"/>
    <cellStyle name="Normal 8 2 2 2 3 4" xfId="24337" xr:uid="{00000000-0005-0000-0000-0000925F0000}"/>
    <cellStyle name="Normal 8 2 2 2 4" xfId="24338" xr:uid="{00000000-0005-0000-0000-0000935F0000}"/>
    <cellStyle name="Normal 8 2 2 2 4 2" xfId="24339" xr:uid="{00000000-0005-0000-0000-0000945F0000}"/>
    <cellStyle name="Normal 8 2 2 2 4 2 2" xfId="24340" xr:uid="{00000000-0005-0000-0000-0000955F0000}"/>
    <cellStyle name="Normal 8 2 2 2 4 2 3" xfId="24341" xr:uid="{00000000-0005-0000-0000-0000965F0000}"/>
    <cellStyle name="Normal 8 2 2 2 4 3" xfId="24342" xr:uid="{00000000-0005-0000-0000-0000975F0000}"/>
    <cellStyle name="Normal 8 2 2 2 4 4" xfId="24343" xr:uid="{00000000-0005-0000-0000-0000985F0000}"/>
    <cellStyle name="Normal 8 2 2 2 5" xfId="24344" xr:uid="{00000000-0005-0000-0000-0000995F0000}"/>
    <cellStyle name="Normal 8 2 2 2 5 2" xfId="24345" xr:uid="{00000000-0005-0000-0000-00009A5F0000}"/>
    <cellStyle name="Normal 8 2 2 2 5 2 2" xfId="24346" xr:uid="{00000000-0005-0000-0000-00009B5F0000}"/>
    <cellStyle name="Normal 8 2 2 2 5 2 3" xfId="24347" xr:uid="{00000000-0005-0000-0000-00009C5F0000}"/>
    <cellStyle name="Normal 8 2 2 2 5 3" xfId="24348" xr:uid="{00000000-0005-0000-0000-00009D5F0000}"/>
    <cellStyle name="Normal 8 2 2 2 5 4" xfId="24349" xr:uid="{00000000-0005-0000-0000-00009E5F0000}"/>
    <cellStyle name="Normal 8 2 2 2 6" xfId="24350" xr:uid="{00000000-0005-0000-0000-00009F5F0000}"/>
    <cellStyle name="Normal 8 2 2 2 6 2" xfId="24351" xr:uid="{00000000-0005-0000-0000-0000A05F0000}"/>
    <cellStyle name="Normal 8 2 2 2 6 3" xfId="24352" xr:uid="{00000000-0005-0000-0000-0000A15F0000}"/>
    <cellStyle name="Normal 8 2 2 2 7" xfId="24353" xr:uid="{00000000-0005-0000-0000-0000A25F0000}"/>
    <cellStyle name="Normal 8 2 2 2 8" xfId="24354" xr:uid="{00000000-0005-0000-0000-0000A35F0000}"/>
    <cellStyle name="Normal 8 2 2 2 9" xfId="24355" xr:uid="{00000000-0005-0000-0000-0000A45F0000}"/>
    <cellStyle name="Normal 8 2 2 3" xfId="24356" xr:uid="{00000000-0005-0000-0000-0000A55F0000}"/>
    <cellStyle name="Normal 8 2 2 3 2" xfId="24357" xr:uid="{00000000-0005-0000-0000-0000A65F0000}"/>
    <cellStyle name="Normal 8 2 2 3 2 2" xfId="24358" xr:uid="{00000000-0005-0000-0000-0000A75F0000}"/>
    <cellStyle name="Normal 8 2 2 3 2 2 2" xfId="24359" xr:uid="{00000000-0005-0000-0000-0000A85F0000}"/>
    <cellStyle name="Normal 8 2 2 3 2 2 3" xfId="24360" xr:uid="{00000000-0005-0000-0000-0000A95F0000}"/>
    <cellStyle name="Normal 8 2 2 3 2 3" xfId="24361" xr:uid="{00000000-0005-0000-0000-0000AA5F0000}"/>
    <cellStyle name="Normal 8 2 2 3 2 4" xfId="24362" xr:uid="{00000000-0005-0000-0000-0000AB5F0000}"/>
    <cellStyle name="Normal 8 2 2 3 3" xfId="24363" xr:uid="{00000000-0005-0000-0000-0000AC5F0000}"/>
    <cellStyle name="Normal 8 2 2 3 3 2" xfId="24364" xr:uid="{00000000-0005-0000-0000-0000AD5F0000}"/>
    <cellStyle name="Normal 8 2 2 3 3 2 2" xfId="24365" xr:uid="{00000000-0005-0000-0000-0000AE5F0000}"/>
    <cellStyle name="Normal 8 2 2 3 3 2 3" xfId="24366" xr:uid="{00000000-0005-0000-0000-0000AF5F0000}"/>
    <cellStyle name="Normal 8 2 2 3 3 3" xfId="24367" xr:uid="{00000000-0005-0000-0000-0000B05F0000}"/>
    <cellStyle name="Normal 8 2 2 3 3 4" xfId="24368" xr:uid="{00000000-0005-0000-0000-0000B15F0000}"/>
    <cellStyle name="Normal 8 2 2 3 4" xfId="24369" xr:uid="{00000000-0005-0000-0000-0000B25F0000}"/>
    <cellStyle name="Normal 8 2 2 3 4 2" xfId="24370" xr:uid="{00000000-0005-0000-0000-0000B35F0000}"/>
    <cellStyle name="Normal 8 2 2 3 4 2 2" xfId="24371" xr:uid="{00000000-0005-0000-0000-0000B45F0000}"/>
    <cellStyle name="Normal 8 2 2 3 4 2 3" xfId="24372" xr:uid="{00000000-0005-0000-0000-0000B55F0000}"/>
    <cellStyle name="Normal 8 2 2 3 4 3" xfId="24373" xr:uid="{00000000-0005-0000-0000-0000B65F0000}"/>
    <cellStyle name="Normal 8 2 2 3 4 4" xfId="24374" xr:uid="{00000000-0005-0000-0000-0000B75F0000}"/>
    <cellStyle name="Normal 8 2 2 3 5" xfId="24375" xr:uid="{00000000-0005-0000-0000-0000B85F0000}"/>
    <cellStyle name="Normal 8 2 2 3 5 2" xfId="24376" xr:uid="{00000000-0005-0000-0000-0000B95F0000}"/>
    <cellStyle name="Normal 8 2 2 3 5 3" xfId="24377" xr:uid="{00000000-0005-0000-0000-0000BA5F0000}"/>
    <cellStyle name="Normal 8 2 2 3 6" xfId="24378" xr:uid="{00000000-0005-0000-0000-0000BB5F0000}"/>
    <cellStyle name="Normal 8 2 2 3 7" xfId="24379" xr:uid="{00000000-0005-0000-0000-0000BC5F0000}"/>
    <cellStyle name="Normal 8 2 2 4" xfId="24380" xr:uid="{00000000-0005-0000-0000-0000BD5F0000}"/>
    <cellStyle name="Normal 8 2 2 4 2" xfId="24381" xr:uid="{00000000-0005-0000-0000-0000BE5F0000}"/>
    <cellStyle name="Normal 8 2 2 4 2 2" xfId="24382" xr:uid="{00000000-0005-0000-0000-0000BF5F0000}"/>
    <cellStyle name="Normal 8 2 2 4 2 3" xfId="24383" xr:uid="{00000000-0005-0000-0000-0000C05F0000}"/>
    <cellStyle name="Normal 8 2 2 4 3" xfId="24384" xr:uid="{00000000-0005-0000-0000-0000C15F0000}"/>
    <cellStyle name="Normal 8 2 2 4 4" xfId="24385" xr:uid="{00000000-0005-0000-0000-0000C25F0000}"/>
    <cellStyle name="Normal 8 2 2 5" xfId="24386" xr:uid="{00000000-0005-0000-0000-0000C35F0000}"/>
    <cellStyle name="Normal 8 2 2 5 2" xfId="24387" xr:uid="{00000000-0005-0000-0000-0000C45F0000}"/>
    <cellStyle name="Normal 8 2 2 5 2 2" xfId="24388" xr:uid="{00000000-0005-0000-0000-0000C55F0000}"/>
    <cellStyle name="Normal 8 2 2 5 2 3" xfId="24389" xr:uid="{00000000-0005-0000-0000-0000C65F0000}"/>
    <cellStyle name="Normal 8 2 2 5 3" xfId="24390" xr:uid="{00000000-0005-0000-0000-0000C75F0000}"/>
    <cellStyle name="Normal 8 2 2 5 4" xfId="24391" xr:uid="{00000000-0005-0000-0000-0000C85F0000}"/>
    <cellStyle name="Normal 8 2 2 6" xfId="24392" xr:uid="{00000000-0005-0000-0000-0000C95F0000}"/>
    <cellStyle name="Normal 8 2 2 6 2" xfId="24393" xr:uid="{00000000-0005-0000-0000-0000CA5F0000}"/>
    <cellStyle name="Normal 8 2 2 6 2 2" xfId="24394" xr:uid="{00000000-0005-0000-0000-0000CB5F0000}"/>
    <cellStyle name="Normal 8 2 2 6 2 3" xfId="24395" xr:uid="{00000000-0005-0000-0000-0000CC5F0000}"/>
    <cellStyle name="Normal 8 2 2 6 3" xfId="24396" xr:uid="{00000000-0005-0000-0000-0000CD5F0000}"/>
    <cellStyle name="Normal 8 2 2 6 4" xfId="24397" xr:uid="{00000000-0005-0000-0000-0000CE5F0000}"/>
    <cellStyle name="Normal 8 2 2 7" xfId="24398" xr:uid="{00000000-0005-0000-0000-0000CF5F0000}"/>
    <cellStyle name="Normal 8 2 2 7 2" xfId="24399" xr:uid="{00000000-0005-0000-0000-0000D05F0000}"/>
    <cellStyle name="Normal 8 2 2 7 3" xfId="24400" xr:uid="{00000000-0005-0000-0000-0000D15F0000}"/>
    <cellStyle name="Normal 8 2 2 8" xfId="24401" xr:uid="{00000000-0005-0000-0000-0000D25F0000}"/>
    <cellStyle name="Normal 8 2 2 9" xfId="24402" xr:uid="{00000000-0005-0000-0000-0000D35F0000}"/>
    <cellStyle name="Normal 8 2 3" xfId="24403" xr:uid="{00000000-0005-0000-0000-0000D45F0000}"/>
    <cellStyle name="Normal 8 2 3 2" xfId="24404" xr:uid="{00000000-0005-0000-0000-0000D55F0000}"/>
    <cellStyle name="Normal 8 2 3 2 2" xfId="24405" xr:uid="{00000000-0005-0000-0000-0000D65F0000}"/>
    <cellStyle name="Normal 8 2 3 2 2 2" xfId="24406" xr:uid="{00000000-0005-0000-0000-0000D75F0000}"/>
    <cellStyle name="Normal 8 2 3 2 2 2 2" xfId="24407" xr:uid="{00000000-0005-0000-0000-0000D85F0000}"/>
    <cellStyle name="Normal 8 2 3 2 2 2 3" xfId="24408" xr:uid="{00000000-0005-0000-0000-0000D95F0000}"/>
    <cellStyle name="Normal 8 2 3 2 2 3" xfId="24409" xr:uid="{00000000-0005-0000-0000-0000DA5F0000}"/>
    <cellStyle name="Normal 8 2 3 2 2 4" xfId="24410" xr:uid="{00000000-0005-0000-0000-0000DB5F0000}"/>
    <cellStyle name="Normal 8 2 3 2 3" xfId="24411" xr:uid="{00000000-0005-0000-0000-0000DC5F0000}"/>
    <cellStyle name="Normal 8 2 3 2 3 2" xfId="24412" xr:uid="{00000000-0005-0000-0000-0000DD5F0000}"/>
    <cellStyle name="Normal 8 2 3 2 3 2 2" xfId="24413" xr:uid="{00000000-0005-0000-0000-0000DE5F0000}"/>
    <cellStyle name="Normal 8 2 3 2 3 2 3" xfId="24414" xr:uid="{00000000-0005-0000-0000-0000DF5F0000}"/>
    <cellStyle name="Normal 8 2 3 2 3 3" xfId="24415" xr:uid="{00000000-0005-0000-0000-0000E05F0000}"/>
    <cellStyle name="Normal 8 2 3 2 3 4" xfId="24416" xr:uid="{00000000-0005-0000-0000-0000E15F0000}"/>
    <cellStyle name="Normal 8 2 3 2 4" xfId="24417" xr:uid="{00000000-0005-0000-0000-0000E25F0000}"/>
    <cellStyle name="Normal 8 2 3 2 4 2" xfId="24418" xr:uid="{00000000-0005-0000-0000-0000E35F0000}"/>
    <cellStyle name="Normal 8 2 3 2 4 2 2" xfId="24419" xr:uid="{00000000-0005-0000-0000-0000E45F0000}"/>
    <cellStyle name="Normal 8 2 3 2 4 2 3" xfId="24420" xr:uid="{00000000-0005-0000-0000-0000E55F0000}"/>
    <cellStyle name="Normal 8 2 3 2 4 3" xfId="24421" xr:uid="{00000000-0005-0000-0000-0000E65F0000}"/>
    <cellStyle name="Normal 8 2 3 2 4 4" xfId="24422" xr:uid="{00000000-0005-0000-0000-0000E75F0000}"/>
    <cellStyle name="Normal 8 2 3 2 5" xfId="24423" xr:uid="{00000000-0005-0000-0000-0000E85F0000}"/>
    <cellStyle name="Normal 8 2 3 2 5 2" xfId="24424" xr:uid="{00000000-0005-0000-0000-0000E95F0000}"/>
    <cellStyle name="Normal 8 2 3 2 5 3" xfId="24425" xr:uid="{00000000-0005-0000-0000-0000EA5F0000}"/>
    <cellStyle name="Normal 8 2 3 2 6" xfId="24426" xr:uid="{00000000-0005-0000-0000-0000EB5F0000}"/>
    <cellStyle name="Normal 8 2 3 2 7" xfId="24427" xr:uid="{00000000-0005-0000-0000-0000EC5F0000}"/>
    <cellStyle name="Normal 8 2 3 3" xfId="24428" xr:uid="{00000000-0005-0000-0000-0000ED5F0000}"/>
    <cellStyle name="Normal 8 2 3 3 2" xfId="24429" xr:uid="{00000000-0005-0000-0000-0000EE5F0000}"/>
    <cellStyle name="Normal 8 2 3 3 2 2" xfId="24430" xr:uid="{00000000-0005-0000-0000-0000EF5F0000}"/>
    <cellStyle name="Normal 8 2 3 3 2 3" xfId="24431" xr:uid="{00000000-0005-0000-0000-0000F05F0000}"/>
    <cellStyle name="Normal 8 2 3 3 3" xfId="24432" xr:uid="{00000000-0005-0000-0000-0000F15F0000}"/>
    <cellStyle name="Normal 8 2 3 3 4" xfId="24433" xr:uid="{00000000-0005-0000-0000-0000F25F0000}"/>
    <cellStyle name="Normal 8 2 3 4" xfId="24434" xr:uid="{00000000-0005-0000-0000-0000F35F0000}"/>
    <cellStyle name="Normal 8 2 3 4 2" xfId="24435" xr:uid="{00000000-0005-0000-0000-0000F45F0000}"/>
    <cellStyle name="Normal 8 2 3 4 2 2" xfId="24436" xr:uid="{00000000-0005-0000-0000-0000F55F0000}"/>
    <cellStyle name="Normal 8 2 3 4 2 3" xfId="24437" xr:uid="{00000000-0005-0000-0000-0000F65F0000}"/>
    <cellStyle name="Normal 8 2 3 4 3" xfId="24438" xr:uid="{00000000-0005-0000-0000-0000F75F0000}"/>
    <cellStyle name="Normal 8 2 3 4 4" xfId="24439" xr:uid="{00000000-0005-0000-0000-0000F85F0000}"/>
    <cellStyle name="Normal 8 2 3 5" xfId="24440" xr:uid="{00000000-0005-0000-0000-0000F95F0000}"/>
    <cellStyle name="Normal 8 2 3 5 2" xfId="24441" xr:uid="{00000000-0005-0000-0000-0000FA5F0000}"/>
    <cellStyle name="Normal 8 2 3 5 2 2" xfId="24442" xr:uid="{00000000-0005-0000-0000-0000FB5F0000}"/>
    <cellStyle name="Normal 8 2 3 5 2 3" xfId="24443" xr:uid="{00000000-0005-0000-0000-0000FC5F0000}"/>
    <cellStyle name="Normal 8 2 3 5 3" xfId="24444" xr:uid="{00000000-0005-0000-0000-0000FD5F0000}"/>
    <cellStyle name="Normal 8 2 3 5 4" xfId="24445" xr:uid="{00000000-0005-0000-0000-0000FE5F0000}"/>
    <cellStyle name="Normal 8 2 3 6" xfId="24446" xr:uid="{00000000-0005-0000-0000-0000FF5F0000}"/>
    <cellStyle name="Normal 8 2 3 6 2" xfId="24447" xr:uid="{00000000-0005-0000-0000-000000600000}"/>
    <cellStyle name="Normal 8 2 3 6 3" xfId="24448" xr:uid="{00000000-0005-0000-0000-000001600000}"/>
    <cellStyle name="Normal 8 2 3 7" xfId="24449" xr:uid="{00000000-0005-0000-0000-000002600000}"/>
    <cellStyle name="Normal 8 2 3 8" xfId="24450" xr:uid="{00000000-0005-0000-0000-000003600000}"/>
    <cellStyle name="Normal 8 2 3 9" xfId="24451" xr:uid="{00000000-0005-0000-0000-000004600000}"/>
    <cellStyle name="Normal 8 2 4" xfId="24452" xr:uid="{00000000-0005-0000-0000-000005600000}"/>
    <cellStyle name="Normal 8 2 4 2" xfId="24453" xr:uid="{00000000-0005-0000-0000-000006600000}"/>
    <cellStyle name="Normal 8 2 4 2 2" xfId="24454" xr:uid="{00000000-0005-0000-0000-000007600000}"/>
    <cellStyle name="Normal 8 2 4 2 2 2" xfId="24455" xr:uid="{00000000-0005-0000-0000-000008600000}"/>
    <cellStyle name="Normal 8 2 4 2 2 2 2" xfId="24456" xr:uid="{00000000-0005-0000-0000-000009600000}"/>
    <cellStyle name="Normal 8 2 4 2 2 2 3" xfId="24457" xr:uid="{00000000-0005-0000-0000-00000A600000}"/>
    <cellStyle name="Normal 8 2 4 2 2 3" xfId="24458" xr:uid="{00000000-0005-0000-0000-00000B600000}"/>
    <cellStyle name="Normal 8 2 4 2 2 4" xfId="24459" xr:uid="{00000000-0005-0000-0000-00000C600000}"/>
    <cellStyle name="Normal 8 2 4 2 3" xfId="24460" xr:uid="{00000000-0005-0000-0000-00000D600000}"/>
    <cellStyle name="Normal 8 2 4 2 3 2" xfId="24461" xr:uid="{00000000-0005-0000-0000-00000E600000}"/>
    <cellStyle name="Normal 8 2 4 2 3 2 2" xfId="24462" xr:uid="{00000000-0005-0000-0000-00000F600000}"/>
    <cellStyle name="Normal 8 2 4 2 3 2 3" xfId="24463" xr:uid="{00000000-0005-0000-0000-000010600000}"/>
    <cellStyle name="Normal 8 2 4 2 3 3" xfId="24464" xr:uid="{00000000-0005-0000-0000-000011600000}"/>
    <cellStyle name="Normal 8 2 4 2 3 4" xfId="24465" xr:uid="{00000000-0005-0000-0000-000012600000}"/>
    <cellStyle name="Normal 8 2 4 2 4" xfId="24466" xr:uid="{00000000-0005-0000-0000-000013600000}"/>
    <cellStyle name="Normal 8 2 4 2 4 2" xfId="24467" xr:uid="{00000000-0005-0000-0000-000014600000}"/>
    <cellStyle name="Normal 8 2 4 2 4 2 2" xfId="24468" xr:uid="{00000000-0005-0000-0000-000015600000}"/>
    <cellStyle name="Normal 8 2 4 2 4 2 3" xfId="24469" xr:uid="{00000000-0005-0000-0000-000016600000}"/>
    <cellStyle name="Normal 8 2 4 2 4 3" xfId="24470" xr:uid="{00000000-0005-0000-0000-000017600000}"/>
    <cellStyle name="Normal 8 2 4 2 4 4" xfId="24471" xr:uid="{00000000-0005-0000-0000-000018600000}"/>
    <cellStyle name="Normal 8 2 4 2 5" xfId="24472" xr:uid="{00000000-0005-0000-0000-000019600000}"/>
    <cellStyle name="Normal 8 2 4 2 5 2" xfId="24473" xr:uid="{00000000-0005-0000-0000-00001A600000}"/>
    <cellStyle name="Normal 8 2 4 2 5 3" xfId="24474" xr:uid="{00000000-0005-0000-0000-00001B600000}"/>
    <cellStyle name="Normal 8 2 4 2 6" xfId="24475" xr:uid="{00000000-0005-0000-0000-00001C600000}"/>
    <cellStyle name="Normal 8 2 4 2 7" xfId="24476" xr:uid="{00000000-0005-0000-0000-00001D600000}"/>
    <cellStyle name="Normal 8 2 4 3" xfId="24477" xr:uid="{00000000-0005-0000-0000-00001E600000}"/>
    <cellStyle name="Normal 8 2 4 3 2" xfId="24478" xr:uid="{00000000-0005-0000-0000-00001F600000}"/>
    <cellStyle name="Normal 8 2 4 3 2 2" xfId="24479" xr:uid="{00000000-0005-0000-0000-000020600000}"/>
    <cellStyle name="Normal 8 2 4 3 2 3" xfId="24480" xr:uid="{00000000-0005-0000-0000-000021600000}"/>
    <cellStyle name="Normal 8 2 4 3 3" xfId="24481" xr:uid="{00000000-0005-0000-0000-000022600000}"/>
    <cellStyle name="Normal 8 2 4 3 4" xfId="24482" xr:uid="{00000000-0005-0000-0000-000023600000}"/>
    <cellStyle name="Normal 8 2 4 4" xfId="24483" xr:uid="{00000000-0005-0000-0000-000024600000}"/>
    <cellStyle name="Normal 8 2 4 4 2" xfId="24484" xr:uid="{00000000-0005-0000-0000-000025600000}"/>
    <cellStyle name="Normal 8 2 4 4 2 2" xfId="24485" xr:uid="{00000000-0005-0000-0000-000026600000}"/>
    <cellStyle name="Normal 8 2 4 4 2 3" xfId="24486" xr:uid="{00000000-0005-0000-0000-000027600000}"/>
    <cellStyle name="Normal 8 2 4 4 3" xfId="24487" xr:uid="{00000000-0005-0000-0000-000028600000}"/>
    <cellStyle name="Normal 8 2 4 4 4" xfId="24488" xr:uid="{00000000-0005-0000-0000-000029600000}"/>
    <cellStyle name="Normal 8 2 4 5" xfId="24489" xr:uid="{00000000-0005-0000-0000-00002A600000}"/>
    <cellStyle name="Normal 8 2 4 5 2" xfId="24490" xr:uid="{00000000-0005-0000-0000-00002B600000}"/>
    <cellStyle name="Normal 8 2 4 5 2 2" xfId="24491" xr:uid="{00000000-0005-0000-0000-00002C600000}"/>
    <cellStyle name="Normal 8 2 4 5 2 3" xfId="24492" xr:uid="{00000000-0005-0000-0000-00002D600000}"/>
    <cellStyle name="Normal 8 2 4 5 3" xfId="24493" xr:uid="{00000000-0005-0000-0000-00002E600000}"/>
    <cellStyle name="Normal 8 2 4 5 4" xfId="24494" xr:uid="{00000000-0005-0000-0000-00002F600000}"/>
    <cellStyle name="Normal 8 2 4 6" xfId="24495" xr:uid="{00000000-0005-0000-0000-000030600000}"/>
    <cellStyle name="Normal 8 2 4 6 2" xfId="24496" xr:uid="{00000000-0005-0000-0000-000031600000}"/>
    <cellStyle name="Normal 8 2 4 6 3" xfId="24497" xr:uid="{00000000-0005-0000-0000-000032600000}"/>
    <cellStyle name="Normal 8 2 4 7" xfId="24498" xr:uid="{00000000-0005-0000-0000-000033600000}"/>
    <cellStyle name="Normal 8 2 4 8" xfId="24499" xr:uid="{00000000-0005-0000-0000-000034600000}"/>
    <cellStyle name="Normal 8 2 4 9" xfId="24500" xr:uid="{00000000-0005-0000-0000-000035600000}"/>
    <cellStyle name="Normal 8 2 5" xfId="24501" xr:uid="{00000000-0005-0000-0000-000036600000}"/>
    <cellStyle name="Normal 8 2 5 2" xfId="24502" xr:uid="{00000000-0005-0000-0000-000037600000}"/>
    <cellStyle name="Normal 8 2 5 2 2" xfId="24503" xr:uid="{00000000-0005-0000-0000-000038600000}"/>
    <cellStyle name="Normal 8 2 5 2 2 2" xfId="24504" xr:uid="{00000000-0005-0000-0000-000039600000}"/>
    <cellStyle name="Normal 8 2 5 2 2 2 2" xfId="24505" xr:uid="{00000000-0005-0000-0000-00003A600000}"/>
    <cellStyle name="Normal 8 2 5 2 2 2 3" xfId="24506" xr:uid="{00000000-0005-0000-0000-00003B600000}"/>
    <cellStyle name="Normal 8 2 5 2 2 3" xfId="24507" xr:uid="{00000000-0005-0000-0000-00003C600000}"/>
    <cellStyle name="Normal 8 2 5 2 2 4" xfId="24508" xr:uid="{00000000-0005-0000-0000-00003D600000}"/>
    <cellStyle name="Normal 8 2 5 2 3" xfId="24509" xr:uid="{00000000-0005-0000-0000-00003E600000}"/>
    <cellStyle name="Normal 8 2 5 2 3 2" xfId="24510" xr:uid="{00000000-0005-0000-0000-00003F600000}"/>
    <cellStyle name="Normal 8 2 5 2 3 2 2" xfId="24511" xr:uid="{00000000-0005-0000-0000-000040600000}"/>
    <cellStyle name="Normal 8 2 5 2 3 2 3" xfId="24512" xr:uid="{00000000-0005-0000-0000-000041600000}"/>
    <cellStyle name="Normal 8 2 5 2 3 3" xfId="24513" xr:uid="{00000000-0005-0000-0000-000042600000}"/>
    <cellStyle name="Normal 8 2 5 2 3 4" xfId="24514" xr:uid="{00000000-0005-0000-0000-000043600000}"/>
    <cellStyle name="Normal 8 2 5 2 4" xfId="24515" xr:uid="{00000000-0005-0000-0000-000044600000}"/>
    <cellStyle name="Normal 8 2 5 2 4 2" xfId="24516" xr:uid="{00000000-0005-0000-0000-000045600000}"/>
    <cellStyle name="Normal 8 2 5 2 4 2 2" xfId="24517" xr:uid="{00000000-0005-0000-0000-000046600000}"/>
    <cellStyle name="Normal 8 2 5 2 4 2 3" xfId="24518" xr:uid="{00000000-0005-0000-0000-000047600000}"/>
    <cellStyle name="Normal 8 2 5 2 4 3" xfId="24519" xr:uid="{00000000-0005-0000-0000-000048600000}"/>
    <cellStyle name="Normal 8 2 5 2 4 4" xfId="24520" xr:uid="{00000000-0005-0000-0000-000049600000}"/>
    <cellStyle name="Normal 8 2 5 2 5" xfId="24521" xr:uid="{00000000-0005-0000-0000-00004A600000}"/>
    <cellStyle name="Normal 8 2 5 2 5 2" xfId="24522" xr:uid="{00000000-0005-0000-0000-00004B600000}"/>
    <cellStyle name="Normal 8 2 5 2 5 3" xfId="24523" xr:uid="{00000000-0005-0000-0000-00004C600000}"/>
    <cellStyle name="Normal 8 2 5 2 6" xfId="24524" xr:uid="{00000000-0005-0000-0000-00004D600000}"/>
    <cellStyle name="Normal 8 2 5 2 7" xfId="24525" xr:uid="{00000000-0005-0000-0000-00004E600000}"/>
    <cellStyle name="Normal 8 2 5 3" xfId="24526" xr:uid="{00000000-0005-0000-0000-00004F600000}"/>
    <cellStyle name="Normal 8 2 5 3 2" xfId="24527" xr:uid="{00000000-0005-0000-0000-000050600000}"/>
    <cellStyle name="Normal 8 2 5 3 2 2" xfId="24528" xr:uid="{00000000-0005-0000-0000-000051600000}"/>
    <cellStyle name="Normal 8 2 5 3 2 3" xfId="24529" xr:uid="{00000000-0005-0000-0000-000052600000}"/>
    <cellStyle name="Normal 8 2 5 3 3" xfId="24530" xr:uid="{00000000-0005-0000-0000-000053600000}"/>
    <cellStyle name="Normal 8 2 5 3 4" xfId="24531" xr:uid="{00000000-0005-0000-0000-000054600000}"/>
    <cellStyle name="Normal 8 2 5 4" xfId="24532" xr:uid="{00000000-0005-0000-0000-000055600000}"/>
    <cellStyle name="Normal 8 2 5 4 2" xfId="24533" xr:uid="{00000000-0005-0000-0000-000056600000}"/>
    <cellStyle name="Normal 8 2 5 4 2 2" xfId="24534" xr:uid="{00000000-0005-0000-0000-000057600000}"/>
    <cellStyle name="Normal 8 2 5 4 2 3" xfId="24535" xr:uid="{00000000-0005-0000-0000-000058600000}"/>
    <cellStyle name="Normal 8 2 5 4 3" xfId="24536" xr:uid="{00000000-0005-0000-0000-000059600000}"/>
    <cellStyle name="Normal 8 2 5 4 4" xfId="24537" xr:uid="{00000000-0005-0000-0000-00005A600000}"/>
    <cellStyle name="Normal 8 2 5 5" xfId="24538" xr:uid="{00000000-0005-0000-0000-00005B600000}"/>
    <cellStyle name="Normal 8 2 5 5 2" xfId="24539" xr:uid="{00000000-0005-0000-0000-00005C600000}"/>
    <cellStyle name="Normal 8 2 5 5 2 2" xfId="24540" xr:uid="{00000000-0005-0000-0000-00005D600000}"/>
    <cellStyle name="Normal 8 2 5 5 2 3" xfId="24541" xr:uid="{00000000-0005-0000-0000-00005E600000}"/>
    <cellStyle name="Normal 8 2 5 5 3" xfId="24542" xr:uid="{00000000-0005-0000-0000-00005F600000}"/>
    <cellStyle name="Normal 8 2 5 5 4" xfId="24543" xr:uid="{00000000-0005-0000-0000-000060600000}"/>
    <cellStyle name="Normal 8 2 5 6" xfId="24544" xr:uid="{00000000-0005-0000-0000-000061600000}"/>
    <cellStyle name="Normal 8 2 5 6 2" xfId="24545" xr:uid="{00000000-0005-0000-0000-000062600000}"/>
    <cellStyle name="Normal 8 2 5 6 3" xfId="24546" xr:uid="{00000000-0005-0000-0000-000063600000}"/>
    <cellStyle name="Normal 8 2 5 7" xfId="24547" xr:uid="{00000000-0005-0000-0000-000064600000}"/>
    <cellStyle name="Normal 8 2 5 8" xfId="24548" xr:uid="{00000000-0005-0000-0000-000065600000}"/>
    <cellStyle name="Normal 8 2 6" xfId="24549" xr:uid="{00000000-0005-0000-0000-000066600000}"/>
    <cellStyle name="Normal 8 2 6 2" xfId="24550" xr:uid="{00000000-0005-0000-0000-000067600000}"/>
    <cellStyle name="Normal 8 2 6 2 2" xfId="24551" xr:uid="{00000000-0005-0000-0000-000068600000}"/>
    <cellStyle name="Normal 8 2 6 2 2 2" xfId="24552" xr:uid="{00000000-0005-0000-0000-000069600000}"/>
    <cellStyle name="Normal 8 2 6 2 2 3" xfId="24553" xr:uid="{00000000-0005-0000-0000-00006A600000}"/>
    <cellStyle name="Normal 8 2 6 2 3" xfId="24554" xr:uid="{00000000-0005-0000-0000-00006B600000}"/>
    <cellStyle name="Normal 8 2 6 2 4" xfId="24555" xr:uid="{00000000-0005-0000-0000-00006C600000}"/>
    <cellStyle name="Normal 8 2 6 3" xfId="24556" xr:uid="{00000000-0005-0000-0000-00006D600000}"/>
    <cellStyle name="Normal 8 2 6 3 2" xfId="24557" xr:uid="{00000000-0005-0000-0000-00006E600000}"/>
    <cellStyle name="Normal 8 2 6 3 2 2" xfId="24558" xr:uid="{00000000-0005-0000-0000-00006F600000}"/>
    <cellStyle name="Normal 8 2 6 3 2 3" xfId="24559" xr:uid="{00000000-0005-0000-0000-000070600000}"/>
    <cellStyle name="Normal 8 2 6 3 3" xfId="24560" xr:uid="{00000000-0005-0000-0000-000071600000}"/>
    <cellStyle name="Normal 8 2 6 3 4" xfId="24561" xr:uid="{00000000-0005-0000-0000-000072600000}"/>
    <cellStyle name="Normal 8 2 6 4" xfId="24562" xr:uid="{00000000-0005-0000-0000-000073600000}"/>
    <cellStyle name="Normal 8 2 6 4 2" xfId="24563" xr:uid="{00000000-0005-0000-0000-000074600000}"/>
    <cellStyle name="Normal 8 2 6 4 2 2" xfId="24564" xr:uid="{00000000-0005-0000-0000-000075600000}"/>
    <cellStyle name="Normal 8 2 6 4 2 3" xfId="24565" xr:uid="{00000000-0005-0000-0000-000076600000}"/>
    <cellStyle name="Normal 8 2 6 4 3" xfId="24566" xr:uid="{00000000-0005-0000-0000-000077600000}"/>
    <cellStyle name="Normal 8 2 6 4 4" xfId="24567" xr:uid="{00000000-0005-0000-0000-000078600000}"/>
    <cellStyle name="Normal 8 2 6 5" xfId="24568" xr:uid="{00000000-0005-0000-0000-000079600000}"/>
    <cellStyle name="Normal 8 2 6 5 2" xfId="24569" xr:uid="{00000000-0005-0000-0000-00007A600000}"/>
    <cellStyle name="Normal 8 2 6 5 3" xfId="24570" xr:uid="{00000000-0005-0000-0000-00007B600000}"/>
    <cellStyle name="Normal 8 2 6 6" xfId="24571" xr:uid="{00000000-0005-0000-0000-00007C600000}"/>
    <cellStyle name="Normal 8 2 6 7" xfId="24572" xr:uid="{00000000-0005-0000-0000-00007D600000}"/>
    <cellStyle name="Normal 8 2 7" xfId="24573" xr:uid="{00000000-0005-0000-0000-00007E600000}"/>
    <cellStyle name="Normal 8 2 7 2" xfId="24574" xr:uid="{00000000-0005-0000-0000-00007F600000}"/>
    <cellStyle name="Normal 8 2 7 2 2" xfId="24575" xr:uid="{00000000-0005-0000-0000-000080600000}"/>
    <cellStyle name="Normal 8 2 7 2 3" xfId="24576" xr:uid="{00000000-0005-0000-0000-000081600000}"/>
    <cellStyle name="Normal 8 2 7 3" xfId="24577" xr:uid="{00000000-0005-0000-0000-000082600000}"/>
    <cellStyle name="Normal 8 2 7 4" xfId="24578" xr:uid="{00000000-0005-0000-0000-000083600000}"/>
    <cellStyle name="Normal 8 2 8" xfId="24579" xr:uid="{00000000-0005-0000-0000-000084600000}"/>
    <cellStyle name="Normal 8 2 8 2" xfId="24580" xr:uid="{00000000-0005-0000-0000-000085600000}"/>
    <cellStyle name="Normal 8 2 8 2 2" xfId="24581" xr:uid="{00000000-0005-0000-0000-000086600000}"/>
    <cellStyle name="Normal 8 2 8 2 3" xfId="24582" xr:uid="{00000000-0005-0000-0000-000087600000}"/>
    <cellStyle name="Normal 8 2 8 3" xfId="24583" xr:uid="{00000000-0005-0000-0000-000088600000}"/>
    <cellStyle name="Normal 8 2 8 4" xfId="24584" xr:uid="{00000000-0005-0000-0000-000089600000}"/>
    <cellStyle name="Normal 8 2 9" xfId="24585" xr:uid="{00000000-0005-0000-0000-00008A600000}"/>
    <cellStyle name="Normal 8 2 9 2" xfId="24586" xr:uid="{00000000-0005-0000-0000-00008B600000}"/>
    <cellStyle name="Normal 8 2 9 2 2" xfId="24587" xr:uid="{00000000-0005-0000-0000-00008C600000}"/>
    <cellStyle name="Normal 8 2 9 2 3" xfId="24588" xr:uid="{00000000-0005-0000-0000-00008D600000}"/>
    <cellStyle name="Normal 8 2 9 3" xfId="24589" xr:uid="{00000000-0005-0000-0000-00008E600000}"/>
    <cellStyle name="Normal 8 2 9 4" xfId="24590" xr:uid="{00000000-0005-0000-0000-00008F600000}"/>
    <cellStyle name="Normal 8 20" xfId="24591" xr:uid="{00000000-0005-0000-0000-000090600000}"/>
    <cellStyle name="Normal 8 20 2" xfId="24592" xr:uid="{00000000-0005-0000-0000-000091600000}"/>
    <cellStyle name="Normal 8 20 2 2" xfId="24593" xr:uid="{00000000-0005-0000-0000-000092600000}"/>
    <cellStyle name="Normal 8 20 3" xfId="24594" xr:uid="{00000000-0005-0000-0000-000093600000}"/>
    <cellStyle name="Normal 8 20 4" xfId="24595" xr:uid="{00000000-0005-0000-0000-000094600000}"/>
    <cellStyle name="Normal 8 21" xfId="24596" xr:uid="{00000000-0005-0000-0000-000095600000}"/>
    <cellStyle name="Normal 8 21 2" xfId="24597" xr:uid="{00000000-0005-0000-0000-000096600000}"/>
    <cellStyle name="Normal 8 21 3" xfId="24598" xr:uid="{00000000-0005-0000-0000-000097600000}"/>
    <cellStyle name="Normal 8 22" xfId="24599" xr:uid="{00000000-0005-0000-0000-000098600000}"/>
    <cellStyle name="Normal 8 22 2" xfId="24600" xr:uid="{00000000-0005-0000-0000-000099600000}"/>
    <cellStyle name="Normal 8 23" xfId="24601" xr:uid="{00000000-0005-0000-0000-00009A600000}"/>
    <cellStyle name="Normal 8 24" xfId="24602" xr:uid="{00000000-0005-0000-0000-00009B600000}"/>
    <cellStyle name="Normal 8 25" xfId="24603" xr:uid="{00000000-0005-0000-0000-00009C600000}"/>
    <cellStyle name="Normal 8 26" xfId="24604" xr:uid="{00000000-0005-0000-0000-00009D600000}"/>
    <cellStyle name="Normal 8 27" xfId="24605" xr:uid="{00000000-0005-0000-0000-00009E600000}"/>
    <cellStyle name="Normal 8 28" xfId="42" xr:uid="{00000000-0005-0000-0000-00009F600000}"/>
    <cellStyle name="Normal 8 3" xfId="24606" xr:uid="{00000000-0005-0000-0000-0000A0600000}"/>
    <cellStyle name="Normal 8 3 10" xfId="24607" xr:uid="{00000000-0005-0000-0000-0000A1600000}"/>
    <cellStyle name="Normal 8 3 11" xfId="24608" xr:uid="{00000000-0005-0000-0000-0000A2600000}"/>
    <cellStyle name="Normal 8 3 2" xfId="24609" xr:uid="{00000000-0005-0000-0000-0000A3600000}"/>
    <cellStyle name="Normal 8 3 2 2" xfId="24610" xr:uid="{00000000-0005-0000-0000-0000A4600000}"/>
    <cellStyle name="Normal 8 3 2 2 2" xfId="24611" xr:uid="{00000000-0005-0000-0000-0000A5600000}"/>
    <cellStyle name="Normal 8 3 2 2 2 2" xfId="24612" xr:uid="{00000000-0005-0000-0000-0000A6600000}"/>
    <cellStyle name="Normal 8 3 2 2 2 2 2" xfId="24613" xr:uid="{00000000-0005-0000-0000-0000A7600000}"/>
    <cellStyle name="Normal 8 3 2 2 2 2 3" xfId="24614" xr:uid="{00000000-0005-0000-0000-0000A8600000}"/>
    <cellStyle name="Normal 8 3 2 2 2 3" xfId="24615" xr:uid="{00000000-0005-0000-0000-0000A9600000}"/>
    <cellStyle name="Normal 8 3 2 2 2 4" xfId="24616" xr:uid="{00000000-0005-0000-0000-0000AA600000}"/>
    <cellStyle name="Normal 8 3 2 2 3" xfId="24617" xr:uid="{00000000-0005-0000-0000-0000AB600000}"/>
    <cellStyle name="Normal 8 3 2 2 3 2" xfId="24618" xr:uid="{00000000-0005-0000-0000-0000AC600000}"/>
    <cellStyle name="Normal 8 3 2 2 3 2 2" xfId="24619" xr:uid="{00000000-0005-0000-0000-0000AD600000}"/>
    <cellStyle name="Normal 8 3 2 2 3 2 3" xfId="24620" xr:uid="{00000000-0005-0000-0000-0000AE600000}"/>
    <cellStyle name="Normal 8 3 2 2 3 3" xfId="24621" xr:uid="{00000000-0005-0000-0000-0000AF600000}"/>
    <cellStyle name="Normal 8 3 2 2 3 4" xfId="24622" xr:uid="{00000000-0005-0000-0000-0000B0600000}"/>
    <cellStyle name="Normal 8 3 2 2 4" xfId="24623" xr:uid="{00000000-0005-0000-0000-0000B1600000}"/>
    <cellStyle name="Normal 8 3 2 2 4 2" xfId="24624" xr:uid="{00000000-0005-0000-0000-0000B2600000}"/>
    <cellStyle name="Normal 8 3 2 2 4 2 2" xfId="24625" xr:uid="{00000000-0005-0000-0000-0000B3600000}"/>
    <cellStyle name="Normal 8 3 2 2 4 2 3" xfId="24626" xr:uid="{00000000-0005-0000-0000-0000B4600000}"/>
    <cellStyle name="Normal 8 3 2 2 4 3" xfId="24627" xr:uid="{00000000-0005-0000-0000-0000B5600000}"/>
    <cellStyle name="Normal 8 3 2 2 4 4" xfId="24628" xr:uid="{00000000-0005-0000-0000-0000B6600000}"/>
    <cellStyle name="Normal 8 3 2 2 5" xfId="24629" xr:uid="{00000000-0005-0000-0000-0000B7600000}"/>
    <cellStyle name="Normal 8 3 2 2 5 2" xfId="24630" xr:uid="{00000000-0005-0000-0000-0000B8600000}"/>
    <cellStyle name="Normal 8 3 2 2 5 3" xfId="24631" xr:uid="{00000000-0005-0000-0000-0000B9600000}"/>
    <cellStyle name="Normal 8 3 2 2 6" xfId="24632" xr:uid="{00000000-0005-0000-0000-0000BA600000}"/>
    <cellStyle name="Normal 8 3 2 2 7" xfId="24633" xr:uid="{00000000-0005-0000-0000-0000BB600000}"/>
    <cellStyle name="Normal 8 3 2 3" xfId="24634" xr:uid="{00000000-0005-0000-0000-0000BC600000}"/>
    <cellStyle name="Normal 8 3 2 3 2" xfId="24635" xr:uid="{00000000-0005-0000-0000-0000BD600000}"/>
    <cellStyle name="Normal 8 3 2 3 2 2" xfId="24636" xr:uid="{00000000-0005-0000-0000-0000BE600000}"/>
    <cellStyle name="Normal 8 3 2 3 2 3" xfId="24637" xr:uid="{00000000-0005-0000-0000-0000BF600000}"/>
    <cellStyle name="Normal 8 3 2 3 3" xfId="24638" xr:uid="{00000000-0005-0000-0000-0000C0600000}"/>
    <cellStyle name="Normal 8 3 2 3 4" xfId="24639" xr:uid="{00000000-0005-0000-0000-0000C1600000}"/>
    <cellStyle name="Normal 8 3 2 4" xfId="24640" xr:uid="{00000000-0005-0000-0000-0000C2600000}"/>
    <cellStyle name="Normal 8 3 2 4 2" xfId="24641" xr:uid="{00000000-0005-0000-0000-0000C3600000}"/>
    <cellStyle name="Normal 8 3 2 4 2 2" xfId="24642" xr:uid="{00000000-0005-0000-0000-0000C4600000}"/>
    <cellStyle name="Normal 8 3 2 4 2 3" xfId="24643" xr:uid="{00000000-0005-0000-0000-0000C5600000}"/>
    <cellStyle name="Normal 8 3 2 4 3" xfId="24644" xr:uid="{00000000-0005-0000-0000-0000C6600000}"/>
    <cellStyle name="Normal 8 3 2 4 4" xfId="24645" xr:uid="{00000000-0005-0000-0000-0000C7600000}"/>
    <cellStyle name="Normal 8 3 2 5" xfId="24646" xr:uid="{00000000-0005-0000-0000-0000C8600000}"/>
    <cellStyle name="Normal 8 3 2 5 2" xfId="24647" xr:uid="{00000000-0005-0000-0000-0000C9600000}"/>
    <cellStyle name="Normal 8 3 2 5 2 2" xfId="24648" xr:uid="{00000000-0005-0000-0000-0000CA600000}"/>
    <cellStyle name="Normal 8 3 2 5 2 3" xfId="24649" xr:uid="{00000000-0005-0000-0000-0000CB600000}"/>
    <cellStyle name="Normal 8 3 2 5 3" xfId="24650" xr:uid="{00000000-0005-0000-0000-0000CC600000}"/>
    <cellStyle name="Normal 8 3 2 5 4" xfId="24651" xr:uid="{00000000-0005-0000-0000-0000CD600000}"/>
    <cellStyle name="Normal 8 3 2 6" xfId="24652" xr:uid="{00000000-0005-0000-0000-0000CE600000}"/>
    <cellStyle name="Normal 8 3 2 6 2" xfId="24653" xr:uid="{00000000-0005-0000-0000-0000CF600000}"/>
    <cellStyle name="Normal 8 3 2 6 3" xfId="24654" xr:uid="{00000000-0005-0000-0000-0000D0600000}"/>
    <cellStyle name="Normal 8 3 2 7" xfId="24655" xr:uid="{00000000-0005-0000-0000-0000D1600000}"/>
    <cellStyle name="Normal 8 3 2 8" xfId="24656" xr:uid="{00000000-0005-0000-0000-0000D2600000}"/>
    <cellStyle name="Normal 8 3 2 9" xfId="24657" xr:uid="{00000000-0005-0000-0000-0000D3600000}"/>
    <cellStyle name="Normal 8 3 3" xfId="24658" xr:uid="{00000000-0005-0000-0000-0000D4600000}"/>
    <cellStyle name="Normal 8 3 3 2" xfId="24659" xr:uid="{00000000-0005-0000-0000-0000D5600000}"/>
    <cellStyle name="Normal 8 3 3 2 2" xfId="24660" xr:uid="{00000000-0005-0000-0000-0000D6600000}"/>
    <cellStyle name="Normal 8 3 3 2 2 2" xfId="24661" xr:uid="{00000000-0005-0000-0000-0000D7600000}"/>
    <cellStyle name="Normal 8 3 3 2 2 3" xfId="24662" xr:uid="{00000000-0005-0000-0000-0000D8600000}"/>
    <cellStyle name="Normal 8 3 3 2 3" xfId="24663" xr:uid="{00000000-0005-0000-0000-0000D9600000}"/>
    <cellStyle name="Normal 8 3 3 2 4" xfId="24664" xr:uid="{00000000-0005-0000-0000-0000DA600000}"/>
    <cellStyle name="Normal 8 3 3 3" xfId="24665" xr:uid="{00000000-0005-0000-0000-0000DB600000}"/>
    <cellStyle name="Normal 8 3 3 3 2" xfId="24666" xr:uid="{00000000-0005-0000-0000-0000DC600000}"/>
    <cellStyle name="Normal 8 3 3 3 2 2" xfId="24667" xr:uid="{00000000-0005-0000-0000-0000DD600000}"/>
    <cellStyle name="Normal 8 3 3 3 2 3" xfId="24668" xr:uid="{00000000-0005-0000-0000-0000DE600000}"/>
    <cellStyle name="Normal 8 3 3 3 3" xfId="24669" xr:uid="{00000000-0005-0000-0000-0000DF600000}"/>
    <cellStyle name="Normal 8 3 3 3 4" xfId="24670" xr:uid="{00000000-0005-0000-0000-0000E0600000}"/>
    <cellStyle name="Normal 8 3 3 4" xfId="24671" xr:uid="{00000000-0005-0000-0000-0000E1600000}"/>
    <cellStyle name="Normal 8 3 3 4 2" xfId="24672" xr:uid="{00000000-0005-0000-0000-0000E2600000}"/>
    <cellStyle name="Normal 8 3 3 4 2 2" xfId="24673" xr:uid="{00000000-0005-0000-0000-0000E3600000}"/>
    <cellStyle name="Normal 8 3 3 4 2 3" xfId="24674" xr:uid="{00000000-0005-0000-0000-0000E4600000}"/>
    <cellStyle name="Normal 8 3 3 4 3" xfId="24675" xr:uid="{00000000-0005-0000-0000-0000E5600000}"/>
    <cellStyle name="Normal 8 3 3 4 4" xfId="24676" xr:uid="{00000000-0005-0000-0000-0000E6600000}"/>
    <cellStyle name="Normal 8 3 3 5" xfId="24677" xr:uid="{00000000-0005-0000-0000-0000E7600000}"/>
    <cellStyle name="Normal 8 3 3 5 2" xfId="24678" xr:uid="{00000000-0005-0000-0000-0000E8600000}"/>
    <cellStyle name="Normal 8 3 3 5 3" xfId="24679" xr:uid="{00000000-0005-0000-0000-0000E9600000}"/>
    <cellStyle name="Normal 8 3 3 6" xfId="24680" xr:uid="{00000000-0005-0000-0000-0000EA600000}"/>
    <cellStyle name="Normal 8 3 3 7" xfId="24681" xr:uid="{00000000-0005-0000-0000-0000EB600000}"/>
    <cellStyle name="Normal 8 3 4" xfId="24682" xr:uid="{00000000-0005-0000-0000-0000EC600000}"/>
    <cellStyle name="Normal 8 3 4 2" xfId="24683" xr:uid="{00000000-0005-0000-0000-0000ED600000}"/>
    <cellStyle name="Normal 8 3 4 2 2" xfId="24684" xr:uid="{00000000-0005-0000-0000-0000EE600000}"/>
    <cellStyle name="Normal 8 3 4 2 3" xfId="24685" xr:uid="{00000000-0005-0000-0000-0000EF600000}"/>
    <cellStyle name="Normal 8 3 4 3" xfId="24686" xr:uid="{00000000-0005-0000-0000-0000F0600000}"/>
    <cellStyle name="Normal 8 3 4 4" xfId="24687" xr:uid="{00000000-0005-0000-0000-0000F1600000}"/>
    <cellStyle name="Normal 8 3 5" xfId="24688" xr:uid="{00000000-0005-0000-0000-0000F2600000}"/>
    <cellStyle name="Normal 8 3 5 2" xfId="24689" xr:uid="{00000000-0005-0000-0000-0000F3600000}"/>
    <cellStyle name="Normal 8 3 5 2 2" xfId="24690" xr:uid="{00000000-0005-0000-0000-0000F4600000}"/>
    <cellStyle name="Normal 8 3 5 2 3" xfId="24691" xr:uid="{00000000-0005-0000-0000-0000F5600000}"/>
    <cellStyle name="Normal 8 3 5 3" xfId="24692" xr:uid="{00000000-0005-0000-0000-0000F6600000}"/>
    <cellStyle name="Normal 8 3 5 4" xfId="24693" xr:uid="{00000000-0005-0000-0000-0000F7600000}"/>
    <cellStyle name="Normal 8 3 6" xfId="24694" xr:uid="{00000000-0005-0000-0000-0000F8600000}"/>
    <cellStyle name="Normal 8 3 6 2" xfId="24695" xr:uid="{00000000-0005-0000-0000-0000F9600000}"/>
    <cellStyle name="Normal 8 3 6 2 2" xfId="24696" xr:uid="{00000000-0005-0000-0000-0000FA600000}"/>
    <cellStyle name="Normal 8 3 6 2 3" xfId="24697" xr:uid="{00000000-0005-0000-0000-0000FB600000}"/>
    <cellStyle name="Normal 8 3 6 3" xfId="24698" xr:uid="{00000000-0005-0000-0000-0000FC600000}"/>
    <cellStyle name="Normal 8 3 6 4" xfId="24699" xr:uid="{00000000-0005-0000-0000-0000FD600000}"/>
    <cellStyle name="Normal 8 3 7" xfId="24700" xr:uid="{00000000-0005-0000-0000-0000FE600000}"/>
    <cellStyle name="Normal 8 3 7 2" xfId="24701" xr:uid="{00000000-0005-0000-0000-0000FF600000}"/>
    <cellStyle name="Normal 8 3 7 3" xfId="24702" xr:uid="{00000000-0005-0000-0000-000000610000}"/>
    <cellStyle name="Normal 8 3 8" xfId="24703" xr:uid="{00000000-0005-0000-0000-000001610000}"/>
    <cellStyle name="Normal 8 3 9" xfId="24704" xr:uid="{00000000-0005-0000-0000-000002610000}"/>
    <cellStyle name="Normal 8 4" xfId="24705" xr:uid="{00000000-0005-0000-0000-000003610000}"/>
    <cellStyle name="Normal 8 4 10" xfId="24706" xr:uid="{00000000-0005-0000-0000-000004610000}"/>
    <cellStyle name="Normal 8 4 11" xfId="24707" xr:uid="{00000000-0005-0000-0000-000005610000}"/>
    <cellStyle name="Normal 8 4 2" xfId="24708" xr:uid="{00000000-0005-0000-0000-000006610000}"/>
    <cellStyle name="Normal 8 4 2 2" xfId="24709" xr:uid="{00000000-0005-0000-0000-000007610000}"/>
    <cellStyle name="Normal 8 4 2 2 2" xfId="24710" xr:uid="{00000000-0005-0000-0000-000008610000}"/>
    <cellStyle name="Normal 8 4 2 2 2 2" xfId="24711" xr:uid="{00000000-0005-0000-0000-000009610000}"/>
    <cellStyle name="Normal 8 4 2 2 2 2 2" xfId="24712" xr:uid="{00000000-0005-0000-0000-00000A610000}"/>
    <cellStyle name="Normal 8 4 2 2 2 2 3" xfId="24713" xr:uid="{00000000-0005-0000-0000-00000B610000}"/>
    <cellStyle name="Normal 8 4 2 2 2 3" xfId="24714" xr:uid="{00000000-0005-0000-0000-00000C610000}"/>
    <cellStyle name="Normal 8 4 2 2 2 4" xfId="24715" xr:uid="{00000000-0005-0000-0000-00000D610000}"/>
    <cellStyle name="Normal 8 4 2 2 3" xfId="24716" xr:uid="{00000000-0005-0000-0000-00000E610000}"/>
    <cellStyle name="Normal 8 4 2 2 3 2" xfId="24717" xr:uid="{00000000-0005-0000-0000-00000F610000}"/>
    <cellStyle name="Normal 8 4 2 2 3 2 2" xfId="24718" xr:uid="{00000000-0005-0000-0000-000010610000}"/>
    <cellStyle name="Normal 8 4 2 2 3 2 3" xfId="24719" xr:uid="{00000000-0005-0000-0000-000011610000}"/>
    <cellStyle name="Normal 8 4 2 2 3 3" xfId="24720" xr:uid="{00000000-0005-0000-0000-000012610000}"/>
    <cellStyle name="Normal 8 4 2 2 3 4" xfId="24721" xr:uid="{00000000-0005-0000-0000-000013610000}"/>
    <cellStyle name="Normal 8 4 2 2 4" xfId="24722" xr:uid="{00000000-0005-0000-0000-000014610000}"/>
    <cellStyle name="Normal 8 4 2 2 4 2" xfId="24723" xr:uid="{00000000-0005-0000-0000-000015610000}"/>
    <cellStyle name="Normal 8 4 2 2 4 2 2" xfId="24724" xr:uid="{00000000-0005-0000-0000-000016610000}"/>
    <cellStyle name="Normal 8 4 2 2 4 2 3" xfId="24725" xr:uid="{00000000-0005-0000-0000-000017610000}"/>
    <cellStyle name="Normal 8 4 2 2 4 3" xfId="24726" xr:uid="{00000000-0005-0000-0000-000018610000}"/>
    <cellStyle name="Normal 8 4 2 2 4 4" xfId="24727" xr:uid="{00000000-0005-0000-0000-000019610000}"/>
    <cellStyle name="Normal 8 4 2 2 5" xfId="24728" xr:uid="{00000000-0005-0000-0000-00001A610000}"/>
    <cellStyle name="Normal 8 4 2 2 5 2" xfId="24729" xr:uid="{00000000-0005-0000-0000-00001B610000}"/>
    <cellStyle name="Normal 8 4 2 2 5 3" xfId="24730" xr:uid="{00000000-0005-0000-0000-00001C610000}"/>
    <cellStyle name="Normal 8 4 2 2 6" xfId="24731" xr:uid="{00000000-0005-0000-0000-00001D610000}"/>
    <cellStyle name="Normal 8 4 2 2 7" xfId="24732" xr:uid="{00000000-0005-0000-0000-00001E610000}"/>
    <cellStyle name="Normal 8 4 2 3" xfId="24733" xr:uid="{00000000-0005-0000-0000-00001F610000}"/>
    <cellStyle name="Normal 8 4 2 3 2" xfId="24734" xr:uid="{00000000-0005-0000-0000-000020610000}"/>
    <cellStyle name="Normal 8 4 2 3 2 2" xfId="24735" xr:uid="{00000000-0005-0000-0000-000021610000}"/>
    <cellStyle name="Normal 8 4 2 3 2 3" xfId="24736" xr:uid="{00000000-0005-0000-0000-000022610000}"/>
    <cellStyle name="Normal 8 4 2 3 3" xfId="24737" xr:uid="{00000000-0005-0000-0000-000023610000}"/>
    <cellStyle name="Normal 8 4 2 3 4" xfId="24738" xr:uid="{00000000-0005-0000-0000-000024610000}"/>
    <cellStyle name="Normal 8 4 2 4" xfId="24739" xr:uid="{00000000-0005-0000-0000-000025610000}"/>
    <cellStyle name="Normal 8 4 2 4 2" xfId="24740" xr:uid="{00000000-0005-0000-0000-000026610000}"/>
    <cellStyle name="Normal 8 4 2 4 2 2" xfId="24741" xr:uid="{00000000-0005-0000-0000-000027610000}"/>
    <cellStyle name="Normal 8 4 2 4 2 3" xfId="24742" xr:uid="{00000000-0005-0000-0000-000028610000}"/>
    <cellStyle name="Normal 8 4 2 4 3" xfId="24743" xr:uid="{00000000-0005-0000-0000-000029610000}"/>
    <cellStyle name="Normal 8 4 2 4 4" xfId="24744" xr:uid="{00000000-0005-0000-0000-00002A610000}"/>
    <cellStyle name="Normal 8 4 2 5" xfId="24745" xr:uid="{00000000-0005-0000-0000-00002B610000}"/>
    <cellStyle name="Normal 8 4 2 5 2" xfId="24746" xr:uid="{00000000-0005-0000-0000-00002C610000}"/>
    <cellStyle name="Normal 8 4 2 5 2 2" xfId="24747" xr:uid="{00000000-0005-0000-0000-00002D610000}"/>
    <cellStyle name="Normal 8 4 2 5 2 3" xfId="24748" xr:uid="{00000000-0005-0000-0000-00002E610000}"/>
    <cellStyle name="Normal 8 4 2 5 3" xfId="24749" xr:uid="{00000000-0005-0000-0000-00002F610000}"/>
    <cellStyle name="Normal 8 4 2 5 4" xfId="24750" xr:uid="{00000000-0005-0000-0000-000030610000}"/>
    <cellStyle name="Normal 8 4 2 6" xfId="24751" xr:uid="{00000000-0005-0000-0000-000031610000}"/>
    <cellStyle name="Normal 8 4 2 6 2" xfId="24752" xr:uid="{00000000-0005-0000-0000-000032610000}"/>
    <cellStyle name="Normal 8 4 2 6 3" xfId="24753" xr:uid="{00000000-0005-0000-0000-000033610000}"/>
    <cellStyle name="Normal 8 4 2 7" xfId="24754" xr:uid="{00000000-0005-0000-0000-000034610000}"/>
    <cellStyle name="Normal 8 4 2 8" xfId="24755" xr:uid="{00000000-0005-0000-0000-000035610000}"/>
    <cellStyle name="Normal 8 4 2 9" xfId="24756" xr:uid="{00000000-0005-0000-0000-000036610000}"/>
    <cellStyle name="Normal 8 4 3" xfId="24757" xr:uid="{00000000-0005-0000-0000-000037610000}"/>
    <cellStyle name="Normal 8 4 3 2" xfId="24758" xr:uid="{00000000-0005-0000-0000-000038610000}"/>
    <cellStyle name="Normal 8 4 3 2 2" xfId="24759" xr:uid="{00000000-0005-0000-0000-000039610000}"/>
    <cellStyle name="Normal 8 4 3 2 2 2" xfId="24760" xr:uid="{00000000-0005-0000-0000-00003A610000}"/>
    <cellStyle name="Normal 8 4 3 2 2 3" xfId="24761" xr:uid="{00000000-0005-0000-0000-00003B610000}"/>
    <cellStyle name="Normal 8 4 3 2 3" xfId="24762" xr:uid="{00000000-0005-0000-0000-00003C610000}"/>
    <cellStyle name="Normal 8 4 3 2 4" xfId="24763" xr:uid="{00000000-0005-0000-0000-00003D610000}"/>
    <cellStyle name="Normal 8 4 3 3" xfId="24764" xr:uid="{00000000-0005-0000-0000-00003E610000}"/>
    <cellStyle name="Normal 8 4 3 3 2" xfId="24765" xr:uid="{00000000-0005-0000-0000-00003F610000}"/>
    <cellStyle name="Normal 8 4 3 3 2 2" xfId="24766" xr:uid="{00000000-0005-0000-0000-000040610000}"/>
    <cellStyle name="Normal 8 4 3 3 2 3" xfId="24767" xr:uid="{00000000-0005-0000-0000-000041610000}"/>
    <cellStyle name="Normal 8 4 3 3 3" xfId="24768" xr:uid="{00000000-0005-0000-0000-000042610000}"/>
    <cellStyle name="Normal 8 4 3 3 4" xfId="24769" xr:uid="{00000000-0005-0000-0000-000043610000}"/>
    <cellStyle name="Normal 8 4 3 4" xfId="24770" xr:uid="{00000000-0005-0000-0000-000044610000}"/>
    <cellStyle name="Normal 8 4 3 4 2" xfId="24771" xr:uid="{00000000-0005-0000-0000-000045610000}"/>
    <cellStyle name="Normal 8 4 3 4 2 2" xfId="24772" xr:uid="{00000000-0005-0000-0000-000046610000}"/>
    <cellStyle name="Normal 8 4 3 4 2 3" xfId="24773" xr:uid="{00000000-0005-0000-0000-000047610000}"/>
    <cellStyle name="Normal 8 4 3 4 3" xfId="24774" xr:uid="{00000000-0005-0000-0000-000048610000}"/>
    <cellStyle name="Normal 8 4 3 4 4" xfId="24775" xr:uid="{00000000-0005-0000-0000-000049610000}"/>
    <cellStyle name="Normal 8 4 3 5" xfId="24776" xr:uid="{00000000-0005-0000-0000-00004A610000}"/>
    <cellStyle name="Normal 8 4 3 5 2" xfId="24777" xr:uid="{00000000-0005-0000-0000-00004B610000}"/>
    <cellStyle name="Normal 8 4 3 5 3" xfId="24778" xr:uid="{00000000-0005-0000-0000-00004C610000}"/>
    <cellStyle name="Normal 8 4 3 6" xfId="24779" xr:uid="{00000000-0005-0000-0000-00004D610000}"/>
    <cellStyle name="Normal 8 4 3 7" xfId="24780" xr:uid="{00000000-0005-0000-0000-00004E610000}"/>
    <cellStyle name="Normal 8 4 4" xfId="24781" xr:uid="{00000000-0005-0000-0000-00004F610000}"/>
    <cellStyle name="Normal 8 4 4 2" xfId="24782" xr:uid="{00000000-0005-0000-0000-000050610000}"/>
    <cellStyle name="Normal 8 4 4 2 2" xfId="24783" xr:uid="{00000000-0005-0000-0000-000051610000}"/>
    <cellStyle name="Normal 8 4 4 2 3" xfId="24784" xr:uid="{00000000-0005-0000-0000-000052610000}"/>
    <cellStyle name="Normal 8 4 4 3" xfId="24785" xr:uid="{00000000-0005-0000-0000-000053610000}"/>
    <cellStyle name="Normal 8 4 4 4" xfId="24786" xr:uid="{00000000-0005-0000-0000-000054610000}"/>
    <cellStyle name="Normal 8 4 5" xfId="24787" xr:uid="{00000000-0005-0000-0000-000055610000}"/>
    <cellStyle name="Normal 8 4 5 2" xfId="24788" xr:uid="{00000000-0005-0000-0000-000056610000}"/>
    <cellStyle name="Normal 8 4 5 2 2" xfId="24789" xr:uid="{00000000-0005-0000-0000-000057610000}"/>
    <cellStyle name="Normal 8 4 5 2 3" xfId="24790" xr:uid="{00000000-0005-0000-0000-000058610000}"/>
    <cellStyle name="Normal 8 4 5 3" xfId="24791" xr:uid="{00000000-0005-0000-0000-000059610000}"/>
    <cellStyle name="Normal 8 4 5 4" xfId="24792" xr:uid="{00000000-0005-0000-0000-00005A610000}"/>
    <cellStyle name="Normal 8 4 6" xfId="24793" xr:uid="{00000000-0005-0000-0000-00005B610000}"/>
    <cellStyle name="Normal 8 4 6 2" xfId="24794" xr:uid="{00000000-0005-0000-0000-00005C610000}"/>
    <cellStyle name="Normal 8 4 6 2 2" xfId="24795" xr:uid="{00000000-0005-0000-0000-00005D610000}"/>
    <cellStyle name="Normal 8 4 6 2 3" xfId="24796" xr:uid="{00000000-0005-0000-0000-00005E610000}"/>
    <cellStyle name="Normal 8 4 6 3" xfId="24797" xr:uid="{00000000-0005-0000-0000-00005F610000}"/>
    <cellStyle name="Normal 8 4 6 4" xfId="24798" xr:uid="{00000000-0005-0000-0000-000060610000}"/>
    <cellStyle name="Normal 8 4 7" xfId="24799" xr:uid="{00000000-0005-0000-0000-000061610000}"/>
    <cellStyle name="Normal 8 4 7 2" xfId="24800" xr:uid="{00000000-0005-0000-0000-000062610000}"/>
    <cellStyle name="Normal 8 4 7 3" xfId="24801" xr:uid="{00000000-0005-0000-0000-000063610000}"/>
    <cellStyle name="Normal 8 4 8" xfId="24802" xr:uid="{00000000-0005-0000-0000-000064610000}"/>
    <cellStyle name="Normal 8 4 9" xfId="24803" xr:uid="{00000000-0005-0000-0000-000065610000}"/>
    <cellStyle name="Normal 8 5" xfId="24804" xr:uid="{00000000-0005-0000-0000-000066610000}"/>
    <cellStyle name="Normal 8 5 10" xfId="24805" xr:uid="{00000000-0005-0000-0000-000067610000}"/>
    <cellStyle name="Normal 8 5 2" xfId="24806" xr:uid="{00000000-0005-0000-0000-000068610000}"/>
    <cellStyle name="Normal 8 5 2 2" xfId="24807" xr:uid="{00000000-0005-0000-0000-000069610000}"/>
    <cellStyle name="Normal 8 5 2 2 2" xfId="24808" xr:uid="{00000000-0005-0000-0000-00006A610000}"/>
    <cellStyle name="Normal 8 5 2 2 2 2" xfId="24809" xr:uid="{00000000-0005-0000-0000-00006B610000}"/>
    <cellStyle name="Normal 8 5 2 2 2 2 2" xfId="24810" xr:uid="{00000000-0005-0000-0000-00006C610000}"/>
    <cellStyle name="Normal 8 5 2 2 2 2 3" xfId="24811" xr:uid="{00000000-0005-0000-0000-00006D610000}"/>
    <cellStyle name="Normal 8 5 2 2 2 3" xfId="24812" xr:uid="{00000000-0005-0000-0000-00006E610000}"/>
    <cellStyle name="Normal 8 5 2 2 2 4" xfId="24813" xr:uid="{00000000-0005-0000-0000-00006F610000}"/>
    <cellStyle name="Normal 8 5 2 2 3" xfId="24814" xr:uid="{00000000-0005-0000-0000-000070610000}"/>
    <cellStyle name="Normal 8 5 2 2 3 2" xfId="24815" xr:uid="{00000000-0005-0000-0000-000071610000}"/>
    <cellStyle name="Normal 8 5 2 2 3 2 2" xfId="24816" xr:uid="{00000000-0005-0000-0000-000072610000}"/>
    <cellStyle name="Normal 8 5 2 2 3 2 3" xfId="24817" xr:uid="{00000000-0005-0000-0000-000073610000}"/>
    <cellStyle name="Normal 8 5 2 2 3 3" xfId="24818" xr:uid="{00000000-0005-0000-0000-000074610000}"/>
    <cellStyle name="Normal 8 5 2 2 3 4" xfId="24819" xr:uid="{00000000-0005-0000-0000-000075610000}"/>
    <cellStyle name="Normal 8 5 2 2 4" xfId="24820" xr:uid="{00000000-0005-0000-0000-000076610000}"/>
    <cellStyle name="Normal 8 5 2 2 4 2" xfId="24821" xr:uid="{00000000-0005-0000-0000-000077610000}"/>
    <cellStyle name="Normal 8 5 2 2 4 2 2" xfId="24822" xr:uid="{00000000-0005-0000-0000-000078610000}"/>
    <cellStyle name="Normal 8 5 2 2 4 2 3" xfId="24823" xr:uid="{00000000-0005-0000-0000-000079610000}"/>
    <cellStyle name="Normal 8 5 2 2 4 3" xfId="24824" xr:uid="{00000000-0005-0000-0000-00007A610000}"/>
    <cellStyle name="Normal 8 5 2 2 4 4" xfId="24825" xr:uid="{00000000-0005-0000-0000-00007B610000}"/>
    <cellStyle name="Normal 8 5 2 2 5" xfId="24826" xr:uid="{00000000-0005-0000-0000-00007C610000}"/>
    <cellStyle name="Normal 8 5 2 2 5 2" xfId="24827" xr:uid="{00000000-0005-0000-0000-00007D610000}"/>
    <cellStyle name="Normal 8 5 2 2 5 3" xfId="24828" xr:uid="{00000000-0005-0000-0000-00007E610000}"/>
    <cellStyle name="Normal 8 5 2 2 6" xfId="24829" xr:uid="{00000000-0005-0000-0000-00007F610000}"/>
    <cellStyle name="Normal 8 5 2 2 7" xfId="24830" xr:uid="{00000000-0005-0000-0000-000080610000}"/>
    <cellStyle name="Normal 8 5 2 3" xfId="24831" xr:uid="{00000000-0005-0000-0000-000081610000}"/>
    <cellStyle name="Normal 8 5 2 3 2" xfId="24832" xr:uid="{00000000-0005-0000-0000-000082610000}"/>
    <cellStyle name="Normal 8 5 2 3 2 2" xfId="24833" xr:uid="{00000000-0005-0000-0000-000083610000}"/>
    <cellStyle name="Normal 8 5 2 3 2 3" xfId="24834" xr:uid="{00000000-0005-0000-0000-000084610000}"/>
    <cellStyle name="Normal 8 5 2 3 3" xfId="24835" xr:uid="{00000000-0005-0000-0000-000085610000}"/>
    <cellStyle name="Normal 8 5 2 3 4" xfId="24836" xr:uid="{00000000-0005-0000-0000-000086610000}"/>
    <cellStyle name="Normal 8 5 2 4" xfId="24837" xr:uid="{00000000-0005-0000-0000-000087610000}"/>
    <cellStyle name="Normal 8 5 2 4 2" xfId="24838" xr:uid="{00000000-0005-0000-0000-000088610000}"/>
    <cellStyle name="Normal 8 5 2 4 2 2" xfId="24839" xr:uid="{00000000-0005-0000-0000-000089610000}"/>
    <cellStyle name="Normal 8 5 2 4 2 3" xfId="24840" xr:uid="{00000000-0005-0000-0000-00008A610000}"/>
    <cellStyle name="Normal 8 5 2 4 3" xfId="24841" xr:uid="{00000000-0005-0000-0000-00008B610000}"/>
    <cellStyle name="Normal 8 5 2 4 4" xfId="24842" xr:uid="{00000000-0005-0000-0000-00008C610000}"/>
    <cellStyle name="Normal 8 5 2 5" xfId="24843" xr:uid="{00000000-0005-0000-0000-00008D610000}"/>
    <cellStyle name="Normal 8 5 2 5 2" xfId="24844" xr:uid="{00000000-0005-0000-0000-00008E610000}"/>
    <cellStyle name="Normal 8 5 2 5 2 2" xfId="24845" xr:uid="{00000000-0005-0000-0000-00008F610000}"/>
    <cellStyle name="Normal 8 5 2 5 2 3" xfId="24846" xr:uid="{00000000-0005-0000-0000-000090610000}"/>
    <cellStyle name="Normal 8 5 2 5 3" xfId="24847" xr:uid="{00000000-0005-0000-0000-000091610000}"/>
    <cellStyle name="Normal 8 5 2 5 4" xfId="24848" xr:uid="{00000000-0005-0000-0000-000092610000}"/>
    <cellStyle name="Normal 8 5 2 6" xfId="24849" xr:uid="{00000000-0005-0000-0000-000093610000}"/>
    <cellStyle name="Normal 8 5 2 6 2" xfId="24850" xr:uid="{00000000-0005-0000-0000-000094610000}"/>
    <cellStyle name="Normal 8 5 2 6 3" xfId="24851" xr:uid="{00000000-0005-0000-0000-000095610000}"/>
    <cellStyle name="Normal 8 5 2 7" xfId="24852" xr:uid="{00000000-0005-0000-0000-000096610000}"/>
    <cellStyle name="Normal 8 5 2 8" xfId="24853" xr:uid="{00000000-0005-0000-0000-000097610000}"/>
    <cellStyle name="Normal 8 5 2 9" xfId="24854" xr:uid="{00000000-0005-0000-0000-000098610000}"/>
    <cellStyle name="Normal 8 5 3" xfId="24855" xr:uid="{00000000-0005-0000-0000-000099610000}"/>
    <cellStyle name="Normal 8 5 3 2" xfId="24856" xr:uid="{00000000-0005-0000-0000-00009A610000}"/>
    <cellStyle name="Normal 8 5 3 2 2" xfId="24857" xr:uid="{00000000-0005-0000-0000-00009B610000}"/>
    <cellStyle name="Normal 8 5 3 2 2 2" xfId="24858" xr:uid="{00000000-0005-0000-0000-00009C610000}"/>
    <cellStyle name="Normal 8 5 3 2 2 3" xfId="24859" xr:uid="{00000000-0005-0000-0000-00009D610000}"/>
    <cellStyle name="Normal 8 5 3 2 3" xfId="24860" xr:uid="{00000000-0005-0000-0000-00009E610000}"/>
    <cellStyle name="Normal 8 5 3 2 4" xfId="24861" xr:uid="{00000000-0005-0000-0000-00009F610000}"/>
    <cellStyle name="Normal 8 5 3 3" xfId="24862" xr:uid="{00000000-0005-0000-0000-0000A0610000}"/>
    <cellStyle name="Normal 8 5 3 3 2" xfId="24863" xr:uid="{00000000-0005-0000-0000-0000A1610000}"/>
    <cellStyle name="Normal 8 5 3 3 2 2" xfId="24864" xr:uid="{00000000-0005-0000-0000-0000A2610000}"/>
    <cellStyle name="Normal 8 5 3 3 2 3" xfId="24865" xr:uid="{00000000-0005-0000-0000-0000A3610000}"/>
    <cellStyle name="Normal 8 5 3 3 3" xfId="24866" xr:uid="{00000000-0005-0000-0000-0000A4610000}"/>
    <cellStyle name="Normal 8 5 3 3 4" xfId="24867" xr:uid="{00000000-0005-0000-0000-0000A5610000}"/>
    <cellStyle name="Normal 8 5 3 4" xfId="24868" xr:uid="{00000000-0005-0000-0000-0000A6610000}"/>
    <cellStyle name="Normal 8 5 3 4 2" xfId="24869" xr:uid="{00000000-0005-0000-0000-0000A7610000}"/>
    <cellStyle name="Normal 8 5 3 4 2 2" xfId="24870" xr:uid="{00000000-0005-0000-0000-0000A8610000}"/>
    <cellStyle name="Normal 8 5 3 4 2 3" xfId="24871" xr:uid="{00000000-0005-0000-0000-0000A9610000}"/>
    <cellStyle name="Normal 8 5 3 4 3" xfId="24872" xr:uid="{00000000-0005-0000-0000-0000AA610000}"/>
    <cellStyle name="Normal 8 5 3 4 4" xfId="24873" xr:uid="{00000000-0005-0000-0000-0000AB610000}"/>
    <cellStyle name="Normal 8 5 3 5" xfId="24874" xr:uid="{00000000-0005-0000-0000-0000AC610000}"/>
    <cellStyle name="Normal 8 5 3 5 2" xfId="24875" xr:uid="{00000000-0005-0000-0000-0000AD610000}"/>
    <cellStyle name="Normal 8 5 3 5 3" xfId="24876" xr:uid="{00000000-0005-0000-0000-0000AE610000}"/>
    <cellStyle name="Normal 8 5 3 6" xfId="24877" xr:uid="{00000000-0005-0000-0000-0000AF610000}"/>
    <cellStyle name="Normal 8 5 3 7" xfId="24878" xr:uid="{00000000-0005-0000-0000-0000B0610000}"/>
    <cellStyle name="Normal 8 5 4" xfId="24879" xr:uid="{00000000-0005-0000-0000-0000B1610000}"/>
    <cellStyle name="Normal 8 5 4 2" xfId="24880" xr:uid="{00000000-0005-0000-0000-0000B2610000}"/>
    <cellStyle name="Normal 8 5 4 2 2" xfId="24881" xr:uid="{00000000-0005-0000-0000-0000B3610000}"/>
    <cellStyle name="Normal 8 5 4 2 3" xfId="24882" xr:uid="{00000000-0005-0000-0000-0000B4610000}"/>
    <cellStyle name="Normal 8 5 4 3" xfId="24883" xr:uid="{00000000-0005-0000-0000-0000B5610000}"/>
    <cellStyle name="Normal 8 5 4 4" xfId="24884" xr:uid="{00000000-0005-0000-0000-0000B6610000}"/>
    <cellStyle name="Normal 8 5 5" xfId="24885" xr:uid="{00000000-0005-0000-0000-0000B7610000}"/>
    <cellStyle name="Normal 8 5 5 2" xfId="24886" xr:uid="{00000000-0005-0000-0000-0000B8610000}"/>
    <cellStyle name="Normal 8 5 5 2 2" xfId="24887" xr:uid="{00000000-0005-0000-0000-0000B9610000}"/>
    <cellStyle name="Normal 8 5 5 2 3" xfId="24888" xr:uid="{00000000-0005-0000-0000-0000BA610000}"/>
    <cellStyle name="Normal 8 5 5 3" xfId="24889" xr:uid="{00000000-0005-0000-0000-0000BB610000}"/>
    <cellStyle name="Normal 8 5 5 4" xfId="24890" xr:uid="{00000000-0005-0000-0000-0000BC610000}"/>
    <cellStyle name="Normal 8 5 6" xfId="24891" xr:uid="{00000000-0005-0000-0000-0000BD610000}"/>
    <cellStyle name="Normal 8 5 6 2" xfId="24892" xr:uid="{00000000-0005-0000-0000-0000BE610000}"/>
    <cellStyle name="Normal 8 5 6 2 2" xfId="24893" xr:uid="{00000000-0005-0000-0000-0000BF610000}"/>
    <cellStyle name="Normal 8 5 6 2 3" xfId="24894" xr:uid="{00000000-0005-0000-0000-0000C0610000}"/>
    <cellStyle name="Normal 8 5 6 3" xfId="24895" xr:uid="{00000000-0005-0000-0000-0000C1610000}"/>
    <cellStyle name="Normal 8 5 6 4" xfId="24896" xr:uid="{00000000-0005-0000-0000-0000C2610000}"/>
    <cellStyle name="Normal 8 5 7" xfId="24897" xr:uid="{00000000-0005-0000-0000-0000C3610000}"/>
    <cellStyle name="Normal 8 5 7 2" xfId="24898" xr:uid="{00000000-0005-0000-0000-0000C4610000}"/>
    <cellStyle name="Normal 8 5 7 3" xfId="24899" xr:uid="{00000000-0005-0000-0000-0000C5610000}"/>
    <cellStyle name="Normal 8 5 8" xfId="24900" xr:uid="{00000000-0005-0000-0000-0000C6610000}"/>
    <cellStyle name="Normal 8 5 9" xfId="24901" xr:uid="{00000000-0005-0000-0000-0000C7610000}"/>
    <cellStyle name="Normal 8 6" xfId="24902" xr:uid="{00000000-0005-0000-0000-0000C8610000}"/>
    <cellStyle name="Normal 8 6 2" xfId="24903" xr:uid="{00000000-0005-0000-0000-0000C9610000}"/>
    <cellStyle name="Normal 8 6 2 2" xfId="24904" xr:uid="{00000000-0005-0000-0000-0000CA610000}"/>
    <cellStyle name="Normal 8 6 2 2 2" xfId="24905" xr:uid="{00000000-0005-0000-0000-0000CB610000}"/>
    <cellStyle name="Normal 8 6 2 2 2 2" xfId="24906" xr:uid="{00000000-0005-0000-0000-0000CC610000}"/>
    <cellStyle name="Normal 8 6 2 2 2 3" xfId="24907" xr:uid="{00000000-0005-0000-0000-0000CD610000}"/>
    <cellStyle name="Normal 8 6 2 2 3" xfId="24908" xr:uid="{00000000-0005-0000-0000-0000CE610000}"/>
    <cellStyle name="Normal 8 6 2 2 4" xfId="24909" xr:uid="{00000000-0005-0000-0000-0000CF610000}"/>
    <cellStyle name="Normal 8 6 2 3" xfId="24910" xr:uid="{00000000-0005-0000-0000-0000D0610000}"/>
    <cellStyle name="Normal 8 6 2 3 2" xfId="24911" xr:uid="{00000000-0005-0000-0000-0000D1610000}"/>
    <cellStyle name="Normal 8 6 2 3 2 2" xfId="24912" xr:uid="{00000000-0005-0000-0000-0000D2610000}"/>
    <cellStyle name="Normal 8 6 2 3 2 3" xfId="24913" xr:uid="{00000000-0005-0000-0000-0000D3610000}"/>
    <cellStyle name="Normal 8 6 2 3 3" xfId="24914" xr:uid="{00000000-0005-0000-0000-0000D4610000}"/>
    <cellStyle name="Normal 8 6 2 3 4" xfId="24915" xr:uid="{00000000-0005-0000-0000-0000D5610000}"/>
    <cellStyle name="Normal 8 6 2 4" xfId="24916" xr:uid="{00000000-0005-0000-0000-0000D6610000}"/>
    <cellStyle name="Normal 8 6 2 4 2" xfId="24917" xr:uid="{00000000-0005-0000-0000-0000D7610000}"/>
    <cellStyle name="Normal 8 6 2 4 2 2" xfId="24918" xr:uid="{00000000-0005-0000-0000-0000D8610000}"/>
    <cellStyle name="Normal 8 6 2 4 2 3" xfId="24919" xr:uid="{00000000-0005-0000-0000-0000D9610000}"/>
    <cellStyle name="Normal 8 6 2 4 3" xfId="24920" xr:uid="{00000000-0005-0000-0000-0000DA610000}"/>
    <cellStyle name="Normal 8 6 2 4 4" xfId="24921" xr:uid="{00000000-0005-0000-0000-0000DB610000}"/>
    <cellStyle name="Normal 8 6 2 5" xfId="24922" xr:uid="{00000000-0005-0000-0000-0000DC610000}"/>
    <cellStyle name="Normal 8 6 2 5 2" xfId="24923" xr:uid="{00000000-0005-0000-0000-0000DD610000}"/>
    <cellStyle name="Normal 8 6 2 5 3" xfId="24924" xr:uid="{00000000-0005-0000-0000-0000DE610000}"/>
    <cellStyle name="Normal 8 6 2 6" xfId="24925" xr:uid="{00000000-0005-0000-0000-0000DF610000}"/>
    <cellStyle name="Normal 8 6 2 7" xfId="24926" xr:uid="{00000000-0005-0000-0000-0000E0610000}"/>
    <cellStyle name="Normal 8 6 3" xfId="24927" xr:uid="{00000000-0005-0000-0000-0000E1610000}"/>
    <cellStyle name="Normal 8 6 3 2" xfId="24928" xr:uid="{00000000-0005-0000-0000-0000E2610000}"/>
    <cellStyle name="Normal 8 6 3 2 2" xfId="24929" xr:uid="{00000000-0005-0000-0000-0000E3610000}"/>
    <cellStyle name="Normal 8 6 3 2 3" xfId="24930" xr:uid="{00000000-0005-0000-0000-0000E4610000}"/>
    <cellStyle name="Normal 8 6 3 3" xfId="24931" xr:uid="{00000000-0005-0000-0000-0000E5610000}"/>
    <cellStyle name="Normal 8 6 3 4" xfId="24932" xr:uid="{00000000-0005-0000-0000-0000E6610000}"/>
    <cellStyle name="Normal 8 6 4" xfId="24933" xr:uid="{00000000-0005-0000-0000-0000E7610000}"/>
    <cellStyle name="Normal 8 6 4 2" xfId="24934" xr:uid="{00000000-0005-0000-0000-0000E8610000}"/>
    <cellStyle name="Normal 8 6 4 2 2" xfId="24935" xr:uid="{00000000-0005-0000-0000-0000E9610000}"/>
    <cellStyle name="Normal 8 6 4 2 3" xfId="24936" xr:uid="{00000000-0005-0000-0000-0000EA610000}"/>
    <cellStyle name="Normal 8 6 4 3" xfId="24937" xr:uid="{00000000-0005-0000-0000-0000EB610000}"/>
    <cellStyle name="Normal 8 6 4 4" xfId="24938" xr:uid="{00000000-0005-0000-0000-0000EC610000}"/>
    <cellStyle name="Normal 8 6 5" xfId="24939" xr:uid="{00000000-0005-0000-0000-0000ED610000}"/>
    <cellStyle name="Normal 8 6 5 2" xfId="24940" xr:uid="{00000000-0005-0000-0000-0000EE610000}"/>
    <cellStyle name="Normal 8 6 5 2 2" xfId="24941" xr:uid="{00000000-0005-0000-0000-0000EF610000}"/>
    <cellStyle name="Normal 8 6 5 2 3" xfId="24942" xr:uid="{00000000-0005-0000-0000-0000F0610000}"/>
    <cellStyle name="Normal 8 6 5 3" xfId="24943" xr:uid="{00000000-0005-0000-0000-0000F1610000}"/>
    <cellStyle name="Normal 8 6 5 4" xfId="24944" xr:uid="{00000000-0005-0000-0000-0000F2610000}"/>
    <cellStyle name="Normal 8 6 6" xfId="24945" xr:uid="{00000000-0005-0000-0000-0000F3610000}"/>
    <cellStyle name="Normal 8 6 6 2" xfId="24946" xr:uid="{00000000-0005-0000-0000-0000F4610000}"/>
    <cellStyle name="Normal 8 6 6 3" xfId="24947" xr:uid="{00000000-0005-0000-0000-0000F5610000}"/>
    <cellStyle name="Normal 8 6 7" xfId="24948" xr:uid="{00000000-0005-0000-0000-0000F6610000}"/>
    <cellStyle name="Normal 8 6 8" xfId="24949" xr:uid="{00000000-0005-0000-0000-0000F7610000}"/>
    <cellStyle name="Normal 8 6 9" xfId="24950" xr:uid="{00000000-0005-0000-0000-0000F8610000}"/>
    <cellStyle name="Normal 8 7" xfId="24951" xr:uid="{00000000-0005-0000-0000-0000F9610000}"/>
    <cellStyle name="Normal 8 7 2" xfId="24952" xr:uid="{00000000-0005-0000-0000-0000FA610000}"/>
    <cellStyle name="Normal 8 7 2 2" xfId="24953" xr:uid="{00000000-0005-0000-0000-0000FB610000}"/>
    <cellStyle name="Normal 8 7 2 2 2" xfId="24954" xr:uid="{00000000-0005-0000-0000-0000FC610000}"/>
    <cellStyle name="Normal 8 7 2 2 2 2" xfId="24955" xr:uid="{00000000-0005-0000-0000-0000FD610000}"/>
    <cellStyle name="Normal 8 7 2 2 2 3" xfId="24956" xr:uid="{00000000-0005-0000-0000-0000FE610000}"/>
    <cellStyle name="Normal 8 7 2 2 3" xfId="24957" xr:uid="{00000000-0005-0000-0000-0000FF610000}"/>
    <cellStyle name="Normal 8 7 2 2 4" xfId="24958" xr:uid="{00000000-0005-0000-0000-000000620000}"/>
    <cellStyle name="Normal 8 7 2 3" xfId="24959" xr:uid="{00000000-0005-0000-0000-000001620000}"/>
    <cellStyle name="Normal 8 7 2 3 2" xfId="24960" xr:uid="{00000000-0005-0000-0000-000002620000}"/>
    <cellStyle name="Normal 8 7 2 3 2 2" xfId="24961" xr:uid="{00000000-0005-0000-0000-000003620000}"/>
    <cellStyle name="Normal 8 7 2 3 2 3" xfId="24962" xr:uid="{00000000-0005-0000-0000-000004620000}"/>
    <cellStyle name="Normal 8 7 2 3 3" xfId="24963" xr:uid="{00000000-0005-0000-0000-000005620000}"/>
    <cellStyle name="Normal 8 7 2 3 4" xfId="24964" xr:uid="{00000000-0005-0000-0000-000006620000}"/>
    <cellStyle name="Normal 8 7 2 4" xfId="24965" xr:uid="{00000000-0005-0000-0000-000007620000}"/>
    <cellStyle name="Normal 8 7 2 4 2" xfId="24966" xr:uid="{00000000-0005-0000-0000-000008620000}"/>
    <cellStyle name="Normal 8 7 2 4 2 2" xfId="24967" xr:uid="{00000000-0005-0000-0000-000009620000}"/>
    <cellStyle name="Normal 8 7 2 4 2 3" xfId="24968" xr:uid="{00000000-0005-0000-0000-00000A620000}"/>
    <cellStyle name="Normal 8 7 2 4 3" xfId="24969" xr:uid="{00000000-0005-0000-0000-00000B620000}"/>
    <cellStyle name="Normal 8 7 2 4 4" xfId="24970" xr:uid="{00000000-0005-0000-0000-00000C620000}"/>
    <cellStyle name="Normal 8 7 2 5" xfId="24971" xr:uid="{00000000-0005-0000-0000-00000D620000}"/>
    <cellStyle name="Normal 8 7 2 5 2" xfId="24972" xr:uid="{00000000-0005-0000-0000-00000E620000}"/>
    <cellStyle name="Normal 8 7 2 5 3" xfId="24973" xr:uid="{00000000-0005-0000-0000-00000F620000}"/>
    <cellStyle name="Normal 8 7 2 6" xfId="24974" xr:uid="{00000000-0005-0000-0000-000010620000}"/>
    <cellStyle name="Normal 8 7 2 7" xfId="24975" xr:uid="{00000000-0005-0000-0000-000011620000}"/>
    <cellStyle name="Normal 8 7 3" xfId="24976" xr:uid="{00000000-0005-0000-0000-000012620000}"/>
    <cellStyle name="Normal 8 7 3 2" xfId="24977" xr:uid="{00000000-0005-0000-0000-000013620000}"/>
    <cellStyle name="Normal 8 7 3 2 2" xfId="24978" xr:uid="{00000000-0005-0000-0000-000014620000}"/>
    <cellStyle name="Normal 8 7 3 2 3" xfId="24979" xr:uid="{00000000-0005-0000-0000-000015620000}"/>
    <cellStyle name="Normal 8 7 3 3" xfId="24980" xr:uid="{00000000-0005-0000-0000-000016620000}"/>
    <cellStyle name="Normal 8 7 3 4" xfId="24981" xr:uid="{00000000-0005-0000-0000-000017620000}"/>
    <cellStyle name="Normal 8 7 4" xfId="24982" xr:uid="{00000000-0005-0000-0000-000018620000}"/>
    <cellStyle name="Normal 8 7 4 2" xfId="24983" xr:uid="{00000000-0005-0000-0000-000019620000}"/>
    <cellStyle name="Normal 8 7 4 2 2" xfId="24984" xr:uid="{00000000-0005-0000-0000-00001A620000}"/>
    <cellStyle name="Normal 8 7 4 2 3" xfId="24985" xr:uid="{00000000-0005-0000-0000-00001B620000}"/>
    <cellStyle name="Normal 8 7 4 3" xfId="24986" xr:uid="{00000000-0005-0000-0000-00001C620000}"/>
    <cellStyle name="Normal 8 7 4 4" xfId="24987" xr:uid="{00000000-0005-0000-0000-00001D620000}"/>
    <cellStyle name="Normal 8 7 5" xfId="24988" xr:uid="{00000000-0005-0000-0000-00001E620000}"/>
    <cellStyle name="Normal 8 7 5 2" xfId="24989" xr:uid="{00000000-0005-0000-0000-00001F620000}"/>
    <cellStyle name="Normal 8 7 5 2 2" xfId="24990" xr:uid="{00000000-0005-0000-0000-000020620000}"/>
    <cellStyle name="Normal 8 7 5 2 3" xfId="24991" xr:uid="{00000000-0005-0000-0000-000021620000}"/>
    <cellStyle name="Normal 8 7 5 3" xfId="24992" xr:uid="{00000000-0005-0000-0000-000022620000}"/>
    <cellStyle name="Normal 8 7 5 4" xfId="24993" xr:uid="{00000000-0005-0000-0000-000023620000}"/>
    <cellStyle name="Normal 8 7 6" xfId="24994" xr:uid="{00000000-0005-0000-0000-000024620000}"/>
    <cellStyle name="Normal 8 7 6 2" xfId="24995" xr:uid="{00000000-0005-0000-0000-000025620000}"/>
    <cellStyle name="Normal 8 7 6 3" xfId="24996" xr:uid="{00000000-0005-0000-0000-000026620000}"/>
    <cellStyle name="Normal 8 7 7" xfId="24997" xr:uid="{00000000-0005-0000-0000-000027620000}"/>
    <cellStyle name="Normal 8 7 8" xfId="24998" xr:uid="{00000000-0005-0000-0000-000028620000}"/>
    <cellStyle name="Normal 8 7 9" xfId="24999" xr:uid="{00000000-0005-0000-0000-000029620000}"/>
    <cellStyle name="Normal 8 8" xfId="25000" xr:uid="{00000000-0005-0000-0000-00002A620000}"/>
    <cellStyle name="Normal 8 8 2" xfId="25001" xr:uid="{00000000-0005-0000-0000-00002B620000}"/>
    <cellStyle name="Normal 8 8 2 2" xfId="25002" xr:uid="{00000000-0005-0000-0000-00002C620000}"/>
    <cellStyle name="Normal 8 8 2 2 2" xfId="25003" xr:uid="{00000000-0005-0000-0000-00002D620000}"/>
    <cellStyle name="Normal 8 8 2 2 2 2" xfId="25004" xr:uid="{00000000-0005-0000-0000-00002E620000}"/>
    <cellStyle name="Normal 8 8 2 2 2 3" xfId="25005" xr:uid="{00000000-0005-0000-0000-00002F620000}"/>
    <cellStyle name="Normal 8 8 2 2 3" xfId="25006" xr:uid="{00000000-0005-0000-0000-000030620000}"/>
    <cellStyle name="Normal 8 8 2 2 4" xfId="25007" xr:uid="{00000000-0005-0000-0000-000031620000}"/>
    <cellStyle name="Normal 8 8 2 3" xfId="25008" xr:uid="{00000000-0005-0000-0000-000032620000}"/>
    <cellStyle name="Normal 8 8 2 3 2" xfId="25009" xr:uid="{00000000-0005-0000-0000-000033620000}"/>
    <cellStyle name="Normal 8 8 2 3 2 2" xfId="25010" xr:uid="{00000000-0005-0000-0000-000034620000}"/>
    <cellStyle name="Normal 8 8 2 3 2 3" xfId="25011" xr:uid="{00000000-0005-0000-0000-000035620000}"/>
    <cellStyle name="Normal 8 8 2 3 3" xfId="25012" xr:uid="{00000000-0005-0000-0000-000036620000}"/>
    <cellStyle name="Normal 8 8 2 3 4" xfId="25013" xr:uid="{00000000-0005-0000-0000-000037620000}"/>
    <cellStyle name="Normal 8 8 2 4" xfId="25014" xr:uid="{00000000-0005-0000-0000-000038620000}"/>
    <cellStyle name="Normal 8 8 2 4 2" xfId="25015" xr:uid="{00000000-0005-0000-0000-000039620000}"/>
    <cellStyle name="Normal 8 8 2 4 2 2" xfId="25016" xr:uid="{00000000-0005-0000-0000-00003A620000}"/>
    <cellStyle name="Normal 8 8 2 4 2 3" xfId="25017" xr:uid="{00000000-0005-0000-0000-00003B620000}"/>
    <cellStyle name="Normal 8 8 2 4 3" xfId="25018" xr:uid="{00000000-0005-0000-0000-00003C620000}"/>
    <cellStyle name="Normal 8 8 2 4 4" xfId="25019" xr:uid="{00000000-0005-0000-0000-00003D620000}"/>
    <cellStyle name="Normal 8 8 2 5" xfId="25020" xr:uid="{00000000-0005-0000-0000-00003E620000}"/>
    <cellStyle name="Normal 8 8 2 5 2" xfId="25021" xr:uid="{00000000-0005-0000-0000-00003F620000}"/>
    <cellStyle name="Normal 8 8 2 5 3" xfId="25022" xr:uid="{00000000-0005-0000-0000-000040620000}"/>
    <cellStyle name="Normal 8 8 2 6" xfId="25023" xr:uid="{00000000-0005-0000-0000-000041620000}"/>
    <cellStyle name="Normal 8 8 2 7" xfId="25024" xr:uid="{00000000-0005-0000-0000-000042620000}"/>
    <cellStyle name="Normal 8 8 3" xfId="25025" xr:uid="{00000000-0005-0000-0000-000043620000}"/>
    <cellStyle name="Normal 8 8 3 2" xfId="25026" xr:uid="{00000000-0005-0000-0000-000044620000}"/>
    <cellStyle name="Normal 8 8 3 2 2" xfId="25027" xr:uid="{00000000-0005-0000-0000-000045620000}"/>
    <cellStyle name="Normal 8 8 3 2 3" xfId="25028" xr:uid="{00000000-0005-0000-0000-000046620000}"/>
    <cellStyle name="Normal 8 8 3 3" xfId="25029" xr:uid="{00000000-0005-0000-0000-000047620000}"/>
    <cellStyle name="Normal 8 8 3 4" xfId="25030" xr:uid="{00000000-0005-0000-0000-000048620000}"/>
    <cellStyle name="Normal 8 8 4" xfId="25031" xr:uid="{00000000-0005-0000-0000-000049620000}"/>
    <cellStyle name="Normal 8 8 4 2" xfId="25032" xr:uid="{00000000-0005-0000-0000-00004A620000}"/>
    <cellStyle name="Normal 8 8 4 2 2" xfId="25033" xr:uid="{00000000-0005-0000-0000-00004B620000}"/>
    <cellStyle name="Normal 8 8 4 2 3" xfId="25034" xr:uid="{00000000-0005-0000-0000-00004C620000}"/>
    <cellStyle name="Normal 8 8 4 3" xfId="25035" xr:uid="{00000000-0005-0000-0000-00004D620000}"/>
    <cellStyle name="Normal 8 8 4 4" xfId="25036" xr:uid="{00000000-0005-0000-0000-00004E620000}"/>
    <cellStyle name="Normal 8 8 5" xfId="25037" xr:uid="{00000000-0005-0000-0000-00004F620000}"/>
    <cellStyle name="Normal 8 8 5 2" xfId="25038" xr:uid="{00000000-0005-0000-0000-000050620000}"/>
    <cellStyle name="Normal 8 8 5 2 2" xfId="25039" xr:uid="{00000000-0005-0000-0000-000051620000}"/>
    <cellStyle name="Normal 8 8 5 2 3" xfId="25040" xr:uid="{00000000-0005-0000-0000-000052620000}"/>
    <cellStyle name="Normal 8 8 5 3" xfId="25041" xr:uid="{00000000-0005-0000-0000-000053620000}"/>
    <cellStyle name="Normal 8 8 5 4" xfId="25042" xr:uid="{00000000-0005-0000-0000-000054620000}"/>
    <cellStyle name="Normal 8 8 6" xfId="25043" xr:uid="{00000000-0005-0000-0000-000055620000}"/>
    <cellStyle name="Normal 8 8 6 2" xfId="25044" xr:uid="{00000000-0005-0000-0000-000056620000}"/>
    <cellStyle name="Normal 8 8 6 3" xfId="25045" xr:uid="{00000000-0005-0000-0000-000057620000}"/>
    <cellStyle name="Normal 8 8 7" xfId="25046" xr:uid="{00000000-0005-0000-0000-000058620000}"/>
    <cellStyle name="Normal 8 8 8" xfId="25047" xr:uid="{00000000-0005-0000-0000-000059620000}"/>
    <cellStyle name="Normal 8 8 9" xfId="25048" xr:uid="{00000000-0005-0000-0000-00005A620000}"/>
    <cellStyle name="Normal 8 9" xfId="25049" xr:uid="{00000000-0005-0000-0000-00005B620000}"/>
    <cellStyle name="Normal 8 9 2" xfId="25050" xr:uid="{00000000-0005-0000-0000-00005C620000}"/>
    <cellStyle name="Normal 8 9 2 2" xfId="25051" xr:uid="{00000000-0005-0000-0000-00005D620000}"/>
    <cellStyle name="Normal 8 9 2 2 2" xfId="25052" xr:uid="{00000000-0005-0000-0000-00005E620000}"/>
    <cellStyle name="Normal 8 9 2 2 2 2" xfId="25053" xr:uid="{00000000-0005-0000-0000-00005F620000}"/>
    <cellStyle name="Normal 8 9 2 2 2 3" xfId="25054" xr:uid="{00000000-0005-0000-0000-000060620000}"/>
    <cellStyle name="Normal 8 9 2 2 3" xfId="25055" xr:uid="{00000000-0005-0000-0000-000061620000}"/>
    <cellStyle name="Normal 8 9 2 2 4" xfId="25056" xr:uid="{00000000-0005-0000-0000-000062620000}"/>
    <cellStyle name="Normal 8 9 2 3" xfId="25057" xr:uid="{00000000-0005-0000-0000-000063620000}"/>
    <cellStyle name="Normal 8 9 2 3 2" xfId="25058" xr:uid="{00000000-0005-0000-0000-000064620000}"/>
    <cellStyle name="Normal 8 9 2 3 2 2" xfId="25059" xr:uid="{00000000-0005-0000-0000-000065620000}"/>
    <cellStyle name="Normal 8 9 2 3 2 3" xfId="25060" xr:uid="{00000000-0005-0000-0000-000066620000}"/>
    <cellStyle name="Normal 8 9 2 3 3" xfId="25061" xr:uid="{00000000-0005-0000-0000-000067620000}"/>
    <cellStyle name="Normal 8 9 2 3 4" xfId="25062" xr:uid="{00000000-0005-0000-0000-000068620000}"/>
    <cellStyle name="Normal 8 9 2 4" xfId="25063" xr:uid="{00000000-0005-0000-0000-000069620000}"/>
    <cellStyle name="Normal 8 9 2 4 2" xfId="25064" xr:uid="{00000000-0005-0000-0000-00006A620000}"/>
    <cellStyle name="Normal 8 9 2 4 2 2" xfId="25065" xr:uid="{00000000-0005-0000-0000-00006B620000}"/>
    <cellStyle name="Normal 8 9 2 4 2 3" xfId="25066" xr:uid="{00000000-0005-0000-0000-00006C620000}"/>
    <cellStyle name="Normal 8 9 2 4 3" xfId="25067" xr:uid="{00000000-0005-0000-0000-00006D620000}"/>
    <cellStyle name="Normal 8 9 2 4 4" xfId="25068" xr:uid="{00000000-0005-0000-0000-00006E620000}"/>
    <cellStyle name="Normal 8 9 2 5" xfId="25069" xr:uid="{00000000-0005-0000-0000-00006F620000}"/>
    <cellStyle name="Normal 8 9 2 5 2" xfId="25070" xr:uid="{00000000-0005-0000-0000-000070620000}"/>
    <cellStyle name="Normal 8 9 2 5 3" xfId="25071" xr:uid="{00000000-0005-0000-0000-000071620000}"/>
    <cellStyle name="Normal 8 9 2 6" xfId="25072" xr:uid="{00000000-0005-0000-0000-000072620000}"/>
    <cellStyle name="Normal 8 9 2 7" xfId="25073" xr:uid="{00000000-0005-0000-0000-000073620000}"/>
    <cellStyle name="Normal 8 9 3" xfId="25074" xr:uid="{00000000-0005-0000-0000-000074620000}"/>
    <cellStyle name="Normal 8 9 3 2" xfId="25075" xr:uid="{00000000-0005-0000-0000-000075620000}"/>
    <cellStyle name="Normal 8 9 3 2 2" xfId="25076" xr:uid="{00000000-0005-0000-0000-000076620000}"/>
    <cellStyle name="Normal 8 9 3 2 3" xfId="25077" xr:uid="{00000000-0005-0000-0000-000077620000}"/>
    <cellStyle name="Normal 8 9 3 3" xfId="25078" xr:uid="{00000000-0005-0000-0000-000078620000}"/>
    <cellStyle name="Normal 8 9 3 4" xfId="25079" xr:uid="{00000000-0005-0000-0000-000079620000}"/>
    <cellStyle name="Normal 8 9 4" xfId="25080" xr:uid="{00000000-0005-0000-0000-00007A620000}"/>
    <cellStyle name="Normal 8 9 4 2" xfId="25081" xr:uid="{00000000-0005-0000-0000-00007B620000}"/>
    <cellStyle name="Normal 8 9 4 2 2" xfId="25082" xr:uid="{00000000-0005-0000-0000-00007C620000}"/>
    <cellStyle name="Normal 8 9 4 2 3" xfId="25083" xr:uid="{00000000-0005-0000-0000-00007D620000}"/>
    <cellStyle name="Normal 8 9 4 3" xfId="25084" xr:uid="{00000000-0005-0000-0000-00007E620000}"/>
    <cellStyle name="Normal 8 9 4 4" xfId="25085" xr:uid="{00000000-0005-0000-0000-00007F620000}"/>
    <cellStyle name="Normal 8 9 5" xfId="25086" xr:uid="{00000000-0005-0000-0000-000080620000}"/>
    <cellStyle name="Normal 8 9 5 2" xfId="25087" xr:uid="{00000000-0005-0000-0000-000081620000}"/>
    <cellStyle name="Normal 8 9 5 2 2" xfId="25088" xr:uid="{00000000-0005-0000-0000-000082620000}"/>
    <cellStyle name="Normal 8 9 5 2 3" xfId="25089" xr:uid="{00000000-0005-0000-0000-000083620000}"/>
    <cellStyle name="Normal 8 9 5 3" xfId="25090" xr:uid="{00000000-0005-0000-0000-000084620000}"/>
    <cellStyle name="Normal 8 9 5 4" xfId="25091" xr:uid="{00000000-0005-0000-0000-000085620000}"/>
    <cellStyle name="Normal 8 9 6" xfId="25092" xr:uid="{00000000-0005-0000-0000-000086620000}"/>
    <cellStyle name="Normal 8 9 6 2" xfId="25093" xr:uid="{00000000-0005-0000-0000-000087620000}"/>
    <cellStyle name="Normal 8 9 6 3" xfId="25094" xr:uid="{00000000-0005-0000-0000-000088620000}"/>
    <cellStyle name="Normal 8 9 7" xfId="25095" xr:uid="{00000000-0005-0000-0000-000089620000}"/>
    <cellStyle name="Normal 8 9 8" xfId="25096" xr:uid="{00000000-0005-0000-0000-00008A620000}"/>
    <cellStyle name="Normal 8 9 9" xfId="25097" xr:uid="{00000000-0005-0000-0000-00008B620000}"/>
    <cellStyle name="Normal 80" xfId="25098" xr:uid="{00000000-0005-0000-0000-00008C620000}"/>
    <cellStyle name="Normal 80 10" xfId="25099" xr:uid="{00000000-0005-0000-0000-00008D620000}"/>
    <cellStyle name="Normal 80 2" xfId="25100" xr:uid="{00000000-0005-0000-0000-00008E620000}"/>
    <cellStyle name="Normal 80 2 2" xfId="25101" xr:uid="{00000000-0005-0000-0000-00008F620000}"/>
    <cellStyle name="Normal 80 2 2 2" xfId="25102" xr:uid="{00000000-0005-0000-0000-000090620000}"/>
    <cellStyle name="Normal 80 2 2 2 2" xfId="25103" xr:uid="{00000000-0005-0000-0000-000091620000}"/>
    <cellStyle name="Normal 80 2 2 2 3" xfId="25104" xr:uid="{00000000-0005-0000-0000-000092620000}"/>
    <cellStyle name="Normal 80 2 2 3" xfId="25105" xr:uid="{00000000-0005-0000-0000-000093620000}"/>
    <cellStyle name="Normal 80 2 2 4" xfId="25106" xr:uid="{00000000-0005-0000-0000-000094620000}"/>
    <cellStyle name="Normal 80 2 3" xfId="25107" xr:uid="{00000000-0005-0000-0000-000095620000}"/>
    <cellStyle name="Normal 80 2 3 2" xfId="25108" xr:uid="{00000000-0005-0000-0000-000096620000}"/>
    <cellStyle name="Normal 80 2 3 2 2" xfId="25109" xr:uid="{00000000-0005-0000-0000-000097620000}"/>
    <cellStyle name="Normal 80 2 3 2 3" xfId="25110" xr:uid="{00000000-0005-0000-0000-000098620000}"/>
    <cellStyle name="Normal 80 2 3 3" xfId="25111" xr:uid="{00000000-0005-0000-0000-000099620000}"/>
    <cellStyle name="Normal 80 2 3 4" xfId="25112" xr:uid="{00000000-0005-0000-0000-00009A620000}"/>
    <cellStyle name="Normal 80 2 4" xfId="25113" xr:uid="{00000000-0005-0000-0000-00009B620000}"/>
    <cellStyle name="Normal 80 2 4 2" xfId="25114" xr:uid="{00000000-0005-0000-0000-00009C620000}"/>
    <cellStyle name="Normal 80 2 4 2 2" xfId="25115" xr:uid="{00000000-0005-0000-0000-00009D620000}"/>
    <cellStyle name="Normal 80 2 4 2 3" xfId="25116" xr:uid="{00000000-0005-0000-0000-00009E620000}"/>
    <cellStyle name="Normal 80 2 4 3" xfId="25117" xr:uid="{00000000-0005-0000-0000-00009F620000}"/>
    <cellStyle name="Normal 80 2 4 4" xfId="25118" xr:uid="{00000000-0005-0000-0000-0000A0620000}"/>
    <cellStyle name="Normal 80 2 5" xfId="25119" xr:uid="{00000000-0005-0000-0000-0000A1620000}"/>
    <cellStyle name="Normal 80 2 5 2" xfId="25120" xr:uid="{00000000-0005-0000-0000-0000A2620000}"/>
    <cellStyle name="Normal 80 2 5 3" xfId="25121" xr:uid="{00000000-0005-0000-0000-0000A3620000}"/>
    <cellStyle name="Normal 80 2 6" xfId="25122" xr:uid="{00000000-0005-0000-0000-0000A4620000}"/>
    <cellStyle name="Normal 80 2 7" xfId="25123" xr:uid="{00000000-0005-0000-0000-0000A5620000}"/>
    <cellStyle name="Normal 80 3" xfId="25124" xr:uid="{00000000-0005-0000-0000-0000A6620000}"/>
    <cellStyle name="Normal 80 4" xfId="25125" xr:uid="{00000000-0005-0000-0000-0000A7620000}"/>
    <cellStyle name="Normal 80 4 2" xfId="25126" xr:uid="{00000000-0005-0000-0000-0000A8620000}"/>
    <cellStyle name="Normal 80 4 2 2" xfId="25127" xr:uid="{00000000-0005-0000-0000-0000A9620000}"/>
    <cellStyle name="Normal 80 4 2 3" xfId="25128" xr:uid="{00000000-0005-0000-0000-0000AA620000}"/>
    <cellStyle name="Normal 80 4 3" xfId="25129" xr:uid="{00000000-0005-0000-0000-0000AB620000}"/>
    <cellStyle name="Normal 80 4 4" xfId="25130" xr:uid="{00000000-0005-0000-0000-0000AC620000}"/>
    <cellStyle name="Normal 80 5" xfId="25131" xr:uid="{00000000-0005-0000-0000-0000AD620000}"/>
    <cellStyle name="Normal 80 5 2" xfId="25132" xr:uid="{00000000-0005-0000-0000-0000AE620000}"/>
    <cellStyle name="Normal 80 5 2 2" xfId="25133" xr:uid="{00000000-0005-0000-0000-0000AF620000}"/>
    <cellStyle name="Normal 80 5 2 3" xfId="25134" xr:uid="{00000000-0005-0000-0000-0000B0620000}"/>
    <cellStyle name="Normal 80 5 3" xfId="25135" xr:uid="{00000000-0005-0000-0000-0000B1620000}"/>
    <cellStyle name="Normal 80 5 4" xfId="25136" xr:uid="{00000000-0005-0000-0000-0000B2620000}"/>
    <cellStyle name="Normal 80 6" xfId="25137" xr:uid="{00000000-0005-0000-0000-0000B3620000}"/>
    <cellStyle name="Normal 80 6 2" xfId="25138" xr:uid="{00000000-0005-0000-0000-0000B4620000}"/>
    <cellStyle name="Normal 80 6 2 2" xfId="25139" xr:uid="{00000000-0005-0000-0000-0000B5620000}"/>
    <cellStyle name="Normal 80 6 2 3" xfId="25140" xr:uid="{00000000-0005-0000-0000-0000B6620000}"/>
    <cellStyle name="Normal 80 6 3" xfId="25141" xr:uid="{00000000-0005-0000-0000-0000B7620000}"/>
    <cellStyle name="Normal 80 6 4" xfId="25142" xr:uid="{00000000-0005-0000-0000-0000B8620000}"/>
    <cellStyle name="Normal 80 7" xfId="25143" xr:uid="{00000000-0005-0000-0000-0000B9620000}"/>
    <cellStyle name="Normal 80 7 2" xfId="25144" xr:uid="{00000000-0005-0000-0000-0000BA620000}"/>
    <cellStyle name="Normal 80 7 3" xfId="25145" xr:uid="{00000000-0005-0000-0000-0000BB620000}"/>
    <cellStyle name="Normal 80 8" xfId="25146" xr:uid="{00000000-0005-0000-0000-0000BC620000}"/>
    <cellStyle name="Normal 80 9" xfId="25147" xr:uid="{00000000-0005-0000-0000-0000BD620000}"/>
    <cellStyle name="Normal 81" xfId="25148" xr:uid="{00000000-0005-0000-0000-0000BE620000}"/>
    <cellStyle name="Normal 81 2" xfId="25149" xr:uid="{00000000-0005-0000-0000-0000BF620000}"/>
    <cellStyle name="Normal 81 3" xfId="25150" xr:uid="{00000000-0005-0000-0000-0000C0620000}"/>
    <cellStyle name="Normal 82" xfId="25151" xr:uid="{00000000-0005-0000-0000-0000C1620000}"/>
    <cellStyle name="Normal 82 2" xfId="25152" xr:uid="{00000000-0005-0000-0000-0000C2620000}"/>
    <cellStyle name="Normal 82 3" xfId="25153" xr:uid="{00000000-0005-0000-0000-0000C3620000}"/>
    <cellStyle name="Normal 83" xfId="25154" xr:uid="{00000000-0005-0000-0000-0000C4620000}"/>
    <cellStyle name="Normal 83 2" xfId="25155" xr:uid="{00000000-0005-0000-0000-0000C5620000}"/>
    <cellStyle name="Normal 83 3" xfId="25156" xr:uid="{00000000-0005-0000-0000-0000C6620000}"/>
    <cellStyle name="Normal 84" xfId="25157" xr:uid="{00000000-0005-0000-0000-0000C7620000}"/>
    <cellStyle name="Normal 84 2" xfId="25158" xr:uid="{00000000-0005-0000-0000-0000C8620000}"/>
    <cellStyle name="Normal 84 3" xfId="25159" xr:uid="{00000000-0005-0000-0000-0000C9620000}"/>
    <cellStyle name="Normal 85" xfId="25160" xr:uid="{00000000-0005-0000-0000-0000CA620000}"/>
    <cellStyle name="Normal 85 2" xfId="25161" xr:uid="{00000000-0005-0000-0000-0000CB620000}"/>
    <cellStyle name="Normal 86" xfId="25162" xr:uid="{00000000-0005-0000-0000-0000CC620000}"/>
    <cellStyle name="Normal 86 2" xfId="25163" xr:uid="{00000000-0005-0000-0000-0000CD620000}"/>
    <cellStyle name="Normal 87" xfId="25164" xr:uid="{00000000-0005-0000-0000-0000CE620000}"/>
    <cellStyle name="Normal 87 2" xfId="25165" xr:uid="{00000000-0005-0000-0000-0000CF620000}"/>
    <cellStyle name="Normal 88" xfId="25166" xr:uid="{00000000-0005-0000-0000-0000D0620000}"/>
    <cellStyle name="Normal 89" xfId="25167" xr:uid="{00000000-0005-0000-0000-0000D1620000}"/>
    <cellStyle name="Normal 9" xfId="15" xr:uid="{00000000-0005-0000-0000-0000D2620000}"/>
    <cellStyle name="Normal 9 2" xfId="25168" xr:uid="{00000000-0005-0000-0000-0000D3620000}"/>
    <cellStyle name="Normal 9 2 2" xfId="25169" xr:uid="{00000000-0005-0000-0000-0000D4620000}"/>
    <cellStyle name="Normal 9 2 2 2" xfId="25170" xr:uid="{00000000-0005-0000-0000-0000D5620000}"/>
    <cellStyle name="Normal 9 2 2 3" xfId="25171" xr:uid="{00000000-0005-0000-0000-0000D6620000}"/>
    <cellStyle name="Normal 9 2 3" xfId="25172" xr:uid="{00000000-0005-0000-0000-0000D7620000}"/>
    <cellStyle name="Normal 9 2 4" xfId="25173" xr:uid="{00000000-0005-0000-0000-0000D8620000}"/>
    <cellStyle name="Normal 9 3" xfId="25174" xr:uid="{00000000-0005-0000-0000-0000D9620000}"/>
    <cellStyle name="Normal 9 3 10" xfId="25175" xr:uid="{00000000-0005-0000-0000-0000DA620000}"/>
    <cellStyle name="Normal 9 3 10 2" xfId="25176" xr:uid="{00000000-0005-0000-0000-0000DB620000}"/>
    <cellStyle name="Normal 9 3 10 2 2" xfId="25177" xr:uid="{00000000-0005-0000-0000-0000DC620000}"/>
    <cellStyle name="Normal 9 3 10 2 3" xfId="25178" xr:uid="{00000000-0005-0000-0000-0000DD620000}"/>
    <cellStyle name="Normal 9 3 10 3" xfId="25179" xr:uid="{00000000-0005-0000-0000-0000DE620000}"/>
    <cellStyle name="Normal 9 3 10 4" xfId="25180" xr:uid="{00000000-0005-0000-0000-0000DF620000}"/>
    <cellStyle name="Normal 9 3 11" xfId="25181" xr:uid="{00000000-0005-0000-0000-0000E0620000}"/>
    <cellStyle name="Normal 9 3 11 2" xfId="25182" xr:uid="{00000000-0005-0000-0000-0000E1620000}"/>
    <cellStyle name="Normal 9 3 11 2 2" xfId="25183" xr:uid="{00000000-0005-0000-0000-0000E2620000}"/>
    <cellStyle name="Normal 9 3 11 2 3" xfId="25184" xr:uid="{00000000-0005-0000-0000-0000E3620000}"/>
    <cellStyle name="Normal 9 3 11 3" xfId="25185" xr:uid="{00000000-0005-0000-0000-0000E4620000}"/>
    <cellStyle name="Normal 9 3 11 4" xfId="25186" xr:uid="{00000000-0005-0000-0000-0000E5620000}"/>
    <cellStyle name="Normal 9 3 12" xfId="25187" xr:uid="{00000000-0005-0000-0000-0000E6620000}"/>
    <cellStyle name="Normal 9 3 12 2" xfId="25188" xr:uid="{00000000-0005-0000-0000-0000E7620000}"/>
    <cellStyle name="Normal 9 3 12 2 2" xfId="25189" xr:uid="{00000000-0005-0000-0000-0000E8620000}"/>
    <cellStyle name="Normal 9 3 12 2 3" xfId="25190" xr:uid="{00000000-0005-0000-0000-0000E9620000}"/>
    <cellStyle name="Normal 9 3 12 3" xfId="25191" xr:uid="{00000000-0005-0000-0000-0000EA620000}"/>
    <cellStyle name="Normal 9 3 12 4" xfId="25192" xr:uid="{00000000-0005-0000-0000-0000EB620000}"/>
    <cellStyle name="Normal 9 3 13" xfId="25193" xr:uid="{00000000-0005-0000-0000-0000EC620000}"/>
    <cellStyle name="Normal 9 3 13 2" xfId="25194" xr:uid="{00000000-0005-0000-0000-0000ED620000}"/>
    <cellStyle name="Normal 9 3 13 3" xfId="25195" xr:uid="{00000000-0005-0000-0000-0000EE620000}"/>
    <cellStyle name="Normal 9 3 14" xfId="25196" xr:uid="{00000000-0005-0000-0000-0000EF620000}"/>
    <cellStyle name="Normal 9 3 15" xfId="25197" xr:uid="{00000000-0005-0000-0000-0000F0620000}"/>
    <cellStyle name="Normal 9 3 16" xfId="25198" xr:uid="{00000000-0005-0000-0000-0000F1620000}"/>
    <cellStyle name="Normal 9 3 17" xfId="25199" xr:uid="{00000000-0005-0000-0000-0000F2620000}"/>
    <cellStyle name="Normal 9 3 18" xfId="25200" xr:uid="{00000000-0005-0000-0000-0000F3620000}"/>
    <cellStyle name="Normal 9 3 19" xfId="25201" xr:uid="{00000000-0005-0000-0000-0000F4620000}"/>
    <cellStyle name="Normal 9 3 2" xfId="25202" xr:uid="{00000000-0005-0000-0000-0000F5620000}"/>
    <cellStyle name="Normal 9 3 2 10" xfId="25203" xr:uid="{00000000-0005-0000-0000-0000F6620000}"/>
    <cellStyle name="Normal 9 3 2 11" xfId="25204" xr:uid="{00000000-0005-0000-0000-0000F7620000}"/>
    <cellStyle name="Normal 9 3 2 12" xfId="25205" xr:uid="{00000000-0005-0000-0000-0000F8620000}"/>
    <cellStyle name="Normal 9 3 2 13" xfId="25206" xr:uid="{00000000-0005-0000-0000-0000F9620000}"/>
    <cellStyle name="Normal 9 3 2 2" xfId="25207" xr:uid="{00000000-0005-0000-0000-0000FA620000}"/>
    <cellStyle name="Normal 9 3 2 2 2" xfId="25208" xr:uid="{00000000-0005-0000-0000-0000FB620000}"/>
    <cellStyle name="Normal 9 3 2 2 2 2" xfId="25209" xr:uid="{00000000-0005-0000-0000-0000FC620000}"/>
    <cellStyle name="Normal 9 3 2 2 2 2 2" xfId="25210" xr:uid="{00000000-0005-0000-0000-0000FD620000}"/>
    <cellStyle name="Normal 9 3 2 2 2 2 2 2" xfId="25211" xr:uid="{00000000-0005-0000-0000-0000FE620000}"/>
    <cellStyle name="Normal 9 3 2 2 2 2 2 3" xfId="25212" xr:uid="{00000000-0005-0000-0000-0000FF620000}"/>
    <cellStyle name="Normal 9 3 2 2 2 2 3" xfId="25213" xr:uid="{00000000-0005-0000-0000-000000630000}"/>
    <cellStyle name="Normal 9 3 2 2 2 2 4" xfId="25214" xr:uid="{00000000-0005-0000-0000-000001630000}"/>
    <cellStyle name="Normal 9 3 2 2 2 3" xfId="25215" xr:uid="{00000000-0005-0000-0000-000002630000}"/>
    <cellStyle name="Normal 9 3 2 2 2 3 2" xfId="25216" xr:uid="{00000000-0005-0000-0000-000003630000}"/>
    <cellStyle name="Normal 9 3 2 2 2 3 2 2" xfId="25217" xr:uid="{00000000-0005-0000-0000-000004630000}"/>
    <cellStyle name="Normal 9 3 2 2 2 3 2 3" xfId="25218" xr:uid="{00000000-0005-0000-0000-000005630000}"/>
    <cellStyle name="Normal 9 3 2 2 2 3 3" xfId="25219" xr:uid="{00000000-0005-0000-0000-000006630000}"/>
    <cellStyle name="Normal 9 3 2 2 2 3 4" xfId="25220" xr:uid="{00000000-0005-0000-0000-000007630000}"/>
    <cellStyle name="Normal 9 3 2 2 2 4" xfId="25221" xr:uid="{00000000-0005-0000-0000-000008630000}"/>
    <cellStyle name="Normal 9 3 2 2 2 4 2" xfId="25222" xr:uid="{00000000-0005-0000-0000-000009630000}"/>
    <cellStyle name="Normal 9 3 2 2 2 4 2 2" xfId="25223" xr:uid="{00000000-0005-0000-0000-00000A630000}"/>
    <cellStyle name="Normal 9 3 2 2 2 4 2 3" xfId="25224" xr:uid="{00000000-0005-0000-0000-00000B630000}"/>
    <cellStyle name="Normal 9 3 2 2 2 4 3" xfId="25225" xr:uid="{00000000-0005-0000-0000-00000C630000}"/>
    <cellStyle name="Normal 9 3 2 2 2 4 4" xfId="25226" xr:uid="{00000000-0005-0000-0000-00000D630000}"/>
    <cellStyle name="Normal 9 3 2 2 2 5" xfId="25227" xr:uid="{00000000-0005-0000-0000-00000E630000}"/>
    <cellStyle name="Normal 9 3 2 2 2 5 2" xfId="25228" xr:uid="{00000000-0005-0000-0000-00000F630000}"/>
    <cellStyle name="Normal 9 3 2 2 2 5 3" xfId="25229" xr:uid="{00000000-0005-0000-0000-000010630000}"/>
    <cellStyle name="Normal 9 3 2 2 2 6" xfId="25230" xr:uid="{00000000-0005-0000-0000-000011630000}"/>
    <cellStyle name="Normal 9 3 2 2 2 7" xfId="25231" xr:uid="{00000000-0005-0000-0000-000012630000}"/>
    <cellStyle name="Normal 9 3 2 2 3" xfId="25232" xr:uid="{00000000-0005-0000-0000-000013630000}"/>
    <cellStyle name="Normal 9 3 2 2 3 2" xfId="25233" xr:uid="{00000000-0005-0000-0000-000014630000}"/>
    <cellStyle name="Normal 9 3 2 2 3 2 2" xfId="25234" xr:uid="{00000000-0005-0000-0000-000015630000}"/>
    <cellStyle name="Normal 9 3 2 2 3 2 3" xfId="25235" xr:uid="{00000000-0005-0000-0000-000016630000}"/>
    <cellStyle name="Normal 9 3 2 2 3 3" xfId="25236" xr:uid="{00000000-0005-0000-0000-000017630000}"/>
    <cellStyle name="Normal 9 3 2 2 3 4" xfId="25237" xr:uid="{00000000-0005-0000-0000-000018630000}"/>
    <cellStyle name="Normal 9 3 2 2 4" xfId="25238" xr:uid="{00000000-0005-0000-0000-000019630000}"/>
    <cellStyle name="Normal 9 3 2 2 4 2" xfId="25239" xr:uid="{00000000-0005-0000-0000-00001A630000}"/>
    <cellStyle name="Normal 9 3 2 2 4 2 2" xfId="25240" xr:uid="{00000000-0005-0000-0000-00001B630000}"/>
    <cellStyle name="Normal 9 3 2 2 4 2 3" xfId="25241" xr:uid="{00000000-0005-0000-0000-00001C630000}"/>
    <cellStyle name="Normal 9 3 2 2 4 3" xfId="25242" xr:uid="{00000000-0005-0000-0000-00001D630000}"/>
    <cellStyle name="Normal 9 3 2 2 4 4" xfId="25243" xr:uid="{00000000-0005-0000-0000-00001E630000}"/>
    <cellStyle name="Normal 9 3 2 2 5" xfId="25244" xr:uid="{00000000-0005-0000-0000-00001F630000}"/>
    <cellStyle name="Normal 9 3 2 2 5 2" xfId="25245" xr:uid="{00000000-0005-0000-0000-000020630000}"/>
    <cellStyle name="Normal 9 3 2 2 5 2 2" xfId="25246" xr:uid="{00000000-0005-0000-0000-000021630000}"/>
    <cellStyle name="Normal 9 3 2 2 5 2 3" xfId="25247" xr:uid="{00000000-0005-0000-0000-000022630000}"/>
    <cellStyle name="Normal 9 3 2 2 5 3" xfId="25248" xr:uid="{00000000-0005-0000-0000-000023630000}"/>
    <cellStyle name="Normal 9 3 2 2 5 4" xfId="25249" xr:uid="{00000000-0005-0000-0000-000024630000}"/>
    <cellStyle name="Normal 9 3 2 2 6" xfId="25250" xr:uid="{00000000-0005-0000-0000-000025630000}"/>
    <cellStyle name="Normal 9 3 2 2 6 2" xfId="25251" xr:uid="{00000000-0005-0000-0000-000026630000}"/>
    <cellStyle name="Normal 9 3 2 2 6 3" xfId="25252" xr:uid="{00000000-0005-0000-0000-000027630000}"/>
    <cellStyle name="Normal 9 3 2 2 7" xfId="25253" xr:uid="{00000000-0005-0000-0000-000028630000}"/>
    <cellStyle name="Normal 9 3 2 2 8" xfId="25254" xr:uid="{00000000-0005-0000-0000-000029630000}"/>
    <cellStyle name="Normal 9 3 2 2 9" xfId="25255" xr:uid="{00000000-0005-0000-0000-00002A630000}"/>
    <cellStyle name="Normal 9 3 2 3" xfId="25256" xr:uid="{00000000-0005-0000-0000-00002B630000}"/>
    <cellStyle name="Normal 9 3 2 3 2" xfId="25257" xr:uid="{00000000-0005-0000-0000-00002C630000}"/>
    <cellStyle name="Normal 9 3 2 3 2 2" xfId="25258" xr:uid="{00000000-0005-0000-0000-00002D630000}"/>
    <cellStyle name="Normal 9 3 2 3 2 2 2" xfId="25259" xr:uid="{00000000-0005-0000-0000-00002E630000}"/>
    <cellStyle name="Normal 9 3 2 3 2 2 3" xfId="25260" xr:uid="{00000000-0005-0000-0000-00002F630000}"/>
    <cellStyle name="Normal 9 3 2 3 2 3" xfId="25261" xr:uid="{00000000-0005-0000-0000-000030630000}"/>
    <cellStyle name="Normal 9 3 2 3 2 4" xfId="25262" xr:uid="{00000000-0005-0000-0000-000031630000}"/>
    <cellStyle name="Normal 9 3 2 3 3" xfId="25263" xr:uid="{00000000-0005-0000-0000-000032630000}"/>
    <cellStyle name="Normal 9 3 2 3 3 2" xfId="25264" xr:uid="{00000000-0005-0000-0000-000033630000}"/>
    <cellStyle name="Normal 9 3 2 3 3 2 2" xfId="25265" xr:uid="{00000000-0005-0000-0000-000034630000}"/>
    <cellStyle name="Normal 9 3 2 3 3 2 3" xfId="25266" xr:uid="{00000000-0005-0000-0000-000035630000}"/>
    <cellStyle name="Normal 9 3 2 3 3 3" xfId="25267" xr:uid="{00000000-0005-0000-0000-000036630000}"/>
    <cellStyle name="Normal 9 3 2 3 3 4" xfId="25268" xr:uid="{00000000-0005-0000-0000-000037630000}"/>
    <cellStyle name="Normal 9 3 2 3 4" xfId="25269" xr:uid="{00000000-0005-0000-0000-000038630000}"/>
    <cellStyle name="Normal 9 3 2 3 4 2" xfId="25270" xr:uid="{00000000-0005-0000-0000-000039630000}"/>
    <cellStyle name="Normal 9 3 2 3 4 2 2" xfId="25271" xr:uid="{00000000-0005-0000-0000-00003A630000}"/>
    <cellStyle name="Normal 9 3 2 3 4 2 3" xfId="25272" xr:uid="{00000000-0005-0000-0000-00003B630000}"/>
    <cellStyle name="Normal 9 3 2 3 4 3" xfId="25273" xr:uid="{00000000-0005-0000-0000-00003C630000}"/>
    <cellStyle name="Normal 9 3 2 3 4 4" xfId="25274" xr:uid="{00000000-0005-0000-0000-00003D630000}"/>
    <cellStyle name="Normal 9 3 2 3 5" xfId="25275" xr:uid="{00000000-0005-0000-0000-00003E630000}"/>
    <cellStyle name="Normal 9 3 2 3 5 2" xfId="25276" xr:uid="{00000000-0005-0000-0000-00003F630000}"/>
    <cellStyle name="Normal 9 3 2 3 5 3" xfId="25277" xr:uid="{00000000-0005-0000-0000-000040630000}"/>
    <cellStyle name="Normal 9 3 2 3 6" xfId="25278" xr:uid="{00000000-0005-0000-0000-000041630000}"/>
    <cellStyle name="Normal 9 3 2 3 7" xfId="25279" xr:uid="{00000000-0005-0000-0000-000042630000}"/>
    <cellStyle name="Normal 9 3 2 4" xfId="25280" xr:uid="{00000000-0005-0000-0000-000043630000}"/>
    <cellStyle name="Normal 9 3 2 5" xfId="25281" xr:uid="{00000000-0005-0000-0000-000044630000}"/>
    <cellStyle name="Normal 9 3 2 5 2" xfId="25282" xr:uid="{00000000-0005-0000-0000-000045630000}"/>
    <cellStyle name="Normal 9 3 2 5 2 2" xfId="25283" xr:uid="{00000000-0005-0000-0000-000046630000}"/>
    <cellStyle name="Normal 9 3 2 5 2 3" xfId="25284" xr:uid="{00000000-0005-0000-0000-000047630000}"/>
    <cellStyle name="Normal 9 3 2 5 3" xfId="25285" xr:uid="{00000000-0005-0000-0000-000048630000}"/>
    <cellStyle name="Normal 9 3 2 5 4" xfId="25286" xr:uid="{00000000-0005-0000-0000-000049630000}"/>
    <cellStyle name="Normal 9 3 2 6" xfId="25287" xr:uid="{00000000-0005-0000-0000-00004A630000}"/>
    <cellStyle name="Normal 9 3 2 6 2" xfId="25288" xr:uid="{00000000-0005-0000-0000-00004B630000}"/>
    <cellStyle name="Normal 9 3 2 6 2 2" xfId="25289" xr:uid="{00000000-0005-0000-0000-00004C630000}"/>
    <cellStyle name="Normal 9 3 2 6 2 3" xfId="25290" xr:uid="{00000000-0005-0000-0000-00004D630000}"/>
    <cellStyle name="Normal 9 3 2 6 3" xfId="25291" xr:uid="{00000000-0005-0000-0000-00004E630000}"/>
    <cellStyle name="Normal 9 3 2 6 4" xfId="25292" xr:uid="{00000000-0005-0000-0000-00004F630000}"/>
    <cellStyle name="Normal 9 3 2 7" xfId="25293" xr:uid="{00000000-0005-0000-0000-000050630000}"/>
    <cellStyle name="Normal 9 3 2 7 2" xfId="25294" xr:uid="{00000000-0005-0000-0000-000051630000}"/>
    <cellStyle name="Normal 9 3 2 7 2 2" xfId="25295" xr:uid="{00000000-0005-0000-0000-000052630000}"/>
    <cellStyle name="Normal 9 3 2 7 2 3" xfId="25296" xr:uid="{00000000-0005-0000-0000-000053630000}"/>
    <cellStyle name="Normal 9 3 2 7 3" xfId="25297" xr:uid="{00000000-0005-0000-0000-000054630000}"/>
    <cellStyle name="Normal 9 3 2 7 4" xfId="25298" xr:uid="{00000000-0005-0000-0000-000055630000}"/>
    <cellStyle name="Normal 9 3 2 8" xfId="25299" xr:uid="{00000000-0005-0000-0000-000056630000}"/>
    <cellStyle name="Normal 9 3 2 8 2" xfId="25300" xr:uid="{00000000-0005-0000-0000-000057630000}"/>
    <cellStyle name="Normal 9 3 2 8 3" xfId="25301" xr:uid="{00000000-0005-0000-0000-000058630000}"/>
    <cellStyle name="Normal 9 3 2 9" xfId="25302" xr:uid="{00000000-0005-0000-0000-000059630000}"/>
    <cellStyle name="Normal 9 3 20" xfId="25303" xr:uid="{00000000-0005-0000-0000-00005A630000}"/>
    <cellStyle name="Normal 9 3 21" xfId="25304" xr:uid="{00000000-0005-0000-0000-00005B630000}"/>
    <cellStyle name="Normal 9 3 3" xfId="25305" xr:uid="{00000000-0005-0000-0000-00005C630000}"/>
    <cellStyle name="Normal 9 3 3 10" xfId="25306" xr:uid="{00000000-0005-0000-0000-00005D630000}"/>
    <cellStyle name="Normal 9 3 3 2" xfId="25307" xr:uid="{00000000-0005-0000-0000-00005E630000}"/>
    <cellStyle name="Normal 9 3 3 2 2" xfId="25308" xr:uid="{00000000-0005-0000-0000-00005F630000}"/>
    <cellStyle name="Normal 9 3 3 2 2 2" xfId="25309" xr:uid="{00000000-0005-0000-0000-000060630000}"/>
    <cellStyle name="Normal 9 3 3 2 2 2 2" xfId="25310" xr:uid="{00000000-0005-0000-0000-000061630000}"/>
    <cellStyle name="Normal 9 3 3 2 2 2 2 2" xfId="25311" xr:uid="{00000000-0005-0000-0000-000062630000}"/>
    <cellStyle name="Normal 9 3 3 2 2 2 2 3" xfId="25312" xr:uid="{00000000-0005-0000-0000-000063630000}"/>
    <cellStyle name="Normal 9 3 3 2 2 2 3" xfId="25313" xr:uid="{00000000-0005-0000-0000-000064630000}"/>
    <cellStyle name="Normal 9 3 3 2 2 2 4" xfId="25314" xr:uid="{00000000-0005-0000-0000-000065630000}"/>
    <cellStyle name="Normal 9 3 3 2 2 3" xfId="25315" xr:uid="{00000000-0005-0000-0000-000066630000}"/>
    <cellStyle name="Normal 9 3 3 2 2 3 2" xfId="25316" xr:uid="{00000000-0005-0000-0000-000067630000}"/>
    <cellStyle name="Normal 9 3 3 2 2 3 2 2" xfId="25317" xr:uid="{00000000-0005-0000-0000-000068630000}"/>
    <cellStyle name="Normal 9 3 3 2 2 3 2 3" xfId="25318" xr:uid="{00000000-0005-0000-0000-000069630000}"/>
    <cellStyle name="Normal 9 3 3 2 2 3 3" xfId="25319" xr:uid="{00000000-0005-0000-0000-00006A630000}"/>
    <cellStyle name="Normal 9 3 3 2 2 3 4" xfId="25320" xr:uid="{00000000-0005-0000-0000-00006B630000}"/>
    <cellStyle name="Normal 9 3 3 2 2 4" xfId="25321" xr:uid="{00000000-0005-0000-0000-00006C630000}"/>
    <cellStyle name="Normal 9 3 3 2 2 4 2" xfId="25322" xr:uid="{00000000-0005-0000-0000-00006D630000}"/>
    <cellStyle name="Normal 9 3 3 2 2 4 2 2" xfId="25323" xr:uid="{00000000-0005-0000-0000-00006E630000}"/>
    <cellStyle name="Normal 9 3 3 2 2 4 2 3" xfId="25324" xr:uid="{00000000-0005-0000-0000-00006F630000}"/>
    <cellStyle name="Normal 9 3 3 2 2 4 3" xfId="25325" xr:uid="{00000000-0005-0000-0000-000070630000}"/>
    <cellStyle name="Normal 9 3 3 2 2 4 4" xfId="25326" xr:uid="{00000000-0005-0000-0000-000071630000}"/>
    <cellStyle name="Normal 9 3 3 2 2 5" xfId="25327" xr:uid="{00000000-0005-0000-0000-000072630000}"/>
    <cellStyle name="Normal 9 3 3 2 2 5 2" xfId="25328" xr:uid="{00000000-0005-0000-0000-000073630000}"/>
    <cellStyle name="Normal 9 3 3 2 2 5 3" xfId="25329" xr:uid="{00000000-0005-0000-0000-000074630000}"/>
    <cellStyle name="Normal 9 3 3 2 2 6" xfId="25330" xr:uid="{00000000-0005-0000-0000-000075630000}"/>
    <cellStyle name="Normal 9 3 3 2 2 7" xfId="25331" xr:uid="{00000000-0005-0000-0000-000076630000}"/>
    <cellStyle name="Normal 9 3 3 2 3" xfId="25332" xr:uid="{00000000-0005-0000-0000-000077630000}"/>
    <cellStyle name="Normal 9 3 3 2 3 2" xfId="25333" xr:uid="{00000000-0005-0000-0000-000078630000}"/>
    <cellStyle name="Normal 9 3 3 2 3 2 2" xfId="25334" xr:uid="{00000000-0005-0000-0000-000079630000}"/>
    <cellStyle name="Normal 9 3 3 2 3 2 3" xfId="25335" xr:uid="{00000000-0005-0000-0000-00007A630000}"/>
    <cellStyle name="Normal 9 3 3 2 3 3" xfId="25336" xr:uid="{00000000-0005-0000-0000-00007B630000}"/>
    <cellStyle name="Normal 9 3 3 2 3 4" xfId="25337" xr:uid="{00000000-0005-0000-0000-00007C630000}"/>
    <cellStyle name="Normal 9 3 3 2 4" xfId="25338" xr:uid="{00000000-0005-0000-0000-00007D630000}"/>
    <cellStyle name="Normal 9 3 3 2 4 2" xfId="25339" xr:uid="{00000000-0005-0000-0000-00007E630000}"/>
    <cellStyle name="Normal 9 3 3 2 4 2 2" xfId="25340" xr:uid="{00000000-0005-0000-0000-00007F630000}"/>
    <cellStyle name="Normal 9 3 3 2 4 2 3" xfId="25341" xr:uid="{00000000-0005-0000-0000-000080630000}"/>
    <cellStyle name="Normal 9 3 3 2 4 3" xfId="25342" xr:uid="{00000000-0005-0000-0000-000081630000}"/>
    <cellStyle name="Normal 9 3 3 2 4 4" xfId="25343" xr:uid="{00000000-0005-0000-0000-000082630000}"/>
    <cellStyle name="Normal 9 3 3 2 5" xfId="25344" xr:uid="{00000000-0005-0000-0000-000083630000}"/>
    <cellStyle name="Normal 9 3 3 2 5 2" xfId="25345" xr:uid="{00000000-0005-0000-0000-000084630000}"/>
    <cellStyle name="Normal 9 3 3 2 5 2 2" xfId="25346" xr:uid="{00000000-0005-0000-0000-000085630000}"/>
    <cellStyle name="Normal 9 3 3 2 5 2 3" xfId="25347" xr:uid="{00000000-0005-0000-0000-000086630000}"/>
    <cellStyle name="Normal 9 3 3 2 5 3" xfId="25348" xr:uid="{00000000-0005-0000-0000-000087630000}"/>
    <cellStyle name="Normal 9 3 3 2 5 4" xfId="25349" xr:uid="{00000000-0005-0000-0000-000088630000}"/>
    <cellStyle name="Normal 9 3 3 2 6" xfId="25350" xr:uid="{00000000-0005-0000-0000-000089630000}"/>
    <cellStyle name="Normal 9 3 3 2 6 2" xfId="25351" xr:uid="{00000000-0005-0000-0000-00008A630000}"/>
    <cellStyle name="Normal 9 3 3 2 6 3" xfId="25352" xr:uid="{00000000-0005-0000-0000-00008B630000}"/>
    <cellStyle name="Normal 9 3 3 2 7" xfId="25353" xr:uid="{00000000-0005-0000-0000-00008C630000}"/>
    <cellStyle name="Normal 9 3 3 2 8" xfId="25354" xr:uid="{00000000-0005-0000-0000-00008D630000}"/>
    <cellStyle name="Normal 9 3 3 2 9" xfId="25355" xr:uid="{00000000-0005-0000-0000-00008E630000}"/>
    <cellStyle name="Normal 9 3 3 3" xfId="25356" xr:uid="{00000000-0005-0000-0000-00008F630000}"/>
    <cellStyle name="Normal 9 3 3 3 2" xfId="25357" xr:uid="{00000000-0005-0000-0000-000090630000}"/>
    <cellStyle name="Normal 9 3 3 3 2 2" xfId="25358" xr:uid="{00000000-0005-0000-0000-000091630000}"/>
    <cellStyle name="Normal 9 3 3 3 2 2 2" xfId="25359" xr:uid="{00000000-0005-0000-0000-000092630000}"/>
    <cellStyle name="Normal 9 3 3 3 2 2 3" xfId="25360" xr:uid="{00000000-0005-0000-0000-000093630000}"/>
    <cellStyle name="Normal 9 3 3 3 2 3" xfId="25361" xr:uid="{00000000-0005-0000-0000-000094630000}"/>
    <cellStyle name="Normal 9 3 3 3 2 4" xfId="25362" xr:uid="{00000000-0005-0000-0000-000095630000}"/>
    <cellStyle name="Normal 9 3 3 3 3" xfId="25363" xr:uid="{00000000-0005-0000-0000-000096630000}"/>
    <cellStyle name="Normal 9 3 3 3 3 2" xfId="25364" xr:uid="{00000000-0005-0000-0000-000097630000}"/>
    <cellStyle name="Normal 9 3 3 3 3 2 2" xfId="25365" xr:uid="{00000000-0005-0000-0000-000098630000}"/>
    <cellStyle name="Normal 9 3 3 3 3 2 3" xfId="25366" xr:uid="{00000000-0005-0000-0000-000099630000}"/>
    <cellStyle name="Normal 9 3 3 3 3 3" xfId="25367" xr:uid="{00000000-0005-0000-0000-00009A630000}"/>
    <cellStyle name="Normal 9 3 3 3 3 4" xfId="25368" xr:uid="{00000000-0005-0000-0000-00009B630000}"/>
    <cellStyle name="Normal 9 3 3 3 4" xfId="25369" xr:uid="{00000000-0005-0000-0000-00009C630000}"/>
    <cellStyle name="Normal 9 3 3 3 4 2" xfId="25370" xr:uid="{00000000-0005-0000-0000-00009D630000}"/>
    <cellStyle name="Normal 9 3 3 3 4 2 2" xfId="25371" xr:uid="{00000000-0005-0000-0000-00009E630000}"/>
    <cellStyle name="Normal 9 3 3 3 4 2 3" xfId="25372" xr:uid="{00000000-0005-0000-0000-00009F630000}"/>
    <cellStyle name="Normal 9 3 3 3 4 3" xfId="25373" xr:uid="{00000000-0005-0000-0000-0000A0630000}"/>
    <cellStyle name="Normal 9 3 3 3 4 4" xfId="25374" xr:uid="{00000000-0005-0000-0000-0000A1630000}"/>
    <cellStyle name="Normal 9 3 3 3 5" xfId="25375" xr:uid="{00000000-0005-0000-0000-0000A2630000}"/>
    <cellStyle name="Normal 9 3 3 3 5 2" xfId="25376" xr:uid="{00000000-0005-0000-0000-0000A3630000}"/>
    <cellStyle name="Normal 9 3 3 3 5 3" xfId="25377" xr:uid="{00000000-0005-0000-0000-0000A4630000}"/>
    <cellStyle name="Normal 9 3 3 3 6" xfId="25378" xr:uid="{00000000-0005-0000-0000-0000A5630000}"/>
    <cellStyle name="Normal 9 3 3 3 7" xfId="25379" xr:uid="{00000000-0005-0000-0000-0000A6630000}"/>
    <cellStyle name="Normal 9 3 3 4" xfId="25380" xr:uid="{00000000-0005-0000-0000-0000A7630000}"/>
    <cellStyle name="Normal 9 3 3 4 2" xfId="25381" xr:uid="{00000000-0005-0000-0000-0000A8630000}"/>
    <cellStyle name="Normal 9 3 3 4 2 2" xfId="25382" xr:uid="{00000000-0005-0000-0000-0000A9630000}"/>
    <cellStyle name="Normal 9 3 3 4 2 3" xfId="25383" xr:uid="{00000000-0005-0000-0000-0000AA630000}"/>
    <cellStyle name="Normal 9 3 3 4 3" xfId="25384" xr:uid="{00000000-0005-0000-0000-0000AB630000}"/>
    <cellStyle name="Normal 9 3 3 4 4" xfId="25385" xr:uid="{00000000-0005-0000-0000-0000AC630000}"/>
    <cellStyle name="Normal 9 3 3 5" xfId="25386" xr:uid="{00000000-0005-0000-0000-0000AD630000}"/>
    <cellStyle name="Normal 9 3 3 5 2" xfId="25387" xr:uid="{00000000-0005-0000-0000-0000AE630000}"/>
    <cellStyle name="Normal 9 3 3 5 2 2" xfId="25388" xr:uid="{00000000-0005-0000-0000-0000AF630000}"/>
    <cellStyle name="Normal 9 3 3 5 2 3" xfId="25389" xr:uid="{00000000-0005-0000-0000-0000B0630000}"/>
    <cellStyle name="Normal 9 3 3 5 3" xfId="25390" xr:uid="{00000000-0005-0000-0000-0000B1630000}"/>
    <cellStyle name="Normal 9 3 3 5 4" xfId="25391" xr:uid="{00000000-0005-0000-0000-0000B2630000}"/>
    <cellStyle name="Normal 9 3 3 6" xfId="25392" xr:uid="{00000000-0005-0000-0000-0000B3630000}"/>
    <cellStyle name="Normal 9 3 3 6 2" xfId="25393" xr:uid="{00000000-0005-0000-0000-0000B4630000}"/>
    <cellStyle name="Normal 9 3 3 6 2 2" xfId="25394" xr:uid="{00000000-0005-0000-0000-0000B5630000}"/>
    <cellStyle name="Normal 9 3 3 6 2 3" xfId="25395" xr:uid="{00000000-0005-0000-0000-0000B6630000}"/>
    <cellStyle name="Normal 9 3 3 6 3" xfId="25396" xr:uid="{00000000-0005-0000-0000-0000B7630000}"/>
    <cellStyle name="Normal 9 3 3 6 4" xfId="25397" xr:uid="{00000000-0005-0000-0000-0000B8630000}"/>
    <cellStyle name="Normal 9 3 3 7" xfId="25398" xr:uid="{00000000-0005-0000-0000-0000B9630000}"/>
    <cellStyle name="Normal 9 3 3 7 2" xfId="25399" xr:uid="{00000000-0005-0000-0000-0000BA630000}"/>
    <cellStyle name="Normal 9 3 3 7 3" xfId="25400" xr:uid="{00000000-0005-0000-0000-0000BB630000}"/>
    <cellStyle name="Normal 9 3 3 8" xfId="25401" xr:uid="{00000000-0005-0000-0000-0000BC630000}"/>
    <cellStyle name="Normal 9 3 3 9" xfId="25402" xr:uid="{00000000-0005-0000-0000-0000BD630000}"/>
    <cellStyle name="Normal 9 3 4" xfId="25403" xr:uid="{00000000-0005-0000-0000-0000BE630000}"/>
    <cellStyle name="Normal 9 3 4 2" xfId="25404" xr:uid="{00000000-0005-0000-0000-0000BF630000}"/>
    <cellStyle name="Normal 9 3 4 2 2" xfId="25405" xr:uid="{00000000-0005-0000-0000-0000C0630000}"/>
    <cellStyle name="Normal 9 3 4 2 2 2" xfId="25406" xr:uid="{00000000-0005-0000-0000-0000C1630000}"/>
    <cellStyle name="Normal 9 3 4 2 2 2 2" xfId="25407" xr:uid="{00000000-0005-0000-0000-0000C2630000}"/>
    <cellStyle name="Normal 9 3 4 2 2 2 3" xfId="25408" xr:uid="{00000000-0005-0000-0000-0000C3630000}"/>
    <cellStyle name="Normal 9 3 4 2 2 3" xfId="25409" xr:uid="{00000000-0005-0000-0000-0000C4630000}"/>
    <cellStyle name="Normal 9 3 4 2 2 4" xfId="25410" xr:uid="{00000000-0005-0000-0000-0000C5630000}"/>
    <cellStyle name="Normal 9 3 4 2 3" xfId="25411" xr:uid="{00000000-0005-0000-0000-0000C6630000}"/>
    <cellStyle name="Normal 9 3 4 2 3 2" xfId="25412" xr:uid="{00000000-0005-0000-0000-0000C7630000}"/>
    <cellStyle name="Normal 9 3 4 2 3 2 2" xfId="25413" xr:uid="{00000000-0005-0000-0000-0000C8630000}"/>
    <cellStyle name="Normal 9 3 4 2 3 2 3" xfId="25414" xr:uid="{00000000-0005-0000-0000-0000C9630000}"/>
    <cellStyle name="Normal 9 3 4 2 3 3" xfId="25415" xr:uid="{00000000-0005-0000-0000-0000CA630000}"/>
    <cellStyle name="Normal 9 3 4 2 3 4" xfId="25416" xr:uid="{00000000-0005-0000-0000-0000CB630000}"/>
    <cellStyle name="Normal 9 3 4 2 4" xfId="25417" xr:uid="{00000000-0005-0000-0000-0000CC630000}"/>
    <cellStyle name="Normal 9 3 4 2 4 2" xfId="25418" xr:uid="{00000000-0005-0000-0000-0000CD630000}"/>
    <cellStyle name="Normal 9 3 4 2 4 2 2" xfId="25419" xr:uid="{00000000-0005-0000-0000-0000CE630000}"/>
    <cellStyle name="Normal 9 3 4 2 4 2 3" xfId="25420" xr:uid="{00000000-0005-0000-0000-0000CF630000}"/>
    <cellStyle name="Normal 9 3 4 2 4 3" xfId="25421" xr:uid="{00000000-0005-0000-0000-0000D0630000}"/>
    <cellStyle name="Normal 9 3 4 2 4 4" xfId="25422" xr:uid="{00000000-0005-0000-0000-0000D1630000}"/>
    <cellStyle name="Normal 9 3 4 2 5" xfId="25423" xr:uid="{00000000-0005-0000-0000-0000D2630000}"/>
    <cellStyle name="Normal 9 3 4 2 5 2" xfId="25424" xr:uid="{00000000-0005-0000-0000-0000D3630000}"/>
    <cellStyle name="Normal 9 3 4 2 5 3" xfId="25425" xr:uid="{00000000-0005-0000-0000-0000D4630000}"/>
    <cellStyle name="Normal 9 3 4 2 6" xfId="25426" xr:uid="{00000000-0005-0000-0000-0000D5630000}"/>
    <cellStyle name="Normal 9 3 4 2 7" xfId="25427" xr:uid="{00000000-0005-0000-0000-0000D6630000}"/>
    <cellStyle name="Normal 9 3 4 3" xfId="25428" xr:uid="{00000000-0005-0000-0000-0000D7630000}"/>
    <cellStyle name="Normal 9 3 4 3 2" xfId="25429" xr:uid="{00000000-0005-0000-0000-0000D8630000}"/>
    <cellStyle name="Normal 9 3 4 3 2 2" xfId="25430" xr:uid="{00000000-0005-0000-0000-0000D9630000}"/>
    <cellStyle name="Normal 9 3 4 3 2 3" xfId="25431" xr:uid="{00000000-0005-0000-0000-0000DA630000}"/>
    <cellStyle name="Normal 9 3 4 3 3" xfId="25432" xr:uid="{00000000-0005-0000-0000-0000DB630000}"/>
    <cellStyle name="Normal 9 3 4 3 4" xfId="25433" xr:uid="{00000000-0005-0000-0000-0000DC630000}"/>
    <cellStyle name="Normal 9 3 4 4" xfId="25434" xr:uid="{00000000-0005-0000-0000-0000DD630000}"/>
    <cellStyle name="Normal 9 3 4 4 2" xfId="25435" xr:uid="{00000000-0005-0000-0000-0000DE630000}"/>
    <cellStyle name="Normal 9 3 4 4 2 2" xfId="25436" xr:uid="{00000000-0005-0000-0000-0000DF630000}"/>
    <cellStyle name="Normal 9 3 4 4 2 3" xfId="25437" xr:uid="{00000000-0005-0000-0000-0000E0630000}"/>
    <cellStyle name="Normal 9 3 4 4 3" xfId="25438" xr:uid="{00000000-0005-0000-0000-0000E1630000}"/>
    <cellStyle name="Normal 9 3 4 4 4" xfId="25439" xr:uid="{00000000-0005-0000-0000-0000E2630000}"/>
    <cellStyle name="Normal 9 3 4 5" xfId="25440" xr:uid="{00000000-0005-0000-0000-0000E3630000}"/>
    <cellStyle name="Normal 9 3 4 5 2" xfId="25441" xr:uid="{00000000-0005-0000-0000-0000E4630000}"/>
    <cellStyle name="Normal 9 3 4 5 2 2" xfId="25442" xr:uid="{00000000-0005-0000-0000-0000E5630000}"/>
    <cellStyle name="Normal 9 3 4 5 2 3" xfId="25443" xr:uid="{00000000-0005-0000-0000-0000E6630000}"/>
    <cellStyle name="Normal 9 3 4 5 3" xfId="25444" xr:uid="{00000000-0005-0000-0000-0000E7630000}"/>
    <cellStyle name="Normal 9 3 4 5 4" xfId="25445" xr:uid="{00000000-0005-0000-0000-0000E8630000}"/>
    <cellStyle name="Normal 9 3 4 6" xfId="25446" xr:uid="{00000000-0005-0000-0000-0000E9630000}"/>
    <cellStyle name="Normal 9 3 4 6 2" xfId="25447" xr:uid="{00000000-0005-0000-0000-0000EA630000}"/>
    <cellStyle name="Normal 9 3 4 6 3" xfId="25448" xr:uid="{00000000-0005-0000-0000-0000EB630000}"/>
    <cellStyle name="Normal 9 3 4 7" xfId="25449" xr:uid="{00000000-0005-0000-0000-0000EC630000}"/>
    <cellStyle name="Normal 9 3 4 8" xfId="25450" xr:uid="{00000000-0005-0000-0000-0000ED630000}"/>
    <cellStyle name="Normal 9 3 4 9" xfId="25451" xr:uid="{00000000-0005-0000-0000-0000EE630000}"/>
    <cellStyle name="Normal 9 3 5" xfId="25452" xr:uid="{00000000-0005-0000-0000-0000EF630000}"/>
    <cellStyle name="Normal 9 3 5 2" xfId="25453" xr:uid="{00000000-0005-0000-0000-0000F0630000}"/>
    <cellStyle name="Normal 9 3 5 2 2" xfId="25454" xr:uid="{00000000-0005-0000-0000-0000F1630000}"/>
    <cellStyle name="Normal 9 3 5 2 2 2" xfId="25455" xr:uid="{00000000-0005-0000-0000-0000F2630000}"/>
    <cellStyle name="Normal 9 3 5 2 2 2 2" xfId="25456" xr:uid="{00000000-0005-0000-0000-0000F3630000}"/>
    <cellStyle name="Normal 9 3 5 2 2 2 3" xfId="25457" xr:uid="{00000000-0005-0000-0000-0000F4630000}"/>
    <cellStyle name="Normal 9 3 5 2 2 3" xfId="25458" xr:uid="{00000000-0005-0000-0000-0000F5630000}"/>
    <cellStyle name="Normal 9 3 5 2 2 4" xfId="25459" xr:uid="{00000000-0005-0000-0000-0000F6630000}"/>
    <cellStyle name="Normal 9 3 5 2 3" xfId="25460" xr:uid="{00000000-0005-0000-0000-0000F7630000}"/>
    <cellStyle name="Normal 9 3 5 2 3 2" xfId="25461" xr:uid="{00000000-0005-0000-0000-0000F8630000}"/>
    <cellStyle name="Normal 9 3 5 2 3 2 2" xfId="25462" xr:uid="{00000000-0005-0000-0000-0000F9630000}"/>
    <cellStyle name="Normal 9 3 5 2 3 2 3" xfId="25463" xr:uid="{00000000-0005-0000-0000-0000FA630000}"/>
    <cellStyle name="Normal 9 3 5 2 3 3" xfId="25464" xr:uid="{00000000-0005-0000-0000-0000FB630000}"/>
    <cellStyle name="Normal 9 3 5 2 3 4" xfId="25465" xr:uid="{00000000-0005-0000-0000-0000FC630000}"/>
    <cellStyle name="Normal 9 3 5 2 4" xfId="25466" xr:uid="{00000000-0005-0000-0000-0000FD630000}"/>
    <cellStyle name="Normal 9 3 5 2 4 2" xfId="25467" xr:uid="{00000000-0005-0000-0000-0000FE630000}"/>
    <cellStyle name="Normal 9 3 5 2 4 2 2" xfId="25468" xr:uid="{00000000-0005-0000-0000-0000FF630000}"/>
    <cellStyle name="Normal 9 3 5 2 4 2 3" xfId="25469" xr:uid="{00000000-0005-0000-0000-000000640000}"/>
    <cellStyle name="Normal 9 3 5 2 4 3" xfId="25470" xr:uid="{00000000-0005-0000-0000-000001640000}"/>
    <cellStyle name="Normal 9 3 5 2 4 4" xfId="25471" xr:uid="{00000000-0005-0000-0000-000002640000}"/>
    <cellStyle name="Normal 9 3 5 2 5" xfId="25472" xr:uid="{00000000-0005-0000-0000-000003640000}"/>
    <cellStyle name="Normal 9 3 5 2 5 2" xfId="25473" xr:uid="{00000000-0005-0000-0000-000004640000}"/>
    <cellStyle name="Normal 9 3 5 2 5 3" xfId="25474" xr:uid="{00000000-0005-0000-0000-000005640000}"/>
    <cellStyle name="Normal 9 3 5 2 6" xfId="25475" xr:uid="{00000000-0005-0000-0000-000006640000}"/>
    <cellStyle name="Normal 9 3 5 2 7" xfId="25476" xr:uid="{00000000-0005-0000-0000-000007640000}"/>
    <cellStyle name="Normal 9 3 5 3" xfId="25477" xr:uid="{00000000-0005-0000-0000-000008640000}"/>
    <cellStyle name="Normal 9 3 5 3 2" xfId="25478" xr:uid="{00000000-0005-0000-0000-000009640000}"/>
    <cellStyle name="Normal 9 3 5 3 2 2" xfId="25479" xr:uid="{00000000-0005-0000-0000-00000A640000}"/>
    <cellStyle name="Normal 9 3 5 3 2 3" xfId="25480" xr:uid="{00000000-0005-0000-0000-00000B640000}"/>
    <cellStyle name="Normal 9 3 5 3 3" xfId="25481" xr:uid="{00000000-0005-0000-0000-00000C640000}"/>
    <cellStyle name="Normal 9 3 5 3 4" xfId="25482" xr:uid="{00000000-0005-0000-0000-00000D640000}"/>
    <cellStyle name="Normal 9 3 5 4" xfId="25483" xr:uid="{00000000-0005-0000-0000-00000E640000}"/>
    <cellStyle name="Normal 9 3 5 4 2" xfId="25484" xr:uid="{00000000-0005-0000-0000-00000F640000}"/>
    <cellStyle name="Normal 9 3 5 4 2 2" xfId="25485" xr:uid="{00000000-0005-0000-0000-000010640000}"/>
    <cellStyle name="Normal 9 3 5 4 2 3" xfId="25486" xr:uid="{00000000-0005-0000-0000-000011640000}"/>
    <cellStyle name="Normal 9 3 5 4 3" xfId="25487" xr:uid="{00000000-0005-0000-0000-000012640000}"/>
    <cellStyle name="Normal 9 3 5 4 4" xfId="25488" xr:uid="{00000000-0005-0000-0000-000013640000}"/>
    <cellStyle name="Normal 9 3 5 5" xfId="25489" xr:uid="{00000000-0005-0000-0000-000014640000}"/>
    <cellStyle name="Normal 9 3 5 5 2" xfId="25490" xr:uid="{00000000-0005-0000-0000-000015640000}"/>
    <cellStyle name="Normal 9 3 5 5 2 2" xfId="25491" xr:uid="{00000000-0005-0000-0000-000016640000}"/>
    <cellStyle name="Normal 9 3 5 5 2 3" xfId="25492" xr:uid="{00000000-0005-0000-0000-000017640000}"/>
    <cellStyle name="Normal 9 3 5 5 3" xfId="25493" xr:uid="{00000000-0005-0000-0000-000018640000}"/>
    <cellStyle name="Normal 9 3 5 5 4" xfId="25494" xr:uid="{00000000-0005-0000-0000-000019640000}"/>
    <cellStyle name="Normal 9 3 5 6" xfId="25495" xr:uid="{00000000-0005-0000-0000-00001A640000}"/>
    <cellStyle name="Normal 9 3 5 6 2" xfId="25496" xr:uid="{00000000-0005-0000-0000-00001B640000}"/>
    <cellStyle name="Normal 9 3 5 6 3" xfId="25497" xr:uid="{00000000-0005-0000-0000-00001C640000}"/>
    <cellStyle name="Normal 9 3 5 7" xfId="25498" xr:uid="{00000000-0005-0000-0000-00001D640000}"/>
    <cellStyle name="Normal 9 3 5 8" xfId="25499" xr:uid="{00000000-0005-0000-0000-00001E640000}"/>
    <cellStyle name="Normal 9 3 5 9" xfId="25500" xr:uid="{00000000-0005-0000-0000-00001F640000}"/>
    <cellStyle name="Normal 9 3 6" xfId="25501" xr:uid="{00000000-0005-0000-0000-000020640000}"/>
    <cellStyle name="Normal 9 3 6 2" xfId="25502" xr:uid="{00000000-0005-0000-0000-000021640000}"/>
    <cellStyle name="Normal 9 3 6 2 2" xfId="25503" xr:uid="{00000000-0005-0000-0000-000022640000}"/>
    <cellStyle name="Normal 9 3 6 2 2 2" xfId="25504" xr:uid="{00000000-0005-0000-0000-000023640000}"/>
    <cellStyle name="Normal 9 3 6 2 2 2 2" xfId="25505" xr:uid="{00000000-0005-0000-0000-000024640000}"/>
    <cellStyle name="Normal 9 3 6 2 2 2 3" xfId="25506" xr:uid="{00000000-0005-0000-0000-000025640000}"/>
    <cellStyle name="Normal 9 3 6 2 2 3" xfId="25507" xr:uid="{00000000-0005-0000-0000-000026640000}"/>
    <cellStyle name="Normal 9 3 6 2 2 4" xfId="25508" xr:uid="{00000000-0005-0000-0000-000027640000}"/>
    <cellStyle name="Normal 9 3 6 2 3" xfId="25509" xr:uid="{00000000-0005-0000-0000-000028640000}"/>
    <cellStyle name="Normal 9 3 6 2 3 2" xfId="25510" xr:uid="{00000000-0005-0000-0000-000029640000}"/>
    <cellStyle name="Normal 9 3 6 2 3 2 2" xfId="25511" xr:uid="{00000000-0005-0000-0000-00002A640000}"/>
    <cellStyle name="Normal 9 3 6 2 3 2 3" xfId="25512" xr:uid="{00000000-0005-0000-0000-00002B640000}"/>
    <cellStyle name="Normal 9 3 6 2 3 3" xfId="25513" xr:uid="{00000000-0005-0000-0000-00002C640000}"/>
    <cellStyle name="Normal 9 3 6 2 3 4" xfId="25514" xr:uid="{00000000-0005-0000-0000-00002D640000}"/>
    <cellStyle name="Normal 9 3 6 2 4" xfId="25515" xr:uid="{00000000-0005-0000-0000-00002E640000}"/>
    <cellStyle name="Normal 9 3 6 2 4 2" xfId="25516" xr:uid="{00000000-0005-0000-0000-00002F640000}"/>
    <cellStyle name="Normal 9 3 6 2 4 2 2" xfId="25517" xr:uid="{00000000-0005-0000-0000-000030640000}"/>
    <cellStyle name="Normal 9 3 6 2 4 2 3" xfId="25518" xr:uid="{00000000-0005-0000-0000-000031640000}"/>
    <cellStyle name="Normal 9 3 6 2 4 3" xfId="25519" xr:uid="{00000000-0005-0000-0000-000032640000}"/>
    <cellStyle name="Normal 9 3 6 2 4 4" xfId="25520" xr:uid="{00000000-0005-0000-0000-000033640000}"/>
    <cellStyle name="Normal 9 3 6 2 5" xfId="25521" xr:uid="{00000000-0005-0000-0000-000034640000}"/>
    <cellStyle name="Normal 9 3 6 2 5 2" xfId="25522" xr:uid="{00000000-0005-0000-0000-000035640000}"/>
    <cellStyle name="Normal 9 3 6 2 5 3" xfId="25523" xr:uid="{00000000-0005-0000-0000-000036640000}"/>
    <cellStyle name="Normal 9 3 6 2 6" xfId="25524" xr:uid="{00000000-0005-0000-0000-000037640000}"/>
    <cellStyle name="Normal 9 3 6 2 7" xfId="25525" xr:uid="{00000000-0005-0000-0000-000038640000}"/>
    <cellStyle name="Normal 9 3 6 3" xfId="25526" xr:uid="{00000000-0005-0000-0000-000039640000}"/>
    <cellStyle name="Normal 9 3 6 3 2" xfId="25527" xr:uid="{00000000-0005-0000-0000-00003A640000}"/>
    <cellStyle name="Normal 9 3 6 3 2 2" xfId="25528" xr:uid="{00000000-0005-0000-0000-00003B640000}"/>
    <cellStyle name="Normal 9 3 6 3 2 3" xfId="25529" xr:uid="{00000000-0005-0000-0000-00003C640000}"/>
    <cellStyle name="Normal 9 3 6 3 3" xfId="25530" xr:uid="{00000000-0005-0000-0000-00003D640000}"/>
    <cellStyle name="Normal 9 3 6 3 4" xfId="25531" xr:uid="{00000000-0005-0000-0000-00003E640000}"/>
    <cellStyle name="Normal 9 3 6 4" xfId="25532" xr:uid="{00000000-0005-0000-0000-00003F640000}"/>
    <cellStyle name="Normal 9 3 6 4 2" xfId="25533" xr:uid="{00000000-0005-0000-0000-000040640000}"/>
    <cellStyle name="Normal 9 3 6 4 2 2" xfId="25534" xr:uid="{00000000-0005-0000-0000-000041640000}"/>
    <cellStyle name="Normal 9 3 6 4 2 3" xfId="25535" xr:uid="{00000000-0005-0000-0000-000042640000}"/>
    <cellStyle name="Normal 9 3 6 4 3" xfId="25536" xr:uid="{00000000-0005-0000-0000-000043640000}"/>
    <cellStyle name="Normal 9 3 6 4 4" xfId="25537" xr:uid="{00000000-0005-0000-0000-000044640000}"/>
    <cellStyle name="Normal 9 3 6 5" xfId="25538" xr:uid="{00000000-0005-0000-0000-000045640000}"/>
    <cellStyle name="Normal 9 3 6 5 2" xfId="25539" xr:uid="{00000000-0005-0000-0000-000046640000}"/>
    <cellStyle name="Normal 9 3 6 5 2 2" xfId="25540" xr:uid="{00000000-0005-0000-0000-000047640000}"/>
    <cellStyle name="Normal 9 3 6 5 2 3" xfId="25541" xr:uid="{00000000-0005-0000-0000-000048640000}"/>
    <cellStyle name="Normal 9 3 6 5 3" xfId="25542" xr:uid="{00000000-0005-0000-0000-000049640000}"/>
    <cellStyle name="Normal 9 3 6 5 4" xfId="25543" xr:uid="{00000000-0005-0000-0000-00004A640000}"/>
    <cellStyle name="Normal 9 3 6 6" xfId="25544" xr:uid="{00000000-0005-0000-0000-00004B640000}"/>
    <cellStyle name="Normal 9 3 6 6 2" xfId="25545" xr:uid="{00000000-0005-0000-0000-00004C640000}"/>
    <cellStyle name="Normal 9 3 6 6 3" xfId="25546" xr:uid="{00000000-0005-0000-0000-00004D640000}"/>
    <cellStyle name="Normal 9 3 6 7" xfId="25547" xr:uid="{00000000-0005-0000-0000-00004E640000}"/>
    <cellStyle name="Normal 9 3 6 8" xfId="25548" xr:uid="{00000000-0005-0000-0000-00004F640000}"/>
    <cellStyle name="Normal 9 3 6 9" xfId="25549" xr:uid="{00000000-0005-0000-0000-000050640000}"/>
    <cellStyle name="Normal 9 3 7" xfId="25550" xr:uid="{00000000-0005-0000-0000-000051640000}"/>
    <cellStyle name="Normal 9 3 7 2" xfId="25551" xr:uid="{00000000-0005-0000-0000-000052640000}"/>
    <cellStyle name="Normal 9 3 7 2 2" xfId="25552" xr:uid="{00000000-0005-0000-0000-000053640000}"/>
    <cellStyle name="Normal 9 3 7 2 2 2" xfId="25553" xr:uid="{00000000-0005-0000-0000-000054640000}"/>
    <cellStyle name="Normal 9 3 7 2 2 2 2" xfId="25554" xr:uid="{00000000-0005-0000-0000-000055640000}"/>
    <cellStyle name="Normal 9 3 7 2 2 2 3" xfId="25555" xr:uid="{00000000-0005-0000-0000-000056640000}"/>
    <cellStyle name="Normal 9 3 7 2 2 3" xfId="25556" xr:uid="{00000000-0005-0000-0000-000057640000}"/>
    <cellStyle name="Normal 9 3 7 2 2 4" xfId="25557" xr:uid="{00000000-0005-0000-0000-000058640000}"/>
    <cellStyle name="Normal 9 3 7 2 3" xfId="25558" xr:uid="{00000000-0005-0000-0000-000059640000}"/>
    <cellStyle name="Normal 9 3 7 2 3 2" xfId="25559" xr:uid="{00000000-0005-0000-0000-00005A640000}"/>
    <cellStyle name="Normal 9 3 7 2 3 2 2" xfId="25560" xr:uid="{00000000-0005-0000-0000-00005B640000}"/>
    <cellStyle name="Normal 9 3 7 2 3 2 3" xfId="25561" xr:uid="{00000000-0005-0000-0000-00005C640000}"/>
    <cellStyle name="Normal 9 3 7 2 3 3" xfId="25562" xr:uid="{00000000-0005-0000-0000-00005D640000}"/>
    <cellStyle name="Normal 9 3 7 2 3 4" xfId="25563" xr:uid="{00000000-0005-0000-0000-00005E640000}"/>
    <cellStyle name="Normal 9 3 7 2 4" xfId="25564" xr:uid="{00000000-0005-0000-0000-00005F640000}"/>
    <cellStyle name="Normal 9 3 7 2 4 2" xfId="25565" xr:uid="{00000000-0005-0000-0000-000060640000}"/>
    <cellStyle name="Normal 9 3 7 2 4 2 2" xfId="25566" xr:uid="{00000000-0005-0000-0000-000061640000}"/>
    <cellStyle name="Normal 9 3 7 2 4 2 3" xfId="25567" xr:uid="{00000000-0005-0000-0000-000062640000}"/>
    <cellStyle name="Normal 9 3 7 2 4 3" xfId="25568" xr:uid="{00000000-0005-0000-0000-000063640000}"/>
    <cellStyle name="Normal 9 3 7 2 4 4" xfId="25569" xr:uid="{00000000-0005-0000-0000-000064640000}"/>
    <cellStyle name="Normal 9 3 7 2 5" xfId="25570" xr:uid="{00000000-0005-0000-0000-000065640000}"/>
    <cellStyle name="Normal 9 3 7 2 5 2" xfId="25571" xr:uid="{00000000-0005-0000-0000-000066640000}"/>
    <cellStyle name="Normal 9 3 7 2 5 3" xfId="25572" xr:uid="{00000000-0005-0000-0000-000067640000}"/>
    <cellStyle name="Normal 9 3 7 2 6" xfId="25573" xr:uid="{00000000-0005-0000-0000-000068640000}"/>
    <cellStyle name="Normal 9 3 7 2 7" xfId="25574" xr:uid="{00000000-0005-0000-0000-000069640000}"/>
    <cellStyle name="Normal 9 3 7 3" xfId="25575" xr:uid="{00000000-0005-0000-0000-00006A640000}"/>
    <cellStyle name="Normal 9 3 7 3 2" xfId="25576" xr:uid="{00000000-0005-0000-0000-00006B640000}"/>
    <cellStyle name="Normal 9 3 7 3 2 2" xfId="25577" xr:uid="{00000000-0005-0000-0000-00006C640000}"/>
    <cellStyle name="Normal 9 3 7 3 2 3" xfId="25578" xr:uid="{00000000-0005-0000-0000-00006D640000}"/>
    <cellStyle name="Normal 9 3 7 3 3" xfId="25579" xr:uid="{00000000-0005-0000-0000-00006E640000}"/>
    <cellStyle name="Normal 9 3 7 3 4" xfId="25580" xr:uid="{00000000-0005-0000-0000-00006F640000}"/>
    <cellStyle name="Normal 9 3 7 4" xfId="25581" xr:uid="{00000000-0005-0000-0000-000070640000}"/>
    <cellStyle name="Normal 9 3 7 4 2" xfId="25582" xr:uid="{00000000-0005-0000-0000-000071640000}"/>
    <cellStyle name="Normal 9 3 7 4 2 2" xfId="25583" xr:uid="{00000000-0005-0000-0000-000072640000}"/>
    <cellStyle name="Normal 9 3 7 4 2 3" xfId="25584" xr:uid="{00000000-0005-0000-0000-000073640000}"/>
    <cellStyle name="Normal 9 3 7 4 3" xfId="25585" xr:uid="{00000000-0005-0000-0000-000074640000}"/>
    <cellStyle name="Normal 9 3 7 4 4" xfId="25586" xr:uid="{00000000-0005-0000-0000-000075640000}"/>
    <cellStyle name="Normal 9 3 7 5" xfId="25587" xr:uid="{00000000-0005-0000-0000-000076640000}"/>
    <cellStyle name="Normal 9 3 7 5 2" xfId="25588" xr:uid="{00000000-0005-0000-0000-000077640000}"/>
    <cellStyle name="Normal 9 3 7 5 2 2" xfId="25589" xr:uid="{00000000-0005-0000-0000-000078640000}"/>
    <cellStyle name="Normal 9 3 7 5 2 3" xfId="25590" xr:uid="{00000000-0005-0000-0000-000079640000}"/>
    <cellStyle name="Normal 9 3 7 5 3" xfId="25591" xr:uid="{00000000-0005-0000-0000-00007A640000}"/>
    <cellStyle name="Normal 9 3 7 5 4" xfId="25592" xr:uid="{00000000-0005-0000-0000-00007B640000}"/>
    <cellStyle name="Normal 9 3 7 6" xfId="25593" xr:uid="{00000000-0005-0000-0000-00007C640000}"/>
    <cellStyle name="Normal 9 3 7 6 2" xfId="25594" xr:uid="{00000000-0005-0000-0000-00007D640000}"/>
    <cellStyle name="Normal 9 3 7 6 3" xfId="25595" xr:uid="{00000000-0005-0000-0000-00007E640000}"/>
    <cellStyle name="Normal 9 3 7 7" xfId="25596" xr:uid="{00000000-0005-0000-0000-00007F640000}"/>
    <cellStyle name="Normal 9 3 7 8" xfId="25597" xr:uid="{00000000-0005-0000-0000-000080640000}"/>
    <cellStyle name="Normal 9 3 7 9" xfId="25598" xr:uid="{00000000-0005-0000-0000-000081640000}"/>
    <cellStyle name="Normal 9 3 8" xfId="25599" xr:uid="{00000000-0005-0000-0000-000082640000}"/>
    <cellStyle name="Normal 9 3 8 2" xfId="25600" xr:uid="{00000000-0005-0000-0000-000083640000}"/>
    <cellStyle name="Normal 9 3 8 2 2" xfId="25601" xr:uid="{00000000-0005-0000-0000-000084640000}"/>
    <cellStyle name="Normal 9 3 8 2 2 2" xfId="25602" xr:uid="{00000000-0005-0000-0000-000085640000}"/>
    <cellStyle name="Normal 9 3 8 2 2 3" xfId="25603" xr:uid="{00000000-0005-0000-0000-000086640000}"/>
    <cellStyle name="Normal 9 3 8 2 3" xfId="25604" xr:uid="{00000000-0005-0000-0000-000087640000}"/>
    <cellStyle name="Normal 9 3 8 2 4" xfId="25605" xr:uid="{00000000-0005-0000-0000-000088640000}"/>
    <cellStyle name="Normal 9 3 8 3" xfId="25606" xr:uid="{00000000-0005-0000-0000-000089640000}"/>
    <cellStyle name="Normal 9 3 8 3 2" xfId="25607" xr:uid="{00000000-0005-0000-0000-00008A640000}"/>
    <cellStyle name="Normal 9 3 8 3 2 2" xfId="25608" xr:uid="{00000000-0005-0000-0000-00008B640000}"/>
    <cellStyle name="Normal 9 3 8 3 2 3" xfId="25609" xr:uid="{00000000-0005-0000-0000-00008C640000}"/>
    <cellStyle name="Normal 9 3 8 3 3" xfId="25610" xr:uid="{00000000-0005-0000-0000-00008D640000}"/>
    <cellStyle name="Normal 9 3 8 3 4" xfId="25611" xr:uid="{00000000-0005-0000-0000-00008E640000}"/>
    <cellStyle name="Normal 9 3 8 4" xfId="25612" xr:uid="{00000000-0005-0000-0000-00008F640000}"/>
    <cellStyle name="Normal 9 3 8 4 2" xfId="25613" xr:uid="{00000000-0005-0000-0000-000090640000}"/>
    <cellStyle name="Normal 9 3 8 4 2 2" xfId="25614" xr:uid="{00000000-0005-0000-0000-000091640000}"/>
    <cellStyle name="Normal 9 3 8 4 2 3" xfId="25615" xr:uid="{00000000-0005-0000-0000-000092640000}"/>
    <cellStyle name="Normal 9 3 8 4 3" xfId="25616" xr:uid="{00000000-0005-0000-0000-000093640000}"/>
    <cellStyle name="Normal 9 3 8 4 4" xfId="25617" xr:uid="{00000000-0005-0000-0000-000094640000}"/>
    <cellStyle name="Normal 9 3 8 5" xfId="25618" xr:uid="{00000000-0005-0000-0000-000095640000}"/>
    <cellStyle name="Normal 9 3 8 5 2" xfId="25619" xr:uid="{00000000-0005-0000-0000-000096640000}"/>
    <cellStyle name="Normal 9 3 8 5 3" xfId="25620" xr:uid="{00000000-0005-0000-0000-000097640000}"/>
    <cellStyle name="Normal 9 3 8 6" xfId="25621" xr:uid="{00000000-0005-0000-0000-000098640000}"/>
    <cellStyle name="Normal 9 3 8 7" xfId="25622" xr:uid="{00000000-0005-0000-0000-000099640000}"/>
    <cellStyle name="Normal 9 3 9" xfId="25623" xr:uid="{00000000-0005-0000-0000-00009A640000}"/>
    <cellStyle name="Normal 9 4" xfId="25624" xr:uid="{00000000-0005-0000-0000-00009B640000}"/>
    <cellStyle name="Normal 9 4 10" xfId="25625" xr:uid="{00000000-0005-0000-0000-00009C640000}"/>
    <cellStyle name="Normal 9 4 2" xfId="25626" xr:uid="{00000000-0005-0000-0000-00009D640000}"/>
    <cellStyle name="Normal 9 4 2 2" xfId="25627" xr:uid="{00000000-0005-0000-0000-00009E640000}"/>
    <cellStyle name="Normal 9 4 2 2 2" xfId="25628" xr:uid="{00000000-0005-0000-0000-00009F640000}"/>
    <cellStyle name="Normal 9 4 2 2 2 2" xfId="25629" xr:uid="{00000000-0005-0000-0000-0000A0640000}"/>
    <cellStyle name="Normal 9 4 2 2 2 2 2" xfId="25630" xr:uid="{00000000-0005-0000-0000-0000A1640000}"/>
    <cellStyle name="Normal 9 4 2 2 2 2 3" xfId="25631" xr:uid="{00000000-0005-0000-0000-0000A2640000}"/>
    <cellStyle name="Normal 9 4 2 2 2 3" xfId="25632" xr:uid="{00000000-0005-0000-0000-0000A3640000}"/>
    <cellStyle name="Normal 9 4 2 2 2 4" xfId="25633" xr:uid="{00000000-0005-0000-0000-0000A4640000}"/>
    <cellStyle name="Normal 9 4 2 2 3" xfId="25634" xr:uid="{00000000-0005-0000-0000-0000A5640000}"/>
    <cellStyle name="Normal 9 4 2 2 3 2" xfId="25635" xr:uid="{00000000-0005-0000-0000-0000A6640000}"/>
    <cellStyle name="Normal 9 4 2 2 3 2 2" xfId="25636" xr:uid="{00000000-0005-0000-0000-0000A7640000}"/>
    <cellStyle name="Normal 9 4 2 2 3 2 3" xfId="25637" xr:uid="{00000000-0005-0000-0000-0000A8640000}"/>
    <cellStyle name="Normal 9 4 2 2 3 3" xfId="25638" xr:uid="{00000000-0005-0000-0000-0000A9640000}"/>
    <cellStyle name="Normal 9 4 2 2 3 4" xfId="25639" xr:uid="{00000000-0005-0000-0000-0000AA640000}"/>
    <cellStyle name="Normal 9 4 2 2 4" xfId="25640" xr:uid="{00000000-0005-0000-0000-0000AB640000}"/>
    <cellStyle name="Normal 9 4 2 2 4 2" xfId="25641" xr:uid="{00000000-0005-0000-0000-0000AC640000}"/>
    <cellStyle name="Normal 9 4 2 2 4 2 2" xfId="25642" xr:uid="{00000000-0005-0000-0000-0000AD640000}"/>
    <cellStyle name="Normal 9 4 2 2 4 2 3" xfId="25643" xr:uid="{00000000-0005-0000-0000-0000AE640000}"/>
    <cellStyle name="Normal 9 4 2 2 4 3" xfId="25644" xr:uid="{00000000-0005-0000-0000-0000AF640000}"/>
    <cellStyle name="Normal 9 4 2 2 4 4" xfId="25645" xr:uid="{00000000-0005-0000-0000-0000B0640000}"/>
    <cellStyle name="Normal 9 4 2 2 5" xfId="25646" xr:uid="{00000000-0005-0000-0000-0000B1640000}"/>
    <cellStyle name="Normal 9 4 2 2 5 2" xfId="25647" xr:uid="{00000000-0005-0000-0000-0000B2640000}"/>
    <cellStyle name="Normal 9 4 2 2 5 3" xfId="25648" xr:uid="{00000000-0005-0000-0000-0000B3640000}"/>
    <cellStyle name="Normal 9 4 2 2 6" xfId="25649" xr:uid="{00000000-0005-0000-0000-0000B4640000}"/>
    <cellStyle name="Normal 9 4 2 2 7" xfId="25650" xr:uid="{00000000-0005-0000-0000-0000B5640000}"/>
    <cellStyle name="Normal 9 4 2 3" xfId="25651" xr:uid="{00000000-0005-0000-0000-0000B6640000}"/>
    <cellStyle name="Normal 9 4 2 3 2" xfId="25652" xr:uid="{00000000-0005-0000-0000-0000B7640000}"/>
    <cellStyle name="Normal 9 4 2 3 2 2" xfId="25653" xr:uid="{00000000-0005-0000-0000-0000B8640000}"/>
    <cellStyle name="Normal 9 4 2 3 2 3" xfId="25654" xr:uid="{00000000-0005-0000-0000-0000B9640000}"/>
    <cellStyle name="Normal 9 4 2 3 3" xfId="25655" xr:uid="{00000000-0005-0000-0000-0000BA640000}"/>
    <cellStyle name="Normal 9 4 2 3 4" xfId="25656" xr:uid="{00000000-0005-0000-0000-0000BB640000}"/>
    <cellStyle name="Normal 9 4 2 4" xfId="25657" xr:uid="{00000000-0005-0000-0000-0000BC640000}"/>
    <cellStyle name="Normal 9 4 2 4 2" xfId="25658" xr:uid="{00000000-0005-0000-0000-0000BD640000}"/>
    <cellStyle name="Normal 9 4 2 4 2 2" xfId="25659" xr:uid="{00000000-0005-0000-0000-0000BE640000}"/>
    <cellStyle name="Normal 9 4 2 4 2 3" xfId="25660" xr:uid="{00000000-0005-0000-0000-0000BF640000}"/>
    <cellStyle name="Normal 9 4 2 4 3" xfId="25661" xr:uid="{00000000-0005-0000-0000-0000C0640000}"/>
    <cellStyle name="Normal 9 4 2 4 4" xfId="25662" xr:uid="{00000000-0005-0000-0000-0000C1640000}"/>
    <cellStyle name="Normal 9 4 2 5" xfId="25663" xr:uid="{00000000-0005-0000-0000-0000C2640000}"/>
    <cellStyle name="Normal 9 4 2 5 2" xfId="25664" xr:uid="{00000000-0005-0000-0000-0000C3640000}"/>
    <cellStyle name="Normal 9 4 2 5 2 2" xfId="25665" xr:uid="{00000000-0005-0000-0000-0000C4640000}"/>
    <cellStyle name="Normal 9 4 2 5 2 3" xfId="25666" xr:uid="{00000000-0005-0000-0000-0000C5640000}"/>
    <cellStyle name="Normal 9 4 2 5 3" xfId="25667" xr:uid="{00000000-0005-0000-0000-0000C6640000}"/>
    <cellStyle name="Normal 9 4 2 5 4" xfId="25668" xr:uid="{00000000-0005-0000-0000-0000C7640000}"/>
    <cellStyle name="Normal 9 4 2 6" xfId="25669" xr:uid="{00000000-0005-0000-0000-0000C8640000}"/>
    <cellStyle name="Normal 9 4 2 6 2" xfId="25670" xr:uid="{00000000-0005-0000-0000-0000C9640000}"/>
    <cellStyle name="Normal 9 4 2 6 3" xfId="25671" xr:uid="{00000000-0005-0000-0000-0000CA640000}"/>
    <cellStyle name="Normal 9 4 2 7" xfId="25672" xr:uid="{00000000-0005-0000-0000-0000CB640000}"/>
    <cellStyle name="Normal 9 4 2 8" xfId="25673" xr:uid="{00000000-0005-0000-0000-0000CC640000}"/>
    <cellStyle name="Normal 9 4 2 9" xfId="25674" xr:uid="{00000000-0005-0000-0000-0000CD640000}"/>
    <cellStyle name="Normal 9 4 3" xfId="25675" xr:uid="{00000000-0005-0000-0000-0000CE640000}"/>
    <cellStyle name="Normal 9 4 3 2" xfId="25676" xr:uid="{00000000-0005-0000-0000-0000CF640000}"/>
    <cellStyle name="Normal 9 4 3 2 2" xfId="25677" xr:uid="{00000000-0005-0000-0000-0000D0640000}"/>
    <cellStyle name="Normal 9 4 3 2 2 2" xfId="25678" xr:uid="{00000000-0005-0000-0000-0000D1640000}"/>
    <cellStyle name="Normal 9 4 3 2 2 3" xfId="25679" xr:uid="{00000000-0005-0000-0000-0000D2640000}"/>
    <cellStyle name="Normal 9 4 3 2 3" xfId="25680" xr:uid="{00000000-0005-0000-0000-0000D3640000}"/>
    <cellStyle name="Normal 9 4 3 2 4" xfId="25681" xr:uid="{00000000-0005-0000-0000-0000D4640000}"/>
    <cellStyle name="Normal 9 4 3 3" xfId="25682" xr:uid="{00000000-0005-0000-0000-0000D5640000}"/>
    <cellStyle name="Normal 9 4 3 3 2" xfId="25683" xr:uid="{00000000-0005-0000-0000-0000D6640000}"/>
    <cellStyle name="Normal 9 4 3 3 2 2" xfId="25684" xr:uid="{00000000-0005-0000-0000-0000D7640000}"/>
    <cellStyle name="Normal 9 4 3 3 2 3" xfId="25685" xr:uid="{00000000-0005-0000-0000-0000D8640000}"/>
    <cellStyle name="Normal 9 4 3 3 3" xfId="25686" xr:uid="{00000000-0005-0000-0000-0000D9640000}"/>
    <cellStyle name="Normal 9 4 3 3 4" xfId="25687" xr:uid="{00000000-0005-0000-0000-0000DA640000}"/>
    <cellStyle name="Normal 9 4 3 4" xfId="25688" xr:uid="{00000000-0005-0000-0000-0000DB640000}"/>
    <cellStyle name="Normal 9 4 3 4 2" xfId="25689" xr:uid="{00000000-0005-0000-0000-0000DC640000}"/>
    <cellStyle name="Normal 9 4 3 4 2 2" xfId="25690" xr:uid="{00000000-0005-0000-0000-0000DD640000}"/>
    <cellStyle name="Normal 9 4 3 4 2 3" xfId="25691" xr:uid="{00000000-0005-0000-0000-0000DE640000}"/>
    <cellStyle name="Normal 9 4 3 4 3" xfId="25692" xr:uid="{00000000-0005-0000-0000-0000DF640000}"/>
    <cellStyle name="Normal 9 4 3 4 4" xfId="25693" xr:uid="{00000000-0005-0000-0000-0000E0640000}"/>
    <cellStyle name="Normal 9 4 3 5" xfId="25694" xr:uid="{00000000-0005-0000-0000-0000E1640000}"/>
    <cellStyle name="Normal 9 4 3 5 2" xfId="25695" xr:uid="{00000000-0005-0000-0000-0000E2640000}"/>
    <cellStyle name="Normal 9 4 3 5 3" xfId="25696" xr:uid="{00000000-0005-0000-0000-0000E3640000}"/>
    <cellStyle name="Normal 9 4 3 6" xfId="25697" xr:uid="{00000000-0005-0000-0000-0000E4640000}"/>
    <cellStyle name="Normal 9 4 3 7" xfId="25698" xr:uid="{00000000-0005-0000-0000-0000E5640000}"/>
    <cellStyle name="Normal 9 4 3 8" xfId="25699" xr:uid="{00000000-0005-0000-0000-0000E6640000}"/>
    <cellStyle name="Normal 9 4 4" xfId="25700" xr:uid="{00000000-0005-0000-0000-0000E7640000}"/>
    <cellStyle name="Normal 9 4 4 2" xfId="25701" xr:uid="{00000000-0005-0000-0000-0000E8640000}"/>
    <cellStyle name="Normal 9 4 4 2 2" xfId="25702" xr:uid="{00000000-0005-0000-0000-0000E9640000}"/>
    <cellStyle name="Normal 9 4 4 2 3" xfId="25703" xr:uid="{00000000-0005-0000-0000-0000EA640000}"/>
    <cellStyle name="Normal 9 4 4 3" xfId="25704" xr:uid="{00000000-0005-0000-0000-0000EB640000}"/>
    <cellStyle name="Normal 9 4 4 4" xfId="25705" xr:uid="{00000000-0005-0000-0000-0000EC640000}"/>
    <cellStyle name="Normal 9 4 5" xfId="25706" xr:uid="{00000000-0005-0000-0000-0000ED640000}"/>
    <cellStyle name="Normal 9 4 5 2" xfId="25707" xr:uid="{00000000-0005-0000-0000-0000EE640000}"/>
    <cellStyle name="Normal 9 4 5 2 2" xfId="25708" xr:uid="{00000000-0005-0000-0000-0000EF640000}"/>
    <cellStyle name="Normal 9 4 5 2 3" xfId="25709" xr:uid="{00000000-0005-0000-0000-0000F0640000}"/>
    <cellStyle name="Normal 9 4 5 3" xfId="25710" xr:uid="{00000000-0005-0000-0000-0000F1640000}"/>
    <cellStyle name="Normal 9 4 5 4" xfId="25711" xr:uid="{00000000-0005-0000-0000-0000F2640000}"/>
    <cellStyle name="Normal 9 4 6" xfId="25712" xr:uid="{00000000-0005-0000-0000-0000F3640000}"/>
    <cellStyle name="Normal 9 4 6 2" xfId="25713" xr:uid="{00000000-0005-0000-0000-0000F4640000}"/>
    <cellStyle name="Normal 9 4 6 2 2" xfId="25714" xr:uid="{00000000-0005-0000-0000-0000F5640000}"/>
    <cellStyle name="Normal 9 4 6 2 3" xfId="25715" xr:uid="{00000000-0005-0000-0000-0000F6640000}"/>
    <cellStyle name="Normal 9 4 6 3" xfId="25716" xr:uid="{00000000-0005-0000-0000-0000F7640000}"/>
    <cellStyle name="Normal 9 4 6 4" xfId="25717" xr:uid="{00000000-0005-0000-0000-0000F8640000}"/>
    <cellStyle name="Normal 9 4 7" xfId="25718" xr:uid="{00000000-0005-0000-0000-0000F9640000}"/>
    <cellStyle name="Normal 9 4 7 2" xfId="25719" xr:uid="{00000000-0005-0000-0000-0000FA640000}"/>
    <cellStyle name="Normal 9 4 7 3" xfId="25720" xr:uid="{00000000-0005-0000-0000-0000FB640000}"/>
    <cellStyle name="Normal 9 4 8" xfId="25721" xr:uid="{00000000-0005-0000-0000-0000FC640000}"/>
    <cellStyle name="Normal 9 4 9" xfId="25722" xr:uid="{00000000-0005-0000-0000-0000FD640000}"/>
    <cellStyle name="Normal 9 5" xfId="25723" xr:uid="{00000000-0005-0000-0000-0000FE640000}"/>
    <cellStyle name="Normal 9 5 10" xfId="25724" xr:uid="{00000000-0005-0000-0000-0000FF640000}"/>
    <cellStyle name="Normal 9 5 2" xfId="25725" xr:uid="{00000000-0005-0000-0000-000000650000}"/>
    <cellStyle name="Normal 9 5 2 2" xfId="25726" xr:uid="{00000000-0005-0000-0000-000001650000}"/>
    <cellStyle name="Normal 9 5 2 2 2" xfId="25727" xr:uid="{00000000-0005-0000-0000-000002650000}"/>
    <cellStyle name="Normal 9 5 2 2 2 2" xfId="25728" xr:uid="{00000000-0005-0000-0000-000003650000}"/>
    <cellStyle name="Normal 9 5 2 2 2 2 2" xfId="25729" xr:uid="{00000000-0005-0000-0000-000004650000}"/>
    <cellStyle name="Normal 9 5 2 2 2 2 3" xfId="25730" xr:uid="{00000000-0005-0000-0000-000005650000}"/>
    <cellStyle name="Normal 9 5 2 2 2 3" xfId="25731" xr:uid="{00000000-0005-0000-0000-000006650000}"/>
    <cellStyle name="Normal 9 5 2 2 2 4" xfId="25732" xr:uid="{00000000-0005-0000-0000-000007650000}"/>
    <cellStyle name="Normal 9 5 2 2 3" xfId="25733" xr:uid="{00000000-0005-0000-0000-000008650000}"/>
    <cellStyle name="Normal 9 5 2 2 3 2" xfId="25734" xr:uid="{00000000-0005-0000-0000-000009650000}"/>
    <cellStyle name="Normal 9 5 2 2 3 2 2" xfId="25735" xr:uid="{00000000-0005-0000-0000-00000A650000}"/>
    <cellStyle name="Normal 9 5 2 2 3 2 3" xfId="25736" xr:uid="{00000000-0005-0000-0000-00000B650000}"/>
    <cellStyle name="Normal 9 5 2 2 3 3" xfId="25737" xr:uid="{00000000-0005-0000-0000-00000C650000}"/>
    <cellStyle name="Normal 9 5 2 2 3 4" xfId="25738" xr:uid="{00000000-0005-0000-0000-00000D650000}"/>
    <cellStyle name="Normal 9 5 2 2 4" xfId="25739" xr:uid="{00000000-0005-0000-0000-00000E650000}"/>
    <cellStyle name="Normal 9 5 2 2 4 2" xfId="25740" xr:uid="{00000000-0005-0000-0000-00000F650000}"/>
    <cellStyle name="Normal 9 5 2 2 4 2 2" xfId="25741" xr:uid="{00000000-0005-0000-0000-000010650000}"/>
    <cellStyle name="Normal 9 5 2 2 4 2 3" xfId="25742" xr:uid="{00000000-0005-0000-0000-000011650000}"/>
    <cellStyle name="Normal 9 5 2 2 4 3" xfId="25743" xr:uid="{00000000-0005-0000-0000-000012650000}"/>
    <cellStyle name="Normal 9 5 2 2 4 4" xfId="25744" xr:uid="{00000000-0005-0000-0000-000013650000}"/>
    <cellStyle name="Normal 9 5 2 2 5" xfId="25745" xr:uid="{00000000-0005-0000-0000-000014650000}"/>
    <cellStyle name="Normal 9 5 2 2 5 2" xfId="25746" xr:uid="{00000000-0005-0000-0000-000015650000}"/>
    <cellStyle name="Normal 9 5 2 2 5 3" xfId="25747" xr:uid="{00000000-0005-0000-0000-000016650000}"/>
    <cellStyle name="Normal 9 5 2 2 6" xfId="25748" xr:uid="{00000000-0005-0000-0000-000017650000}"/>
    <cellStyle name="Normal 9 5 2 2 7" xfId="25749" xr:uid="{00000000-0005-0000-0000-000018650000}"/>
    <cellStyle name="Normal 9 5 2 3" xfId="25750" xr:uid="{00000000-0005-0000-0000-000019650000}"/>
    <cellStyle name="Normal 9 5 2 3 2" xfId="25751" xr:uid="{00000000-0005-0000-0000-00001A650000}"/>
    <cellStyle name="Normal 9 5 2 3 2 2" xfId="25752" xr:uid="{00000000-0005-0000-0000-00001B650000}"/>
    <cellStyle name="Normal 9 5 2 3 2 3" xfId="25753" xr:uid="{00000000-0005-0000-0000-00001C650000}"/>
    <cellStyle name="Normal 9 5 2 3 3" xfId="25754" xr:uid="{00000000-0005-0000-0000-00001D650000}"/>
    <cellStyle name="Normal 9 5 2 3 4" xfId="25755" xr:uid="{00000000-0005-0000-0000-00001E650000}"/>
    <cellStyle name="Normal 9 5 2 4" xfId="25756" xr:uid="{00000000-0005-0000-0000-00001F650000}"/>
    <cellStyle name="Normal 9 5 2 4 2" xfId="25757" xr:uid="{00000000-0005-0000-0000-000020650000}"/>
    <cellStyle name="Normal 9 5 2 4 2 2" xfId="25758" xr:uid="{00000000-0005-0000-0000-000021650000}"/>
    <cellStyle name="Normal 9 5 2 4 2 3" xfId="25759" xr:uid="{00000000-0005-0000-0000-000022650000}"/>
    <cellStyle name="Normal 9 5 2 4 3" xfId="25760" xr:uid="{00000000-0005-0000-0000-000023650000}"/>
    <cellStyle name="Normal 9 5 2 4 4" xfId="25761" xr:uid="{00000000-0005-0000-0000-000024650000}"/>
    <cellStyle name="Normal 9 5 2 5" xfId="25762" xr:uid="{00000000-0005-0000-0000-000025650000}"/>
    <cellStyle name="Normal 9 5 2 5 2" xfId="25763" xr:uid="{00000000-0005-0000-0000-000026650000}"/>
    <cellStyle name="Normal 9 5 2 5 2 2" xfId="25764" xr:uid="{00000000-0005-0000-0000-000027650000}"/>
    <cellStyle name="Normal 9 5 2 5 2 3" xfId="25765" xr:uid="{00000000-0005-0000-0000-000028650000}"/>
    <cellStyle name="Normal 9 5 2 5 3" xfId="25766" xr:uid="{00000000-0005-0000-0000-000029650000}"/>
    <cellStyle name="Normal 9 5 2 5 4" xfId="25767" xr:uid="{00000000-0005-0000-0000-00002A650000}"/>
    <cellStyle name="Normal 9 5 2 6" xfId="25768" xr:uid="{00000000-0005-0000-0000-00002B650000}"/>
    <cellStyle name="Normal 9 5 2 6 2" xfId="25769" xr:uid="{00000000-0005-0000-0000-00002C650000}"/>
    <cellStyle name="Normal 9 5 2 6 3" xfId="25770" xr:uid="{00000000-0005-0000-0000-00002D650000}"/>
    <cellStyle name="Normal 9 5 2 7" xfId="25771" xr:uid="{00000000-0005-0000-0000-00002E650000}"/>
    <cellStyle name="Normal 9 5 2 8" xfId="25772" xr:uid="{00000000-0005-0000-0000-00002F650000}"/>
    <cellStyle name="Normal 9 5 2 9" xfId="25773" xr:uid="{00000000-0005-0000-0000-000030650000}"/>
    <cellStyle name="Normal 9 5 3" xfId="25774" xr:uid="{00000000-0005-0000-0000-000031650000}"/>
    <cellStyle name="Normal 9 5 3 2" xfId="25775" xr:uid="{00000000-0005-0000-0000-000032650000}"/>
    <cellStyle name="Normal 9 5 3 2 2" xfId="25776" xr:uid="{00000000-0005-0000-0000-000033650000}"/>
    <cellStyle name="Normal 9 5 3 2 2 2" xfId="25777" xr:uid="{00000000-0005-0000-0000-000034650000}"/>
    <cellStyle name="Normal 9 5 3 2 2 3" xfId="25778" xr:uid="{00000000-0005-0000-0000-000035650000}"/>
    <cellStyle name="Normal 9 5 3 2 3" xfId="25779" xr:uid="{00000000-0005-0000-0000-000036650000}"/>
    <cellStyle name="Normal 9 5 3 2 4" xfId="25780" xr:uid="{00000000-0005-0000-0000-000037650000}"/>
    <cellStyle name="Normal 9 5 3 3" xfId="25781" xr:uid="{00000000-0005-0000-0000-000038650000}"/>
    <cellStyle name="Normal 9 5 3 3 2" xfId="25782" xr:uid="{00000000-0005-0000-0000-000039650000}"/>
    <cellStyle name="Normal 9 5 3 3 2 2" xfId="25783" xr:uid="{00000000-0005-0000-0000-00003A650000}"/>
    <cellStyle name="Normal 9 5 3 3 2 3" xfId="25784" xr:uid="{00000000-0005-0000-0000-00003B650000}"/>
    <cellStyle name="Normal 9 5 3 3 3" xfId="25785" xr:uid="{00000000-0005-0000-0000-00003C650000}"/>
    <cellStyle name="Normal 9 5 3 3 4" xfId="25786" xr:uid="{00000000-0005-0000-0000-00003D650000}"/>
    <cellStyle name="Normal 9 5 3 4" xfId="25787" xr:uid="{00000000-0005-0000-0000-00003E650000}"/>
    <cellStyle name="Normal 9 5 3 4 2" xfId="25788" xr:uid="{00000000-0005-0000-0000-00003F650000}"/>
    <cellStyle name="Normal 9 5 3 4 2 2" xfId="25789" xr:uid="{00000000-0005-0000-0000-000040650000}"/>
    <cellStyle name="Normal 9 5 3 4 2 3" xfId="25790" xr:uid="{00000000-0005-0000-0000-000041650000}"/>
    <cellStyle name="Normal 9 5 3 4 3" xfId="25791" xr:uid="{00000000-0005-0000-0000-000042650000}"/>
    <cellStyle name="Normal 9 5 3 4 4" xfId="25792" xr:uid="{00000000-0005-0000-0000-000043650000}"/>
    <cellStyle name="Normal 9 5 3 5" xfId="25793" xr:uid="{00000000-0005-0000-0000-000044650000}"/>
    <cellStyle name="Normal 9 5 3 5 2" xfId="25794" xr:uid="{00000000-0005-0000-0000-000045650000}"/>
    <cellStyle name="Normal 9 5 3 5 3" xfId="25795" xr:uid="{00000000-0005-0000-0000-000046650000}"/>
    <cellStyle name="Normal 9 5 3 6" xfId="25796" xr:uid="{00000000-0005-0000-0000-000047650000}"/>
    <cellStyle name="Normal 9 5 3 7" xfId="25797" xr:uid="{00000000-0005-0000-0000-000048650000}"/>
    <cellStyle name="Normal 9 5 4" xfId="25798" xr:uid="{00000000-0005-0000-0000-000049650000}"/>
    <cellStyle name="Normal 9 5 4 2" xfId="25799" xr:uid="{00000000-0005-0000-0000-00004A650000}"/>
    <cellStyle name="Normal 9 5 4 2 2" xfId="25800" xr:uid="{00000000-0005-0000-0000-00004B650000}"/>
    <cellStyle name="Normal 9 5 4 2 3" xfId="25801" xr:uid="{00000000-0005-0000-0000-00004C650000}"/>
    <cellStyle name="Normal 9 5 4 3" xfId="25802" xr:uid="{00000000-0005-0000-0000-00004D650000}"/>
    <cellStyle name="Normal 9 5 4 4" xfId="25803" xr:uid="{00000000-0005-0000-0000-00004E650000}"/>
    <cellStyle name="Normal 9 5 5" xfId="25804" xr:uid="{00000000-0005-0000-0000-00004F650000}"/>
    <cellStyle name="Normal 9 5 5 2" xfId="25805" xr:uid="{00000000-0005-0000-0000-000050650000}"/>
    <cellStyle name="Normal 9 5 5 2 2" xfId="25806" xr:uid="{00000000-0005-0000-0000-000051650000}"/>
    <cellStyle name="Normal 9 5 5 2 3" xfId="25807" xr:uid="{00000000-0005-0000-0000-000052650000}"/>
    <cellStyle name="Normal 9 5 5 3" xfId="25808" xr:uid="{00000000-0005-0000-0000-000053650000}"/>
    <cellStyle name="Normal 9 5 5 4" xfId="25809" xr:uid="{00000000-0005-0000-0000-000054650000}"/>
    <cellStyle name="Normal 9 5 6" xfId="25810" xr:uid="{00000000-0005-0000-0000-000055650000}"/>
    <cellStyle name="Normal 9 5 6 2" xfId="25811" xr:uid="{00000000-0005-0000-0000-000056650000}"/>
    <cellStyle name="Normal 9 5 6 2 2" xfId="25812" xr:uid="{00000000-0005-0000-0000-000057650000}"/>
    <cellStyle name="Normal 9 5 6 2 3" xfId="25813" xr:uid="{00000000-0005-0000-0000-000058650000}"/>
    <cellStyle name="Normal 9 5 6 3" xfId="25814" xr:uid="{00000000-0005-0000-0000-000059650000}"/>
    <cellStyle name="Normal 9 5 6 4" xfId="25815" xr:uid="{00000000-0005-0000-0000-00005A650000}"/>
    <cellStyle name="Normal 9 5 7" xfId="25816" xr:uid="{00000000-0005-0000-0000-00005B650000}"/>
    <cellStyle name="Normal 9 5 7 2" xfId="25817" xr:uid="{00000000-0005-0000-0000-00005C650000}"/>
    <cellStyle name="Normal 9 5 7 3" xfId="25818" xr:uid="{00000000-0005-0000-0000-00005D650000}"/>
    <cellStyle name="Normal 9 5 8" xfId="25819" xr:uid="{00000000-0005-0000-0000-00005E650000}"/>
    <cellStyle name="Normal 9 5 9" xfId="25820" xr:uid="{00000000-0005-0000-0000-00005F650000}"/>
    <cellStyle name="Normal 9 6" xfId="25821" xr:uid="{00000000-0005-0000-0000-000060650000}"/>
    <cellStyle name="Normal 9 7" xfId="21" xr:uid="{00000000-0005-0000-0000-000061650000}"/>
    <cellStyle name="Normal 9 8" xfId="46" xr:uid="{00000000-0005-0000-0000-000062650000}"/>
    <cellStyle name="Normal 90" xfId="25822" xr:uid="{00000000-0005-0000-0000-000063650000}"/>
    <cellStyle name="Normal 91" xfId="25823" xr:uid="{00000000-0005-0000-0000-000064650000}"/>
    <cellStyle name="Normal 92" xfId="25824" xr:uid="{00000000-0005-0000-0000-000065650000}"/>
    <cellStyle name="Normal 93" xfId="25825" xr:uid="{00000000-0005-0000-0000-000066650000}"/>
    <cellStyle name="Normal 94" xfId="25826" xr:uid="{00000000-0005-0000-0000-000067650000}"/>
    <cellStyle name="Normal 95" xfId="25827" xr:uid="{00000000-0005-0000-0000-000068650000}"/>
    <cellStyle name="Normal 96" xfId="25828" xr:uid="{00000000-0005-0000-0000-000069650000}"/>
    <cellStyle name="Normal 97" xfId="25829" xr:uid="{00000000-0005-0000-0000-00006A650000}"/>
    <cellStyle name="Normal 98" xfId="25830" xr:uid="{00000000-0005-0000-0000-00006B650000}"/>
    <cellStyle name="Normal 99" xfId="25831" xr:uid="{00000000-0005-0000-0000-00006C650000}"/>
    <cellStyle name="Normal_13.10.06 PATO RENOVAÇÃO BR-235-SE PD-21.004-04" xfId="44087" xr:uid="{A6173144-F878-4068-9590-6F11F2EC5A7F}"/>
    <cellStyle name="Normal_5ª Altproj-Boa Viagem" xfId="44086" xr:uid="{63769B02-3674-4B95-8FEE-188AB2E095C9}"/>
    <cellStyle name="Normal_Pato" xfId="44074" xr:uid="{A309D6E5-7C45-4D75-B230-FCD670B30467}"/>
    <cellStyle name="Nota" xfId="44047" builtinId="10" customBuiltin="1"/>
    <cellStyle name="Nota 2" xfId="25832" xr:uid="{00000000-0005-0000-0000-00006E650000}"/>
    <cellStyle name="Nota 2 10" xfId="25833" xr:uid="{00000000-0005-0000-0000-00006F650000}"/>
    <cellStyle name="Nota 2 10 2" xfId="25834" xr:uid="{00000000-0005-0000-0000-000070650000}"/>
    <cellStyle name="Nota 2 10 3" xfId="25835" xr:uid="{00000000-0005-0000-0000-000071650000}"/>
    <cellStyle name="Nota 2 10 4" xfId="25836" xr:uid="{00000000-0005-0000-0000-000072650000}"/>
    <cellStyle name="Nota 2 10 5" xfId="25837" xr:uid="{00000000-0005-0000-0000-000073650000}"/>
    <cellStyle name="Nota 2 2" xfId="25838" xr:uid="{00000000-0005-0000-0000-000074650000}"/>
    <cellStyle name="Nota 2 2 2" xfId="25839" xr:uid="{00000000-0005-0000-0000-000075650000}"/>
    <cellStyle name="Nota 2 2 2 2" xfId="25840" xr:uid="{00000000-0005-0000-0000-000076650000}"/>
    <cellStyle name="Nota 2 2 2 2 2" xfId="25841" xr:uid="{00000000-0005-0000-0000-000077650000}"/>
    <cellStyle name="Nota 2 2 2 2 2 2" xfId="25842" xr:uid="{00000000-0005-0000-0000-000078650000}"/>
    <cellStyle name="Nota 2 2 2 2 2 2 2" xfId="25843" xr:uid="{00000000-0005-0000-0000-000079650000}"/>
    <cellStyle name="Nota 2 2 2 2 2 2 3" xfId="25844" xr:uid="{00000000-0005-0000-0000-00007A650000}"/>
    <cellStyle name="Nota 2 2 2 2 2 2 4" xfId="25845" xr:uid="{00000000-0005-0000-0000-00007B650000}"/>
    <cellStyle name="Nota 2 2 2 2 2 3" xfId="25846" xr:uid="{00000000-0005-0000-0000-00007C650000}"/>
    <cellStyle name="Nota 2 2 2 2 2 3 2" xfId="25847" xr:uid="{00000000-0005-0000-0000-00007D650000}"/>
    <cellStyle name="Nota 2 2 2 2 2 3 3" xfId="25848" xr:uid="{00000000-0005-0000-0000-00007E650000}"/>
    <cellStyle name="Nota 2 2 2 2 2 3 4" xfId="25849" xr:uid="{00000000-0005-0000-0000-00007F650000}"/>
    <cellStyle name="Nota 2 2 2 2 2 3 5" xfId="25850" xr:uid="{00000000-0005-0000-0000-000080650000}"/>
    <cellStyle name="Nota 2 2 2 2 2 3 6" xfId="25851" xr:uid="{00000000-0005-0000-0000-000081650000}"/>
    <cellStyle name="Nota 2 2 2 2 2 4" xfId="25852" xr:uid="{00000000-0005-0000-0000-000082650000}"/>
    <cellStyle name="Nota 2 2 2 2 3" xfId="25853" xr:uid="{00000000-0005-0000-0000-000083650000}"/>
    <cellStyle name="Nota 2 2 2 2 3 2" xfId="25854" xr:uid="{00000000-0005-0000-0000-000084650000}"/>
    <cellStyle name="Nota 2 2 2 2 3 3" xfId="25855" xr:uid="{00000000-0005-0000-0000-000085650000}"/>
    <cellStyle name="Nota 2 2 2 2 3 4" xfId="25856" xr:uid="{00000000-0005-0000-0000-000086650000}"/>
    <cellStyle name="Nota 2 2 2 2 3 5" xfId="25857" xr:uid="{00000000-0005-0000-0000-000087650000}"/>
    <cellStyle name="Nota 2 2 2 2 3 6" xfId="25858" xr:uid="{00000000-0005-0000-0000-000088650000}"/>
    <cellStyle name="Nota 2 2 2 3" xfId="25859" xr:uid="{00000000-0005-0000-0000-000089650000}"/>
    <cellStyle name="Nota 2 2 2 3 2" xfId="25860" xr:uid="{00000000-0005-0000-0000-00008A650000}"/>
    <cellStyle name="Nota 2 2 2 3 2 2" xfId="25861" xr:uid="{00000000-0005-0000-0000-00008B650000}"/>
    <cellStyle name="Nota 2 2 2 3 2 3" xfId="25862" xr:uid="{00000000-0005-0000-0000-00008C650000}"/>
    <cellStyle name="Nota 2 2 2 3 2 4" xfId="25863" xr:uid="{00000000-0005-0000-0000-00008D650000}"/>
    <cellStyle name="Nota 2 2 2 3 3" xfId="25864" xr:uid="{00000000-0005-0000-0000-00008E650000}"/>
    <cellStyle name="Nota 2 2 2 3 3 2" xfId="25865" xr:uid="{00000000-0005-0000-0000-00008F650000}"/>
    <cellStyle name="Nota 2 2 2 3 3 3" xfId="25866" xr:uid="{00000000-0005-0000-0000-000090650000}"/>
    <cellStyle name="Nota 2 2 2 3 3 4" xfId="25867" xr:uid="{00000000-0005-0000-0000-000091650000}"/>
    <cellStyle name="Nota 2 2 2 3 3 5" xfId="25868" xr:uid="{00000000-0005-0000-0000-000092650000}"/>
    <cellStyle name="Nota 2 2 2 3 3 6" xfId="25869" xr:uid="{00000000-0005-0000-0000-000093650000}"/>
    <cellStyle name="Nota 2 2 2 3 4" xfId="25870" xr:uid="{00000000-0005-0000-0000-000094650000}"/>
    <cellStyle name="Nota 2 2 2 4" xfId="25871" xr:uid="{00000000-0005-0000-0000-000095650000}"/>
    <cellStyle name="Nota 2 2 2 4 2" xfId="25872" xr:uid="{00000000-0005-0000-0000-000096650000}"/>
    <cellStyle name="Nota 2 2 2 4 2 2" xfId="25873" xr:uid="{00000000-0005-0000-0000-000097650000}"/>
    <cellStyle name="Nota 2 2 2 4 2 3" xfId="25874" xr:uid="{00000000-0005-0000-0000-000098650000}"/>
    <cellStyle name="Nota 2 2 2 4 2 4" xfId="25875" xr:uid="{00000000-0005-0000-0000-000099650000}"/>
    <cellStyle name="Nota 2 2 2 4 3" xfId="25876" xr:uid="{00000000-0005-0000-0000-00009A650000}"/>
    <cellStyle name="Nota 2 2 2 4 4" xfId="25877" xr:uid="{00000000-0005-0000-0000-00009B650000}"/>
    <cellStyle name="Nota 2 2 2 4 5" xfId="25878" xr:uid="{00000000-0005-0000-0000-00009C650000}"/>
    <cellStyle name="Nota 2 2 2 4 6" xfId="25879" xr:uid="{00000000-0005-0000-0000-00009D650000}"/>
    <cellStyle name="Nota 2 2 2 4 7" xfId="25880" xr:uid="{00000000-0005-0000-0000-00009E650000}"/>
    <cellStyle name="Nota 2 2 2 4 8" xfId="25881" xr:uid="{00000000-0005-0000-0000-00009F650000}"/>
    <cellStyle name="Nota 2 2 3" xfId="25882" xr:uid="{00000000-0005-0000-0000-0000A0650000}"/>
    <cellStyle name="Nota 2 2 3 2" xfId="25883" xr:uid="{00000000-0005-0000-0000-0000A1650000}"/>
    <cellStyle name="Nota 2 2 3 2 2" xfId="25884" xr:uid="{00000000-0005-0000-0000-0000A2650000}"/>
    <cellStyle name="Nota 2 2 3 2 2 2" xfId="25885" xr:uid="{00000000-0005-0000-0000-0000A3650000}"/>
    <cellStyle name="Nota 2 2 3 2 2 3" xfId="25886" xr:uid="{00000000-0005-0000-0000-0000A4650000}"/>
    <cellStyle name="Nota 2 2 3 2 2 4" xfId="25887" xr:uid="{00000000-0005-0000-0000-0000A5650000}"/>
    <cellStyle name="Nota 2 2 3 2 3" xfId="25888" xr:uid="{00000000-0005-0000-0000-0000A6650000}"/>
    <cellStyle name="Nota 2 2 3 2 3 2" xfId="25889" xr:uid="{00000000-0005-0000-0000-0000A7650000}"/>
    <cellStyle name="Nota 2 2 3 2 3 3" xfId="25890" xr:uid="{00000000-0005-0000-0000-0000A8650000}"/>
    <cellStyle name="Nota 2 2 3 2 3 4" xfId="25891" xr:uid="{00000000-0005-0000-0000-0000A9650000}"/>
    <cellStyle name="Nota 2 2 3 2 3 5" xfId="25892" xr:uid="{00000000-0005-0000-0000-0000AA650000}"/>
    <cellStyle name="Nota 2 2 3 2 3 6" xfId="25893" xr:uid="{00000000-0005-0000-0000-0000AB650000}"/>
    <cellStyle name="Nota 2 2 3 2 4" xfId="25894" xr:uid="{00000000-0005-0000-0000-0000AC650000}"/>
    <cellStyle name="Nota 2 2 3 3" xfId="25895" xr:uid="{00000000-0005-0000-0000-0000AD650000}"/>
    <cellStyle name="Nota 2 2 3 3 2" xfId="25896" xr:uid="{00000000-0005-0000-0000-0000AE650000}"/>
    <cellStyle name="Nota 2 2 3 3 2 2" xfId="25897" xr:uid="{00000000-0005-0000-0000-0000AF650000}"/>
    <cellStyle name="Nota 2 2 3 3 2 3" xfId="25898" xr:uid="{00000000-0005-0000-0000-0000B0650000}"/>
    <cellStyle name="Nota 2 2 3 3 2 4" xfId="25899" xr:uid="{00000000-0005-0000-0000-0000B1650000}"/>
    <cellStyle name="Nota 2 2 3 3 3" xfId="25900" xr:uid="{00000000-0005-0000-0000-0000B2650000}"/>
    <cellStyle name="Nota 2 2 3 3 4" xfId="25901" xr:uid="{00000000-0005-0000-0000-0000B3650000}"/>
    <cellStyle name="Nota 2 2 3 3 5" xfId="25902" xr:uid="{00000000-0005-0000-0000-0000B4650000}"/>
    <cellStyle name="Nota 2 2 3 3 6" xfId="25903" xr:uid="{00000000-0005-0000-0000-0000B5650000}"/>
    <cellStyle name="Nota 2 2 3 3 7" xfId="25904" xr:uid="{00000000-0005-0000-0000-0000B6650000}"/>
    <cellStyle name="Nota 2 2 3 3 8" xfId="25905" xr:uid="{00000000-0005-0000-0000-0000B7650000}"/>
    <cellStyle name="Nota 2 2 4" xfId="25906" xr:uid="{00000000-0005-0000-0000-0000B8650000}"/>
    <cellStyle name="Nota 2 2 4 2" xfId="25907" xr:uid="{00000000-0005-0000-0000-0000B9650000}"/>
    <cellStyle name="Nota 2 2 4 3" xfId="25908" xr:uid="{00000000-0005-0000-0000-0000BA650000}"/>
    <cellStyle name="Nota 2 2 4 4" xfId="25909" xr:uid="{00000000-0005-0000-0000-0000BB650000}"/>
    <cellStyle name="Nota 2 2 4 5" xfId="25910" xr:uid="{00000000-0005-0000-0000-0000BC650000}"/>
    <cellStyle name="Nota 2 2 5" xfId="25911" xr:uid="{00000000-0005-0000-0000-0000BD650000}"/>
    <cellStyle name="Nota 2 2 5 2" xfId="25912" xr:uid="{00000000-0005-0000-0000-0000BE650000}"/>
    <cellStyle name="Nota 2 2 5 3" xfId="25913" xr:uid="{00000000-0005-0000-0000-0000BF650000}"/>
    <cellStyle name="Nota 2 2 5 4" xfId="25914" xr:uid="{00000000-0005-0000-0000-0000C0650000}"/>
    <cellStyle name="Nota 2 2 5 5" xfId="25915" xr:uid="{00000000-0005-0000-0000-0000C1650000}"/>
    <cellStyle name="Nota 2 3" xfId="25916" xr:uid="{00000000-0005-0000-0000-0000C2650000}"/>
    <cellStyle name="Nota 2 3 2" xfId="25917" xr:uid="{00000000-0005-0000-0000-0000C3650000}"/>
    <cellStyle name="Nota 2 3 2 2" xfId="25918" xr:uid="{00000000-0005-0000-0000-0000C4650000}"/>
    <cellStyle name="Nota 2 3 2 2 2" xfId="25919" xr:uid="{00000000-0005-0000-0000-0000C5650000}"/>
    <cellStyle name="Nota 2 3 2 2 2 2" xfId="25920" xr:uid="{00000000-0005-0000-0000-0000C6650000}"/>
    <cellStyle name="Nota 2 3 2 2 2 2 2" xfId="25921" xr:uid="{00000000-0005-0000-0000-0000C7650000}"/>
    <cellStyle name="Nota 2 3 2 2 2 2 3" xfId="25922" xr:uid="{00000000-0005-0000-0000-0000C8650000}"/>
    <cellStyle name="Nota 2 3 2 2 2 2 4" xfId="25923" xr:uid="{00000000-0005-0000-0000-0000C9650000}"/>
    <cellStyle name="Nota 2 3 2 2 2 3" xfId="25924" xr:uid="{00000000-0005-0000-0000-0000CA650000}"/>
    <cellStyle name="Nota 2 3 2 2 2 3 2" xfId="25925" xr:uid="{00000000-0005-0000-0000-0000CB650000}"/>
    <cellStyle name="Nota 2 3 2 2 2 3 3" xfId="25926" xr:uid="{00000000-0005-0000-0000-0000CC650000}"/>
    <cellStyle name="Nota 2 3 2 2 2 3 4" xfId="25927" xr:uid="{00000000-0005-0000-0000-0000CD650000}"/>
    <cellStyle name="Nota 2 3 2 2 2 3 5" xfId="25928" xr:uid="{00000000-0005-0000-0000-0000CE650000}"/>
    <cellStyle name="Nota 2 3 2 2 2 3 6" xfId="25929" xr:uid="{00000000-0005-0000-0000-0000CF650000}"/>
    <cellStyle name="Nota 2 3 2 2 2 4" xfId="25930" xr:uid="{00000000-0005-0000-0000-0000D0650000}"/>
    <cellStyle name="Nota 2 3 2 2 3" xfId="25931" xr:uid="{00000000-0005-0000-0000-0000D1650000}"/>
    <cellStyle name="Nota 2 3 2 2 3 2" xfId="25932" xr:uid="{00000000-0005-0000-0000-0000D2650000}"/>
    <cellStyle name="Nota 2 3 2 2 3 3" xfId="25933" xr:uid="{00000000-0005-0000-0000-0000D3650000}"/>
    <cellStyle name="Nota 2 3 2 2 3 4" xfId="25934" xr:uid="{00000000-0005-0000-0000-0000D4650000}"/>
    <cellStyle name="Nota 2 3 2 2 3 5" xfId="25935" xr:uid="{00000000-0005-0000-0000-0000D5650000}"/>
    <cellStyle name="Nota 2 3 2 2 3 6" xfId="25936" xr:uid="{00000000-0005-0000-0000-0000D6650000}"/>
    <cellStyle name="Nota 2 3 2 3" xfId="25937" xr:uid="{00000000-0005-0000-0000-0000D7650000}"/>
    <cellStyle name="Nota 2 3 2 3 2" xfId="25938" xr:uid="{00000000-0005-0000-0000-0000D8650000}"/>
    <cellStyle name="Nota 2 3 2 3 2 2" xfId="25939" xr:uid="{00000000-0005-0000-0000-0000D9650000}"/>
    <cellStyle name="Nota 2 3 2 3 2 3" xfId="25940" xr:uid="{00000000-0005-0000-0000-0000DA650000}"/>
    <cellStyle name="Nota 2 3 2 3 2 4" xfId="25941" xr:uid="{00000000-0005-0000-0000-0000DB650000}"/>
    <cellStyle name="Nota 2 3 2 3 3" xfId="25942" xr:uid="{00000000-0005-0000-0000-0000DC650000}"/>
    <cellStyle name="Nota 2 3 2 3 3 2" xfId="25943" xr:uid="{00000000-0005-0000-0000-0000DD650000}"/>
    <cellStyle name="Nota 2 3 2 3 3 3" xfId="25944" xr:uid="{00000000-0005-0000-0000-0000DE650000}"/>
    <cellStyle name="Nota 2 3 2 3 3 4" xfId="25945" xr:uid="{00000000-0005-0000-0000-0000DF650000}"/>
    <cellStyle name="Nota 2 3 2 3 3 5" xfId="25946" xr:uid="{00000000-0005-0000-0000-0000E0650000}"/>
    <cellStyle name="Nota 2 3 2 3 3 6" xfId="25947" xr:uid="{00000000-0005-0000-0000-0000E1650000}"/>
    <cellStyle name="Nota 2 3 2 3 4" xfId="25948" xr:uid="{00000000-0005-0000-0000-0000E2650000}"/>
    <cellStyle name="Nota 2 3 2 4" xfId="25949" xr:uid="{00000000-0005-0000-0000-0000E3650000}"/>
    <cellStyle name="Nota 2 3 2 4 2" xfId="25950" xr:uid="{00000000-0005-0000-0000-0000E4650000}"/>
    <cellStyle name="Nota 2 3 2 4 2 2" xfId="25951" xr:uid="{00000000-0005-0000-0000-0000E5650000}"/>
    <cellStyle name="Nota 2 3 2 4 2 3" xfId="25952" xr:uid="{00000000-0005-0000-0000-0000E6650000}"/>
    <cellStyle name="Nota 2 3 2 4 2 4" xfId="25953" xr:uid="{00000000-0005-0000-0000-0000E7650000}"/>
    <cellStyle name="Nota 2 3 2 4 3" xfId="25954" xr:uid="{00000000-0005-0000-0000-0000E8650000}"/>
    <cellStyle name="Nota 2 3 2 4 4" xfId="25955" xr:uid="{00000000-0005-0000-0000-0000E9650000}"/>
    <cellStyle name="Nota 2 3 2 4 5" xfId="25956" xr:uid="{00000000-0005-0000-0000-0000EA650000}"/>
    <cellStyle name="Nota 2 3 2 4 6" xfId="25957" xr:uid="{00000000-0005-0000-0000-0000EB650000}"/>
    <cellStyle name="Nota 2 3 2 4 7" xfId="25958" xr:uid="{00000000-0005-0000-0000-0000EC650000}"/>
    <cellStyle name="Nota 2 3 2 4 8" xfId="25959" xr:uid="{00000000-0005-0000-0000-0000ED650000}"/>
    <cellStyle name="Nota 2 3 3" xfId="25960" xr:uid="{00000000-0005-0000-0000-0000EE650000}"/>
    <cellStyle name="Nota 2 3 3 2" xfId="25961" xr:uid="{00000000-0005-0000-0000-0000EF650000}"/>
    <cellStyle name="Nota 2 3 3 2 2" xfId="25962" xr:uid="{00000000-0005-0000-0000-0000F0650000}"/>
    <cellStyle name="Nota 2 3 3 2 2 2" xfId="25963" xr:uid="{00000000-0005-0000-0000-0000F1650000}"/>
    <cellStyle name="Nota 2 3 3 2 2 3" xfId="25964" xr:uid="{00000000-0005-0000-0000-0000F2650000}"/>
    <cellStyle name="Nota 2 3 3 2 2 4" xfId="25965" xr:uid="{00000000-0005-0000-0000-0000F3650000}"/>
    <cellStyle name="Nota 2 3 3 2 3" xfId="25966" xr:uid="{00000000-0005-0000-0000-0000F4650000}"/>
    <cellStyle name="Nota 2 3 3 2 3 2" xfId="25967" xr:uid="{00000000-0005-0000-0000-0000F5650000}"/>
    <cellStyle name="Nota 2 3 3 2 3 3" xfId="25968" xr:uid="{00000000-0005-0000-0000-0000F6650000}"/>
    <cellStyle name="Nota 2 3 3 2 3 4" xfId="25969" xr:uid="{00000000-0005-0000-0000-0000F7650000}"/>
    <cellStyle name="Nota 2 3 3 2 3 5" xfId="25970" xr:uid="{00000000-0005-0000-0000-0000F8650000}"/>
    <cellStyle name="Nota 2 3 3 2 3 6" xfId="25971" xr:uid="{00000000-0005-0000-0000-0000F9650000}"/>
    <cellStyle name="Nota 2 3 3 2 4" xfId="25972" xr:uid="{00000000-0005-0000-0000-0000FA650000}"/>
    <cellStyle name="Nota 2 3 3 3" xfId="25973" xr:uid="{00000000-0005-0000-0000-0000FB650000}"/>
    <cellStyle name="Nota 2 3 3 3 2" xfId="25974" xr:uid="{00000000-0005-0000-0000-0000FC650000}"/>
    <cellStyle name="Nota 2 3 3 3 2 2" xfId="25975" xr:uid="{00000000-0005-0000-0000-0000FD650000}"/>
    <cellStyle name="Nota 2 3 3 3 2 3" xfId="25976" xr:uid="{00000000-0005-0000-0000-0000FE650000}"/>
    <cellStyle name="Nota 2 3 3 3 2 4" xfId="25977" xr:uid="{00000000-0005-0000-0000-0000FF650000}"/>
    <cellStyle name="Nota 2 3 3 3 3" xfId="25978" xr:uid="{00000000-0005-0000-0000-000000660000}"/>
    <cellStyle name="Nota 2 3 3 3 4" xfId="25979" xr:uid="{00000000-0005-0000-0000-000001660000}"/>
    <cellStyle name="Nota 2 3 3 3 5" xfId="25980" xr:uid="{00000000-0005-0000-0000-000002660000}"/>
    <cellStyle name="Nota 2 3 3 3 6" xfId="25981" xr:uid="{00000000-0005-0000-0000-000003660000}"/>
    <cellStyle name="Nota 2 3 3 3 7" xfId="25982" xr:uid="{00000000-0005-0000-0000-000004660000}"/>
    <cellStyle name="Nota 2 3 3 3 8" xfId="25983" xr:uid="{00000000-0005-0000-0000-000005660000}"/>
    <cellStyle name="Nota 2 3 4" xfId="25984" xr:uid="{00000000-0005-0000-0000-000006660000}"/>
    <cellStyle name="Nota 2 3 4 2" xfId="25985" xr:uid="{00000000-0005-0000-0000-000007660000}"/>
    <cellStyle name="Nota 2 3 4 3" xfId="25986" xr:uid="{00000000-0005-0000-0000-000008660000}"/>
    <cellStyle name="Nota 2 3 4 4" xfId="25987" xr:uid="{00000000-0005-0000-0000-000009660000}"/>
    <cellStyle name="Nota 2 3 4 5" xfId="25988" xr:uid="{00000000-0005-0000-0000-00000A660000}"/>
    <cellStyle name="Nota 2 3 5" xfId="25989" xr:uid="{00000000-0005-0000-0000-00000B660000}"/>
    <cellStyle name="Nota 2 3 5 2" xfId="25990" xr:uid="{00000000-0005-0000-0000-00000C660000}"/>
    <cellStyle name="Nota 2 3 5 3" xfId="25991" xr:uid="{00000000-0005-0000-0000-00000D660000}"/>
    <cellStyle name="Nota 2 3 5 4" xfId="25992" xr:uid="{00000000-0005-0000-0000-00000E660000}"/>
    <cellStyle name="Nota 2 3 5 5" xfId="25993" xr:uid="{00000000-0005-0000-0000-00000F660000}"/>
    <cellStyle name="Nota 2 4" xfId="25994" xr:uid="{00000000-0005-0000-0000-000010660000}"/>
    <cellStyle name="Nota 2 4 2" xfId="25995" xr:uid="{00000000-0005-0000-0000-000011660000}"/>
    <cellStyle name="Nota 2 4 2 2" xfId="25996" xr:uid="{00000000-0005-0000-0000-000012660000}"/>
    <cellStyle name="Nota 2 4 2 2 2" xfId="25997" xr:uid="{00000000-0005-0000-0000-000013660000}"/>
    <cellStyle name="Nota 2 4 2 2 2 2" xfId="25998" xr:uid="{00000000-0005-0000-0000-000014660000}"/>
    <cellStyle name="Nota 2 4 2 2 2 3" xfId="25999" xr:uid="{00000000-0005-0000-0000-000015660000}"/>
    <cellStyle name="Nota 2 4 2 2 2 4" xfId="26000" xr:uid="{00000000-0005-0000-0000-000016660000}"/>
    <cellStyle name="Nota 2 4 2 2 3" xfId="26001" xr:uid="{00000000-0005-0000-0000-000017660000}"/>
    <cellStyle name="Nota 2 4 2 2 3 2" xfId="26002" xr:uid="{00000000-0005-0000-0000-000018660000}"/>
    <cellStyle name="Nota 2 4 2 2 3 3" xfId="26003" xr:uid="{00000000-0005-0000-0000-000019660000}"/>
    <cellStyle name="Nota 2 4 2 2 3 4" xfId="26004" xr:uid="{00000000-0005-0000-0000-00001A660000}"/>
    <cellStyle name="Nota 2 4 2 2 3 5" xfId="26005" xr:uid="{00000000-0005-0000-0000-00001B660000}"/>
    <cellStyle name="Nota 2 4 2 2 3 6" xfId="26006" xr:uid="{00000000-0005-0000-0000-00001C660000}"/>
    <cellStyle name="Nota 2 4 2 2 4" xfId="26007" xr:uid="{00000000-0005-0000-0000-00001D660000}"/>
    <cellStyle name="Nota 2 4 2 3" xfId="26008" xr:uid="{00000000-0005-0000-0000-00001E660000}"/>
    <cellStyle name="Nota 2 4 2 3 2" xfId="26009" xr:uid="{00000000-0005-0000-0000-00001F660000}"/>
    <cellStyle name="Nota 2 4 2 3 2 2" xfId="26010" xr:uid="{00000000-0005-0000-0000-000020660000}"/>
    <cellStyle name="Nota 2 4 2 3 2 3" xfId="26011" xr:uid="{00000000-0005-0000-0000-000021660000}"/>
    <cellStyle name="Nota 2 4 2 3 2 4" xfId="26012" xr:uid="{00000000-0005-0000-0000-000022660000}"/>
    <cellStyle name="Nota 2 4 2 3 3" xfId="26013" xr:uid="{00000000-0005-0000-0000-000023660000}"/>
    <cellStyle name="Nota 2 4 2 3 4" xfId="26014" xr:uid="{00000000-0005-0000-0000-000024660000}"/>
    <cellStyle name="Nota 2 4 2 3 5" xfId="26015" xr:uid="{00000000-0005-0000-0000-000025660000}"/>
    <cellStyle name="Nota 2 4 2 3 6" xfId="26016" xr:uid="{00000000-0005-0000-0000-000026660000}"/>
    <cellStyle name="Nota 2 4 2 3 7" xfId="26017" xr:uid="{00000000-0005-0000-0000-000027660000}"/>
    <cellStyle name="Nota 2 4 2 3 8" xfId="26018" xr:uid="{00000000-0005-0000-0000-000028660000}"/>
    <cellStyle name="Nota 2 4 3" xfId="26019" xr:uid="{00000000-0005-0000-0000-000029660000}"/>
    <cellStyle name="Nota 2 4 3 2" xfId="26020" xr:uid="{00000000-0005-0000-0000-00002A660000}"/>
    <cellStyle name="Nota 2 4 3 2 2" xfId="26021" xr:uid="{00000000-0005-0000-0000-00002B660000}"/>
    <cellStyle name="Nota 2 4 3 2 2 2" xfId="26022" xr:uid="{00000000-0005-0000-0000-00002C660000}"/>
    <cellStyle name="Nota 2 4 3 2 2 3" xfId="26023" xr:uid="{00000000-0005-0000-0000-00002D660000}"/>
    <cellStyle name="Nota 2 4 3 2 2 4" xfId="26024" xr:uid="{00000000-0005-0000-0000-00002E660000}"/>
    <cellStyle name="Nota 2 4 3 2 3" xfId="26025" xr:uid="{00000000-0005-0000-0000-00002F660000}"/>
    <cellStyle name="Nota 2 4 3 2 3 2" xfId="26026" xr:uid="{00000000-0005-0000-0000-000030660000}"/>
    <cellStyle name="Nota 2 4 3 2 3 3" xfId="26027" xr:uid="{00000000-0005-0000-0000-000031660000}"/>
    <cellStyle name="Nota 2 4 3 2 3 4" xfId="26028" xr:uid="{00000000-0005-0000-0000-000032660000}"/>
    <cellStyle name="Nota 2 4 3 2 3 5" xfId="26029" xr:uid="{00000000-0005-0000-0000-000033660000}"/>
    <cellStyle name="Nota 2 4 3 2 3 6" xfId="26030" xr:uid="{00000000-0005-0000-0000-000034660000}"/>
    <cellStyle name="Nota 2 4 3 2 4" xfId="26031" xr:uid="{00000000-0005-0000-0000-000035660000}"/>
    <cellStyle name="Nota 2 4 3 3" xfId="26032" xr:uid="{00000000-0005-0000-0000-000036660000}"/>
    <cellStyle name="Nota 2 4 3 3 2" xfId="26033" xr:uid="{00000000-0005-0000-0000-000037660000}"/>
    <cellStyle name="Nota 2 4 3 3 2 2" xfId="26034" xr:uid="{00000000-0005-0000-0000-000038660000}"/>
    <cellStyle name="Nota 2 4 3 3 2 3" xfId="26035" xr:uid="{00000000-0005-0000-0000-000039660000}"/>
    <cellStyle name="Nota 2 4 3 3 2 4" xfId="26036" xr:uid="{00000000-0005-0000-0000-00003A660000}"/>
    <cellStyle name="Nota 2 4 3 3 3" xfId="26037" xr:uid="{00000000-0005-0000-0000-00003B660000}"/>
    <cellStyle name="Nota 2 4 3 3 4" xfId="26038" xr:uid="{00000000-0005-0000-0000-00003C660000}"/>
    <cellStyle name="Nota 2 4 3 3 5" xfId="26039" xr:uid="{00000000-0005-0000-0000-00003D660000}"/>
    <cellStyle name="Nota 2 4 3 3 6" xfId="26040" xr:uid="{00000000-0005-0000-0000-00003E660000}"/>
    <cellStyle name="Nota 2 4 3 3 7" xfId="26041" xr:uid="{00000000-0005-0000-0000-00003F660000}"/>
    <cellStyle name="Nota 2 4 3 3 8" xfId="26042" xr:uid="{00000000-0005-0000-0000-000040660000}"/>
    <cellStyle name="Nota 2 4 4" xfId="26043" xr:uid="{00000000-0005-0000-0000-000041660000}"/>
    <cellStyle name="Nota 2 4 4 2" xfId="26044" xr:uid="{00000000-0005-0000-0000-000042660000}"/>
    <cellStyle name="Nota 2 4 4 3" xfId="26045" xr:uid="{00000000-0005-0000-0000-000043660000}"/>
    <cellStyle name="Nota 2 4 4 4" xfId="26046" xr:uid="{00000000-0005-0000-0000-000044660000}"/>
    <cellStyle name="Nota 2 4 4 5" xfId="26047" xr:uid="{00000000-0005-0000-0000-000045660000}"/>
    <cellStyle name="Nota 2 5" xfId="26048" xr:uid="{00000000-0005-0000-0000-000046660000}"/>
    <cellStyle name="Nota 2 5 2" xfId="26049" xr:uid="{00000000-0005-0000-0000-000047660000}"/>
    <cellStyle name="Nota 2 5 2 2" xfId="26050" xr:uid="{00000000-0005-0000-0000-000048660000}"/>
    <cellStyle name="Nota 2 5 2 2 2" xfId="26051" xr:uid="{00000000-0005-0000-0000-000049660000}"/>
    <cellStyle name="Nota 2 5 2 2 2 2" xfId="26052" xr:uid="{00000000-0005-0000-0000-00004A660000}"/>
    <cellStyle name="Nota 2 5 2 2 2 3" xfId="26053" xr:uid="{00000000-0005-0000-0000-00004B660000}"/>
    <cellStyle name="Nota 2 5 2 2 2 4" xfId="26054" xr:uid="{00000000-0005-0000-0000-00004C660000}"/>
    <cellStyle name="Nota 2 5 2 2 3" xfId="26055" xr:uid="{00000000-0005-0000-0000-00004D660000}"/>
    <cellStyle name="Nota 2 5 2 2 3 2" xfId="26056" xr:uid="{00000000-0005-0000-0000-00004E660000}"/>
    <cellStyle name="Nota 2 5 2 2 3 3" xfId="26057" xr:uid="{00000000-0005-0000-0000-00004F660000}"/>
    <cellStyle name="Nota 2 5 2 2 3 4" xfId="26058" xr:uid="{00000000-0005-0000-0000-000050660000}"/>
    <cellStyle name="Nota 2 5 2 2 3 5" xfId="26059" xr:uid="{00000000-0005-0000-0000-000051660000}"/>
    <cellStyle name="Nota 2 5 2 2 3 6" xfId="26060" xr:uid="{00000000-0005-0000-0000-000052660000}"/>
    <cellStyle name="Nota 2 5 2 2 4" xfId="26061" xr:uid="{00000000-0005-0000-0000-000053660000}"/>
    <cellStyle name="Nota 2 5 2 3" xfId="26062" xr:uid="{00000000-0005-0000-0000-000054660000}"/>
    <cellStyle name="Nota 2 5 2 3 2" xfId="26063" xr:uid="{00000000-0005-0000-0000-000055660000}"/>
    <cellStyle name="Nota 2 5 2 3 3" xfId="26064" xr:uid="{00000000-0005-0000-0000-000056660000}"/>
    <cellStyle name="Nota 2 5 2 3 4" xfId="26065" xr:uid="{00000000-0005-0000-0000-000057660000}"/>
    <cellStyle name="Nota 2 5 2 3 5" xfId="26066" xr:uid="{00000000-0005-0000-0000-000058660000}"/>
    <cellStyle name="Nota 2 5 2 3 6" xfId="26067" xr:uid="{00000000-0005-0000-0000-000059660000}"/>
    <cellStyle name="Nota 2 5 3" xfId="26068" xr:uid="{00000000-0005-0000-0000-00005A660000}"/>
    <cellStyle name="Nota 2 5 3 2" xfId="26069" xr:uid="{00000000-0005-0000-0000-00005B660000}"/>
    <cellStyle name="Nota 2 5 3 2 2" xfId="26070" xr:uid="{00000000-0005-0000-0000-00005C660000}"/>
    <cellStyle name="Nota 2 5 3 2 3" xfId="26071" xr:uid="{00000000-0005-0000-0000-00005D660000}"/>
    <cellStyle name="Nota 2 5 3 2 4" xfId="26072" xr:uid="{00000000-0005-0000-0000-00005E660000}"/>
    <cellStyle name="Nota 2 5 3 3" xfId="26073" xr:uid="{00000000-0005-0000-0000-00005F660000}"/>
    <cellStyle name="Nota 2 5 3 3 2" xfId="26074" xr:uid="{00000000-0005-0000-0000-000060660000}"/>
    <cellStyle name="Nota 2 5 3 3 3" xfId="26075" xr:uid="{00000000-0005-0000-0000-000061660000}"/>
    <cellStyle name="Nota 2 5 3 3 4" xfId="26076" xr:uid="{00000000-0005-0000-0000-000062660000}"/>
    <cellStyle name="Nota 2 5 3 3 5" xfId="26077" xr:uid="{00000000-0005-0000-0000-000063660000}"/>
    <cellStyle name="Nota 2 5 3 3 6" xfId="26078" xr:uid="{00000000-0005-0000-0000-000064660000}"/>
    <cellStyle name="Nota 2 5 3 4" xfId="26079" xr:uid="{00000000-0005-0000-0000-000065660000}"/>
    <cellStyle name="Nota 2 5 4" xfId="26080" xr:uid="{00000000-0005-0000-0000-000066660000}"/>
    <cellStyle name="Nota 2 5 4 2" xfId="26081" xr:uid="{00000000-0005-0000-0000-000067660000}"/>
    <cellStyle name="Nota 2 5 4 2 2" xfId="26082" xr:uid="{00000000-0005-0000-0000-000068660000}"/>
    <cellStyle name="Nota 2 5 4 2 3" xfId="26083" xr:uid="{00000000-0005-0000-0000-000069660000}"/>
    <cellStyle name="Nota 2 5 4 2 4" xfId="26084" xr:uid="{00000000-0005-0000-0000-00006A660000}"/>
    <cellStyle name="Nota 2 5 4 3" xfId="26085" xr:uid="{00000000-0005-0000-0000-00006B660000}"/>
    <cellStyle name="Nota 2 5 4 4" xfId="26086" xr:uid="{00000000-0005-0000-0000-00006C660000}"/>
    <cellStyle name="Nota 2 5 4 5" xfId="26087" xr:uid="{00000000-0005-0000-0000-00006D660000}"/>
    <cellStyle name="Nota 2 5 4 6" xfId="26088" xr:uid="{00000000-0005-0000-0000-00006E660000}"/>
    <cellStyle name="Nota 2 5 4 7" xfId="26089" xr:uid="{00000000-0005-0000-0000-00006F660000}"/>
    <cellStyle name="Nota 2 5 4 8" xfId="26090" xr:uid="{00000000-0005-0000-0000-000070660000}"/>
    <cellStyle name="Nota 2 6" xfId="26091" xr:uid="{00000000-0005-0000-0000-000071660000}"/>
    <cellStyle name="Nota 2 6 2" xfId="26092" xr:uid="{00000000-0005-0000-0000-000072660000}"/>
    <cellStyle name="Nota 2 6 2 2" xfId="26093" xr:uid="{00000000-0005-0000-0000-000073660000}"/>
    <cellStyle name="Nota 2 6 2 2 2" xfId="26094" xr:uid="{00000000-0005-0000-0000-000074660000}"/>
    <cellStyle name="Nota 2 6 2 2 3" xfId="26095" xr:uid="{00000000-0005-0000-0000-000075660000}"/>
    <cellStyle name="Nota 2 6 2 2 4" xfId="26096" xr:uid="{00000000-0005-0000-0000-000076660000}"/>
    <cellStyle name="Nota 2 6 2 3" xfId="26097" xr:uid="{00000000-0005-0000-0000-000077660000}"/>
    <cellStyle name="Nota 2 6 2 3 2" xfId="26098" xr:uid="{00000000-0005-0000-0000-000078660000}"/>
    <cellStyle name="Nota 2 6 2 3 3" xfId="26099" xr:uid="{00000000-0005-0000-0000-000079660000}"/>
    <cellStyle name="Nota 2 6 2 3 4" xfId="26100" xr:uid="{00000000-0005-0000-0000-00007A660000}"/>
    <cellStyle name="Nota 2 6 2 3 5" xfId="26101" xr:uid="{00000000-0005-0000-0000-00007B660000}"/>
    <cellStyle name="Nota 2 6 2 3 6" xfId="26102" xr:uid="{00000000-0005-0000-0000-00007C660000}"/>
    <cellStyle name="Nota 2 6 2 4" xfId="26103" xr:uid="{00000000-0005-0000-0000-00007D660000}"/>
    <cellStyle name="Nota 2 6 3" xfId="26104" xr:uid="{00000000-0005-0000-0000-00007E660000}"/>
    <cellStyle name="Nota 2 6 3 2" xfId="26105" xr:uid="{00000000-0005-0000-0000-00007F660000}"/>
    <cellStyle name="Nota 2 6 3 2 2" xfId="26106" xr:uid="{00000000-0005-0000-0000-000080660000}"/>
    <cellStyle name="Nota 2 6 3 2 3" xfId="26107" xr:uid="{00000000-0005-0000-0000-000081660000}"/>
    <cellStyle name="Nota 2 6 3 2 4" xfId="26108" xr:uid="{00000000-0005-0000-0000-000082660000}"/>
    <cellStyle name="Nota 2 6 3 3" xfId="26109" xr:uid="{00000000-0005-0000-0000-000083660000}"/>
    <cellStyle name="Nota 2 6 3 4" xfId="26110" xr:uid="{00000000-0005-0000-0000-000084660000}"/>
    <cellStyle name="Nota 2 6 3 5" xfId="26111" xr:uid="{00000000-0005-0000-0000-000085660000}"/>
    <cellStyle name="Nota 2 6 3 6" xfId="26112" xr:uid="{00000000-0005-0000-0000-000086660000}"/>
    <cellStyle name="Nota 2 6 3 7" xfId="26113" xr:uid="{00000000-0005-0000-0000-000087660000}"/>
    <cellStyle name="Nota 2 6 3 8" xfId="26114" xr:uid="{00000000-0005-0000-0000-000088660000}"/>
    <cellStyle name="Nota 2 7" xfId="26115" xr:uid="{00000000-0005-0000-0000-000089660000}"/>
    <cellStyle name="Nota 2 7 2" xfId="26116" xr:uid="{00000000-0005-0000-0000-00008A660000}"/>
    <cellStyle name="Nota 2 7 2 2" xfId="26117" xr:uid="{00000000-0005-0000-0000-00008B660000}"/>
    <cellStyle name="Nota 2 7 2 2 2" xfId="26118" xr:uid="{00000000-0005-0000-0000-00008C660000}"/>
    <cellStyle name="Nota 2 7 2 2 3" xfId="26119" xr:uid="{00000000-0005-0000-0000-00008D660000}"/>
    <cellStyle name="Nota 2 7 2 2 4" xfId="26120" xr:uid="{00000000-0005-0000-0000-00008E660000}"/>
    <cellStyle name="Nota 2 7 2 3" xfId="26121" xr:uid="{00000000-0005-0000-0000-00008F660000}"/>
    <cellStyle name="Nota 2 7 2 3 2" xfId="26122" xr:uid="{00000000-0005-0000-0000-000090660000}"/>
    <cellStyle name="Nota 2 7 2 3 3" xfId="26123" xr:uid="{00000000-0005-0000-0000-000091660000}"/>
    <cellStyle name="Nota 2 7 2 3 4" xfId="26124" xr:uid="{00000000-0005-0000-0000-000092660000}"/>
    <cellStyle name="Nota 2 7 2 3 5" xfId="26125" xr:uid="{00000000-0005-0000-0000-000093660000}"/>
    <cellStyle name="Nota 2 7 2 3 6" xfId="26126" xr:uid="{00000000-0005-0000-0000-000094660000}"/>
    <cellStyle name="Nota 2 7 2 4" xfId="26127" xr:uid="{00000000-0005-0000-0000-000095660000}"/>
    <cellStyle name="Nota 2 7 3" xfId="26128" xr:uid="{00000000-0005-0000-0000-000096660000}"/>
    <cellStyle name="Nota 2 7 3 2" xfId="26129" xr:uid="{00000000-0005-0000-0000-000097660000}"/>
    <cellStyle name="Nota 2 7 3 2 2" xfId="26130" xr:uid="{00000000-0005-0000-0000-000098660000}"/>
    <cellStyle name="Nota 2 7 3 2 3" xfId="26131" xr:uid="{00000000-0005-0000-0000-000099660000}"/>
    <cellStyle name="Nota 2 7 3 2 4" xfId="26132" xr:uid="{00000000-0005-0000-0000-00009A660000}"/>
    <cellStyle name="Nota 2 7 3 3" xfId="26133" xr:uid="{00000000-0005-0000-0000-00009B660000}"/>
    <cellStyle name="Nota 2 7 3 4" xfId="26134" xr:uid="{00000000-0005-0000-0000-00009C660000}"/>
    <cellStyle name="Nota 2 7 3 5" xfId="26135" xr:uid="{00000000-0005-0000-0000-00009D660000}"/>
    <cellStyle name="Nota 2 7 3 6" xfId="26136" xr:uid="{00000000-0005-0000-0000-00009E660000}"/>
    <cellStyle name="Nota 2 7 3 7" xfId="26137" xr:uid="{00000000-0005-0000-0000-00009F660000}"/>
    <cellStyle name="Nota 2 7 3 8" xfId="26138" xr:uid="{00000000-0005-0000-0000-0000A0660000}"/>
    <cellStyle name="Nota 2 8" xfId="26139" xr:uid="{00000000-0005-0000-0000-0000A1660000}"/>
    <cellStyle name="Nota 2 8 2" xfId="26140" xr:uid="{00000000-0005-0000-0000-0000A2660000}"/>
    <cellStyle name="Nota 2 8 2 2" xfId="26141" xr:uid="{00000000-0005-0000-0000-0000A3660000}"/>
    <cellStyle name="Nota 2 8 2 2 2" xfId="26142" xr:uid="{00000000-0005-0000-0000-0000A4660000}"/>
    <cellStyle name="Nota 2 8 2 2 3" xfId="26143" xr:uid="{00000000-0005-0000-0000-0000A5660000}"/>
    <cellStyle name="Nota 2 8 2 2 4" xfId="26144" xr:uid="{00000000-0005-0000-0000-0000A6660000}"/>
    <cellStyle name="Nota 2 8 2 3" xfId="26145" xr:uid="{00000000-0005-0000-0000-0000A7660000}"/>
    <cellStyle name="Nota 2 8 2 3 2" xfId="26146" xr:uid="{00000000-0005-0000-0000-0000A8660000}"/>
    <cellStyle name="Nota 2 8 2 3 3" xfId="26147" xr:uid="{00000000-0005-0000-0000-0000A9660000}"/>
    <cellStyle name="Nota 2 8 2 3 4" xfId="26148" xr:uid="{00000000-0005-0000-0000-0000AA660000}"/>
    <cellStyle name="Nota 2 8 2 3 5" xfId="26149" xr:uid="{00000000-0005-0000-0000-0000AB660000}"/>
    <cellStyle name="Nota 2 8 2 3 6" xfId="26150" xr:uid="{00000000-0005-0000-0000-0000AC660000}"/>
    <cellStyle name="Nota 2 8 2 4" xfId="26151" xr:uid="{00000000-0005-0000-0000-0000AD660000}"/>
    <cellStyle name="Nota 2 8 3" xfId="26152" xr:uid="{00000000-0005-0000-0000-0000AE660000}"/>
    <cellStyle name="Nota 2 8 3 2" xfId="26153" xr:uid="{00000000-0005-0000-0000-0000AF660000}"/>
    <cellStyle name="Nota 2 8 3 2 2" xfId="26154" xr:uid="{00000000-0005-0000-0000-0000B0660000}"/>
    <cellStyle name="Nota 2 8 3 2 3" xfId="26155" xr:uid="{00000000-0005-0000-0000-0000B1660000}"/>
    <cellStyle name="Nota 2 8 3 2 4" xfId="26156" xr:uid="{00000000-0005-0000-0000-0000B2660000}"/>
    <cellStyle name="Nota 2 8 3 3" xfId="26157" xr:uid="{00000000-0005-0000-0000-0000B3660000}"/>
    <cellStyle name="Nota 2 8 3 4" xfId="26158" xr:uid="{00000000-0005-0000-0000-0000B4660000}"/>
    <cellStyle name="Nota 2 8 3 5" xfId="26159" xr:uid="{00000000-0005-0000-0000-0000B5660000}"/>
    <cellStyle name="Nota 2 8 3 6" xfId="26160" xr:uid="{00000000-0005-0000-0000-0000B6660000}"/>
    <cellStyle name="Nota 2 8 3 7" xfId="26161" xr:uid="{00000000-0005-0000-0000-0000B7660000}"/>
    <cellStyle name="Nota 2 8 3 8" xfId="26162" xr:uid="{00000000-0005-0000-0000-0000B8660000}"/>
    <cellStyle name="Nota 2 8 4" xfId="26163" xr:uid="{00000000-0005-0000-0000-0000B9660000}"/>
    <cellStyle name="Nota 2 9" xfId="26164" xr:uid="{00000000-0005-0000-0000-0000BA660000}"/>
    <cellStyle name="Nota 2 9 2" xfId="26165" xr:uid="{00000000-0005-0000-0000-0000BB660000}"/>
    <cellStyle name="Nota 2 9 2 2" xfId="26166" xr:uid="{00000000-0005-0000-0000-0000BC660000}"/>
    <cellStyle name="Nota 2 9 2 2 2" xfId="26167" xr:uid="{00000000-0005-0000-0000-0000BD660000}"/>
    <cellStyle name="Nota 2 9 2 2 3" xfId="26168" xr:uid="{00000000-0005-0000-0000-0000BE660000}"/>
    <cellStyle name="Nota 2 9 2 2 4" xfId="26169" xr:uid="{00000000-0005-0000-0000-0000BF660000}"/>
    <cellStyle name="Nota 2 9 2 3" xfId="26170" xr:uid="{00000000-0005-0000-0000-0000C0660000}"/>
    <cellStyle name="Nota 2 9 2 3 2" xfId="26171" xr:uid="{00000000-0005-0000-0000-0000C1660000}"/>
    <cellStyle name="Nota 2 9 2 3 3" xfId="26172" xr:uid="{00000000-0005-0000-0000-0000C2660000}"/>
    <cellStyle name="Nota 2 9 2 3 4" xfId="26173" xr:uid="{00000000-0005-0000-0000-0000C3660000}"/>
    <cellStyle name="Nota 2 9 2 3 5" xfId="26174" xr:uid="{00000000-0005-0000-0000-0000C4660000}"/>
    <cellStyle name="Nota 2 9 2 3 6" xfId="26175" xr:uid="{00000000-0005-0000-0000-0000C5660000}"/>
    <cellStyle name="Nota 2 9 2 4" xfId="26176" xr:uid="{00000000-0005-0000-0000-0000C6660000}"/>
    <cellStyle name="Nota 2 9 3" xfId="26177" xr:uid="{00000000-0005-0000-0000-0000C7660000}"/>
    <cellStyle name="Nota 2 9 3 2" xfId="26178" xr:uid="{00000000-0005-0000-0000-0000C8660000}"/>
    <cellStyle name="Nota 2 9 3 3" xfId="26179" xr:uid="{00000000-0005-0000-0000-0000C9660000}"/>
    <cellStyle name="Nota 2 9 3 4" xfId="26180" xr:uid="{00000000-0005-0000-0000-0000CA660000}"/>
    <cellStyle name="Nota 2 9 3 5" xfId="26181" xr:uid="{00000000-0005-0000-0000-0000CB660000}"/>
    <cellStyle name="Nota 2 9 3 6" xfId="26182" xr:uid="{00000000-0005-0000-0000-0000CC660000}"/>
    <cellStyle name="Nota 3" xfId="26183" xr:uid="{00000000-0005-0000-0000-0000CD660000}"/>
    <cellStyle name="Nota 3 2" xfId="26184" xr:uid="{00000000-0005-0000-0000-0000CE660000}"/>
    <cellStyle name="Nota 3 2 2" xfId="26185" xr:uid="{00000000-0005-0000-0000-0000CF660000}"/>
    <cellStyle name="Nota 3 2 2 2" xfId="26186" xr:uid="{00000000-0005-0000-0000-0000D0660000}"/>
    <cellStyle name="Nota 3 2 2 2 2" xfId="26187" xr:uid="{00000000-0005-0000-0000-0000D1660000}"/>
    <cellStyle name="Nota 3 2 2 2 2 2" xfId="26188" xr:uid="{00000000-0005-0000-0000-0000D2660000}"/>
    <cellStyle name="Nota 3 2 2 2 2 3" xfId="26189" xr:uid="{00000000-0005-0000-0000-0000D3660000}"/>
    <cellStyle name="Nota 3 2 2 2 2 4" xfId="26190" xr:uid="{00000000-0005-0000-0000-0000D4660000}"/>
    <cellStyle name="Nota 3 2 2 2 3" xfId="26191" xr:uid="{00000000-0005-0000-0000-0000D5660000}"/>
    <cellStyle name="Nota 3 2 2 2 3 2" xfId="26192" xr:uid="{00000000-0005-0000-0000-0000D6660000}"/>
    <cellStyle name="Nota 3 2 2 2 3 3" xfId="26193" xr:uid="{00000000-0005-0000-0000-0000D7660000}"/>
    <cellStyle name="Nota 3 2 2 2 3 4" xfId="26194" xr:uid="{00000000-0005-0000-0000-0000D8660000}"/>
    <cellStyle name="Nota 3 2 2 2 3 5" xfId="26195" xr:uid="{00000000-0005-0000-0000-0000D9660000}"/>
    <cellStyle name="Nota 3 2 2 2 3 6" xfId="26196" xr:uid="{00000000-0005-0000-0000-0000DA660000}"/>
    <cellStyle name="Nota 3 2 2 2 4" xfId="26197" xr:uid="{00000000-0005-0000-0000-0000DB660000}"/>
    <cellStyle name="Nota 3 2 2 3" xfId="26198" xr:uid="{00000000-0005-0000-0000-0000DC660000}"/>
    <cellStyle name="Nota 3 2 2 3 2" xfId="26199" xr:uid="{00000000-0005-0000-0000-0000DD660000}"/>
    <cellStyle name="Nota 3 2 2 3 3" xfId="26200" xr:uid="{00000000-0005-0000-0000-0000DE660000}"/>
    <cellStyle name="Nota 3 2 2 3 4" xfId="26201" xr:uid="{00000000-0005-0000-0000-0000DF660000}"/>
    <cellStyle name="Nota 3 2 2 3 5" xfId="26202" xr:uid="{00000000-0005-0000-0000-0000E0660000}"/>
    <cellStyle name="Nota 3 2 2 3 6" xfId="26203" xr:uid="{00000000-0005-0000-0000-0000E1660000}"/>
    <cellStyle name="Nota 3 2 3" xfId="26204" xr:uid="{00000000-0005-0000-0000-0000E2660000}"/>
    <cellStyle name="Nota 3 2 3 2" xfId="26205" xr:uid="{00000000-0005-0000-0000-0000E3660000}"/>
    <cellStyle name="Nota 3 2 3 2 2" xfId="26206" xr:uid="{00000000-0005-0000-0000-0000E4660000}"/>
    <cellStyle name="Nota 3 2 3 2 3" xfId="26207" xr:uid="{00000000-0005-0000-0000-0000E5660000}"/>
    <cellStyle name="Nota 3 2 3 2 4" xfId="26208" xr:uid="{00000000-0005-0000-0000-0000E6660000}"/>
    <cellStyle name="Nota 3 2 3 3" xfId="26209" xr:uid="{00000000-0005-0000-0000-0000E7660000}"/>
    <cellStyle name="Nota 3 2 3 3 2" xfId="26210" xr:uid="{00000000-0005-0000-0000-0000E8660000}"/>
    <cellStyle name="Nota 3 2 3 3 3" xfId="26211" xr:uid="{00000000-0005-0000-0000-0000E9660000}"/>
    <cellStyle name="Nota 3 2 3 3 4" xfId="26212" xr:uid="{00000000-0005-0000-0000-0000EA660000}"/>
    <cellStyle name="Nota 3 2 3 3 5" xfId="26213" xr:uid="{00000000-0005-0000-0000-0000EB660000}"/>
    <cellStyle name="Nota 3 2 3 3 6" xfId="26214" xr:uid="{00000000-0005-0000-0000-0000EC660000}"/>
    <cellStyle name="Nota 3 2 3 4" xfId="26215" xr:uid="{00000000-0005-0000-0000-0000ED660000}"/>
    <cellStyle name="Nota 3 2 4" xfId="26216" xr:uid="{00000000-0005-0000-0000-0000EE660000}"/>
    <cellStyle name="Nota 3 2 4 2" xfId="26217" xr:uid="{00000000-0005-0000-0000-0000EF660000}"/>
    <cellStyle name="Nota 3 2 4 2 2" xfId="26218" xr:uid="{00000000-0005-0000-0000-0000F0660000}"/>
    <cellStyle name="Nota 3 2 4 2 3" xfId="26219" xr:uid="{00000000-0005-0000-0000-0000F1660000}"/>
    <cellStyle name="Nota 3 2 4 2 4" xfId="26220" xr:uid="{00000000-0005-0000-0000-0000F2660000}"/>
    <cellStyle name="Nota 3 2 4 3" xfId="26221" xr:uid="{00000000-0005-0000-0000-0000F3660000}"/>
    <cellStyle name="Nota 3 2 4 4" xfId="26222" xr:uid="{00000000-0005-0000-0000-0000F4660000}"/>
    <cellStyle name="Nota 3 2 4 5" xfId="26223" xr:uid="{00000000-0005-0000-0000-0000F5660000}"/>
    <cellStyle name="Nota 3 2 4 6" xfId="26224" xr:uid="{00000000-0005-0000-0000-0000F6660000}"/>
    <cellStyle name="Nota 3 2 4 7" xfId="26225" xr:uid="{00000000-0005-0000-0000-0000F7660000}"/>
    <cellStyle name="Nota 3 2 4 8" xfId="26226" xr:uid="{00000000-0005-0000-0000-0000F8660000}"/>
    <cellStyle name="Nota 3 3" xfId="26227" xr:uid="{00000000-0005-0000-0000-0000F9660000}"/>
    <cellStyle name="Nota 3 3 2" xfId="26228" xr:uid="{00000000-0005-0000-0000-0000FA660000}"/>
    <cellStyle name="Nota 3 3 2 2" xfId="26229" xr:uid="{00000000-0005-0000-0000-0000FB660000}"/>
    <cellStyle name="Nota 3 3 2 2 2" xfId="26230" xr:uid="{00000000-0005-0000-0000-0000FC660000}"/>
    <cellStyle name="Nota 3 3 2 2 3" xfId="26231" xr:uid="{00000000-0005-0000-0000-0000FD660000}"/>
    <cellStyle name="Nota 3 3 2 2 4" xfId="26232" xr:uid="{00000000-0005-0000-0000-0000FE660000}"/>
    <cellStyle name="Nota 3 3 2 3" xfId="26233" xr:uid="{00000000-0005-0000-0000-0000FF660000}"/>
    <cellStyle name="Nota 3 3 2 3 2" xfId="26234" xr:uid="{00000000-0005-0000-0000-000000670000}"/>
    <cellStyle name="Nota 3 3 2 3 3" xfId="26235" xr:uid="{00000000-0005-0000-0000-000001670000}"/>
    <cellStyle name="Nota 3 3 2 3 4" xfId="26236" xr:uid="{00000000-0005-0000-0000-000002670000}"/>
    <cellStyle name="Nota 3 3 2 3 5" xfId="26237" xr:uid="{00000000-0005-0000-0000-000003670000}"/>
    <cellStyle name="Nota 3 3 2 3 6" xfId="26238" xr:uid="{00000000-0005-0000-0000-000004670000}"/>
    <cellStyle name="Nota 3 3 2 4" xfId="26239" xr:uid="{00000000-0005-0000-0000-000005670000}"/>
    <cellStyle name="Nota 3 3 3" xfId="26240" xr:uid="{00000000-0005-0000-0000-000006670000}"/>
    <cellStyle name="Nota 3 3 3 2" xfId="26241" xr:uid="{00000000-0005-0000-0000-000007670000}"/>
    <cellStyle name="Nota 3 3 3 2 2" xfId="26242" xr:uid="{00000000-0005-0000-0000-000008670000}"/>
    <cellStyle name="Nota 3 3 3 2 3" xfId="26243" xr:uid="{00000000-0005-0000-0000-000009670000}"/>
    <cellStyle name="Nota 3 3 3 2 4" xfId="26244" xr:uid="{00000000-0005-0000-0000-00000A670000}"/>
    <cellStyle name="Nota 3 3 3 3" xfId="26245" xr:uid="{00000000-0005-0000-0000-00000B670000}"/>
    <cellStyle name="Nota 3 3 3 4" xfId="26246" xr:uid="{00000000-0005-0000-0000-00000C670000}"/>
    <cellStyle name="Nota 3 3 3 5" xfId="26247" xr:uid="{00000000-0005-0000-0000-00000D670000}"/>
    <cellStyle name="Nota 3 3 3 6" xfId="26248" xr:uid="{00000000-0005-0000-0000-00000E670000}"/>
    <cellStyle name="Nota 3 3 3 7" xfId="26249" xr:uid="{00000000-0005-0000-0000-00000F670000}"/>
    <cellStyle name="Nota 3 3 3 8" xfId="26250" xr:uid="{00000000-0005-0000-0000-000010670000}"/>
    <cellStyle name="Nota 3 4" xfId="26251" xr:uid="{00000000-0005-0000-0000-000011670000}"/>
    <cellStyle name="Nota 3 4 2" xfId="26252" xr:uid="{00000000-0005-0000-0000-000012670000}"/>
    <cellStyle name="Nota 3 4 3" xfId="26253" xr:uid="{00000000-0005-0000-0000-000013670000}"/>
    <cellStyle name="Nota 3 4 4" xfId="26254" xr:uid="{00000000-0005-0000-0000-000014670000}"/>
    <cellStyle name="Nota 3 4 5" xfId="26255" xr:uid="{00000000-0005-0000-0000-000015670000}"/>
    <cellStyle name="Nota 3 5" xfId="26256" xr:uid="{00000000-0005-0000-0000-000016670000}"/>
    <cellStyle name="Nota 3 5 2" xfId="26257" xr:uid="{00000000-0005-0000-0000-000017670000}"/>
    <cellStyle name="Nota 3 5 3" xfId="26258" xr:uid="{00000000-0005-0000-0000-000018670000}"/>
    <cellStyle name="Nota 3 5 4" xfId="26259" xr:uid="{00000000-0005-0000-0000-000019670000}"/>
    <cellStyle name="Nota 3 5 5" xfId="26260" xr:uid="{00000000-0005-0000-0000-00001A670000}"/>
    <cellStyle name="Nota 4" xfId="26261" xr:uid="{00000000-0005-0000-0000-00001B670000}"/>
    <cellStyle name="Nota 4 2" xfId="26262" xr:uid="{00000000-0005-0000-0000-00001C670000}"/>
    <cellStyle name="Nota 4 2 2" xfId="26263" xr:uid="{00000000-0005-0000-0000-00001D670000}"/>
    <cellStyle name="Nota 4 2 2 2" xfId="26264" xr:uid="{00000000-0005-0000-0000-00001E670000}"/>
    <cellStyle name="Nota 4 2 2 3" xfId="26265" xr:uid="{00000000-0005-0000-0000-00001F670000}"/>
    <cellStyle name="Nota 4 2 2 4" xfId="26266" xr:uid="{00000000-0005-0000-0000-000020670000}"/>
    <cellStyle name="Nota 4 2 3" xfId="26267" xr:uid="{00000000-0005-0000-0000-000021670000}"/>
    <cellStyle name="Nota 4 2 3 2" xfId="26268" xr:uid="{00000000-0005-0000-0000-000022670000}"/>
    <cellStyle name="Nota 4 2 3 3" xfId="26269" xr:uid="{00000000-0005-0000-0000-000023670000}"/>
    <cellStyle name="Nota 4 2 3 4" xfId="26270" xr:uid="{00000000-0005-0000-0000-000024670000}"/>
    <cellStyle name="Nota 4 2 3 5" xfId="26271" xr:uid="{00000000-0005-0000-0000-000025670000}"/>
    <cellStyle name="Nota 4 2 3 6" xfId="26272" xr:uid="{00000000-0005-0000-0000-000026670000}"/>
    <cellStyle name="Nota 4 2 4" xfId="26273" xr:uid="{00000000-0005-0000-0000-000027670000}"/>
    <cellStyle name="Nota 4 3" xfId="26274" xr:uid="{00000000-0005-0000-0000-000028670000}"/>
    <cellStyle name="Nota 4 3 2" xfId="26275" xr:uid="{00000000-0005-0000-0000-000029670000}"/>
    <cellStyle name="Nota 4 3 3" xfId="26276" xr:uid="{00000000-0005-0000-0000-00002A670000}"/>
    <cellStyle name="Nota 4 3 4" xfId="26277" xr:uid="{00000000-0005-0000-0000-00002B670000}"/>
    <cellStyle name="Nota 4 3 5" xfId="26278" xr:uid="{00000000-0005-0000-0000-00002C670000}"/>
    <cellStyle name="Nota 4 3 6" xfId="26279" xr:uid="{00000000-0005-0000-0000-00002D670000}"/>
    <cellStyle name="Notas" xfId="26280" xr:uid="{00000000-0005-0000-0000-00002E670000}"/>
    <cellStyle name="Notas 2" xfId="26281" xr:uid="{00000000-0005-0000-0000-00002F670000}"/>
    <cellStyle name="Notas 2 2" xfId="26282" xr:uid="{00000000-0005-0000-0000-000030670000}"/>
    <cellStyle name="Notas 2 2 2" xfId="26283" xr:uid="{00000000-0005-0000-0000-000031670000}"/>
    <cellStyle name="Notas 2 2 2 2" xfId="26284" xr:uid="{00000000-0005-0000-0000-000032670000}"/>
    <cellStyle name="Notas 2 2 2 2 2" xfId="26285" xr:uid="{00000000-0005-0000-0000-000033670000}"/>
    <cellStyle name="Notas 2 2 2 2 3" xfId="26286" xr:uid="{00000000-0005-0000-0000-000034670000}"/>
    <cellStyle name="Notas 2 2 2 2 4" xfId="26287" xr:uid="{00000000-0005-0000-0000-000035670000}"/>
    <cellStyle name="Notas 2 2 2 3" xfId="26288" xr:uid="{00000000-0005-0000-0000-000036670000}"/>
    <cellStyle name="Notas 2 2 2 3 2" xfId="26289" xr:uid="{00000000-0005-0000-0000-000037670000}"/>
    <cellStyle name="Notas 2 2 2 3 3" xfId="26290" xr:uid="{00000000-0005-0000-0000-000038670000}"/>
    <cellStyle name="Notas 2 2 2 3 4" xfId="26291" xr:uid="{00000000-0005-0000-0000-000039670000}"/>
    <cellStyle name="Notas 2 2 2 3 5" xfId="26292" xr:uid="{00000000-0005-0000-0000-00003A670000}"/>
    <cellStyle name="Notas 2 2 2 3 6" xfId="26293" xr:uid="{00000000-0005-0000-0000-00003B670000}"/>
    <cellStyle name="Notas 2 2 2 4" xfId="26294" xr:uid="{00000000-0005-0000-0000-00003C670000}"/>
    <cellStyle name="Notas 2 2 3" xfId="26295" xr:uid="{00000000-0005-0000-0000-00003D670000}"/>
    <cellStyle name="Notas 2 2 3 2" xfId="26296" xr:uid="{00000000-0005-0000-0000-00003E670000}"/>
    <cellStyle name="Notas 2 2 3 3" xfId="26297" xr:uid="{00000000-0005-0000-0000-00003F670000}"/>
    <cellStyle name="Notas 2 2 3 4" xfId="26298" xr:uid="{00000000-0005-0000-0000-000040670000}"/>
    <cellStyle name="Notas 2 2 3 5" xfId="26299" xr:uid="{00000000-0005-0000-0000-000041670000}"/>
    <cellStyle name="Notas 2 2 3 6" xfId="26300" xr:uid="{00000000-0005-0000-0000-000042670000}"/>
    <cellStyle name="Notas 2 3" xfId="26301" xr:uid="{00000000-0005-0000-0000-000043670000}"/>
    <cellStyle name="Notas 2 3 2" xfId="26302" xr:uid="{00000000-0005-0000-0000-000044670000}"/>
    <cellStyle name="Notas 2 3 2 2" xfId="26303" xr:uid="{00000000-0005-0000-0000-000045670000}"/>
    <cellStyle name="Notas 2 3 2 3" xfId="26304" xr:uid="{00000000-0005-0000-0000-000046670000}"/>
    <cellStyle name="Notas 2 3 2 4" xfId="26305" xr:uid="{00000000-0005-0000-0000-000047670000}"/>
    <cellStyle name="Notas 2 3 3" xfId="26306" xr:uid="{00000000-0005-0000-0000-000048670000}"/>
    <cellStyle name="Notas 2 3 3 2" xfId="26307" xr:uid="{00000000-0005-0000-0000-000049670000}"/>
    <cellStyle name="Notas 2 3 3 3" xfId="26308" xr:uid="{00000000-0005-0000-0000-00004A670000}"/>
    <cellStyle name="Notas 2 3 3 4" xfId="26309" xr:uid="{00000000-0005-0000-0000-00004B670000}"/>
    <cellStyle name="Notas 2 3 3 5" xfId="26310" xr:uid="{00000000-0005-0000-0000-00004C670000}"/>
    <cellStyle name="Notas 2 3 3 6" xfId="26311" xr:uid="{00000000-0005-0000-0000-00004D670000}"/>
    <cellStyle name="Notas 2 3 4" xfId="26312" xr:uid="{00000000-0005-0000-0000-00004E670000}"/>
    <cellStyle name="Notas 2 4" xfId="26313" xr:uid="{00000000-0005-0000-0000-00004F670000}"/>
    <cellStyle name="Notas 2 4 2" xfId="26314" xr:uid="{00000000-0005-0000-0000-000050670000}"/>
    <cellStyle name="Notas 2 4 2 2" xfId="26315" xr:uid="{00000000-0005-0000-0000-000051670000}"/>
    <cellStyle name="Notas 2 4 2 3" xfId="26316" xr:uid="{00000000-0005-0000-0000-000052670000}"/>
    <cellStyle name="Notas 2 4 2 4" xfId="26317" xr:uid="{00000000-0005-0000-0000-000053670000}"/>
    <cellStyle name="Notas 2 4 3" xfId="26318" xr:uid="{00000000-0005-0000-0000-000054670000}"/>
    <cellStyle name="Notas 2 4 4" xfId="26319" xr:uid="{00000000-0005-0000-0000-000055670000}"/>
    <cellStyle name="Notas 2 4 5" xfId="26320" xr:uid="{00000000-0005-0000-0000-000056670000}"/>
    <cellStyle name="Notas 2 4 6" xfId="26321" xr:uid="{00000000-0005-0000-0000-000057670000}"/>
    <cellStyle name="Notas 2 4 7" xfId="26322" xr:uid="{00000000-0005-0000-0000-000058670000}"/>
    <cellStyle name="Notas 2 4 8" xfId="26323" xr:uid="{00000000-0005-0000-0000-000059670000}"/>
    <cellStyle name="Notas 3" xfId="26324" xr:uid="{00000000-0005-0000-0000-00005A670000}"/>
    <cellStyle name="Notas 3 2" xfId="26325" xr:uid="{00000000-0005-0000-0000-00005B670000}"/>
    <cellStyle name="Notas 3 2 2" xfId="26326" xr:uid="{00000000-0005-0000-0000-00005C670000}"/>
    <cellStyle name="Notas 3 2 2 2" xfId="26327" xr:uid="{00000000-0005-0000-0000-00005D670000}"/>
    <cellStyle name="Notas 3 2 2 3" xfId="26328" xr:uid="{00000000-0005-0000-0000-00005E670000}"/>
    <cellStyle name="Notas 3 2 2 4" xfId="26329" xr:uid="{00000000-0005-0000-0000-00005F670000}"/>
    <cellStyle name="Notas 3 2 3" xfId="26330" xr:uid="{00000000-0005-0000-0000-000060670000}"/>
    <cellStyle name="Notas 3 2 3 2" xfId="26331" xr:uid="{00000000-0005-0000-0000-000061670000}"/>
    <cellStyle name="Notas 3 2 3 3" xfId="26332" xr:uid="{00000000-0005-0000-0000-000062670000}"/>
    <cellStyle name="Notas 3 2 3 4" xfId="26333" xr:uid="{00000000-0005-0000-0000-000063670000}"/>
    <cellStyle name="Notas 3 2 3 5" xfId="26334" xr:uid="{00000000-0005-0000-0000-000064670000}"/>
    <cellStyle name="Notas 3 2 3 6" xfId="26335" xr:uid="{00000000-0005-0000-0000-000065670000}"/>
    <cellStyle name="Notas 3 2 4" xfId="26336" xr:uid="{00000000-0005-0000-0000-000066670000}"/>
    <cellStyle name="Notas 3 3" xfId="26337" xr:uid="{00000000-0005-0000-0000-000067670000}"/>
    <cellStyle name="Notas 3 3 2" xfId="26338" xr:uid="{00000000-0005-0000-0000-000068670000}"/>
    <cellStyle name="Notas 3 3 2 2" xfId="26339" xr:uid="{00000000-0005-0000-0000-000069670000}"/>
    <cellStyle name="Notas 3 3 2 3" xfId="26340" xr:uid="{00000000-0005-0000-0000-00006A670000}"/>
    <cellStyle name="Notas 3 3 2 4" xfId="26341" xr:uid="{00000000-0005-0000-0000-00006B670000}"/>
    <cellStyle name="Notas 3 3 3" xfId="26342" xr:uid="{00000000-0005-0000-0000-00006C670000}"/>
    <cellStyle name="Notas 3 3 4" xfId="26343" xr:uid="{00000000-0005-0000-0000-00006D670000}"/>
    <cellStyle name="Notas 3 3 5" xfId="26344" xr:uid="{00000000-0005-0000-0000-00006E670000}"/>
    <cellStyle name="Notas 3 3 6" xfId="26345" xr:uid="{00000000-0005-0000-0000-00006F670000}"/>
    <cellStyle name="Notas 3 3 7" xfId="26346" xr:uid="{00000000-0005-0000-0000-000070670000}"/>
    <cellStyle name="Notas 3 3 8" xfId="26347" xr:uid="{00000000-0005-0000-0000-000071670000}"/>
    <cellStyle name="Notas 4" xfId="26348" xr:uid="{00000000-0005-0000-0000-000072670000}"/>
    <cellStyle name="Notas 4 2" xfId="26349" xr:uid="{00000000-0005-0000-0000-000073670000}"/>
    <cellStyle name="Notas 4 3" xfId="26350" xr:uid="{00000000-0005-0000-0000-000074670000}"/>
    <cellStyle name="Notas 4 4" xfId="26351" xr:uid="{00000000-0005-0000-0000-000075670000}"/>
    <cellStyle name="Notas 4 5" xfId="26352" xr:uid="{00000000-0005-0000-0000-000076670000}"/>
    <cellStyle name="Notas 5" xfId="26353" xr:uid="{00000000-0005-0000-0000-000077670000}"/>
    <cellStyle name="Notas 5 2" xfId="26354" xr:uid="{00000000-0005-0000-0000-000078670000}"/>
    <cellStyle name="Notas 5 3" xfId="26355" xr:uid="{00000000-0005-0000-0000-000079670000}"/>
    <cellStyle name="Notas 5 4" xfId="26356" xr:uid="{00000000-0005-0000-0000-00007A670000}"/>
    <cellStyle name="Notas 5 5" xfId="26357" xr:uid="{00000000-0005-0000-0000-00007B670000}"/>
    <cellStyle name="Note" xfId="26358" xr:uid="{00000000-0005-0000-0000-00007C670000}"/>
    <cellStyle name="Note 2" xfId="26359" xr:uid="{00000000-0005-0000-0000-00007D670000}"/>
    <cellStyle name="Note 2 2" xfId="26360" xr:uid="{00000000-0005-0000-0000-00007E670000}"/>
    <cellStyle name="Note 2 2 2" xfId="26361" xr:uid="{00000000-0005-0000-0000-00007F670000}"/>
    <cellStyle name="Note 2 2 2 2" xfId="26362" xr:uid="{00000000-0005-0000-0000-000080670000}"/>
    <cellStyle name="Note 2 2 2 2 2" xfId="26363" xr:uid="{00000000-0005-0000-0000-000081670000}"/>
    <cellStyle name="Note 2 2 2 2 3" xfId="26364" xr:uid="{00000000-0005-0000-0000-000082670000}"/>
    <cellStyle name="Note 2 2 2 2 4" xfId="26365" xr:uid="{00000000-0005-0000-0000-000083670000}"/>
    <cellStyle name="Note 2 2 2 3" xfId="26366" xr:uid="{00000000-0005-0000-0000-000084670000}"/>
    <cellStyle name="Note 2 2 2 3 2" xfId="26367" xr:uid="{00000000-0005-0000-0000-000085670000}"/>
    <cellStyle name="Note 2 2 2 3 3" xfId="26368" xr:uid="{00000000-0005-0000-0000-000086670000}"/>
    <cellStyle name="Note 2 2 2 3 4" xfId="26369" xr:uid="{00000000-0005-0000-0000-000087670000}"/>
    <cellStyle name="Note 2 2 2 3 5" xfId="26370" xr:uid="{00000000-0005-0000-0000-000088670000}"/>
    <cellStyle name="Note 2 2 2 3 6" xfId="26371" xr:uid="{00000000-0005-0000-0000-000089670000}"/>
    <cellStyle name="Note 2 2 2 4" xfId="26372" xr:uid="{00000000-0005-0000-0000-00008A670000}"/>
    <cellStyle name="Note 2 2 3" xfId="26373" xr:uid="{00000000-0005-0000-0000-00008B670000}"/>
    <cellStyle name="Note 2 2 3 2" xfId="26374" xr:uid="{00000000-0005-0000-0000-00008C670000}"/>
    <cellStyle name="Note 2 2 3 3" xfId="26375" xr:uid="{00000000-0005-0000-0000-00008D670000}"/>
    <cellStyle name="Note 2 2 3 4" xfId="26376" xr:uid="{00000000-0005-0000-0000-00008E670000}"/>
    <cellStyle name="Note 2 2 3 5" xfId="26377" xr:uid="{00000000-0005-0000-0000-00008F670000}"/>
    <cellStyle name="Note 2 2 3 6" xfId="26378" xr:uid="{00000000-0005-0000-0000-000090670000}"/>
    <cellStyle name="Note 2 3" xfId="26379" xr:uid="{00000000-0005-0000-0000-000091670000}"/>
    <cellStyle name="Note 2 3 2" xfId="26380" xr:uid="{00000000-0005-0000-0000-000092670000}"/>
    <cellStyle name="Note 2 3 2 2" xfId="26381" xr:uid="{00000000-0005-0000-0000-000093670000}"/>
    <cellStyle name="Note 2 3 2 3" xfId="26382" xr:uid="{00000000-0005-0000-0000-000094670000}"/>
    <cellStyle name="Note 2 3 2 4" xfId="26383" xr:uid="{00000000-0005-0000-0000-000095670000}"/>
    <cellStyle name="Note 2 3 3" xfId="26384" xr:uid="{00000000-0005-0000-0000-000096670000}"/>
    <cellStyle name="Note 2 3 3 2" xfId="26385" xr:uid="{00000000-0005-0000-0000-000097670000}"/>
    <cellStyle name="Note 2 3 3 3" xfId="26386" xr:uid="{00000000-0005-0000-0000-000098670000}"/>
    <cellStyle name="Note 2 3 3 4" xfId="26387" xr:uid="{00000000-0005-0000-0000-000099670000}"/>
    <cellStyle name="Note 2 3 3 5" xfId="26388" xr:uid="{00000000-0005-0000-0000-00009A670000}"/>
    <cellStyle name="Note 2 3 3 6" xfId="26389" xr:uid="{00000000-0005-0000-0000-00009B670000}"/>
    <cellStyle name="Note 2 3 4" xfId="26390" xr:uid="{00000000-0005-0000-0000-00009C670000}"/>
    <cellStyle name="Note 2 4" xfId="26391" xr:uid="{00000000-0005-0000-0000-00009D670000}"/>
    <cellStyle name="Note 2 4 2" xfId="26392" xr:uid="{00000000-0005-0000-0000-00009E670000}"/>
    <cellStyle name="Note 2 4 2 2" xfId="26393" xr:uid="{00000000-0005-0000-0000-00009F670000}"/>
    <cellStyle name="Note 2 4 2 3" xfId="26394" xr:uid="{00000000-0005-0000-0000-0000A0670000}"/>
    <cellStyle name="Note 2 4 2 4" xfId="26395" xr:uid="{00000000-0005-0000-0000-0000A1670000}"/>
    <cellStyle name="Note 2 4 3" xfId="26396" xr:uid="{00000000-0005-0000-0000-0000A2670000}"/>
    <cellStyle name="Note 2 4 4" xfId="26397" xr:uid="{00000000-0005-0000-0000-0000A3670000}"/>
    <cellStyle name="Note 2 4 5" xfId="26398" xr:uid="{00000000-0005-0000-0000-0000A4670000}"/>
    <cellStyle name="Note 2 4 6" xfId="26399" xr:uid="{00000000-0005-0000-0000-0000A5670000}"/>
    <cellStyle name="Note 2 4 7" xfId="26400" xr:uid="{00000000-0005-0000-0000-0000A6670000}"/>
    <cellStyle name="Note 2 4 8" xfId="26401" xr:uid="{00000000-0005-0000-0000-0000A7670000}"/>
    <cellStyle name="Note 3" xfId="26402" xr:uid="{00000000-0005-0000-0000-0000A8670000}"/>
    <cellStyle name="Note 3 2" xfId="26403" xr:uid="{00000000-0005-0000-0000-0000A9670000}"/>
    <cellStyle name="Note 3 2 2" xfId="26404" xr:uid="{00000000-0005-0000-0000-0000AA670000}"/>
    <cellStyle name="Note 3 2 2 2" xfId="26405" xr:uid="{00000000-0005-0000-0000-0000AB670000}"/>
    <cellStyle name="Note 3 2 2 3" xfId="26406" xr:uid="{00000000-0005-0000-0000-0000AC670000}"/>
    <cellStyle name="Note 3 2 2 4" xfId="26407" xr:uid="{00000000-0005-0000-0000-0000AD670000}"/>
    <cellStyle name="Note 3 2 3" xfId="26408" xr:uid="{00000000-0005-0000-0000-0000AE670000}"/>
    <cellStyle name="Note 3 2 3 2" xfId="26409" xr:uid="{00000000-0005-0000-0000-0000AF670000}"/>
    <cellStyle name="Note 3 2 3 3" xfId="26410" xr:uid="{00000000-0005-0000-0000-0000B0670000}"/>
    <cellStyle name="Note 3 2 3 4" xfId="26411" xr:uid="{00000000-0005-0000-0000-0000B1670000}"/>
    <cellStyle name="Note 3 2 3 5" xfId="26412" xr:uid="{00000000-0005-0000-0000-0000B2670000}"/>
    <cellStyle name="Note 3 2 3 6" xfId="26413" xr:uid="{00000000-0005-0000-0000-0000B3670000}"/>
    <cellStyle name="Note 3 2 4" xfId="26414" xr:uid="{00000000-0005-0000-0000-0000B4670000}"/>
    <cellStyle name="Note 3 3" xfId="26415" xr:uid="{00000000-0005-0000-0000-0000B5670000}"/>
    <cellStyle name="Note 3 3 2" xfId="26416" xr:uid="{00000000-0005-0000-0000-0000B6670000}"/>
    <cellStyle name="Note 3 3 2 2" xfId="26417" xr:uid="{00000000-0005-0000-0000-0000B7670000}"/>
    <cellStyle name="Note 3 3 2 3" xfId="26418" xr:uid="{00000000-0005-0000-0000-0000B8670000}"/>
    <cellStyle name="Note 3 3 2 4" xfId="26419" xr:uid="{00000000-0005-0000-0000-0000B9670000}"/>
    <cellStyle name="Note 3 3 3" xfId="26420" xr:uid="{00000000-0005-0000-0000-0000BA670000}"/>
    <cellStyle name="Note 3 3 4" xfId="26421" xr:uid="{00000000-0005-0000-0000-0000BB670000}"/>
    <cellStyle name="Note 3 3 5" xfId="26422" xr:uid="{00000000-0005-0000-0000-0000BC670000}"/>
    <cellStyle name="Note 3 3 6" xfId="26423" xr:uid="{00000000-0005-0000-0000-0000BD670000}"/>
    <cellStyle name="Note 3 3 7" xfId="26424" xr:uid="{00000000-0005-0000-0000-0000BE670000}"/>
    <cellStyle name="Note 3 3 8" xfId="26425" xr:uid="{00000000-0005-0000-0000-0000BF670000}"/>
    <cellStyle name="Note 4" xfId="26426" xr:uid="{00000000-0005-0000-0000-0000C0670000}"/>
    <cellStyle name="Note 4 2" xfId="26427" xr:uid="{00000000-0005-0000-0000-0000C1670000}"/>
    <cellStyle name="Note 4 2 2" xfId="26428" xr:uid="{00000000-0005-0000-0000-0000C2670000}"/>
    <cellStyle name="Note 4 2 2 2" xfId="26429" xr:uid="{00000000-0005-0000-0000-0000C3670000}"/>
    <cellStyle name="Note 4 2 2 3" xfId="26430" xr:uid="{00000000-0005-0000-0000-0000C4670000}"/>
    <cellStyle name="Note 4 2 2 4" xfId="26431" xr:uid="{00000000-0005-0000-0000-0000C5670000}"/>
    <cellStyle name="Note 4 2 3" xfId="26432" xr:uid="{00000000-0005-0000-0000-0000C6670000}"/>
    <cellStyle name="Note 4 2 3 2" xfId="26433" xr:uid="{00000000-0005-0000-0000-0000C7670000}"/>
    <cellStyle name="Note 4 2 3 3" xfId="26434" xr:uid="{00000000-0005-0000-0000-0000C8670000}"/>
    <cellStyle name="Note 4 2 3 4" xfId="26435" xr:uid="{00000000-0005-0000-0000-0000C9670000}"/>
    <cellStyle name="Note 4 2 3 5" xfId="26436" xr:uid="{00000000-0005-0000-0000-0000CA670000}"/>
    <cellStyle name="Note 4 2 3 6" xfId="26437" xr:uid="{00000000-0005-0000-0000-0000CB670000}"/>
    <cellStyle name="Note 4 2 4" xfId="26438" xr:uid="{00000000-0005-0000-0000-0000CC670000}"/>
    <cellStyle name="Note 4 3" xfId="26439" xr:uid="{00000000-0005-0000-0000-0000CD670000}"/>
    <cellStyle name="Note 4 3 2" xfId="26440" xr:uid="{00000000-0005-0000-0000-0000CE670000}"/>
    <cellStyle name="Note 4 3 3" xfId="26441" xr:uid="{00000000-0005-0000-0000-0000CF670000}"/>
    <cellStyle name="Note 4 3 4" xfId="26442" xr:uid="{00000000-0005-0000-0000-0000D0670000}"/>
    <cellStyle name="Note 4 3 5" xfId="26443" xr:uid="{00000000-0005-0000-0000-0000D1670000}"/>
    <cellStyle name="Note 4 3 6" xfId="26444" xr:uid="{00000000-0005-0000-0000-0000D2670000}"/>
    <cellStyle name="Note 5" xfId="26445" xr:uid="{00000000-0005-0000-0000-0000D3670000}"/>
    <cellStyle name="Note 5 2" xfId="26446" xr:uid="{00000000-0005-0000-0000-0000D4670000}"/>
    <cellStyle name="Note 5 3" xfId="26447" xr:uid="{00000000-0005-0000-0000-0000D5670000}"/>
    <cellStyle name="Note 5 4" xfId="26448" xr:uid="{00000000-0005-0000-0000-0000D6670000}"/>
    <cellStyle name="Note 5 5" xfId="26449" xr:uid="{00000000-0005-0000-0000-0000D7670000}"/>
    <cellStyle name="NUMEROS_2" xfId="26450" xr:uid="{00000000-0005-0000-0000-0000D8670000}"/>
    <cellStyle name="Output" xfId="26451" xr:uid="{00000000-0005-0000-0000-0000D9670000}"/>
    <cellStyle name="Output 2" xfId="26452" xr:uid="{00000000-0005-0000-0000-0000DA670000}"/>
    <cellStyle name="Output 2 2" xfId="26453" xr:uid="{00000000-0005-0000-0000-0000DB670000}"/>
    <cellStyle name="Output 2 2 2" xfId="26454" xr:uid="{00000000-0005-0000-0000-0000DC670000}"/>
    <cellStyle name="Output 2 2 2 2" xfId="26455" xr:uid="{00000000-0005-0000-0000-0000DD670000}"/>
    <cellStyle name="Output 2 2 2 2 2" xfId="26456" xr:uid="{00000000-0005-0000-0000-0000DE670000}"/>
    <cellStyle name="Output 2 2 2 2 3" xfId="26457" xr:uid="{00000000-0005-0000-0000-0000DF670000}"/>
    <cellStyle name="Output 2 2 2 2 4" xfId="26458" xr:uid="{00000000-0005-0000-0000-0000E0670000}"/>
    <cellStyle name="Output 2 2 2 2 5" xfId="26459" xr:uid="{00000000-0005-0000-0000-0000E1670000}"/>
    <cellStyle name="Output 2 2 2 2 6" xfId="26460" xr:uid="{00000000-0005-0000-0000-0000E2670000}"/>
    <cellStyle name="Output 2 2 2 3" xfId="26461" xr:uid="{00000000-0005-0000-0000-0000E3670000}"/>
    <cellStyle name="Output 2 2 2 3 2" xfId="26462" xr:uid="{00000000-0005-0000-0000-0000E4670000}"/>
    <cellStyle name="Output 2 2 2 3 3" xfId="26463" xr:uid="{00000000-0005-0000-0000-0000E5670000}"/>
    <cellStyle name="Output 2 2 2 3 4" xfId="26464" xr:uid="{00000000-0005-0000-0000-0000E6670000}"/>
    <cellStyle name="Output 2 2 2 3 5" xfId="26465" xr:uid="{00000000-0005-0000-0000-0000E7670000}"/>
    <cellStyle name="Output 2 2 2 3 6" xfId="26466" xr:uid="{00000000-0005-0000-0000-0000E8670000}"/>
    <cellStyle name="Output 2 2 2 4" xfId="26467" xr:uid="{00000000-0005-0000-0000-0000E9670000}"/>
    <cellStyle name="Output 2 2 3" xfId="26468" xr:uid="{00000000-0005-0000-0000-0000EA670000}"/>
    <cellStyle name="Output 2 2 3 2" xfId="26469" xr:uid="{00000000-0005-0000-0000-0000EB670000}"/>
    <cellStyle name="Output 2 2 3 3" xfId="26470" xr:uid="{00000000-0005-0000-0000-0000EC670000}"/>
    <cellStyle name="Output 2 2 3 4" xfId="26471" xr:uid="{00000000-0005-0000-0000-0000ED670000}"/>
    <cellStyle name="Output 2 2 3 5" xfId="26472" xr:uid="{00000000-0005-0000-0000-0000EE670000}"/>
    <cellStyle name="Output 2 2 3 6" xfId="26473" xr:uid="{00000000-0005-0000-0000-0000EF670000}"/>
    <cellStyle name="Output 2 3" xfId="26474" xr:uid="{00000000-0005-0000-0000-0000F0670000}"/>
    <cellStyle name="Output 2 3 2" xfId="26475" xr:uid="{00000000-0005-0000-0000-0000F1670000}"/>
    <cellStyle name="Output 2 3 2 2" xfId="26476" xr:uid="{00000000-0005-0000-0000-0000F2670000}"/>
    <cellStyle name="Output 2 3 2 3" xfId="26477" xr:uid="{00000000-0005-0000-0000-0000F3670000}"/>
    <cellStyle name="Output 2 3 2 4" xfId="26478" xr:uid="{00000000-0005-0000-0000-0000F4670000}"/>
    <cellStyle name="Output 2 3 2 5" xfId="26479" xr:uid="{00000000-0005-0000-0000-0000F5670000}"/>
    <cellStyle name="Output 2 3 2 6" xfId="26480" xr:uid="{00000000-0005-0000-0000-0000F6670000}"/>
    <cellStyle name="Output 2 3 3" xfId="26481" xr:uid="{00000000-0005-0000-0000-0000F7670000}"/>
    <cellStyle name="Output 2 3 3 2" xfId="26482" xr:uid="{00000000-0005-0000-0000-0000F8670000}"/>
    <cellStyle name="Output 2 3 3 3" xfId="26483" xr:uid="{00000000-0005-0000-0000-0000F9670000}"/>
    <cellStyle name="Output 2 3 3 4" xfId="26484" xr:uid="{00000000-0005-0000-0000-0000FA670000}"/>
    <cellStyle name="Output 2 3 3 5" xfId="26485" xr:uid="{00000000-0005-0000-0000-0000FB670000}"/>
    <cellStyle name="Output 2 3 3 6" xfId="26486" xr:uid="{00000000-0005-0000-0000-0000FC670000}"/>
    <cellStyle name="Output 2 3 4" xfId="26487" xr:uid="{00000000-0005-0000-0000-0000FD670000}"/>
    <cellStyle name="Output 2 4" xfId="26488" xr:uid="{00000000-0005-0000-0000-0000FE670000}"/>
    <cellStyle name="Output 2 4 2" xfId="26489" xr:uid="{00000000-0005-0000-0000-0000FF670000}"/>
    <cellStyle name="Output 2 4 2 2" xfId="26490" xr:uid="{00000000-0005-0000-0000-000000680000}"/>
    <cellStyle name="Output 2 4 2 3" xfId="26491" xr:uid="{00000000-0005-0000-0000-000001680000}"/>
    <cellStyle name="Output 2 4 2 4" xfId="26492" xr:uid="{00000000-0005-0000-0000-000002680000}"/>
    <cellStyle name="Output 2 4 2 5" xfId="26493" xr:uid="{00000000-0005-0000-0000-000003680000}"/>
    <cellStyle name="Output 2 4 2 6" xfId="26494" xr:uid="{00000000-0005-0000-0000-000004680000}"/>
    <cellStyle name="Output 2 4 3" xfId="26495" xr:uid="{00000000-0005-0000-0000-000005680000}"/>
    <cellStyle name="Output 2 4 4" xfId="26496" xr:uid="{00000000-0005-0000-0000-000006680000}"/>
    <cellStyle name="Output 2 4 5" xfId="26497" xr:uid="{00000000-0005-0000-0000-000007680000}"/>
    <cellStyle name="Output 2 4 6" xfId="26498" xr:uid="{00000000-0005-0000-0000-000008680000}"/>
    <cellStyle name="Output 2 4 7" xfId="26499" xr:uid="{00000000-0005-0000-0000-000009680000}"/>
    <cellStyle name="Output 2 4 8" xfId="26500" xr:uid="{00000000-0005-0000-0000-00000A680000}"/>
    <cellStyle name="Output 3" xfId="26501" xr:uid="{00000000-0005-0000-0000-00000B680000}"/>
    <cellStyle name="Output 3 2" xfId="26502" xr:uid="{00000000-0005-0000-0000-00000C680000}"/>
    <cellStyle name="Output 3 2 2" xfId="26503" xr:uid="{00000000-0005-0000-0000-00000D680000}"/>
    <cellStyle name="Output 3 2 2 2" xfId="26504" xr:uid="{00000000-0005-0000-0000-00000E680000}"/>
    <cellStyle name="Output 3 2 2 3" xfId="26505" xr:uid="{00000000-0005-0000-0000-00000F680000}"/>
    <cellStyle name="Output 3 2 2 4" xfId="26506" xr:uid="{00000000-0005-0000-0000-000010680000}"/>
    <cellStyle name="Output 3 2 2 5" xfId="26507" xr:uid="{00000000-0005-0000-0000-000011680000}"/>
    <cellStyle name="Output 3 2 2 6" xfId="26508" xr:uid="{00000000-0005-0000-0000-000012680000}"/>
    <cellStyle name="Output 3 2 3" xfId="26509" xr:uid="{00000000-0005-0000-0000-000013680000}"/>
    <cellStyle name="Output 3 2 3 2" xfId="26510" xr:uid="{00000000-0005-0000-0000-000014680000}"/>
    <cellStyle name="Output 3 2 3 3" xfId="26511" xr:uid="{00000000-0005-0000-0000-000015680000}"/>
    <cellStyle name="Output 3 2 3 4" xfId="26512" xr:uid="{00000000-0005-0000-0000-000016680000}"/>
    <cellStyle name="Output 3 2 3 5" xfId="26513" xr:uid="{00000000-0005-0000-0000-000017680000}"/>
    <cellStyle name="Output 3 2 3 6" xfId="26514" xr:uid="{00000000-0005-0000-0000-000018680000}"/>
    <cellStyle name="Output 3 2 4" xfId="26515" xr:uid="{00000000-0005-0000-0000-000019680000}"/>
    <cellStyle name="Output 3 3" xfId="26516" xr:uid="{00000000-0005-0000-0000-00001A680000}"/>
    <cellStyle name="Output 3 3 2" xfId="26517" xr:uid="{00000000-0005-0000-0000-00001B680000}"/>
    <cellStyle name="Output 3 3 2 2" xfId="26518" xr:uid="{00000000-0005-0000-0000-00001C680000}"/>
    <cellStyle name="Output 3 3 2 3" xfId="26519" xr:uid="{00000000-0005-0000-0000-00001D680000}"/>
    <cellStyle name="Output 3 3 2 4" xfId="26520" xr:uid="{00000000-0005-0000-0000-00001E680000}"/>
    <cellStyle name="Output 3 3 2 5" xfId="26521" xr:uid="{00000000-0005-0000-0000-00001F680000}"/>
    <cellStyle name="Output 3 3 2 6" xfId="26522" xr:uid="{00000000-0005-0000-0000-000020680000}"/>
    <cellStyle name="Output 3 3 3" xfId="26523" xr:uid="{00000000-0005-0000-0000-000021680000}"/>
    <cellStyle name="Output 3 3 4" xfId="26524" xr:uid="{00000000-0005-0000-0000-000022680000}"/>
    <cellStyle name="Output 3 3 5" xfId="26525" xr:uid="{00000000-0005-0000-0000-000023680000}"/>
    <cellStyle name="Output 3 3 6" xfId="26526" xr:uid="{00000000-0005-0000-0000-000024680000}"/>
    <cellStyle name="Output 3 3 7" xfId="26527" xr:uid="{00000000-0005-0000-0000-000025680000}"/>
    <cellStyle name="Output 3 3 8" xfId="26528" xr:uid="{00000000-0005-0000-0000-000026680000}"/>
    <cellStyle name="Output 4" xfId="26529" xr:uid="{00000000-0005-0000-0000-000027680000}"/>
    <cellStyle name="Output 4 2" xfId="26530" xr:uid="{00000000-0005-0000-0000-000028680000}"/>
    <cellStyle name="Output 4 2 2" xfId="26531" xr:uid="{00000000-0005-0000-0000-000029680000}"/>
    <cellStyle name="Output 4 2 2 2" xfId="26532" xr:uid="{00000000-0005-0000-0000-00002A680000}"/>
    <cellStyle name="Output 4 2 2 3" xfId="26533" xr:uid="{00000000-0005-0000-0000-00002B680000}"/>
    <cellStyle name="Output 4 2 2 4" xfId="26534" xr:uid="{00000000-0005-0000-0000-00002C680000}"/>
    <cellStyle name="Output 4 2 2 5" xfId="26535" xr:uid="{00000000-0005-0000-0000-00002D680000}"/>
    <cellStyle name="Output 4 2 2 6" xfId="26536" xr:uid="{00000000-0005-0000-0000-00002E680000}"/>
    <cellStyle name="Output 4 2 3" xfId="26537" xr:uid="{00000000-0005-0000-0000-00002F680000}"/>
    <cellStyle name="Output 4 2 3 2" xfId="26538" xr:uid="{00000000-0005-0000-0000-000030680000}"/>
    <cellStyle name="Output 4 2 3 3" xfId="26539" xr:uid="{00000000-0005-0000-0000-000031680000}"/>
    <cellStyle name="Output 4 2 3 4" xfId="26540" xr:uid="{00000000-0005-0000-0000-000032680000}"/>
    <cellStyle name="Output 4 2 3 5" xfId="26541" xr:uid="{00000000-0005-0000-0000-000033680000}"/>
    <cellStyle name="Output 4 2 3 6" xfId="26542" xr:uid="{00000000-0005-0000-0000-000034680000}"/>
    <cellStyle name="Output 4 2 4" xfId="26543" xr:uid="{00000000-0005-0000-0000-000035680000}"/>
    <cellStyle name="Output 4 3" xfId="26544" xr:uid="{00000000-0005-0000-0000-000036680000}"/>
    <cellStyle name="Output 4 3 2" xfId="26545" xr:uid="{00000000-0005-0000-0000-000037680000}"/>
    <cellStyle name="Output 4 3 3" xfId="26546" xr:uid="{00000000-0005-0000-0000-000038680000}"/>
    <cellStyle name="Output 4 3 4" xfId="26547" xr:uid="{00000000-0005-0000-0000-000039680000}"/>
    <cellStyle name="Output 4 3 5" xfId="26548" xr:uid="{00000000-0005-0000-0000-00003A680000}"/>
    <cellStyle name="Output 4 3 6" xfId="26549" xr:uid="{00000000-0005-0000-0000-00003B680000}"/>
    <cellStyle name="Output 5" xfId="26550" xr:uid="{00000000-0005-0000-0000-00003C680000}"/>
    <cellStyle name="Output 5 2" xfId="26551" xr:uid="{00000000-0005-0000-0000-00003D680000}"/>
    <cellStyle name="Output 5 3" xfId="26552" xr:uid="{00000000-0005-0000-0000-00003E680000}"/>
    <cellStyle name="Output 5 4" xfId="26553" xr:uid="{00000000-0005-0000-0000-00003F680000}"/>
    <cellStyle name="Output 5 5" xfId="26554" xr:uid="{00000000-0005-0000-0000-000040680000}"/>
    <cellStyle name="Output 5 6" xfId="26555" xr:uid="{00000000-0005-0000-0000-000041680000}"/>
    <cellStyle name="Output 5 7" xfId="26556" xr:uid="{00000000-0005-0000-0000-000042680000}"/>
    <cellStyle name="Percentual" xfId="26557" xr:uid="{00000000-0005-0000-0000-000043680000}"/>
    <cellStyle name="Percentual 2" xfId="43952" xr:uid="{00000000-0005-0000-0000-000044680000}"/>
    <cellStyle name="Ponto" xfId="26558" xr:uid="{00000000-0005-0000-0000-000045680000}"/>
    <cellStyle name="Ponto 2" xfId="43953" xr:uid="{00000000-0005-0000-0000-000046680000}"/>
    <cellStyle name="Porcentagem" xfId="2" builtinId="5"/>
    <cellStyle name="Porcentagem 10" xfId="26559" xr:uid="{00000000-0005-0000-0000-000048680000}"/>
    <cellStyle name="Porcentagem 11" xfId="26560" xr:uid="{00000000-0005-0000-0000-000049680000}"/>
    <cellStyle name="Porcentagem 11 10" xfId="26561" xr:uid="{00000000-0005-0000-0000-00004A680000}"/>
    <cellStyle name="Porcentagem 11 11" xfId="26562" xr:uid="{00000000-0005-0000-0000-00004B680000}"/>
    <cellStyle name="Porcentagem 11 12" xfId="26563" xr:uid="{00000000-0005-0000-0000-00004C680000}"/>
    <cellStyle name="Porcentagem 11 2" xfId="26564" xr:uid="{00000000-0005-0000-0000-00004D680000}"/>
    <cellStyle name="Porcentagem 11 2 2" xfId="26565" xr:uid="{00000000-0005-0000-0000-00004E680000}"/>
    <cellStyle name="Porcentagem 11 2 3" xfId="26566" xr:uid="{00000000-0005-0000-0000-00004F680000}"/>
    <cellStyle name="Porcentagem 11 2 4" xfId="26567" xr:uid="{00000000-0005-0000-0000-000050680000}"/>
    <cellStyle name="Porcentagem 11 3" xfId="26568" xr:uid="{00000000-0005-0000-0000-000051680000}"/>
    <cellStyle name="Porcentagem 11 3 2" xfId="26569" xr:uid="{00000000-0005-0000-0000-000052680000}"/>
    <cellStyle name="Porcentagem 11 3 3" xfId="26570" xr:uid="{00000000-0005-0000-0000-000053680000}"/>
    <cellStyle name="Porcentagem 11 3 3 2" xfId="26571" xr:uid="{00000000-0005-0000-0000-000054680000}"/>
    <cellStyle name="Porcentagem 11 3 3 2 2" xfId="26572" xr:uid="{00000000-0005-0000-0000-000055680000}"/>
    <cellStyle name="Porcentagem 11 3 3 2 3" xfId="26573" xr:uid="{00000000-0005-0000-0000-000056680000}"/>
    <cellStyle name="Porcentagem 11 3 3 3" xfId="26574" xr:uid="{00000000-0005-0000-0000-000057680000}"/>
    <cellStyle name="Porcentagem 11 3 3 4" xfId="26575" xr:uid="{00000000-0005-0000-0000-000058680000}"/>
    <cellStyle name="Porcentagem 11 3 4" xfId="26576" xr:uid="{00000000-0005-0000-0000-000059680000}"/>
    <cellStyle name="Porcentagem 11 3 4 2" xfId="26577" xr:uid="{00000000-0005-0000-0000-00005A680000}"/>
    <cellStyle name="Porcentagem 11 3 4 2 2" xfId="26578" xr:uid="{00000000-0005-0000-0000-00005B680000}"/>
    <cellStyle name="Porcentagem 11 3 4 2 3" xfId="26579" xr:uid="{00000000-0005-0000-0000-00005C680000}"/>
    <cellStyle name="Porcentagem 11 3 4 3" xfId="26580" xr:uid="{00000000-0005-0000-0000-00005D680000}"/>
    <cellStyle name="Porcentagem 11 3 4 4" xfId="26581" xr:uid="{00000000-0005-0000-0000-00005E680000}"/>
    <cellStyle name="Porcentagem 11 3 5" xfId="26582" xr:uid="{00000000-0005-0000-0000-00005F680000}"/>
    <cellStyle name="Porcentagem 11 3 5 2" xfId="26583" xr:uid="{00000000-0005-0000-0000-000060680000}"/>
    <cellStyle name="Porcentagem 11 3 5 2 2" xfId="26584" xr:uid="{00000000-0005-0000-0000-000061680000}"/>
    <cellStyle name="Porcentagem 11 3 5 2 3" xfId="26585" xr:uid="{00000000-0005-0000-0000-000062680000}"/>
    <cellStyle name="Porcentagem 11 3 5 3" xfId="26586" xr:uid="{00000000-0005-0000-0000-000063680000}"/>
    <cellStyle name="Porcentagem 11 3 5 4" xfId="26587" xr:uid="{00000000-0005-0000-0000-000064680000}"/>
    <cellStyle name="Porcentagem 11 3 6" xfId="26588" xr:uid="{00000000-0005-0000-0000-000065680000}"/>
    <cellStyle name="Porcentagem 11 3 6 2" xfId="26589" xr:uid="{00000000-0005-0000-0000-000066680000}"/>
    <cellStyle name="Porcentagem 11 3 6 3" xfId="26590" xr:uid="{00000000-0005-0000-0000-000067680000}"/>
    <cellStyle name="Porcentagem 11 3 7" xfId="26591" xr:uid="{00000000-0005-0000-0000-000068680000}"/>
    <cellStyle name="Porcentagem 11 3 8" xfId="26592" xr:uid="{00000000-0005-0000-0000-000069680000}"/>
    <cellStyle name="Porcentagem 11 4" xfId="26593" xr:uid="{00000000-0005-0000-0000-00006A680000}"/>
    <cellStyle name="Porcentagem 11 4 2" xfId="26594" xr:uid="{00000000-0005-0000-0000-00006B680000}"/>
    <cellStyle name="Porcentagem 11 4 2 2" xfId="26595" xr:uid="{00000000-0005-0000-0000-00006C680000}"/>
    <cellStyle name="Porcentagem 11 4 2 2 2" xfId="26596" xr:uid="{00000000-0005-0000-0000-00006D680000}"/>
    <cellStyle name="Porcentagem 11 4 2 2 3" xfId="26597" xr:uid="{00000000-0005-0000-0000-00006E680000}"/>
    <cellStyle name="Porcentagem 11 4 2 3" xfId="26598" xr:uid="{00000000-0005-0000-0000-00006F680000}"/>
    <cellStyle name="Porcentagem 11 4 2 4" xfId="26599" xr:uid="{00000000-0005-0000-0000-000070680000}"/>
    <cellStyle name="Porcentagem 11 4 3" xfId="26600" xr:uid="{00000000-0005-0000-0000-000071680000}"/>
    <cellStyle name="Porcentagem 11 4 3 2" xfId="26601" xr:uid="{00000000-0005-0000-0000-000072680000}"/>
    <cellStyle name="Porcentagem 11 4 3 2 2" xfId="26602" xr:uid="{00000000-0005-0000-0000-000073680000}"/>
    <cellStyle name="Porcentagem 11 4 3 2 3" xfId="26603" xr:uid="{00000000-0005-0000-0000-000074680000}"/>
    <cellStyle name="Porcentagem 11 4 3 3" xfId="26604" xr:uid="{00000000-0005-0000-0000-000075680000}"/>
    <cellStyle name="Porcentagem 11 4 3 4" xfId="26605" xr:uid="{00000000-0005-0000-0000-000076680000}"/>
    <cellStyle name="Porcentagem 11 4 4" xfId="26606" xr:uid="{00000000-0005-0000-0000-000077680000}"/>
    <cellStyle name="Porcentagem 11 4 4 2" xfId="26607" xr:uid="{00000000-0005-0000-0000-000078680000}"/>
    <cellStyle name="Porcentagem 11 4 4 2 2" xfId="26608" xr:uid="{00000000-0005-0000-0000-000079680000}"/>
    <cellStyle name="Porcentagem 11 4 4 2 3" xfId="26609" xr:uid="{00000000-0005-0000-0000-00007A680000}"/>
    <cellStyle name="Porcentagem 11 4 4 3" xfId="26610" xr:uid="{00000000-0005-0000-0000-00007B680000}"/>
    <cellStyle name="Porcentagem 11 4 4 4" xfId="26611" xr:uid="{00000000-0005-0000-0000-00007C680000}"/>
    <cellStyle name="Porcentagem 11 4 5" xfId="26612" xr:uid="{00000000-0005-0000-0000-00007D680000}"/>
    <cellStyle name="Porcentagem 11 4 5 2" xfId="26613" xr:uid="{00000000-0005-0000-0000-00007E680000}"/>
    <cellStyle name="Porcentagem 11 4 5 3" xfId="26614" xr:uid="{00000000-0005-0000-0000-00007F680000}"/>
    <cellStyle name="Porcentagem 11 4 6" xfId="26615" xr:uid="{00000000-0005-0000-0000-000080680000}"/>
    <cellStyle name="Porcentagem 11 4 7" xfId="26616" xr:uid="{00000000-0005-0000-0000-000081680000}"/>
    <cellStyle name="Porcentagem 11 5" xfId="26617" xr:uid="{00000000-0005-0000-0000-000082680000}"/>
    <cellStyle name="Porcentagem 11 5 2" xfId="26618" xr:uid="{00000000-0005-0000-0000-000083680000}"/>
    <cellStyle name="Porcentagem 11 5 2 2" xfId="26619" xr:uid="{00000000-0005-0000-0000-000084680000}"/>
    <cellStyle name="Porcentagem 11 5 2 3" xfId="26620" xr:uid="{00000000-0005-0000-0000-000085680000}"/>
    <cellStyle name="Porcentagem 11 5 3" xfId="26621" xr:uid="{00000000-0005-0000-0000-000086680000}"/>
    <cellStyle name="Porcentagem 11 5 4" xfId="26622" xr:uid="{00000000-0005-0000-0000-000087680000}"/>
    <cellStyle name="Porcentagem 11 6" xfId="26623" xr:uid="{00000000-0005-0000-0000-000088680000}"/>
    <cellStyle name="Porcentagem 11 6 2" xfId="26624" xr:uid="{00000000-0005-0000-0000-000089680000}"/>
    <cellStyle name="Porcentagem 11 6 2 2" xfId="26625" xr:uid="{00000000-0005-0000-0000-00008A680000}"/>
    <cellStyle name="Porcentagem 11 6 2 3" xfId="26626" xr:uid="{00000000-0005-0000-0000-00008B680000}"/>
    <cellStyle name="Porcentagem 11 6 3" xfId="26627" xr:uid="{00000000-0005-0000-0000-00008C680000}"/>
    <cellStyle name="Porcentagem 11 6 4" xfId="26628" xr:uid="{00000000-0005-0000-0000-00008D680000}"/>
    <cellStyle name="Porcentagem 11 7" xfId="26629" xr:uid="{00000000-0005-0000-0000-00008E680000}"/>
    <cellStyle name="Porcentagem 11 7 2" xfId="26630" xr:uid="{00000000-0005-0000-0000-00008F680000}"/>
    <cellStyle name="Porcentagem 11 7 2 2" xfId="26631" xr:uid="{00000000-0005-0000-0000-000090680000}"/>
    <cellStyle name="Porcentagem 11 7 2 3" xfId="26632" xr:uid="{00000000-0005-0000-0000-000091680000}"/>
    <cellStyle name="Porcentagem 11 7 3" xfId="26633" xr:uid="{00000000-0005-0000-0000-000092680000}"/>
    <cellStyle name="Porcentagem 11 7 4" xfId="26634" xr:uid="{00000000-0005-0000-0000-000093680000}"/>
    <cellStyle name="Porcentagem 11 8" xfId="26635" xr:uid="{00000000-0005-0000-0000-000094680000}"/>
    <cellStyle name="Porcentagem 11 8 2" xfId="26636" xr:uid="{00000000-0005-0000-0000-000095680000}"/>
    <cellStyle name="Porcentagem 11 8 3" xfId="26637" xr:uid="{00000000-0005-0000-0000-000096680000}"/>
    <cellStyle name="Porcentagem 11 9" xfId="26638" xr:uid="{00000000-0005-0000-0000-000097680000}"/>
    <cellStyle name="Porcentagem 12" xfId="26639" xr:uid="{00000000-0005-0000-0000-000098680000}"/>
    <cellStyle name="Porcentagem 12 2" xfId="26640" xr:uid="{00000000-0005-0000-0000-000099680000}"/>
    <cellStyle name="Porcentagem 12 3" xfId="26641" xr:uid="{00000000-0005-0000-0000-00009A680000}"/>
    <cellStyle name="Porcentagem 13" xfId="26642" xr:uid="{00000000-0005-0000-0000-00009B680000}"/>
    <cellStyle name="Porcentagem 13 2" xfId="26643" xr:uid="{00000000-0005-0000-0000-00009C680000}"/>
    <cellStyle name="Porcentagem 14" xfId="26644" xr:uid="{00000000-0005-0000-0000-00009D680000}"/>
    <cellStyle name="Porcentagem 15" xfId="26645" xr:uid="{00000000-0005-0000-0000-00009E680000}"/>
    <cellStyle name="Porcentagem 15 2" xfId="44077" xr:uid="{217A6417-78E1-4C45-B9FA-C0DF4FDA0515}"/>
    <cellStyle name="Porcentagem 16" xfId="26646" xr:uid="{00000000-0005-0000-0000-00009F680000}"/>
    <cellStyle name="Porcentagem 17" xfId="26647" xr:uid="{00000000-0005-0000-0000-0000A0680000}"/>
    <cellStyle name="Porcentagem 18" xfId="43892" xr:uid="{00000000-0005-0000-0000-0000A1680000}"/>
    <cellStyle name="Porcentagem 19" xfId="43877" xr:uid="{00000000-0005-0000-0000-0000A2680000}"/>
    <cellStyle name="Porcentagem 2" xfId="30" xr:uid="{00000000-0005-0000-0000-0000A3680000}"/>
    <cellStyle name="Porcentagem 2 10" xfId="26648" xr:uid="{00000000-0005-0000-0000-0000A4680000}"/>
    <cellStyle name="Porcentagem 2 11" xfId="26649" xr:uid="{00000000-0005-0000-0000-0000A5680000}"/>
    <cellStyle name="Porcentagem 2 12" xfId="26650" xr:uid="{00000000-0005-0000-0000-0000A6680000}"/>
    <cellStyle name="Porcentagem 2 13" xfId="44027" xr:uid="{00000000-0005-0000-0000-0000A7680000}"/>
    <cellStyle name="Porcentagem 2 2" xfId="26651" xr:uid="{00000000-0005-0000-0000-0000A8680000}"/>
    <cellStyle name="Porcentagem 2 2 2" xfId="26652" xr:uid="{00000000-0005-0000-0000-0000A9680000}"/>
    <cellStyle name="Porcentagem 2 2 2 2" xfId="26653" xr:uid="{00000000-0005-0000-0000-0000AA680000}"/>
    <cellStyle name="Porcentagem 2 2 2 2 2" xfId="43924" xr:uid="{00000000-0005-0000-0000-0000AB680000}"/>
    <cellStyle name="Porcentagem 2 2 2 3" xfId="26654" xr:uid="{00000000-0005-0000-0000-0000AC680000}"/>
    <cellStyle name="Porcentagem 2 2 3" xfId="26655" xr:uid="{00000000-0005-0000-0000-0000AD680000}"/>
    <cellStyle name="Porcentagem 2 2 3 2" xfId="26656" xr:uid="{00000000-0005-0000-0000-0000AE680000}"/>
    <cellStyle name="Porcentagem 2 2 3 2 2" xfId="26657" xr:uid="{00000000-0005-0000-0000-0000AF680000}"/>
    <cellStyle name="Porcentagem 2 2 3 3" xfId="26658" xr:uid="{00000000-0005-0000-0000-0000B0680000}"/>
    <cellStyle name="Porcentagem 2 2 4" xfId="26659" xr:uid="{00000000-0005-0000-0000-0000B1680000}"/>
    <cellStyle name="Porcentagem 2 2 5" xfId="26660" xr:uid="{00000000-0005-0000-0000-0000B2680000}"/>
    <cellStyle name="Porcentagem 2 2 6" xfId="26661" xr:uid="{00000000-0005-0000-0000-0000B3680000}"/>
    <cellStyle name="Porcentagem 2 3" xfId="26662" xr:uid="{00000000-0005-0000-0000-0000B4680000}"/>
    <cellStyle name="Porcentagem 2 3 10" xfId="26663" xr:uid="{00000000-0005-0000-0000-0000B5680000}"/>
    <cellStyle name="Porcentagem 2 3 10 2" xfId="26664" xr:uid="{00000000-0005-0000-0000-0000B6680000}"/>
    <cellStyle name="Porcentagem 2 3 10 2 2" xfId="26665" xr:uid="{00000000-0005-0000-0000-0000B7680000}"/>
    <cellStyle name="Porcentagem 2 3 10 2 2 2" xfId="26666" xr:uid="{00000000-0005-0000-0000-0000B8680000}"/>
    <cellStyle name="Porcentagem 2 3 10 2 2 2 2" xfId="26667" xr:uid="{00000000-0005-0000-0000-0000B9680000}"/>
    <cellStyle name="Porcentagem 2 3 10 2 2 2 3" xfId="26668" xr:uid="{00000000-0005-0000-0000-0000BA680000}"/>
    <cellStyle name="Porcentagem 2 3 10 2 2 3" xfId="26669" xr:uid="{00000000-0005-0000-0000-0000BB680000}"/>
    <cellStyle name="Porcentagem 2 3 10 2 2 4" xfId="26670" xr:uid="{00000000-0005-0000-0000-0000BC680000}"/>
    <cellStyle name="Porcentagem 2 3 10 2 3" xfId="26671" xr:uid="{00000000-0005-0000-0000-0000BD680000}"/>
    <cellStyle name="Porcentagem 2 3 10 2 3 2" xfId="26672" xr:uid="{00000000-0005-0000-0000-0000BE680000}"/>
    <cellStyle name="Porcentagem 2 3 10 2 3 2 2" xfId="26673" xr:uid="{00000000-0005-0000-0000-0000BF680000}"/>
    <cellStyle name="Porcentagem 2 3 10 2 3 2 3" xfId="26674" xr:uid="{00000000-0005-0000-0000-0000C0680000}"/>
    <cellStyle name="Porcentagem 2 3 10 2 3 3" xfId="26675" xr:uid="{00000000-0005-0000-0000-0000C1680000}"/>
    <cellStyle name="Porcentagem 2 3 10 2 3 4" xfId="26676" xr:uid="{00000000-0005-0000-0000-0000C2680000}"/>
    <cellStyle name="Porcentagem 2 3 10 2 4" xfId="26677" xr:uid="{00000000-0005-0000-0000-0000C3680000}"/>
    <cellStyle name="Porcentagem 2 3 10 2 4 2" xfId="26678" xr:uid="{00000000-0005-0000-0000-0000C4680000}"/>
    <cellStyle name="Porcentagem 2 3 10 2 4 2 2" xfId="26679" xr:uid="{00000000-0005-0000-0000-0000C5680000}"/>
    <cellStyle name="Porcentagem 2 3 10 2 4 2 3" xfId="26680" xr:uid="{00000000-0005-0000-0000-0000C6680000}"/>
    <cellStyle name="Porcentagem 2 3 10 2 4 3" xfId="26681" xr:uid="{00000000-0005-0000-0000-0000C7680000}"/>
    <cellStyle name="Porcentagem 2 3 10 2 4 4" xfId="26682" xr:uid="{00000000-0005-0000-0000-0000C8680000}"/>
    <cellStyle name="Porcentagem 2 3 10 2 5" xfId="26683" xr:uid="{00000000-0005-0000-0000-0000C9680000}"/>
    <cellStyle name="Porcentagem 2 3 10 2 5 2" xfId="26684" xr:uid="{00000000-0005-0000-0000-0000CA680000}"/>
    <cellStyle name="Porcentagem 2 3 10 2 5 3" xfId="26685" xr:uid="{00000000-0005-0000-0000-0000CB680000}"/>
    <cellStyle name="Porcentagem 2 3 10 2 6" xfId="26686" xr:uid="{00000000-0005-0000-0000-0000CC680000}"/>
    <cellStyle name="Porcentagem 2 3 10 2 7" xfId="26687" xr:uid="{00000000-0005-0000-0000-0000CD680000}"/>
    <cellStyle name="Porcentagem 2 3 10 3" xfId="26688" xr:uid="{00000000-0005-0000-0000-0000CE680000}"/>
    <cellStyle name="Porcentagem 2 3 10 3 2" xfId="26689" xr:uid="{00000000-0005-0000-0000-0000CF680000}"/>
    <cellStyle name="Porcentagem 2 3 10 3 2 2" xfId="26690" xr:uid="{00000000-0005-0000-0000-0000D0680000}"/>
    <cellStyle name="Porcentagem 2 3 10 3 2 3" xfId="26691" xr:uid="{00000000-0005-0000-0000-0000D1680000}"/>
    <cellStyle name="Porcentagem 2 3 10 3 3" xfId="26692" xr:uid="{00000000-0005-0000-0000-0000D2680000}"/>
    <cellStyle name="Porcentagem 2 3 10 3 4" xfId="26693" xr:uid="{00000000-0005-0000-0000-0000D3680000}"/>
    <cellStyle name="Porcentagem 2 3 10 4" xfId="26694" xr:uid="{00000000-0005-0000-0000-0000D4680000}"/>
    <cellStyle name="Porcentagem 2 3 10 4 2" xfId="26695" xr:uid="{00000000-0005-0000-0000-0000D5680000}"/>
    <cellStyle name="Porcentagem 2 3 10 4 2 2" xfId="26696" xr:uid="{00000000-0005-0000-0000-0000D6680000}"/>
    <cellStyle name="Porcentagem 2 3 10 4 2 3" xfId="26697" xr:uid="{00000000-0005-0000-0000-0000D7680000}"/>
    <cellStyle name="Porcentagem 2 3 10 4 3" xfId="26698" xr:uid="{00000000-0005-0000-0000-0000D8680000}"/>
    <cellStyle name="Porcentagem 2 3 10 4 4" xfId="26699" xr:uid="{00000000-0005-0000-0000-0000D9680000}"/>
    <cellStyle name="Porcentagem 2 3 10 5" xfId="26700" xr:uid="{00000000-0005-0000-0000-0000DA680000}"/>
    <cellStyle name="Porcentagem 2 3 10 5 2" xfId="26701" xr:uid="{00000000-0005-0000-0000-0000DB680000}"/>
    <cellStyle name="Porcentagem 2 3 10 5 2 2" xfId="26702" xr:uid="{00000000-0005-0000-0000-0000DC680000}"/>
    <cellStyle name="Porcentagem 2 3 10 5 2 3" xfId="26703" xr:uid="{00000000-0005-0000-0000-0000DD680000}"/>
    <cellStyle name="Porcentagem 2 3 10 5 3" xfId="26704" xr:uid="{00000000-0005-0000-0000-0000DE680000}"/>
    <cellStyle name="Porcentagem 2 3 10 5 4" xfId="26705" xr:uid="{00000000-0005-0000-0000-0000DF680000}"/>
    <cellStyle name="Porcentagem 2 3 10 6" xfId="26706" xr:uid="{00000000-0005-0000-0000-0000E0680000}"/>
    <cellStyle name="Porcentagem 2 3 10 6 2" xfId="26707" xr:uid="{00000000-0005-0000-0000-0000E1680000}"/>
    <cellStyle name="Porcentagem 2 3 10 6 3" xfId="26708" xr:uid="{00000000-0005-0000-0000-0000E2680000}"/>
    <cellStyle name="Porcentagem 2 3 10 7" xfId="26709" xr:uid="{00000000-0005-0000-0000-0000E3680000}"/>
    <cellStyle name="Porcentagem 2 3 10 8" xfId="26710" xr:uid="{00000000-0005-0000-0000-0000E4680000}"/>
    <cellStyle name="Porcentagem 2 3 10 9" xfId="26711" xr:uid="{00000000-0005-0000-0000-0000E5680000}"/>
    <cellStyle name="Porcentagem 2 3 11" xfId="26712" xr:uid="{00000000-0005-0000-0000-0000E6680000}"/>
    <cellStyle name="Porcentagem 2 3 11 2" xfId="26713" xr:uid="{00000000-0005-0000-0000-0000E7680000}"/>
    <cellStyle name="Porcentagem 2 3 11 2 2" xfId="26714" xr:uid="{00000000-0005-0000-0000-0000E8680000}"/>
    <cellStyle name="Porcentagem 2 3 11 2 2 2" xfId="26715" xr:uid="{00000000-0005-0000-0000-0000E9680000}"/>
    <cellStyle name="Porcentagem 2 3 11 2 2 2 2" xfId="26716" xr:uid="{00000000-0005-0000-0000-0000EA680000}"/>
    <cellStyle name="Porcentagem 2 3 11 2 2 2 3" xfId="26717" xr:uid="{00000000-0005-0000-0000-0000EB680000}"/>
    <cellStyle name="Porcentagem 2 3 11 2 2 3" xfId="26718" xr:uid="{00000000-0005-0000-0000-0000EC680000}"/>
    <cellStyle name="Porcentagem 2 3 11 2 2 4" xfId="26719" xr:uid="{00000000-0005-0000-0000-0000ED680000}"/>
    <cellStyle name="Porcentagem 2 3 11 2 3" xfId="26720" xr:uid="{00000000-0005-0000-0000-0000EE680000}"/>
    <cellStyle name="Porcentagem 2 3 11 2 3 2" xfId="26721" xr:uid="{00000000-0005-0000-0000-0000EF680000}"/>
    <cellStyle name="Porcentagem 2 3 11 2 3 2 2" xfId="26722" xr:uid="{00000000-0005-0000-0000-0000F0680000}"/>
    <cellStyle name="Porcentagem 2 3 11 2 3 2 3" xfId="26723" xr:uid="{00000000-0005-0000-0000-0000F1680000}"/>
    <cellStyle name="Porcentagem 2 3 11 2 3 3" xfId="26724" xr:uid="{00000000-0005-0000-0000-0000F2680000}"/>
    <cellStyle name="Porcentagem 2 3 11 2 3 4" xfId="26725" xr:uid="{00000000-0005-0000-0000-0000F3680000}"/>
    <cellStyle name="Porcentagem 2 3 11 2 4" xfId="26726" xr:uid="{00000000-0005-0000-0000-0000F4680000}"/>
    <cellStyle name="Porcentagem 2 3 11 2 4 2" xfId="26727" xr:uid="{00000000-0005-0000-0000-0000F5680000}"/>
    <cellStyle name="Porcentagem 2 3 11 2 4 2 2" xfId="26728" xr:uid="{00000000-0005-0000-0000-0000F6680000}"/>
    <cellStyle name="Porcentagem 2 3 11 2 4 2 3" xfId="26729" xr:uid="{00000000-0005-0000-0000-0000F7680000}"/>
    <cellStyle name="Porcentagem 2 3 11 2 4 3" xfId="26730" xr:uid="{00000000-0005-0000-0000-0000F8680000}"/>
    <cellStyle name="Porcentagem 2 3 11 2 4 4" xfId="26731" xr:uid="{00000000-0005-0000-0000-0000F9680000}"/>
    <cellStyle name="Porcentagem 2 3 11 2 5" xfId="26732" xr:uid="{00000000-0005-0000-0000-0000FA680000}"/>
    <cellStyle name="Porcentagem 2 3 11 2 5 2" xfId="26733" xr:uid="{00000000-0005-0000-0000-0000FB680000}"/>
    <cellStyle name="Porcentagem 2 3 11 2 5 3" xfId="26734" xr:uid="{00000000-0005-0000-0000-0000FC680000}"/>
    <cellStyle name="Porcentagem 2 3 11 2 6" xfId="26735" xr:uid="{00000000-0005-0000-0000-0000FD680000}"/>
    <cellStyle name="Porcentagem 2 3 11 2 7" xfId="26736" xr:uid="{00000000-0005-0000-0000-0000FE680000}"/>
    <cellStyle name="Porcentagem 2 3 11 3" xfId="26737" xr:uid="{00000000-0005-0000-0000-0000FF680000}"/>
    <cellStyle name="Porcentagem 2 3 11 3 2" xfId="26738" xr:uid="{00000000-0005-0000-0000-000000690000}"/>
    <cellStyle name="Porcentagem 2 3 11 3 2 2" xfId="26739" xr:uid="{00000000-0005-0000-0000-000001690000}"/>
    <cellStyle name="Porcentagem 2 3 11 3 2 3" xfId="26740" xr:uid="{00000000-0005-0000-0000-000002690000}"/>
    <cellStyle name="Porcentagem 2 3 11 3 3" xfId="26741" xr:uid="{00000000-0005-0000-0000-000003690000}"/>
    <cellStyle name="Porcentagem 2 3 11 3 4" xfId="26742" xr:uid="{00000000-0005-0000-0000-000004690000}"/>
    <cellStyle name="Porcentagem 2 3 11 4" xfId="26743" xr:uid="{00000000-0005-0000-0000-000005690000}"/>
    <cellStyle name="Porcentagem 2 3 11 4 2" xfId="26744" xr:uid="{00000000-0005-0000-0000-000006690000}"/>
    <cellStyle name="Porcentagem 2 3 11 4 2 2" xfId="26745" xr:uid="{00000000-0005-0000-0000-000007690000}"/>
    <cellStyle name="Porcentagem 2 3 11 4 2 3" xfId="26746" xr:uid="{00000000-0005-0000-0000-000008690000}"/>
    <cellStyle name="Porcentagem 2 3 11 4 3" xfId="26747" xr:uid="{00000000-0005-0000-0000-000009690000}"/>
    <cellStyle name="Porcentagem 2 3 11 4 4" xfId="26748" xr:uid="{00000000-0005-0000-0000-00000A690000}"/>
    <cellStyle name="Porcentagem 2 3 11 5" xfId="26749" xr:uid="{00000000-0005-0000-0000-00000B690000}"/>
    <cellStyle name="Porcentagem 2 3 11 5 2" xfId="26750" xr:uid="{00000000-0005-0000-0000-00000C690000}"/>
    <cellStyle name="Porcentagem 2 3 11 5 2 2" xfId="26751" xr:uid="{00000000-0005-0000-0000-00000D690000}"/>
    <cellStyle name="Porcentagem 2 3 11 5 2 3" xfId="26752" xr:uid="{00000000-0005-0000-0000-00000E690000}"/>
    <cellStyle name="Porcentagem 2 3 11 5 3" xfId="26753" xr:uid="{00000000-0005-0000-0000-00000F690000}"/>
    <cellStyle name="Porcentagem 2 3 11 5 4" xfId="26754" xr:uid="{00000000-0005-0000-0000-000010690000}"/>
    <cellStyle name="Porcentagem 2 3 11 6" xfId="26755" xr:uid="{00000000-0005-0000-0000-000011690000}"/>
    <cellStyle name="Porcentagem 2 3 11 6 2" xfId="26756" xr:uid="{00000000-0005-0000-0000-000012690000}"/>
    <cellStyle name="Porcentagem 2 3 11 6 3" xfId="26757" xr:uid="{00000000-0005-0000-0000-000013690000}"/>
    <cellStyle name="Porcentagem 2 3 11 7" xfId="26758" xr:uid="{00000000-0005-0000-0000-000014690000}"/>
    <cellStyle name="Porcentagem 2 3 11 8" xfId="26759" xr:uid="{00000000-0005-0000-0000-000015690000}"/>
    <cellStyle name="Porcentagem 2 3 11 9" xfId="26760" xr:uid="{00000000-0005-0000-0000-000016690000}"/>
    <cellStyle name="Porcentagem 2 3 12" xfId="26761" xr:uid="{00000000-0005-0000-0000-000017690000}"/>
    <cellStyle name="Porcentagem 2 3 12 2" xfId="26762" xr:uid="{00000000-0005-0000-0000-000018690000}"/>
    <cellStyle name="Porcentagem 2 3 12 2 2" xfId="26763" xr:uid="{00000000-0005-0000-0000-000019690000}"/>
    <cellStyle name="Porcentagem 2 3 12 2 2 2" xfId="26764" xr:uid="{00000000-0005-0000-0000-00001A690000}"/>
    <cellStyle name="Porcentagem 2 3 12 2 2 3" xfId="26765" xr:uid="{00000000-0005-0000-0000-00001B690000}"/>
    <cellStyle name="Porcentagem 2 3 12 2 3" xfId="26766" xr:uid="{00000000-0005-0000-0000-00001C690000}"/>
    <cellStyle name="Porcentagem 2 3 12 2 4" xfId="26767" xr:uid="{00000000-0005-0000-0000-00001D690000}"/>
    <cellStyle name="Porcentagem 2 3 12 3" xfId="26768" xr:uid="{00000000-0005-0000-0000-00001E690000}"/>
    <cellStyle name="Porcentagem 2 3 12 3 2" xfId="26769" xr:uid="{00000000-0005-0000-0000-00001F690000}"/>
    <cellStyle name="Porcentagem 2 3 12 3 2 2" xfId="26770" xr:uid="{00000000-0005-0000-0000-000020690000}"/>
    <cellStyle name="Porcentagem 2 3 12 3 2 3" xfId="26771" xr:uid="{00000000-0005-0000-0000-000021690000}"/>
    <cellStyle name="Porcentagem 2 3 12 3 3" xfId="26772" xr:uid="{00000000-0005-0000-0000-000022690000}"/>
    <cellStyle name="Porcentagem 2 3 12 3 4" xfId="26773" xr:uid="{00000000-0005-0000-0000-000023690000}"/>
    <cellStyle name="Porcentagem 2 3 12 4" xfId="26774" xr:uid="{00000000-0005-0000-0000-000024690000}"/>
    <cellStyle name="Porcentagem 2 3 12 4 2" xfId="26775" xr:uid="{00000000-0005-0000-0000-000025690000}"/>
    <cellStyle name="Porcentagem 2 3 12 4 2 2" xfId="26776" xr:uid="{00000000-0005-0000-0000-000026690000}"/>
    <cellStyle name="Porcentagem 2 3 12 4 2 3" xfId="26777" xr:uid="{00000000-0005-0000-0000-000027690000}"/>
    <cellStyle name="Porcentagem 2 3 12 4 3" xfId="26778" xr:uid="{00000000-0005-0000-0000-000028690000}"/>
    <cellStyle name="Porcentagem 2 3 12 4 4" xfId="26779" xr:uid="{00000000-0005-0000-0000-000029690000}"/>
    <cellStyle name="Porcentagem 2 3 12 5" xfId="26780" xr:uid="{00000000-0005-0000-0000-00002A690000}"/>
    <cellStyle name="Porcentagem 2 3 12 5 2" xfId="26781" xr:uid="{00000000-0005-0000-0000-00002B690000}"/>
    <cellStyle name="Porcentagem 2 3 12 5 3" xfId="26782" xr:uid="{00000000-0005-0000-0000-00002C690000}"/>
    <cellStyle name="Porcentagem 2 3 12 6" xfId="26783" xr:uid="{00000000-0005-0000-0000-00002D690000}"/>
    <cellStyle name="Porcentagem 2 3 12 7" xfId="26784" xr:uid="{00000000-0005-0000-0000-00002E690000}"/>
    <cellStyle name="Porcentagem 2 3 12 8" xfId="26785" xr:uid="{00000000-0005-0000-0000-00002F690000}"/>
    <cellStyle name="Porcentagem 2 3 13" xfId="26786" xr:uid="{00000000-0005-0000-0000-000030690000}"/>
    <cellStyle name="Porcentagem 2 3 13 2" xfId="26787" xr:uid="{00000000-0005-0000-0000-000031690000}"/>
    <cellStyle name="Porcentagem 2 3 13 2 2" xfId="26788" xr:uid="{00000000-0005-0000-0000-000032690000}"/>
    <cellStyle name="Porcentagem 2 3 13 2 2 2" xfId="26789" xr:uid="{00000000-0005-0000-0000-000033690000}"/>
    <cellStyle name="Porcentagem 2 3 13 2 2 3" xfId="26790" xr:uid="{00000000-0005-0000-0000-000034690000}"/>
    <cellStyle name="Porcentagem 2 3 13 2 3" xfId="26791" xr:uid="{00000000-0005-0000-0000-000035690000}"/>
    <cellStyle name="Porcentagem 2 3 13 2 4" xfId="26792" xr:uid="{00000000-0005-0000-0000-000036690000}"/>
    <cellStyle name="Porcentagem 2 3 13 3" xfId="26793" xr:uid="{00000000-0005-0000-0000-000037690000}"/>
    <cellStyle name="Porcentagem 2 3 13 3 2" xfId="26794" xr:uid="{00000000-0005-0000-0000-000038690000}"/>
    <cellStyle name="Porcentagem 2 3 13 3 3" xfId="26795" xr:uid="{00000000-0005-0000-0000-000039690000}"/>
    <cellStyle name="Porcentagem 2 3 13 4" xfId="26796" xr:uid="{00000000-0005-0000-0000-00003A690000}"/>
    <cellStyle name="Porcentagem 2 3 13 5" xfId="26797" xr:uid="{00000000-0005-0000-0000-00003B690000}"/>
    <cellStyle name="Porcentagem 2 3 14" xfId="26798" xr:uid="{00000000-0005-0000-0000-00003C690000}"/>
    <cellStyle name="Porcentagem 2 3 14 2" xfId="26799" xr:uid="{00000000-0005-0000-0000-00003D690000}"/>
    <cellStyle name="Porcentagem 2 3 14 2 2" xfId="26800" xr:uid="{00000000-0005-0000-0000-00003E690000}"/>
    <cellStyle name="Porcentagem 2 3 14 2 3" xfId="26801" xr:uid="{00000000-0005-0000-0000-00003F690000}"/>
    <cellStyle name="Porcentagem 2 3 14 3" xfId="26802" xr:uid="{00000000-0005-0000-0000-000040690000}"/>
    <cellStyle name="Porcentagem 2 3 14 4" xfId="26803" xr:uid="{00000000-0005-0000-0000-000041690000}"/>
    <cellStyle name="Porcentagem 2 3 15" xfId="26804" xr:uid="{00000000-0005-0000-0000-000042690000}"/>
    <cellStyle name="Porcentagem 2 3 15 2" xfId="26805" xr:uid="{00000000-0005-0000-0000-000043690000}"/>
    <cellStyle name="Porcentagem 2 3 15 2 2" xfId="26806" xr:uid="{00000000-0005-0000-0000-000044690000}"/>
    <cellStyle name="Porcentagem 2 3 15 2 3" xfId="26807" xr:uid="{00000000-0005-0000-0000-000045690000}"/>
    <cellStyle name="Porcentagem 2 3 15 3" xfId="26808" xr:uid="{00000000-0005-0000-0000-000046690000}"/>
    <cellStyle name="Porcentagem 2 3 15 4" xfId="26809" xr:uid="{00000000-0005-0000-0000-000047690000}"/>
    <cellStyle name="Porcentagem 2 3 16" xfId="26810" xr:uid="{00000000-0005-0000-0000-000048690000}"/>
    <cellStyle name="Porcentagem 2 3 16 2" xfId="26811" xr:uid="{00000000-0005-0000-0000-000049690000}"/>
    <cellStyle name="Porcentagem 2 3 16 2 2" xfId="26812" xr:uid="{00000000-0005-0000-0000-00004A690000}"/>
    <cellStyle name="Porcentagem 2 3 16 2 3" xfId="26813" xr:uid="{00000000-0005-0000-0000-00004B690000}"/>
    <cellStyle name="Porcentagem 2 3 16 3" xfId="26814" xr:uid="{00000000-0005-0000-0000-00004C690000}"/>
    <cellStyle name="Porcentagem 2 3 16 4" xfId="26815" xr:uid="{00000000-0005-0000-0000-00004D690000}"/>
    <cellStyle name="Porcentagem 2 3 17" xfId="26816" xr:uid="{00000000-0005-0000-0000-00004E690000}"/>
    <cellStyle name="Porcentagem 2 3 17 2" xfId="26817" xr:uid="{00000000-0005-0000-0000-00004F690000}"/>
    <cellStyle name="Porcentagem 2 3 17 3" xfId="26818" xr:uid="{00000000-0005-0000-0000-000050690000}"/>
    <cellStyle name="Porcentagem 2 3 18" xfId="26819" xr:uid="{00000000-0005-0000-0000-000051690000}"/>
    <cellStyle name="Porcentagem 2 3 18 2" xfId="26820" xr:uid="{00000000-0005-0000-0000-000052690000}"/>
    <cellStyle name="Porcentagem 2 3 18 3" xfId="26821" xr:uid="{00000000-0005-0000-0000-000053690000}"/>
    <cellStyle name="Porcentagem 2 3 19" xfId="26822" xr:uid="{00000000-0005-0000-0000-000054690000}"/>
    <cellStyle name="Porcentagem 2 3 2" xfId="26823" xr:uid="{00000000-0005-0000-0000-000055690000}"/>
    <cellStyle name="Porcentagem 2 3 2 10" xfId="26824" xr:uid="{00000000-0005-0000-0000-000056690000}"/>
    <cellStyle name="Porcentagem 2 3 2 2" xfId="26825" xr:uid="{00000000-0005-0000-0000-000057690000}"/>
    <cellStyle name="Porcentagem 2 3 2 2 2" xfId="26826" xr:uid="{00000000-0005-0000-0000-000058690000}"/>
    <cellStyle name="Porcentagem 2 3 2 2 2 2" xfId="26827" xr:uid="{00000000-0005-0000-0000-000059690000}"/>
    <cellStyle name="Porcentagem 2 3 2 2 2 2 2" xfId="26828" xr:uid="{00000000-0005-0000-0000-00005A690000}"/>
    <cellStyle name="Porcentagem 2 3 2 2 2 2 2 2" xfId="26829" xr:uid="{00000000-0005-0000-0000-00005B690000}"/>
    <cellStyle name="Porcentagem 2 3 2 2 2 2 2 3" xfId="26830" xr:uid="{00000000-0005-0000-0000-00005C690000}"/>
    <cellStyle name="Porcentagem 2 3 2 2 2 2 3" xfId="26831" xr:uid="{00000000-0005-0000-0000-00005D690000}"/>
    <cellStyle name="Porcentagem 2 3 2 2 2 2 4" xfId="26832" xr:uid="{00000000-0005-0000-0000-00005E690000}"/>
    <cellStyle name="Porcentagem 2 3 2 2 2 3" xfId="26833" xr:uid="{00000000-0005-0000-0000-00005F690000}"/>
    <cellStyle name="Porcentagem 2 3 2 2 2 3 2" xfId="26834" xr:uid="{00000000-0005-0000-0000-000060690000}"/>
    <cellStyle name="Porcentagem 2 3 2 2 2 3 2 2" xfId="26835" xr:uid="{00000000-0005-0000-0000-000061690000}"/>
    <cellStyle name="Porcentagem 2 3 2 2 2 3 2 3" xfId="26836" xr:uid="{00000000-0005-0000-0000-000062690000}"/>
    <cellStyle name="Porcentagem 2 3 2 2 2 3 3" xfId="26837" xr:uid="{00000000-0005-0000-0000-000063690000}"/>
    <cellStyle name="Porcentagem 2 3 2 2 2 3 4" xfId="26838" xr:uid="{00000000-0005-0000-0000-000064690000}"/>
    <cellStyle name="Porcentagem 2 3 2 2 2 4" xfId="26839" xr:uid="{00000000-0005-0000-0000-000065690000}"/>
    <cellStyle name="Porcentagem 2 3 2 2 2 4 2" xfId="26840" xr:uid="{00000000-0005-0000-0000-000066690000}"/>
    <cellStyle name="Porcentagem 2 3 2 2 2 4 2 2" xfId="26841" xr:uid="{00000000-0005-0000-0000-000067690000}"/>
    <cellStyle name="Porcentagem 2 3 2 2 2 4 2 3" xfId="26842" xr:uid="{00000000-0005-0000-0000-000068690000}"/>
    <cellStyle name="Porcentagem 2 3 2 2 2 4 3" xfId="26843" xr:uid="{00000000-0005-0000-0000-000069690000}"/>
    <cellStyle name="Porcentagem 2 3 2 2 2 4 4" xfId="26844" xr:uid="{00000000-0005-0000-0000-00006A690000}"/>
    <cellStyle name="Porcentagem 2 3 2 2 2 5" xfId="26845" xr:uid="{00000000-0005-0000-0000-00006B690000}"/>
    <cellStyle name="Porcentagem 2 3 2 2 2 5 2" xfId="26846" xr:uid="{00000000-0005-0000-0000-00006C690000}"/>
    <cellStyle name="Porcentagem 2 3 2 2 2 5 3" xfId="26847" xr:uid="{00000000-0005-0000-0000-00006D690000}"/>
    <cellStyle name="Porcentagem 2 3 2 2 2 6" xfId="26848" xr:uid="{00000000-0005-0000-0000-00006E690000}"/>
    <cellStyle name="Porcentagem 2 3 2 2 2 7" xfId="26849" xr:uid="{00000000-0005-0000-0000-00006F690000}"/>
    <cellStyle name="Porcentagem 2 3 2 2 3" xfId="26850" xr:uid="{00000000-0005-0000-0000-000070690000}"/>
    <cellStyle name="Porcentagem 2 3 2 2 3 2" xfId="26851" xr:uid="{00000000-0005-0000-0000-000071690000}"/>
    <cellStyle name="Porcentagem 2 3 2 2 3 2 2" xfId="26852" xr:uid="{00000000-0005-0000-0000-000072690000}"/>
    <cellStyle name="Porcentagem 2 3 2 2 3 2 3" xfId="26853" xr:uid="{00000000-0005-0000-0000-000073690000}"/>
    <cellStyle name="Porcentagem 2 3 2 2 3 3" xfId="26854" xr:uid="{00000000-0005-0000-0000-000074690000}"/>
    <cellStyle name="Porcentagem 2 3 2 2 3 4" xfId="26855" xr:uid="{00000000-0005-0000-0000-000075690000}"/>
    <cellStyle name="Porcentagem 2 3 2 2 4" xfId="26856" xr:uid="{00000000-0005-0000-0000-000076690000}"/>
    <cellStyle name="Porcentagem 2 3 2 2 4 2" xfId="26857" xr:uid="{00000000-0005-0000-0000-000077690000}"/>
    <cellStyle name="Porcentagem 2 3 2 2 4 2 2" xfId="26858" xr:uid="{00000000-0005-0000-0000-000078690000}"/>
    <cellStyle name="Porcentagem 2 3 2 2 4 2 3" xfId="26859" xr:uid="{00000000-0005-0000-0000-000079690000}"/>
    <cellStyle name="Porcentagem 2 3 2 2 4 3" xfId="26860" xr:uid="{00000000-0005-0000-0000-00007A690000}"/>
    <cellStyle name="Porcentagem 2 3 2 2 4 4" xfId="26861" xr:uid="{00000000-0005-0000-0000-00007B690000}"/>
    <cellStyle name="Porcentagem 2 3 2 2 5" xfId="26862" xr:uid="{00000000-0005-0000-0000-00007C690000}"/>
    <cellStyle name="Porcentagem 2 3 2 2 5 2" xfId="26863" xr:uid="{00000000-0005-0000-0000-00007D690000}"/>
    <cellStyle name="Porcentagem 2 3 2 2 5 2 2" xfId="26864" xr:uid="{00000000-0005-0000-0000-00007E690000}"/>
    <cellStyle name="Porcentagem 2 3 2 2 5 2 3" xfId="26865" xr:uid="{00000000-0005-0000-0000-00007F690000}"/>
    <cellStyle name="Porcentagem 2 3 2 2 5 3" xfId="26866" xr:uid="{00000000-0005-0000-0000-000080690000}"/>
    <cellStyle name="Porcentagem 2 3 2 2 5 4" xfId="26867" xr:uid="{00000000-0005-0000-0000-000081690000}"/>
    <cellStyle name="Porcentagem 2 3 2 2 6" xfId="26868" xr:uid="{00000000-0005-0000-0000-000082690000}"/>
    <cellStyle name="Porcentagem 2 3 2 2 6 2" xfId="26869" xr:uid="{00000000-0005-0000-0000-000083690000}"/>
    <cellStyle name="Porcentagem 2 3 2 2 6 3" xfId="26870" xr:uid="{00000000-0005-0000-0000-000084690000}"/>
    <cellStyle name="Porcentagem 2 3 2 2 7" xfId="26871" xr:uid="{00000000-0005-0000-0000-000085690000}"/>
    <cellStyle name="Porcentagem 2 3 2 2 8" xfId="26872" xr:uid="{00000000-0005-0000-0000-000086690000}"/>
    <cellStyle name="Porcentagem 2 3 2 2 9" xfId="26873" xr:uid="{00000000-0005-0000-0000-000087690000}"/>
    <cellStyle name="Porcentagem 2 3 2 3" xfId="26874" xr:uid="{00000000-0005-0000-0000-000088690000}"/>
    <cellStyle name="Porcentagem 2 3 2 4" xfId="26875" xr:uid="{00000000-0005-0000-0000-000089690000}"/>
    <cellStyle name="Porcentagem 2 3 2 4 2" xfId="26876" xr:uid="{00000000-0005-0000-0000-00008A690000}"/>
    <cellStyle name="Porcentagem 2 3 2 4 2 2" xfId="26877" xr:uid="{00000000-0005-0000-0000-00008B690000}"/>
    <cellStyle name="Porcentagem 2 3 2 4 2 2 2" xfId="26878" xr:uid="{00000000-0005-0000-0000-00008C690000}"/>
    <cellStyle name="Porcentagem 2 3 2 4 2 2 3" xfId="26879" xr:uid="{00000000-0005-0000-0000-00008D690000}"/>
    <cellStyle name="Porcentagem 2 3 2 4 2 3" xfId="26880" xr:uid="{00000000-0005-0000-0000-00008E690000}"/>
    <cellStyle name="Porcentagem 2 3 2 4 2 4" xfId="26881" xr:uid="{00000000-0005-0000-0000-00008F690000}"/>
    <cellStyle name="Porcentagem 2 3 2 4 3" xfId="26882" xr:uid="{00000000-0005-0000-0000-000090690000}"/>
    <cellStyle name="Porcentagem 2 3 2 4 3 2" xfId="26883" xr:uid="{00000000-0005-0000-0000-000091690000}"/>
    <cellStyle name="Porcentagem 2 3 2 4 3 2 2" xfId="26884" xr:uid="{00000000-0005-0000-0000-000092690000}"/>
    <cellStyle name="Porcentagem 2 3 2 4 3 2 3" xfId="26885" xr:uid="{00000000-0005-0000-0000-000093690000}"/>
    <cellStyle name="Porcentagem 2 3 2 4 3 3" xfId="26886" xr:uid="{00000000-0005-0000-0000-000094690000}"/>
    <cellStyle name="Porcentagem 2 3 2 4 3 4" xfId="26887" xr:uid="{00000000-0005-0000-0000-000095690000}"/>
    <cellStyle name="Porcentagem 2 3 2 4 4" xfId="26888" xr:uid="{00000000-0005-0000-0000-000096690000}"/>
    <cellStyle name="Porcentagem 2 3 2 4 4 2" xfId="26889" xr:uid="{00000000-0005-0000-0000-000097690000}"/>
    <cellStyle name="Porcentagem 2 3 2 4 4 2 2" xfId="26890" xr:uid="{00000000-0005-0000-0000-000098690000}"/>
    <cellStyle name="Porcentagem 2 3 2 4 4 2 3" xfId="26891" xr:uid="{00000000-0005-0000-0000-000099690000}"/>
    <cellStyle name="Porcentagem 2 3 2 4 4 3" xfId="26892" xr:uid="{00000000-0005-0000-0000-00009A690000}"/>
    <cellStyle name="Porcentagem 2 3 2 4 4 4" xfId="26893" xr:uid="{00000000-0005-0000-0000-00009B690000}"/>
    <cellStyle name="Porcentagem 2 3 2 4 5" xfId="26894" xr:uid="{00000000-0005-0000-0000-00009C690000}"/>
    <cellStyle name="Porcentagem 2 3 2 4 5 2" xfId="26895" xr:uid="{00000000-0005-0000-0000-00009D690000}"/>
    <cellStyle name="Porcentagem 2 3 2 4 5 3" xfId="26896" xr:uid="{00000000-0005-0000-0000-00009E690000}"/>
    <cellStyle name="Porcentagem 2 3 2 4 6" xfId="26897" xr:uid="{00000000-0005-0000-0000-00009F690000}"/>
    <cellStyle name="Porcentagem 2 3 2 4 7" xfId="26898" xr:uid="{00000000-0005-0000-0000-0000A0690000}"/>
    <cellStyle name="Porcentagem 2 3 2 5" xfId="26899" xr:uid="{00000000-0005-0000-0000-0000A1690000}"/>
    <cellStyle name="Porcentagem 2 3 2 5 2" xfId="26900" xr:uid="{00000000-0005-0000-0000-0000A2690000}"/>
    <cellStyle name="Porcentagem 2 3 2 5 2 2" xfId="26901" xr:uid="{00000000-0005-0000-0000-0000A3690000}"/>
    <cellStyle name="Porcentagem 2 3 2 5 2 3" xfId="26902" xr:uid="{00000000-0005-0000-0000-0000A4690000}"/>
    <cellStyle name="Porcentagem 2 3 2 5 3" xfId="26903" xr:uid="{00000000-0005-0000-0000-0000A5690000}"/>
    <cellStyle name="Porcentagem 2 3 2 5 4" xfId="26904" xr:uid="{00000000-0005-0000-0000-0000A6690000}"/>
    <cellStyle name="Porcentagem 2 3 2 6" xfId="26905" xr:uid="{00000000-0005-0000-0000-0000A7690000}"/>
    <cellStyle name="Porcentagem 2 3 2 6 2" xfId="26906" xr:uid="{00000000-0005-0000-0000-0000A8690000}"/>
    <cellStyle name="Porcentagem 2 3 2 6 2 2" xfId="26907" xr:uid="{00000000-0005-0000-0000-0000A9690000}"/>
    <cellStyle name="Porcentagem 2 3 2 6 2 3" xfId="26908" xr:uid="{00000000-0005-0000-0000-0000AA690000}"/>
    <cellStyle name="Porcentagem 2 3 2 6 3" xfId="26909" xr:uid="{00000000-0005-0000-0000-0000AB690000}"/>
    <cellStyle name="Porcentagem 2 3 2 6 4" xfId="26910" xr:uid="{00000000-0005-0000-0000-0000AC690000}"/>
    <cellStyle name="Porcentagem 2 3 2 7" xfId="26911" xr:uid="{00000000-0005-0000-0000-0000AD690000}"/>
    <cellStyle name="Porcentagem 2 3 2 7 2" xfId="26912" xr:uid="{00000000-0005-0000-0000-0000AE690000}"/>
    <cellStyle name="Porcentagem 2 3 2 7 2 2" xfId="26913" xr:uid="{00000000-0005-0000-0000-0000AF690000}"/>
    <cellStyle name="Porcentagem 2 3 2 7 2 3" xfId="26914" xr:uid="{00000000-0005-0000-0000-0000B0690000}"/>
    <cellStyle name="Porcentagem 2 3 2 7 3" xfId="26915" xr:uid="{00000000-0005-0000-0000-0000B1690000}"/>
    <cellStyle name="Porcentagem 2 3 2 7 4" xfId="26916" xr:uid="{00000000-0005-0000-0000-0000B2690000}"/>
    <cellStyle name="Porcentagem 2 3 2 8" xfId="26917" xr:uid="{00000000-0005-0000-0000-0000B3690000}"/>
    <cellStyle name="Porcentagem 2 3 2 8 2" xfId="26918" xr:uid="{00000000-0005-0000-0000-0000B4690000}"/>
    <cellStyle name="Porcentagem 2 3 2 8 3" xfId="26919" xr:uid="{00000000-0005-0000-0000-0000B5690000}"/>
    <cellStyle name="Porcentagem 2 3 2 9" xfId="26920" xr:uid="{00000000-0005-0000-0000-0000B6690000}"/>
    <cellStyle name="Porcentagem 2 3 20" xfId="26921" xr:uid="{00000000-0005-0000-0000-0000B7690000}"/>
    <cellStyle name="Porcentagem 2 3 21" xfId="26922" xr:uid="{00000000-0005-0000-0000-0000B8690000}"/>
    <cellStyle name="Porcentagem 2 3 22" xfId="26923" xr:uid="{00000000-0005-0000-0000-0000B9690000}"/>
    <cellStyle name="Porcentagem 2 3 23" xfId="26924" xr:uid="{00000000-0005-0000-0000-0000BA690000}"/>
    <cellStyle name="Porcentagem 2 3 24" xfId="26925" xr:uid="{00000000-0005-0000-0000-0000BB690000}"/>
    <cellStyle name="Porcentagem 2 3 25" xfId="26926" xr:uid="{00000000-0005-0000-0000-0000BC690000}"/>
    <cellStyle name="Porcentagem 2 3 26" xfId="26927" xr:uid="{00000000-0005-0000-0000-0000BD690000}"/>
    <cellStyle name="Porcentagem 2 3 3" xfId="26928" xr:uid="{00000000-0005-0000-0000-0000BE690000}"/>
    <cellStyle name="Porcentagem 2 3 3 10" xfId="26929" xr:uid="{00000000-0005-0000-0000-0000BF690000}"/>
    <cellStyle name="Porcentagem 2 3 3 11" xfId="26930" xr:uid="{00000000-0005-0000-0000-0000C0690000}"/>
    <cellStyle name="Porcentagem 2 3 3 12" xfId="26931" xr:uid="{00000000-0005-0000-0000-0000C1690000}"/>
    <cellStyle name="Porcentagem 2 3 3 2" xfId="26932" xr:uid="{00000000-0005-0000-0000-0000C2690000}"/>
    <cellStyle name="Porcentagem 2 3 3 2 10" xfId="26933" xr:uid="{00000000-0005-0000-0000-0000C3690000}"/>
    <cellStyle name="Porcentagem 2 3 3 2 2" xfId="26934" xr:uid="{00000000-0005-0000-0000-0000C4690000}"/>
    <cellStyle name="Porcentagem 2 3 3 2 2 2" xfId="26935" xr:uid="{00000000-0005-0000-0000-0000C5690000}"/>
    <cellStyle name="Porcentagem 2 3 3 2 2 2 2" xfId="26936" xr:uid="{00000000-0005-0000-0000-0000C6690000}"/>
    <cellStyle name="Porcentagem 2 3 3 2 2 2 2 2" xfId="26937" xr:uid="{00000000-0005-0000-0000-0000C7690000}"/>
    <cellStyle name="Porcentagem 2 3 3 2 2 2 2 2 2" xfId="26938" xr:uid="{00000000-0005-0000-0000-0000C8690000}"/>
    <cellStyle name="Porcentagem 2 3 3 2 2 2 2 2 3" xfId="26939" xr:uid="{00000000-0005-0000-0000-0000C9690000}"/>
    <cellStyle name="Porcentagem 2 3 3 2 2 2 2 3" xfId="26940" xr:uid="{00000000-0005-0000-0000-0000CA690000}"/>
    <cellStyle name="Porcentagem 2 3 3 2 2 2 2 4" xfId="26941" xr:uid="{00000000-0005-0000-0000-0000CB690000}"/>
    <cellStyle name="Porcentagem 2 3 3 2 2 2 3" xfId="26942" xr:uid="{00000000-0005-0000-0000-0000CC690000}"/>
    <cellStyle name="Porcentagem 2 3 3 2 2 2 3 2" xfId="26943" xr:uid="{00000000-0005-0000-0000-0000CD690000}"/>
    <cellStyle name="Porcentagem 2 3 3 2 2 2 3 2 2" xfId="26944" xr:uid="{00000000-0005-0000-0000-0000CE690000}"/>
    <cellStyle name="Porcentagem 2 3 3 2 2 2 3 2 3" xfId="26945" xr:uid="{00000000-0005-0000-0000-0000CF690000}"/>
    <cellStyle name="Porcentagem 2 3 3 2 2 2 3 3" xfId="26946" xr:uid="{00000000-0005-0000-0000-0000D0690000}"/>
    <cellStyle name="Porcentagem 2 3 3 2 2 2 3 4" xfId="26947" xr:uid="{00000000-0005-0000-0000-0000D1690000}"/>
    <cellStyle name="Porcentagem 2 3 3 2 2 2 4" xfId="26948" xr:uid="{00000000-0005-0000-0000-0000D2690000}"/>
    <cellStyle name="Porcentagem 2 3 3 2 2 2 4 2" xfId="26949" xr:uid="{00000000-0005-0000-0000-0000D3690000}"/>
    <cellStyle name="Porcentagem 2 3 3 2 2 2 4 2 2" xfId="26950" xr:uid="{00000000-0005-0000-0000-0000D4690000}"/>
    <cellStyle name="Porcentagem 2 3 3 2 2 2 4 2 3" xfId="26951" xr:uid="{00000000-0005-0000-0000-0000D5690000}"/>
    <cellStyle name="Porcentagem 2 3 3 2 2 2 4 3" xfId="26952" xr:uid="{00000000-0005-0000-0000-0000D6690000}"/>
    <cellStyle name="Porcentagem 2 3 3 2 2 2 4 4" xfId="26953" xr:uid="{00000000-0005-0000-0000-0000D7690000}"/>
    <cellStyle name="Porcentagem 2 3 3 2 2 2 5" xfId="26954" xr:uid="{00000000-0005-0000-0000-0000D8690000}"/>
    <cellStyle name="Porcentagem 2 3 3 2 2 2 5 2" xfId="26955" xr:uid="{00000000-0005-0000-0000-0000D9690000}"/>
    <cellStyle name="Porcentagem 2 3 3 2 2 2 5 3" xfId="26956" xr:uid="{00000000-0005-0000-0000-0000DA690000}"/>
    <cellStyle name="Porcentagem 2 3 3 2 2 2 6" xfId="26957" xr:uid="{00000000-0005-0000-0000-0000DB690000}"/>
    <cellStyle name="Porcentagem 2 3 3 2 2 2 7" xfId="26958" xr:uid="{00000000-0005-0000-0000-0000DC690000}"/>
    <cellStyle name="Porcentagem 2 3 3 2 2 3" xfId="26959" xr:uid="{00000000-0005-0000-0000-0000DD690000}"/>
    <cellStyle name="Porcentagem 2 3 3 2 2 3 2" xfId="26960" xr:uid="{00000000-0005-0000-0000-0000DE690000}"/>
    <cellStyle name="Porcentagem 2 3 3 2 2 3 2 2" xfId="26961" xr:uid="{00000000-0005-0000-0000-0000DF690000}"/>
    <cellStyle name="Porcentagem 2 3 3 2 2 3 2 3" xfId="26962" xr:uid="{00000000-0005-0000-0000-0000E0690000}"/>
    <cellStyle name="Porcentagem 2 3 3 2 2 3 3" xfId="26963" xr:uid="{00000000-0005-0000-0000-0000E1690000}"/>
    <cellStyle name="Porcentagem 2 3 3 2 2 3 4" xfId="26964" xr:uid="{00000000-0005-0000-0000-0000E2690000}"/>
    <cellStyle name="Porcentagem 2 3 3 2 2 4" xfId="26965" xr:uid="{00000000-0005-0000-0000-0000E3690000}"/>
    <cellStyle name="Porcentagem 2 3 3 2 2 4 2" xfId="26966" xr:uid="{00000000-0005-0000-0000-0000E4690000}"/>
    <cellStyle name="Porcentagem 2 3 3 2 2 4 2 2" xfId="26967" xr:uid="{00000000-0005-0000-0000-0000E5690000}"/>
    <cellStyle name="Porcentagem 2 3 3 2 2 4 2 3" xfId="26968" xr:uid="{00000000-0005-0000-0000-0000E6690000}"/>
    <cellStyle name="Porcentagem 2 3 3 2 2 4 3" xfId="26969" xr:uid="{00000000-0005-0000-0000-0000E7690000}"/>
    <cellStyle name="Porcentagem 2 3 3 2 2 4 4" xfId="26970" xr:uid="{00000000-0005-0000-0000-0000E8690000}"/>
    <cellStyle name="Porcentagem 2 3 3 2 2 5" xfId="26971" xr:uid="{00000000-0005-0000-0000-0000E9690000}"/>
    <cellStyle name="Porcentagem 2 3 3 2 2 5 2" xfId="26972" xr:uid="{00000000-0005-0000-0000-0000EA690000}"/>
    <cellStyle name="Porcentagem 2 3 3 2 2 5 2 2" xfId="26973" xr:uid="{00000000-0005-0000-0000-0000EB690000}"/>
    <cellStyle name="Porcentagem 2 3 3 2 2 5 2 3" xfId="26974" xr:uid="{00000000-0005-0000-0000-0000EC690000}"/>
    <cellStyle name="Porcentagem 2 3 3 2 2 5 3" xfId="26975" xr:uid="{00000000-0005-0000-0000-0000ED690000}"/>
    <cellStyle name="Porcentagem 2 3 3 2 2 5 4" xfId="26976" xr:uid="{00000000-0005-0000-0000-0000EE690000}"/>
    <cellStyle name="Porcentagem 2 3 3 2 2 6" xfId="26977" xr:uid="{00000000-0005-0000-0000-0000EF690000}"/>
    <cellStyle name="Porcentagem 2 3 3 2 2 6 2" xfId="26978" xr:uid="{00000000-0005-0000-0000-0000F0690000}"/>
    <cellStyle name="Porcentagem 2 3 3 2 2 6 3" xfId="26979" xr:uid="{00000000-0005-0000-0000-0000F1690000}"/>
    <cellStyle name="Porcentagem 2 3 3 2 2 7" xfId="26980" xr:uid="{00000000-0005-0000-0000-0000F2690000}"/>
    <cellStyle name="Porcentagem 2 3 3 2 2 8" xfId="26981" xr:uid="{00000000-0005-0000-0000-0000F3690000}"/>
    <cellStyle name="Porcentagem 2 3 3 2 2 9" xfId="26982" xr:uid="{00000000-0005-0000-0000-0000F4690000}"/>
    <cellStyle name="Porcentagem 2 3 3 2 3" xfId="26983" xr:uid="{00000000-0005-0000-0000-0000F5690000}"/>
    <cellStyle name="Porcentagem 2 3 3 2 3 2" xfId="26984" xr:uid="{00000000-0005-0000-0000-0000F6690000}"/>
    <cellStyle name="Porcentagem 2 3 3 2 3 2 2" xfId="26985" xr:uid="{00000000-0005-0000-0000-0000F7690000}"/>
    <cellStyle name="Porcentagem 2 3 3 2 3 2 2 2" xfId="26986" xr:uid="{00000000-0005-0000-0000-0000F8690000}"/>
    <cellStyle name="Porcentagem 2 3 3 2 3 2 2 3" xfId="26987" xr:uid="{00000000-0005-0000-0000-0000F9690000}"/>
    <cellStyle name="Porcentagem 2 3 3 2 3 2 3" xfId="26988" xr:uid="{00000000-0005-0000-0000-0000FA690000}"/>
    <cellStyle name="Porcentagem 2 3 3 2 3 2 4" xfId="26989" xr:uid="{00000000-0005-0000-0000-0000FB690000}"/>
    <cellStyle name="Porcentagem 2 3 3 2 3 3" xfId="26990" xr:uid="{00000000-0005-0000-0000-0000FC690000}"/>
    <cellStyle name="Porcentagem 2 3 3 2 3 3 2" xfId="26991" xr:uid="{00000000-0005-0000-0000-0000FD690000}"/>
    <cellStyle name="Porcentagem 2 3 3 2 3 3 2 2" xfId="26992" xr:uid="{00000000-0005-0000-0000-0000FE690000}"/>
    <cellStyle name="Porcentagem 2 3 3 2 3 3 2 3" xfId="26993" xr:uid="{00000000-0005-0000-0000-0000FF690000}"/>
    <cellStyle name="Porcentagem 2 3 3 2 3 3 3" xfId="26994" xr:uid="{00000000-0005-0000-0000-0000006A0000}"/>
    <cellStyle name="Porcentagem 2 3 3 2 3 3 4" xfId="26995" xr:uid="{00000000-0005-0000-0000-0000016A0000}"/>
    <cellStyle name="Porcentagem 2 3 3 2 3 4" xfId="26996" xr:uid="{00000000-0005-0000-0000-0000026A0000}"/>
    <cellStyle name="Porcentagem 2 3 3 2 3 4 2" xfId="26997" xr:uid="{00000000-0005-0000-0000-0000036A0000}"/>
    <cellStyle name="Porcentagem 2 3 3 2 3 4 2 2" xfId="26998" xr:uid="{00000000-0005-0000-0000-0000046A0000}"/>
    <cellStyle name="Porcentagem 2 3 3 2 3 4 2 3" xfId="26999" xr:uid="{00000000-0005-0000-0000-0000056A0000}"/>
    <cellStyle name="Porcentagem 2 3 3 2 3 4 3" xfId="27000" xr:uid="{00000000-0005-0000-0000-0000066A0000}"/>
    <cellStyle name="Porcentagem 2 3 3 2 3 4 4" xfId="27001" xr:uid="{00000000-0005-0000-0000-0000076A0000}"/>
    <cellStyle name="Porcentagem 2 3 3 2 3 5" xfId="27002" xr:uid="{00000000-0005-0000-0000-0000086A0000}"/>
    <cellStyle name="Porcentagem 2 3 3 2 3 5 2" xfId="27003" xr:uid="{00000000-0005-0000-0000-0000096A0000}"/>
    <cellStyle name="Porcentagem 2 3 3 2 3 5 3" xfId="27004" xr:uid="{00000000-0005-0000-0000-00000A6A0000}"/>
    <cellStyle name="Porcentagem 2 3 3 2 3 6" xfId="27005" xr:uid="{00000000-0005-0000-0000-00000B6A0000}"/>
    <cellStyle name="Porcentagem 2 3 3 2 3 7" xfId="27006" xr:uid="{00000000-0005-0000-0000-00000C6A0000}"/>
    <cellStyle name="Porcentagem 2 3 3 2 4" xfId="27007" xr:uid="{00000000-0005-0000-0000-00000D6A0000}"/>
    <cellStyle name="Porcentagem 2 3 3 2 4 2" xfId="27008" xr:uid="{00000000-0005-0000-0000-00000E6A0000}"/>
    <cellStyle name="Porcentagem 2 3 3 2 4 2 2" xfId="27009" xr:uid="{00000000-0005-0000-0000-00000F6A0000}"/>
    <cellStyle name="Porcentagem 2 3 3 2 4 2 3" xfId="27010" xr:uid="{00000000-0005-0000-0000-0000106A0000}"/>
    <cellStyle name="Porcentagem 2 3 3 2 4 3" xfId="27011" xr:uid="{00000000-0005-0000-0000-0000116A0000}"/>
    <cellStyle name="Porcentagem 2 3 3 2 4 4" xfId="27012" xr:uid="{00000000-0005-0000-0000-0000126A0000}"/>
    <cellStyle name="Porcentagem 2 3 3 2 5" xfId="27013" xr:uid="{00000000-0005-0000-0000-0000136A0000}"/>
    <cellStyle name="Porcentagem 2 3 3 2 5 2" xfId="27014" xr:uid="{00000000-0005-0000-0000-0000146A0000}"/>
    <cellStyle name="Porcentagem 2 3 3 2 5 2 2" xfId="27015" xr:uid="{00000000-0005-0000-0000-0000156A0000}"/>
    <cellStyle name="Porcentagem 2 3 3 2 5 2 3" xfId="27016" xr:uid="{00000000-0005-0000-0000-0000166A0000}"/>
    <cellStyle name="Porcentagem 2 3 3 2 5 3" xfId="27017" xr:uid="{00000000-0005-0000-0000-0000176A0000}"/>
    <cellStyle name="Porcentagem 2 3 3 2 5 4" xfId="27018" xr:uid="{00000000-0005-0000-0000-0000186A0000}"/>
    <cellStyle name="Porcentagem 2 3 3 2 6" xfId="27019" xr:uid="{00000000-0005-0000-0000-0000196A0000}"/>
    <cellStyle name="Porcentagem 2 3 3 2 6 2" xfId="27020" xr:uid="{00000000-0005-0000-0000-00001A6A0000}"/>
    <cellStyle name="Porcentagem 2 3 3 2 6 2 2" xfId="27021" xr:uid="{00000000-0005-0000-0000-00001B6A0000}"/>
    <cellStyle name="Porcentagem 2 3 3 2 6 2 3" xfId="27022" xr:uid="{00000000-0005-0000-0000-00001C6A0000}"/>
    <cellStyle name="Porcentagem 2 3 3 2 6 3" xfId="27023" xr:uid="{00000000-0005-0000-0000-00001D6A0000}"/>
    <cellStyle name="Porcentagem 2 3 3 2 6 4" xfId="27024" xr:uid="{00000000-0005-0000-0000-00001E6A0000}"/>
    <cellStyle name="Porcentagem 2 3 3 2 7" xfId="27025" xr:uid="{00000000-0005-0000-0000-00001F6A0000}"/>
    <cellStyle name="Porcentagem 2 3 3 2 7 2" xfId="27026" xr:uid="{00000000-0005-0000-0000-0000206A0000}"/>
    <cellStyle name="Porcentagem 2 3 3 2 7 3" xfId="27027" xr:uid="{00000000-0005-0000-0000-0000216A0000}"/>
    <cellStyle name="Porcentagem 2 3 3 2 8" xfId="27028" xr:uid="{00000000-0005-0000-0000-0000226A0000}"/>
    <cellStyle name="Porcentagem 2 3 3 2 9" xfId="27029" xr:uid="{00000000-0005-0000-0000-0000236A0000}"/>
    <cellStyle name="Porcentagem 2 3 3 3" xfId="27030" xr:uid="{00000000-0005-0000-0000-0000246A0000}"/>
    <cellStyle name="Porcentagem 2 3 3 3 10" xfId="27031" xr:uid="{00000000-0005-0000-0000-0000256A0000}"/>
    <cellStyle name="Porcentagem 2 3 3 3 2" xfId="27032" xr:uid="{00000000-0005-0000-0000-0000266A0000}"/>
    <cellStyle name="Porcentagem 2 3 3 3 2 2" xfId="27033" xr:uid="{00000000-0005-0000-0000-0000276A0000}"/>
    <cellStyle name="Porcentagem 2 3 3 3 2 2 2" xfId="27034" xr:uid="{00000000-0005-0000-0000-0000286A0000}"/>
    <cellStyle name="Porcentagem 2 3 3 3 2 2 2 2" xfId="27035" xr:uid="{00000000-0005-0000-0000-0000296A0000}"/>
    <cellStyle name="Porcentagem 2 3 3 3 2 2 2 3" xfId="27036" xr:uid="{00000000-0005-0000-0000-00002A6A0000}"/>
    <cellStyle name="Porcentagem 2 3 3 3 2 2 3" xfId="27037" xr:uid="{00000000-0005-0000-0000-00002B6A0000}"/>
    <cellStyle name="Porcentagem 2 3 3 3 2 2 4" xfId="27038" xr:uid="{00000000-0005-0000-0000-00002C6A0000}"/>
    <cellStyle name="Porcentagem 2 3 3 3 2 3" xfId="27039" xr:uid="{00000000-0005-0000-0000-00002D6A0000}"/>
    <cellStyle name="Porcentagem 2 3 3 3 2 3 2" xfId="27040" xr:uid="{00000000-0005-0000-0000-00002E6A0000}"/>
    <cellStyle name="Porcentagem 2 3 3 3 2 3 2 2" xfId="27041" xr:uid="{00000000-0005-0000-0000-00002F6A0000}"/>
    <cellStyle name="Porcentagem 2 3 3 3 2 3 2 3" xfId="27042" xr:uid="{00000000-0005-0000-0000-0000306A0000}"/>
    <cellStyle name="Porcentagem 2 3 3 3 2 3 3" xfId="27043" xr:uid="{00000000-0005-0000-0000-0000316A0000}"/>
    <cellStyle name="Porcentagem 2 3 3 3 2 3 4" xfId="27044" xr:uid="{00000000-0005-0000-0000-0000326A0000}"/>
    <cellStyle name="Porcentagem 2 3 3 3 2 4" xfId="27045" xr:uid="{00000000-0005-0000-0000-0000336A0000}"/>
    <cellStyle name="Porcentagem 2 3 3 3 2 4 2" xfId="27046" xr:uid="{00000000-0005-0000-0000-0000346A0000}"/>
    <cellStyle name="Porcentagem 2 3 3 3 2 4 2 2" xfId="27047" xr:uid="{00000000-0005-0000-0000-0000356A0000}"/>
    <cellStyle name="Porcentagem 2 3 3 3 2 4 2 3" xfId="27048" xr:uid="{00000000-0005-0000-0000-0000366A0000}"/>
    <cellStyle name="Porcentagem 2 3 3 3 2 4 3" xfId="27049" xr:uid="{00000000-0005-0000-0000-0000376A0000}"/>
    <cellStyle name="Porcentagem 2 3 3 3 2 4 4" xfId="27050" xr:uid="{00000000-0005-0000-0000-0000386A0000}"/>
    <cellStyle name="Porcentagem 2 3 3 3 2 5" xfId="27051" xr:uid="{00000000-0005-0000-0000-0000396A0000}"/>
    <cellStyle name="Porcentagem 2 3 3 3 2 5 2" xfId="27052" xr:uid="{00000000-0005-0000-0000-00003A6A0000}"/>
    <cellStyle name="Porcentagem 2 3 3 3 2 5 3" xfId="27053" xr:uid="{00000000-0005-0000-0000-00003B6A0000}"/>
    <cellStyle name="Porcentagem 2 3 3 3 2 6" xfId="27054" xr:uid="{00000000-0005-0000-0000-00003C6A0000}"/>
    <cellStyle name="Porcentagem 2 3 3 3 2 7" xfId="27055" xr:uid="{00000000-0005-0000-0000-00003D6A0000}"/>
    <cellStyle name="Porcentagem 2 3 3 3 3" xfId="27056" xr:uid="{00000000-0005-0000-0000-00003E6A0000}"/>
    <cellStyle name="Porcentagem 2 3 3 3 4" xfId="27057" xr:uid="{00000000-0005-0000-0000-00003F6A0000}"/>
    <cellStyle name="Porcentagem 2 3 3 3 4 2" xfId="27058" xr:uid="{00000000-0005-0000-0000-0000406A0000}"/>
    <cellStyle name="Porcentagem 2 3 3 3 4 2 2" xfId="27059" xr:uid="{00000000-0005-0000-0000-0000416A0000}"/>
    <cellStyle name="Porcentagem 2 3 3 3 4 2 3" xfId="27060" xr:uid="{00000000-0005-0000-0000-0000426A0000}"/>
    <cellStyle name="Porcentagem 2 3 3 3 4 3" xfId="27061" xr:uid="{00000000-0005-0000-0000-0000436A0000}"/>
    <cellStyle name="Porcentagem 2 3 3 3 4 4" xfId="27062" xr:uid="{00000000-0005-0000-0000-0000446A0000}"/>
    <cellStyle name="Porcentagem 2 3 3 3 5" xfId="27063" xr:uid="{00000000-0005-0000-0000-0000456A0000}"/>
    <cellStyle name="Porcentagem 2 3 3 3 5 2" xfId="27064" xr:uid="{00000000-0005-0000-0000-0000466A0000}"/>
    <cellStyle name="Porcentagem 2 3 3 3 5 2 2" xfId="27065" xr:uid="{00000000-0005-0000-0000-0000476A0000}"/>
    <cellStyle name="Porcentagem 2 3 3 3 5 2 3" xfId="27066" xr:uid="{00000000-0005-0000-0000-0000486A0000}"/>
    <cellStyle name="Porcentagem 2 3 3 3 5 3" xfId="27067" xr:uid="{00000000-0005-0000-0000-0000496A0000}"/>
    <cellStyle name="Porcentagem 2 3 3 3 5 4" xfId="27068" xr:uid="{00000000-0005-0000-0000-00004A6A0000}"/>
    <cellStyle name="Porcentagem 2 3 3 3 6" xfId="27069" xr:uid="{00000000-0005-0000-0000-00004B6A0000}"/>
    <cellStyle name="Porcentagem 2 3 3 3 6 2" xfId="27070" xr:uid="{00000000-0005-0000-0000-00004C6A0000}"/>
    <cellStyle name="Porcentagem 2 3 3 3 6 2 2" xfId="27071" xr:uid="{00000000-0005-0000-0000-00004D6A0000}"/>
    <cellStyle name="Porcentagem 2 3 3 3 6 2 3" xfId="27072" xr:uid="{00000000-0005-0000-0000-00004E6A0000}"/>
    <cellStyle name="Porcentagem 2 3 3 3 6 3" xfId="27073" xr:uid="{00000000-0005-0000-0000-00004F6A0000}"/>
    <cellStyle name="Porcentagem 2 3 3 3 6 4" xfId="27074" xr:uid="{00000000-0005-0000-0000-0000506A0000}"/>
    <cellStyle name="Porcentagem 2 3 3 3 7" xfId="27075" xr:uid="{00000000-0005-0000-0000-0000516A0000}"/>
    <cellStyle name="Porcentagem 2 3 3 3 7 2" xfId="27076" xr:uid="{00000000-0005-0000-0000-0000526A0000}"/>
    <cellStyle name="Porcentagem 2 3 3 3 7 3" xfId="27077" xr:uid="{00000000-0005-0000-0000-0000536A0000}"/>
    <cellStyle name="Porcentagem 2 3 3 3 8" xfId="27078" xr:uid="{00000000-0005-0000-0000-0000546A0000}"/>
    <cellStyle name="Porcentagem 2 3 3 3 9" xfId="27079" xr:uid="{00000000-0005-0000-0000-0000556A0000}"/>
    <cellStyle name="Porcentagem 2 3 3 4" xfId="27080" xr:uid="{00000000-0005-0000-0000-0000566A0000}"/>
    <cellStyle name="Porcentagem 2 3 3 4 2" xfId="27081" xr:uid="{00000000-0005-0000-0000-0000576A0000}"/>
    <cellStyle name="Porcentagem 2 3 3 4 2 2" xfId="27082" xr:uid="{00000000-0005-0000-0000-0000586A0000}"/>
    <cellStyle name="Porcentagem 2 3 3 4 2 2 2" xfId="27083" xr:uid="{00000000-0005-0000-0000-0000596A0000}"/>
    <cellStyle name="Porcentagem 2 3 3 4 2 2 3" xfId="27084" xr:uid="{00000000-0005-0000-0000-00005A6A0000}"/>
    <cellStyle name="Porcentagem 2 3 3 4 2 3" xfId="27085" xr:uid="{00000000-0005-0000-0000-00005B6A0000}"/>
    <cellStyle name="Porcentagem 2 3 3 4 2 4" xfId="27086" xr:uid="{00000000-0005-0000-0000-00005C6A0000}"/>
    <cellStyle name="Porcentagem 2 3 3 4 3" xfId="27087" xr:uid="{00000000-0005-0000-0000-00005D6A0000}"/>
    <cellStyle name="Porcentagem 2 3 3 4 3 2" xfId="27088" xr:uid="{00000000-0005-0000-0000-00005E6A0000}"/>
    <cellStyle name="Porcentagem 2 3 3 4 3 2 2" xfId="27089" xr:uid="{00000000-0005-0000-0000-00005F6A0000}"/>
    <cellStyle name="Porcentagem 2 3 3 4 3 2 3" xfId="27090" xr:uid="{00000000-0005-0000-0000-0000606A0000}"/>
    <cellStyle name="Porcentagem 2 3 3 4 3 3" xfId="27091" xr:uid="{00000000-0005-0000-0000-0000616A0000}"/>
    <cellStyle name="Porcentagem 2 3 3 4 3 4" xfId="27092" xr:uid="{00000000-0005-0000-0000-0000626A0000}"/>
    <cellStyle name="Porcentagem 2 3 3 4 4" xfId="27093" xr:uid="{00000000-0005-0000-0000-0000636A0000}"/>
    <cellStyle name="Porcentagem 2 3 3 4 4 2" xfId="27094" xr:uid="{00000000-0005-0000-0000-0000646A0000}"/>
    <cellStyle name="Porcentagem 2 3 3 4 4 2 2" xfId="27095" xr:uid="{00000000-0005-0000-0000-0000656A0000}"/>
    <cellStyle name="Porcentagem 2 3 3 4 4 2 3" xfId="27096" xr:uid="{00000000-0005-0000-0000-0000666A0000}"/>
    <cellStyle name="Porcentagem 2 3 3 4 4 3" xfId="27097" xr:uid="{00000000-0005-0000-0000-0000676A0000}"/>
    <cellStyle name="Porcentagem 2 3 3 4 4 4" xfId="27098" xr:uid="{00000000-0005-0000-0000-0000686A0000}"/>
    <cellStyle name="Porcentagem 2 3 3 4 5" xfId="27099" xr:uid="{00000000-0005-0000-0000-0000696A0000}"/>
    <cellStyle name="Porcentagem 2 3 3 4 5 2" xfId="27100" xr:uid="{00000000-0005-0000-0000-00006A6A0000}"/>
    <cellStyle name="Porcentagem 2 3 3 4 5 3" xfId="27101" xr:uid="{00000000-0005-0000-0000-00006B6A0000}"/>
    <cellStyle name="Porcentagem 2 3 3 4 6" xfId="27102" xr:uid="{00000000-0005-0000-0000-00006C6A0000}"/>
    <cellStyle name="Porcentagem 2 3 3 4 7" xfId="27103" xr:uid="{00000000-0005-0000-0000-00006D6A0000}"/>
    <cellStyle name="Porcentagem 2 3 3 4 8" xfId="27104" xr:uid="{00000000-0005-0000-0000-00006E6A0000}"/>
    <cellStyle name="Porcentagem 2 3 3 5" xfId="27105" xr:uid="{00000000-0005-0000-0000-00006F6A0000}"/>
    <cellStyle name="Porcentagem 2 3 3 5 2" xfId="27106" xr:uid="{00000000-0005-0000-0000-0000706A0000}"/>
    <cellStyle name="Porcentagem 2 3 3 5 2 2" xfId="27107" xr:uid="{00000000-0005-0000-0000-0000716A0000}"/>
    <cellStyle name="Porcentagem 2 3 3 5 2 3" xfId="27108" xr:uid="{00000000-0005-0000-0000-0000726A0000}"/>
    <cellStyle name="Porcentagem 2 3 3 5 3" xfId="27109" xr:uid="{00000000-0005-0000-0000-0000736A0000}"/>
    <cellStyle name="Porcentagem 2 3 3 5 4" xfId="27110" xr:uid="{00000000-0005-0000-0000-0000746A0000}"/>
    <cellStyle name="Porcentagem 2 3 3 6" xfId="27111" xr:uid="{00000000-0005-0000-0000-0000756A0000}"/>
    <cellStyle name="Porcentagem 2 3 3 6 2" xfId="27112" xr:uid="{00000000-0005-0000-0000-0000766A0000}"/>
    <cellStyle name="Porcentagem 2 3 3 6 2 2" xfId="27113" xr:uid="{00000000-0005-0000-0000-0000776A0000}"/>
    <cellStyle name="Porcentagem 2 3 3 6 2 3" xfId="27114" xr:uid="{00000000-0005-0000-0000-0000786A0000}"/>
    <cellStyle name="Porcentagem 2 3 3 6 3" xfId="27115" xr:uid="{00000000-0005-0000-0000-0000796A0000}"/>
    <cellStyle name="Porcentagem 2 3 3 6 4" xfId="27116" xr:uid="{00000000-0005-0000-0000-00007A6A0000}"/>
    <cellStyle name="Porcentagem 2 3 3 7" xfId="27117" xr:uid="{00000000-0005-0000-0000-00007B6A0000}"/>
    <cellStyle name="Porcentagem 2 3 3 7 2" xfId="27118" xr:uid="{00000000-0005-0000-0000-00007C6A0000}"/>
    <cellStyle name="Porcentagem 2 3 3 7 2 2" xfId="27119" xr:uid="{00000000-0005-0000-0000-00007D6A0000}"/>
    <cellStyle name="Porcentagem 2 3 3 7 2 3" xfId="27120" xr:uid="{00000000-0005-0000-0000-00007E6A0000}"/>
    <cellStyle name="Porcentagem 2 3 3 7 3" xfId="27121" xr:uid="{00000000-0005-0000-0000-00007F6A0000}"/>
    <cellStyle name="Porcentagem 2 3 3 7 4" xfId="27122" xr:uid="{00000000-0005-0000-0000-0000806A0000}"/>
    <cellStyle name="Porcentagem 2 3 3 8" xfId="27123" xr:uid="{00000000-0005-0000-0000-0000816A0000}"/>
    <cellStyle name="Porcentagem 2 3 3 8 2" xfId="27124" xr:uid="{00000000-0005-0000-0000-0000826A0000}"/>
    <cellStyle name="Porcentagem 2 3 3 8 3" xfId="27125" xr:uid="{00000000-0005-0000-0000-0000836A0000}"/>
    <cellStyle name="Porcentagem 2 3 3 9" xfId="27126" xr:uid="{00000000-0005-0000-0000-0000846A0000}"/>
    <cellStyle name="Porcentagem 2 3 4" xfId="27127" xr:uid="{00000000-0005-0000-0000-0000856A0000}"/>
    <cellStyle name="Porcentagem 2 3 4 10" xfId="27128" xr:uid="{00000000-0005-0000-0000-0000866A0000}"/>
    <cellStyle name="Porcentagem 2 3 4 11" xfId="27129" xr:uid="{00000000-0005-0000-0000-0000876A0000}"/>
    <cellStyle name="Porcentagem 2 3 4 12" xfId="27130" xr:uid="{00000000-0005-0000-0000-0000886A0000}"/>
    <cellStyle name="Porcentagem 2 3 4 2" xfId="27131" xr:uid="{00000000-0005-0000-0000-0000896A0000}"/>
    <cellStyle name="Porcentagem 2 3 4 2 2" xfId="27132" xr:uid="{00000000-0005-0000-0000-00008A6A0000}"/>
    <cellStyle name="Porcentagem 2 3 4 2 2 2" xfId="27133" xr:uid="{00000000-0005-0000-0000-00008B6A0000}"/>
    <cellStyle name="Porcentagem 2 3 4 2 2 2 2" xfId="27134" xr:uid="{00000000-0005-0000-0000-00008C6A0000}"/>
    <cellStyle name="Porcentagem 2 3 4 2 2 2 2 2" xfId="27135" xr:uid="{00000000-0005-0000-0000-00008D6A0000}"/>
    <cellStyle name="Porcentagem 2 3 4 2 2 2 2 3" xfId="27136" xr:uid="{00000000-0005-0000-0000-00008E6A0000}"/>
    <cellStyle name="Porcentagem 2 3 4 2 2 2 3" xfId="27137" xr:uid="{00000000-0005-0000-0000-00008F6A0000}"/>
    <cellStyle name="Porcentagem 2 3 4 2 2 2 4" xfId="27138" xr:uid="{00000000-0005-0000-0000-0000906A0000}"/>
    <cellStyle name="Porcentagem 2 3 4 2 2 3" xfId="27139" xr:uid="{00000000-0005-0000-0000-0000916A0000}"/>
    <cellStyle name="Porcentagem 2 3 4 2 2 3 2" xfId="27140" xr:uid="{00000000-0005-0000-0000-0000926A0000}"/>
    <cellStyle name="Porcentagem 2 3 4 2 2 3 2 2" xfId="27141" xr:uid="{00000000-0005-0000-0000-0000936A0000}"/>
    <cellStyle name="Porcentagem 2 3 4 2 2 3 2 3" xfId="27142" xr:uid="{00000000-0005-0000-0000-0000946A0000}"/>
    <cellStyle name="Porcentagem 2 3 4 2 2 3 3" xfId="27143" xr:uid="{00000000-0005-0000-0000-0000956A0000}"/>
    <cellStyle name="Porcentagem 2 3 4 2 2 3 4" xfId="27144" xr:uid="{00000000-0005-0000-0000-0000966A0000}"/>
    <cellStyle name="Porcentagem 2 3 4 2 2 4" xfId="27145" xr:uid="{00000000-0005-0000-0000-0000976A0000}"/>
    <cellStyle name="Porcentagem 2 3 4 2 2 4 2" xfId="27146" xr:uid="{00000000-0005-0000-0000-0000986A0000}"/>
    <cellStyle name="Porcentagem 2 3 4 2 2 4 2 2" xfId="27147" xr:uid="{00000000-0005-0000-0000-0000996A0000}"/>
    <cellStyle name="Porcentagem 2 3 4 2 2 4 2 3" xfId="27148" xr:uid="{00000000-0005-0000-0000-00009A6A0000}"/>
    <cellStyle name="Porcentagem 2 3 4 2 2 4 3" xfId="27149" xr:uid="{00000000-0005-0000-0000-00009B6A0000}"/>
    <cellStyle name="Porcentagem 2 3 4 2 2 4 4" xfId="27150" xr:uid="{00000000-0005-0000-0000-00009C6A0000}"/>
    <cellStyle name="Porcentagem 2 3 4 2 2 5" xfId="27151" xr:uid="{00000000-0005-0000-0000-00009D6A0000}"/>
    <cellStyle name="Porcentagem 2 3 4 2 2 5 2" xfId="27152" xr:uid="{00000000-0005-0000-0000-00009E6A0000}"/>
    <cellStyle name="Porcentagem 2 3 4 2 2 5 3" xfId="27153" xr:uid="{00000000-0005-0000-0000-00009F6A0000}"/>
    <cellStyle name="Porcentagem 2 3 4 2 2 6" xfId="27154" xr:uid="{00000000-0005-0000-0000-0000A06A0000}"/>
    <cellStyle name="Porcentagem 2 3 4 2 2 7" xfId="27155" xr:uid="{00000000-0005-0000-0000-0000A16A0000}"/>
    <cellStyle name="Porcentagem 2 3 4 2 3" xfId="27156" xr:uid="{00000000-0005-0000-0000-0000A26A0000}"/>
    <cellStyle name="Porcentagem 2 3 4 2 3 2" xfId="27157" xr:uid="{00000000-0005-0000-0000-0000A36A0000}"/>
    <cellStyle name="Porcentagem 2 3 4 2 3 2 2" xfId="27158" xr:uid="{00000000-0005-0000-0000-0000A46A0000}"/>
    <cellStyle name="Porcentagem 2 3 4 2 3 2 3" xfId="27159" xr:uid="{00000000-0005-0000-0000-0000A56A0000}"/>
    <cellStyle name="Porcentagem 2 3 4 2 3 3" xfId="27160" xr:uid="{00000000-0005-0000-0000-0000A66A0000}"/>
    <cellStyle name="Porcentagem 2 3 4 2 3 4" xfId="27161" xr:uid="{00000000-0005-0000-0000-0000A76A0000}"/>
    <cellStyle name="Porcentagem 2 3 4 2 4" xfId="27162" xr:uid="{00000000-0005-0000-0000-0000A86A0000}"/>
    <cellStyle name="Porcentagem 2 3 4 2 4 2" xfId="27163" xr:uid="{00000000-0005-0000-0000-0000A96A0000}"/>
    <cellStyle name="Porcentagem 2 3 4 2 4 2 2" xfId="27164" xr:uid="{00000000-0005-0000-0000-0000AA6A0000}"/>
    <cellStyle name="Porcentagem 2 3 4 2 4 2 3" xfId="27165" xr:uid="{00000000-0005-0000-0000-0000AB6A0000}"/>
    <cellStyle name="Porcentagem 2 3 4 2 4 3" xfId="27166" xr:uid="{00000000-0005-0000-0000-0000AC6A0000}"/>
    <cellStyle name="Porcentagem 2 3 4 2 4 4" xfId="27167" xr:uid="{00000000-0005-0000-0000-0000AD6A0000}"/>
    <cellStyle name="Porcentagem 2 3 4 2 5" xfId="27168" xr:uid="{00000000-0005-0000-0000-0000AE6A0000}"/>
    <cellStyle name="Porcentagem 2 3 4 2 5 2" xfId="27169" xr:uid="{00000000-0005-0000-0000-0000AF6A0000}"/>
    <cellStyle name="Porcentagem 2 3 4 2 5 2 2" xfId="27170" xr:uid="{00000000-0005-0000-0000-0000B06A0000}"/>
    <cellStyle name="Porcentagem 2 3 4 2 5 2 3" xfId="27171" xr:uid="{00000000-0005-0000-0000-0000B16A0000}"/>
    <cellStyle name="Porcentagem 2 3 4 2 5 3" xfId="27172" xr:uid="{00000000-0005-0000-0000-0000B26A0000}"/>
    <cellStyle name="Porcentagem 2 3 4 2 5 4" xfId="27173" xr:uid="{00000000-0005-0000-0000-0000B36A0000}"/>
    <cellStyle name="Porcentagem 2 3 4 2 6" xfId="27174" xr:uid="{00000000-0005-0000-0000-0000B46A0000}"/>
    <cellStyle name="Porcentagem 2 3 4 2 6 2" xfId="27175" xr:uid="{00000000-0005-0000-0000-0000B56A0000}"/>
    <cellStyle name="Porcentagem 2 3 4 2 6 3" xfId="27176" xr:uid="{00000000-0005-0000-0000-0000B66A0000}"/>
    <cellStyle name="Porcentagem 2 3 4 2 7" xfId="27177" xr:uid="{00000000-0005-0000-0000-0000B76A0000}"/>
    <cellStyle name="Porcentagem 2 3 4 2 8" xfId="27178" xr:uid="{00000000-0005-0000-0000-0000B86A0000}"/>
    <cellStyle name="Porcentagem 2 3 4 2 9" xfId="27179" xr:uid="{00000000-0005-0000-0000-0000B96A0000}"/>
    <cellStyle name="Porcentagem 2 3 4 3" xfId="27180" xr:uid="{00000000-0005-0000-0000-0000BA6A0000}"/>
    <cellStyle name="Porcentagem 2 3 4 3 2" xfId="27181" xr:uid="{00000000-0005-0000-0000-0000BB6A0000}"/>
    <cellStyle name="Porcentagem 2 3 4 3 2 2" xfId="27182" xr:uid="{00000000-0005-0000-0000-0000BC6A0000}"/>
    <cellStyle name="Porcentagem 2 3 4 3 2 2 2" xfId="27183" xr:uid="{00000000-0005-0000-0000-0000BD6A0000}"/>
    <cellStyle name="Porcentagem 2 3 4 3 2 2 3" xfId="27184" xr:uid="{00000000-0005-0000-0000-0000BE6A0000}"/>
    <cellStyle name="Porcentagem 2 3 4 3 2 3" xfId="27185" xr:uid="{00000000-0005-0000-0000-0000BF6A0000}"/>
    <cellStyle name="Porcentagem 2 3 4 3 2 4" xfId="27186" xr:uid="{00000000-0005-0000-0000-0000C06A0000}"/>
    <cellStyle name="Porcentagem 2 3 4 3 3" xfId="27187" xr:uid="{00000000-0005-0000-0000-0000C16A0000}"/>
    <cellStyle name="Porcentagem 2 3 4 3 3 2" xfId="27188" xr:uid="{00000000-0005-0000-0000-0000C26A0000}"/>
    <cellStyle name="Porcentagem 2 3 4 3 3 2 2" xfId="27189" xr:uid="{00000000-0005-0000-0000-0000C36A0000}"/>
    <cellStyle name="Porcentagem 2 3 4 3 3 2 3" xfId="27190" xr:uid="{00000000-0005-0000-0000-0000C46A0000}"/>
    <cellStyle name="Porcentagem 2 3 4 3 3 3" xfId="27191" xr:uid="{00000000-0005-0000-0000-0000C56A0000}"/>
    <cellStyle name="Porcentagem 2 3 4 3 3 4" xfId="27192" xr:uid="{00000000-0005-0000-0000-0000C66A0000}"/>
    <cellStyle name="Porcentagem 2 3 4 3 4" xfId="27193" xr:uid="{00000000-0005-0000-0000-0000C76A0000}"/>
    <cellStyle name="Porcentagem 2 3 4 3 4 2" xfId="27194" xr:uid="{00000000-0005-0000-0000-0000C86A0000}"/>
    <cellStyle name="Porcentagem 2 3 4 3 4 2 2" xfId="27195" xr:uid="{00000000-0005-0000-0000-0000C96A0000}"/>
    <cellStyle name="Porcentagem 2 3 4 3 4 2 3" xfId="27196" xr:uid="{00000000-0005-0000-0000-0000CA6A0000}"/>
    <cellStyle name="Porcentagem 2 3 4 3 4 3" xfId="27197" xr:uid="{00000000-0005-0000-0000-0000CB6A0000}"/>
    <cellStyle name="Porcentagem 2 3 4 3 4 4" xfId="27198" xr:uid="{00000000-0005-0000-0000-0000CC6A0000}"/>
    <cellStyle name="Porcentagem 2 3 4 3 5" xfId="27199" xr:uid="{00000000-0005-0000-0000-0000CD6A0000}"/>
    <cellStyle name="Porcentagem 2 3 4 3 5 2" xfId="27200" xr:uid="{00000000-0005-0000-0000-0000CE6A0000}"/>
    <cellStyle name="Porcentagem 2 3 4 3 5 3" xfId="27201" xr:uid="{00000000-0005-0000-0000-0000CF6A0000}"/>
    <cellStyle name="Porcentagem 2 3 4 3 6" xfId="27202" xr:uid="{00000000-0005-0000-0000-0000D06A0000}"/>
    <cellStyle name="Porcentagem 2 3 4 3 7" xfId="27203" xr:uid="{00000000-0005-0000-0000-0000D16A0000}"/>
    <cellStyle name="Porcentagem 2 3 4 4" xfId="27204" xr:uid="{00000000-0005-0000-0000-0000D26A0000}"/>
    <cellStyle name="Porcentagem 2 3 4 5" xfId="27205" xr:uid="{00000000-0005-0000-0000-0000D36A0000}"/>
    <cellStyle name="Porcentagem 2 3 4 5 2" xfId="27206" xr:uid="{00000000-0005-0000-0000-0000D46A0000}"/>
    <cellStyle name="Porcentagem 2 3 4 5 2 2" xfId="27207" xr:uid="{00000000-0005-0000-0000-0000D56A0000}"/>
    <cellStyle name="Porcentagem 2 3 4 5 2 3" xfId="27208" xr:uid="{00000000-0005-0000-0000-0000D66A0000}"/>
    <cellStyle name="Porcentagem 2 3 4 5 3" xfId="27209" xr:uid="{00000000-0005-0000-0000-0000D76A0000}"/>
    <cellStyle name="Porcentagem 2 3 4 5 4" xfId="27210" xr:uid="{00000000-0005-0000-0000-0000D86A0000}"/>
    <cellStyle name="Porcentagem 2 3 4 6" xfId="27211" xr:uid="{00000000-0005-0000-0000-0000D96A0000}"/>
    <cellStyle name="Porcentagem 2 3 4 6 2" xfId="27212" xr:uid="{00000000-0005-0000-0000-0000DA6A0000}"/>
    <cellStyle name="Porcentagem 2 3 4 6 2 2" xfId="27213" xr:uid="{00000000-0005-0000-0000-0000DB6A0000}"/>
    <cellStyle name="Porcentagem 2 3 4 6 2 3" xfId="27214" xr:uid="{00000000-0005-0000-0000-0000DC6A0000}"/>
    <cellStyle name="Porcentagem 2 3 4 6 3" xfId="27215" xr:uid="{00000000-0005-0000-0000-0000DD6A0000}"/>
    <cellStyle name="Porcentagem 2 3 4 6 4" xfId="27216" xr:uid="{00000000-0005-0000-0000-0000DE6A0000}"/>
    <cellStyle name="Porcentagem 2 3 4 7" xfId="27217" xr:uid="{00000000-0005-0000-0000-0000DF6A0000}"/>
    <cellStyle name="Porcentagem 2 3 4 7 2" xfId="27218" xr:uid="{00000000-0005-0000-0000-0000E06A0000}"/>
    <cellStyle name="Porcentagem 2 3 4 7 2 2" xfId="27219" xr:uid="{00000000-0005-0000-0000-0000E16A0000}"/>
    <cellStyle name="Porcentagem 2 3 4 7 2 3" xfId="27220" xr:uid="{00000000-0005-0000-0000-0000E26A0000}"/>
    <cellStyle name="Porcentagem 2 3 4 7 3" xfId="27221" xr:uid="{00000000-0005-0000-0000-0000E36A0000}"/>
    <cellStyle name="Porcentagem 2 3 4 7 4" xfId="27222" xr:uid="{00000000-0005-0000-0000-0000E46A0000}"/>
    <cellStyle name="Porcentagem 2 3 4 8" xfId="27223" xr:uid="{00000000-0005-0000-0000-0000E56A0000}"/>
    <cellStyle name="Porcentagem 2 3 4 8 2" xfId="27224" xr:uid="{00000000-0005-0000-0000-0000E66A0000}"/>
    <cellStyle name="Porcentagem 2 3 4 8 3" xfId="27225" xr:uid="{00000000-0005-0000-0000-0000E76A0000}"/>
    <cellStyle name="Porcentagem 2 3 4 9" xfId="27226" xr:uid="{00000000-0005-0000-0000-0000E86A0000}"/>
    <cellStyle name="Porcentagem 2 3 5" xfId="27227" xr:uid="{00000000-0005-0000-0000-0000E96A0000}"/>
    <cellStyle name="Porcentagem 2 3 5 10" xfId="27228" xr:uid="{00000000-0005-0000-0000-0000EA6A0000}"/>
    <cellStyle name="Porcentagem 2 3 5 2" xfId="27229" xr:uid="{00000000-0005-0000-0000-0000EB6A0000}"/>
    <cellStyle name="Porcentagem 2 3 5 2 2" xfId="27230" xr:uid="{00000000-0005-0000-0000-0000EC6A0000}"/>
    <cellStyle name="Porcentagem 2 3 5 2 2 2" xfId="27231" xr:uid="{00000000-0005-0000-0000-0000ED6A0000}"/>
    <cellStyle name="Porcentagem 2 3 5 2 2 2 2" xfId="27232" xr:uid="{00000000-0005-0000-0000-0000EE6A0000}"/>
    <cellStyle name="Porcentagem 2 3 5 2 2 2 3" xfId="27233" xr:uid="{00000000-0005-0000-0000-0000EF6A0000}"/>
    <cellStyle name="Porcentagem 2 3 5 2 2 3" xfId="27234" xr:uid="{00000000-0005-0000-0000-0000F06A0000}"/>
    <cellStyle name="Porcentagem 2 3 5 2 2 4" xfId="27235" xr:uid="{00000000-0005-0000-0000-0000F16A0000}"/>
    <cellStyle name="Porcentagem 2 3 5 2 3" xfId="27236" xr:uid="{00000000-0005-0000-0000-0000F26A0000}"/>
    <cellStyle name="Porcentagem 2 3 5 2 3 2" xfId="27237" xr:uid="{00000000-0005-0000-0000-0000F36A0000}"/>
    <cellStyle name="Porcentagem 2 3 5 2 3 2 2" xfId="27238" xr:uid="{00000000-0005-0000-0000-0000F46A0000}"/>
    <cellStyle name="Porcentagem 2 3 5 2 3 2 3" xfId="27239" xr:uid="{00000000-0005-0000-0000-0000F56A0000}"/>
    <cellStyle name="Porcentagem 2 3 5 2 3 3" xfId="27240" xr:uid="{00000000-0005-0000-0000-0000F66A0000}"/>
    <cellStyle name="Porcentagem 2 3 5 2 3 4" xfId="27241" xr:uid="{00000000-0005-0000-0000-0000F76A0000}"/>
    <cellStyle name="Porcentagem 2 3 5 2 4" xfId="27242" xr:uid="{00000000-0005-0000-0000-0000F86A0000}"/>
    <cellStyle name="Porcentagem 2 3 5 2 4 2" xfId="27243" xr:uid="{00000000-0005-0000-0000-0000F96A0000}"/>
    <cellStyle name="Porcentagem 2 3 5 2 4 2 2" xfId="27244" xr:uid="{00000000-0005-0000-0000-0000FA6A0000}"/>
    <cellStyle name="Porcentagem 2 3 5 2 4 2 3" xfId="27245" xr:uid="{00000000-0005-0000-0000-0000FB6A0000}"/>
    <cellStyle name="Porcentagem 2 3 5 2 4 3" xfId="27246" xr:uid="{00000000-0005-0000-0000-0000FC6A0000}"/>
    <cellStyle name="Porcentagem 2 3 5 2 4 4" xfId="27247" xr:uid="{00000000-0005-0000-0000-0000FD6A0000}"/>
    <cellStyle name="Porcentagem 2 3 5 2 5" xfId="27248" xr:uid="{00000000-0005-0000-0000-0000FE6A0000}"/>
    <cellStyle name="Porcentagem 2 3 5 2 5 2" xfId="27249" xr:uid="{00000000-0005-0000-0000-0000FF6A0000}"/>
    <cellStyle name="Porcentagem 2 3 5 2 5 3" xfId="27250" xr:uid="{00000000-0005-0000-0000-0000006B0000}"/>
    <cellStyle name="Porcentagem 2 3 5 2 6" xfId="27251" xr:uid="{00000000-0005-0000-0000-0000016B0000}"/>
    <cellStyle name="Porcentagem 2 3 5 2 7" xfId="27252" xr:uid="{00000000-0005-0000-0000-0000026B0000}"/>
    <cellStyle name="Porcentagem 2 3 5 3" xfId="27253" xr:uid="{00000000-0005-0000-0000-0000036B0000}"/>
    <cellStyle name="Porcentagem 2 3 5 4" xfId="27254" xr:uid="{00000000-0005-0000-0000-0000046B0000}"/>
    <cellStyle name="Porcentagem 2 3 5 4 2" xfId="27255" xr:uid="{00000000-0005-0000-0000-0000056B0000}"/>
    <cellStyle name="Porcentagem 2 3 5 4 2 2" xfId="27256" xr:uid="{00000000-0005-0000-0000-0000066B0000}"/>
    <cellStyle name="Porcentagem 2 3 5 4 2 3" xfId="27257" xr:uid="{00000000-0005-0000-0000-0000076B0000}"/>
    <cellStyle name="Porcentagem 2 3 5 4 3" xfId="27258" xr:uid="{00000000-0005-0000-0000-0000086B0000}"/>
    <cellStyle name="Porcentagem 2 3 5 4 4" xfId="27259" xr:uid="{00000000-0005-0000-0000-0000096B0000}"/>
    <cellStyle name="Porcentagem 2 3 5 5" xfId="27260" xr:uid="{00000000-0005-0000-0000-00000A6B0000}"/>
    <cellStyle name="Porcentagem 2 3 5 5 2" xfId="27261" xr:uid="{00000000-0005-0000-0000-00000B6B0000}"/>
    <cellStyle name="Porcentagem 2 3 5 5 2 2" xfId="27262" xr:uid="{00000000-0005-0000-0000-00000C6B0000}"/>
    <cellStyle name="Porcentagem 2 3 5 5 2 3" xfId="27263" xr:uid="{00000000-0005-0000-0000-00000D6B0000}"/>
    <cellStyle name="Porcentagem 2 3 5 5 3" xfId="27264" xr:uid="{00000000-0005-0000-0000-00000E6B0000}"/>
    <cellStyle name="Porcentagem 2 3 5 5 4" xfId="27265" xr:uid="{00000000-0005-0000-0000-00000F6B0000}"/>
    <cellStyle name="Porcentagem 2 3 5 6" xfId="27266" xr:uid="{00000000-0005-0000-0000-0000106B0000}"/>
    <cellStyle name="Porcentagem 2 3 5 6 2" xfId="27267" xr:uid="{00000000-0005-0000-0000-0000116B0000}"/>
    <cellStyle name="Porcentagem 2 3 5 6 2 2" xfId="27268" xr:uid="{00000000-0005-0000-0000-0000126B0000}"/>
    <cellStyle name="Porcentagem 2 3 5 6 2 3" xfId="27269" xr:uid="{00000000-0005-0000-0000-0000136B0000}"/>
    <cellStyle name="Porcentagem 2 3 5 6 3" xfId="27270" xr:uid="{00000000-0005-0000-0000-0000146B0000}"/>
    <cellStyle name="Porcentagem 2 3 5 6 4" xfId="27271" xr:uid="{00000000-0005-0000-0000-0000156B0000}"/>
    <cellStyle name="Porcentagem 2 3 5 7" xfId="27272" xr:uid="{00000000-0005-0000-0000-0000166B0000}"/>
    <cellStyle name="Porcentagem 2 3 5 7 2" xfId="27273" xr:uid="{00000000-0005-0000-0000-0000176B0000}"/>
    <cellStyle name="Porcentagem 2 3 5 7 3" xfId="27274" xr:uid="{00000000-0005-0000-0000-0000186B0000}"/>
    <cellStyle name="Porcentagem 2 3 5 8" xfId="27275" xr:uid="{00000000-0005-0000-0000-0000196B0000}"/>
    <cellStyle name="Porcentagem 2 3 5 9" xfId="27276" xr:uid="{00000000-0005-0000-0000-00001A6B0000}"/>
    <cellStyle name="Porcentagem 2 3 6" xfId="27277" xr:uid="{00000000-0005-0000-0000-00001B6B0000}"/>
    <cellStyle name="Porcentagem 2 3 6 2" xfId="27278" xr:uid="{00000000-0005-0000-0000-00001C6B0000}"/>
    <cellStyle name="Porcentagem 2 3 6 3" xfId="27279" xr:uid="{00000000-0005-0000-0000-00001D6B0000}"/>
    <cellStyle name="Porcentagem 2 3 6 3 2" xfId="27280" xr:uid="{00000000-0005-0000-0000-00001E6B0000}"/>
    <cellStyle name="Porcentagem 2 3 6 3 2 2" xfId="27281" xr:uid="{00000000-0005-0000-0000-00001F6B0000}"/>
    <cellStyle name="Porcentagem 2 3 6 3 2 2 2" xfId="27282" xr:uid="{00000000-0005-0000-0000-0000206B0000}"/>
    <cellStyle name="Porcentagem 2 3 6 3 2 2 3" xfId="27283" xr:uid="{00000000-0005-0000-0000-0000216B0000}"/>
    <cellStyle name="Porcentagem 2 3 6 3 2 3" xfId="27284" xr:uid="{00000000-0005-0000-0000-0000226B0000}"/>
    <cellStyle name="Porcentagem 2 3 6 3 2 4" xfId="27285" xr:uid="{00000000-0005-0000-0000-0000236B0000}"/>
    <cellStyle name="Porcentagem 2 3 6 3 3" xfId="27286" xr:uid="{00000000-0005-0000-0000-0000246B0000}"/>
    <cellStyle name="Porcentagem 2 3 6 3 3 2" xfId="27287" xr:uid="{00000000-0005-0000-0000-0000256B0000}"/>
    <cellStyle name="Porcentagem 2 3 6 3 3 2 2" xfId="27288" xr:uid="{00000000-0005-0000-0000-0000266B0000}"/>
    <cellStyle name="Porcentagem 2 3 6 3 3 2 3" xfId="27289" xr:uid="{00000000-0005-0000-0000-0000276B0000}"/>
    <cellStyle name="Porcentagem 2 3 6 3 3 3" xfId="27290" xr:uid="{00000000-0005-0000-0000-0000286B0000}"/>
    <cellStyle name="Porcentagem 2 3 6 3 3 4" xfId="27291" xr:uid="{00000000-0005-0000-0000-0000296B0000}"/>
    <cellStyle name="Porcentagem 2 3 6 3 4" xfId="27292" xr:uid="{00000000-0005-0000-0000-00002A6B0000}"/>
    <cellStyle name="Porcentagem 2 3 6 3 4 2" xfId="27293" xr:uid="{00000000-0005-0000-0000-00002B6B0000}"/>
    <cellStyle name="Porcentagem 2 3 6 3 4 2 2" xfId="27294" xr:uid="{00000000-0005-0000-0000-00002C6B0000}"/>
    <cellStyle name="Porcentagem 2 3 6 3 4 2 3" xfId="27295" xr:uid="{00000000-0005-0000-0000-00002D6B0000}"/>
    <cellStyle name="Porcentagem 2 3 6 3 4 3" xfId="27296" xr:uid="{00000000-0005-0000-0000-00002E6B0000}"/>
    <cellStyle name="Porcentagem 2 3 6 3 4 4" xfId="27297" xr:uid="{00000000-0005-0000-0000-00002F6B0000}"/>
    <cellStyle name="Porcentagem 2 3 6 3 5" xfId="27298" xr:uid="{00000000-0005-0000-0000-0000306B0000}"/>
    <cellStyle name="Porcentagem 2 3 6 3 5 2" xfId="27299" xr:uid="{00000000-0005-0000-0000-0000316B0000}"/>
    <cellStyle name="Porcentagem 2 3 6 3 5 3" xfId="27300" xr:uid="{00000000-0005-0000-0000-0000326B0000}"/>
    <cellStyle name="Porcentagem 2 3 6 3 6" xfId="27301" xr:uid="{00000000-0005-0000-0000-0000336B0000}"/>
    <cellStyle name="Porcentagem 2 3 6 3 7" xfId="27302" xr:uid="{00000000-0005-0000-0000-0000346B0000}"/>
    <cellStyle name="Porcentagem 2 3 7" xfId="27303" xr:uid="{00000000-0005-0000-0000-0000356B0000}"/>
    <cellStyle name="Porcentagem 2 3 7 2" xfId="27304" xr:uid="{00000000-0005-0000-0000-0000366B0000}"/>
    <cellStyle name="Porcentagem 2 3 7 2 2" xfId="27305" xr:uid="{00000000-0005-0000-0000-0000376B0000}"/>
    <cellStyle name="Porcentagem 2 3 7 2 2 2" xfId="27306" xr:uid="{00000000-0005-0000-0000-0000386B0000}"/>
    <cellStyle name="Porcentagem 2 3 7 2 2 2 2" xfId="27307" xr:uid="{00000000-0005-0000-0000-0000396B0000}"/>
    <cellStyle name="Porcentagem 2 3 7 2 2 2 3" xfId="27308" xr:uid="{00000000-0005-0000-0000-00003A6B0000}"/>
    <cellStyle name="Porcentagem 2 3 7 2 2 3" xfId="27309" xr:uid="{00000000-0005-0000-0000-00003B6B0000}"/>
    <cellStyle name="Porcentagem 2 3 7 2 2 4" xfId="27310" xr:uid="{00000000-0005-0000-0000-00003C6B0000}"/>
    <cellStyle name="Porcentagem 2 3 7 2 3" xfId="27311" xr:uid="{00000000-0005-0000-0000-00003D6B0000}"/>
    <cellStyle name="Porcentagem 2 3 7 2 3 2" xfId="27312" xr:uid="{00000000-0005-0000-0000-00003E6B0000}"/>
    <cellStyle name="Porcentagem 2 3 7 2 3 2 2" xfId="27313" xr:uid="{00000000-0005-0000-0000-00003F6B0000}"/>
    <cellStyle name="Porcentagem 2 3 7 2 3 2 3" xfId="27314" xr:uid="{00000000-0005-0000-0000-0000406B0000}"/>
    <cellStyle name="Porcentagem 2 3 7 2 3 3" xfId="27315" xr:uid="{00000000-0005-0000-0000-0000416B0000}"/>
    <cellStyle name="Porcentagem 2 3 7 2 3 4" xfId="27316" xr:uid="{00000000-0005-0000-0000-0000426B0000}"/>
    <cellStyle name="Porcentagem 2 3 7 2 4" xfId="27317" xr:uid="{00000000-0005-0000-0000-0000436B0000}"/>
    <cellStyle name="Porcentagem 2 3 7 2 4 2" xfId="27318" xr:uid="{00000000-0005-0000-0000-0000446B0000}"/>
    <cellStyle name="Porcentagem 2 3 7 2 4 2 2" xfId="27319" xr:uid="{00000000-0005-0000-0000-0000456B0000}"/>
    <cellStyle name="Porcentagem 2 3 7 2 4 2 3" xfId="27320" xr:uid="{00000000-0005-0000-0000-0000466B0000}"/>
    <cellStyle name="Porcentagem 2 3 7 2 4 3" xfId="27321" xr:uid="{00000000-0005-0000-0000-0000476B0000}"/>
    <cellStyle name="Porcentagem 2 3 7 2 4 4" xfId="27322" xr:uid="{00000000-0005-0000-0000-0000486B0000}"/>
    <cellStyle name="Porcentagem 2 3 7 2 5" xfId="27323" xr:uid="{00000000-0005-0000-0000-0000496B0000}"/>
    <cellStyle name="Porcentagem 2 3 7 2 5 2" xfId="27324" xr:uid="{00000000-0005-0000-0000-00004A6B0000}"/>
    <cellStyle name="Porcentagem 2 3 7 2 5 3" xfId="27325" xr:uid="{00000000-0005-0000-0000-00004B6B0000}"/>
    <cellStyle name="Porcentagem 2 3 7 2 6" xfId="27326" xr:uid="{00000000-0005-0000-0000-00004C6B0000}"/>
    <cellStyle name="Porcentagem 2 3 7 2 7" xfId="27327" xr:uid="{00000000-0005-0000-0000-00004D6B0000}"/>
    <cellStyle name="Porcentagem 2 3 7 3" xfId="27328" xr:uid="{00000000-0005-0000-0000-00004E6B0000}"/>
    <cellStyle name="Porcentagem 2 3 7 3 2" xfId="27329" xr:uid="{00000000-0005-0000-0000-00004F6B0000}"/>
    <cellStyle name="Porcentagem 2 3 7 3 2 2" xfId="27330" xr:uid="{00000000-0005-0000-0000-0000506B0000}"/>
    <cellStyle name="Porcentagem 2 3 7 3 2 3" xfId="27331" xr:uid="{00000000-0005-0000-0000-0000516B0000}"/>
    <cellStyle name="Porcentagem 2 3 7 3 3" xfId="27332" xr:uid="{00000000-0005-0000-0000-0000526B0000}"/>
    <cellStyle name="Porcentagem 2 3 7 3 4" xfId="27333" xr:uid="{00000000-0005-0000-0000-0000536B0000}"/>
    <cellStyle name="Porcentagem 2 3 7 4" xfId="27334" xr:uid="{00000000-0005-0000-0000-0000546B0000}"/>
    <cellStyle name="Porcentagem 2 3 7 4 2" xfId="27335" xr:uid="{00000000-0005-0000-0000-0000556B0000}"/>
    <cellStyle name="Porcentagem 2 3 7 4 2 2" xfId="27336" xr:uid="{00000000-0005-0000-0000-0000566B0000}"/>
    <cellStyle name="Porcentagem 2 3 7 4 2 3" xfId="27337" xr:uid="{00000000-0005-0000-0000-0000576B0000}"/>
    <cellStyle name="Porcentagem 2 3 7 4 3" xfId="27338" xr:uid="{00000000-0005-0000-0000-0000586B0000}"/>
    <cellStyle name="Porcentagem 2 3 7 4 4" xfId="27339" xr:uid="{00000000-0005-0000-0000-0000596B0000}"/>
    <cellStyle name="Porcentagem 2 3 7 5" xfId="27340" xr:uid="{00000000-0005-0000-0000-00005A6B0000}"/>
    <cellStyle name="Porcentagem 2 3 7 5 2" xfId="27341" xr:uid="{00000000-0005-0000-0000-00005B6B0000}"/>
    <cellStyle name="Porcentagem 2 3 7 5 2 2" xfId="27342" xr:uid="{00000000-0005-0000-0000-00005C6B0000}"/>
    <cellStyle name="Porcentagem 2 3 7 5 2 3" xfId="27343" xr:uid="{00000000-0005-0000-0000-00005D6B0000}"/>
    <cellStyle name="Porcentagem 2 3 7 5 3" xfId="27344" xr:uid="{00000000-0005-0000-0000-00005E6B0000}"/>
    <cellStyle name="Porcentagem 2 3 7 5 4" xfId="27345" xr:uid="{00000000-0005-0000-0000-00005F6B0000}"/>
    <cellStyle name="Porcentagem 2 3 7 6" xfId="27346" xr:uid="{00000000-0005-0000-0000-0000606B0000}"/>
    <cellStyle name="Porcentagem 2 3 7 6 2" xfId="27347" xr:uid="{00000000-0005-0000-0000-0000616B0000}"/>
    <cellStyle name="Porcentagem 2 3 7 6 3" xfId="27348" xr:uid="{00000000-0005-0000-0000-0000626B0000}"/>
    <cellStyle name="Porcentagem 2 3 7 7" xfId="27349" xr:uid="{00000000-0005-0000-0000-0000636B0000}"/>
    <cellStyle name="Porcentagem 2 3 7 8" xfId="27350" xr:uid="{00000000-0005-0000-0000-0000646B0000}"/>
    <cellStyle name="Porcentagem 2 3 7 9" xfId="27351" xr:uid="{00000000-0005-0000-0000-0000656B0000}"/>
    <cellStyle name="Porcentagem 2 3 8" xfId="27352" xr:uid="{00000000-0005-0000-0000-0000666B0000}"/>
    <cellStyle name="Porcentagem 2 3 8 2" xfId="27353" xr:uid="{00000000-0005-0000-0000-0000676B0000}"/>
    <cellStyle name="Porcentagem 2 3 8 2 2" xfId="27354" xr:uid="{00000000-0005-0000-0000-0000686B0000}"/>
    <cellStyle name="Porcentagem 2 3 8 2 2 2" xfId="27355" xr:uid="{00000000-0005-0000-0000-0000696B0000}"/>
    <cellStyle name="Porcentagem 2 3 8 2 2 2 2" xfId="27356" xr:uid="{00000000-0005-0000-0000-00006A6B0000}"/>
    <cellStyle name="Porcentagem 2 3 8 2 2 2 3" xfId="27357" xr:uid="{00000000-0005-0000-0000-00006B6B0000}"/>
    <cellStyle name="Porcentagem 2 3 8 2 2 3" xfId="27358" xr:uid="{00000000-0005-0000-0000-00006C6B0000}"/>
    <cellStyle name="Porcentagem 2 3 8 2 2 4" xfId="27359" xr:uid="{00000000-0005-0000-0000-00006D6B0000}"/>
    <cellStyle name="Porcentagem 2 3 8 2 3" xfId="27360" xr:uid="{00000000-0005-0000-0000-00006E6B0000}"/>
    <cellStyle name="Porcentagem 2 3 8 2 3 2" xfId="27361" xr:uid="{00000000-0005-0000-0000-00006F6B0000}"/>
    <cellStyle name="Porcentagem 2 3 8 2 3 2 2" xfId="27362" xr:uid="{00000000-0005-0000-0000-0000706B0000}"/>
    <cellStyle name="Porcentagem 2 3 8 2 3 2 3" xfId="27363" xr:uid="{00000000-0005-0000-0000-0000716B0000}"/>
    <cellStyle name="Porcentagem 2 3 8 2 3 3" xfId="27364" xr:uid="{00000000-0005-0000-0000-0000726B0000}"/>
    <cellStyle name="Porcentagem 2 3 8 2 3 4" xfId="27365" xr:uid="{00000000-0005-0000-0000-0000736B0000}"/>
    <cellStyle name="Porcentagem 2 3 8 2 4" xfId="27366" xr:uid="{00000000-0005-0000-0000-0000746B0000}"/>
    <cellStyle name="Porcentagem 2 3 8 2 4 2" xfId="27367" xr:uid="{00000000-0005-0000-0000-0000756B0000}"/>
    <cellStyle name="Porcentagem 2 3 8 2 4 2 2" xfId="27368" xr:uid="{00000000-0005-0000-0000-0000766B0000}"/>
    <cellStyle name="Porcentagem 2 3 8 2 4 2 3" xfId="27369" xr:uid="{00000000-0005-0000-0000-0000776B0000}"/>
    <cellStyle name="Porcentagem 2 3 8 2 4 3" xfId="27370" xr:uid="{00000000-0005-0000-0000-0000786B0000}"/>
    <cellStyle name="Porcentagem 2 3 8 2 4 4" xfId="27371" xr:uid="{00000000-0005-0000-0000-0000796B0000}"/>
    <cellStyle name="Porcentagem 2 3 8 2 5" xfId="27372" xr:uid="{00000000-0005-0000-0000-00007A6B0000}"/>
    <cellStyle name="Porcentagem 2 3 8 2 5 2" xfId="27373" xr:uid="{00000000-0005-0000-0000-00007B6B0000}"/>
    <cellStyle name="Porcentagem 2 3 8 2 5 3" xfId="27374" xr:uid="{00000000-0005-0000-0000-00007C6B0000}"/>
    <cellStyle name="Porcentagem 2 3 8 2 6" xfId="27375" xr:uid="{00000000-0005-0000-0000-00007D6B0000}"/>
    <cellStyle name="Porcentagem 2 3 8 2 7" xfId="27376" xr:uid="{00000000-0005-0000-0000-00007E6B0000}"/>
    <cellStyle name="Porcentagem 2 3 8 3" xfId="27377" xr:uid="{00000000-0005-0000-0000-00007F6B0000}"/>
    <cellStyle name="Porcentagem 2 3 8 3 2" xfId="27378" xr:uid="{00000000-0005-0000-0000-0000806B0000}"/>
    <cellStyle name="Porcentagem 2 3 8 3 2 2" xfId="27379" xr:uid="{00000000-0005-0000-0000-0000816B0000}"/>
    <cellStyle name="Porcentagem 2 3 8 3 2 3" xfId="27380" xr:uid="{00000000-0005-0000-0000-0000826B0000}"/>
    <cellStyle name="Porcentagem 2 3 8 3 3" xfId="27381" xr:uid="{00000000-0005-0000-0000-0000836B0000}"/>
    <cellStyle name="Porcentagem 2 3 8 3 4" xfId="27382" xr:uid="{00000000-0005-0000-0000-0000846B0000}"/>
    <cellStyle name="Porcentagem 2 3 8 4" xfId="27383" xr:uid="{00000000-0005-0000-0000-0000856B0000}"/>
    <cellStyle name="Porcentagem 2 3 8 4 2" xfId="27384" xr:uid="{00000000-0005-0000-0000-0000866B0000}"/>
    <cellStyle name="Porcentagem 2 3 8 4 2 2" xfId="27385" xr:uid="{00000000-0005-0000-0000-0000876B0000}"/>
    <cellStyle name="Porcentagem 2 3 8 4 2 3" xfId="27386" xr:uid="{00000000-0005-0000-0000-0000886B0000}"/>
    <cellStyle name="Porcentagem 2 3 8 4 3" xfId="27387" xr:uid="{00000000-0005-0000-0000-0000896B0000}"/>
    <cellStyle name="Porcentagem 2 3 8 4 4" xfId="27388" xr:uid="{00000000-0005-0000-0000-00008A6B0000}"/>
    <cellStyle name="Porcentagem 2 3 8 5" xfId="27389" xr:uid="{00000000-0005-0000-0000-00008B6B0000}"/>
    <cellStyle name="Porcentagem 2 3 8 5 2" xfId="27390" xr:uid="{00000000-0005-0000-0000-00008C6B0000}"/>
    <cellStyle name="Porcentagem 2 3 8 5 2 2" xfId="27391" xr:uid="{00000000-0005-0000-0000-00008D6B0000}"/>
    <cellStyle name="Porcentagem 2 3 8 5 2 3" xfId="27392" xr:uid="{00000000-0005-0000-0000-00008E6B0000}"/>
    <cellStyle name="Porcentagem 2 3 8 5 3" xfId="27393" xr:uid="{00000000-0005-0000-0000-00008F6B0000}"/>
    <cellStyle name="Porcentagem 2 3 8 5 4" xfId="27394" xr:uid="{00000000-0005-0000-0000-0000906B0000}"/>
    <cellStyle name="Porcentagem 2 3 8 6" xfId="27395" xr:uid="{00000000-0005-0000-0000-0000916B0000}"/>
    <cellStyle name="Porcentagem 2 3 8 6 2" xfId="27396" xr:uid="{00000000-0005-0000-0000-0000926B0000}"/>
    <cellStyle name="Porcentagem 2 3 8 6 3" xfId="27397" xr:uid="{00000000-0005-0000-0000-0000936B0000}"/>
    <cellStyle name="Porcentagem 2 3 8 7" xfId="27398" xr:uid="{00000000-0005-0000-0000-0000946B0000}"/>
    <cellStyle name="Porcentagem 2 3 8 8" xfId="27399" xr:uid="{00000000-0005-0000-0000-0000956B0000}"/>
    <cellStyle name="Porcentagem 2 3 8 9" xfId="27400" xr:uid="{00000000-0005-0000-0000-0000966B0000}"/>
    <cellStyle name="Porcentagem 2 3 9" xfId="27401" xr:uid="{00000000-0005-0000-0000-0000976B0000}"/>
    <cellStyle name="Porcentagem 2 3 9 2" xfId="27402" xr:uid="{00000000-0005-0000-0000-0000986B0000}"/>
    <cellStyle name="Porcentagem 2 3 9 2 2" xfId="27403" xr:uid="{00000000-0005-0000-0000-0000996B0000}"/>
    <cellStyle name="Porcentagem 2 3 9 2 2 2" xfId="27404" xr:uid="{00000000-0005-0000-0000-00009A6B0000}"/>
    <cellStyle name="Porcentagem 2 3 9 2 2 2 2" xfId="27405" xr:uid="{00000000-0005-0000-0000-00009B6B0000}"/>
    <cellStyle name="Porcentagem 2 3 9 2 2 2 3" xfId="27406" xr:uid="{00000000-0005-0000-0000-00009C6B0000}"/>
    <cellStyle name="Porcentagem 2 3 9 2 2 3" xfId="27407" xr:uid="{00000000-0005-0000-0000-00009D6B0000}"/>
    <cellStyle name="Porcentagem 2 3 9 2 2 4" xfId="27408" xr:uid="{00000000-0005-0000-0000-00009E6B0000}"/>
    <cellStyle name="Porcentagem 2 3 9 2 3" xfId="27409" xr:uid="{00000000-0005-0000-0000-00009F6B0000}"/>
    <cellStyle name="Porcentagem 2 3 9 2 3 2" xfId="27410" xr:uid="{00000000-0005-0000-0000-0000A06B0000}"/>
    <cellStyle name="Porcentagem 2 3 9 2 3 2 2" xfId="27411" xr:uid="{00000000-0005-0000-0000-0000A16B0000}"/>
    <cellStyle name="Porcentagem 2 3 9 2 3 2 3" xfId="27412" xr:uid="{00000000-0005-0000-0000-0000A26B0000}"/>
    <cellStyle name="Porcentagem 2 3 9 2 3 3" xfId="27413" xr:uid="{00000000-0005-0000-0000-0000A36B0000}"/>
    <cellStyle name="Porcentagem 2 3 9 2 3 4" xfId="27414" xr:uid="{00000000-0005-0000-0000-0000A46B0000}"/>
    <cellStyle name="Porcentagem 2 3 9 2 4" xfId="27415" xr:uid="{00000000-0005-0000-0000-0000A56B0000}"/>
    <cellStyle name="Porcentagem 2 3 9 2 4 2" xfId="27416" xr:uid="{00000000-0005-0000-0000-0000A66B0000}"/>
    <cellStyle name="Porcentagem 2 3 9 2 4 2 2" xfId="27417" xr:uid="{00000000-0005-0000-0000-0000A76B0000}"/>
    <cellStyle name="Porcentagem 2 3 9 2 4 2 3" xfId="27418" xr:uid="{00000000-0005-0000-0000-0000A86B0000}"/>
    <cellStyle name="Porcentagem 2 3 9 2 4 3" xfId="27419" xr:uid="{00000000-0005-0000-0000-0000A96B0000}"/>
    <cellStyle name="Porcentagem 2 3 9 2 4 4" xfId="27420" xr:uid="{00000000-0005-0000-0000-0000AA6B0000}"/>
    <cellStyle name="Porcentagem 2 3 9 2 5" xfId="27421" xr:uid="{00000000-0005-0000-0000-0000AB6B0000}"/>
    <cellStyle name="Porcentagem 2 3 9 2 5 2" xfId="27422" xr:uid="{00000000-0005-0000-0000-0000AC6B0000}"/>
    <cellStyle name="Porcentagem 2 3 9 2 5 3" xfId="27423" xr:uid="{00000000-0005-0000-0000-0000AD6B0000}"/>
    <cellStyle name="Porcentagem 2 3 9 2 6" xfId="27424" xr:uid="{00000000-0005-0000-0000-0000AE6B0000}"/>
    <cellStyle name="Porcentagem 2 3 9 2 7" xfId="27425" xr:uid="{00000000-0005-0000-0000-0000AF6B0000}"/>
    <cellStyle name="Porcentagem 2 3 9 3" xfId="27426" xr:uid="{00000000-0005-0000-0000-0000B06B0000}"/>
    <cellStyle name="Porcentagem 2 3 9 3 2" xfId="27427" xr:uid="{00000000-0005-0000-0000-0000B16B0000}"/>
    <cellStyle name="Porcentagem 2 3 9 3 2 2" xfId="27428" xr:uid="{00000000-0005-0000-0000-0000B26B0000}"/>
    <cellStyle name="Porcentagem 2 3 9 3 2 3" xfId="27429" xr:uid="{00000000-0005-0000-0000-0000B36B0000}"/>
    <cellStyle name="Porcentagem 2 3 9 3 3" xfId="27430" xr:uid="{00000000-0005-0000-0000-0000B46B0000}"/>
    <cellStyle name="Porcentagem 2 3 9 3 4" xfId="27431" xr:uid="{00000000-0005-0000-0000-0000B56B0000}"/>
    <cellStyle name="Porcentagem 2 3 9 4" xfId="27432" xr:uid="{00000000-0005-0000-0000-0000B66B0000}"/>
    <cellStyle name="Porcentagem 2 3 9 4 2" xfId="27433" xr:uid="{00000000-0005-0000-0000-0000B76B0000}"/>
    <cellStyle name="Porcentagem 2 3 9 4 2 2" xfId="27434" xr:uid="{00000000-0005-0000-0000-0000B86B0000}"/>
    <cellStyle name="Porcentagem 2 3 9 4 2 3" xfId="27435" xr:uid="{00000000-0005-0000-0000-0000B96B0000}"/>
    <cellStyle name="Porcentagem 2 3 9 4 3" xfId="27436" xr:uid="{00000000-0005-0000-0000-0000BA6B0000}"/>
    <cellStyle name="Porcentagem 2 3 9 4 4" xfId="27437" xr:uid="{00000000-0005-0000-0000-0000BB6B0000}"/>
    <cellStyle name="Porcentagem 2 3 9 5" xfId="27438" xr:uid="{00000000-0005-0000-0000-0000BC6B0000}"/>
    <cellStyle name="Porcentagem 2 3 9 5 2" xfId="27439" xr:uid="{00000000-0005-0000-0000-0000BD6B0000}"/>
    <cellStyle name="Porcentagem 2 3 9 5 2 2" xfId="27440" xr:uid="{00000000-0005-0000-0000-0000BE6B0000}"/>
    <cellStyle name="Porcentagem 2 3 9 5 2 3" xfId="27441" xr:uid="{00000000-0005-0000-0000-0000BF6B0000}"/>
    <cellStyle name="Porcentagem 2 3 9 5 3" xfId="27442" xr:uid="{00000000-0005-0000-0000-0000C06B0000}"/>
    <cellStyle name="Porcentagem 2 3 9 5 4" xfId="27443" xr:uid="{00000000-0005-0000-0000-0000C16B0000}"/>
    <cellStyle name="Porcentagem 2 3 9 6" xfId="27444" xr:uid="{00000000-0005-0000-0000-0000C26B0000}"/>
    <cellStyle name="Porcentagem 2 3 9 6 2" xfId="27445" xr:uid="{00000000-0005-0000-0000-0000C36B0000}"/>
    <cellStyle name="Porcentagem 2 3 9 6 3" xfId="27446" xr:uid="{00000000-0005-0000-0000-0000C46B0000}"/>
    <cellStyle name="Porcentagem 2 3 9 7" xfId="27447" xr:uid="{00000000-0005-0000-0000-0000C56B0000}"/>
    <cellStyle name="Porcentagem 2 3 9 8" xfId="27448" xr:uid="{00000000-0005-0000-0000-0000C66B0000}"/>
    <cellStyle name="Porcentagem 2 3 9 9" xfId="27449" xr:uid="{00000000-0005-0000-0000-0000C76B0000}"/>
    <cellStyle name="Porcentagem 2 4" xfId="27450" xr:uid="{00000000-0005-0000-0000-0000C86B0000}"/>
    <cellStyle name="Porcentagem 2 4 2" xfId="27451" xr:uid="{00000000-0005-0000-0000-0000C96B0000}"/>
    <cellStyle name="Porcentagem 2 5" xfId="27452" xr:uid="{00000000-0005-0000-0000-0000CA6B0000}"/>
    <cellStyle name="Porcentagem 2 6" xfId="27453" xr:uid="{00000000-0005-0000-0000-0000CB6B0000}"/>
    <cellStyle name="Porcentagem 2 6 10" xfId="27454" xr:uid="{00000000-0005-0000-0000-0000CC6B0000}"/>
    <cellStyle name="Porcentagem 2 6 10 2" xfId="27455" xr:uid="{00000000-0005-0000-0000-0000CD6B0000}"/>
    <cellStyle name="Porcentagem 2 6 10 2 2" xfId="27456" xr:uid="{00000000-0005-0000-0000-0000CE6B0000}"/>
    <cellStyle name="Porcentagem 2 6 10 2 3" xfId="27457" xr:uid="{00000000-0005-0000-0000-0000CF6B0000}"/>
    <cellStyle name="Porcentagem 2 6 10 3" xfId="27458" xr:uid="{00000000-0005-0000-0000-0000D06B0000}"/>
    <cellStyle name="Porcentagem 2 6 10 4" xfId="27459" xr:uid="{00000000-0005-0000-0000-0000D16B0000}"/>
    <cellStyle name="Porcentagem 2 6 11" xfId="27460" xr:uid="{00000000-0005-0000-0000-0000D26B0000}"/>
    <cellStyle name="Porcentagem 2 6 11 2" xfId="27461" xr:uid="{00000000-0005-0000-0000-0000D36B0000}"/>
    <cellStyle name="Porcentagem 2 6 11 2 2" xfId="27462" xr:uid="{00000000-0005-0000-0000-0000D46B0000}"/>
    <cellStyle name="Porcentagem 2 6 11 2 3" xfId="27463" xr:uid="{00000000-0005-0000-0000-0000D56B0000}"/>
    <cellStyle name="Porcentagem 2 6 11 3" xfId="27464" xr:uid="{00000000-0005-0000-0000-0000D66B0000}"/>
    <cellStyle name="Porcentagem 2 6 11 4" xfId="27465" xr:uid="{00000000-0005-0000-0000-0000D76B0000}"/>
    <cellStyle name="Porcentagem 2 6 12" xfId="27466" xr:uid="{00000000-0005-0000-0000-0000D86B0000}"/>
    <cellStyle name="Porcentagem 2 6 12 2" xfId="27467" xr:uid="{00000000-0005-0000-0000-0000D96B0000}"/>
    <cellStyle name="Porcentagem 2 6 12 3" xfId="27468" xr:uid="{00000000-0005-0000-0000-0000DA6B0000}"/>
    <cellStyle name="Porcentagem 2 6 13" xfId="27469" xr:uid="{00000000-0005-0000-0000-0000DB6B0000}"/>
    <cellStyle name="Porcentagem 2 6 14" xfId="27470" xr:uid="{00000000-0005-0000-0000-0000DC6B0000}"/>
    <cellStyle name="Porcentagem 2 6 15" xfId="27471" xr:uid="{00000000-0005-0000-0000-0000DD6B0000}"/>
    <cellStyle name="Porcentagem 2 6 16" xfId="27472" xr:uid="{00000000-0005-0000-0000-0000DE6B0000}"/>
    <cellStyle name="Porcentagem 2 6 17" xfId="27473" xr:uid="{00000000-0005-0000-0000-0000DF6B0000}"/>
    <cellStyle name="Porcentagem 2 6 18" xfId="27474" xr:uid="{00000000-0005-0000-0000-0000E06B0000}"/>
    <cellStyle name="Porcentagem 2 6 2" xfId="27475" xr:uid="{00000000-0005-0000-0000-0000E16B0000}"/>
    <cellStyle name="Porcentagem 2 6 2 10" xfId="27476" xr:uid="{00000000-0005-0000-0000-0000E26B0000}"/>
    <cellStyle name="Porcentagem 2 6 2 11" xfId="27477" xr:uid="{00000000-0005-0000-0000-0000E36B0000}"/>
    <cellStyle name="Porcentagem 2 6 2 12" xfId="27478" xr:uid="{00000000-0005-0000-0000-0000E46B0000}"/>
    <cellStyle name="Porcentagem 2 6 2 2" xfId="27479" xr:uid="{00000000-0005-0000-0000-0000E56B0000}"/>
    <cellStyle name="Porcentagem 2 6 2 2 2" xfId="27480" xr:uid="{00000000-0005-0000-0000-0000E66B0000}"/>
    <cellStyle name="Porcentagem 2 6 2 3" xfId="27481" xr:uid="{00000000-0005-0000-0000-0000E76B0000}"/>
    <cellStyle name="Porcentagem 2 6 2 3 2" xfId="27482" xr:uid="{00000000-0005-0000-0000-0000E86B0000}"/>
    <cellStyle name="Porcentagem 2 6 2 3 2 2" xfId="27483" xr:uid="{00000000-0005-0000-0000-0000E96B0000}"/>
    <cellStyle name="Porcentagem 2 6 2 3 2 2 2" xfId="27484" xr:uid="{00000000-0005-0000-0000-0000EA6B0000}"/>
    <cellStyle name="Porcentagem 2 6 2 3 2 2 2 2" xfId="27485" xr:uid="{00000000-0005-0000-0000-0000EB6B0000}"/>
    <cellStyle name="Porcentagem 2 6 2 3 2 2 2 3" xfId="27486" xr:uid="{00000000-0005-0000-0000-0000EC6B0000}"/>
    <cellStyle name="Porcentagem 2 6 2 3 2 2 3" xfId="27487" xr:uid="{00000000-0005-0000-0000-0000ED6B0000}"/>
    <cellStyle name="Porcentagem 2 6 2 3 2 2 4" xfId="27488" xr:uid="{00000000-0005-0000-0000-0000EE6B0000}"/>
    <cellStyle name="Porcentagem 2 6 2 3 2 3" xfId="27489" xr:uid="{00000000-0005-0000-0000-0000EF6B0000}"/>
    <cellStyle name="Porcentagem 2 6 2 3 2 3 2" xfId="27490" xr:uid="{00000000-0005-0000-0000-0000F06B0000}"/>
    <cellStyle name="Porcentagem 2 6 2 3 2 3 2 2" xfId="27491" xr:uid="{00000000-0005-0000-0000-0000F16B0000}"/>
    <cellStyle name="Porcentagem 2 6 2 3 2 3 2 3" xfId="27492" xr:uid="{00000000-0005-0000-0000-0000F26B0000}"/>
    <cellStyle name="Porcentagem 2 6 2 3 2 3 3" xfId="27493" xr:uid="{00000000-0005-0000-0000-0000F36B0000}"/>
    <cellStyle name="Porcentagem 2 6 2 3 2 3 4" xfId="27494" xr:uid="{00000000-0005-0000-0000-0000F46B0000}"/>
    <cellStyle name="Porcentagem 2 6 2 3 2 4" xfId="27495" xr:uid="{00000000-0005-0000-0000-0000F56B0000}"/>
    <cellStyle name="Porcentagem 2 6 2 3 2 4 2" xfId="27496" xr:uid="{00000000-0005-0000-0000-0000F66B0000}"/>
    <cellStyle name="Porcentagem 2 6 2 3 2 4 2 2" xfId="27497" xr:uid="{00000000-0005-0000-0000-0000F76B0000}"/>
    <cellStyle name="Porcentagem 2 6 2 3 2 4 2 3" xfId="27498" xr:uid="{00000000-0005-0000-0000-0000F86B0000}"/>
    <cellStyle name="Porcentagem 2 6 2 3 2 4 3" xfId="27499" xr:uid="{00000000-0005-0000-0000-0000F96B0000}"/>
    <cellStyle name="Porcentagem 2 6 2 3 2 4 4" xfId="27500" xr:uid="{00000000-0005-0000-0000-0000FA6B0000}"/>
    <cellStyle name="Porcentagem 2 6 2 3 2 5" xfId="27501" xr:uid="{00000000-0005-0000-0000-0000FB6B0000}"/>
    <cellStyle name="Porcentagem 2 6 2 3 2 5 2" xfId="27502" xr:uid="{00000000-0005-0000-0000-0000FC6B0000}"/>
    <cellStyle name="Porcentagem 2 6 2 3 2 5 3" xfId="27503" xr:uid="{00000000-0005-0000-0000-0000FD6B0000}"/>
    <cellStyle name="Porcentagem 2 6 2 3 2 6" xfId="27504" xr:uid="{00000000-0005-0000-0000-0000FE6B0000}"/>
    <cellStyle name="Porcentagem 2 6 2 3 2 7" xfId="27505" xr:uid="{00000000-0005-0000-0000-0000FF6B0000}"/>
    <cellStyle name="Porcentagem 2 6 2 3 3" xfId="27506" xr:uid="{00000000-0005-0000-0000-0000006C0000}"/>
    <cellStyle name="Porcentagem 2 6 2 3 3 2" xfId="27507" xr:uid="{00000000-0005-0000-0000-0000016C0000}"/>
    <cellStyle name="Porcentagem 2 6 2 3 3 2 2" xfId="27508" xr:uid="{00000000-0005-0000-0000-0000026C0000}"/>
    <cellStyle name="Porcentagem 2 6 2 3 3 2 3" xfId="27509" xr:uid="{00000000-0005-0000-0000-0000036C0000}"/>
    <cellStyle name="Porcentagem 2 6 2 3 3 3" xfId="27510" xr:uid="{00000000-0005-0000-0000-0000046C0000}"/>
    <cellStyle name="Porcentagem 2 6 2 3 3 4" xfId="27511" xr:uid="{00000000-0005-0000-0000-0000056C0000}"/>
    <cellStyle name="Porcentagem 2 6 2 3 4" xfId="27512" xr:uid="{00000000-0005-0000-0000-0000066C0000}"/>
    <cellStyle name="Porcentagem 2 6 2 3 4 2" xfId="27513" xr:uid="{00000000-0005-0000-0000-0000076C0000}"/>
    <cellStyle name="Porcentagem 2 6 2 3 4 2 2" xfId="27514" xr:uid="{00000000-0005-0000-0000-0000086C0000}"/>
    <cellStyle name="Porcentagem 2 6 2 3 4 2 3" xfId="27515" xr:uid="{00000000-0005-0000-0000-0000096C0000}"/>
    <cellStyle name="Porcentagem 2 6 2 3 4 3" xfId="27516" xr:uid="{00000000-0005-0000-0000-00000A6C0000}"/>
    <cellStyle name="Porcentagem 2 6 2 3 4 4" xfId="27517" xr:uid="{00000000-0005-0000-0000-00000B6C0000}"/>
    <cellStyle name="Porcentagem 2 6 2 3 5" xfId="27518" xr:uid="{00000000-0005-0000-0000-00000C6C0000}"/>
    <cellStyle name="Porcentagem 2 6 2 3 5 2" xfId="27519" xr:uid="{00000000-0005-0000-0000-00000D6C0000}"/>
    <cellStyle name="Porcentagem 2 6 2 3 5 2 2" xfId="27520" xr:uid="{00000000-0005-0000-0000-00000E6C0000}"/>
    <cellStyle name="Porcentagem 2 6 2 3 5 2 3" xfId="27521" xr:uid="{00000000-0005-0000-0000-00000F6C0000}"/>
    <cellStyle name="Porcentagem 2 6 2 3 5 3" xfId="27522" xr:uid="{00000000-0005-0000-0000-0000106C0000}"/>
    <cellStyle name="Porcentagem 2 6 2 3 5 4" xfId="27523" xr:uid="{00000000-0005-0000-0000-0000116C0000}"/>
    <cellStyle name="Porcentagem 2 6 2 3 6" xfId="27524" xr:uid="{00000000-0005-0000-0000-0000126C0000}"/>
    <cellStyle name="Porcentagem 2 6 2 3 6 2" xfId="27525" xr:uid="{00000000-0005-0000-0000-0000136C0000}"/>
    <cellStyle name="Porcentagem 2 6 2 3 6 3" xfId="27526" xr:uid="{00000000-0005-0000-0000-0000146C0000}"/>
    <cellStyle name="Porcentagem 2 6 2 3 7" xfId="27527" xr:uid="{00000000-0005-0000-0000-0000156C0000}"/>
    <cellStyle name="Porcentagem 2 6 2 3 8" xfId="27528" xr:uid="{00000000-0005-0000-0000-0000166C0000}"/>
    <cellStyle name="Porcentagem 2 6 2 3 9" xfId="27529" xr:uid="{00000000-0005-0000-0000-0000176C0000}"/>
    <cellStyle name="Porcentagem 2 6 2 4" xfId="27530" xr:uid="{00000000-0005-0000-0000-0000186C0000}"/>
    <cellStyle name="Porcentagem 2 6 2 4 2" xfId="27531" xr:uid="{00000000-0005-0000-0000-0000196C0000}"/>
    <cellStyle name="Porcentagem 2 6 2 4 2 2" xfId="27532" xr:uid="{00000000-0005-0000-0000-00001A6C0000}"/>
    <cellStyle name="Porcentagem 2 6 2 4 2 2 2" xfId="27533" xr:uid="{00000000-0005-0000-0000-00001B6C0000}"/>
    <cellStyle name="Porcentagem 2 6 2 4 2 2 3" xfId="27534" xr:uid="{00000000-0005-0000-0000-00001C6C0000}"/>
    <cellStyle name="Porcentagem 2 6 2 4 2 3" xfId="27535" xr:uid="{00000000-0005-0000-0000-00001D6C0000}"/>
    <cellStyle name="Porcentagem 2 6 2 4 2 4" xfId="27536" xr:uid="{00000000-0005-0000-0000-00001E6C0000}"/>
    <cellStyle name="Porcentagem 2 6 2 4 3" xfId="27537" xr:uid="{00000000-0005-0000-0000-00001F6C0000}"/>
    <cellStyle name="Porcentagem 2 6 2 4 3 2" xfId="27538" xr:uid="{00000000-0005-0000-0000-0000206C0000}"/>
    <cellStyle name="Porcentagem 2 6 2 4 3 2 2" xfId="27539" xr:uid="{00000000-0005-0000-0000-0000216C0000}"/>
    <cellStyle name="Porcentagem 2 6 2 4 3 2 3" xfId="27540" xr:uid="{00000000-0005-0000-0000-0000226C0000}"/>
    <cellStyle name="Porcentagem 2 6 2 4 3 3" xfId="27541" xr:uid="{00000000-0005-0000-0000-0000236C0000}"/>
    <cellStyle name="Porcentagem 2 6 2 4 3 4" xfId="27542" xr:uid="{00000000-0005-0000-0000-0000246C0000}"/>
    <cellStyle name="Porcentagem 2 6 2 4 4" xfId="27543" xr:uid="{00000000-0005-0000-0000-0000256C0000}"/>
    <cellStyle name="Porcentagem 2 6 2 4 4 2" xfId="27544" xr:uid="{00000000-0005-0000-0000-0000266C0000}"/>
    <cellStyle name="Porcentagem 2 6 2 4 4 2 2" xfId="27545" xr:uid="{00000000-0005-0000-0000-0000276C0000}"/>
    <cellStyle name="Porcentagem 2 6 2 4 4 2 3" xfId="27546" xr:uid="{00000000-0005-0000-0000-0000286C0000}"/>
    <cellStyle name="Porcentagem 2 6 2 4 4 3" xfId="27547" xr:uid="{00000000-0005-0000-0000-0000296C0000}"/>
    <cellStyle name="Porcentagem 2 6 2 4 4 4" xfId="27548" xr:uid="{00000000-0005-0000-0000-00002A6C0000}"/>
    <cellStyle name="Porcentagem 2 6 2 4 5" xfId="27549" xr:uid="{00000000-0005-0000-0000-00002B6C0000}"/>
    <cellStyle name="Porcentagem 2 6 2 4 5 2" xfId="27550" xr:uid="{00000000-0005-0000-0000-00002C6C0000}"/>
    <cellStyle name="Porcentagem 2 6 2 4 5 3" xfId="27551" xr:uid="{00000000-0005-0000-0000-00002D6C0000}"/>
    <cellStyle name="Porcentagem 2 6 2 4 6" xfId="27552" xr:uid="{00000000-0005-0000-0000-00002E6C0000}"/>
    <cellStyle name="Porcentagem 2 6 2 4 7" xfId="27553" xr:uid="{00000000-0005-0000-0000-00002F6C0000}"/>
    <cellStyle name="Porcentagem 2 6 2 4 8" xfId="27554" xr:uid="{00000000-0005-0000-0000-0000306C0000}"/>
    <cellStyle name="Porcentagem 2 6 2 5" xfId="27555" xr:uid="{00000000-0005-0000-0000-0000316C0000}"/>
    <cellStyle name="Porcentagem 2 6 2 6" xfId="27556" xr:uid="{00000000-0005-0000-0000-0000326C0000}"/>
    <cellStyle name="Porcentagem 2 6 2 6 2" xfId="27557" xr:uid="{00000000-0005-0000-0000-0000336C0000}"/>
    <cellStyle name="Porcentagem 2 6 2 6 2 2" xfId="27558" xr:uid="{00000000-0005-0000-0000-0000346C0000}"/>
    <cellStyle name="Porcentagem 2 6 2 6 2 3" xfId="27559" xr:uid="{00000000-0005-0000-0000-0000356C0000}"/>
    <cellStyle name="Porcentagem 2 6 2 6 3" xfId="27560" xr:uid="{00000000-0005-0000-0000-0000366C0000}"/>
    <cellStyle name="Porcentagem 2 6 2 6 4" xfId="27561" xr:uid="{00000000-0005-0000-0000-0000376C0000}"/>
    <cellStyle name="Porcentagem 2 6 2 7" xfId="27562" xr:uid="{00000000-0005-0000-0000-0000386C0000}"/>
    <cellStyle name="Porcentagem 2 6 2 7 2" xfId="27563" xr:uid="{00000000-0005-0000-0000-0000396C0000}"/>
    <cellStyle name="Porcentagem 2 6 2 7 2 2" xfId="27564" xr:uid="{00000000-0005-0000-0000-00003A6C0000}"/>
    <cellStyle name="Porcentagem 2 6 2 7 2 3" xfId="27565" xr:uid="{00000000-0005-0000-0000-00003B6C0000}"/>
    <cellStyle name="Porcentagem 2 6 2 7 3" xfId="27566" xr:uid="{00000000-0005-0000-0000-00003C6C0000}"/>
    <cellStyle name="Porcentagem 2 6 2 7 4" xfId="27567" xr:uid="{00000000-0005-0000-0000-00003D6C0000}"/>
    <cellStyle name="Porcentagem 2 6 2 8" xfId="27568" xr:uid="{00000000-0005-0000-0000-00003E6C0000}"/>
    <cellStyle name="Porcentagem 2 6 2 8 2" xfId="27569" xr:uid="{00000000-0005-0000-0000-00003F6C0000}"/>
    <cellStyle name="Porcentagem 2 6 2 8 2 2" xfId="27570" xr:uid="{00000000-0005-0000-0000-0000406C0000}"/>
    <cellStyle name="Porcentagem 2 6 2 8 2 3" xfId="27571" xr:uid="{00000000-0005-0000-0000-0000416C0000}"/>
    <cellStyle name="Porcentagem 2 6 2 8 3" xfId="27572" xr:uid="{00000000-0005-0000-0000-0000426C0000}"/>
    <cellStyle name="Porcentagem 2 6 2 8 4" xfId="27573" xr:uid="{00000000-0005-0000-0000-0000436C0000}"/>
    <cellStyle name="Porcentagem 2 6 2 9" xfId="27574" xr:uid="{00000000-0005-0000-0000-0000446C0000}"/>
    <cellStyle name="Porcentagem 2 6 2 9 2" xfId="27575" xr:uid="{00000000-0005-0000-0000-0000456C0000}"/>
    <cellStyle name="Porcentagem 2 6 2 9 3" xfId="27576" xr:uid="{00000000-0005-0000-0000-0000466C0000}"/>
    <cellStyle name="Porcentagem 2 6 3" xfId="27577" xr:uid="{00000000-0005-0000-0000-0000476C0000}"/>
    <cellStyle name="Porcentagem 2 6 3 10" xfId="27578" xr:uid="{00000000-0005-0000-0000-0000486C0000}"/>
    <cellStyle name="Porcentagem 2 6 3 11" xfId="27579" xr:uid="{00000000-0005-0000-0000-0000496C0000}"/>
    <cellStyle name="Porcentagem 2 6 3 2" xfId="27580" xr:uid="{00000000-0005-0000-0000-00004A6C0000}"/>
    <cellStyle name="Porcentagem 2 6 3 2 2" xfId="27581" xr:uid="{00000000-0005-0000-0000-00004B6C0000}"/>
    <cellStyle name="Porcentagem 2 6 3 2 2 2" xfId="27582" xr:uid="{00000000-0005-0000-0000-00004C6C0000}"/>
    <cellStyle name="Porcentagem 2 6 3 2 2 2 2" xfId="27583" xr:uid="{00000000-0005-0000-0000-00004D6C0000}"/>
    <cellStyle name="Porcentagem 2 6 3 2 2 2 2 2" xfId="27584" xr:uid="{00000000-0005-0000-0000-00004E6C0000}"/>
    <cellStyle name="Porcentagem 2 6 3 2 2 2 2 3" xfId="27585" xr:uid="{00000000-0005-0000-0000-00004F6C0000}"/>
    <cellStyle name="Porcentagem 2 6 3 2 2 2 3" xfId="27586" xr:uid="{00000000-0005-0000-0000-0000506C0000}"/>
    <cellStyle name="Porcentagem 2 6 3 2 2 2 4" xfId="27587" xr:uid="{00000000-0005-0000-0000-0000516C0000}"/>
    <cellStyle name="Porcentagem 2 6 3 2 2 3" xfId="27588" xr:uid="{00000000-0005-0000-0000-0000526C0000}"/>
    <cellStyle name="Porcentagem 2 6 3 2 2 3 2" xfId="27589" xr:uid="{00000000-0005-0000-0000-0000536C0000}"/>
    <cellStyle name="Porcentagem 2 6 3 2 2 3 2 2" xfId="27590" xr:uid="{00000000-0005-0000-0000-0000546C0000}"/>
    <cellStyle name="Porcentagem 2 6 3 2 2 3 2 3" xfId="27591" xr:uid="{00000000-0005-0000-0000-0000556C0000}"/>
    <cellStyle name="Porcentagem 2 6 3 2 2 3 3" xfId="27592" xr:uid="{00000000-0005-0000-0000-0000566C0000}"/>
    <cellStyle name="Porcentagem 2 6 3 2 2 3 4" xfId="27593" xr:uid="{00000000-0005-0000-0000-0000576C0000}"/>
    <cellStyle name="Porcentagem 2 6 3 2 2 4" xfId="27594" xr:uid="{00000000-0005-0000-0000-0000586C0000}"/>
    <cellStyle name="Porcentagem 2 6 3 2 2 4 2" xfId="27595" xr:uid="{00000000-0005-0000-0000-0000596C0000}"/>
    <cellStyle name="Porcentagem 2 6 3 2 2 4 2 2" xfId="27596" xr:uid="{00000000-0005-0000-0000-00005A6C0000}"/>
    <cellStyle name="Porcentagem 2 6 3 2 2 4 2 3" xfId="27597" xr:uid="{00000000-0005-0000-0000-00005B6C0000}"/>
    <cellStyle name="Porcentagem 2 6 3 2 2 4 3" xfId="27598" xr:uid="{00000000-0005-0000-0000-00005C6C0000}"/>
    <cellStyle name="Porcentagem 2 6 3 2 2 4 4" xfId="27599" xr:uid="{00000000-0005-0000-0000-00005D6C0000}"/>
    <cellStyle name="Porcentagem 2 6 3 2 2 5" xfId="27600" xr:uid="{00000000-0005-0000-0000-00005E6C0000}"/>
    <cellStyle name="Porcentagem 2 6 3 2 2 5 2" xfId="27601" xr:uid="{00000000-0005-0000-0000-00005F6C0000}"/>
    <cellStyle name="Porcentagem 2 6 3 2 2 5 3" xfId="27602" xr:uid="{00000000-0005-0000-0000-0000606C0000}"/>
    <cellStyle name="Porcentagem 2 6 3 2 2 6" xfId="27603" xr:uid="{00000000-0005-0000-0000-0000616C0000}"/>
    <cellStyle name="Porcentagem 2 6 3 2 2 7" xfId="27604" xr:uid="{00000000-0005-0000-0000-0000626C0000}"/>
    <cellStyle name="Porcentagem 2 6 3 2 3" xfId="27605" xr:uid="{00000000-0005-0000-0000-0000636C0000}"/>
    <cellStyle name="Porcentagem 2 6 3 2 3 2" xfId="27606" xr:uid="{00000000-0005-0000-0000-0000646C0000}"/>
    <cellStyle name="Porcentagem 2 6 3 2 3 2 2" xfId="27607" xr:uid="{00000000-0005-0000-0000-0000656C0000}"/>
    <cellStyle name="Porcentagem 2 6 3 2 3 2 3" xfId="27608" xr:uid="{00000000-0005-0000-0000-0000666C0000}"/>
    <cellStyle name="Porcentagem 2 6 3 2 3 3" xfId="27609" xr:uid="{00000000-0005-0000-0000-0000676C0000}"/>
    <cellStyle name="Porcentagem 2 6 3 2 3 4" xfId="27610" xr:uid="{00000000-0005-0000-0000-0000686C0000}"/>
    <cellStyle name="Porcentagem 2 6 3 2 4" xfId="27611" xr:uid="{00000000-0005-0000-0000-0000696C0000}"/>
    <cellStyle name="Porcentagem 2 6 3 2 4 2" xfId="27612" xr:uid="{00000000-0005-0000-0000-00006A6C0000}"/>
    <cellStyle name="Porcentagem 2 6 3 2 4 2 2" xfId="27613" xr:uid="{00000000-0005-0000-0000-00006B6C0000}"/>
    <cellStyle name="Porcentagem 2 6 3 2 4 2 3" xfId="27614" xr:uid="{00000000-0005-0000-0000-00006C6C0000}"/>
    <cellStyle name="Porcentagem 2 6 3 2 4 3" xfId="27615" xr:uid="{00000000-0005-0000-0000-00006D6C0000}"/>
    <cellStyle name="Porcentagem 2 6 3 2 4 4" xfId="27616" xr:uid="{00000000-0005-0000-0000-00006E6C0000}"/>
    <cellStyle name="Porcentagem 2 6 3 2 5" xfId="27617" xr:uid="{00000000-0005-0000-0000-00006F6C0000}"/>
    <cellStyle name="Porcentagem 2 6 3 2 5 2" xfId="27618" xr:uid="{00000000-0005-0000-0000-0000706C0000}"/>
    <cellStyle name="Porcentagem 2 6 3 2 5 2 2" xfId="27619" xr:uid="{00000000-0005-0000-0000-0000716C0000}"/>
    <cellStyle name="Porcentagem 2 6 3 2 5 2 3" xfId="27620" xr:uid="{00000000-0005-0000-0000-0000726C0000}"/>
    <cellStyle name="Porcentagem 2 6 3 2 5 3" xfId="27621" xr:uid="{00000000-0005-0000-0000-0000736C0000}"/>
    <cellStyle name="Porcentagem 2 6 3 2 5 4" xfId="27622" xr:uid="{00000000-0005-0000-0000-0000746C0000}"/>
    <cellStyle name="Porcentagem 2 6 3 2 6" xfId="27623" xr:uid="{00000000-0005-0000-0000-0000756C0000}"/>
    <cellStyle name="Porcentagem 2 6 3 2 6 2" xfId="27624" xr:uid="{00000000-0005-0000-0000-0000766C0000}"/>
    <cellStyle name="Porcentagem 2 6 3 2 6 3" xfId="27625" xr:uid="{00000000-0005-0000-0000-0000776C0000}"/>
    <cellStyle name="Porcentagem 2 6 3 2 7" xfId="27626" xr:uid="{00000000-0005-0000-0000-0000786C0000}"/>
    <cellStyle name="Porcentagem 2 6 3 2 8" xfId="27627" xr:uid="{00000000-0005-0000-0000-0000796C0000}"/>
    <cellStyle name="Porcentagem 2 6 3 2 9" xfId="27628" xr:uid="{00000000-0005-0000-0000-00007A6C0000}"/>
    <cellStyle name="Porcentagem 2 6 3 3" xfId="27629" xr:uid="{00000000-0005-0000-0000-00007B6C0000}"/>
    <cellStyle name="Porcentagem 2 6 3 3 2" xfId="27630" xr:uid="{00000000-0005-0000-0000-00007C6C0000}"/>
    <cellStyle name="Porcentagem 2 6 3 3 2 2" xfId="27631" xr:uid="{00000000-0005-0000-0000-00007D6C0000}"/>
    <cellStyle name="Porcentagem 2 6 3 3 2 2 2" xfId="27632" xr:uid="{00000000-0005-0000-0000-00007E6C0000}"/>
    <cellStyle name="Porcentagem 2 6 3 3 2 2 3" xfId="27633" xr:uid="{00000000-0005-0000-0000-00007F6C0000}"/>
    <cellStyle name="Porcentagem 2 6 3 3 2 3" xfId="27634" xr:uid="{00000000-0005-0000-0000-0000806C0000}"/>
    <cellStyle name="Porcentagem 2 6 3 3 2 4" xfId="27635" xr:uid="{00000000-0005-0000-0000-0000816C0000}"/>
    <cellStyle name="Porcentagem 2 6 3 3 3" xfId="27636" xr:uid="{00000000-0005-0000-0000-0000826C0000}"/>
    <cellStyle name="Porcentagem 2 6 3 3 3 2" xfId="27637" xr:uid="{00000000-0005-0000-0000-0000836C0000}"/>
    <cellStyle name="Porcentagem 2 6 3 3 3 2 2" xfId="27638" xr:uid="{00000000-0005-0000-0000-0000846C0000}"/>
    <cellStyle name="Porcentagem 2 6 3 3 3 2 3" xfId="27639" xr:uid="{00000000-0005-0000-0000-0000856C0000}"/>
    <cellStyle name="Porcentagem 2 6 3 3 3 3" xfId="27640" xr:uid="{00000000-0005-0000-0000-0000866C0000}"/>
    <cellStyle name="Porcentagem 2 6 3 3 3 4" xfId="27641" xr:uid="{00000000-0005-0000-0000-0000876C0000}"/>
    <cellStyle name="Porcentagem 2 6 3 3 4" xfId="27642" xr:uid="{00000000-0005-0000-0000-0000886C0000}"/>
    <cellStyle name="Porcentagem 2 6 3 3 4 2" xfId="27643" xr:uid="{00000000-0005-0000-0000-0000896C0000}"/>
    <cellStyle name="Porcentagem 2 6 3 3 4 2 2" xfId="27644" xr:uid="{00000000-0005-0000-0000-00008A6C0000}"/>
    <cellStyle name="Porcentagem 2 6 3 3 4 2 3" xfId="27645" xr:uid="{00000000-0005-0000-0000-00008B6C0000}"/>
    <cellStyle name="Porcentagem 2 6 3 3 4 3" xfId="27646" xr:uid="{00000000-0005-0000-0000-00008C6C0000}"/>
    <cellStyle name="Porcentagem 2 6 3 3 4 4" xfId="27647" xr:uid="{00000000-0005-0000-0000-00008D6C0000}"/>
    <cellStyle name="Porcentagem 2 6 3 3 5" xfId="27648" xr:uid="{00000000-0005-0000-0000-00008E6C0000}"/>
    <cellStyle name="Porcentagem 2 6 3 3 5 2" xfId="27649" xr:uid="{00000000-0005-0000-0000-00008F6C0000}"/>
    <cellStyle name="Porcentagem 2 6 3 3 5 3" xfId="27650" xr:uid="{00000000-0005-0000-0000-0000906C0000}"/>
    <cellStyle name="Porcentagem 2 6 3 3 6" xfId="27651" xr:uid="{00000000-0005-0000-0000-0000916C0000}"/>
    <cellStyle name="Porcentagem 2 6 3 3 7" xfId="27652" xr:uid="{00000000-0005-0000-0000-0000926C0000}"/>
    <cellStyle name="Porcentagem 2 6 3 3 8" xfId="27653" xr:uid="{00000000-0005-0000-0000-0000936C0000}"/>
    <cellStyle name="Porcentagem 2 6 3 4" xfId="27654" xr:uid="{00000000-0005-0000-0000-0000946C0000}"/>
    <cellStyle name="Porcentagem 2 6 3 5" xfId="27655" xr:uid="{00000000-0005-0000-0000-0000956C0000}"/>
    <cellStyle name="Porcentagem 2 6 3 5 2" xfId="27656" xr:uid="{00000000-0005-0000-0000-0000966C0000}"/>
    <cellStyle name="Porcentagem 2 6 3 5 2 2" xfId="27657" xr:uid="{00000000-0005-0000-0000-0000976C0000}"/>
    <cellStyle name="Porcentagem 2 6 3 5 2 3" xfId="27658" xr:uid="{00000000-0005-0000-0000-0000986C0000}"/>
    <cellStyle name="Porcentagem 2 6 3 5 3" xfId="27659" xr:uid="{00000000-0005-0000-0000-0000996C0000}"/>
    <cellStyle name="Porcentagem 2 6 3 5 4" xfId="27660" xr:uid="{00000000-0005-0000-0000-00009A6C0000}"/>
    <cellStyle name="Porcentagem 2 6 3 6" xfId="27661" xr:uid="{00000000-0005-0000-0000-00009B6C0000}"/>
    <cellStyle name="Porcentagem 2 6 3 6 2" xfId="27662" xr:uid="{00000000-0005-0000-0000-00009C6C0000}"/>
    <cellStyle name="Porcentagem 2 6 3 6 2 2" xfId="27663" xr:uid="{00000000-0005-0000-0000-00009D6C0000}"/>
    <cellStyle name="Porcentagem 2 6 3 6 2 3" xfId="27664" xr:uid="{00000000-0005-0000-0000-00009E6C0000}"/>
    <cellStyle name="Porcentagem 2 6 3 6 3" xfId="27665" xr:uid="{00000000-0005-0000-0000-00009F6C0000}"/>
    <cellStyle name="Porcentagem 2 6 3 6 4" xfId="27666" xr:uid="{00000000-0005-0000-0000-0000A06C0000}"/>
    <cellStyle name="Porcentagem 2 6 3 7" xfId="27667" xr:uid="{00000000-0005-0000-0000-0000A16C0000}"/>
    <cellStyle name="Porcentagem 2 6 3 7 2" xfId="27668" xr:uid="{00000000-0005-0000-0000-0000A26C0000}"/>
    <cellStyle name="Porcentagem 2 6 3 7 2 2" xfId="27669" xr:uid="{00000000-0005-0000-0000-0000A36C0000}"/>
    <cellStyle name="Porcentagem 2 6 3 7 2 3" xfId="27670" xr:uid="{00000000-0005-0000-0000-0000A46C0000}"/>
    <cellStyle name="Porcentagem 2 6 3 7 3" xfId="27671" xr:uid="{00000000-0005-0000-0000-0000A56C0000}"/>
    <cellStyle name="Porcentagem 2 6 3 7 4" xfId="27672" xr:uid="{00000000-0005-0000-0000-0000A66C0000}"/>
    <cellStyle name="Porcentagem 2 6 3 8" xfId="27673" xr:uid="{00000000-0005-0000-0000-0000A76C0000}"/>
    <cellStyle name="Porcentagem 2 6 3 8 2" xfId="27674" xr:uid="{00000000-0005-0000-0000-0000A86C0000}"/>
    <cellStyle name="Porcentagem 2 6 3 8 3" xfId="27675" xr:uid="{00000000-0005-0000-0000-0000A96C0000}"/>
    <cellStyle name="Porcentagem 2 6 3 9" xfId="27676" xr:uid="{00000000-0005-0000-0000-0000AA6C0000}"/>
    <cellStyle name="Porcentagem 2 6 4" xfId="27677" xr:uid="{00000000-0005-0000-0000-0000AB6C0000}"/>
    <cellStyle name="Porcentagem 2 6 4 2" xfId="27678" xr:uid="{00000000-0005-0000-0000-0000AC6C0000}"/>
    <cellStyle name="Porcentagem 2 6 4 3" xfId="27679" xr:uid="{00000000-0005-0000-0000-0000AD6C0000}"/>
    <cellStyle name="Porcentagem 2 6 4 3 2" xfId="27680" xr:uid="{00000000-0005-0000-0000-0000AE6C0000}"/>
    <cellStyle name="Porcentagem 2 6 4 3 2 2" xfId="27681" xr:uid="{00000000-0005-0000-0000-0000AF6C0000}"/>
    <cellStyle name="Porcentagem 2 6 4 3 2 2 2" xfId="27682" xr:uid="{00000000-0005-0000-0000-0000B06C0000}"/>
    <cellStyle name="Porcentagem 2 6 4 3 2 2 3" xfId="27683" xr:uid="{00000000-0005-0000-0000-0000B16C0000}"/>
    <cellStyle name="Porcentagem 2 6 4 3 2 3" xfId="27684" xr:uid="{00000000-0005-0000-0000-0000B26C0000}"/>
    <cellStyle name="Porcentagem 2 6 4 3 2 4" xfId="27685" xr:uid="{00000000-0005-0000-0000-0000B36C0000}"/>
    <cellStyle name="Porcentagem 2 6 4 3 3" xfId="27686" xr:uid="{00000000-0005-0000-0000-0000B46C0000}"/>
    <cellStyle name="Porcentagem 2 6 4 3 3 2" xfId="27687" xr:uid="{00000000-0005-0000-0000-0000B56C0000}"/>
    <cellStyle name="Porcentagem 2 6 4 3 3 2 2" xfId="27688" xr:uid="{00000000-0005-0000-0000-0000B66C0000}"/>
    <cellStyle name="Porcentagem 2 6 4 3 3 2 3" xfId="27689" xr:uid="{00000000-0005-0000-0000-0000B76C0000}"/>
    <cellStyle name="Porcentagem 2 6 4 3 3 3" xfId="27690" xr:uid="{00000000-0005-0000-0000-0000B86C0000}"/>
    <cellStyle name="Porcentagem 2 6 4 3 3 4" xfId="27691" xr:uid="{00000000-0005-0000-0000-0000B96C0000}"/>
    <cellStyle name="Porcentagem 2 6 4 3 4" xfId="27692" xr:uid="{00000000-0005-0000-0000-0000BA6C0000}"/>
    <cellStyle name="Porcentagem 2 6 4 3 4 2" xfId="27693" xr:uid="{00000000-0005-0000-0000-0000BB6C0000}"/>
    <cellStyle name="Porcentagem 2 6 4 3 4 2 2" xfId="27694" xr:uid="{00000000-0005-0000-0000-0000BC6C0000}"/>
    <cellStyle name="Porcentagem 2 6 4 3 4 2 3" xfId="27695" xr:uid="{00000000-0005-0000-0000-0000BD6C0000}"/>
    <cellStyle name="Porcentagem 2 6 4 3 4 3" xfId="27696" xr:uid="{00000000-0005-0000-0000-0000BE6C0000}"/>
    <cellStyle name="Porcentagem 2 6 4 3 4 4" xfId="27697" xr:uid="{00000000-0005-0000-0000-0000BF6C0000}"/>
    <cellStyle name="Porcentagem 2 6 4 3 5" xfId="27698" xr:uid="{00000000-0005-0000-0000-0000C06C0000}"/>
    <cellStyle name="Porcentagem 2 6 4 3 5 2" xfId="27699" xr:uid="{00000000-0005-0000-0000-0000C16C0000}"/>
    <cellStyle name="Porcentagem 2 6 4 3 5 3" xfId="27700" xr:uid="{00000000-0005-0000-0000-0000C26C0000}"/>
    <cellStyle name="Porcentagem 2 6 4 3 6" xfId="27701" xr:uid="{00000000-0005-0000-0000-0000C36C0000}"/>
    <cellStyle name="Porcentagem 2 6 4 3 7" xfId="27702" xr:uid="{00000000-0005-0000-0000-0000C46C0000}"/>
    <cellStyle name="Porcentagem 2 6 5" xfId="27703" xr:uid="{00000000-0005-0000-0000-0000C56C0000}"/>
    <cellStyle name="Porcentagem 2 6 5 2" xfId="27704" xr:uid="{00000000-0005-0000-0000-0000C66C0000}"/>
    <cellStyle name="Porcentagem 2 6 5 2 2" xfId="27705" xr:uid="{00000000-0005-0000-0000-0000C76C0000}"/>
    <cellStyle name="Porcentagem 2 6 5 2 2 2" xfId="27706" xr:uid="{00000000-0005-0000-0000-0000C86C0000}"/>
    <cellStyle name="Porcentagem 2 6 5 2 2 2 2" xfId="27707" xr:uid="{00000000-0005-0000-0000-0000C96C0000}"/>
    <cellStyle name="Porcentagem 2 6 5 2 2 2 3" xfId="27708" xr:uid="{00000000-0005-0000-0000-0000CA6C0000}"/>
    <cellStyle name="Porcentagem 2 6 5 2 2 3" xfId="27709" xr:uid="{00000000-0005-0000-0000-0000CB6C0000}"/>
    <cellStyle name="Porcentagem 2 6 5 2 2 4" xfId="27710" xr:uid="{00000000-0005-0000-0000-0000CC6C0000}"/>
    <cellStyle name="Porcentagem 2 6 5 2 3" xfId="27711" xr:uid="{00000000-0005-0000-0000-0000CD6C0000}"/>
    <cellStyle name="Porcentagem 2 6 5 2 3 2" xfId="27712" xr:uid="{00000000-0005-0000-0000-0000CE6C0000}"/>
    <cellStyle name="Porcentagem 2 6 5 2 3 2 2" xfId="27713" xr:uid="{00000000-0005-0000-0000-0000CF6C0000}"/>
    <cellStyle name="Porcentagem 2 6 5 2 3 2 3" xfId="27714" xr:uid="{00000000-0005-0000-0000-0000D06C0000}"/>
    <cellStyle name="Porcentagem 2 6 5 2 3 3" xfId="27715" xr:uid="{00000000-0005-0000-0000-0000D16C0000}"/>
    <cellStyle name="Porcentagem 2 6 5 2 3 4" xfId="27716" xr:uid="{00000000-0005-0000-0000-0000D26C0000}"/>
    <cellStyle name="Porcentagem 2 6 5 2 4" xfId="27717" xr:uid="{00000000-0005-0000-0000-0000D36C0000}"/>
    <cellStyle name="Porcentagem 2 6 5 2 4 2" xfId="27718" xr:uid="{00000000-0005-0000-0000-0000D46C0000}"/>
    <cellStyle name="Porcentagem 2 6 5 2 4 2 2" xfId="27719" xr:uid="{00000000-0005-0000-0000-0000D56C0000}"/>
    <cellStyle name="Porcentagem 2 6 5 2 4 2 3" xfId="27720" xr:uid="{00000000-0005-0000-0000-0000D66C0000}"/>
    <cellStyle name="Porcentagem 2 6 5 2 4 3" xfId="27721" xr:uid="{00000000-0005-0000-0000-0000D76C0000}"/>
    <cellStyle name="Porcentagem 2 6 5 2 4 4" xfId="27722" xr:uid="{00000000-0005-0000-0000-0000D86C0000}"/>
    <cellStyle name="Porcentagem 2 6 5 2 5" xfId="27723" xr:uid="{00000000-0005-0000-0000-0000D96C0000}"/>
    <cellStyle name="Porcentagem 2 6 5 2 5 2" xfId="27724" xr:uid="{00000000-0005-0000-0000-0000DA6C0000}"/>
    <cellStyle name="Porcentagem 2 6 5 2 5 3" xfId="27725" xr:uid="{00000000-0005-0000-0000-0000DB6C0000}"/>
    <cellStyle name="Porcentagem 2 6 5 2 6" xfId="27726" xr:uid="{00000000-0005-0000-0000-0000DC6C0000}"/>
    <cellStyle name="Porcentagem 2 6 5 2 7" xfId="27727" xr:uid="{00000000-0005-0000-0000-0000DD6C0000}"/>
    <cellStyle name="Porcentagem 2 6 5 3" xfId="27728" xr:uid="{00000000-0005-0000-0000-0000DE6C0000}"/>
    <cellStyle name="Porcentagem 2 6 5 3 2" xfId="27729" xr:uid="{00000000-0005-0000-0000-0000DF6C0000}"/>
    <cellStyle name="Porcentagem 2 6 5 3 2 2" xfId="27730" xr:uid="{00000000-0005-0000-0000-0000E06C0000}"/>
    <cellStyle name="Porcentagem 2 6 5 3 2 3" xfId="27731" xr:uid="{00000000-0005-0000-0000-0000E16C0000}"/>
    <cellStyle name="Porcentagem 2 6 5 3 3" xfId="27732" xr:uid="{00000000-0005-0000-0000-0000E26C0000}"/>
    <cellStyle name="Porcentagem 2 6 5 3 4" xfId="27733" xr:uid="{00000000-0005-0000-0000-0000E36C0000}"/>
    <cellStyle name="Porcentagem 2 6 5 4" xfId="27734" xr:uid="{00000000-0005-0000-0000-0000E46C0000}"/>
    <cellStyle name="Porcentagem 2 6 5 4 2" xfId="27735" xr:uid="{00000000-0005-0000-0000-0000E56C0000}"/>
    <cellStyle name="Porcentagem 2 6 5 4 2 2" xfId="27736" xr:uid="{00000000-0005-0000-0000-0000E66C0000}"/>
    <cellStyle name="Porcentagem 2 6 5 4 2 3" xfId="27737" xr:uid="{00000000-0005-0000-0000-0000E76C0000}"/>
    <cellStyle name="Porcentagem 2 6 5 4 3" xfId="27738" xr:uid="{00000000-0005-0000-0000-0000E86C0000}"/>
    <cellStyle name="Porcentagem 2 6 5 4 4" xfId="27739" xr:uid="{00000000-0005-0000-0000-0000E96C0000}"/>
    <cellStyle name="Porcentagem 2 6 5 5" xfId="27740" xr:uid="{00000000-0005-0000-0000-0000EA6C0000}"/>
    <cellStyle name="Porcentagem 2 6 5 5 2" xfId="27741" xr:uid="{00000000-0005-0000-0000-0000EB6C0000}"/>
    <cellStyle name="Porcentagem 2 6 5 5 2 2" xfId="27742" xr:uid="{00000000-0005-0000-0000-0000EC6C0000}"/>
    <cellStyle name="Porcentagem 2 6 5 5 2 3" xfId="27743" xr:uid="{00000000-0005-0000-0000-0000ED6C0000}"/>
    <cellStyle name="Porcentagem 2 6 5 5 3" xfId="27744" xr:uid="{00000000-0005-0000-0000-0000EE6C0000}"/>
    <cellStyle name="Porcentagem 2 6 5 5 4" xfId="27745" xr:uid="{00000000-0005-0000-0000-0000EF6C0000}"/>
    <cellStyle name="Porcentagem 2 6 5 6" xfId="27746" xr:uid="{00000000-0005-0000-0000-0000F06C0000}"/>
    <cellStyle name="Porcentagem 2 6 5 6 2" xfId="27747" xr:uid="{00000000-0005-0000-0000-0000F16C0000}"/>
    <cellStyle name="Porcentagem 2 6 5 6 3" xfId="27748" xr:uid="{00000000-0005-0000-0000-0000F26C0000}"/>
    <cellStyle name="Porcentagem 2 6 5 7" xfId="27749" xr:uid="{00000000-0005-0000-0000-0000F36C0000}"/>
    <cellStyle name="Porcentagem 2 6 5 8" xfId="27750" xr:uid="{00000000-0005-0000-0000-0000F46C0000}"/>
    <cellStyle name="Porcentagem 2 6 5 9" xfId="27751" xr:uid="{00000000-0005-0000-0000-0000F56C0000}"/>
    <cellStyle name="Porcentagem 2 6 6" xfId="27752" xr:uid="{00000000-0005-0000-0000-0000F66C0000}"/>
    <cellStyle name="Porcentagem 2 6 6 2" xfId="27753" xr:uid="{00000000-0005-0000-0000-0000F76C0000}"/>
    <cellStyle name="Porcentagem 2 6 6 2 2" xfId="27754" xr:uid="{00000000-0005-0000-0000-0000F86C0000}"/>
    <cellStyle name="Porcentagem 2 6 6 2 2 2" xfId="27755" xr:uid="{00000000-0005-0000-0000-0000F96C0000}"/>
    <cellStyle name="Porcentagem 2 6 6 2 2 2 2" xfId="27756" xr:uid="{00000000-0005-0000-0000-0000FA6C0000}"/>
    <cellStyle name="Porcentagem 2 6 6 2 2 2 3" xfId="27757" xr:uid="{00000000-0005-0000-0000-0000FB6C0000}"/>
    <cellStyle name="Porcentagem 2 6 6 2 2 3" xfId="27758" xr:uid="{00000000-0005-0000-0000-0000FC6C0000}"/>
    <cellStyle name="Porcentagem 2 6 6 2 2 4" xfId="27759" xr:uid="{00000000-0005-0000-0000-0000FD6C0000}"/>
    <cellStyle name="Porcentagem 2 6 6 2 3" xfId="27760" xr:uid="{00000000-0005-0000-0000-0000FE6C0000}"/>
    <cellStyle name="Porcentagem 2 6 6 2 3 2" xfId="27761" xr:uid="{00000000-0005-0000-0000-0000FF6C0000}"/>
    <cellStyle name="Porcentagem 2 6 6 2 3 2 2" xfId="27762" xr:uid="{00000000-0005-0000-0000-0000006D0000}"/>
    <cellStyle name="Porcentagem 2 6 6 2 3 2 3" xfId="27763" xr:uid="{00000000-0005-0000-0000-0000016D0000}"/>
    <cellStyle name="Porcentagem 2 6 6 2 3 3" xfId="27764" xr:uid="{00000000-0005-0000-0000-0000026D0000}"/>
    <cellStyle name="Porcentagem 2 6 6 2 3 4" xfId="27765" xr:uid="{00000000-0005-0000-0000-0000036D0000}"/>
    <cellStyle name="Porcentagem 2 6 6 2 4" xfId="27766" xr:uid="{00000000-0005-0000-0000-0000046D0000}"/>
    <cellStyle name="Porcentagem 2 6 6 2 4 2" xfId="27767" xr:uid="{00000000-0005-0000-0000-0000056D0000}"/>
    <cellStyle name="Porcentagem 2 6 6 2 4 2 2" xfId="27768" xr:uid="{00000000-0005-0000-0000-0000066D0000}"/>
    <cellStyle name="Porcentagem 2 6 6 2 4 2 3" xfId="27769" xr:uid="{00000000-0005-0000-0000-0000076D0000}"/>
    <cellStyle name="Porcentagem 2 6 6 2 4 3" xfId="27770" xr:uid="{00000000-0005-0000-0000-0000086D0000}"/>
    <cellStyle name="Porcentagem 2 6 6 2 4 4" xfId="27771" xr:uid="{00000000-0005-0000-0000-0000096D0000}"/>
    <cellStyle name="Porcentagem 2 6 6 2 5" xfId="27772" xr:uid="{00000000-0005-0000-0000-00000A6D0000}"/>
    <cellStyle name="Porcentagem 2 6 6 2 5 2" xfId="27773" xr:uid="{00000000-0005-0000-0000-00000B6D0000}"/>
    <cellStyle name="Porcentagem 2 6 6 2 5 3" xfId="27774" xr:uid="{00000000-0005-0000-0000-00000C6D0000}"/>
    <cellStyle name="Porcentagem 2 6 6 2 6" xfId="27775" xr:uid="{00000000-0005-0000-0000-00000D6D0000}"/>
    <cellStyle name="Porcentagem 2 6 6 2 7" xfId="27776" xr:uid="{00000000-0005-0000-0000-00000E6D0000}"/>
    <cellStyle name="Porcentagem 2 6 6 3" xfId="27777" xr:uid="{00000000-0005-0000-0000-00000F6D0000}"/>
    <cellStyle name="Porcentagem 2 6 6 3 2" xfId="27778" xr:uid="{00000000-0005-0000-0000-0000106D0000}"/>
    <cellStyle name="Porcentagem 2 6 6 3 2 2" xfId="27779" xr:uid="{00000000-0005-0000-0000-0000116D0000}"/>
    <cellStyle name="Porcentagem 2 6 6 3 2 3" xfId="27780" xr:uid="{00000000-0005-0000-0000-0000126D0000}"/>
    <cellStyle name="Porcentagem 2 6 6 3 3" xfId="27781" xr:uid="{00000000-0005-0000-0000-0000136D0000}"/>
    <cellStyle name="Porcentagem 2 6 6 3 4" xfId="27782" xr:uid="{00000000-0005-0000-0000-0000146D0000}"/>
    <cellStyle name="Porcentagem 2 6 6 4" xfId="27783" xr:uid="{00000000-0005-0000-0000-0000156D0000}"/>
    <cellStyle name="Porcentagem 2 6 6 4 2" xfId="27784" xr:uid="{00000000-0005-0000-0000-0000166D0000}"/>
    <cellStyle name="Porcentagem 2 6 6 4 2 2" xfId="27785" xr:uid="{00000000-0005-0000-0000-0000176D0000}"/>
    <cellStyle name="Porcentagem 2 6 6 4 2 3" xfId="27786" xr:uid="{00000000-0005-0000-0000-0000186D0000}"/>
    <cellStyle name="Porcentagem 2 6 6 4 3" xfId="27787" xr:uid="{00000000-0005-0000-0000-0000196D0000}"/>
    <cellStyle name="Porcentagem 2 6 6 4 4" xfId="27788" xr:uid="{00000000-0005-0000-0000-00001A6D0000}"/>
    <cellStyle name="Porcentagem 2 6 6 5" xfId="27789" xr:uid="{00000000-0005-0000-0000-00001B6D0000}"/>
    <cellStyle name="Porcentagem 2 6 6 5 2" xfId="27790" xr:uid="{00000000-0005-0000-0000-00001C6D0000}"/>
    <cellStyle name="Porcentagem 2 6 6 5 2 2" xfId="27791" xr:uid="{00000000-0005-0000-0000-00001D6D0000}"/>
    <cellStyle name="Porcentagem 2 6 6 5 2 3" xfId="27792" xr:uid="{00000000-0005-0000-0000-00001E6D0000}"/>
    <cellStyle name="Porcentagem 2 6 6 5 3" xfId="27793" xr:uid="{00000000-0005-0000-0000-00001F6D0000}"/>
    <cellStyle name="Porcentagem 2 6 6 5 4" xfId="27794" xr:uid="{00000000-0005-0000-0000-0000206D0000}"/>
    <cellStyle name="Porcentagem 2 6 6 6" xfId="27795" xr:uid="{00000000-0005-0000-0000-0000216D0000}"/>
    <cellStyle name="Porcentagem 2 6 6 6 2" xfId="27796" xr:uid="{00000000-0005-0000-0000-0000226D0000}"/>
    <cellStyle name="Porcentagem 2 6 6 6 3" xfId="27797" xr:uid="{00000000-0005-0000-0000-0000236D0000}"/>
    <cellStyle name="Porcentagem 2 6 6 7" xfId="27798" xr:uid="{00000000-0005-0000-0000-0000246D0000}"/>
    <cellStyle name="Porcentagem 2 6 6 8" xfId="27799" xr:uid="{00000000-0005-0000-0000-0000256D0000}"/>
    <cellStyle name="Porcentagem 2 6 6 9" xfId="27800" xr:uid="{00000000-0005-0000-0000-0000266D0000}"/>
    <cellStyle name="Porcentagem 2 6 7" xfId="27801" xr:uid="{00000000-0005-0000-0000-0000276D0000}"/>
    <cellStyle name="Porcentagem 2 6 7 2" xfId="27802" xr:uid="{00000000-0005-0000-0000-0000286D0000}"/>
    <cellStyle name="Porcentagem 2 6 7 2 2" xfId="27803" xr:uid="{00000000-0005-0000-0000-0000296D0000}"/>
    <cellStyle name="Porcentagem 2 6 7 2 2 2" xfId="27804" xr:uid="{00000000-0005-0000-0000-00002A6D0000}"/>
    <cellStyle name="Porcentagem 2 6 7 2 2 2 2" xfId="27805" xr:uid="{00000000-0005-0000-0000-00002B6D0000}"/>
    <cellStyle name="Porcentagem 2 6 7 2 2 2 3" xfId="27806" xr:uid="{00000000-0005-0000-0000-00002C6D0000}"/>
    <cellStyle name="Porcentagem 2 6 7 2 2 3" xfId="27807" xr:uid="{00000000-0005-0000-0000-00002D6D0000}"/>
    <cellStyle name="Porcentagem 2 6 7 2 2 4" xfId="27808" xr:uid="{00000000-0005-0000-0000-00002E6D0000}"/>
    <cellStyle name="Porcentagem 2 6 7 2 3" xfId="27809" xr:uid="{00000000-0005-0000-0000-00002F6D0000}"/>
    <cellStyle name="Porcentagem 2 6 7 2 3 2" xfId="27810" xr:uid="{00000000-0005-0000-0000-0000306D0000}"/>
    <cellStyle name="Porcentagem 2 6 7 2 3 2 2" xfId="27811" xr:uid="{00000000-0005-0000-0000-0000316D0000}"/>
    <cellStyle name="Porcentagem 2 6 7 2 3 2 3" xfId="27812" xr:uid="{00000000-0005-0000-0000-0000326D0000}"/>
    <cellStyle name="Porcentagem 2 6 7 2 3 3" xfId="27813" xr:uid="{00000000-0005-0000-0000-0000336D0000}"/>
    <cellStyle name="Porcentagem 2 6 7 2 3 4" xfId="27814" xr:uid="{00000000-0005-0000-0000-0000346D0000}"/>
    <cellStyle name="Porcentagem 2 6 7 2 4" xfId="27815" xr:uid="{00000000-0005-0000-0000-0000356D0000}"/>
    <cellStyle name="Porcentagem 2 6 7 2 4 2" xfId="27816" xr:uid="{00000000-0005-0000-0000-0000366D0000}"/>
    <cellStyle name="Porcentagem 2 6 7 2 4 2 2" xfId="27817" xr:uid="{00000000-0005-0000-0000-0000376D0000}"/>
    <cellStyle name="Porcentagem 2 6 7 2 4 2 3" xfId="27818" xr:uid="{00000000-0005-0000-0000-0000386D0000}"/>
    <cellStyle name="Porcentagem 2 6 7 2 4 3" xfId="27819" xr:uid="{00000000-0005-0000-0000-0000396D0000}"/>
    <cellStyle name="Porcentagem 2 6 7 2 4 4" xfId="27820" xr:uid="{00000000-0005-0000-0000-00003A6D0000}"/>
    <cellStyle name="Porcentagem 2 6 7 2 5" xfId="27821" xr:uid="{00000000-0005-0000-0000-00003B6D0000}"/>
    <cellStyle name="Porcentagem 2 6 7 2 5 2" xfId="27822" xr:uid="{00000000-0005-0000-0000-00003C6D0000}"/>
    <cellStyle name="Porcentagem 2 6 7 2 5 3" xfId="27823" xr:uid="{00000000-0005-0000-0000-00003D6D0000}"/>
    <cellStyle name="Porcentagem 2 6 7 2 6" xfId="27824" xr:uid="{00000000-0005-0000-0000-00003E6D0000}"/>
    <cellStyle name="Porcentagem 2 6 7 2 7" xfId="27825" xr:uid="{00000000-0005-0000-0000-00003F6D0000}"/>
    <cellStyle name="Porcentagem 2 6 7 3" xfId="27826" xr:uid="{00000000-0005-0000-0000-0000406D0000}"/>
    <cellStyle name="Porcentagem 2 6 7 3 2" xfId="27827" xr:uid="{00000000-0005-0000-0000-0000416D0000}"/>
    <cellStyle name="Porcentagem 2 6 7 3 2 2" xfId="27828" xr:uid="{00000000-0005-0000-0000-0000426D0000}"/>
    <cellStyle name="Porcentagem 2 6 7 3 2 3" xfId="27829" xr:uid="{00000000-0005-0000-0000-0000436D0000}"/>
    <cellStyle name="Porcentagem 2 6 7 3 3" xfId="27830" xr:uid="{00000000-0005-0000-0000-0000446D0000}"/>
    <cellStyle name="Porcentagem 2 6 7 3 4" xfId="27831" xr:uid="{00000000-0005-0000-0000-0000456D0000}"/>
    <cellStyle name="Porcentagem 2 6 7 4" xfId="27832" xr:uid="{00000000-0005-0000-0000-0000466D0000}"/>
    <cellStyle name="Porcentagem 2 6 7 4 2" xfId="27833" xr:uid="{00000000-0005-0000-0000-0000476D0000}"/>
    <cellStyle name="Porcentagem 2 6 7 4 2 2" xfId="27834" xr:uid="{00000000-0005-0000-0000-0000486D0000}"/>
    <cellStyle name="Porcentagem 2 6 7 4 2 3" xfId="27835" xr:uid="{00000000-0005-0000-0000-0000496D0000}"/>
    <cellStyle name="Porcentagem 2 6 7 4 3" xfId="27836" xr:uid="{00000000-0005-0000-0000-00004A6D0000}"/>
    <cellStyle name="Porcentagem 2 6 7 4 4" xfId="27837" xr:uid="{00000000-0005-0000-0000-00004B6D0000}"/>
    <cellStyle name="Porcentagem 2 6 7 5" xfId="27838" xr:uid="{00000000-0005-0000-0000-00004C6D0000}"/>
    <cellStyle name="Porcentagem 2 6 7 5 2" xfId="27839" xr:uid="{00000000-0005-0000-0000-00004D6D0000}"/>
    <cellStyle name="Porcentagem 2 6 7 5 2 2" xfId="27840" xr:uid="{00000000-0005-0000-0000-00004E6D0000}"/>
    <cellStyle name="Porcentagem 2 6 7 5 2 3" xfId="27841" xr:uid="{00000000-0005-0000-0000-00004F6D0000}"/>
    <cellStyle name="Porcentagem 2 6 7 5 3" xfId="27842" xr:uid="{00000000-0005-0000-0000-0000506D0000}"/>
    <cellStyle name="Porcentagem 2 6 7 5 4" xfId="27843" xr:uid="{00000000-0005-0000-0000-0000516D0000}"/>
    <cellStyle name="Porcentagem 2 6 7 6" xfId="27844" xr:uid="{00000000-0005-0000-0000-0000526D0000}"/>
    <cellStyle name="Porcentagem 2 6 7 6 2" xfId="27845" xr:uid="{00000000-0005-0000-0000-0000536D0000}"/>
    <cellStyle name="Porcentagem 2 6 7 6 3" xfId="27846" xr:uid="{00000000-0005-0000-0000-0000546D0000}"/>
    <cellStyle name="Porcentagem 2 6 7 7" xfId="27847" xr:uid="{00000000-0005-0000-0000-0000556D0000}"/>
    <cellStyle name="Porcentagem 2 6 7 8" xfId="27848" xr:uid="{00000000-0005-0000-0000-0000566D0000}"/>
    <cellStyle name="Porcentagem 2 6 8" xfId="27849" xr:uid="{00000000-0005-0000-0000-0000576D0000}"/>
    <cellStyle name="Porcentagem 2 6 8 2" xfId="27850" xr:uid="{00000000-0005-0000-0000-0000586D0000}"/>
    <cellStyle name="Porcentagem 2 6 8 2 2" xfId="27851" xr:uid="{00000000-0005-0000-0000-0000596D0000}"/>
    <cellStyle name="Porcentagem 2 6 8 2 2 2" xfId="27852" xr:uid="{00000000-0005-0000-0000-00005A6D0000}"/>
    <cellStyle name="Porcentagem 2 6 8 2 2 3" xfId="27853" xr:uid="{00000000-0005-0000-0000-00005B6D0000}"/>
    <cellStyle name="Porcentagem 2 6 8 2 3" xfId="27854" xr:uid="{00000000-0005-0000-0000-00005C6D0000}"/>
    <cellStyle name="Porcentagem 2 6 8 2 4" xfId="27855" xr:uid="{00000000-0005-0000-0000-00005D6D0000}"/>
    <cellStyle name="Porcentagem 2 6 8 3" xfId="27856" xr:uid="{00000000-0005-0000-0000-00005E6D0000}"/>
    <cellStyle name="Porcentagem 2 6 8 3 2" xfId="27857" xr:uid="{00000000-0005-0000-0000-00005F6D0000}"/>
    <cellStyle name="Porcentagem 2 6 8 3 2 2" xfId="27858" xr:uid="{00000000-0005-0000-0000-0000606D0000}"/>
    <cellStyle name="Porcentagem 2 6 8 3 2 3" xfId="27859" xr:uid="{00000000-0005-0000-0000-0000616D0000}"/>
    <cellStyle name="Porcentagem 2 6 8 3 3" xfId="27860" xr:uid="{00000000-0005-0000-0000-0000626D0000}"/>
    <cellStyle name="Porcentagem 2 6 8 3 4" xfId="27861" xr:uid="{00000000-0005-0000-0000-0000636D0000}"/>
    <cellStyle name="Porcentagem 2 6 8 4" xfId="27862" xr:uid="{00000000-0005-0000-0000-0000646D0000}"/>
    <cellStyle name="Porcentagem 2 6 8 4 2" xfId="27863" xr:uid="{00000000-0005-0000-0000-0000656D0000}"/>
    <cellStyle name="Porcentagem 2 6 8 4 2 2" xfId="27864" xr:uid="{00000000-0005-0000-0000-0000666D0000}"/>
    <cellStyle name="Porcentagem 2 6 8 4 2 3" xfId="27865" xr:uid="{00000000-0005-0000-0000-0000676D0000}"/>
    <cellStyle name="Porcentagem 2 6 8 4 3" xfId="27866" xr:uid="{00000000-0005-0000-0000-0000686D0000}"/>
    <cellStyle name="Porcentagem 2 6 8 4 4" xfId="27867" xr:uid="{00000000-0005-0000-0000-0000696D0000}"/>
    <cellStyle name="Porcentagem 2 6 8 5" xfId="27868" xr:uid="{00000000-0005-0000-0000-00006A6D0000}"/>
    <cellStyle name="Porcentagem 2 6 8 5 2" xfId="27869" xr:uid="{00000000-0005-0000-0000-00006B6D0000}"/>
    <cellStyle name="Porcentagem 2 6 8 5 3" xfId="27870" xr:uid="{00000000-0005-0000-0000-00006C6D0000}"/>
    <cellStyle name="Porcentagem 2 6 8 6" xfId="27871" xr:uid="{00000000-0005-0000-0000-00006D6D0000}"/>
    <cellStyle name="Porcentagem 2 6 8 7" xfId="27872" xr:uid="{00000000-0005-0000-0000-00006E6D0000}"/>
    <cellStyle name="Porcentagem 2 6 9" xfId="27873" xr:uid="{00000000-0005-0000-0000-00006F6D0000}"/>
    <cellStyle name="Porcentagem 2 6 9 2" xfId="27874" xr:uid="{00000000-0005-0000-0000-0000706D0000}"/>
    <cellStyle name="Porcentagem 2 6 9 2 2" xfId="27875" xr:uid="{00000000-0005-0000-0000-0000716D0000}"/>
    <cellStyle name="Porcentagem 2 6 9 2 3" xfId="27876" xr:uid="{00000000-0005-0000-0000-0000726D0000}"/>
    <cellStyle name="Porcentagem 2 6 9 3" xfId="27877" xr:uid="{00000000-0005-0000-0000-0000736D0000}"/>
    <cellStyle name="Porcentagem 2 6 9 4" xfId="27878" xr:uid="{00000000-0005-0000-0000-0000746D0000}"/>
    <cellStyle name="Porcentagem 2 7" xfId="27879" xr:uid="{00000000-0005-0000-0000-0000756D0000}"/>
    <cellStyle name="Porcentagem 2 7 2" xfId="27880" xr:uid="{00000000-0005-0000-0000-0000766D0000}"/>
    <cellStyle name="Porcentagem 2 7 2 2" xfId="27881" xr:uid="{00000000-0005-0000-0000-0000776D0000}"/>
    <cellStyle name="Porcentagem 2 7 2 3" xfId="27882" xr:uid="{00000000-0005-0000-0000-0000786D0000}"/>
    <cellStyle name="Porcentagem 2 7 2 3 2" xfId="27883" xr:uid="{00000000-0005-0000-0000-0000796D0000}"/>
    <cellStyle name="Porcentagem 2 7 2 3 2 2" xfId="27884" xr:uid="{00000000-0005-0000-0000-00007A6D0000}"/>
    <cellStyle name="Porcentagem 2 7 2 3 2 2 2" xfId="27885" xr:uid="{00000000-0005-0000-0000-00007B6D0000}"/>
    <cellStyle name="Porcentagem 2 7 2 3 2 2 3" xfId="27886" xr:uid="{00000000-0005-0000-0000-00007C6D0000}"/>
    <cellStyle name="Porcentagem 2 7 2 3 2 3" xfId="27887" xr:uid="{00000000-0005-0000-0000-00007D6D0000}"/>
    <cellStyle name="Porcentagem 2 7 2 3 2 4" xfId="27888" xr:uid="{00000000-0005-0000-0000-00007E6D0000}"/>
    <cellStyle name="Porcentagem 2 7 2 3 3" xfId="27889" xr:uid="{00000000-0005-0000-0000-00007F6D0000}"/>
    <cellStyle name="Porcentagem 2 7 2 3 3 2" xfId="27890" xr:uid="{00000000-0005-0000-0000-0000806D0000}"/>
    <cellStyle name="Porcentagem 2 7 2 3 3 2 2" xfId="27891" xr:uid="{00000000-0005-0000-0000-0000816D0000}"/>
    <cellStyle name="Porcentagem 2 7 2 3 3 2 3" xfId="27892" xr:uid="{00000000-0005-0000-0000-0000826D0000}"/>
    <cellStyle name="Porcentagem 2 7 2 3 3 3" xfId="27893" xr:uid="{00000000-0005-0000-0000-0000836D0000}"/>
    <cellStyle name="Porcentagem 2 7 2 3 3 4" xfId="27894" xr:uid="{00000000-0005-0000-0000-0000846D0000}"/>
    <cellStyle name="Porcentagem 2 7 2 3 4" xfId="27895" xr:uid="{00000000-0005-0000-0000-0000856D0000}"/>
    <cellStyle name="Porcentagem 2 7 2 3 4 2" xfId="27896" xr:uid="{00000000-0005-0000-0000-0000866D0000}"/>
    <cellStyle name="Porcentagem 2 7 2 3 4 2 2" xfId="27897" xr:uid="{00000000-0005-0000-0000-0000876D0000}"/>
    <cellStyle name="Porcentagem 2 7 2 3 4 2 3" xfId="27898" xr:uid="{00000000-0005-0000-0000-0000886D0000}"/>
    <cellStyle name="Porcentagem 2 7 2 3 4 3" xfId="27899" xr:uid="{00000000-0005-0000-0000-0000896D0000}"/>
    <cellStyle name="Porcentagem 2 7 2 3 4 4" xfId="27900" xr:uid="{00000000-0005-0000-0000-00008A6D0000}"/>
    <cellStyle name="Porcentagem 2 7 2 3 5" xfId="27901" xr:uid="{00000000-0005-0000-0000-00008B6D0000}"/>
    <cellStyle name="Porcentagem 2 7 2 3 5 2" xfId="27902" xr:uid="{00000000-0005-0000-0000-00008C6D0000}"/>
    <cellStyle name="Porcentagem 2 7 2 3 5 3" xfId="27903" xr:uid="{00000000-0005-0000-0000-00008D6D0000}"/>
    <cellStyle name="Porcentagem 2 7 2 3 6" xfId="27904" xr:uid="{00000000-0005-0000-0000-00008E6D0000}"/>
    <cellStyle name="Porcentagem 2 7 2 3 7" xfId="27905" xr:uid="{00000000-0005-0000-0000-00008F6D0000}"/>
    <cellStyle name="Porcentagem 2 7 3" xfId="27906" xr:uid="{00000000-0005-0000-0000-0000906D0000}"/>
    <cellStyle name="Porcentagem 2 7 3 2" xfId="27907" xr:uid="{00000000-0005-0000-0000-0000916D0000}"/>
    <cellStyle name="Porcentagem 2 7 3 3" xfId="27908" xr:uid="{00000000-0005-0000-0000-0000926D0000}"/>
    <cellStyle name="Porcentagem 2 7 4" xfId="27909" xr:uid="{00000000-0005-0000-0000-0000936D0000}"/>
    <cellStyle name="Porcentagem 2 7 4 2" xfId="27910" xr:uid="{00000000-0005-0000-0000-0000946D0000}"/>
    <cellStyle name="Porcentagem 2 7 4 2 2" xfId="27911" xr:uid="{00000000-0005-0000-0000-0000956D0000}"/>
    <cellStyle name="Porcentagem 2 7 4 2 2 2" xfId="27912" xr:uid="{00000000-0005-0000-0000-0000966D0000}"/>
    <cellStyle name="Porcentagem 2 7 4 2 2 3" xfId="27913" xr:uid="{00000000-0005-0000-0000-0000976D0000}"/>
    <cellStyle name="Porcentagem 2 7 4 2 3" xfId="27914" xr:uid="{00000000-0005-0000-0000-0000986D0000}"/>
    <cellStyle name="Porcentagem 2 7 4 2 4" xfId="27915" xr:uid="{00000000-0005-0000-0000-0000996D0000}"/>
    <cellStyle name="Porcentagem 2 7 4 3" xfId="27916" xr:uid="{00000000-0005-0000-0000-00009A6D0000}"/>
    <cellStyle name="Porcentagem 2 7 4 3 2" xfId="27917" xr:uid="{00000000-0005-0000-0000-00009B6D0000}"/>
    <cellStyle name="Porcentagem 2 7 4 3 2 2" xfId="27918" xr:uid="{00000000-0005-0000-0000-00009C6D0000}"/>
    <cellStyle name="Porcentagem 2 7 4 3 2 3" xfId="27919" xr:uid="{00000000-0005-0000-0000-00009D6D0000}"/>
    <cellStyle name="Porcentagem 2 7 4 3 3" xfId="27920" xr:uid="{00000000-0005-0000-0000-00009E6D0000}"/>
    <cellStyle name="Porcentagem 2 7 4 3 4" xfId="27921" xr:uid="{00000000-0005-0000-0000-00009F6D0000}"/>
    <cellStyle name="Porcentagem 2 7 4 4" xfId="27922" xr:uid="{00000000-0005-0000-0000-0000A06D0000}"/>
    <cellStyle name="Porcentagem 2 7 4 4 2" xfId="27923" xr:uid="{00000000-0005-0000-0000-0000A16D0000}"/>
    <cellStyle name="Porcentagem 2 7 4 4 2 2" xfId="27924" xr:uid="{00000000-0005-0000-0000-0000A26D0000}"/>
    <cellStyle name="Porcentagem 2 7 4 4 2 3" xfId="27925" xr:uid="{00000000-0005-0000-0000-0000A36D0000}"/>
    <cellStyle name="Porcentagem 2 7 4 4 3" xfId="27926" xr:uid="{00000000-0005-0000-0000-0000A46D0000}"/>
    <cellStyle name="Porcentagem 2 7 4 4 4" xfId="27927" xr:uid="{00000000-0005-0000-0000-0000A56D0000}"/>
    <cellStyle name="Porcentagem 2 7 4 5" xfId="27928" xr:uid="{00000000-0005-0000-0000-0000A66D0000}"/>
    <cellStyle name="Porcentagem 2 7 4 5 2" xfId="27929" xr:uid="{00000000-0005-0000-0000-0000A76D0000}"/>
    <cellStyle name="Porcentagem 2 7 4 5 3" xfId="27930" xr:uid="{00000000-0005-0000-0000-0000A86D0000}"/>
    <cellStyle name="Porcentagem 2 7 4 6" xfId="27931" xr:uid="{00000000-0005-0000-0000-0000A96D0000}"/>
    <cellStyle name="Porcentagem 2 7 4 7" xfId="27932" xr:uid="{00000000-0005-0000-0000-0000AA6D0000}"/>
    <cellStyle name="Porcentagem 2 7 5" xfId="27933" xr:uid="{00000000-0005-0000-0000-0000AB6D0000}"/>
    <cellStyle name="Porcentagem 2 8" xfId="27934" xr:uid="{00000000-0005-0000-0000-0000AC6D0000}"/>
    <cellStyle name="Porcentagem 2 8 2" xfId="27935" xr:uid="{00000000-0005-0000-0000-0000AD6D0000}"/>
    <cellStyle name="Porcentagem 2 8 3" xfId="27936" xr:uid="{00000000-0005-0000-0000-0000AE6D0000}"/>
    <cellStyle name="Porcentagem 2 9" xfId="27937" xr:uid="{00000000-0005-0000-0000-0000AF6D0000}"/>
    <cellStyle name="Porcentagem 2 9 2" xfId="27938" xr:uid="{00000000-0005-0000-0000-0000B06D0000}"/>
    <cellStyle name="Porcentagem 20" xfId="43940" xr:uid="{00000000-0005-0000-0000-0000B16D0000}"/>
    <cellStyle name="Porcentagem 21" xfId="44017" xr:uid="{00000000-0005-0000-0000-0000B26D0000}"/>
    <cellStyle name="Porcentagem 22" xfId="44083" xr:uid="{87DE6079-1684-4EA9-B08A-01BBA88C1127}"/>
    <cellStyle name="Porcentagem 3" xfId="36" xr:uid="{00000000-0005-0000-0000-0000B36D0000}"/>
    <cellStyle name="Porcentagem 3 2" xfId="27939" xr:uid="{00000000-0005-0000-0000-0000B46D0000}"/>
    <cellStyle name="Porcentagem 3 2 2" xfId="27940" xr:uid="{00000000-0005-0000-0000-0000B56D0000}"/>
    <cellStyle name="Porcentagem 3 2 3" xfId="27941" xr:uid="{00000000-0005-0000-0000-0000B66D0000}"/>
    <cellStyle name="Porcentagem 3 3" xfId="27942" xr:uid="{00000000-0005-0000-0000-0000B76D0000}"/>
    <cellStyle name="Porcentagem 3 3 10" xfId="27943" xr:uid="{00000000-0005-0000-0000-0000B86D0000}"/>
    <cellStyle name="Porcentagem 3 3 10 2" xfId="27944" xr:uid="{00000000-0005-0000-0000-0000B96D0000}"/>
    <cellStyle name="Porcentagem 3 3 10 2 2" xfId="27945" xr:uid="{00000000-0005-0000-0000-0000BA6D0000}"/>
    <cellStyle name="Porcentagem 3 3 10 2 2 2" xfId="27946" xr:uid="{00000000-0005-0000-0000-0000BB6D0000}"/>
    <cellStyle name="Porcentagem 3 3 10 2 2 3" xfId="27947" xr:uid="{00000000-0005-0000-0000-0000BC6D0000}"/>
    <cellStyle name="Porcentagem 3 3 10 2 3" xfId="27948" xr:uid="{00000000-0005-0000-0000-0000BD6D0000}"/>
    <cellStyle name="Porcentagem 3 3 10 2 4" xfId="27949" xr:uid="{00000000-0005-0000-0000-0000BE6D0000}"/>
    <cellStyle name="Porcentagem 3 3 10 3" xfId="27950" xr:uid="{00000000-0005-0000-0000-0000BF6D0000}"/>
    <cellStyle name="Porcentagem 3 3 10 3 2" xfId="27951" xr:uid="{00000000-0005-0000-0000-0000C06D0000}"/>
    <cellStyle name="Porcentagem 3 3 10 3 2 2" xfId="27952" xr:uid="{00000000-0005-0000-0000-0000C16D0000}"/>
    <cellStyle name="Porcentagem 3 3 10 3 2 3" xfId="27953" xr:uid="{00000000-0005-0000-0000-0000C26D0000}"/>
    <cellStyle name="Porcentagem 3 3 10 3 3" xfId="27954" xr:uid="{00000000-0005-0000-0000-0000C36D0000}"/>
    <cellStyle name="Porcentagem 3 3 10 3 4" xfId="27955" xr:uid="{00000000-0005-0000-0000-0000C46D0000}"/>
    <cellStyle name="Porcentagem 3 3 10 4" xfId="27956" xr:uid="{00000000-0005-0000-0000-0000C56D0000}"/>
    <cellStyle name="Porcentagem 3 3 10 4 2" xfId="27957" xr:uid="{00000000-0005-0000-0000-0000C66D0000}"/>
    <cellStyle name="Porcentagem 3 3 10 4 2 2" xfId="27958" xr:uid="{00000000-0005-0000-0000-0000C76D0000}"/>
    <cellStyle name="Porcentagem 3 3 10 4 2 3" xfId="27959" xr:uid="{00000000-0005-0000-0000-0000C86D0000}"/>
    <cellStyle name="Porcentagem 3 3 10 4 3" xfId="27960" xr:uid="{00000000-0005-0000-0000-0000C96D0000}"/>
    <cellStyle name="Porcentagem 3 3 10 4 4" xfId="27961" xr:uid="{00000000-0005-0000-0000-0000CA6D0000}"/>
    <cellStyle name="Porcentagem 3 3 10 5" xfId="27962" xr:uid="{00000000-0005-0000-0000-0000CB6D0000}"/>
    <cellStyle name="Porcentagem 3 3 10 5 2" xfId="27963" xr:uid="{00000000-0005-0000-0000-0000CC6D0000}"/>
    <cellStyle name="Porcentagem 3 3 10 5 3" xfId="27964" xr:uid="{00000000-0005-0000-0000-0000CD6D0000}"/>
    <cellStyle name="Porcentagem 3 3 10 6" xfId="27965" xr:uid="{00000000-0005-0000-0000-0000CE6D0000}"/>
    <cellStyle name="Porcentagem 3 3 10 7" xfId="27966" xr:uid="{00000000-0005-0000-0000-0000CF6D0000}"/>
    <cellStyle name="Porcentagem 3 3 10 8" xfId="27967" xr:uid="{00000000-0005-0000-0000-0000D06D0000}"/>
    <cellStyle name="Porcentagem 3 3 11" xfId="27968" xr:uid="{00000000-0005-0000-0000-0000D16D0000}"/>
    <cellStyle name="Porcentagem 3 3 11 2" xfId="27969" xr:uid="{00000000-0005-0000-0000-0000D26D0000}"/>
    <cellStyle name="Porcentagem 3 3 11 2 2" xfId="27970" xr:uid="{00000000-0005-0000-0000-0000D36D0000}"/>
    <cellStyle name="Porcentagem 3 3 11 2 3" xfId="27971" xr:uid="{00000000-0005-0000-0000-0000D46D0000}"/>
    <cellStyle name="Porcentagem 3 3 11 3" xfId="27972" xr:uid="{00000000-0005-0000-0000-0000D56D0000}"/>
    <cellStyle name="Porcentagem 3 3 11 4" xfId="27973" xr:uid="{00000000-0005-0000-0000-0000D66D0000}"/>
    <cellStyle name="Porcentagem 3 3 11 5" xfId="27974" xr:uid="{00000000-0005-0000-0000-0000D76D0000}"/>
    <cellStyle name="Porcentagem 3 3 12" xfId="27975" xr:uid="{00000000-0005-0000-0000-0000D86D0000}"/>
    <cellStyle name="Porcentagem 3 3 12 2" xfId="27976" xr:uid="{00000000-0005-0000-0000-0000D96D0000}"/>
    <cellStyle name="Porcentagem 3 3 12 2 2" xfId="27977" xr:uid="{00000000-0005-0000-0000-0000DA6D0000}"/>
    <cellStyle name="Porcentagem 3 3 12 2 3" xfId="27978" xr:uid="{00000000-0005-0000-0000-0000DB6D0000}"/>
    <cellStyle name="Porcentagem 3 3 12 3" xfId="27979" xr:uid="{00000000-0005-0000-0000-0000DC6D0000}"/>
    <cellStyle name="Porcentagem 3 3 12 4" xfId="27980" xr:uid="{00000000-0005-0000-0000-0000DD6D0000}"/>
    <cellStyle name="Porcentagem 3 3 13" xfId="27981" xr:uid="{00000000-0005-0000-0000-0000DE6D0000}"/>
    <cellStyle name="Porcentagem 3 3 13 2" xfId="27982" xr:uid="{00000000-0005-0000-0000-0000DF6D0000}"/>
    <cellStyle name="Porcentagem 3 3 13 2 2" xfId="27983" xr:uid="{00000000-0005-0000-0000-0000E06D0000}"/>
    <cellStyle name="Porcentagem 3 3 13 2 3" xfId="27984" xr:uid="{00000000-0005-0000-0000-0000E16D0000}"/>
    <cellStyle name="Porcentagem 3 3 13 3" xfId="27985" xr:uid="{00000000-0005-0000-0000-0000E26D0000}"/>
    <cellStyle name="Porcentagem 3 3 13 4" xfId="27986" xr:uid="{00000000-0005-0000-0000-0000E36D0000}"/>
    <cellStyle name="Porcentagem 3 3 14" xfId="27987" xr:uid="{00000000-0005-0000-0000-0000E46D0000}"/>
    <cellStyle name="Porcentagem 3 3 14 2" xfId="27988" xr:uid="{00000000-0005-0000-0000-0000E56D0000}"/>
    <cellStyle name="Porcentagem 3 3 14 3" xfId="27989" xr:uid="{00000000-0005-0000-0000-0000E66D0000}"/>
    <cellStyle name="Porcentagem 3 3 15" xfId="27990" xr:uid="{00000000-0005-0000-0000-0000E76D0000}"/>
    <cellStyle name="Porcentagem 3 3 16" xfId="27991" xr:uid="{00000000-0005-0000-0000-0000E86D0000}"/>
    <cellStyle name="Porcentagem 3 3 17" xfId="27992" xr:uid="{00000000-0005-0000-0000-0000E96D0000}"/>
    <cellStyle name="Porcentagem 3 3 18" xfId="27993" xr:uid="{00000000-0005-0000-0000-0000EA6D0000}"/>
    <cellStyle name="Porcentagem 3 3 19" xfId="27994" xr:uid="{00000000-0005-0000-0000-0000EB6D0000}"/>
    <cellStyle name="Porcentagem 3 3 2" xfId="27995" xr:uid="{00000000-0005-0000-0000-0000EC6D0000}"/>
    <cellStyle name="Porcentagem 3 3 2 10" xfId="27996" xr:uid="{00000000-0005-0000-0000-0000ED6D0000}"/>
    <cellStyle name="Porcentagem 3 3 2 11" xfId="27997" xr:uid="{00000000-0005-0000-0000-0000EE6D0000}"/>
    <cellStyle name="Porcentagem 3 3 2 2" xfId="27998" xr:uid="{00000000-0005-0000-0000-0000EF6D0000}"/>
    <cellStyle name="Porcentagem 3 3 2 2 10" xfId="27999" xr:uid="{00000000-0005-0000-0000-0000F06D0000}"/>
    <cellStyle name="Porcentagem 3 3 2 2 2" xfId="28000" xr:uid="{00000000-0005-0000-0000-0000F16D0000}"/>
    <cellStyle name="Porcentagem 3 3 2 2 2 2" xfId="28001" xr:uid="{00000000-0005-0000-0000-0000F26D0000}"/>
    <cellStyle name="Porcentagem 3 3 2 2 2 2 2" xfId="28002" xr:uid="{00000000-0005-0000-0000-0000F36D0000}"/>
    <cellStyle name="Porcentagem 3 3 2 2 2 2 2 2" xfId="28003" xr:uid="{00000000-0005-0000-0000-0000F46D0000}"/>
    <cellStyle name="Porcentagem 3 3 2 2 2 2 2 2 2" xfId="28004" xr:uid="{00000000-0005-0000-0000-0000F56D0000}"/>
    <cellStyle name="Porcentagem 3 3 2 2 2 2 2 2 3" xfId="28005" xr:uid="{00000000-0005-0000-0000-0000F66D0000}"/>
    <cellStyle name="Porcentagem 3 3 2 2 2 2 2 3" xfId="28006" xr:uid="{00000000-0005-0000-0000-0000F76D0000}"/>
    <cellStyle name="Porcentagem 3 3 2 2 2 2 2 4" xfId="28007" xr:uid="{00000000-0005-0000-0000-0000F86D0000}"/>
    <cellStyle name="Porcentagem 3 3 2 2 2 2 3" xfId="28008" xr:uid="{00000000-0005-0000-0000-0000F96D0000}"/>
    <cellStyle name="Porcentagem 3 3 2 2 2 2 3 2" xfId="28009" xr:uid="{00000000-0005-0000-0000-0000FA6D0000}"/>
    <cellStyle name="Porcentagem 3 3 2 2 2 2 3 2 2" xfId="28010" xr:uid="{00000000-0005-0000-0000-0000FB6D0000}"/>
    <cellStyle name="Porcentagem 3 3 2 2 2 2 3 2 3" xfId="28011" xr:uid="{00000000-0005-0000-0000-0000FC6D0000}"/>
    <cellStyle name="Porcentagem 3 3 2 2 2 2 3 3" xfId="28012" xr:uid="{00000000-0005-0000-0000-0000FD6D0000}"/>
    <cellStyle name="Porcentagem 3 3 2 2 2 2 3 4" xfId="28013" xr:uid="{00000000-0005-0000-0000-0000FE6D0000}"/>
    <cellStyle name="Porcentagem 3 3 2 2 2 2 4" xfId="28014" xr:uid="{00000000-0005-0000-0000-0000FF6D0000}"/>
    <cellStyle name="Porcentagem 3 3 2 2 2 2 4 2" xfId="28015" xr:uid="{00000000-0005-0000-0000-0000006E0000}"/>
    <cellStyle name="Porcentagem 3 3 2 2 2 2 4 2 2" xfId="28016" xr:uid="{00000000-0005-0000-0000-0000016E0000}"/>
    <cellStyle name="Porcentagem 3 3 2 2 2 2 4 2 3" xfId="28017" xr:uid="{00000000-0005-0000-0000-0000026E0000}"/>
    <cellStyle name="Porcentagem 3 3 2 2 2 2 4 3" xfId="28018" xr:uid="{00000000-0005-0000-0000-0000036E0000}"/>
    <cellStyle name="Porcentagem 3 3 2 2 2 2 4 4" xfId="28019" xr:uid="{00000000-0005-0000-0000-0000046E0000}"/>
    <cellStyle name="Porcentagem 3 3 2 2 2 2 5" xfId="28020" xr:uid="{00000000-0005-0000-0000-0000056E0000}"/>
    <cellStyle name="Porcentagem 3 3 2 2 2 2 5 2" xfId="28021" xr:uid="{00000000-0005-0000-0000-0000066E0000}"/>
    <cellStyle name="Porcentagem 3 3 2 2 2 2 5 3" xfId="28022" xr:uid="{00000000-0005-0000-0000-0000076E0000}"/>
    <cellStyle name="Porcentagem 3 3 2 2 2 2 6" xfId="28023" xr:uid="{00000000-0005-0000-0000-0000086E0000}"/>
    <cellStyle name="Porcentagem 3 3 2 2 2 2 7" xfId="28024" xr:uid="{00000000-0005-0000-0000-0000096E0000}"/>
    <cellStyle name="Porcentagem 3 3 2 2 2 3" xfId="28025" xr:uid="{00000000-0005-0000-0000-00000A6E0000}"/>
    <cellStyle name="Porcentagem 3 3 2 2 2 3 2" xfId="28026" xr:uid="{00000000-0005-0000-0000-00000B6E0000}"/>
    <cellStyle name="Porcentagem 3 3 2 2 2 3 2 2" xfId="28027" xr:uid="{00000000-0005-0000-0000-00000C6E0000}"/>
    <cellStyle name="Porcentagem 3 3 2 2 2 3 2 3" xfId="28028" xr:uid="{00000000-0005-0000-0000-00000D6E0000}"/>
    <cellStyle name="Porcentagem 3 3 2 2 2 3 3" xfId="28029" xr:uid="{00000000-0005-0000-0000-00000E6E0000}"/>
    <cellStyle name="Porcentagem 3 3 2 2 2 3 4" xfId="28030" xr:uid="{00000000-0005-0000-0000-00000F6E0000}"/>
    <cellStyle name="Porcentagem 3 3 2 2 2 4" xfId="28031" xr:uid="{00000000-0005-0000-0000-0000106E0000}"/>
    <cellStyle name="Porcentagem 3 3 2 2 2 4 2" xfId="28032" xr:uid="{00000000-0005-0000-0000-0000116E0000}"/>
    <cellStyle name="Porcentagem 3 3 2 2 2 4 2 2" xfId="28033" xr:uid="{00000000-0005-0000-0000-0000126E0000}"/>
    <cellStyle name="Porcentagem 3 3 2 2 2 4 2 3" xfId="28034" xr:uid="{00000000-0005-0000-0000-0000136E0000}"/>
    <cellStyle name="Porcentagem 3 3 2 2 2 4 3" xfId="28035" xr:uid="{00000000-0005-0000-0000-0000146E0000}"/>
    <cellStyle name="Porcentagem 3 3 2 2 2 4 4" xfId="28036" xr:uid="{00000000-0005-0000-0000-0000156E0000}"/>
    <cellStyle name="Porcentagem 3 3 2 2 2 5" xfId="28037" xr:uid="{00000000-0005-0000-0000-0000166E0000}"/>
    <cellStyle name="Porcentagem 3 3 2 2 2 5 2" xfId="28038" xr:uid="{00000000-0005-0000-0000-0000176E0000}"/>
    <cellStyle name="Porcentagem 3 3 2 2 2 5 2 2" xfId="28039" xr:uid="{00000000-0005-0000-0000-0000186E0000}"/>
    <cellStyle name="Porcentagem 3 3 2 2 2 5 2 3" xfId="28040" xr:uid="{00000000-0005-0000-0000-0000196E0000}"/>
    <cellStyle name="Porcentagem 3 3 2 2 2 5 3" xfId="28041" xr:uid="{00000000-0005-0000-0000-00001A6E0000}"/>
    <cellStyle name="Porcentagem 3 3 2 2 2 5 4" xfId="28042" xr:uid="{00000000-0005-0000-0000-00001B6E0000}"/>
    <cellStyle name="Porcentagem 3 3 2 2 2 6" xfId="28043" xr:uid="{00000000-0005-0000-0000-00001C6E0000}"/>
    <cellStyle name="Porcentagem 3 3 2 2 2 6 2" xfId="28044" xr:uid="{00000000-0005-0000-0000-00001D6E0000}"/>
    <cellStyle name="Porcentagem 3 3 2 2 2 6 3" xfId="28045" xr:uid="{00000000-0005-0000-0000-00001E6E0000}"/>
    <cellStyle name="Porcentagem 3 3 2 2 2 7" xfId="28046" xr:uid="{00000000-0005-0000-0000-00001F6E0000}"/>
    <cellStyle name="Porcentagem 3 3 2 2 2 8" xfId="28047" xr:uid="{00000000-0005-0000-0000-0000206E0000}"/>
    <cellStyle name="Porcentagem 3 3 2 2 2 9" xfId="28048" xr:uid="{00000000-0005-0000-0000-0000216E0000}"/>
    <cellStyle name="Porcentagem 3 3 2 2 3" xfId="28049" xr:uid="{00000000-0005-0000-0000-0000226E0000}"/>
    <cellStyle name="Porcentagem 3 3 2 2 3 2" xfId="28050" xr:uid="{00000000-0005-0000-0000-0000236E0000}"/>
    <cellStyle name="Porcentagem 3 3 2 2 3 2 2" xfId="28051" xr:uid="{00000000-0005-0000-0000-0000246E0000}"/>
    <cellStyle name="Porcentagem 3 3 2 2 3 2 2 2" xfId="28052" xr:uid="{00000000-0005-0000-0000-0000256E0000}"/>
    <cellStyle name="Porcentagem 3 3 2 2 3 2 2 3" xfId="28053" xr:uid="{00000000-0005-0000-0000-0000266E0000}"/>
    <cellStyle name="Porcentagem 3 3 2 2 3 2 3" xfId="28054" xr:uid="{00000000-0005-0000-0000-0000276E0000}"/>
    <cellStyle name="Porcentagem 3 3 2 2 3 2 4" xfId="28055" xr:uid="{00000000-0005-0000-0000-0000286E0000}"/>
    <cellStyle name="Porcentagem 3 3 2 2 3 3" xfId="28056" xr:uid="{00000000-0005-0000-0000-0000296E0000}"/>
    <cellStyle name="Porcentagem 3 3 2 2 3 3 2" xfId="28057" xr:uid="{00000000-0005-0000-0000-00002A6E0000}"/>
    <cellStyle name="Porcentagem 3 3 2 2 3 3 2 2" xfId="28058" xr:uid="{00000000-0005-0000-0000-00002B6E0000}"/>
    <cellStyle name="Porcentagem 3 3 2 2 3 3 2 3" xfId="28059" xr:uid="{00000000-0005-0000-0000-00002C6E0000}"/>
    <cellStyle name="Porcentagem 3 3 2 2 3 3 3" xfId="28060" xr:uid="{00000000-0005-0000-0000-00002D6E0000}"/>
    <cellStyle name="Porcentagem 3 3 2 2 3 3 4" xfId="28061" xr:uid="{00000000-0005-0000-0000-00002E6E0000}"/>
    <cellStyle name="Porcentagem 3 3 2 2 3 4" xfId="28062" xr:uid="{00000000-0005-0000-0000-00002F6E0000}"/>
    <cellStyle name="Porcentagem 3 3 2 2 3 4 2" xfId="28063" xr:uid="{00000000-0005-0000-0000-0000306E0000}"/>
    <cellStyle name="Porcentagem 3 3 2 2 3 4 2 2" xfId="28064" xr:uid="{00000000-0005-0000-0000-0000316E0000}"/>
    <cellStyle name="Porcentagem 3 3 2 2 3 4 2 3" xfId="28065" xr:uid="{00000000-0005-0000-0000-0000326E0000}"/>
    <cellStyle name="Porcentagem 3 3 2 2 3 4 3" xfId="28066" xr:uid="{00000000-0005-0000-0000-0000336E0000}"/>
    <cellStyle name="Porcentagem 3 3 2 2 3 4 4" xfId="28067" xr:uid="{00000000-0005-0000-0000-0000346E0000}"/>
    <cellStyle name="Porcentagem 3 3 2 2 3 5" xfId="28068" xr:uid="{00000000-0005-0000-0000-0000356E0000}"/>
    <cellStyle name="Porcentagem 3 3 2 2 3 5 2" xfId="28069" xr:uid="{00000000-0005-0000-0000-0000366E0000}"/>
    <cellStyle name="Porcentagem 3 3 2 2 3 5 3" xfId="28070" xr:uid="{00000000-0005-0000-0000-0000376E0000}"/>
    <cellStyle name="Porcentagem 3 3 2 2 3 6" xfId="28071" xr:uid="{00000000-0005-0000-0000-0000386E0000}"/>
    <cellStyle name="Porcentagem 3 3 2 2 3 7" xfId="28072" xr:uid="{00000000-0005-0000-0000-0000396E0000}"/>
    <cellStyle name="Porcentagem 3 3 2 2 4" xfId="28073" xr:uid="{00000000-0005-0000-0000-00003A6E0000}"/>
    <cellStyle name="Porcentagem 3 3 2 2 4 2" xfId="28074" xr:uid="{00000000-0005-0000-0000-00003B6E0000}"/>
    <cellStyle name="Porcentagem 3 3 2 2 4 2 2" xfId="28075" xr:uid="{00000000-0005-0000-0000-00003C6E0000}"/>
    <cellStyle name="Porcentagem 3 3 2 2 4 2 3" xfId="28076" xr:uid="{00000000-0005-0000-0000-00003D6E0000}"/>
    <cellStyle name="Porcentagem 3 3 2 2 4 3" xfId="28077" xr:uid="{00000000-0005-0000-0000-00003E6E0000}"/>
    <cellStyle name="Porcentagem 3 3 2 2 4 4" xfId="28078" xr:uid="{00000000-0005-0000-0000-00003F6E0000}"/>
    <cellStyle name="Porcentagem 3 3 2 2 5" xfId="28079" xr:uid="{00000000-0005-0000-0000-0000406E0000}"/>
    <cellStyle name="Porcentagem 3 3 2 2 5 2" xfId="28080" xr:uid="{00000000-0005-0000-0000-0000416E0000}"/>
    <cellStyle name="Porcentagem 3 3 2 2 5 2 2" xfId="28081" xr:uid="{00000000-0005-0000-0000-0000426E0000}"/>
    <cellStyle name="Porcentagem 3 3 2 2 5 2 3" xfId="28082" xr:uid="{00000000-0005-0000-0000-0000436E0000}"/>
    <cellStyle name="Porcentagem 3 3 2 2 5 3" xfId="28083" xr:uid="{00000000-0005-0000-0000-0000446E0000}"/>
    <cellStyle name="Porcentagem 3 3 2 2 5 4" xfId="28084" xr:uid="{00000000-0005-0000-0000-0000456E0000}"/>
    <cellStyle name="Porcentagem 3 3 2 2 6" xfId="28085" xr:uid="{00000000-0005-0000-0000-0000466E0000}"/>
    <cellStyle name="Porcentagem 3 3 2 2 6 2" xfId="28086" xr:uid="{00000000-0005-0000-0000-0000476E0000}"/>
    <cellStyle name="Porcentagem 3 3 2 2 6 2 2" xfId="28087" xr:uid="{00000000-0005-0000-0000-0000486E0000}"/>
    <cellStyle name="Porcentagem 3 3 2 2 6 2 3" xfId="28088" xr:uid="{00000000-0005-0000-0000-0000496E0000}"/>
    <cellStyle name="Porcentagem 3 3 2 2 6 3" xfId="28089" xr:uid="{00000000-0005-0000-0000-00004A6E0000}"/>
    <cellStyle name="Porcentagem 3 3 2 2 6 4" xfId="28090" xr:uid="{00000000-0005-0000-0000-00004B6E0000}"/>
    <cellStyle name="Porcentagem 3 3 2 2 7" xfId="28091" xr:uid="{00000000-0005-0000-0000-00004C6E0000}"/>
    <cellStyle name="Porcentagem 3 3 2 2 7 2" xfId="28092" xr:uid="{00000000-0005-0000-0000-00004D6E0000}"/>
    <cellStyle name="Porcentagem 3 3 2 2 7 3" xfId="28093" xr:uid="{00000000-0005-0000-0000-00004E6E0000}"/>
    <cellStyle name="Porcentagem 3 3 2 2 8" xfId="28094" xr:uid="{00000000-0005-0000-0000-00004F6E0000}"/>
    <cellStyle name="Porcentagem 3 3 2 2 9" xfId="28095" xr:uid="{00000000-0005-0000-0000-0000506E0000}"/>
    <cellStyle name="Porcentagem 3 3 2 3" xfId="28096" xr:uid="{00000000-0005-0000-0000-0000516E0000}"/>
    <cellStyle name="Porcentagem 3 3 2 3 10" xfId="28097" xr:uid="{00000000-0005-0000-0000-0000526E0000}"/>
    <cellStyle name="Porcentagem 3 3 2 3 2" xfId="28098" xr:uid="{00000000-0005-0000-0000-0000536E0000}"/>
    <cellStyle name="Porcentagem 3 3 2 3 2 2" xfId="28099" xr:uid="{00000000-0005-0000-0000-0000546E0000}"/>
    <cellStyle name="Porcentagem 3 3 2 3 2 2 2" xfId="28100" xr:uid="{00000000-0005-0000-0000-0000556E0000}"/>
    <cellStyle name="Porcentagem 3 3 2 3 2 2 2 2" xfId="28101" xr:uid="{00000000-0005-0000-0000-0000566E0000}"/>
    <cellStyle name="Porcentagem 3 3 2 3 2 2 2 3" xfId="28102" xr:uid="{00000000-0005-0000-0000-0000576E0000}"/>
    <cellStyle name="Porcentagem 3 3 2 3 2 2 3" xfId="28103" xr:uid="{00000000-0005-0000-0000-0000586E0000}"/>
    <cellStyle name="Porcentagem 3 3 2 3 2 2 4" xfId="28104" xr:uid="{00000000-0005-0000-0000-0000596E0000}"/>
    <cellStyle name="Porcentagem 3 3 2 3 2 3" xfId="28105" xr:uid="{00000000-0005-0000-0000-00005A6E0000}"/>
    <cellStyle name="Porcentagem 3 3 2 3 2 3 2" xfId="28106" xr:uid="{00000000-0005-0000-0000-00005B6E0000}"/>
    <cellStyle name="Porcentagem 3 3 2 3 2 3 2 2" xfId="28107" xr:uid="{00000000-0005-0000-0000-00005C6E0000}"/>
    <cellStyle name="Porcentagem 3 3 2 3 2 3 2 3" xfId="28108" xr:uid="{00000000-0005-0000-0000-00005D6E0000}"/>
    <cellStyle name="Porcentagem 3 3 2 3 2 3 3" xfId="28109" xr:uid="{00000000-0005-0000-0000-00005E6E0000}"/>
    <cellStyle name="Porcentagem 3 3 2 3 2 3 4" xfId="28110" xr:uid="{00000000-0005-0000-0000-00005F6E0000}"/>
    <cellStyle name="Porcentagem 3 3 2 3 2 4" xfId="28111" xr:uid="{00000000-0005-0000-0000-0000606E0000}"/>
    <cellStyle name="Porcentagem 3 3 2 3 2 4 2" xfId="28112" xr:uid="{00000000-0005-0000-0000-0000616E0000}"/>
    <cellStyle name="Porcentagem 3 3 2 3 2 4 2 2" xfId="28113" xr:uid="{00000000-0005-0000-0000-0000626E0000}"/>
    <cellStyle name="Porcentagem 3 3 2 3 2 4 2 3" xfId="28114" xr:uid="{00000000-0005-0000-0000-0000636E0000}"/>
    <cellStyle name="Porcentagem 3 3 2 3 2 4 3" xfId="28115" xr:uid="{00000000-0005-0000-0000-0000646E0000}"/>
    <cellStyle name="Porcentagem 3 3 2 3 2 4 4" xfId="28116" xr:uid="{00000000-0005-0000-0000-0000656E0000}"/>
    <cellStyle name="Porcentagem 3 3 2 3 2 5" xfId="28117" xr:uid="{00000000-0005-0000-0000-0000666E0000}"/>
    <cellStyle name="Porcentagem 3 3 2 3 2 5 2" xfId="28118" xr:uid="{00000000-0005-0000-0000-0000676E0000}"/>
    <cellStyle name="Porcentagem 3 3 2 3 2 5 3" xfId="28119" xr:uid="{00000000-0005-0000-0000-0000686E0000}"/>
    <cellStyle name="Porcentagem 3 3 2 3 2 6" xfId="28120" xr:uid="{00000000-0005-0000-0000-0000696E0000}"/>
    <cellStyle name="Porcentagem 3 3 2 3 2 7" xfId="28121" xr:uid="{00000000-0005-0000-0000-00006A6E0000}"/>
    <cellStyle name="Porcentagem 3 3 2 3 3" xfId="28122" xr:uid="{00000000-0005-0000-0000-00006B6E0000}"/>
    <cellStyle name="Porcentagem 3 3 2 3 4" xfId="28123" xr:uid="{00000000-0005-0000-0000-00006C6E0000}"/>
    <cellStyle name="Porcentagem 3 3 2 3 4 2" xfId="28124" xr:uid="{00000000-0005-0000-0000-00006D6E0000}"/>
    <cellStyle name="Porcentagem 3 3 2 3 4 2 2" xfId="28125" xr:uid="{00000000-0005-0000-0000-00006E6E0000}"/>
    <cellStyle name="Porcentagem 3 3 2 3 4 2 3" xfId="28126" xr:uid="{00000000-0005-0000-0000-00006F6E0000}"/>
    <cellStyle name="Porcentagem 3 3 2 3 4 3" xfId="28127" xr:uid="{00000000-0005-0000-0000-0000706E0000}"/>
    <cellStyle name="Porcentagem 3 3 2 3 4 4" xfId="28128" xr:uid="{00000000-0005-0000-0000-0000716E0000}"/>
    <cellStyle name="Porcentagem 3 3 2 3 5" xfId="28129" xr:uid="{00000000-0005-0000-0000-0000726E0000}"/>
    <cellStyle name="Porcentagem 3 3 2 3 5 2" xfId="28130" xr:uid="{00000000-0005-0000-0000-0000736E0000}"/>
    <cellStyle name="Porcentagem 3 3 2 3 5 2 2" xfId="28131" xr:uid="{00000000-0005-0000-0000-0000746E0000}"/>
    <cellStyle name="Porcentagem 3 3 2 3 5 2 3" xfId="28132" xr:uid="{00000000-0005-0000-0000-0000756E0000}"/>
    <cellStyle name="Porcentagem 3 3 2 3 5 3" xfId="28133" xr:uid="{00000000-0005-0000-0000-0000766E0000}"/>
    <cellStyle name="Porcentagem 3 3 2 3 5 4" xfId="28134" xr:uid="{00000000-0005-0000-0000-0000776E0000}"/>
    <cellStyle name="Porcentagem 3 3 2 3 6" xfId="28135" xr:uid="{00000000-0005-0000-0000-0000786E0000}"/>
    <cellStyle name="Porcentagem 3 3 2 3 6 2" xfId="28136" xr:uid="{00000000-0005-0000-0000-0000796E0000}"/>
    <cellStyle name="Porcentagem 3 3 2 3 6 2 2" xfId="28137" xr:uid="{00000000-0005-0000-0000-00007A6E0000}"/>
    <cellStyle name="Porcentagem 3 3 2 3 6 2 3" xfId="28138" xr:uid="{00000000-0005-0000-0000-00007B6E0000}"/>
    <cellStyle name="Porcentagem 3 3 2 3 6 3" xfId="28139" xr:uid="{00000000-0005-0000-0000-00007C6E0000}"/>
    <cellStyle name="Porcentagem 3 3 2 3 6 4" xfId="28140" xr:uid="{00000000-0005-0000-0000-00007D6E0000}"/>
    <cellStyle name="Porcentagem 3 3 2 3 7" xfId="28141" xr:uid="{00000000-0005-0000-0000-00007E6E0000}"/>
    <cellStyle name="Porcentagem 3 3 2 3 7 2" xfId="28142" xr:uid="{00000000-0005-0000-0000-00007F6E0000}"/>
    <cellStyle name="Porcentagem 3 3 2 3 7 3" xfId="28143" xr:uid="{00000000-0005-0000-0000-0000806E0000}"/>
    <cellStyle name="Porcentagem 3 3 2 3 8" xfId="28144" xr:uid="{00000000-0005-0000-0000-0000816E0000}"/>
    <cellStyle name="Porcentagem 3 3 2 3 9" xfId="28145" xr:uid="{00000000-0005-0000-0000-0000826E0000}"/>
    <cellStyle name="Porcentagem 3 3 2 4" xfId="28146" xr:uid="{00000000-0005-0000-0000-0000836E0000}"/>
    <cellStyle name="Porcentagem 3 3 2 4 2" xfId="28147" xr:uid="{00000000-0005-0000-0000-0000846E0000}"/>
    <cellStyle name="Porcentagem 3 3 2 4 2 2" xfId="28148" xr:uid="{00000000-0005-0000-0000-0000856E0000}"/>
    <cellStyle name="Porcentagem 3 3 2 4 2 2 2" xfId="28149" xr:uid="{00000000-0005-0000-0000-0000866E0000}"/>
    <cellStyle name="Porcentagem 3 3 2 4 2 2 3" xfId="28150" xr:uid="{00000000-0005-0000-0000-0000876E0000}"/>
    <cellStyle name="Porcentagem 3 3 2 4 2 3" xfId="28151" xr:uid="{00000000-0005-0000-0000-0000886E0000}"/>
    <cellStyle name="Porcentagem 3 3 2 4 2 4" xfId="28152" xr:uid="{00000000-0005-0000-0000-0000896E0000}"/>
    <cellStyle name="Porcentagem 3 3 2 4 3" xfId="28153" xr:uid="{00000000-0005-0000-0000-00008A6E0000}"/>
    <cellStyle name="Porcentagem 3 3 2 4 3 2" xfId="28154" xr:uid="{00000000-0005-0000-0000-00008B6E0000}"/>
    <cellStyle name="Porcentagem 3 3 2 4 3 2 2" xfId="28155" xr:uid="{00000000-0005-0000-0000-00008C6E0000}"/>
    <cellStyle name="Porcentagem 3 3 2 4 3 2 3" xfId="28156" xr:uid="{00000000-0005-0000-0000-00008D6E0000}"/>
    <cellStyle name="Porcentagem 3 3 2 4 3 3" xfId="28157" xr:uid="{00000000-0005-0000-0000-00008E6E0000}"/>
    <cellStyle name="Porcentagem 3 3 2 4 3 4" xfId="28158" xr:uid="{00000000-0005-0000-0000-00008F6E0000}"/>
    <cellStyle name="Porcentagem 3 3 2 4 4" xfId="28159" xr:uid="{00000000-0005-0000-0000-0000906E0000}"/>
    <cellStyle name="Porcentagem 3 3 2 4 4 2" xfId="28160" xr:uid="{00000000-0005-0000-0000-0000916E0000}"/>
    <cellStyle name="Porcentagem 3 3 2 4 4 2 2" xfId="28161" xr:uid="{00000000-0005-0000-0000-0000926E0000}"/>
    <cellStyle name="Porcentagem 3 3 2 4 4 2 3" xfId="28162" xr:uid="{00000000-0005-0000-0000-0000936E0000}"/>
    <cellStyle name="Porcentagem 3 3 2 4 4 3" xfId="28163" xr:uid="{00000000-0005-0000-0000-0000946E0000}"/>
    <cellStyle name="Porcentagem 3 3 2 4 4 4" xfId="28164" xr:uid="{00000000-0005-0000-0000-0000956E0000}"/>
    <cellStyle name="Porcentagem 3 3 2 4 5" xfId="28165" xr:uid="{00000000-0005-0000-0000-0000966E0000}"/>
    <cellStyle name="Porcentagem 3 3 2 4 5 2" xfId="28166" xr:uid="{00000000-0005-0000-0000-0000976E0000}"/>
    <cellStyle name="Porcentagem 3 3 2 4 5 3" xfId="28167" xr:uid="{00000000-0005-0000-0000-0000986E0000}"/>
    <cellStyle name="Porcentagem 3 3 2 4 6" xfId="28168" xr:uid="{00000000-0005-0000-0000-0000996E0000}"/>
    <cellStyle name="Porcentagem 3 3 2 4 7" xfId="28169" xr:uid="{00000000-0005-0000-0000-00009A6E0000}"/>
    <cellStyle name="Porcentagem 3 3 2 4 8" xfId="28170" xr:uid="{00000000-0005-0000-0000-00009B6E0000}"/>
    <cellStyle name="Porcentagem 3 3 2 5" xfId="28171" xr:uid="{00000000-0005-0000-0000-00009C6E0000}"/>
    <cellStyle name="Porcentagem 3 3 2 5 2" xfId="28172" xr:uid="{00000000-0005-0000-0000-00009D6E0000}"/>
    <cellStyle name="Porcentagem 3 3 2 5 2 2" xfId="28173" xr:uid="{00000000-0005-0000-0000-00009E6E0000}"/>
    <cellStyle name="Porcentagem 3 3 2 5 2 3" xfId="28174" xr:uid="{00000000-0005-0000-0000-00009F6E0000}"/>
    <cellStyle name="Porcentagem 3 3 2 5 3" xfId="28175" xr:uid="{00000000-0005-0000-0000-0000A06E0000}"/>
    <cellStyle name="Porcentagem 3 3 2 5 4" xfId="28176" xr:uid="{00000000-0005-0000-0000-0000A16E0000}"/>
    <cellStyle name="Porcentagem 3 3 2 6" xfId="28177" xr:uid="{00000000-0005-0000-0000-0000A26E0000}"/>
    <cellStyle name="Porcentagem 3 3 2 6 2" xfId="28178" xr:uid="{00000000-0005-0000-0000-0000A36E0000}"/>
    <cellStyle name="Porcentagem 3 3 2 6 2 2" xfId="28179" xr:uid="{00000000-0005-0000-0000-0000A46E0000}"/>
    <cellStyle name="Porcentagem 3 3 2 6 2 3" xfId="28180" xr:uid="{00000000-0005-0000-0000-0000A56E0000}"/>
    <cellStyle name="Porcentagem 3 3 2 6 3" xfId="28181" xr:uid="{00000000-0005-0000-0000-0000A66E0000}"/>
    <cellStyle name="Porcentagem 3 3 2 6 4" xfId="28182" xr:uid="{00000000-0005-0000-0000-0000A76E0000}"/>
    <cellStyle name="Porcentagem 3 3 2 7" xfId="28183" xr:uid="{00000000-0005-0000-0000-0000A86E0000}"/>
    <cellStyle name="Porcentagem 3 3 2 7 2" xfId="28184" xr:uid="{00000000-0005-0000-0000-0000A96E0000}"/>
    <cellStyle name="Porcentagem 3 3 2 7 2 2" xfId="28185" xr:uid="{00000000-0005-0000-0000-0000AA6E0000}"/>
    <cellStyle name="Porcentagem 3 3 2 7 2 3" xfId="28186" xr:uid="{00000000-0005-0000-0000-0000AB6E0000}"/>
    <cellStyle name="Porcentagem 3 3 2 7 3" xfId="28187" xr:uid="{00000000-0005-0000-0000-0000AC6E0000}"/>
    <cellStyle name="Porcentagem 3 3 2 7 4" xfId="28188" xr:uid="{00000000-0005-0000-0000-0000AD6E0000}"/>
    <cellStyle name="Porcentagem 3 3 2 8" xfId="28189" xr:uid="{00000000-0005-0000-0000-0000AE6E0000}"/>
    <cellStyle name="Porcentagem 3 3 2 8 2" xfId="28190" xr:uid="{00000000-0005-0000-0000-0000AF6E0000}"/>
    <cellStyle name="Porcentagem 3 3 2 8 3" xfId="28191" xr:uid="{00000000-0005-0000-0000-0000B06E0000}"/>
    <cellStyle name="Porcentagem 3 3 2 9" xfId="28192" xr:uid="{00000000-0005-0000-0000-0000B16E0000}"/>
    <cellStyle name="Porcentagem 3 3 20" xfId="28193" xr:uid="{00000000-0005-0000-0000-0000B26E0000}"/>
    <cellStyle name="Porcentagem 3 3 21" xfId="28194" xr:uid="{00000000-0005-0000-0000-0000B36E0000}"/>
    <cellStyle name="Porcentagem 3 3 3" xfId="28195" xr:uid="{00000000-0005-0000-0000-0000B46E0000}"/>
    <cellStyle name="Porcentagem 3 3 3 10" xfId="28196" xr:uid="{00000000-0005-0000-0000-0000B56E0000}"/>
    <cellStyle name="Porcentagem 3 3 3 11" xfId="28197" xr:uid="{00000000-0005-0000-0000-0000B66E0000}"/>
    <cellStyle name="Porcentagem 3 3 3 2" xfId="28198" xr:uid="{00000000-0005-0000-0000-0000B76E0000}"/>
    <cellStyle name="Porcentagem 3 3 3 2 2" xfId="28199" xr:uid="{00000000-0005-0000-0000-0000B86E0000}"/>
    <cellStyle name="Porcentagem 3 3 3 2 2 2" xfId="28200" xr:uid="{00000000-0005-0000-0000-0000B96E0000}"/>
    <cellStyle name="Porcentagem 3 3 3 2 2 2 2" xfId="28201" xr:uid="{00000000-0005-0000-0000-0000BA6E0000}"/>
    <cellStyle name="Porcentagem 3 3 3 2 2 2 2 2" xfId="28202" xr:uid="{00000000-0005-0000-0000-0000BB6E0000}"/>
    <cellStyle name="Porcentagem 3 3 3 2 2 2 2 3" xfId="28203" xr:uid="{00000000-0005-0000-0000-0000BC6E0000}"/>
    <cellStyle name="Porcentagem 3 3 3 2 2 2 3" xfId="28204" xr:uid="{00000000-0005-0000-0000-0000BD6E0000}"/>
    <cellStyle name="Porcentagem 3 3 3 2 2 2 4" xfId="28205" xr:uid="{00000000-0005-0000-0000-0000BE6E0000}"/>
    <cellStyle name="Porcentagem 3 3 3 2 2 3" xfId="28206" xr:uid="{00000000-0005-0000-0000-0000BF6E0000}"/>
    <cellStyle name="Porcentagem 3 3 3 2 2 3 2" xfId="28207" xr:uid="{00000000-0005-0000-0000-0000C06E0000}"/>
    <cellStyle name="Porcentagem 3 3 3 2 2 3 2 2" xfId="28208" xr:uid="{00000000-0005-0000-0000-0000C16E0000}"/>
    <cellStyle name="Porcentagem 3 3 3 2 2 3 2 3" xfId="28209" xr:uid="{00000000-0005-0000-0000-0000C26E0000}"/>
    <cellStyle name="Porcentagem 3 3 3 2 2 3 3" xfId="28210" xr:uid="{00000000-0005-0000-0000-0000C36E0000}"/>
    <cellStyle name="Porcentagem 3 3 3 2 2 3 4" xfId="28211" xr:uid="{00000000-0005-0000-0000-0000C46E0000}"/>
    <cellStyle name="Porcentagem 3 3 3 2 2 4" xfId="28212" xr:uid="{00000000-0005-0000-0000-0000C56E0000}"/>
    <cellStyle name="Porcentagem 3 3 3 2 2 4 2" xfId="28213" xr:uid="{00000000-0005-0000-0000-0000C66E0000}"/>
    <cellStyle name="Porcentagem 3 3 3 2 2 4 2 2" xfId="28214" xr:uid="{00000000-0005-0000-0000-0000C76E0000}"/>
    <cellStyle name="Porcentagem 3 3 3 2 2 4 2 3" xfId="28215" xr:uid="{00000000-0005-0000-0000-0000C86E0000}"/>
    <cellStyle name="Porcentagem 3 3 3 2 2 4 3" xfId="28216" xr:uid="{00000000-0005-0000-0000-0000C96E0000}"/>
    <cellStyle name="Porcentagem 3 3 3 2 2 4 4" xfId="28217" xr:uid="{00000000-0005-0000-0000-0000CA6E0000}"/>
    <cellStyle name="Porcentagem 3 3 3 2 2 5" xfId="28218" xr:uid="{00000000-0005-0000-0000-0000CB6E0000}"/>
    <cellStyle name="Porcentagem 3 3 3 2 2 5 2" xfId="28219" xr:uid="{00000000-0005-0000-0000-0000CC6E0000}"/>
    <cellStyle name="Porcentagem 3 3 3 2 2 5 3" xfId="28220" xr:uid="{00000000-0005-0000-0000-0000CD6E0000}"/>
    <cellStyle name="Porcentagem 3 3 3 2 2 6" xfId="28221" xr:uid="{00000000-0005-0000-0000-0000CE6E0000}"/>
    <cellStyle name="Porcentagem 3 3 3 2 2 7" xfId="28222" xr:uid="{00000000-0005-0000-0000-0000CF6E0000}"/>
    <cellStyle name="Porcentagem 3 3 3 2 3" xfId="28223" xr:uid="{00000000-0005-0000-0000-0000D06E0000}"/>
    <cellStyle name="Porcentagem 3 3 3 2 3 2" xfId="28224" xr:uid="{00000000-0005-0000-0000-0000D16E0000}"/>
    <cellStyle name="Porcentagem 3 3 3 2 3 2 2" xfId="28225" xr:uid="{00000000-0005-0000-0000-0000D26E0000}"/>
    <cellStyle name="Porcentagem 3 3 3 2 3 2 3" xfId="28226" xr:uid="{00000000-0005-0000-0000-0000D36E0000}"/>
    <cellStyle name="Porcentagem 3 3 3 2 3 3" xfId="28227" xr:uid="{00000000-0005-0000-0000-0000D46E0000}"/>
    <cellStyle name="Porcentagem 3 3 3 2 3 4" xfId="28228" xr:uid="{00000000-0005-0000-0000-0000D56E0000}"/>
    <cellStyle name="Porcentagem 3 3 3 2 4" xfId="28229" xr:uid="{00000000-0005-0000-0000-0000D66E0000}"/>
    <cellStyle name="Porcentagem 3 3 3 2 4 2" xfId="28230" xr:uid="{00000000-0005-0000-0000-0000D76E0000}"/>
    <cellStyle name="Porcentagem 3 3 3 2 4 2 2" xfId="28231" xr:uid="{00000000-0005-0000-0000-0000D86E0000}"/>
    <cellStyle name="Porcentagem 3 3 3 2 4 2 3" xfId="28232" xr:uid="{00000000-0005-0000-0000-0000D96E0000}"/>
    <cellStyle name="Porcentagem 3 3 3 2 4 3" xfId="28233" xr:uid="{00000000-0005-0000-0000-0000DA6E0000}"/>
    <cellStyle name="Porcentagem 3 3 3 2 4 4" xfId="28234" xr:uid="{00000000-0005-0000-0000-0000DB6E0000}"/>
    <cellStyle name="Porcentagem 3 3 3 2 5" xfId="28235" xr:uid="{00000000-0005-0000-0000-0000DC6E0000}"/>
    <cellStyle name="Porcentagem 3 3 3 2 5 2" xfId="28236" xr:uid="{00000000-0005-0000-0000-0000DD6E0000}"/>
    <cellStyle name="Porcentagem 3 3 3 2 5 2 2" xfId="28237" xr:uid="{00000000-0005-0000-0000-0000DE6E0000}"/>
    <cellStyle name="Porcentagem 3 3 3 2 5 2 3" xfId="28238" xr:uid="{00000000-0005-0000-0000-0000DF6E0000}"/>
    <cellStyle name="Porcentagem 3 3 3 2 5 3" xfId="28239" xr:uid="{00000000-0005-0000-0000-0000E06E0000}"/>
    <cellStyle name="Porcentagem 3 3 3 2 5 4" xfId="28240" xr:uid="{00000000-0005-0000-0000-0000E16E0000}"/>
    <cellStyle name="Porcentagem 3 3 3 2 6" xfId="28241" xr:uid="{00000000-0005-0000-0000-0000E26E0000}"/>
    <cellStyle name="Porcentagem 3 3 3 2 6 2" xfId="28242" xr:uid="{00000000-0005-0000-0000-0000E36E0000}"/>
    <cellStyle name="Porcentagem 3 3 3 2 6 3" xfId="28243" xr:uid="{00000000-0005-0000-0000-0000E46E0000}"/>
    <cellStyle name="Porcentagem 3 3 3 2 7" xfId="28244" xr:uid="{00000000-0005-0000-0000-0000E56E0000}"/>
    <cellStyle name="Porcentagem 3 3 3 2 8" xfId="28245" xr:uid="{00000000-0005-0000-0000-0000E66E0000}"/>
    <cellStyle name="Porcentagem 3 3 3 2 9" xfId="28246" xr:uid="{00000000-0005-0000-0000-0000E76E0000}"/>
    <cellStyle name="Porcentagem 3 3 3 3" xfId="28247" xr:uid="{00000000-0005-0000-0000-0000E86E0000}"/>
    <cellStyle name="Porcentagem 3 3 3 3 2" xfId="28248" xr:uid="{00000000-0005-0000-0000-0000E96E0000}"/>
    <cellStyle name="Porcentagem 3 3 3 3 2 2" xfId="28249" xr:uid="{00000000-0005-0000-0000-0000EA6E0000}"/>
    <cellStyle name="Porcentagem 3 3 3 3 2 2 2" xfId="28250" xr:uid="{00000000-0005-0000-0000-0000EB6E0000}"/>
    <cellStyle name="Porcentagem 3 3 3 3 2 2 3" xfId="28251" xr:uid="{00000000-0005-0000-0000-0000EC6E0000}"/>
    <cellStyle name="Porcentagem 3 3 3 3 2 3" xfId="28252" xr:uid="{00000000-0005-0000-0000-0000ED6E0000}"/>
    <cellStyle name="Porcentagem 3 3 3 3 2 4" xfId="28253" xr:uid="{00000000-0005-0000-0000-0000EE6E0000}"/>
    <cellStyle name="Porcentagem 3 3 3 3 3" xfId="28254" xr:uid="{00000000-0005-0000-0000-0000EF6E0000}"/>
    <cellStyle name="Porcentagem 3 3 3 3 3 2" xfId="28255" xr:uid="{00000000-0005-0000-0000-0000F06E0000}"/>
    <cellStyle name="Porcentagem 3 3 3 3 3 2 2" xfId="28256" xr:uid="{00000000-0005-0000-0000-0000F16E0000}"/>
    <cellStyle name="Porcentagem 3 3 3 3 3 2 3" xfId="28257" xr:uid="{00000000-0005-0000-0000-0000F26E0000}"/>
    <cellStyle name="Porcentagem 3 3 3 3 3 3" xfId="28258" xr:uid="{00000000-0005-0000-0000-0000F36E0000}"/>
    <cellStyle name="Porcentagem 3 3 3 3 3 4" xfId="28259" xr:uid="{00000000-0005-0000-0000-0000F46E0000}"/>
    <cellStyle name="Porcentagem 3 3 3 3 4" xfId="28260" xr:uid="{00000000-0005-0000-0000-0000F56E0000}"/>
    <cellStyle name="Porcentagem 3 3 3 3 4 2" xfId="28261" xr:uid="{00000000-0005-0000-0000-0000F66E0000}"/>
    <cellStyle name="Porcentagem 3 3 3 3 4 2 2" xfId="28262" xr:uid="{00000000-0005-0000-0000-0000F76E0000}"/>
    <cellStyle name="Porcentagem 3 3 3 3 4 2 3" xfId="28263" xr:uid="{00000000-0005-0000-0000-0000F86E0000}"/>
    <cellStyle name="Porcentagem 3 3 3 3 4 3" xfId="28264" xr:uid="{00000000-0005-0000-0000-0000F96E0000}"/>
    <cellStyle name="Porcentagem 3 3 3 3 4 4" xfId="28265" xr:uid="{00000000-0005-0000-0000-0000FA6E0000}"/>
    <cellStyle name="Porcentagem 3 3 3 3 5" xfId="28266" xr:uid="{00000000-0005-0000-0000-0000FB6E0000}"/>
    <cellStyle name="Porcentagem 3 3 3 3 5 2" xfId="28267" xr:uid="{00000000-0005-0000-0000-0000FC6E0000}"/>
    <cellStyle name="Porcentagem 3 3 3 3 5 3" xfId="28268" xr:uid="{00000000-0005-0000-0000-0000FD6E0000}"/>
    <cellStyle name="Porcentagem 3 3 3 3 6" xfId="28269" xr:uid="{00000000-0005-0000-0000-0000FE6E0000}"/>
    <cellStyle name="Porcentagem 3 3 3 3 7" xfId="28270" xr:uid="{00000000-0005-0000-0000-0000FF6E0000}"/>
    <cellStyle name="Porcentagem 3 3 3 4" xfId="28271" xr:uid="{00000000-0005-0000-0000-0000006F0000}"/>
    <cellStyle name="Porcentagem 3 3 3 5" xfId="28272" xr:uid="{00000000-0005-0000-0000-0000016F0000}"/>
    <cellStyle name="Porcentagem 3 3 3 5 2" xfId="28273" xr:uid="{00000000-0005-0000-0000-0000026F0000}"/>
    <cellStyle name="Porcentagem 3 3 3 5 2 2" xfId="28274" xr:uid="{00000000-0005-0000-0000-0000036F0000}"/>
    <cellStyle name="Porcentagem 3 3 3 5 2 3" xfId="28275" xr:uid="{00000000-0005-0000-0000-0000046F0000}"/>
    <cellStyle name="Porcentagem 3 3 3 5 3" xfId="28276" xr:uid="{00000000-0005-0000-0000-0000056F0000}"/>
    <cellStyle name="Porcentagem 3 3 3 5 4" xfId="28277" xr:uid="{00000000-0005-0000-0000-0000066F0000}"/>
    <cellStyle name="Porcentagem 3 3 3 6" xfId="28278" xr:uid="{00000000-0005-0000-0000-0000076F0000}"/>
    <cellStyle name="Porcentagem 3 3 3 6 2" xfId="28279" xr:uid="{00000000-0005-0000-0000-0000086F0000}"/>
    <cellStyle name="Porcentagem 3 3 3 6 2 2" xfId="28280" xr:uid="{00000000-0005-0000-0000-0000096F0000}"/>
    <cellStyle name="Porcentagem 3 3 3 6 2 3" xfId="28281" xr:uid="{00000000-0005-0000-0000-00000A6F0000}"/>
    <cellStyle name="Porcentagem 3 3 3 6 3" xfId="28282" xr:uid="{00000000-0005-0000-0000-00000B6F0000}"/>
    <cellStyle name="Porcentagem 3 3 3 6 4" xfId="28283" xr:uid="{00000000-0005-0000-0000-00000C6F0000}"/>
    <cellStyle name="Porcentagem 3 3 3 7" xfId="28284" xr:uid="{00000000-0005-0000-0000-00000D6F0000}"/>
    <cellStyle name="Porcentagem 3 3 3 7 2" xfId="28285" xr:uid="{00000000-0005-0000-0000-00000E6F0000}"/>
    <cellStyle name="Porcentagem 3 3 3 7 2 2" xfId="28286" xr:uid="{00000000-0005-0000-0000-00000F6F0000}"/>
    <cellStyle name="Porcentagem 3 3 3 7 2 3" xfId="28287" xr:uid="{00000000-0005-0000-0000-0000106F0000}"/>
    <cellStyle name="Porcentagem 3 3 3 7 3" xfId="28288" xr:uid="{00000000-0005-0000-0000-0000116F0000}"/>
    <cellStyle name="Porcentagem 3 3 3 7 4" xfId="28289" xr:uid="{00000000-0005-0000-0000-0000126F0000}"/>
    <cellStyle name="Porcentagem 3 3 3 8" xfId="28290" xr:uid="{00000000-0005-0000-0000-0000136F0000}"/>
    <cellStyle name="Porcentagem 3 3 3 8 2" xfId="28291" xr:uid="{00000000-0005-0000-0000-0000146F0000}"/>
    <cellStyle name="Porcentagem 3 3 3 8 3" xfId="28292" xr:uid="{00000000-0005-0000-0000-0000156F0000}"/>
    <cellStyle name="Porcentagem 3 3 3 9" xfId="28293" xr:uid="{00000000-0005-0000-0000-0000166F0000}"/>
    <cellStyle name="Porcentagem 3 3 4" xfId="28294" xr:uid="{00000000-0005-0000-0000-0000176F0000}"/>
    <cellStyle name="Porcentagem 3 3 4 10" xfId="28295" xr:uid="{00000000-0005-0000-0000-0000186F0000}"/>
    <cellStyle name="Porcentagem 3 3 4 2" xfId="28296" xr:uid="{00000000-0005-0000-0000-0000196F0000}"/>
    <cellStyle name="Porcentagem 3 3 4 2 2" xfId="28297" xr:uid="{00000000-0005-0000-0000-00001A6F0000}"/>
    <cellStyle name="Porcentagem 3 3 4 2 2 2" xfId="28298" xr:uid="{00000000-0005-0000-0000-00001B6F0000}"/>
    <cellStyle name="Porcentagem 3 3 4 2 2 2 2" xfId="28299" xr:uid="{00000000-0005-0000-0000-00001C6F0000}"/>
    <cellStyle name="Porcentagem 3 3 4 2 2 2 3" xfId="28300" xr:uid="{00000000-0005-0000-0000-00001D6F0000}"/>
    <cellStyle name="Porcentagem 3 3 4 2 2 3" xfId="28301" xr:uid="{00000000-0005-0000-0000-00001E6F0000}"/>
    <cellStyle name="Porcentagem 3 3 4 2 2 4" xfId="28302" xr:uid="{00000000-0005-0000-0000-00001F6F0000}"/>
    <cellStyle name="Porcentagem 3 3 4 2 3" xfId="28303" xr:uid="{00000000-0005-0000-0000-0000206F0000}"/>
    <cellStyle name="Porcentagem 3 3 4 2 3 2" xfId="28304" xr:uid="{00000000-0005-0000-0000-0000216F0000}"/>
    <cellStyle name="Porcentagem 3 3 4 2 3 2 2" xfId="28305" xr:uid="{00000000-0005-0000-0000-0000226F0000}"/>
    <cellStyle name="Porcentagem 3 3 4 2 3 2 3" xfId="28306" xr:uid="{00000000-0005-0000-0000-0000236F0000}"/>
    <cellStyle name="Porcentagem 3 3 4 2 3 3" xfId="28307" xr:uid="{00000000-0005-0000-0000-0000246F0000}"/>
    <cellStyle name="Porcentagem 3 3 4 2 3 4" xfId="28308" xr:uid="{00000000-0005-0000-0000-0000256F0000}"/>
    <cellStyle name="Porcentagem 3 3 4 2 4" xfId="28309" xr:uid="{00000000-0005-0000-0000-0000266F0000}"/>
    <cellStyle name="Porcentagem 3 3 4 2 4 2" xfId="28310" xr:uid="{00000000-0005-0000-0000-0000276F0000}"/>
    <cellStyle name="Porcentagem 3 3 4 2 4 2 2" xfId="28311" xr:uid="{00000000-0005-0000-0000-0000286F0000}"/>
    <cellStyle name="Porcentagem 3 3 4 2 4 2 3" xfId="28312" xr:uid="{00000000-0005-0000-0000-0000296F0000}"/>
    <cellStyle name="Porcentagem 3 3 4 2 4 3" xfId="28313" xr:uid="{00000000-0005-0000-0000-00002A6F0000}"/>
    <cellStyle name="Porcentagem 3 3 4 2 4 4" xfId="28314" xr:uid="{00000000-0005-0000-0000-00002B6F0000}"/>
    <cellStyle name="Porcentagem 3 3 4 2 5" xfId="28315" xr:uid="{00000000-0005-0000-0000-00002C6F0000}"/>
    <cellStyle name="Porcentagem 3 3 4 2 5 2" xfId="28316" xr:uid="{00000000-0005-0000-0000-00002D6F0000}"/>
    <cellStyle name="Porcentagem 3 3 4 2 5 3" xfId="28317" xr:uid="{00000000-0005-0000-0000-00002E6F0000}"/>
    <cellStyle name="Porcentagem 3 3 4 2 6" xfId="28318" xr:uid="{00000000-0005-0000-0000-00002F6F0000}"/>
    <cellStyle name="Porcentagem 3 3 4 2 7" xfId="28319" xr:uid="{00000000-0005-0000-0000-0000306F0000}"/>
    <cellStyle name="Porcentagem 3 3 4 3" xfId="28320" xr:uid="{00000000-0005-0000-0000-0000316F0000}"/>
    <cellStyle name="Porcentagem 3 3 4 4" xfId="28321" xr:uid="{00000000-0005-0000-0000-0000326F0000}"/>
    <cellStyle name="Porcentagem 3 3 4 4 2" xfId="28322" xr:uid="{00000000-0005-0000-0000-0000336F0000}"/>
    <cellStyle name="Porcentagem 3 3 4 4 2 2" xfId="28323" xr:uid="{00000000-0005-0000-0000-0000346F0000}"/>
    <cellStyle name="Porcentagem 3 3 4 4 2 3" xfId="28324" xr:uid="{00000000-0005-0000-0000-0000356F0000}"/>
    <cellStyle name="Porcentagem 3 3 4 4 3" xfId="28325" xr:uid="{00000000-0005-0000-0000-0000366F0000}"/>
    <cellStyle name="Porcentagem 3 3 4 4 4" xfId="28326" xr:uid="{00000000-0005-0000-0000-0000376F0000}"/>
    <cellStyle name="Porcentagem 3 3 4 5" xfId="28327" xr:uid="{00000000-0005-0000-0000-0000386F0000}"/>
    <cellStyle name="Porcentagem 3 3 4 5 2" xfId="28328" xr:uid="{00000000-0005-0000-0000-0000396F0000}"/>
    <cellStyle name="Porcentagem 3 3 4 5 2 2" xfId="28329" xr:uid="{00000000-0005-0000-0000-00003A6F0000}"/>
    <cellStyle name="Porcentagem 3 3 4 5 2 3" xfId="28330" xr:uid="{00000000-0005-0000-0000-00003B6F0000}"/>
    <cellStyle name="Porcentagem 3 3 4 5 3" xfId="28331" xr:uid="{00000000-0005-0000-0000-00003C6F0000}"/>
    <cellStyle name="Porcentagem 3 3 4 5 4" xfId="28332" xr:uid="{00000000-0005-0000-0000-00003D6F0000}"/>
    <cellStyle name="Porcentagem 3 3 4 6" xfId="28333" xr:uid="{00000000-0005-0000-0000-00003E6F0000}"/>
    <cellStyle name="Porcentagem 3 3 4 6 2" xfId="28334" xr:uid="{00000000-0005-0000-0000-00003F6F0000}"/>
    <cellStyle name="Porcentagem 3 3 4 6 2 2" xfId="28335" xr:uid="{00000000-0005-0000-0000-0000406F0000}"/>
    <cellStyle name="Porcentagem 3 3 4 6 2 3" xfId="28336" xr:uid="{00000000-0005-0000-0000-0000416F0000}"/>
    <cellStyle name="Porcentagem 3 3 4 6 3" xfId="28337" xr:uid="{00000000-0005-0000-0000-0000426F0000}"/>
    <cellStyle name="Porcentagem 3 3 4 6 4" xfId="28338" xr:uid="{00000000-0005-0000-0000-0000436F0000}"/>
    <cellStyle name="Porcentagem 3 3 4 7" xfId="28339" xr:uid="{00000000-0005-0000-0000-0000446F0000}"/>
    <cellStyle name="Porcentagem 3 3 4 7 2" xfId="28340" xr:uid="{00000000-0005-0000-0000-0000456F0000}"/>
    <cellStyle name="Porcentagem 3 3 4 7 3" xfId="28341" xr:uid="{00000000-0005-0000-0000-0000466F0000}"/>
    <cellStyle name="Porcentagem 3 3 4 8" xfId="28342" xr:uid="{00000000-0005-0000-0000-0000476F0000}"/>
    <cellStyle name="Porcentagem 3 3 4 9" xfId="28343" xr:uid="{00000000-0005-0000-0000-0000486F0000}"/>
    <cellStyle name="Porcentagem 3 3 5" xfId="28344" xr:uid="{00000000-0005-0000-0000-0000496F0000}"/>
    <cellStyle name="Porcentagem 3 3 5 2" xfId="28345" xr:uid="{00000000-0005-0000-0000-00004A6F0000}"/>
    <cellStyle name="Porcentagem 3 3 5 3" xfId="28346" xr:uid="{00000000-0005-0000-0000-00004B6F0000}"/>
    <cellStyle name="Porcentagem 3 3 5 3 2" xfId="28347" xr:uid="{00000000-0005-0000-0000-00004C6F0000}"/>
    <cellStyle name="Porcentagem 3 3 5 3 2 2" xfId="28348" xr:uid="{00000000-0005-0000-0000-00004D6F0000}"/>
    <cellStyle name="Porcentagem 3 3 5 3 2 2 2" xfId="28349" xr:uid="{00000000-0005-0000-0000-00004E6F0000}"/>
    <cellStyle name="Porcentagem 3 3 5 3 2 2 3" xfId="28350" xr:uid="{00000000-0005-0000-0000-00004F6F0000}"/>
    <cellStyle name="Porcentagem 3 3 5 3 2 3" xfId="28351" xr:uid="{00000000-0005-0000-0000-0000506F0000}"/>
    <cellStyle name="Porcentagem 3 3 5 3 2 4" xfId="28352" xr:uid="{00000000-0005-0000-0000-0000516F0000}"/>
    <cellStyle name="Porcentagem 3 3 5 3 3" xfId="28353" xr:uid="{00000000-0005-0000-0000-0000526F0000}"/>
    <cellStyle name="Porcentagem 3 3 5 3 3 2" xfId="28354" xr:uid="{00000000-0005-0000-0000-0000536F0000}"/>
    <cellStyle name="Porcentagem 3 3 5 3 3 2 2" xfId="28355" xr:uid="{00000000-0005-0000-0000-0000546F0000}"/>
    <cellStyle name="Porcentagem 3 3 5 3 3 2 3" xfId="28356" xr:uid="{00000000-0005-0000-0000-0000556F0000}"/>
    <cellStyle name="Porcentagem 3 3 5 3 3 3" xfId="28357" xr:uid="{00000000-0005-0000-0000-0000566F0000}"/>
    <cellStyle name="Porcentagem 3 3 5 3 3 4" xfId="28358" xr:uid="{00000000-0005-0000-0000-0000576F0000}"/>
    <cellStyle name="Porcentagem 3 3 5 3 4" xfId="28359" xr:uid="{00000000-0005-0000-0000-0000586F0000}"/>
    <cellStyle name="Porcentagem 3 3 5 3 4 2" xfId="28360" xr:uid="{00000000-0005-0000-0000-0000596F0000}"/>
    <cellStyle name="Porcentagem 3 3 5 3 4 2 2" xfId="28361" xr:uid="{00000000-0005-0000-0000-00005A6F0000}"/>
    <cellStyle name="Porcentagem 3 3 5 3 4 2 3" xfId="28362" xr:uid="{00000000-0005-0000-0000-00005B6F0000}"/>
    <cellStyle name="Porcentagem 3 3 5 3 4 3" xfId="28363" xr:uid="{00000000-0005-0000-0000-00005C6F0000}"/>
    <cellStyle name="Porcentagem 3 3 5 3 4 4" xfId="28364" xr:uid="{00000000-0005-0000-0000-00005D6F0000}"/>
    <cellStyle name="Porcentagem 3 3 5 3 5" xfId="28365" xr:uid="{00000000-0005-0000-0000-00005E6F0000}"/>
    <cellStyle name="Porcentagem 3 3 5 3 5 2" xfId="28366" xr:uid="{00000000-0005-0000-0000-00005F6F0000}"/>
    <cellStyle name="Porcentagem 3 3 5 3 5 3" xfId="28367" xr:uid="{00000000-0005-0000-0000-0000606F0000}"/>
    <cellStyle name="Porcentagem 3 3 5 3 6" xfId="28368" xr:uid="{00000000-0005-0000-0000-0000616F0000}"/>
    <cellStyle name="Porcentagem 3 3 5 3 7" xfId="28369" xr:uid="{00000000-0005-0000-0000-0000626F0000}"/>
    <cellStyle name="Porcentagem 3 3 6" xfId="28370" xr:uid="{00000000-0005-0000-0000-0000636F0000}"/>
    <cellStyle name="Porcentagem 3 3 6 2" xfId="28371" xr:uid="{00000000-0005-0000-0000-0000646F0000}"/>
    <cellStyle name="Porcentagem 3 3 6 2 2" xfId="28372" xr:uid="{00000000-0005-0000-0000-0000656F0000}"/>
    <cellStyle name="Porcentagem 3 3 6 2 2 2" xfId="28373" xr:uid="{00000000-0005-0000-0000-0000666F0000}"/>
    <cellStyle name="Porcentagem 3 3 6 2 2 2 2" xfId="28374" xr:uid="{00000000-0005-0000-0000-0000676F0000}"/>
    <cellStyle name="Porcentagem 3 3 6 2 2 2 3" xfId="28375" xr:uid="{00000000-0005-0000-0000-0000686F0000}"/>
    <cellStyle name="Porcentagem 3 3 6 2 2 3" xfId="28376" xr:uid="{00000000-0005-0000-0000-0000696F0000}"/>
    <cellStyle name="Porcentagem 3 3 6 2 2 4" xfId="28377" xr:uid="{00000000-0005-0000-0000-00006A6F0000}"/>
    <cellStyle name="Porcentagem 3 3 6 2 3" xfId="28378" xr:uid="{00000000-0005-0000-0000-00006B6F0000}"/>
    <cellStyle name="Porcentagem 3 3 6 2 3 2" xfId="28379" xr:uid="{00000000-0005-0000-0000-00006C6F0000}"/>
    <cellStyle name="Porcentagem 3 3 6 2 3 2 2" xfId="28380" xr:uid="{00000000-0005-0000-0000-00006D6F0000}"/>
    <cellStyle name="Porcentagem 3 3 6 2 3 2 3" xfId="28381" xr:uid="{00000000-0005-0000-0000-00006E6F0000}"/>
    <cellStyle name="Porcentagem 3 3 6 2 3 3" xfId="28382" xr:uid="{00000000-0005-0000-0000-00006F6F0000}"/>
    <cellStyle name="Porcentagem 3 3 6 2 3 4" xfId="28383" xr:uid="{00000000-0005-0000-0000-0000706F0000}"/>
    <cellStyle name="Porcentagem 3 3 6 2 4" xfId="28384" xr:uid="{00000000-0005-0000-0000-0000716F0000}"/>
    <cellStyle name="Porcentagem 3 3 6 2 4 2" xfId="28385" xr:uid="{00000000-0005-0000-0000-0000726F0000}"/>
    <cellStyle name="Porcentagem 3 3 6 2 4 2 2" xfId="28386" xr:uid="{00000000-0005-0000-0000-0000736F0000}"/>
    <cellStyle name="Porcentagem 3 3 6 2 4 2 3" xfId="28387" xr:uid="{00000000-0005-0000-0000-0000746F0000}"/>
    <cellStyle name="Porcentagem 3 3 6 2 4 3" xfId="28388" xr:uid="{00000000-0005-0000-0000-0000756F0000}"/>
    <cellStyle name="Porcentagem 3 3 6 2 4 4" xfId="28389" xr:uid="{00000000-0005-0000-0000-0000766F0000}"/>
    <cellStyle name="Porcentagem 3 3 6 2 5" xfId="28390" xr:uid="{00000000-0005-0000-0000-0000776F0000}"/>
    <cellStyle name="Porcentagem 3 3 6 2 5 2" xfId="28391" xr:uid="{00000000-0005-0000-0000-0000786F0000}"/>
    <cellStyle name="Porcentagem 3 3 6 2 5 3" xfId="28392" xr:uid="{00000000-0005-0000-0000-0000796F0000}"/>
    <cellStyle name="Porcentagem 3 3 6 2 6" xfId="28393" xr:uid="{00000000-0005-0000-0000-00007A6F0000}"/>
    <cellStyle name="Porcentagem 3 3 6 2 7" xfId="28394" xr:uid="{00000000-0005-0000-0000-00007B6F0000}"/>
    <cellStyle name="Porcentagem 3 3 6 3" xfId="28395" xr:uid="{00000000-0005-0000-0000-00007C6F0000}"/>
    <cellStyle name="Porcentagem 3 3 6 3 2" xfId="28396" xr:uid="{00000000-0005-0000-0000-00007D6F0000}"/>
    <cellStyle name="Porcentagem 3 3 6 3 2 2" xfId="28397" xr:uid="{00000000-0005-0000-0000-00007E6F0000}"/>
    <cellStyle name="Porcentagem 3 3 6 3 2 3" xfId="28398" xr:uid="{00000000-0005-0000-0000-00007F6F0000}"/>
    <cellStyle name="Porcentagem 3 3 6 3 3" xfId="28399" xr:uid="{00000000-0005-0000-0000-0000806F0000}"/>
    <cellStyle name="Porcentagem 3 3 6 3 4" xfId="28400" xr:uid="{00000000-0005-0000-0000-0000816F0000}"/>
    <cellStyle name="Porcentagem 3 3 6 4" xfId="28401" xr:uid="{00000000-0005-0000-0000-0000826F0000}"/>
    <cellStyle name="Porcentagem 3 3 6 4 2" xfId="28402" xr:uid="{00000000-0005-0000-0000-0000836F0000}"/>
    <cellStyle name="Porcentagem 3 3 6 4 2 2" xfId="28403" xr:uid="{00000000-0005-0000-0000-0000846F0000}"/>
    <cellStyle name="Porcentagem 3 3 6 4 2 3" xfId="28404" xr:uid="{00000000-0005-0000-0000-0000856F0000}"/>
    <cellStyle name="Porcentagem 3 3 6 4 3" xfId="28405" xr:uid="{00000000-0005-0000-0000-0000866F0000}"/>
    <cellStyle name="Porcentagem 3 3 6 4 4" xfId="28406" xr:uid="{00000000-0005-0000-0000-0000876F0000}"/>
    <cellStyle name="Porcentagem 3 3 6 5" xfId="28407" xr:uid="{00000000-0005-0000-0000-0000886F0000}"/>
    <cellStyle name="Porcentagem 3 3 6 5 2" xfId="28408" xr:uid="{00000000-0005-0000-0000-0000896F0000}"/>
    <cellStyle name="Porcentagem 3 3 6 5 2 2" xfId="28409" xr:uid="{00000000-0005-0000-0000-00008A6F0000}"/>
    <cellStyle name="Porcentagem 3 3 6 5 2 3" xfId="28410" xr:uid="{00000000-0005-0000-0000-00008B6F0000}"/>
    <cellStyle name="Porcentagem 3 3 6 5 3" xfId="28411" xr:uid="{00000000-0005-0000-0000-00008C6F0000}"/>
    <cellStyle name="Porcentagem 3 3 6 5 4" xfId="28412" xr:uid="{00000000-0005-0000-0000-00008D6F0000}"/>
    <cellStyle name="Porcentagem 3 3 6 6" xfId="28413" xr:uid="{00000000-0005-0000-0000-00008E6F0000}"/>
    <cellStyle name="Porcentagem 3 3 6 6 2" xfId="28414" xr:uid="{00000000-0005-0000-0000-00008F6F0000}"/>
    <cellStyle name="Porcentagem 3 3 6 6 3" xfId="28415" xr:uid="{00000000-0005-0000-0000-0000906F0000}"/>
    <cellStyle name="Porcentagem 3 3 6 7" xfId="28416" xr:uid="{00000000-0005-0000-0000-0000916F0000}"/>
    <cellStyle name="Porcentagem 3 3 6 8" xfId="28417" xr:uid="{00000000-0005-0000-0000-0000926F0000}"/>
    <cellStyle name="Porcentagem 3 3 6 9" xfId="28418" xr:uid="{00000000-0005-0000-0000-0000936F0000}"/>
    <cellStyle name="Porcentagem 3 3 7" xfId="28419" xr:uid="{00000000-0005-0000-0000-0000946F0000}"/>
    <cellStyle name="Porcentagem 3 3 7 2" xfId="28420" xr:uid="{00000000-0005-0000-0000-0000956F0000}"/>
    <cellStyle name="Porcentagem 3 3 7 2 2" xfId="28421" xr:uid="{00000000-0005-0000-0000-0000966F0000}"/>
    <cellStyle name="Porcentagem 3 3 7 2 2 2" xfId="28422" xr:uid="{00000000-0005-0000-0000-0000976F0000}"/>
    <cellStyle name="Porcentagem 3 3 7 2 2 2 2" xfId="28423" xr:uid="{00000000-0005-0000-0000-0000986F0000}"/>
    <cellStyle name="Porcentagem 3 3 7 2 2 2 3" xfId="28424" xr:uid="{00000000-0005-0000-0000-0000996F0000}"/>
    <cellStyle name="Porcentagem 3 3 7 2 2 3" xfId="28425" xr:uid="{00000000-0005-0000-0000-00009A6F0000}"/>
    <cellStyle name="Porcentagem 3 3 7 2 2 4" xfId="28426" xr:uid="{00000000-0005-0000-0000-00009B6F0000}"/>
    <cellStyle name="Porcentagem 3 3 7 2 3" xfId="28427" xr:uid="{00000000-0005-0000-0000-00009C6F0000}"/>
    <cellStyle name="Porcentagem 3 3 7 2 3 2" xfId="28428" xr:uid="{00000000-0005-0000-0000-00009D6F0000}"/>
    <cellStyle name="Porcentagem 3 3 7 2 3 2 2" xfId="28429" xr:uid="{00000000-0005-0000-0000-00009E6F0000}"/>
    <cellStyle name="Porcentagem 3 3 7 2 3 2 3" xfId="28430" xr:uid="{00000000-0005-0000-0000-00009F6F0000}"/>
    <cellStyle name="Porcentagem 3 3 7 2 3 3" xfId="28431" xr:uid="{00000000-0005-0000-0000-0000A06F0000}"/>
    <cellStyle name="Porcentagem 3 3 7 2 3 4" xfId="28432" xr:uid="{00000000-0005-0000-0000-0000A16F0000}"/>
    <cellStyle name="Porcentagem 3 3 7 2 4" xfId="28433" xr:uid="{00000000-0005-0000-0000-0000A26F0000}"/>
    <cellStyle name="Porcentagem 3 3 7 2 4 2" xfId="28434" xr:uid="{00000000-0005-0000-0000-0000A36F0000}"/>
    <cellStyle name="Porcentagem 3 3 7 2 4 2 2" xfId="28435" xr:uid="{00000000-0005-0000-0000-0000A46F0000}"/>
    <cellStyle name="Porcentagem 3 3 7 2 4 2 3" xfId="28436" xr:uid="{00000000-0005-0000-0000-0000A56F0000}"/>
    <cellStyle name="Porcentagem 3 3 7 2 4 3" xfId="28437" xr:uid="{00000000-0005-0000-0000-0000A66F0000}"/>
    <cellStyle name="Porcentagem 3 3 7 2 4 4" xfId="28438" xr:uid="{00000000-0005-0000-0000-0000A76F0000}"/>
    <cellStyle name="Porcentagem 3 3 7 2 5" xfId="28439" xr:uid="{00000000-0005-0000-0000-0000A86F0000}"/>
    <cellStyle name="Porcentagem 3 3 7 2 5 2" xfId="28440" xr:uid="{00000000-0005-0000-0000-0000A96F0000}"/>
    <cellStyle name="Porcentagem 3 3 7 2 5 3" xfId="28441" xr:uid="{00000000-0005-0000-0000-0000AA6F0000}"/>
    <cellStyle name="Porcentagem 3 3 7 2 6" xfId="28442" xr:uid="{00000000-0005-0000-0000-0000AB6F0000}"/>
    <cellStyle name="Porcentagem 3 3 7 2 7" xfId="28443" xr:uid="{00000000-0005-0000-0000-0000AC6F0000}"/>
    <cellStyle name="Porcentagem 3 3 7 3" xfId="28444" xr:uid="{00000000-0005-0000-0000-0000AD6F0000}"/>
    <cellStyle name="Porcentagem 3 3 7 3 2" xfId="28445" xr:uid="{00000000-0005-0000-0000-0000AE6F0000}"/>
    <cellStyle name="Porcentagem 3 3 7 3 2 2" xfId="28446" xr:uid="{00000000-0005-0000-0000-0000AF6F0000}"/>
    <cellStyle name="Porcentagem 3 3 7 3 2 3" xfId="28447" xr:uid="{00000000-0005-0000-0000-0000B06F0000}"/>
    <cellStyle name="Porcentagem 3 3 7 3 3" xfId="28448" xr:uid="{00000000-0005-0000-0000-0000B16F0000}"/>
    <cellStyle name="Porcentagem 3 3 7 3 4" xfId="28449" xr:uid="{00000000-0005-0000-0000-0000B26F0000}"/>
    <cellStyle name="Porcentagem 3 3 7 4" xfId="28450" xr:uid="{00000000-0005-0000-0000-0000B36F0000}"/>
    <cellStyle name="Porcentagem 3 3 7 4 2" xfId="28451" xr:uid="{00000000-0005-0000-0000-0000B46F0000}"/>
    <cellStyle name="Porcentagem 3 3 7 4 2 2" xfId="28452" xr:uid="{00000000-0005-0000-0000-0000B56F0000}"/>
    <cellStyle name="Porcentagem 3 3 7 4 2 3" xfId="28453" xr:uid="{00000000-0005-0000-0000-0000B66F0000}"/>
    <cellStyle name="Porcentagem 3 3 7 4 3" xfId="28454" xr:uid="{00000000-0005-0000-0000-0000B76F0000}"/>
    <cellStyle name="Porcentagem 3 3 7 4 4" xfId="28455" xr:uid="{00000000-0005-0000-0000-0000B86F0000}"/>
    <cellStyle name="Porcentagem 3 3 7 5" xfId="28456" xr:uid="{00000000-0005-0000-0000-0000B96F0000}"/>
    <cellStyle name="Porcentagem 3 3 7 5 2" xfId="28457" xr:uid="{00000000-0005-0000-0000-0000BA6F0000}"/>
    <cellStyle name="Porcentagem 3 3 7 5 2 2" xfId="28458" xr:uid="{00000000-0005-0000-0000-0000BB6F0000}"/>
    <cellStyle name="Porcentagem 3 3 7 5 2 3" xfId="28459" xr:uid="{00000000-0005-0000-0000-0000BC6F0000}"/>
    <cellStyle name="Porcentagem 3 3 7 5 3" xfId="28460" xr:uid="{00000000-0005-0000-0000-0000BD6F0000}"/>
    <cellStyle name="Porcentagem 3 3 7 5 4" xfId="28461" xr:uid="{00000000-0005-0000-0000-0000BE6F0000}"/>
    <cellStyle name="Porcentagem 3 3 7 6" xfId="28462" xr:uid="{00000000-0005-0000-0000-0000BF6F0000}"/>
    <cellStyle name="Porcentagem 3 3 7 6 2" xfId="28463" xr:uid="{00000000-0005-0000-0000-0000C06F0000}"/>
    <cellStyle name="Porcentagem 3 3 7 6 3" xfId="28464" xr:uid="{00000000-0005-0000-0000-0000C16F0000}"/>
    <cellStyle name="Porcentagem 3 3 7 7" xfId="28465" xr:uid="{00000000-0005-0000-0000-0000C26F0000}"/>
    <cellStyle name="Porcentagem 3 3 7 8" xfId="28466" xr:uid="{00000000-0005-0000-0000-0000C36F0000}"/>
    <cellStyle name="Porcentagem 3 3 7 9" xfId="28467" xr:uid="{00000000-0005-0000-0000-0000C46F0000}"/>
    <cellStyle name="Porcentagem 3 3 8" xfId="28468" xr:uid="{00000000-0005-0000-0000-0000C56F0000}"/>
    <cellStyle name="Porcentagem 3 3 8 2" xfId="28469" xr:uid="{00000000-0005-0000-0000-0000C66F0000}"/>
    <cellStyle name="Porcentagem 3 3 8 2 2" xfId="28470" xr:uid="{00000000-0005-0000-0000-0000C76F0000}"/>
    <cellStyle name="Porcentagem 3 3 8 2 2 2" xfId="28471" xr:uid="{00000000-0005-0000-0000-0000C86F0000}"/>
    <cellStyle name="Porcentagem 3 3 8 2 2 2 2" xfId="28472" xr:uid="{00000000-0005-0000-0000-0000C96F0000}"/>
    <cellStyle name="Porcentagem 3 3 8 2 2 2 3" xfId="28473" xr:uid="{00000000-0005-0000-0000-0000CA6F0000}"/>
    <cellStyle name="Porcentagem 3 3 8 2 2 3" xfId="28474" xr:uid="{00000000-0005-0000-0000-0000CB6F0000}"/>
    <cellStyle name="Porcentagem 3 3 8 2 2 4" xfId="28475" xr:uid="{00000000-0005-0000-0000-0000CC6F0000}"/>
    <cellStyle name="Porcentagem 3 3 8 2 3" xfId="28476" xr:uid="{00000000-0005-0000-0000-0000CD6F0000}"/>
    <cellStyle name="Porcentagem 3 3 8 2 3 2" xfId="28477" xr:uid="{00000000-0005-0000-0000-0000CE6F0000}"/>
    <cellStyle name="Porcentagem 3 3 8 2 3 2 2" xfId="28478" xr:uid="{00000000-0005-0000-0000-0000CF6F0000}"/>
    <cellStyle name="Porcentagem 3 3 8 2 3 2 3" xfId="28479" xr:uid="{00000000-0005-0000-0000-0000D06F0000}"/>
    <cellStyle name="Porcentagem 3 3 8 2 3 3" xfId="28480" xr:uid="{00000000-0005-0000-0000-0000D16F0000}"/>
    <cellStyle name="Porcentagem 3 3 8 2 3 4" xfId="28481" xr:uid="{00000000-0005-0000-0000-0000D26F0000}"/>
    <cellStyle name="Porcentagem 3 3 8 2 4" xfId="28482" xr:uid="{00000000-0005-0000-0000-0000D36F0000}"/>
    <cellStyle name="Porcentagem 3 3 8 2 4 2" xfId="28483" xr:uid="{00000000-0005-0000-0000-0000D46F0000}"/>
    <cellStyle name="Porcentagem 3 3 8 2 4 2 2" xfId="28484" xr:uid="{00000000-0005-0000-0000-0000D56F0000}"/>
    <cellStyle name="Porcentagem 3 3 8 2 4 2 3" xfId="28485" xr:uid="{00000000-0005-0000-0000-0000D66F0000}"/>
    <cellStyle name="Porcentagem 3 3 8 2 4 3" xfId="28486" xr:uid="{00000000-0005-0000-0000-0000D76F0000}"/>
    <cellStyle name="Porcentagem 3 3 8 2 4 4" xfId="28487" xr:uid="{00000000-0005-0000-0000-0000D86F0000}"/>
    <cellStyle name="Porcentagem 3 3 8 2 5" xfId="28488" xr:uid="{00000000-0005-0000-0000-0000D96F0000}"/>
    <cellStyle name="Porcentagem 3 3 8 2 5 2" xfId="28489" xr:uid="{00000000-0005-0000-0000-0000DA6F0000}"/>
    <cellStyle name="Porcentagem 3 3 8 2 5 3" xfId="28490" xr:uid="{00000000-0005-0000-0000-0000DB6F0000}"/>
    <cellStyle name="Porcentagem 3 3 8 2 6" xfId="28491" xr:uid="{00000000-0005-0000-0000-0000DC6F0000}"/>
    <cellStyle name="Porcentagem 3 3 8 2 7" xfId="28492" xr:uid="{00000000-0005-0000-0000-0000DD6F0000}"/>
    <cellStyle name="Porcentagem 3 3 8 3" xfId="28493" xr:uid="{00000000-0005-0000-0000-0000DE6F0000}"/>
    <cellStyle name="Porcentagem 3 3 8 3 2" xfId="28494" xr:uid="{00000000-0005-0000-0000-0000DF6F0000}"/>
    <cellStyle name="Porcentagem 3 3 8 3 2 2" xfId="28495" xr:uid="{00000000-0005-0000-0000-0000E06F0000}"/>
    <cellStyle name="Porcentagem 3 3 8 3 2 3" xfId="28496" xr:uid="{00000000-0005-0000-0000-0000E16F0000}"/>
    <cellStyle name="Porcentagem 3 3 8 3 3" xfId="28497" xr:uid="{00000000-0005-0000-0000-0000E26F0000}"/>
    <cellStyle name="Porcentagem 3 3 8 3 4" xfId="28498" xr:uid="{00000000-0005-0000-0000-0000E36F0000}"/>
    <cellStyle name="Porcentagem 3 3 8 4" xfId="28499" xr:uid="{00000000-0005-0000-0000-0000E46F0000}"/>
    <cellStyle name="Porcentagem 3 3 8 4 2" xfId="28500" xr:uid="{00000000-0005-0000-0000-0000E56F0000}"/>
    <cellStyle name="Porcentagem 3 3 8 4 2 2" xfId="28501" xr:uid="{00000000-0005-0000-0000-0000E66F0000}"/>
    <cellStyle name="Porcentagem 3 3 8 4 2 3" xfId="28502" xr:uid="{00000000-0005-0000-0000-0000E76F0000}"/>
    <cellStyle name="Porcentagem 3 3 8 4 3" xfId="28503" xr:uid="{00000000-0005-0000-0000-0000E86F0000}"/>
    <cellStyle name="Porcentagem 3 3 8 4 4" xfId="28504" xr:uid="{00000000-0005-0000-0000-0000E96F0000}"/>
    <cellStyle name="Porcentagem 3 3 8 5" xfId="28505" xr:uid="{00000000-0005-0000-0000-0000EA6F0000}"/>
    <cellStyle name="Porcentagem 3 3 8 5 2" xfId="28506" xr:uid="{00000000-0005-0000-0000-0000EB6F0000}"/>
    <cellStyle name="Porcentagem 3 3 8 5 2 2" xfId="28507" xr:uid="{00000000-0005-0000-0000-0000EC6F0000}"/>
    <cellStyle name="Porcentagem 3 3 8 5 2 3" xfId="28508" xr:uid="{00000000-0005-0000-0000-0000ED6F0000}"/>
    <cellStyle name="Porcentagem 3 3 8 5 3" xfId="28509" xr:uid="{00000000-0005-0000-0000-0000EE6F0000}"/>
    <cellStyle name="Porcentagem 3 3 8 5 4" xfId="28510" xr:uid="{00000000-0005-0000-0000-0000EF6F0000}"/>
    <cellStyle name="Porcentagem 3 3 8 6" xfId="28511" xr:uid="{00000000-0005-0000-0000-0000F06F0000}"/>
    <cellStyle name="Porcentagem 3 3 8 6 2" xfId="28512" xr:uid="{00000000-0005-0000-0000-0000F16F0000}"/>
    <cellStyle name="Porcentagem 3 3 8 6 3" xfId="28513" xr:uid="{00000000-0005-0000-0000-0000F26F0000}"/>
    <cellStyle name="Porcentagem 3 3 8 7" xfId="28514" xr:uid="{00000000-0005-0000-0000-0000F36F0000}"/>
    <cellStyle name="Porcentagem 3 3 8 8" xfId="28515" xr:uid="{00000000-0005-0000-0000-0000F46F0000}"/>
    <cellStyle name="Porcentagem 3 3 8 9" xfId="28516" xr:uid="{00000000-0005-0000-0000-0000F56F0000}"/>
    <cellStyle name="Porcentagem 3 3 9" xfId="28517" xr:uid="{00000000-0005-0000-0000-0000F66F0000}"/>
    <cellStyle name="Porcentagem 3 3 9 2" xfId="28518" xr:uid="{00000000-0005-0000-0000-0000F76F0000}"/>
    <cellStyle name="Porcentagem 3 3 9 2 2" xfId="28519" xr:uid="{00000000-0005-0000-0000-0000F86F0000}"/>
    <cellStyle name="Porcentagem 3 3 9 2 2 2" xfId="28520" xr:uid="{00000000-0005-0000-0000-0000F96F0000}"/>
    <cellStyle name="Porcentagem 3 3 9 2 2 2 2" xfId="28521" xr:uid="{00000000-0005-0000-0000-0000FA6F0000}"/>
    <cellStyle name="Porcentagem 3 3 9 2 2 2 3" xfId="28522" xr:uid="{00000000-0005-0000-0000-0000FB6F0000}"/>
    <cellStyle name="Porcentagem 3 3 9 2 2 3" xfId="28523" xr:uid="{00000000-0005-0000-0000-0000FC6F0000}"/>
    <cellStyle name="Porcentagem 3 3 9 2 2 4" xfId="28524" xr:uid="{00000000-0005-0000-0000-0000FD6F0000}"/>
    <cellStyle name="Porcentagem 3 3 9 2 3" xfId="28525" xr:uid="{00000000-0005-0000-0000-0000FE6F0000}"/>
    <cellStyle name="Porcentagem 3 3 9 2 3 2" xfId="28526" xr:uid="{00000000-0005-0000-0000-0000FF6F0000}"/>
    <cellStyle name="Porcentagem 3 3 9 2 3 2 2" xfId="28527" xr:uid="{00000000-0005-0000-0000-000000700000}"/>
    <cellStyle name="Porcentagem 3 3 9 2 3 2 3" xfId="28528" xr:uid="{00000000-0005-0000-0000-000001700000}"/>
    <cellStyle name="Porcentagem 3 3 9 2 3 3" xfId="28529" xr:uid="{00000000-0005-0000-0000-000002700000}"/>
    <cellStyle name="Porcentagem 3 3 9 2 3 4" xfId="28530" xr:uid="{00000000-0005-0000-0000-000003700000}"/>
    <cellStyle name="Porcentagem 3 3 9 2 4" xfId="28531" xr:uid="{00000000-0005-0000-0000-000004700000}"/>
    <cellStyle name="Porcentagem 3 3 9 2 4 2" xfId="28532" xr:uid="{00000000-0005-0000-0000-000005700000}"/>
    <cellStyle name="Porcentagem 3 3 9 2 4 2 2" xfId="28533" xr:uid="{00000000-0005-0000-0000-000006700000}"/>
    <cellStyle name="Porcentagem 3 3 9 2 4 2 3" xfId="28534" xr:uid="{00000000-0005-0000-0000-000007700000}"/>
    <cellStyle name="Porcentagem 3 3 9 2 4 3" xfId="28535" xr:uid="{00000000-0005-0000-0000-000008700000}"/>
    <cellStyle name="Porcentagem 3 3 9 2 4 4" xfId="28536" xr:uid="{00000000-0005-0000-0000-000009700000}"/>
    <cellStyle name="Porcentagem 3 3 9 2 5" xfId="28537" xr:uid="{00000000-0005-0000-0000-00000A700000}"/>
    <cellStyle name="Porcentagem 3 3 9 2 5 2" xfId="28538" xr:uid="{00000000-0005-0000-0000-00000B700000}"/>
    <cellStyle name="Porcentagem 3 3 9 2 5 3" xfId="28539" xr:uid="{00000000-0005-0000-0000-00000C700000}"/>
    <cellStyle name="Porcentagem 3 3 9 2 6" xfId="28540" xr:uid="{00000000-0005-0000-0000-00000D700000}"/>
    <cellStyle name="Porcentagem 3 3 9 2 7" xfId="28541" xr:uid="{00000000-0005-0000-0000-00000E700000}"/>
    <cellStyle name="Porcentagem 3 3 9 3" xfId="28542" xr:uid="{00000000-0005-0000-0000-00000F700000}"/>
    <cellStyle name="Porcentagem 3 3 9 3 2" xfId="28543" xr:uid="{00000000-0005-0000-0000-000010700000}"/>
    <cellStyle name="Porcentagem 3 3 9 3 2 2" xfId="28544" xr:uid="{00000000-0005-0000-0000-000011700000}"/>
    <cellStyle name="Porcentagem 3 3 9 3 2 3" xfId="28545" xr:uid="{00000000-0005-0000-0000-000012700000}"/>
    <cellStyle name="Porcentagem 3 3 9 3 3" xfId="28546" xr:uid="{00000000-0005-0000-0000-000013700000}"/>
    <cellStyle name="Porcentagem 3 3 9 3 4" xfId="28547" xr:uid="{00000000-0005-0000-0000-000014700000}"/>
    <cellStyle name="Porcentagem 3 3 9 4" xfId="28548" xr:uid="{00000000-0005-0000-0000-000015700000}"/>
    <cellStyle name="Porcentagem 3 3 9 4 2" xfId="28549" xr:uid="{00000000-0005-0000-0000-000016700000}"/>
    <cellStyle name="Porcentagem 3 3 9 4 2 2" xfId="28550" xr:uid="{00000000-0005-0000-0000-000017700000}"/>
    <cellStyle name="Porcentagem 3 3 9 4 2 3" xfId="28551" xr:uid="{00000000-0005-0000-0000-000018700000}"/>
    <cellStyle name="Porcentagem 3 3 9 4 3" xfId="28552" xr:uid="{00000000-0005-0000-0000-000019700000}"/>
    <cellStyle name="Porcentagem 3 3 9 4 4" xfId="28553" xr:uid="{00000000-0005-0000-0000-00001A700000}"/>
    <cellStyle name="Porcentagem 3 3 9 5" xfId="28554" xr:uid="{00000000-0005-0000-0000-00001B700000}"/>
    <cellStyle name="Porcentagem 3 3 9 5 2" xfId="28555" xr:uid="{00000000-0005-0000-0000-00001C700000}"/>
    <cellStyle name="Porcentagem 3 3 9 5 2 2" xfId="28556" xr:uid="{00000000-0005-0000-0000-00001D700000}"/>
    <cellStyle name="Porcentagem 3 3 9 5 2 3" xfId="28557" xr:uid="{00000000-0005-0000-0000-00001E700000}"/>
    <cellStyle name="Porcentagem 3 3 9 5 3" xfId="28558" xr:uid="{00000000-0005-0000-0000-00001F700000}"/>
    <cellStyle name="Porcentagem 3 3 9 5 4" xfId="28559" xr:uid="{00000000-0005-0000-0000-000020700000}"/>
    <cellStyle name="Porcentagem 3 3 9 6" xfId="28560" xr:uid="{00000000-0005-0000-0000-000021700000}"/>
    <cellStyle name="Porcentagem 3 3 9 6 2" xfId="28561" xr:uid="{00000000-0005-0000-0000-000022700000}"/>
    <cellStyle name="Porcentagem 3 3 9 6 3" xfId="28562" xr:uid="{00000000-0005-0000-0000-000023700000}"/>
    <cellStyle name="Porcentagem 3 3 9 7" xfId="28563" xr:uid="{00000000-0005-0000-0000-000024700000}"/>
    <cellStyle name="Porcentagem 3 3 9 8" xfId="28564" xr:uid="{00000000-0005-0000-0000-000025700000}"/>
    <cellStyle name="Porcentagem 3 3 9 9" xfId="28565" xr:uid="{00000000-0005-0000-0000-000026700000}"/>
    <cellStyle name="Porcentagem 3 4" xfId="28566" xr:uid="{00000000-0005-0000-0000-000027700000}"/>
    <cellStyle name="Porcentagem 3 4 2" xfId="28567" xr:uid="{00000000-0005-0000-0000-000028700000}"/>
    <cellStyle name="Porcentagem 3 4 2 2" xfId="28568" xr:uid="{00000000-0005-0000-0000-000029700000}"/>
    <cellStyle name="Porcentagem 3 4 3" xfId="28569" xr:uid="{00000000-0005-0000-0000-00002A700000}"/>
    <cellStyle name="Porcentagem 3 4 4" xfId="28570" xr:uid="{00000000-0005-0000-0000-00002B700000}"/>
    <cellStyle name="Porcentagem 3 5" xfId="28571" xr:uid="{00000000-0005-0000-0000-00002C700000}"/>
    <cellStyle name="Porcentagem 3 5 2" xfId="28572" xr:uid="{00000000-0005-0000-0000-00002D700000}"/>
    <cellStyle name="Porcentagem 3 6" xfId="28573" xr:uid="{00000000-0005-0000-0000-00002E700000}"/>
    <cellStyle name="Porcentagem 3 7" xfId="28574" xr:uid="{00000000-0005-0000-0000-00002F700000}"/>
    <cellStyle name="Porcentagem 3 8" xfId="43887" xr:uid="{00000000-0005-0000-0000-000030700000}"/>
    <cellStyle name="Porcentagem 4" xfId="28575" xr:uid="{00000000-0005-0000-0000-000031700000}"/>
    <cellStyle name="Porcentagem 4 2" xfId="28576" xr:uid="{00000000-0005-0000-0000-000032700000}"/>
    <cellStyle name="Porcentagem 4 2 2" xfId="28577" xr:uid="{00000000-0005-0000-0000-000033700000}"/>
    <cellStyle name="Porcentagem 4 2 3" xfId="43898" xr:uid="{00000000-0005-0000-0000-000034700000}"/>
    <cellStyle name="Porcentagem 4 3" xfId="28578" xr:uid="{00000000-0005-0000-0000-000035700000}"/>
    <cellStyle name="Porcentagem 5" xfId="28579" xr:uid="{00000000-0005-0000-0000-000036700000}"/>
    <cellStyle name="Porcentagem 5 2" xfId="28580" xr:uid="{00000000-0005-0000-0000-000037700000}"/>
    <cellStyle name="Porcentagem 5 3" xfId="28581" xr:uid="{00000000-0005-0000-0000-000038700000}"/>
    <cellStyle name="Porcentagem 6" xfId="28582" xr:uid="{00000000-0005-0000-0000-000039700000}"/>
    <cellStyle name="Porcentagem 6 2" xfId="28583" xr:uid="{00000000-0005-0000-0000-00003A700000}"/>
    <cellStyle name="Porcentagem 6 2 10" xfId="28584" xr:uid="{00000000-0005-0000-0000-00003B700000}"/>
    <cellStyle name="Porcentagem 6 2 11" xfId="28585" xr:uid="{00000000-0005-0000-0000-00003C700000}"/>
    <cellStyle name="Porcentagem 6 2 2" xfId="28586" xr:uid="{00000000-0005-0000-0000-00003D700000}"/>
    <cellStyle name="Porcentagem 6 2 2 10" xfId="28587" xr:uid="{00000000-0005-0000-0000-00003E700000}"/>
    <cellStyle name="Porcentagem 6 2 2 2" xfId="28588" xr:uid="{00000000-0005-0000-0000-00003F700000}"/>
    <cellStyle name="Porcentagem 6 2 2 2 2" xfId="28589" xr:uid="{00000000-0005-0000-0000-000040700000}"/>
    <cellStyle name="Porcentagem 6 2 2 2 2 2" xfId="28590" xr:uid="{00000000-0005-0000-0000-000041700000}"/>
    <cellStyle name="Porcentagem 6 2 2 2 2 2 2" xfId="28591" xr:uid="{00000000-0005-0000-0000-000042700000}"/>
    <cellStyle name="Porcentagem 6 2 2 2 2 2 2 2" xfId="28592" xr:uid="{00000000-0005-0000-0000-000043700000}"/>
    <cellStyle name="Porcentagem 6 2 2 2 2 2 2 3" xfId="28593" xr:uid="{00000000-0005-0000-0000-000044700000}"/>
    <cellStyle name="Porcentagem 6 2 2 2 2 2 3" xfId="28594" xr:uid="{00000000-0005-0000-0000-000045700000}"/>
    <cellStyle name="Porcentagem 6 2 2 2 2 2 4" xfId="28595" xr:uid="{00000000-0005-0000-0000-000046700000}"/>
    <cellStyle name="Porcentagem 6 2 2 2 2 3" xfId="28596" xr:uid="{00000000-0005-0000-0000-000047700000}"/>
    <cellStyle name="Porcentagem 6 2 2 2 2 3 2" xfId="28597" xr:uid="{00000000-0005-0000-0000-000048700000}"/>
    <cellStyle name="Porcentagem 6 2 2 2 2 3 2 2" xfId="28598" xr:uid="{00000000-0005-0000-0000-000049700000}"/>
    <cellStyle name="Porcentagem 6 2 2 2 2 3 2 3" xfId="28599" xr:uid="{00000000-0005-0000-0000-00004A700000}"/>
    <cellStyle name="Porcentagem 6 2 2 2 2 3 3" xfId="28600" xr:uid="{00000000-0005-0000-0000-00004B700000}"/>
    <cellStyle name="Porcentagem 6 2 2 2 2 3 4" xfId="28601" xr:uid="{00000000-0005-0000-0000-00004C700000}"/>
    <cellStyle name="Porcentagem 6 2 2 2 2 4" xfId="28602" xr:uid="{00000000-0005-0000-0000-00004D700000}"/>
    <cellStyle name="Porcentagem 6 2 2 2 2 4 2" xfId="28603" xr:uid="{00000000-0005-0000-0000-00004E700000}"/>
    <cellStyle name="Porcentagem 6 2 2 2 2 4 2 2" xfId="28604" xr:uid="{00000000-0005-0000-0000-00004F700000}"/>
    <cellStyle name="Porcentagem 6 2 2 2 2 4 2 3" xfId="28605" xr:uid="{00000000-0005-0000-0000-000050700000}"/>
    <cellStyle name="Porcentagem 6 2 2 2 2 4 3" xfId="28606" xr:uid="{00000000-0005-0000-0000-000051700000}"/>
    <cellStyle name="Porcentagem 6 2 2 2 2 4 4" xfId="28607" xr:uid="{00000000-0005-0000-0000-000052700000}"/>
    <cellStyle name="Porcentagem 6 2 2 2 2 5" xfId="28608" xr:uid="{00000000-0005-0000-0000-000053700000}"/>
    <cellStyle name="Porcentagem 6 2 2 2 2 5 2" xfId="28609" xr:uid="{00000000-0005-0000-0000-000054700000}"/>
    <cellStyle name="Porcentagem 6 2 2 2 2 5 3" xfId="28610" xr:uid="{00000000-0005-0000-0000-000055700000}"/>
    <cellStyle name="Porcentagem 6 2 2 2 2 6" xfId="28611" xr:uid="{00000000-0005-0000-0000-000056700000}"/>
    <cellStyle name="Porcentagem 6 2 2 2 2 7" xfId="28612" xr:uid="{00000000-0005-0000-0000-000057700000}"/>
    <cellStyle name="Porcentagem 6 2 2 2 3" xfId="28613" xr:uid="{00000000-0005-0000-0000-000058700000}"/>
    <cellStyle name="Porcentagem 6 2 2 2 3 2" xfId="28614" xr:uid="{00000000-0005-0000-0000-000059700000}"/>
    <cellStyle name="Porcentagem 6 2 2 2 3 2 2" xfId="28615" xr:uid="{00000000-0005-0000-0000-00005A700000}"/>
    <cellStyle name="Porcentagem 6 2 2 2 3 2 3" xfId="28616" xr:uid="{00000000-0005-0000-0000-00005B700000}"/>
    <cellStyle name="Porcentagem 6 2 2 2 3 3" xfId="28617" xr:uid="{00000000-0005-0000-0000-00005C700000}"/>
    <cellStyle name="Porcentagem 6 2 2 2 3 4" xfId="28618" xr:uid="{00000000-0005-0000-0000-00005D700000}"/>
    <cellStyle name="Porcentagem 6 2 2 2 4" xfId="28619" xr:uid="{00000000-0005-0000-0000-00005E700000}"/>
    <cellStyle name="Porcentagem 6 2 2 2 4 2" xfId="28620" xr:uid="{00000000-0005-0000-0000-00005F700000}"/>
    <cellStyle name="Porcentagem 6 2 2 2 4 2 2" xfId="28621" xr:uid="{00000000-0005-0000-0000-000060700000}"/>
    <cellStyle name="Porcentagem 6 2 2 2 4 2 3" xfId="28622" xr:uid="{00000000-0005-0000-0000-000061700000}"/>
    <cellStyle name="Porcentagem 6 2 2 2 4 3" xfId="28623" xr:uid="{00000000-0005-0000-0000-000062700000}"/>
    <cellStyle name="Porcentagem 6 2 2 2 4 4" xfId="28624" xr:uid="{00000000-0005-0000-0000-000063700000}"/>
    <cellStyle name="Porcentagem 6 2 2 2 5" xfId="28625" xr:uid="{00000000-0005-0000-0000-000064700000}"/>
    <cellStyle name="Porcentagem 6 2 2 2 5 2" xfId="28626" xr:uid="{00000000-0005-0000-0000-000065700000}"/>
    <cellStyle name="Porcentagem 6 2 2 2 5 2 2" xfId="28627" xr:uid="{00000000-0005-0000-0000-000066700000}"/>
    <cellStyle name="Porcentagem 6 2 2 2 5 2 3" xfId="28628" xr:uid="{00000000-0005-0000-0000-000067700000}"/>
    <cellStyle name="Porcentagem 6 2 2 2 5 3" xfId="28629" xr:uid="{00000000-0005-0000-0000-000068700000}"/>
    <cellStyle name="Porcentagem 6 2 2 2 5 4" xfId="28630" xr:uid="{00000000-0005-0000-0000-000069700000}"/>
    <cellStyle name="Porcentagem 6 2 2 2 6" xfId="28631" xr:uid="{00000000-0005-0000-0000-00006A700000}"/>
    <cellStyle name="Porcentagem 6 2 2 2 6 2" xfId="28632" xr:uid="{00000000-0005-0000-0000-00006B700000}"/>
    <cellStyle name="Porcentagem 6 2 2 2 6 3" xfId="28633" xr:uid="{00000000-0005-0000-0000-00006C700000}"/>
    <cellStyle name="Porcentagem 6 2 2 2 7" xfId="28634" xr:uid="{00000000-0005-0000-0000-00006D700000}"/>
    <cellStyle name="Porcentagem 6 2 2 2 8" xfId="28635" xr:uid="{00000000-0005-0000-0000-00006E700000}"/>
    <cellStyle name="Porcentagem 6 2 2 2 9" xfId="28636" xr:uid="{00000000-0005-0000-0000-00006F700000}"/>
    <cellStyle name="Porcentagem 6 2 2 3" xfId="28637" xr:uid="{00000000-0005-0000-0000-000070700000}"/>
    <cellStyle name="Porcentagem 6 2 2 3 2" xfId="28638" xr:uid="{00000000-0005-0000-0000-000071700000}"/>
    <cellStyle name="Porcentagem 6 2 2 3 2 2" xfId="28639" xr:uid="{00000000-0005-0000-0000-000072700000}"/>
    <cellStyle name="Porcentagem 6 2 2 3 2 2 2" xfId="28640" xr:uid="{00000000-0005-0000-0000-000073700000}"/>
    <cellStyle name="Porcentagem 6 2 2 3 2 2 3" xfId="28641" xr:uid="{00000000-0005-0000-0000-000074700000}"/>
    <cellStyle name="Porcentagem 6 2 2 3 2 3" xfId="28642" xr:uid="{00000000-0005-0000-0000-000075700000}"/>
    <cellStyle name="Porcentagem 6 2 2 3 2 4" xfId="28643" xr:uid="{00000000-0005-0000-0000-000076700000}"/>
    <cellStyle name="Porcentagem 6 2 2 3 3" xfId="28644" xr:uid="{00000000-0005-0000-0000-000077700000}"/>
    <cellStyle name="Porcentagem 6 2 2 3 3 2" xfId="28645" xr:uid="{00000000-0005-0000-0000-000078700000}"/>
    <cellStyle name="Porcentagem 6 2 2 3 3 2 2" xfId="28646" xr:uid="{00000000-0005-0000-0000-000079700000}"/>
    <cellStyle name="Porcentagem 6 2 2 3 3 2 3" xfId="28647" xr:uid="{00000000-0005-0000-0000-00007A700000}"/>
    <cellStyle name="Porcentagem 6 2 2 3 3 3" xfId="28648" xr:uid="{00000000-0005-0000-0000-00007B700000}"/>
    <cellStyle name="Porcentagem 6 2 2 3 3 4" xfId="28649" xr:uid="{00000000-0005-0000-0000-00007C700000}"/>
    <cellStyle name="Porcentagem 6 2 2 3 4" xfId="28650" xr:uid="{00000000-0005-0000-0000-00007D700000}"/>
    <cellStyle name="Porcentagem 6 2 2 3 4 2" xfId="28651" xr:uid="{00000000-0005-0000-0000-00007E700000}"/>
    <cellStyle name="Porcentagem 6 2 2 3 4 2 2" xfId="28652" xr:uid="{00000000-0005-0000-0000-00007F700000}"/>
    <cellStyle name="Porcentagem 6 2 2 3 4 2 3" xfId="28653" xr:uid="{00000000-0005-0000-0000-000080700000}"/>
    <cellStyle name="Porcentagem 6 2 2 3 4 3" xfId="28654" xr:uid="{00000000-0005-0000-0000-000081700000}"/>
    <cellStyle name="Porcentagem 6 2 2 3 4 4" xfId="28655" xr:uid="{00000000-0005-0000-0000-000082700000}"/>
    <cellStyle name="Porcentagem 6 2 2 3 5" xfId="28656" xr:uid="{00000000-0005-0000-0000-000083700000}"/>
    <cellStyle name="Porcentagem 6 2 2 3 5 2" xfId="28657" xr:uid="{00000000-0005-0000-0000-000084700000}"/>
    <cellStyle name="Porcentagem 6 2 2 3 5 3" xfId="28658" xr:uid="{00000000-0005-0000-0000-000085700000}"/>
    <cellStyle name="Porcentagem 6 2 2 3 6" xfId="28659" xr:uid="{00000000-0005-0000-0000-000086700000}"/>
    <cellStyle name="Porcentagem 6 2 2 3 7" xfId="28660" xr:uid="{00000000-0005-0000-0000-000087700000}"/>
    <cellStyle name="Porcentagem 6 2 2 4" xfId="28661" xr:uid="{00000000-0005-0000-0000-000088700000}"/>
    <cellStyle name="Porcentagem 6 2 2 4 2" xfId="28662" xr:uid="{00000000-0005-0000-0000-000089700000}"/>
    <cellStyle name="Porcentagem 6 2 2 4 2 2" xfId="28663" xr:uid="{00000000-0005-0000-0000-00008A700000}"/>
    <cellStyle name="Porcentagem 6 2 2 4 2 3" xfId="28664" xr:uid="{00000000-0005-0000-0000-00008B700000}"/>
    <cellStyle name="Porcentagem 6 2 2 4 3" xfId="28665" xr:uid="{00000000-0005-0000-0000-00008C700000}"/>
    <cellStyle name="Porcentagem 6 2 2 4 4" xfId="28666" xr:uid="{00000000-0005-0000-0000-00008D700000}"/>
    <cellStyle name="Porcentagem 6 2 2 5" xfId="28667" xr:uid="{00000000-0005-0000-0000-00008E700000}"/>
    <cellStyle name="Porcentagem 6 2 2 5 2" xfId="28668" xr:uid="{00000000-0005-0000-0000-00008F700000}"/>
    <cellStyle name="Porcentagem 6 2 2 5 2 2" xfId="28669" xr:uid="{00000000-0005-0000-0000-000090700000}"/>
    <cellStyle name="Porcentagem 6 2 2 5 2 3" xfId="28670" xr:uid="{00000000-0005-0000-0000-000091700000}"/>
    <cellStyle name="Porcentagem 6 2 2 5 3" xfId="28671" xr:uid="{00000000-0005-0000-0000-000092700000}"/>
    <cellStyle name="Porcentagem 6 2 2 5 4" xfId="28672" xr:uid="{00000000-0005-0000-0000-000093700000}"/>
    <cellStyle name="Porcentagem 6 2 2 6" xfId="28673" xr:uid="{00000000-0005-0000-0000-000094700000}"/>
    <cellStyle name="Porcentagem 6 2 2 6 2" xfId="28674" xr:uid="{00000000-0005-0000-0000-000095700000}"/>
    <cellStyle name="Porcentagem 6 2 2 6 2 2" xfId="28675" xr:uid="{00000000-0005-0000-0000-000096700000}"/>
    <cellStyle name="Porcentagem 6 2 2 6 2 3" xfId="28676" xr:uid="{00000000-0005-0000-0000-000097700000}"/>
    <cellStyle name="Porcentagem 6 2 2 6 3" xfId="28677" xr:uid="{00000000-0005-0000-0000-000098700000}"/>
    <cellStyle name="Porcentagem 6 2 2 6 4" xfId="28678" xr:uid="{00000000-0005-0000-0000-000099700000}"/>
    <cellStyle name="Porcentagem 6 2 2 7" xfId="28679" xr:uid="{00000000-0005-0000-0000-00009A700000}"/>
    <cellStyle name="Porcentagem 6 2 2 7 2" xfId="28680" xr:uid="{00000000-0005-0000-0000-00009B700000}"/>
    <cellStyle name="Porcentagem 6 2 2 7 3" xfId="28681" xr:uid="{00000000-0005-0000-0000-00009C700000}"/>
    <cellStyle name="Porcentagem 6 2 2 8" xfId="28682" xr:uid="{00000000-0005-0000-0000-00009D700000}"/>
    <cellStyle name="Porcentagem 6 2 2 9" xfId="28683" xr:uid="{00000000-0005-0000-0000-00009E700000}"/>
    <cellStyle name="Porcentagem 6 2 3" xfId="28684" xr:uid="{00000000-0005-0000-0000-00009F700000}"/>
    <cellStyle name="Porcentagem 6 2 3 2" xfId="28685" xr:uid="{00000000-0005-0000-0000-0000A0700000}"/>
    <cellStyle name="Porcentagem 6 2 3 2 2" xfId="28686" xr:uid="{00000000-0005-0000-0000-0000A1700000}"/>
    <cellStyle name="Porcentagem 6 2 3 2 2 2" xfId="28687" xr:uid="{00000000-0005-0000-0000-0000A2700000}"/>
    <cellStyle name="Porcentagem 6 2 3 2 2 2 2" xfId="28688" xr:uid="{00000000-0005-0000-0000-0000A3700000}"/>
    <cellStyle name="Porcentagem 6 2 3 2 2 2 3" xfId="28689" xr:uid="{00000000-0005-0000-0000-0000A4700000}"/>
    <cellStyle name="Porcentagem 6 2 3 2 2 3" xfId="28690" xr:uid="{00000000-0005-0000-0000-0000A5700000}"/>
    <cellStyle name="Porcentagem 6 2 3 2 2 4" xfId="28691" xr:uid="{00000000-0005-0000-0000-0000A6700000}"/>
    <cellStyle name="Porcentagem 6 2 3 2 3" xfId="28692" xr:uid="{00000000-0005-0000-0000-0000A7700000}"/>
    <cellStyle name="Porcentagem 6 2 3 2 3 2" xfId="28693" xr:uid="{00000000-0005-0000-0000-0000A8700000}"/>
    <cellStyle name="Porcentagem 6 2 3 2 3 2 2" xfId="28694" xr:uid="{00000000-0005-0000-0000-0000A9700000}"/>
    <cellStyle name="Porcentagem 6 2 3 2 3 2 3" xfId="28695" xr:uid="{00000000-0005-0000-0000-0000AA700000}"/>
    <cellStyle name="Porcentagem 6 2 3 2 3 3" xfId="28696" xr:uid="{00000000-0005-0000-0000-0000AB700000}"/>
    <cellStyle name="Porcentagem 6 2 3 2 3 4" xfId="28697" xr:uid="{00000000-0005-0000-0000-0000AC700000}"/>
    <cellStyle name="Porcentagem 6 2 3 2 4" xfId="28698" xr:uid="{00000000-0005-0000-0000-0000AD700000}"/>
    <cellStyle name="Porcentagem 6 2 3 2 4 2" xfId="28699" xr:uid="{00000000-0005-0000-0000-0000AE700000}"/>
    <cellStyle name="Porcentagem 6 2 3 2 4 2 2" xfId="28700" xr:uid="{00000000-0005-0000-0000-0000AF700000}"/>
    <cellStyle name="Porcentagem 6 2 3 2 4 2 3" xfId="28701" xr:uid="{00000000-0005-0000-0000-0000B0700000}"/>
    <cellStyle name="Porcentagem 6 2 3 2 4 3" xfId="28702" xr:uid="{00000000-0005-0000-0000-0000B1700000}"/>
    <cellStyle name="Porcentagem 6 2 3 2 4 4" xfId="28703" xr:uid="{00000000-0005-0000-0000-0000B2700000}"/>
    <cellStyle name="Porcentagem 6 2 3 2 5" xfId="28704" xr:uid="{00000000-0005-0000-0000-0000B3700000}"/>
    <cellStyle name="Porcentagem 6 2 3 2 5 2" xfId="28705" xr:uid="{00000000-0005-0000-0000-0000B4700000}"/>
    <cellStyle name="Porcentagem 6 2 3 2 5 3" xfId="28706" xr:uid="{00000000-0005-0000-0000-0000B5700000}"/>
    <cellStyle name="Porcentagem 6 2 3 2 6" xfId="28707" xr:uid="{00000000-0005-0000-0000-0000B6700000}"/>
    <cellStyle name="Porcentagem 6 2 3 2 7" xfId="28708" xr:uid="{00000000-0005-0000-0000-0000B7700000}"/>
    <cellStyle name="Porcentagem 6 2 3 3" xfId="28709" xr:uid="{00000000-0005-0000-0000-0000B8700000}"/>
    <cellStyle name="Porcentagem 6 2 3 3 2" xfId="28710" xr:uid="{00000000-0005-0000-0000-0000B9700000}"/>
    <cellStyle name="Porcentagem 6 2 3 3 2 2" xfId="28711" xr:uid="{00000000-0005-0000-0000-0000BA700000}"/>
    <cellStyle name="Porcentagem 6 2 3 3 2 3" xfId="28712" xr:uid="{00000000-0005-0000-0000-0000BB700000}"/>
    <cellStyle name="Porcentagem 6 2 3 3 3" xfId="28713" xr:uid="{00000000-0005-0000-0000-0000BC700000}"/>
    <cellStyle name="Porcentagem 6 2 3 3 4" xfId="28714" xr:uid="{00000000-0005-0000-0000-0000BD700000}"/>
    <cellStyle name="Porcentagem 6 2 3 4" xfId="28715" xr:uid="{00000000-0005-0000-0000-0000BE700000}"/>
    <cellStyle name="Porcentagem 6 2 3 4 2" xfId="28716" xr:uid="{00000000-0005-0000-0000-0000BF700000}"/>
    <cellStyle name="Porcentagem 6 2 3 4 2 2" xfId="28717" xr:uid="{00000000-0005-0000-0000-0000C0700000}"/>
    <cellStyle name="Porcentagem 6 2 3 4 2 3" xfId="28718" xr:uid="{00000000-0005-0000-0000-0000C1700000}"/>
    <cellStyle name="Porcentagem 6 2 3 4 3" xfId="28719" xr:uid="{00000000-0005-0000-0000-0000C2700000}"/>
    <cellStyle name="Porcentagem 6 2 3 4 4" xfId="28720" xr:uid="{00000000-0005-0000-0000-0000C3700000}"/>
    <cellStyle name="Porcentagem 6 2 3 5" xfId="28721" xr:uid="{00000000-0005-0000-0000-0000C4700000}"/>
    <cellStyle name="Porcentagem 6 2 3 5 2" xfId="28722" xr:uid="{00000000-0005-0000-0000-0000C5700000}"/>
    <cellStyle name="Porcentagem 6 2 3 5 2 2" xfId="28723" xr:uid="{00000000-0005-0000-0000-0000C6700000}"/>
    <cellStyle name="Porcentagem 6 2 3 5 2 3" xfId="28724" xr:uid="{00000000-0005-0000-0000-0000C7700000}"/>
    <cellStyle name="Porcentagem 6 2 3 5 3" xfId="28725" xr:uid="{00000000-0005-0000-0000-0000C8700000}"/>
    <cellStyle name="Porcentagem 6 2 3 5 4" xfId="28726" xr:uid="{00000000-0005-0000-0000-0000C9700000}"/>
    <cellStyle name="Porcentagem 6 2 3 6" xfId="28727" xr:uid="{00000000-0005-0000-0000-0000CA700000}"/>
    <cellStyle name="Porcentagem 6 2 3 6 2" xfId="28728" xr:uid="{00000000-0005-0000-0000-0000CB700000}"/>
    <cellStyle name="Porcentagem 6 2 3 6 3" xfId="28729" xr:uid="{00000000-0005-0000-0000-0000CC700000}"/>
    <cellStyle name="Porcentagem 6 2 3 7" xfId="28730" xr:uid="{00000000-0005-0000-0000-0000CD700000}"/>
    <cellStyle name="Porcentagem 6 2 3 8" xfId="28731" xr:uid="{00000000-0005-0000-0000-0000CE700000}"/>
    <cellStyle name="Porcentagem 6 2 3 9" xfId="28732" xr:uid="{00000000-0005-0000-0000-0000CF700000}"/>
    <cellStyle name="Porcentagem 6 2 4" xfId="28733" xr:uid="{00000000-0005-0000-0000-0000D0700000}"/>
    <cellStyle name="Porcentagem 6 2 4 2" xfId="28734" xr:uid="{00000000-0005-0000-0000-0000D1700000}"/>
    <cellStyle name="Porcentagem 6 2 4 2 2" xfId="28735" xr:uid="{00000000-0005-0000-0000-0000D2700000}"/>
    <cellStyle name="Porcentagem 6 2 4 2 2 2" xfId="28736" xr:uid="{00000000-0005-0000-0000-0000D3700000}"/>
    <cellStyle name="Porcentagem 6 2 4 2 2 3" xfId="28737" xr:uid="{00000000-0005-0000-0000-0000D4700000}"/>
    <cellStyle name="Porcentagem 6 2 4 2 3" xfId="28738" xr:uid="{00000000-0005-0000-0000-0000D5700000}"/>
    <cellStyle name="Porcentagem 6 2 4 2 4" xfId="28739" xr:uid="{00000000-0005-0000-0000-0000D6700000}"/>
    <cellStyle name="Porcentagem 6 2 4 3" xfId="28740" xr:uid="{00000000-0005-0000-0000-0000D7700000}"/>
    <cellStyle name="Porcentagem 6 2 4 3 2" xfId="28741" xr:uid="{00000000-0005-0000-0000-0000D8700000}"/>
    <cellStyle name="Porcentagem 6 2 4 3 2 2" xfId="28742" xr:uid="{00000000-0005-0000-0000-0000D9700000}"/>
    <cellStyle name="Porcentagem 6 2 4 3 2 3" xfId="28743" xr:uid="{00000000-0005-0000-0000-0000DA700000}"/>
    <cellStyle name="Porcentagem 6 2 4 3 3" xfId="28744" xr:uid="{00000000-0005-0000-0000-0000DB700000}"/>
    <cellStyle name="Porcentagem 6 2 4 3 4" xfId="28745" xr:uid="{00000000-0005-0000-0000-0000DC700000}"/>
    <cellStyle name="Porcentagem 6 2 4 4" xfId="28746" xr:uid="{00000000-0005-0000-0000-0000DD700000}"/>
    <cellStyle name="Porcentagem 6 2 4 4 2" xfId="28747" xr:uid="{00000000-0005-0000-0000-0000DE700000}"/>
    <cellStyle name="Porcentagem 6 2 4 4 2 2" xfId="28748" xr:uid="{00000000-0005-0000-0000-0000DF700000}"/>
    <cellStyle name="Porcentagem 6 2 4 4 2 3" xfId="28749" xr:uid="{00000000-0005-0000-0000-0000E0700000}"/>
    <cellStyle name="Porcentagem 6 2 4 4 3" xfId="28750" xr:uid="{00000000-0005-0000-0000-0000E1700000}"/>
    <cellStyle name="Porcentagem 6 2 4 4 4" xfId="28751" xr:uid="{00000000-0005-0000-0000-0000E2700000}"/>
    <cellStyle name="Porcentagem 6 2 4 5" xfId="28752" xr:uid="{00000000-0005-0000-0000-0000E3700000}"/>
    <cellStyle name="Porcentagem 6 2 4 5 2" xfId="28753" xr:uid="{00000000-0005-0000-0000-0000E4700000}"/>
    <cellStyle name="Porcentagem 6 2 4 5 3" xfId="28754" xr:uid="{00000000-0005-0000-0000-0000E5700000}"/>
    <cellStyle name="Porcentagem 6 2 4 6" xfId="28755" xr:uid="{00000000-0005-0000-0000-0000E6700000}"/>
    <cellStyle name="Porcentagem 6 2 4 7" xfId="28756" xr:uid="{00000000-0005-0000-0000-0000E7700000}"/>
    <cellStyle name="Porcentagem 6 2 4 8" xfId="28757" xr:uid="{00000000-0005-0000-0000-0000E8700000}"/>
    <cellStyle name="Porcentagem 6 2 5" xfId="28758" xr:uid="{00000000-0005-0000-0000-0000E9700000}"/>
    <cellStyle name="Porcentagem 6 2 5 2" xfId="28759" xr:uid="{00000000-0005-0000-0000-0000EA700000}"/>
    <cellStyle name="Porcentagem 6 2 5 2 2" xfId="28760" xr:uid="{00000000-0005-0000-0000-0000EB700000}"/>
    <cellStyle name="Porcentagem 6 2 5 2 3" xfId="28761" xr:uid="{00000000-0005-0000-0000-0000EC700000}"/>
    <cellStyle name="Porcentagem 6 2 5 3" xfId="28762" xr:uid="{00000000-0005-0000-0000-0000ED700000}"/>
    <cellStyle name="Porcentagem 6 2 5 4" xfId="28763" xr:uid="{00000000-0005-0000-0000-0000EE700000}"/>
    <cellStyle name="Porcentagem 6 2 6" xfId="28764" xr:uid="{00000000-0005-0000-0000-0000EF700000}"/>
    <cellStyle name="Porcentagem 6 2 6 2" xfId="28765" xr:uid="{00000000-0005-0000-0000-0000F0700000}"/>
    <cellStyle name="Porcentagem 6 2 6 2 2" xfId="28766" xr:uid="{00000000-0005-0000-0000-0000F1700000}"/>
    <cellStyle name="Porcentagem 6 2 6 2 3" xfId="28767" xr:uid="{00000000-0005-0000-0000-0000F2700000}"/>
    <cellStyle name="Porcentagem 6 2 6 3" xfId="28768" xr:uid="{00000000-0005-0000-0000-0000F3700000}"/>
    <cellStyle name="Porcentagem 6 2 6 4" xfId="28769" xr:uid="{00000000-0005-0000-0000-0000F4700000}"/>
    <cellStyle name="Porcentagem 6 2 7" xfId="28770" xr:uid="{00000000-0005-0000-0000-0000F5700000}"/>
    <cellStyle name="Porcentagem 6 2 7 2" xfId="28771" xr:uid="{00000000-0005-0000-0000-0000F6700000}"/>
    <cellStyle name="Porcentagem 6 2 7 2 2" xfId="28772" xr:uid="{00000000-0005-0000-0000-0000F7700000}"/>
    <cellStyle name="Porcentagem 6 2 7 2 3" xfId="28773" xr:uid="{00000000-0005-0000-0000-0000F8700000}"/>
    <cellStyle name="Porcentagem 6 2 7 3" xfId="28774" xr:uid="{00000000-0005-0000-0000-0000F9700000}"/>
    <cellStyle name="Porcentagem 6 2 7 4" xfId="28775" xr:uid="{00000000-0005-0000-0000-0000FA700000}"/>
    <cellStyle name="Porcentagem 6 2 8" xfId="28776" xr:uid="{00000000-0005-0000-0000-0000FB700000}"/>
    <cellStyle name="Porcentagem 6 2 8 2" xfId="28777" xr:uid="{00000000-0005-0000-0000-0000FC700000}"/>
    <cellStyle name="Porcentagem 6 2 8 3" xfId="28778" xr:uid="{00000000-0005-0000-0000-0000FD700000}"/>
    <cellStyle name="Porcentagem 6 2 9" xfId="28779" xr:uid="{00000000-0005-0000-0000-0000FE700000}"/>
    <cellStyle name="Porcentagem 6 3" xfId="28780" xr:uid="{00000000-0005-0000-0000-0000FF700000}"/>
    <cellStyle name="Porcentagem 6 3 10" xfId="28781" xr:uid="{00000000-0005-0000-0000-000000710000}"/>
    <cellStyle name="Porcentagem 6 3 2" xfId="28782" xr:uid="{00000000-0005-0000-0000-000001710000}"/>
    <cellStyle name="Porcentagem 6 3 2 2" xfId="28783" xr:uid="{00000000-0005-0000-0000-000002710000}"/>
    <cellStyle name="Porcentagem 6 3 2 2 2" xfId="28784" xr:uid="{00000000-0005-0000-0000-000003710000}"/>
    <cellStyle name="Porcentagem 6 3 2 2 2 2" xfId="28785" xr:uid="{00000000-0005-0000-0000-000004710000}"/>
    <cellStyle name="Porcentagem 6 3 2 2 2 2 2" xfId="28786" xr:uid="{00000000-0005-0000-0000-000005710000}"/>
    <cellStyle name="Porcentagem 6 3 2 2 2 2 3" xfId="28787" xr:uid="{00000000-0005-0000-0000-000006710000}"/>
    <cellStyle name="Porcentagem 6 3 2 2 2 3" xfId="28788" xr:uid="{00000000-0005-0000-0000-000007710000}"/>
    <cellStyle name="Porcentagem 6 3 2 2 2 4" xfId="28789" xr:uid="{00000000-0005-0000-0000-000008710000}"/>
    <cellStyle name="Porcentagem 6 3 2 2 3" xfId="28790" xr:uid="{00000000-0005-0000-0000-000009710000}"/>
    <cellStyle name="Porcentagem 6 3 2 2 3 2" xfId="28791" xr:uid="{00000000-0005-0000-0000-00000A710000}"/>
    <cellStyle name="Porcentagem 6 3 2 2 3 2 2" xfId="28792" xr:uid="{00000000-0005-0000-0000-00000B710000}"/>
    <cellStyle name="Porcentagem 6 3 2 2 3 2 3" xfId="28793" xr:uid="{00000000-0005-0000-0000-00000C710000}"/>
    <cellStyle name="Porcentagem 6 3 2 2 3 3" xfId="28794" xr:uid="{00000000-0005-0000-0000-00000D710000}"/>
    <cellStyle name="Porcentagem 6 3 2 2 3 4" xfId="28795" xr:uid="{00000000-0005-0000-0000-00000E710000}"/>
    <cellStyle name="Porcentagem 6 3 2 2 4" xfId="28796" xr:uid="{00000000-0005-0000-0000-00000F710000}"/>
    <cellStyle name="Porcentagem 6 3 2 2 4 2" xfId="28797" xr:uid="{00000000-0005-0000-0000-000010710000}"/>
    <cellStyle name="Porcentagem 6 3 2 2 4 2 2" xfId="28798" xr:uid="{00000000-0005-0000-0000-000011710000}"/>
    <cellStyle name="Porcentagem 6 3 2 2 4 2 3" xfId="28799" xr:uid="{00000000-0005-0000-0000-000012710000}"/>
    <cellStyle name="Porcentagem 6 3 2 2 4 3" xfId="28800" xr:uid="{00000000-0005-0000-0000-000013710000}"/>
    <cellStyle name="Porcentagem 6 3 2 2 4 4" xfId="28801" xr:uid="{00000000-0005-0000-0000-000014710000}"/>
    <cellStyle name="Porcentagem 6 3 2 2 5" xfId="28802" xr:uid="{00000000-0005-0000-0000-000015710000}"/>
    <cellStyle name="Porcentagem 6 3 2 2 5 2" xfId="28803" xr:uid="{00000000-0005-0000-0000-000016710000}"/>
    <cellStyle name="Porcentagem 6 3 2 2 5 3" xfId="28804" xr:uid="{00000000-0005-0000-0000-000017710000}"/>
    <cellStyle name="Porcentagem 6 3 2 2 6" xfId="28805" xr:uid="{00000000-0005-0000-0000-000018710000}"/>
    <cellStyle name="Porcentagem 6 3 2 2 7" xfId="28806" xr:uid="{00000000-0005-0000-0000-000019710000}"/>
    <cellStyle name="Porcentagem 6 3 2 3" xfId="28807" xr:uid="{00000000-0005-0000-0000-00001A710000}"/>
    <cellStyle name="Porcentagem 6 3 2 3 2" xfId="28808" xr:uid="{00000000-0005-0000-0000-00001B710000}"/>
    <cellStyle name="Porcentagem 6 3 2 3 2 2" xfId="28809" xr:uid="{00000000-0005-0000-0000-00001C710000}"/>
    <cellStyle name="Porcentagem 6 3 2 3 2 3" xfId="28810" xr:uid="{00000000-0005-0000-0000-00001D710000}"/>
    <cellStyle name="Porcentagem 6 3 2 3 3" xfId="28811" xr:uid="{00000000-0005-0000-0000-00001E710000}"/>
    <cellStyle name="Porcentagem 6 3 2 3 4" xfId="28812" xr:uid="{00000000-0005-0000-0000-00001F710000}"/>
    <cellStyle name="Porcentagem 6 3 2 4" xfId="28813" xr:uid="{00000000-0005-0000-0000-000020710000}"/>
    <cellStyle name="Porcentagem 6 3 2 4 2" xfId="28814" xr:uid="{00000000-0005-0000-0000-000021710000}"/>
    <cellStyle name="Porcentagem 6 3 2 4 2 2" xfId="28815" xr:uid="{00000000-0005-0000-0000-000022710000}"/>
    <cellStyle name="Porcentagem 6 3 2 4 2 3" xfId="28816" xr:uid="{00000000-0005-0000-0000-000023710000}"/>
    <cellStyle name="Porcentagem 6 3 2 4 3" xfId="28817" xr:uid="{00000000-0005-0000-0000-000024710000}"/>
    <cellStyle name="Porcentagem 6 3 2 4 4" xfId="28818" xr:uid="{00000000-0005-0000-0000-000025710000}"/>
    <cellStyle name="Porcentagem 6 3 2 5" xfId="28819" xr:uid="{00000000-0005-0000-0000-000026710000}"/>
    <cellStyle name="Porcentagem 6 3 2 5 2" xfId="28820" xr:uid="{00000000-0005-0000-0000-000027710000}"/>
    <cellStyle name="Porcentagem 6 3 2 5 2 2" xfId="28821" xr:uid="{00000000-0005-0000-0000-000028710000}"/>
    <cellStyle name="Porcentagem 6 3 2 5 2 3" xfId="28822" xr:uid="{00000000-0005-0000-0000-000029710000}"/>
    <cellStyle name="Porcentagem 6 3 2 5 3" xfId="28823" xr:uid="{00000000-0005-0000-0000-00002A710000}"/>
    <cellStyle name="Porcentagem 6 3 2 5 4" xfId="28824" xr:uid="{00000000-0005-0000-0000-00002B710000}"/>
    <cellStyle name="Porcentagem 6 3 2 6" xfId="28825" xr:uid="{00000000-0005-0000-0000-00002C710000}"/>
    <cellStyle name="Porcentagem 6 3 2 6 2" xfId="28826" xr:uid="{00000000-0005-0000-0000-00002D710000}"/>
    <cellStyle name="Porcentagem 6 3 2 6 3" xfId="28827" xr:uid="{00000000-0005-0000-0000-00002E710000}"/>
    <cellStyle name="Porcentagem 6 3 2 7" xfId="28828" xr:uid="{00000000-0005-0000-0000-00002F710000}"/>
    <cellStyle name="Porcentagem 6 3 2 8" xfId="28829" xr:uid="{00000000-0005-0000-0000-000030710000}"/>
    <cellStyle name="Porcentagem 6 3 2 9" xfId="28830" xr:uid="{00000000-0005-0000-0000-000031710000}"/>
    <cellStyle name="Porcentagem 6 3 3" xfId="28831" xr:uid="{00000000-0005-0000-0000-000032710000}"/>
    <cellStyle name="Porcentagem 6 3 3 2" xfId="28832" xr:uid="{00000000-0005-0000-0000-000033710000}"/>
    <cellStyle name="Porcentagem 6 3 3 2 2" xfId="28833" xr:uid="{00000000-0005-0000-0000-000034710000}"/>
    <cellStyle name="Porcentagem 6 3 3 2 2 2" xfId="28834" xr:uid="{00000000-0005-0000-0000-000035710000}"/>
    <cellStyle name="Porcentagem 6 3 3 2 2 3" xfId="28835" xr:uid="{00000000-0005-0000-0000-000036710000}"/>
    <cellStyle name="Porcentagem 6 3 3 2 3" xfId="28836" xr:uid="{00000000-0005-0000-0000-000037710000}"/>
    <cellStyle name="Porcentagem 6 3 3 2 4" xfId="28837" xr:uid="{00000000-0005-0000-0000-000038710000}"/>
    <cellStyle name="Porcentagem 6 3 3 3" xfId="28838" xr:uid="{00000000-0005-0000-0000-000039710000}"/>
    <cellStyle name="Porcentagem 6 3 3 3 2" xfId="28839" xr:uid="{00000000-0005-0000-0000-00003A710000}"/>
    <cellStyle name="Porcentagem 6 3 3 3 2 2" xfId="28840" xr:uid="{00000000-0005-0000-0000-00003B710000}"/>
    <cellStyle name="Porcentagem 6 3 3 3 2 3" xfId="28841" xr:uid="{00000000-0005-0000-0000-00003C710000}"/>
    <cellStyle name="Porcentagem 6 3 3 3 3" xfId="28842" xr:uid="{00000000-0005-0000-0000-00003D710000}"/>
    <cellStyle name="Porcentagem 6 3 3 3 4" xfId="28843" xr:uid="{00000000-0005-0000-0000-00003E710000}"/>
    <cellStyle name="Porcentagem 6 3 3 4" xfId="28844" xr:uid="{00000000-0005-0000-0000-00003F710000}"/>
    <cellStyle name="Porcentagem 6 3 3 4 2" xfId="28845" xr:uid="{00000000-0005-0000-0000-000040710000}"/>
    <cellStyle name="Porcentagem 6 3 3 4 2 2" xfId="28846" xr:uid="{00000000-0005-0000-0000-000041710000}"/>
    <cellStyle name="Porcentagem 6 3 3 4 2 3" xfId="28847" xr:uid="{00000000-0005-0000-0000-000042710000}"/>
    <cellStyle name="Porcentagem 6 3 3 4 3" xfId="28848" xr:uid="{00000000-0005-0000-0000-000043710000}"/>
    <cellStyle name="Porcentagem 6 3 3 4 4" xfId="28849" xr:uid="{00000000-0005-0000-0000-000044710000}"/>
    <cellStyle name="Porcentagem 6 3 3 5" xfId="28850" xr:uid="{00000000-0005-0000-0000-000045710000}"/>
    <cellStyle name="Porcentagem 6 3 3 5 2" xfId="28851" xr:uid="{00000000-0005-0000-0000-000046710000}"/>
    <cellStyle name="Porcentagem 6 3 3 5 3" xfId="28852" xr:uid="{00000000-0005-0000-0000-000047710000}"/>
    <cellStyle name="Porcentagem 6 3 3 6" xfId="28853" xr:uid="{00000000-0005-0000-0000-000048710000}"/>
    <cellStyle name="Porcentagem 6 3 3 7" xfId="28854" xr:uid="{00000000-0005-0000-0000-000049710000}"/>
    <cellStyle name="Porcentagem 6 3 3 8" xfId="28855" xr:uid="{00000000-0005-0000-0000-00004A710000}"/>
    <cellStyle name="Porcentagem 6 3 4" xfId="28856" xr:uid="{00000000-0005-0000-0000-00004B710000}"/>
    <cellStyle name="Porcentagem 6 3 4 2" xfId="28857" xr:uid="{00000000-0005-0000-0000-00004C710000}"/>
    <cellStyle name="Porcentagem 6 3 4 2 2" xfId="28858" xr:uid="{00000000-0005-0000-0000-00004D710000}"/>
    <cellStyle name="Porcentagem 6 3 4 2 3" xfId="28859" xr:uid="{00000000-0005-0000-0000-00004E710000}"/>
    <cellStyle name="Porcentagem 6 3 4 3" xfId="28860" xr:uid="{00000000-0005-0000-0000-00004F710000}"/>
    <cellStyle name="Porcentagem 6 3 4 4" xfId="28861" xr:uid="{00000000-0005-0000-0000-000050710000}"/>
    <cellStyle name="Porcentagem 6 3 5" xfId="28862" xr:uid="{00000000-0005-0000-0000-000051710000}"/>
    <cellStyle name="Porcentagem 6 3 5 2" xfId="28863" xr:uid="{00000000-0005-0000-0000-000052710000}"/>
    <cellStyle name="Porcentagem 6 3 5 2 2" xfId="28864" xr:uid="{00000000-0005-0000-0000-000053710000}"/>
    <cellStyle name="Porcentagem 6 3 5 2 3" xfId="28865" xr:uid="{00000000-0005-0000-0000-000054710000}"/>
    <cellStyle name="Porcentagem 6 3 5 3" xfId="28866" xr:uid="{00000000-0005-0000-0000-000055710000}"/>
    <cellStyle name="Porcentagem 6 3 5 4" xfId="28867" xr:uid="{00000000-0005-0000-0000-000056710000}"/>
    <cellStyle name="Porcentagem 6 3 6" xfId="28868" xr:uid="{00000000-0005-0000-0000-000057710000}"/>
    <cellStyle name="Porcentagem 6 3 6 2" xfId="28869" xr:uid="{00000000-0005-0000-0000-000058710000}"/>
    <cellStyle name="Porcentagem 6 3 6 2 2" xfId="28870" xr:uid="{00000000-0005-0000-0000-000059710000}"/>
    <cellStyle name="Porcentagem 6 3 6 2 3" xfId="28871" xr:uid="{00000000-0005-0000-0000-00005A710000}"/>
    <cellStyle name="Porcentagem 6 3 6 3" xfId="28872" xr:uid="{00000000-0005-0000-0000-00005B710000}"/>
    <cellStyle name="Porcentagem 6 3 6 4" xfId="28873" xr:uid="{00000000-0005-0000-0000-00005C710000}"/>
    <cellStyle name="Porcentagem 6 3 7" xfId="28874" xr:uid="{00000000-0005-0000-0000-00005D710000}"/>
    <cellStyle name="Porcentagem 6 3 7 2" xfId="28875" xr:uid="{00000000-0005-0000-0000-00005E710000}"/>
    <cellStyle name="Porcentagem 6 3 7 3" xfId="28876" xr:uid="{00000000-0005-0000-0000-00005F710000}"/>
    <cellStyle name="Porcentagem 6 3 8" xfId="28877" xr:uid="{00000000-0005-0000-0000-000060710000}"/>
    <cellStyle name="Porcentagem 6 3 9" xfId="28878" xr:uid="{00000000-0005-0000-0000-000061710000}"/>
    <cellStyle name="Porcentagem 6 4" xfId="28879" xr:uid="{00000000-0005-0000-0000-000062710000}"/>
    <cellStyle name="Porcentagem 6 4 10" xfId="28880" xr:uid="{00000000-0005-0000-0000-000063710000}"/>
    <cellStyle name="Porcentagem 6 4 2" xfId="28881" xr:uid="{00000000-0005-0000-0000-000064710000}"/>
    <cellStyle name="Porcentagem 6 4 2 2" xfId="28882" xr:uid="{00000000-0005-0000-0000-000065710000}"/>
    <cellStyle name="Porcentagem 6 4 2 2 2" xfId="28883" xr:uid="{00000000-0005-0000-0000-000066710000}"/>
    <cellStyle name="Porcentagem 6 4 2 2 2 2" xfId="28884" xr:uid="{00000000-0005-0000-0000-000067710000}"/>
    <cellStyle name="Porcentagem 6 4 2 2 2 2 2" xfId="28885" xr:uid="{00000000-0005-0000-0000-000068710000}"/>
    <cellStyle name="Porcentagem 6 4 2 2 2 2 3" xfId="28886" xr:uid="{00000000-0005-0000-0000-000069710000}"/>
    <cellStyle name="Porcentagem 6 4 2 2 2 3" xfId="28887" xr:uid="{00000000-0005-0000-0000-00006A710000}"/>
    <cellStyle name="Porcentagem 6 4 2 2 2 4" xfId="28888" xr:uid="{00000000-0005-0000-0000-00006B710000}"/>
    <cellStyle name="Porcentagem 6 4 2 2 3" xfId="28889" xr:uid="{00000000-0005-0000-0000-00006C710000}"/>
    <cellStyle name="Porcentagem 6 4 2 2 3 2" xfId="28890" xr:uid="{00000000-0005-0000-0000-00006D710000}"/>
    <cellStyle name="Porcentagem 6 4 2 2 3 2 2" xfId="28891" xr:uid="{00000000-0005-0000-0000-00006E710000}"/>
    <cellStyle name="Porcentagem 6 4 2 2 3 2 3" xfId="28892" xr:uid="{00000000-0005-0000-0000-00006F710000}"/>
    <cellStyle name="Porcentagem 6 4 2 2 3 3" xfId="28893" xr:uid="{00000000-0005-0000-0000-000070710000}"/>
    <cellStyle name="Porcentagem 6 4 2 2 3 4" xfId="28894" xr:uid="{00000000-0005-0000-0000-000071710000}"/>
    <cellStyle name="Porcentagem 6 4 2 2 4" xfId="28895" xr:uid="{00000000-0005-0000-0000-000072710000}"/>
    <cellStyle name="Porcentagem 6 4 2 2 4 2" xfId="28896" xr:uid="{00000000-0005-0000-0000-000073710000}"/>
    <cellStyle name="Porcentagem 6 4 2 2 4 2 2" xfId="28897" xr:uid="{00000000-0005-0000-0000-000074710000}"/>
    <cellStyle name="Porcentagem 6 4 2 2 4 2 3" xfId="28898" xr:uid="{00000000-0005-0000-0000-000075710000}"/>
    <cellStyle name="Porcentagem 6 4 2 2 4 3" xfId="28899" xr:uid="{00000000-0005-0000-0000-000076710000}"/>
    <cellStyle name="Porcentagem 6 4 2 2 4 4" xfId="28900" xr:uid="{00000000-0005-0000-0000-000077710000}"/>
    <cellStyle name="Porcentagem 6 4 2 2 5" xfId="28901" xr:uid="{00000000-0005-0000-0000-000078710000}"/>
    <cellStyle name="Porcentagem 6 4 2 2 5 2" xfId="28902" xr:uid="{00000000-0005-0000-0000-000079710000}"/>
    <cellStyle name="Porcentagem 6 4 2 2 5 3" xfId="28903" xr:uid="{00000000-0005-0000-0000-00007A710000}"/>
    <cellStyle name="Porcentagem 6 4 2 2 6" xfId="28904" xr:uid="{00000000-0005-0000-0000-00007B710000}"/>
    <cellStyle name="Porcentagem 6 4 2 2 7" xfId="28905" xr:uid="{00000000-0005-0000-0000-00007C710000}"/>
    <cellStyle name="Porcentagem 6 4 2 3" xfId="28906" xr:uid="{00000000-0005-0000-0000-00007D710000}"/>
    <cellStyle name="Porcentagem 6 4 2 3 2" xfId="28907" xr:uid="{00000000-0005-0000-0000-00007E710000}"/>
    <cellStyle name="Porcentagem 6 4 2 3 2 2" xfId="28908" xr:uid="{00000000-0005-0000-0000-00007F710000}"/>
    <cellStyle name="Porcentagem 6 4 2 3 2 3" xfId="28909" xr:uid="{00000000-0005-0000-0000-000080710000}"/>
    <cellStyle name="Porcentagem 6 4 2 3 3" xfId="28910" xr:uid="{00000000-0005-0000-0000-000081710000}"/>
    <cellStyle name="Porcentagem 6 4 2 3 4" xfId="28911" xr:uid="{00000000-0005-0000-0000-000082710000}"/>
    <cellStyle name="Porcentagem 6 4 2 4" xfId="28912" xr:uid="{00000000-0005-0000-0000-000083710000}"/>
    <cellStyle name="Porcentagem 6 4 2 4 2" xfId="28913" xr:uid="{00000000-0005-0000-0000-000084710000}"/>
    <cellStyle name="Porcentagem 6 4 2 4 2 2" xfId="28914" xr:uid="{00000000-0005-0000-0000-000085710000}"/>
    <cellStyle name="Porcentagem 6 4 2 4 2 3" xfId="28915" xr:uid="{00000000-0005-0000-0000-000086710000}"/>
    <cellStyle name="Porcentagem 6 4 2 4 3" xfId="28916" xr:uid="{00000000-0005-0000-0000-000087710000}"/>
    <cellStyle name="Porcentagem 6 4 2 4 4" xfId="28917" xr:uid="{00000000-0005-0000-0000-000088710000}"/>
    <cellStyle name="Porcentagem 6 4 2 5" xfId="28918" xr:uid="{00000000-0005-0000-0000-000089710000}"/>
    <cellStyle name="Porcentagem 6 4 2 5 2" xfId="28919" xr:uid="{00000000-0005-0000-0000-00008A710000}"/>
    <cellStyle name="Porcentagem 6 4 2 5 2 2" xfId="28920" xr:uid="{00000000-0005-0000-0000-00008B710000}"/>
    <cellStyle name="Porcentagem 6 4 2 5 2 3" xfId="28921" xr:uid="{00000000-0005-0000-0000-00008C710000}"/>
    <cellStyle name="Porcentagem 6 4 2 5 3" xfId="28922" xr:uid="{00000000-0005-0000-0000-00008D710000}"/>
    <cellStyle name="Porcentagem 6 4 2 5 4" xfId="28923" xr:uid="{00000000-0005-0000-0000-00008E710000}"/>
    <cellStyle name="Porcentagem 6 4 2 6" xfId="28924" xr:uid="{00000000-0005-0000-0000-00008F710000}"/>
    <cellStyle name="Porcentagem 6 4 2 6 2" xfId="28925" xr:uid="{00000000-0005-0000-0000-000090710000}"/>
    <cellStyle name="Porcentagem 6 4 2 6 3" xfId="28926" xr:uid="{00000000-0005-0000-0000-000091710000}"/>
    <cellStyle name="Porcentagem 6 4 2 7" xfId="28927" xr:uid="{00000000-0005-0000-0000-000092710000}"/>
    <cellStyle name="Porcentagem 6 4 2 8" xfId="28928" xr:uid="{00000000-0005-0000-0000-000093710000}"/>
    <cellStyle name="Porcentagem 6 4 2 9" xfId="28929" xr:uid="{00000000-0005-0000-0000-000094710000}"/>
    <cellStyle name="Porcentagem 6 4 3" xfId="28930" xr:uid="{00000000-0005-0000-0000-000095710000}"/>
    <cellStyle name="Porcentagem 6 4 3 2" xfId="28931" xr:uid="{00000000-0005-0000-0000-000096710000}"/>
    <cellStyle name="Porcentagem 6 4 3 2 2" xfId="28932" xr:uid="{00000000-0005-0000-0000-000097710000}"/>
    <cellStyle name="Porcentagem 6 4 3 2 2 2" xfId="28933" xr:uid="{00000000-0005-0000-0000-000098710000}"/>
    <cellStyle name="Porcentagem 6 4 3 2 2 3" xfId="28934" xr:uid="{00000000-0005-0000-0000-000099710000}"/>
    <cellStyle name="Porcentagem 6 4 3 2 3" xfId="28935" xr:uid="{00000000-0005-0000-0000-00009A710000}"/>
    <cellStyle name="Porcentagem 6 4 3 2 4" xfId="28936" xr:uid="{00000000-0005-0000-0000-00009B710000}"/>
    <cellStyle name="Porcentagem 6 4 3 3" xfId="28937" xr:uid="{00000000-0005-0000-0000-00009C710000}"/>
    <cellStyle name="Porcentagem 6 4 3 3 2" xfId="28938" xr:uid="{00000000-0005-0000-0000-00009D710000}"/>
    <cellStyle name="Porcentagem 6 4 3 3 2 2" xfId="28939" xr:uid="{00000000-0005-0000-0000-00009E710000}"/>
    <cellStyle name="Porcentagem 6 4 3 3 2 3" xfId="28940" xr:uid="{00000000-0005-0000-0000-00009F710000}"/>
    <cellStyle name="Porcentagem 6 4 3 3 3" xfId="28941" xr:uid="{00000000-0005-0000-0000-0000A0710000}"/>
    <cellStyle name="Porcentagem 6 4 3 3 4" xfId="28942" xr:uid="{00000000-0005-0000-0000-0000A1710000}"/>
    <cellStyle name="Porcentagem 6 4 3 4" xfId="28943" xr:uid="{00000000-0005-0000-0000-0000A2710000}"/>
    <cellStyle name="Porcentagem 6 4 3 4 2" xfId="28944" xr:uid="{00000000-0005-0000-0000-0000A3710000}"/>
    <cellStyle name="Porcentagem 6 4 3 4 2 2" xfId="28945" xr:uid="{00000000-0005-0000-0000-0000A4710000}"/>
    <cellStyle name="Porcentagem 6 4 3 4 2 3" xfId="28946" xr:uid="{00000000-0005-0000-0000-0000A5710000}"/>
    <cellStyle name="Porcentagem 6 4 3 4 3" xfId="28947" xr:uid="{00000000-0005-0000-0000-0000A6710000}"/>
    <cellStyle name="Porcentagem 6 4 3 4 4" xfId="28948" xr:uid="{00000000-0005-0000-0000-0000A7710000}"/>
    <cellStyle name="Porcentagem 6 4 3 5" xfId="28949" xr:uid="{00000000-0005-0000-0000-0000A8710000}"/>
    <cellStyle name="Porcentagem 6 4 3 5 2" xfId="28950" xr:uid="{00000000-0005-0000-0000-0000A9710000}"/>
    <cellStyle name="Porcentagem 6 4 3 5 3" xfId="28951" xr:uid="{00000000-0005-0000-0000-0000AA710000}"/>
    <cellStyle name="Porcentagem 6 4 3 6" xfId="28952" xr:uid="{00000000-0005-0000-0000-0000AB710000}"/>
    <cellStyle name="Porcentagem 6 4 3 7" xfId="28953" xr:uid="{00000000-0005-0000-0000-0000AC710000}"/>
    <cellStyle name="Porcentagem 6 4 4" xfId="28954" xr:uid="{00000000-0005-0000-0000-0000AD710000}"/>
    <cellStyle name="Porcentagem 6 4 4 2" xfId="28955" xr:uid="{00000000-0005-0000-0000-0000AE710000}"/>
    <cellStyle name="Porcentagem 6 4 4 2 2" xfId="28956" xr:uid="{00000000-0005-0000-0000-0000AF710000}"/>
    <cellStyle name="Porcentagem 6 4 4 2 3" xfId="28957" xr:uid="{00000000-0005-0000-0000-0000B0710000}"/>
    <cellStyle name="Porcentagem 6 4 4 3" xfId="28958" xr:uid="{00000000-0005-0000-0000-0000B1710000}"/>
    <cellStyle name="Porcentagem 6 4 4 4" xfId="28959" xr:uid="{00000000-0005-0000-0000-0000B2710000}"/>
    <cellStyle name="Porcentagem 6 4 5" xfId="28960" xr:uid="{00000000-0005-0000-0000-0000B3710000}"/>
    <cellStyle name="Porcentagem 6 4 5 2" xfId="28961" xr:uid="{00000000-0005-0000-0000-0000B4710000}"/>
    <cellStyle name="Porcentagem 6 4 5 2 2" xfId="28962" xr:uid="{00000000-0005-0000-0000-0000B5710000}"/>
    <cellStyle name="Porcentagem 6 4 5 2 3" xfId="28963" xr:uid="{00000000-0005-0000-0000-0000B6710000}"/>
    <cellStyle name="Porcentagem 6 4 5 3" xfId="28964" xr:uid="{00000000-0005-0000-0000-0000B7710000}"/>
    <cellStyle name="Porcentagem 6 4 5 4" xfId="28965" xr:uid="{00000000-0005-0000-0000-0000B8710000}"/>
    <cellStyle name="Porcentagem 6 4 6" xfId="28966" xr:uid="{00000000-0005-0000-0000-0000B9710000}"/>
    <cellStyle name="Porcentagem 6 4 6 2" xfId="28967" xr:uid="{00000000-0005-0000-0000-0000BA710000}"/>
    <cellStyle name="Porcentagem 6 4 6 2 2" xfId="28968" xr:uid="{00000000-0005-0000-0000-0000BB710000}"/>
    <cellStyle name="Porcentagem 6 4 6 2 3" xfId="28969" xr:uid="{00000000-0005-0000-0000-0000BC710000}"/>
    <cellStyle name="Porcentagem 6 4 6 3" xfId="28970" xr:uid="{00000000-0005-0000-0000-0000BD710000}"/>
    <cellStyle name="Porcentagem 6 4 6 4" xfId="28971" xr:uid="{00000000-0005-0000-0000-0000BE710000}"/>
    <cellStyle name="Porcentagem 6 4 7" xfId="28972" xr:uid="{00000000-0005-0000-0000-0000BF710000}"/>
    <cellStyle name="Porcentagem 6 4 7 2" xfId="28973" xr:uid="{00000000-0005-0000-0000-0000C0710000}"/>
    <cellStyle name="Porcentagem 6 4 7 3" xfId="28974" xr:uid="{00000000-0005-0000-0000-0000C1710000}"/>
    <cellStyle name="Porcentagem 6 4 8" xfId="28975" xr:uid="{00000000-0005-0000-0000-0000C2710000}"/>
    <cellStyle name="Porcentagem 6 4 9" xfId="28976" xr:uid="{00000000-0005-0000-0000-0000C3710000}"/>
    <cellStyle name="Porcentagem 6 5" xfId="28977" xr:uid="{00000000-0005-0000-0000-0000C4710000}"/>
    <cellStyle name="Porcentagem 7" xfId="28978" xr:uid="{00000000-0005-0000-0000-0000C5710000}"/>
    <cellStyle name="Porcentagem 7 2" xfId="28979" xr:uid="{00000000-0005-0000-0000-0000C6710000}"/>
    <cellStyle name="Porcentagem 7 3" xfId="28980" xr:uid="{00000000-0005-0000-0000-0000C7710000}"/>
    <cellStyle name="Porcentagem 7 3 2" xfId="28981" xr:uid="{00000000-0005-0000-0000-0000C8710000}"/>
    <cellStyle name="Porcentagem 7 3 2 2" xfId="28982" xr:uid="{00000000-0005-0000-0000-0000C9710000}"/>
    <cellStyle name="Porcentagem 7 3 2 2 2" xfId="28983" xr:uid="{00000000-0005-0000-0000-0000CA710000}"/>
    <cellStyle name="Porcentagem 7 3 2 2 2 2" xfId="28984" xr:uid="{00000000-0005-0000-0000-0000CB710000}"/>
    <cellStyle name="Porcentagem 7 3 2 2 2 3" xfId="28985" xr:uid="{00000000-0005-0000-0000-0000CC710000}"/>
    <cellStyle name="Porcentagem 7 3 2 2 3" xfId="28986" xr:uid="{00000000-0005-0000-0000-0000CD710000}"/>
    <cellStyle name="Porcentagem 7 3 2 2 4" xfId="28987" xr:uid="{00000000-0005-0000-0000-0000CE710000}"/>
    <cellStyle name="Porcentagem 7 3 2 3" xfId="28988" xr:uid="{00000000-0005-0000-0000-0000CF710000}"/>
    <cellStyle name="Porcentagem 7 3 2 3 2" xfId="28989" xr:uid="{00000000-0005-0000-0000-0000D0710000}"/>
    <cellStyle name="Porcentagem 7 3 2 3 2 2" xfId="28990" xr:uid="{00000000-0005-0000-0000-0000D1710000}"/>
    <cellStyle name="Porcentagem 7 3 2 3 2 3" xfId="28991" xr:uid="{00000000-0005-0000-0000-0000D2710000}"/>
    <cellStyle name="Porcentagem 7 3 2 3 3" xfId="28992" xr:uid="{00000000-0005-0000-0000-0000D3710000}"/>
    <cellStyle name="Porcentagem 7 3 2 3 4" xfId="28993" xr:uid="{00000000-0005-0000-0000-0000D4710000}"/>
    <cellStyle name="Porcentagem 7 3 2 4" xfId="28994" xr:uid="{00000000-0005-0000-0000-0000D5710000}"/>
    <cellStyle name="Porcentagem 7 3 2 4 2" xfId="28995" xr:uid="{00000000-0005-0000-0000-0000D6710000}"/>
    <cellStyle name="Porcentagem 7 3 2 4 2 2" xfId="28996" xr:uid="{00000000-0005-0000-0000-0000D7710000}"/>
    <cellStyle name="Porcentagem 7 3 2 4 2 3" xfId="28997" xr:uid="{00000000-0005-0000-0000-0000D8710000}"/>
    <cellStyle name="Porcentagem 7 3 2 4 3" xfId="28998" xr:uid="{00000000-0005-0000-0000-0000D9710000}"/>
    <cellStyle name="Porcentagem 7 3 2 4 4" xfId="28999" xr:uid="{00000000-0005-0000-0000-0000DA710000}"/>
    <cellStyle name="Porcentagem 7 3 2 5" xfId="29000" xr:uid="{00000000-0005-0000-0000-0000DB710000}"/>
    <cellStyle name="Porcentagem 7 3 2 5 2" xfId="29001" xr:uid="{00000000-0005-0000-0000-0000DC710000}"/>
    <cellStyle name="Porcentagem 7 3 2 5 3" xfId="29002" xr:uid="{00000000-0005-0000-0000-0000DD710000}"/>
    <cellStyle name="Porcentagem 7 3 2 6" xfId="29003" xr:uid="{00000000-0005-0000-0000-0000DE710000}"/>
    <cellStyle name="Porcentagem 7 3 2 7" xfId="29004" xr:uid="{00000000-0005-0000-0000-0000DF710000}"/>
    <cellStyle name="Porcentagem 7 3 2 8" xfId="29005" xr:uid="{00000000-0005-0000-0000-0000E0710000}"/>
    <cellStyle name="Porcentagem 7 4" xfId="29006" xr:uid="{00000000-0005-0000-0000-0000E1710000}"/>
    <cellStyle name="Porcentagem 7 4 10" xfId="29007" xr:uid="{00000000-0005-0000-0000-0000E2710000}"/>
    <cellStyle name="Porcentagem 7 4 2" xfId="29008" xr:uid="{00000000-0005-0000-0000-0000E3710000}"/>
    <cellStyle name="Porcentagem 7 4 2 2" xfId="29009" xr:uid="{00000000-0005-0000-0000-0000E4710000}"/>
    <cellStyle name="Porcentagem 7 4 2 2 2" xfId="29010" xr:uid="{00000000-0005-0000-0000-0000E5710000}"/>
    <cellStyle name="Porcentagem 7 4 2 2 2 2" xfId="29011" xr:uid="{00000000-0005-0000-0000-0000E6710000}"/>
    <cellStyle name="Porcentagem 7 4 2 2 2 2 2" xfId="29012" xr:uid="{00000000-0005-0000-0000-0000E7710000}"/>
    <cellStyle name="Porcentagem 7 4 2 2 2 2 3" xfId="29013" xr:uid="{00000000-0005-0000-0000-0000E8710000}"/>
    <cellStyle name="Porcentagem 7 4 2 2 2 3" xfId="29014" xr:uid="{00000000-0005-0000-0000-0000E9710000}"/>
    <cellStyle name="Porcentagem 7 4 2 2 2 4" xfId="29015" xr:uid="{00000000-0005-0000-0000-0000EA710000}"/>
    <cellStyle name="Porcentagem 7 4 2 2 3" xfId="29016" xr:uid="{00000000-0005-0000-0000-0000EB710000}"/>
    <cellStyle name="Porcentagem 7 4 2 2 3 2" xfId="29017" xr:uid="{00000000-0005-0000-0000-0000EC710000}"/>
    <cellStyle name="Porcentagem 7 4 2 2 3 2 2" xfId="29018" xr:uid="{00000000-0005-0000-0000-0000ED710000}"/>
    <cellStyle name="Porcentagem 7 4 2 2 3 2 3" xfId="29019" xr:uid="{00000000-0005-0000-0000-0000EE710000}"/>
    <cellStyle name="Porcentagem 7 4 2 2 3 3" xfId="29020" xr:uid="{00000000-0005-0000-0000-0000EF710000}"/>
    <cellStyle name="Porcentagem 7 4 2 2 3 4" xfId="29021" xr:uid="{00000000-0005-0000-0000-0000F0710000}"/>
    <cellStyle name="Porcentagem 7 4 2 2 4" xfId="29022" xr:uid="{00000000-0005-0000-0000-0000F1710000}"/>
    <cellStyle name="Porcentagem 7 4 2 2 4 2" xfId="29023" xr:uid="{00000000-0005-0000-0000-0000F2710000}"/>
    <cellStyle name="Porcentagem 7 4 2 2 4 2 2" xfId="29024" xr:uid="{00000000-0005-0000-0000-0000F3710000}"/>
    <cellStyle name="Porcentagem 7 4 2 2 4 2 3" xfId="29025" xr:uid="{00000000-0005-0000-0000-0000F4710000}"/>
    <cellStyle name="Porcentagem 7 4 2 2 4 3" xfId="29026" xr:uid="{00000000-0005-0000-0000-0000F5710000}"/>
    <cellStyle name="Porcentagem 7 4 2 2 4 4" xfId="29027" xr:uid="{00000000-0005-0000-0000-0000F6710000}"/>
    <cellStyle name="Porcentagem 7 4 2 2 5" xfId="29028" xr:uid="{00000000-0005-0000-0000-0000F7710000}"/>
    <cellStyle name="Porcentagem 7 4 2 2 5 2" xfId="29029" xr:uid="{00000000-0005-0000-0000-0000F8710000}"/>
    <cellStyle name="Porcentagem 7 4 2 2 5 3" xfId="29030" xr:uid="{00000000-0005-0000-0000-0000F9710000}"/>
    <cellStyle name="Porcentagem 7 4 2 2 6" xfId="29031" xr:uid="{00000000-0005-0000-0000-0000FA710000}"/>
    <cellStyle name="Porcentagem 7 4 2 2 7" xfId="29032" xr:uid="{00000000-0005-0000-0000-0000FB710000}"/>
    <cellStyle name="Porcentagem 7 4 2 3" xfId="29033" xr:uid="{00000000-0005-0000-0000-0000FC710000}"/>
    <cellStyle name="Porcentagem 7 4 2 3 2" xfId="29034" xr:uid="{00000000-0005-0000-0000-0000FD710000}"/>
    <cellStyle name="Porcentagem 7 4 2 3 2 2" xfId="29035" xr:uid="{00000000-0005-0000-0000-0000FE710000}"/>
    <cellStyle name="Porcentagem 7 4 2 3 2 3" xfId="29036" xr:uid="{00000000-0005-0000-0000-0000FF710000}"/>
    <cellStyle name="Porcentagem 7 4 2 3 3" xfId="29037" xr:uid="{00000000-0005-0000-0000-000000720000}"/>
    <cellStyle name="Porcentagem 7 4 2 3 4" xfId="29038" xr:uid="{00000000-0005-0000-0000-000001720000}"/>
    <cellStyle name="Porcentagem 7 4 2 4" xfId="29039" xr:uid="{00000000-0005-0000-0000-000002720000}"/>
    <cellStyle name="Porcentagem 7 4 2 4 2" xfId="29040" xr:uid="{00000000-0005-0000-0000-000003720000}"/>
    <cellStyle name="Porcentagem 7 4 2 4 2 2" xfId="29041" xr:uid="{00000000-0005-0000-0000-000004720000}"/>
    <cellStyle name="Porcentagem 7 4 2 4 2 3" xfId="29042" xr:uid="{00000000-0005-0000-0000-000005720000}"/>
    <cellStyle name="Porcentagem 7 4 2 4 3" xfId="29043" xr:uid="{00000000-0005-0000-0000-000006720000}"/>
    <cellStyle name="Porcentagem 7 4 2 4 4" xfId="29044" xr:uid="{00000000-0005-0000-0000-000007720000}"/>
    <cellStyle name="Porcentagem 7 4 2 5" xfId="29045" xr:uid="{00000000-0005-0000-0000-000008720000}"/>
    <cellStyle name="Porcentagem 7 4 2 5 2" xfId="29046" xr:uid="{00000000-0005-0000-0000-000009720000}"/>
    <cellStyle name="Porcentagem 7 4 2 5 2 2" xfId="29047" xr:uid="{00000000-0005-0000-0000-00000A720000}"/>
    <cellStyle name="Porcentagem 7 4 2 5 2 3" xfId="29048" xr:uid="{00000000-0005-0000-0000-00000B720000}"/>
    <cellStyle name="Porcentagem 7 4 2 5 3" xfId="29049" xr:uid="{00000000-0005-0000-0000-00000C720000}"/>
    <cellStyle name="Porcentagem 7 4 2 5 4" xfId="29050" xr:uid="{00000000-0005-0000-0000-00000D720000}"/>
    <cellStyle name="Porcentagem 7 4 2 6" xfId="29051" xr:uid="{00000000-0005-0000-0000-00000E720000}"/>
    <cellStyle name="Porcentagem 7 4 2 6 2" xfId="29052" xr:uid="{00000000-0005-0000-0000-00000F720000}"/>
    <cellStyle name="Porcentagem 7 4 2 6 3" xfId="29053" xr:uid="{00000000-0005-0000-0000-000010720000}"/>
    <cellStyle name="Porcentagem 7 4 2 7" xfId="29054" xr:uid="{00000000-0005-0000-0000-000011720000}"/>
    <cellStyle name="Porcentagem 7 4 2 8" xfId="29055" xr:uid="{00000000-0005-0000-0000-000012720000}"/>
    <cellStyle name="Porcentagem 7 4 2 9" xfId="29056" xr:uid="{00000000-0005-0000-0000-000013720000}"/>
    <cellStyle name="Porcentagem 7 4 3" xfId="29057" xr:uid="{00000000-0005-0000-0000-000014720000}"/>
    <cellStyle name="Porcentagem 7 4 3 2" xfId="29058" xr:uid="{00000000-0005-0000-0000-000015720000}"/>
    <cellStyle name="Porcentagem 7 4 3 2 2" xfId="29059" xr:uid="{00000000-0005-0000-0000-000016720000}"/>
    <cellStyle name="Porcentagem 7 4 3 2 2 2" xfId="29060" xr:uid="{00000000-0005-0000-0000-000017720000}"/>
    <cellStyle name="Porcentagem 7 4 3 2 2 3" xfId="29061" xr:uid="{00000000-0005-0000-0000-000018720000}"/>
    <cellStyle name="Porcentagem 7 4 3 2 3" xfId="29062" xr:uid="{00000000-0005-0000-0000-000019720000}"/>
    <cellStyle name="Porcentagem 7 4 3 2 4" xfId="29063" xr:uid="{00000000-0005-0000-0000-00001A720000}"/>
    <cellStyle name="Porcentagem 7 4 3 3" xfId="29064" xr:uid="{00000000-0005-0000-0000-00001B720000}"/>
    <cellStyle name="Porcentagem 7 4 3 3 2" xfId="29065" xr:uid="{00000000-0005-0000-0000-00001C720000}"/>
    <cellStyle name="Porcentagem 7 4 3 3 2 2" xfId="29066" xr:uid="{00000000-0005-0000-0000-00001D720000}"/>
    <cellStyle name="Porcentagem 7 4 3 3 2 3" xfId="29067" xr:uid="{00000000-0005-0000-0000-00001E720000}"/>
    <cellStyle name="Porcentagem 7 4 3 3 3" xfId="29068" xr:uid="{00000000-0005-0000-0000-00001F720000}"/>
    <cellStyle name="Porcentagem 7 4 3 3 4" xfId="29069" xr:uid="{00000000-0005-0000-0000-000020720000}"/>
    <cellStyle name="Porcentagem 7 4 3 4" xfId="29070" xr:uid="{00000000-0005-0000-0000-000021720000}"/>
    <cellStyle name="Porcentagem 7 4 3 4 2" xfId="29071" xr:uid="{00000000-0005-0000-0000-000022720000}"/>
    <cellStyle name="Porcentagem 7 4 3 4 2 2" xfId="29072" xr:uid="{00000000-0005-0000-0000-000023720000}"/>
    <cellStyle name="Porcentagem 7 4 3 4 2 3" xfId="29073" xr:uid="{00000000-0005-0000-0000-000024720000}"/>
    <cellStyle name="Porcentagem 7 4 3 4 3" xfId="29074" xr:uid="{00000000-0005-0000-0000-000025720000}"/>
    <cellStyle name="Porcentagem 7 4 3 4 4" xfId="29075" xr:uid="{00000000-0005-0000-0000-000026720000}"/>
    <cellStyle name="Porcentagem 7 4 3 5" xfId="29076" xr:uid="{00000000-0005-0000-0000-000027720000}"/>
    <cellStyle name="Porcentagem 7 4 3 5 2" xfId="29077" xr:uid="{00000000-0005-0000-0000-000028720000}"/>
    <cellStyle name="Porcentagem 7 4 3 5 3" xfId="29078" xr:uid="{00000000-0005-0000-0000-000029720000}"/>
    <cellStyle name="Porcentagem 7 4 3 6" xfId="29079" xr:uid="{00000000-0005-0000-0000-00002A720000}"/>
    <cellStyle name="Porcentagem 7 4 3 7" xfId="29080" xr:uid="{00000000-0005-0000-0000-00002B720000}"/>
    <cellStyle name="Porcentagem 7 4 4" xfId="29081" xr:uid="{00000000-0005-0000-0000-00002C720000}"/>
    <cellStyle name="Porcentagem 7 4 4 2" xfId="29082" xr:uid="{00000000-0005-0000-0000-00002D720000}"/>
    <cellStyle name="Porcentagem 7 4 4 2 2" xfId="29083" xr:uid="{00000000-0005-0000-0000-00002E720000}"/>
    <cellStyle name="Porcentagem 7 4 4 2 3" xfId="29084" xr:uid="{00000000-0005-0000-0000-00002F720000}"/>
    <cellStyle name="Porcentagem 7 4 4 3" xfId="29085" xr:uid="{00000000-0005-0000-0000-000030720000}"/>
    <cellStyle name="Porcentagem 7 4 4 4" xfId="29086" xr:uid="{00000000-0005-0000-0000-000031720000}"/>
    <cellStyle name="Porcentagem 7 4 5" xfId="29087" xr:uid="{00000000-0005-0000-0000-000032720000}"/>
    <cellStyle name="Porcentagem 7 4 5 2" xfId="29088" xr:uid="{00000000-0005-0000-0000-000033720000}"/>
    <cellStyle name="Porcentagem 7 4 5 2 2" xfId="29089" xr:uid="{00000000-0005-0000-0000-000034720000}"/>
    <cellStyle name="Porcentagem 7 4 5 2 3" xfId="29090" xr:uid="{00000000-0005-0000-0000-000035720000}"/>
    <cellStyle name="Porcentagem 7 4 5 3" xfId="29091" xr:uid="{00000000-0005-0000-0000-000036720000}"/>
    <cellStyle name="Porcentagem 7 4 5 4" xfId="29092" xr:uid="{00000000-0005-0000-0000-000037720000}"/>
    <cellStyle name="Porcentagem 7 4 6" xfId="29093" xr:uid="{00000000-0005-0000-0000-000038720000}"/>
    <cellStyle name="Porcentagem 7 4 6 2" xfId="29094" xr:uid="{00000000-0005-0000-0000-000039720000}"/>
    <cellStyle name="Porcentagem 7 4 6 2 2" xfId="29095" xr:uid="{00000000-0005-0000-0000-00003A720000}"/>
    <cellStyle name="Porcentagem 7 4 6 2 3" xfId="29096" xr:uid="{00000000-0005-0000-0000-00003B720000}"/>
    <cellStyle name="Porcentagem 7 4 6 3" xfId="29097" xr:uid="{00000000-0005-0000-0000-00003C720000}"/>
    <cellStyle name="Porcentagem 7 4 6 4" xfId="29098" xr:uid="{00000000-0005-0000-0000-00003D720000}"/>
    <cellStyle name="Porcentagem 7 4 7" xfId="29099" xr:uid="{00000000-0005-0000-0000-00003E720000}"/>
    <cellStyle name="Porcentagem 7 4 7 2" xfId="29100" xr:uid="{00000000-0005-0000-0000-00003F720000}"/>
    <cellStyle name="Porcentagem 7 4 7 3" xfId="29101" xr:uid="{00000000-0005-0000-0000-000040720000}"/>
    <cellStyle name="Porcentagem 7 4 8" xfId="29102" xr:uid="{00000000-0005-0000-0000-000041720000}"/>
    <cellStyle name="Porcentagem 7 4 9" xfId="29103" xr:uid="{00000000-0005-0000-0000-000042720000}"/>
    <cellStyle name="Porcentagem 7 5" xfId="29104" xr:uid="{00000000-0005-0000-0000-000043720000}"/>
    <cellStyle name="Porcentagem 7 5 10" xfId="29105" xr:uid="{00000000-0005-0000-0000-000044720000}"/>
    <cellStyle name="Porcentagem 7 5 2" xfId="29106" xr:uid="{00000000-0005-0000-0000-000045720000}"/>
    <cellStyle name="Porcentagem 7 5 2 2" xfId="29107" xr:uid="{00000000-0005-0000-0000-000046720000}"/>
    <cellStyle name="Porcentagem 7 5 2 2 2" xfId="29108" xr:uid="{00000000-0005-0000-0000-000047720000}"/>
    <cellStyle name="Porcentagem 7 5 2 2 2 2" xfId="29109" xr:uid="{00000000-0005-0000-0000-000048720000}"/>
    <cellStyle name="Porcentagem 7 5 2 2 2 2 2" xfId="29110" xr:uid="{00000000-0005-0000-0000-000049720000}"/>
    <cellStyle name="Porcentagem 7 5 2 2 2 2 3" xfId="29111" xr:uid="{00000000-0005-0000-0000-00004A720000}"/>
    <cellStyle name="Porcentagem 7 5 2 2 2 3" xfId="29112" xr:uid="{00000000-0005-0000-0000-00004B720000}"/>
    <cellStyle name="Porcentagem 7 5 2 2 2 4" xfId="29113" xr:uid="{00000000-0005-0000-0000-00004C720000}"/>
    <cellStyle name="Porcentagem 7 5 2 2 3" xfId="29114" xr:uid="{00000000-0005-0000-0000-00004D720000}"/>
    <cellStyle name="Porcentagem 7 5 2 2 3 2" xfId="29115" xr:uid="{00000000-0005-0000-0000-00004E720000}"/>
    <cellStyle name="Porcentagem 7 5 2 2 3 2 2" xfId="29116" xr:uid="{00000000-0005-0000-0000-00004F720000}"/>
    <cellStyle name="Porcentagem 7 5 2 2 3 2 3" xfId="29117" xr:uid="{00000000-0005-0000-0000-000050720000}"/>
    <cellStyle name="Porcentagem 7 5 2 2 3 3" xfId="29118" xr:uid="{00000000-0005-0000-0000-000051720000}"/>
    <cellStyle name="Porcentagem 7 5 2 2 3 4" xfId="29119" xr:uid="{00000000-0005-0000-0000-000052720000}"/>
    <cellStyle name="Porcentagem 7 5 2 2 4" xfId="29120" xr:uid="{00000000-0005-0000-0000-000053720000}"/>
    <cellStyle name="Porcentagem 7 5 2 2 4 2" xfId="29121" xr:uid="{00000000-0005-0000-0000-000054720000}"/>
    <cellStyle name="Porcentagem 7 5 2 2 4 2 2" xfId="29122" xr:uid="{00000000-0005-0000-0000-000055720000}"/>
    <cellStyle name="Porcentagem 7 5 2 2 4 2 3" xfId="29123" xr:uid="{00000000-0005-0000-0000-000056720000}"/>
    <cellStyle name="Porcentagem 7 5 2 2 4 3" xfId="29124" xr:uid="{00000000-0005-0000-0000-000057720000}"/>
    <cellStyle name="Porcentagem 7 5 2 2 4 4" xfId="29125" xr:uid="{00000000-0005-0000-0000-000058720000}"/>
    <cellStyle name="Porcentagem 7 5 2 2 5" xfId="29126" xr:uid="{00000000-0005-0000-0000-000059720000}"/>
    <cellStyle name="Porcentagem 7 5 2 2 5 2" xfId="29127" xr:uid="{00000000-0005-0000-0000-00005A720000}"/>
    <cellStyle name="Porcentagem 7 5 2 2 5 3" xfId="29128" xr:uid="{00000000-0005-0000-0000-00005B720000}"/>
    <cellStyle name="Porcentagem 7 5 2 2 6" xfId="29129" xr:uid="{00000000-0005-0000-0000-00005C720000}"/>
    <cellStyle name="Porcentagem 7 5 2 2 7" xfId="29130" xr:uid="{00000000-0005-0000-0000-00005D720000}"/>
    <cellStyle name="Porcentagem 7 5 2 3" xfId="29131" xr:uid="{00000000-0005-0000-0000-00005E720000}"/>
    <cellStyle name="Porcentagem 7 5 2 3 2" xfId="29132" xr:uid="{00000000-0005-0000-0000-00005F720000}"/>
    <cellStyle name="Porcentagem 7 5 2 3 2 2" xfId="29133" xr:uid="{00000000-0005-0000-0000-000060720000}"/>
    <cellStyle name="Porcentagem 7 5 2 3 2 3" xfId="29134" xr:uid="{00000000-0005-0000-0000-000061720000}"/>
    <cellStyle name="Porcentagem 7 5 2 3 3" xfId="29135" xr:uid="{00000000-0005-0000-0000-000062720000}"/>
    <cellStyle name="Porcentagem 7 5 2 3 4" xfId="29136" xr:uid="{00000000-0005-0000-0000-000063720000}"/>
    <cellStyle name="Porcentagem 7 5 2 4" xfId="29137" xr:uid="{00000000-0005-0000-0000-000064720000}"/>
    <cellStyle name="Porcentagem 7 5 2 4 2" xfId="29138" xr:uid="{00000000-0005-0000-0000-000065720000}"/>
    <cellStyle name="Porcentagem 7 5 2 4 2 2" xfId="29139" xr:uid="{00000000-0005-0000-0000-000066720000}"/>
    <cellStyle name="Porcentagem 7 5 2 4 2 3" xfId="29140" xr:uid="{00000000-0005-0000-0000-000067720000}"/>
    <cellStyle name="Porcentagem 7 5 2 4 3" xfId="29141" xr:uid="{00000000-0005-0000-0000-000068720000}"/>
    <cellStyle name="Porcentagem 7 5 2 4 4" xfId="29142" xr:uid="{00000000-0005-0000-0000-000069720000}"/>
    <cellStyle name="Porcentagem 7 5 2 5" xfId="29143" xr:uid="{00000000-0005-0000-0000-00006A720000}"/>
    <cellStyle name="Porcentagem 7 5 2 5 2" xfId="29144" xr:uid="{00000000-0005-0000-0000-00006B720000}"/>
    <cellStyle name="Porcentagem 7 5 2 5 2 2" xfId="29145" xr:uid="{00000000-0005-0000-0000-00006C720000}"/>
    <cellStyle name="Porcentagem 7 5 2 5 2 3" xfId="29146" xr:uid="{00000000-0005-0000-0000-00006D720000}"/>
    <cellStyle name="Porcentagem 7 5 2 5 3" xfId="29147" xr:uid="{00000000-0005-0000-0000-00006E720000}"/>
    <cellStyle name="Porcentagem 7 5 2 5 4" xfId="29148" xr:uid="{00000000-0005-0000-0000-00006F720000}"/>
    <cellStyle name="Porcentagem 7 5 2 6" xfId="29149" xr:uid="{00000000-0005-0000-0000-000070720000}"/>
    <cellStyle name="Porcentagem 7 5 2 6 2" xfId="29150" xr:uid="{00000000-0005-0000-0000-000071720000}"/>
    <cellStyle name="Porcentagem 7 5 2 6 3" xfId="29151" xr:uid="{00000000-0005-0000-0000-000072720000}"/>
    <cellStyle name="Porcentagem 7 5 2 7" xfId="29152" xr:uid="{00000000-0005-0000-0000-000073720000}"/>
    <cellStyle name="Porcentagem 7 5 2 8" xfId="29153" xr:uid="{00000000-0005-0000-0000-000074720000}"/>
    <cellStyle name="Porcentagem 7 5 2 9" xfId="29154" xr:uid="{00000000-0005-0000-0000-000075720000}"/>
    <cellStyle name="Porcentagem 7 5 3" xfId="29155" xr:uid="{00000000-0005-0000-0000-000076720000}"/>
    <cellStyle name="Porcentagem 7 5 3 2" xfId="29156" xr:uid="{00000000-0005-0000-0000-000077720000}"/>
    <cellStyle name="Porcentagem 7 5 3 2 2" xfId="29157" xr:uid="{00000000-0005-0000-0000-000078720000}"/>
    <cellStyle name="Porcentagem 7 5 3 2 2 2" xfId="29158" xr:uid="{00000000-0005-0000-0000-000079720000}"/>
    <cellStyle name="Porcentagem 7 5 3 2 2 3" xfId="29159" xr:uid="{00000000-0005-0000-0000-00007A720000}"/>
    <cellStyle name="Porcentagem 7 5 3 2 3" xfId="29160" xr:uid="{00000000-0005-0000-0000-00007B720000}"/>
    <cellStyle name="Porcentagem 7 5 3 2 4" xfId="29161" xr:uid="{00000000-0005-0000-0000-00007C720000}"/>
    <cellStyle name="Porcentagem 7 5 3 3" xfId="29162" xr:uid="{00000000-0005-0000-0000-00007D720000}"/>
    <cellStyle name="Porcentagem 7 5 3 3 2" xfId="29163" xr:uid="{00000000-0005-0000-0000-00007E720000}"/>
    <cellStyle name="Porcentagem 7 5 3 3 2 2" xfId="29164" xr:uid="{00000000-0005-0000-0000-00007F720000}"/>
    <cellStyle name="Porcentagem 7 5 3 3 2 3" xfId="29165" xr:uid="{00000000-0005-0000-0000-000080720000}"/>
    <cellStyle name="Porcentagem 7 5 3 3 3" xfId="29166" xr:uid="{00000000-0005-0000-0000-000081720000}"/>
    <cellStyle name="Porcentagem 7 5 3 3 4" xfId="29167" xr:uid="{00000000-0005-0000-0000-000082720000}"/>
    <cellStyle name="Porcentagem 7 5 3 4" xfId="29168" xr:uid="{00000000-0005-0000-0000-000083720000}"/>
    <cellStyle name="Porcentagem 7 5 3 4 2" xfId="29169" xr:uid="{00000000-0005-0000-0000-000084720000}"/>
    <cellStyle name="Porcentagem 7 5 3 4 2 2" xfId="29170" xr:uid="{00000000-0005-0000-0000-000085720000}"/>
    <cellStyle name="Porcentagem 7 5 3 4 2 3" xfId="29171" xr:uid="{00000000-0005-0000-0000-000086720000}"/>
    <cellStyle name="Porcentagem 7 5 3 4 3" xfId="29172" xr:uid="{00000000-0005-0000-0000-000087720000}"/>
    <cellStyle name="Porcentagem 7 5 3 4 4" xfId="29173" xr:uid="{00000000-0005-0000-0000-000088720000}"/>
    <cellStyle name="Porcentagem 7 5 3 5" xfId="29174" xr:uid="{00000000-0005-0000-0000-000089720000}"/>
    <cellStyle name="Porcentagem 7 5 3 5 2" xfId="29175" xr:uid="{00000000-0005-0000-0000-00008A720000}"/>
    <cellStyle name="Porcentagem 7 5 3 5 3" xfId="29176" xr:uid="{00000000-0005-0000-0000-00008B720000}"/>
    <cellStyle name="Porcentagem 7 5 3 6" xfId="29177" xr:uid="{00000000-0005-0000-0000-00008C720000}"/>
    <cellStyle name="Porcentagem 7 5 3 7" xfId="29178" xr:uid="{00000000-0005-0000-0000-00008D720000}"/>
    <cellStyle name="Porcentagem 7 5 4" xfId="29179" xr:uid="{00000000-0005-0000-0000-00008E720000}"/>
    <cellStyle name="Porcentagem 7 5 4 2" xfId="29180" xr:uid="{00000000-0005-0000-0000-00008F720000}"/>
    <cellStyle name="Porcentagem 7 5 4 2 2" xfId="29181" xr:uid="{00000000-0005-0000-0000-000090720000}"/>
    <cellStyle name="Porcentagem 7 5 4 2 3" xfId="29182" xr:uid="{00000000-0005-0000-0000-000091720000}"/>
    <cellStyle name="Porcentagem 7 5 4 3" xfId="29183" xr:uid="{00000000-0005-0000-0000-000092720000}"/>
    <cellStyle name="Porcentagem 7 5 4 4" xfId="29184" xr:uid="{00000000-0005-0000-0000-000093720000}"/>
    <cellStyle name="Porcentagem 7 5 5" xfId="29185" xr:uid="{00000000-0005-0000-0000-000094720000}"/>
    <cellStyle name="Porcentagem 7 5 5 2" xfId="29186" xr:uid="{00000000-0005-0000-0000-000095720000}"/>
    <cellStyle name="Porcentagem 7 5 5 2 2" xfId="29187" xr:uid="{00000000-0005-0000-0000-000096720000}"/>
    <cellStyle name="Porcentagem 7 5 5 2 3" xfId="29188" xr:uid="{00000000-0005-0000-0000-000097720000}"/>
    <cellStyle name="Porcentagem 7 5 5 3" xfId="29189" xr:uid="{00000000-0005-0000-0000-000098720000}"/>
    <cellStyle name="Porcentagem 7 5 5 4" xfId="29190" xr:uid="{00000000-0005-0000-0000-000099720000}"/>
    <cellStyle name="Porcentagem 7 5 6" xfId="29191" xr:uid="{00000000-0005-0000-0000-00009A720000}"/>
    <cellStyle name="Porcentagem 7 5 6 2" xfId="29192" xr:uid="{00000000-0005-0000-0000-00009B720000}"/>
    <cellStyle name="Porcentagem 7 5 6 2 2" xfId="29193" xr:uid="{00000000-0005-0000-0000-00009C720000}"/>
    <cellStyle name="Porcentagem 7 5 6 2 3" xfId="29194" xr:uid="{00000000-0005-0000-0000-00009D720000}"/>
    <cellStyle name="Porcentagem 7 5 6 3" xfId="29195" xr:uid="{00000000-0005-0000-0000-00009E720000}"/>
    <cellStyle name="Porcentagem 7 5 6 4" xfId="29196" xr:uid="{00000000-0005-0000-0000-00009F720000}"/>
    <cellStyle name="Porcentagem 7 5 7" xfId="29197" xr:uid="{00000000-0005-0000-0000-0000A0720000}"/>
    <cellStyle name="Porcentagem 7 5 7 2" xfId="29198" xr:uid="{00000000-0005-0000-0000-0000A1720000}"/>
    <cellStyle name="Porcentagem 7 5 7 3" xfId="29199" xr:uid="{00000000-0005-0000-0000-0000A2720000}"/>
    <cellStyle name="Porcentagem 7 5 8" xfId="29200" xr:uid="{00000000-0005-0000-0000-0000A3720000}"/>
    <cellStyle name="Porcentagem 7 5 9" xfId="29201" xr:uid="{00000000-0005-0000-0000-0000A4720000}"/>
    <cellStyle name="Porcentagem 7 6" xfId="29202" xr:uid="{00000000-0005-0000-0000-0000A5720000}"/>
    <cellStyle name="Porcentagem 8" xfId="29203" xr:uid="{00000000-0005-0000-0000-0000A6720000}"/>
    <cellStyle name="Porcentagem 8 2" xfId="29204" xr:uid="{00000000-0005-0000-0000-0000A7720000}"/>
    <cellStyle name="Porcentagem 8 3" xfId="29205" xr:uid="{00000000-0005-0000-0000-0000A8720000}"/>
    <cellStyle name="Porcentagem 8 3 10" xfId="29206" xr:uid="{00000000-0005-0000-0000-0000A9720000}"/>
    <cellStyle name="Porcentagem 8 3 2" xfId="29207" xr:uid="{00000000-0005-0000-0000-0000AA720000}"/>
    <cellStyle name="Porcentagem 8 3 2 2" xfId="29208" xr:uid="{00000000-0005-0000-0000-0000AB720000}"/>
    <cellStyle name="Porcentagem 8 3 2 2 2" xfId="29209" xr:uid="{00000000-0005-0000-0000-0000AC720000}"/>
    <cellStyle name="Porcentagem 8 3 2 2 2 2" xfId="29210" xr:uid="{00000000-0005-0000-0000-0000AD720000}"/>
    <cellStyle name="Porcentagem 8 3 2 2 2 2 2" xfId="29211" xr:uid="{00000000-0005-0000-0000-0000AE720000}"/>
    <cellStyle name="Porcentagem 8 3 2 2 2 2 3" xfId="29212" xr:uid="{00000000-0005-0000-0000-0000AF720000}"/>
    <cellStyle name="Porcentagem 8 3 2 2 2 3" xfId="29213" xr:uid="{00000000-0005-0000-0000-0000B0720000}"/>
    <cellStyle name="Porcentagem 8 3 2 2 2 4" xfId="29214" xr:uid="{00000000-0005-0000-0000-0000B1720000}"/>
    <cellStyle name="Porcentagem 8 3 2 2 3" xfId="29215" xr:uid="{00000000-0005-0000-0000-0000B2720000}"/>
    <cellStyle name="Porcentagem 8 3 2 2 3 2" xfId="29216" xr:uid="{00000000-0005-0000-0000-0000B3720000}"/>
    <cellStyle name="Porcentagem 8 3 2 2 3 2 2" xfId="29217" xr:uid="{00000000-0005-0000-0000-0000B4720000}"/>
    <cellStyle name="Porcentagem 8 3 2 2 3 2 3" xfId="29218" xr:uid="{00000000-0005-0000-0000-0000B5720000}"/>
    <cellStyle name="Porcentagem 8 3 2 2 3 3" xfId="29219" xr:uid="{00000000-0005-0000-0000-0000B6720000}"/>
    <cellStyle name="Porcentagem 8 3 2 2 3 4" xfId="29220" xr:uid="{00000000-0005-0000-0000-0000B7720000}"/>
    <cellStyle name="Porcentagem 8 3 2 2 4" xfId="29221" xr:uid="{00000000-0005-0000-0000-0000B8720000}"/>
    <cellStyle name="Porcentagem 8 3 2 2 4 2" xfId="29222" xr:uid="{00000000-0005-0000-0000-0000B9720000}"/>
    <cellStyle name="Porcentagem 8 3 2 2 4 2 2" xfId="29223" xr:uid="{00000000-0005-0000-0000-0000BA720000}"/>
    <cellStyle name="Porcentagem 8 3 2 2 4 2 3" xfId="29224" xr:uid="{00000000-0005-0000-0000-0000BB720000}"/>
    <cellStyle name="Porcentagem 8 3 2 2 4 3" xfId="29225" xr:uid="{00000000-0005-0000-0000-0000BC720000}"/>
    <cellStyle name="Porcentagem 8 3 2 2 4 4" xfId="29226" xr:uid="{00000000-0005-0000-0000-0000BD720000}"/>
    <cellStyle name="Porcentagem 8 3 2 2 5" xfId="29227" xr:uid="{00000000-0005-0000-0000-0000BE720000}"/>
    <cellStyle name="Porcentagem 8 3 2 2 5 2" xfId="29228" xr:uid="{00000000-0005-0000-0000-0000BF720000}"/>
    <cellStyle name="Porcentagem 8 3 2 2 5 3" xfId="29229" xr:uid="{00000000-0005-0000-0000-0000C0720000}"/>
    <cellStyle name="Porcentagem 8 3 2 2 6" xfId="29230" xr:uid="{00000000-0005-0000-0000-0000C1720000}"/>
    <cellStyle name="Porcentagem 8 3 2 2 7" xfId="29231" xr:uid="{00000000-0005-0000-0000-0000C2720000}"/>
    <cellStyle name="Porcentagem 8 3 2 3" xfId="29232" xr:uid="{00000000-0005-0000-0000-0000C3720000}"/>
    <cellStyle name="Porcentagem 8 3 2 3 2" xfId="29233" xr:uid="{00000000-0005-0000-0000-0000C4720000}"/>
    <cellStyle name="Porcentagem 8 3 2 3 2 2" xfId="29234" xr:uid="{00000000-0005-0000-0000-0000C5720000}"/>
    <cellStyle name="Porcentagem 8 3 2 3 2 3" xfId="29235" xr:uid="{00000000-0005-0000-0000-0000C6720000}"/>
    <cellStyle name="Porcentagem 8 3 2 3 3" xfId="29236" xr:uid="{00000000-0005-0000-0000-0000C7720000}"/>
    <cellStyle name="Porcentagem 8 3 2 3 4" xfId="29237" xr:uid="{00000000-0005-0000-0000-0000C8720000}"/>
    <cellStyle name="Porcentagem 8 3 2 4" xfId="29238" xr:uid="{00000000-0005-0000-0000-0000C9720000}"/>
    <cellStyle name="Porcentagem 8 3 2 4 2" xfId="29239" xr:uid="{00000000-0005-0000-0000-0000CA720000}"/>
    <cellStyle name="Porcentagem 8 3 2 4 2 2" xfId="29240" xr:uid="{00000000-0005-0000-0000-0000CB720000}"/>
    <cellStyle name="Porcentagem 8 3 2 4 2 3" xfId="29241" xr:uid="{00000000-0005-0000-0000-0000CC720000}"/>
    <cellStyle name="Porcentagem 8 3 2 4 3" xfId="29242" xr:uid="{00000000-0005-0000-0000-0000CD720000}"/>
    <cellStyle name="Porcentagem 8 3 2 4 4" xfId="29243" xr:uid="{00000000-0005-0000-0000-0000CE720000}"/>
    <cellStyle name="Porcentagem 8 3 2 5" xfId="29244" xr:uid="{00000000-0005-0000-0000-0000CF720000}"/>
    <cellStyle name="Porcentagem 8 3 2 5 2" xfId="29245" xr:uid="{00000000-0005-0000-0000-0000D0720000}"/>
    <cellStyle name="Porcentagem 8 3 2 5 2 2" xfId="29246" xr:uid="{00000000-0005-0000-0000-0000D1720000}"/>
    <cellStyle name="Porcentagem 8 3 2 5 2 3" xfId="29247" xr:uid="{00000000-0005-0000-0000-0000D2720000}"/>
    <cellStyle name="Porcentagem 8 3 2 5 3" xfId="29248" xr:uid="{00000000-0005-0000-0000-0000D3720000}"/>
    <cellStyle name="Porcentagem 8 3 2 5 4" xfId="29249" xr:uid="{00000000-0005-0000-0000-0000D4720000}"/>
    <cellStyle name="Porcentagem 8 3 2 6" xfId="29250" xr:uid="{00000000-0005-0000-0000-0000D5720000}"/>
    <cellStyle name="Porcentagem 8 3 2 6 2" xfId="29251" xr:uid="{00000000-0005-0000-0000-0000D6720000}"/>
    <cellStyle name="Porcentagem 8 3 2 6 3" xfId="29252" xr:uid="{00000000-0005-0000-0000-0000D7720000}"/>
    <cellStyle name="Porcentagem 8 3 2 7" xfId="29253" xr:uid="{00000000-0005-0000-0000-0000D8720000}"/>
    <cellStyle name="Porcentagem 8 3 2 8" xfId="29254" xr:uid="{00000000-0005-0000-0000-0000D9720000}"/>
    <cellStyle name="Porcentagem 8 3 2 9" xfId="29255" xr:uid="{00000000-0005-0000-0000-0000DA720000}"/>
    <cellStyle name="Porcentagem 8 3 3" xfId="29256" xr:uid="{00000000-0005-0000-0000-0000DB720000}"/>
    <cellStyle name="Porcentagem 8 3 3 2" xfId="29257" xr:uid="{00000000-0005-0000-0000-0000DC720000}"/>
    <cellStyle name="Porcentagem 8 3 3 2 2" xfId="29258" xr:uid="{00000000-0005-0000-0000-0000DD720000}"/>
    <cellStyle name="Porcentagem 8 3 3 2 2 2" xfId="29259" xr:uid="{00000000-0005-0000-0000-0000DE720000}"/>
    <cellStyle name="Porcentagem 8 3 3 2 2 3" xfId="29260" xr:uid="{00000000-0005-0000-0000-0000DF720000}"/>
    <cellStyle name="Porcentagem 8 3 3 2 3" xfId="29261" xr:uid="{00000000-0005-0000-0000-0000E0720000}"/>
    <cellStyle name="Porcentagem 8 3 3 2 4" xfId="29262" xr:uid="{00000000-0005-0000-0000-0000E1720000}"/>
    <cellStyle name="Porcentagem 8 3 3 3" xfId="29263" xr:uid="{00000000-0005-0000-0000-0000E2720000}"/>
    <cellStyle name="Porcentagem 8 3 3 3 2" xfId="29264" xr:uid="{00000000-0005-0000-0000-0000E3720000}"/>
    <cellStyle name="Porcentagem 8 3 3 3 2 2" xfId="29265" xr:uid="{00000000-0005-0000-0000-0000E4720000}"/>
    <cellStyle name="Porcentagem 8 3 3 3 2 3" xfId="29266" xr:uid="{00000000-0005-0000-0000-0000E5720000}"/>
    <cellStyle name="Porcentagem 8 3 3 3 3" xfId="29267" xr:uid="{00000000-0005-0000-0000-0000E6720000}"/>
    <cellStyle name="Porcentagem 8 3 3 3 4" xfId="29268" xr:uid="{00000000-0005-0000-0000-0000E7720000}"/>
    <cellStyle name="Porcentagem 8 3 3 4" xfId="29269" xr:uid="{00000000-0005-0000-0000-0000E8720000}"/>
    <cellStyle name="Porcentagem 8 3 3 4 2" xfId="29270" xr:uid="{00000000-0005-0000-0000-0000E9720000}"/>
    <cellStyle name="Porcentagem 8 3 3 4 2 2" xfId="29271" xr:uid="{00000000-0005-0000-0000-0000EA720000}"/>
    <cellStyle name="Porcentagem 8 3 3 4 2 3" xfId="29272" xr:uid="{00000000-0005-0000-0000-0000EB720000}"/>
    <cellStyle name="Porcentagem 8 3 3 4 3" xfId="29273" xr:uid="{00000000-0005-0000-0000-0000EC720000}"/>
    <cellStyle name="Porcentagem 8 3 3 4 4" xfId="29274" xr:uid="{00000000-0005-0000-0000-0000ED720000}"/>
    <cellStyle name="Porcentagem 8 3 3 5" xfId="29275" xr:uid="{00000000-0005-0000-0000-0000EE720000}"/>
    <cellStyle name="Porcentagem 8 3 3 5 2" xfId="29276" xr:uid="{00000000-0005-0000-0000-0000EF720000}"/>
    <cellStyle name="Porcentagem 8 3 3 5 3" xfId="29277" xr:uid="{00000000-0005-0000-0000-0000F0720000}"/>
    <cellStyle name="Porcentagem 8 3 3 6" xfId="29278" xr:uid="{00000000-0005-0000-0000-0000F1720000}"/>
    <cellStyle name="Porcentagem 8 3 3 7" xfId="29279" xr:uid="{00000000-0005-0000-0000-0000F2720000}"/>
    <cellStyle name="Porcentagem 8 3 3 8" xfId="29280" xr:uid="{00000000-0005-0000-0000-0000F3720000}"/>
    <cellStyle name="Porcentagem 8 3 4" xfId="29281" xr:uid="{00000000-0005-0000-0000-0000F4720000}"/>
    <cellStyle name="Porcentagem 8 3 4 2" xfId="29282" xr:uid="{00000000-0005-0000-0000-0000F5720000}"/>
    <cellStyle name="Porcentagem 8 3 4 2 2" xfId="29283" xr:uid="{00000000-0005-0000-0000-0000F6720000}"/>
    <cellStyle name="Porcentagem 8 3 4 2 3" xfId="29284" xr:uid="{00000000-0005-0000-0000-0000F7720000}"/>
    <cellStyle name="Porcentagem 8 3 4 3" xfId="29285" xr:uid="{00000000-0005-0000-0000-0000F8720000}"/>
    <cellStyle name="Porcentagem 8 3 4 4" xfId="29286" xr:uid="{00000000-0005-0000-0000-0000F9720000}"/>
    <cellStyle name="Porcentagem 8 3 5" xfId="29287" xr:uid="{00000000-0005-0000-0000-0000FA720000}"/>
    <cellStyle name="Porcentagem 8 3 5 2" xfId="29288" xr:uid="{00000000-0005-0000-0000-0000FB720000}"/>
    <cellStyle name="Porcentagem 8 3 5 2 2" xfId="29289" xr:uid="{00000000-0005-0000-0000-0000FC720000}"/>
    <cellStyle name="Porcentagem 8 3 5 2 3" xfId="29290" xr:uid="{00000000-0005-0000-0000-0000FD720000}"/>
    <cellStyle name="Porcentagem 8 3 5 3" xfId="29291" xr:uid="{00000000-0005-0000-0000-0000FE720000}"/>
    <cellStyle name="Porcentagem 8 3 5 4" xfId="29292" xr:uid="{00000000-0005-0000-0000-0000FF720000}"/>
    <cellStyle name="Porcentagem 8 3 6" xfId="29293" xr:uid="{00000000-0005-0000-0000-000000730000}"/>
    <cellStyle name="Porcentagem 8 3 6 2" xfId="29294" xr:uid="{00000000-0005-0000-0000-000001730000}"/>
    <cellStyle name="Porcentagem 8 3 6 2 2" xfId="29295" xr:uid="{00000000-0005-0000-0000-000002730000}"/>
    <cellStyle name="Porcentagem 8 3 6 2 3" xfId="29296" xr:uid="{00000000-0005-0000-0000-000003730000}"/>
    <cellStyle name="Porcentagem 8 3 6 3" xfId="29297" xr:uid="{00000000-0005-0000-0000-000004730000}"/>
    <cellStyle name="Porcentagem 8 3 6 4" xfId="29298" xr:uid="{00000000-0005-0000-0000-000005730000}"/>
    <cellStyle name="Porcentagem 8 3 7" xfId="29299" xr:uid="{00000000-0005-0000-0000-000006730000}"/>
    <cellStyle name="Porcentagem 8 3 7 2" xfId="29300" xr:uid="{00000000-0005-0000-0000-000007730000}"/>
    <cellStyle name="Porcentagem 8 3 7 3" xfId="29301" xr:uid="{00000000-0005-0000-0000-000008730000}"/>
    <cellStyle name="Porcentagem 8 3 8" xfId="29302" xr:uid="{00000000-0005-0000-0000-000009730000}"/>
    <cellStyle name="Porcentagem 8 3 9" xfId="29303" xr:uid="{00000000-0005-0000-0000-00000A730000}"/>
    <cellStyle name="Porcentagem 8 4" xfId="29304" xr:uid="{00000000-0005-0000-0000-00000B730000}"/>
    <cellStyle name="Porcentagem 8 4 10" xfId="29305" xr:uid="{00000000-0005-0000-0000-00000C730000}"/>
    <cellStyle name="Porcentagem 8 4 2" xfId="29306" xr:uid="{00000000-0005-0000-0000-00000D730000}"/>
    <cellStyle name="Porcentagem 8 4 2 2" xfId="29307" xr:uid="{00000000-0005-0000-0000-00000E730000}"/>
    <cellStyle name="Porcentagem 8 4 2 2 2" xfId="29308" xr:uid="{00000000-0005-0000-0000-00000F730000}"/>
    <cellStyle name="Porcentagem 8 4 2 2 2 2" xfId="29309" xr:uid="{00000000-0005-0000-0000-000010730000}"/>
    <cellStyle name="Porcentagem 8 4 2 2 2 2 2" xfId="29310" xr:uid="{00000000-0005-0000-0000-000011730000}"/>
    <cellStyle name="Porcentagem 8 4 2 2 2 2 3" xfId="29311" xr:uid="{00000000-0005-0000-0000-000012730000}"/>
    <cellStyle name="Porcentagem 8 4 2 2 2 3" xfId="29312" xr:uid="{00000000-0005-0000-0000-000013730000}"/>
    <cellStyle name="Porcentagem 8 4 2 2 2 4" xfId="29313" xr:uid="{00000000-0005-0000-0000-000014730000}"/>
    <cellStyle name="Porcentagem 8 4 2 2 3" xfId="29314" xr:uid="{00000000-0005-0000-0000-000015730000}"/>
    <cellStyle name="Porcentagem 8 4 2 2 3 2" xfId="29315" xr:uid="{00000000-0005-0000-0000-000016730000}"/>
    <cellStyle name="Porcentagem 8 4 2 2 3 2 2" xfId="29316" xr:uid="{00000000-0005-0000-0000-000017730000}"/>
    <cellStyle name="Porcentagem 8 4 2 2 3 2 3" xfId="29317" xr:uid="{00000000-0005-0000-0000-000018730000}"/>
    <cellStyle name="Porcentagem 8 4 2 2 3 3" xfId="29318" xr:uid="{00000000-0005-0000-0000-000019730000}"/>
    <cellStyle name="Porcentagem 8 4 2 2 3 4" xfId="29319" xr:uid="{00000000-0005-0000-0000-00001A730000}"/>
    <cellStyle name="Porcentagem 8 4 2 2 4" xfId="29320" xr:uid="{00000000-0005-0000-0000-00001B730000}"/>
    <cellStyle name="Porcentagem 8 4 2 2 4 2" xfId="29321" xr:uid="{00000000-0005-0000-0000-00001C730000}"/>
    <cellStyle name="Porcentagem 8 4 2 2 4 2 2" xfId="29322" xr:uid="{00000000-0005-0000-0000-00001D730000}"/>
    <cellStyle name="Porcentagem 8 4 2 2 4 2 3" xfId="29323" xr:uid="{00000000-0005-0000-0000-00001E730000}"/>
    <cellStyle name="Porcentagem 8 4 2 2 4 3" xfId="29324" xr:uid="{00000000-0005-0000-0000-00001F730000}"/>
    <cellStyle name="Porcentagem 8 4 2 2 4 4" xfId="29325" xr:uid="{00000000-0005-0000-0000-000020730000}"/>
    <cellStyle name="Porcentagem 8 4 2 2 5" xfId="29326" xr:uid="{00000000-0005-0000-0000-000021730000}"/>
    <cellStyle name="Porcentagem 8 4 2 2 5 2" xfId="29327" xr:uid="{00000000-0005-0000-0000-000022730000}"/>
    <cellStyle name="Porcentagem 8 4 2 2 5 3" xfId="29328" xr:uid="{00000000-0005-0000-0000-000023730000}"/>
    <cellStyle name="Porcentagem 8 4 2 2 6" xfId="29329" xr:uid="{00000000-0005-0000-0000-000024730000}"/>
    <cellStyle name="Porcentagem 8 4 2 2 7" xfId="29330" xr:uid="{00000000-0005-0000-0000-000025730000}"/>
    <cellStyle name="Porcentagem 8 4 2 3" xfId="29331" xr:uid="{00000000-0005-0000-0000-000026730000}"/>
    <cellStyle name="Porcentagem 8 4 2 3 2" xfId="29332" xr:uid="{00000000-0005-0000-0000-000027730000}"/>
    <cellStyle name="Porcentagem 8 4 2 3 2 2" xfId="29333" xr:uid="{00000000-0005-0000-0000-000028730000}"/>
    <cellStyle name="Porcentagem 8 4 2 3 2 3" xfId="29334" xr:uid="{00000000-0005-0000-0000-000029730000}"/>
    <cellStyle name="Porcentagem 8 4 2 3 3" xfId="29335" xr:uid="{00000000-0005-0000-0000-00002A730000}"/>
    <cellStyle name="Porcentagem 8 4 2 3 4" xfId="29336" xr:uid="{00000000-0005-0000-0000-00002B730000}"/>
    <cellStyle name="Porcentagem 8 4 2 4" xfId="29337" xr:uid="{00000000-0005-0000-0000-00002C730000}"/>
    <cellStyle name="Porcentagem 8 4 2 4 2" xfId="29338" xr:uid="{00000000-0005-0000-0000-00002D730000}"/>
    <cellStyle name="Porcentagem 8 4 2 4 2 2" xfId="29339" xr:uid="{00000000-0005-0000-0000-00002E730000}"/>
    <cellStyle name="Porcentagem 8 4 2 4 2 3" xfId="29340" xr:uid="{00000000-0005-0000-0000-00002F730000}"/>
    <cellStyle name="Porcentagem 8 4 2 4 3" xfId="29341" xr:uid="{00000000-0005-0000-0000-000030730000}"/>
    <cellStyle name="Porcentagem 8 4 2 4 4" xfId="29342" xr:uid="{00000000-0005-0000-0000-000031730000}"/>
    <cellStyle name="Porcentagem 8 4 2 5" xfId="29343" xr:uid="{00000000-0005-0000-0000-000032730000}"/>
    <cellStyle name="Porcentagem 8 4 2 5 2" xfId="29344" xr:uid="{00000000-0005-0000-0000-000033730000}"/>
    <cellStyle name="Porcentagem 8 4 2 5 2 2" xfId="29345" xr:uid="{00000000-0005-0000-0000-000034730000}"/>
    <cellStyle name="Porcentagem 8 4 2 5 2 3" xfId="29346" xr:uid="{00000000-0005-0000-0000-000035730000}"/>
    <cellStyle name="Porcentagem 8 4 2 5 3" xfId="29347" xr:uid="{00000000-0005-0000-0000-000036730000}"/>
    <cellStyle name="Porcentagem 8 4 2 5 4" xfId="29348" xr:uid="{00000000-0005-0000-0000-000037730000}"/>
    <cellStyle name="Porcentagem 8 4 2 6" xfId="29349" xr:uid="{00000000-0005-0000-0000-000038730000}"/>
    <cellStyle name="Porcentagem 8 4 2 6 2" xfId="29350" xr:uid="{00000000-0005-0000-0000-000039730000}"/>
    <cellStyle name="Porcentagem 8 4 2 6 3" xfId="29351" xr:uid="{00000000-0005-0000-0000-00003A730000}"/>
    <cellStyle name="Porcentagem 8 4 2 7" xfId="29352" xr:uid="{00000000-0005-0000-0000-00003B730000}"/>
    <cellStyle name="Porcentagem 8 4 2 8" xfId="29353" xr:uid="{00000000-0005-0000-0000-00003C730000}"/>
    <cellStyle name="Porcentagem 8 4 2 9" xfId="29354" xr:uid="{00000000-0005-0000-0000-00003D730000}"/>
    <cellStyle name="Porcentagem 8 4 3" xfId="29355" xr:uid="{00000000-0005-0000-0000-00003E730000}"/>
    <cellStyle name="Porcentagem 8 4 3 2" xfId="29356" xr:uid="{00000000-0005-0000-0000-00003F730000}"/>
    <cellStyle name="Porcentagem 8 4 3 2 2" xfId="29357" xr:uid="{00000000-0005-0000-0000-000040730000}"/>
    <cellStyle name="Porcentagem 8 4 3 2 2 2" xfId="29358" xr:uid="{00000000-0005-0000-0000-000041730000}"/>
    <cellStyle name="Porcentagem 8 4 3 2 2 3" xfId="29359" xr:uid="{00000000-0005-0000-0000-000042730000}"/>
    <cellStyle name="Porcentagem 8 4 3 2 3" xfId="29360" xr:uid="{00000000-0005-0000-0000-000043730000}"/>
    <cellStyle name="Porcentagem 8 4 3 2 4" xfId="29361" xr:uid="{00000000-0005-0000-0000-000044730000}"/>
    <cellStyle name="Porcentagem 8 4 3 3" xfId="29362" xr:uid="{00000000-0005-0000-0000-000045730000}"/>
    <cellStyle name="Porcentagem 8 4 3 3 2" xfId="29363" xr:uid="{00000000-0005-0000-0000-000046730000}"/>
    <cellStyle name="Porcentagem 8 4 3 3 2 2" xfId="29364" xr:uid="{00000000-0005-0000-0000-000047730000}"/>
    <cellStyle name="Porcentagem 8 4 3 3 2 3" xfId="29365" xr:uid="{00000000-0005-0000-0000-000048730000}"/>
    <cellStyle name="Porcentagem 8 4 3 3 3" xfId="29366" xr:uid="{00000000-0005-0000-0000-000049730000}"/>
    <cellStyle name="Porcentagem 8 4 3 3 4" xfId="29367" xr:uid="{00000000-0005-0000-0000-00004A730000}"/>
    <cellStyle name="Porcentagem 8 4 3 4" xfId="29368" xr:uid="{00000000-0005-0000-0000-00004B730000}"/>
    <cellStyle name="Porcentagem 8 4 3 4 2" xfId="29369" xr:uid="{00000000-0005-0000-0000-00004C730000}"/>
    <cellStyle name="Porcentagem 8 4 3 4 2 2" xfId="29370" xr:uid="{00000000-0005-0000-0000-00004D730000}"/>
    <cellStyle name="Porcentagem 8 4 3 4 2 3" xfId="29371" xr:uid="{00000000-0005-0000-0000-00004E730000}"/>
    <cellStyle name="Porcentagem 8 4 3 4 3" xfId="29372" xr:uid="{00000000-0005-0000-0000-00004F730000}"/>
    <cellStyle name="Porcentagem 8 4 3 4 4" xfId="29373" xr:uid="{00000000-0005-0000-0000-000050730000}"/>
    <cellStyle name="Porcentagem 8 4 3 5" xfId="29374" xr:uid="{00000000-0005-0000-0000-000051730000}"/>
    <cellStyle name="Porcentagem 8 4 3 5 2" xfId="29375" xr:uid="{00000000-0005-0000-0000-000052730000}"/>
    <cellStyle name="Porcentagem 8 4 3 5 3" xfId="29376" xr:uid="{00000000-0005-0000-0000-000053730000}"/>
    <cellStyle name="Porcentagem 8 4 3 6" xfId="29377" xr:uid="{00000000-0005-0000-0000-000054730000}"/>
    <cellStyle name="Porcentagem 8 4 3 7" xfId="29378" xr:uid="{00000000-0005-0000-0000-000055730000}"/>
    <cellStyle name="Porcentagem 8 4 4" xfId="29379" xr:uid="{00000000-0005-0000-0000-000056730000}"/>
    <cellStyle name="Porcentagem 8 4 4 2" xfId="29380" xr:uid="{00000000-0005-0000-0000-000057730000}"/>
    <cellStyle name="Porcentagem 8 4 4 2 2" xfId="29381" xr:uid="{00000000-0005-0000-0000-000058730000}"/>
    <cellStyle name="Porcentagem 8 4 4 2 3" xfId="29382" xr:uid="{00000000-0005-0000-0000-000059730000}"/>
    <cellStyle name="Porcentagem 8 4 4 3" xfId="29383" xr:uid="{00000000-0005-0000-0000-00005A730000}"/>
    <cellStyle name="Porcentagem 8 4 4 4" xfId="29384" xr:uid="{00000000-0005-0000-0000-00005B730000}"/>
    <cellStyle name="Porcentagem 8 4 5" xfId="29385" xr:uid="{00000000-0005-0000-0000-00005C730000}"/>
    <cellStyle name="Porcentagem 8 4 5 2" xfId="29386" xr:uid="{00000000-0005-0000-0000-00005D730000}"/>
    <cellStyle name="Porcentagem 8 4 5 2 2" xfId="29387" xr:uid="{00000000-0005-0000-0000-00005E730000}"/>
    <cellStyle name="Porcentagem 8 4 5 2 3" xfId="29388" xr:uid="{00000000-0005-0000-0000-00005F730000}"/>
    <cellStyle name="Porcentagem 8 4 5 3" xfId="29389" xr:uid="{00000000-0005-0000-0000-000060730000}"/>
    <cellStyle name="Porcentagem 8 4 5 4" xfId="29390" xr:uid="{00000000-0005-0000-0000-000061730000}"/>
    <cellStyle name="Porcentagem 8 4 6" xfId="29391" xr:uid="{00000000-0005-0000-0000-000062730000}"/>
    <cellStyle name="Porcentagem 8 4 6 2" xfId="29392" xr:uid="{00000000-0005-0000-0000-000063730000}"/>
    <cellStyle name="Porcentagem 8 4 6 2 2" xfId="29393" xr:uid="{00000000-0005-0000-0000-000064730000}"/>
    <cellStyle name="Porcentagem 8 4 6 2 3" xfId="29394" xr:uid="{00000000-0005-0000-0000-000065730000}"/>
    <cellStyle name="Porcentagem 8 4 6 3" xfId="29395" xr:uid="{00000000-0005-0000-0000-000066730000}"/>
    <cellStyle name="Porcentagem 8 4 6 4" xfId="29396" xr:uid="{00000000-0005-0000-0000-000067730000}"/>
    <cellStyle name="Porcentagem 8 4 7" xfId="29397" xr:uid="{00000000-0005-0000-0000-000068730000}"/>
    <cellStyle name="Porcentagem 8 4 7 2" xfId="29398" xr:uid="{00000000-0005-0000-0000-000069730000}"/>
    <cellStyle name="Porcentagem 8 4 7 3" xfId="29399" xr:uid="{00000000-0005-0000-0000-00006A730000}"/>
    <cellStyle name="Porcentagem 8 4 8" xfId="29400" xr:uid="{00000000-0005-0000-0000-00006B730000}"/>
    <cellStyle name="Porcentagem 8 4 9" xfId="29401" xr:uid="{00000000-0005-0000-0000-00006C730000}"/>
    <cellStyle name="Porcentagem 9" xfId="29402" xr:uid="{00000000-0005-0000-0000-00006D730000}"/>
    <cellStyle name="Porcentagem 9 10" xfId="29403" xr:uid="{00000000-0005-0000-0000-00006E730000}"/>
    <cellStyle name="Porcentagem 9 10 2" xfId="29404" xr:uid="{00000000-0005-0000-0000-00006F730000}"/>
    <cellStyle name="Porcentagem 9 10 2 2" xfId="29405" xr:uid="{00000000-0005-0000-0000-000070730000}"/>
    <cellStyle name="Porcentagem 9 10 2 2 2" xfId="29406" xr:uid="{00000000-0005-0000-0000-000071730000}"/>
    <cellStyle name="Porcentagem 9 10 2 2 3" xfId="29407" xr:uid="{00000000-0005-0000-0000-000072730000}"/>
    <cellStyle name="Porcentagem 9 10 2 3" xfId="29408" xr:uid="{00000000-0005-0000-0000-000073730000}"/>
    <cellStyle name="Porcentagem 9 10 2 4" xfId="29409" xr:uid="{00000000-0005-0000-0000-000074730000}"/>
    <cellStyle name="Porcentagem 9 10 3" xfId="29410" xr:uid="{00000000-0005-0000-0000-000075730000}"/>
    <cellStyle name="Porcentagem 9 10 3 2" xfId="29411" xr:uid="{00000000-0005-0000-0000-000076730000}"/>
    <cellStyle name="Porcentagem 9 10 3 2 2" xfId="29412" xr:uid="{00000000-0005-0000-0000-000077730000}"/>
    <cellStyle name="Porcentagem 9 10 3 2 3" xfId="29413" xr:uid="{00000000-0005-0000-0000-000078730000}"/>
    <cellStyle name="Porcentagem 9 10 3 3" xfId="29414" xr:uid="{00000000-0005-0000-0000-000079730000}"/>
    <cellStyle name="Porcentagem 9 10 3 4" xfId="29415" xr:uid="{00000000-0005-0000-0000-00007A730000}"/>
    <cellStyle name="Porcentagem 9 10 4" xfId="29416" xr:uid="{00000000-0005-0000-0000-00007B730000}"/>
    <cellStyle name="Porcentagem 9 10 4 2" xfId="29417" xr:uid="{00000000-0005-0000-0000-00007C730000}"/>
    <cellStyle name="Porcentagem 9 10 4 2 2" xfId="29418" xr:uid="{00000000-0005-0000-0000-00007D730000}"/>
    <cellStyle name="Porcentagem 9 10 4 2 3" xfId="29419" xr:uid="{00000000-0005-0000-0000-00007E730000}"/>
    <cellStyle name="Porcentagem 9 10 4 3" xfId="29420" xr:uid="{00000000-0005-0000-0000-00007F730000}"/>
    <cellStyle name="Porcentagem 9 10 4 4" xfId="29421" xr:uid="{00000000-0005-0000-0000-000080730000}"/>
    <cellStyle name="Porcentagem 9 10 5" xfId="29422" xr:uid="{00000000-0005-0000-0000-000081730000}"/>
    <cellStyle name="Porcentagem 9 10 5 2" xfId="29423" xr:uid="{00000000-0005-0000-0000-000082730000}"/>
    <cellStyle name="Porcentagem 9 10 5 3" xfId="29424" xr:uid="{00000000-0005-0000-0000-000083730000}"/>
    <cellStyle name="Porcentagem 9 10 6" xfId="29425" xr:uid="{00000000-0005-0000-0000-000084730000}"/>
    <cellStyle name="Porcentagem 9 10 7" xfId="29426" xr:uid="{00000000-0005-0000-0000-000085730000}"/>
    <cellStyle name="Porcentagem 9 10 8" xfId="29427" xr:uid="{00000000-0005-0000-0000-000086730000}"/>
    <cellStyle name="Porcentagem 9 11" xfId="29428" xr:uid="{00000000-0005-0000-0000-000087730000}"/>
    <cellStyle name="Porcentagem 9 11 2" xfId="29429" xr:uid="{00000000-0005-0000-0000-000088730000}"/>
    <cellStyle name="Porcentagem 9 11 2 2" xfId="29430" xr:uid="{00000000-0005-0000-0000-000089730000}"/>
    <cellStyle name="Porcentagem 9 11 2 3" xfId="29431" xr:uid="{00000000-0005-0000-0000-00008A730000}"/>
    <cellStyle name="Porcentagem 9 11 3" xfId="29432" xr:uid="{00000000-0005-0000-0000-00008B730000}"/>
    <cellStyle name="Porcentagem 9 11 4" xfId="29433" xr:uid="{00000000-0005-0000-0000-00008C730000}"/>
    <cellStyle name="Porcentagem 9 11 5" xfId="29434" xr:uid="{00000000-0005-0000-0000-00008D730000}"/>
    <cellStyle name="Porcentagem 9 12" xfId="29435" xr:uid="{00000000-0005-0000-0000-00008E730000}"/>
    <cellStyle name="Porcentagem 9 12 2" xfId="29436" xr:uid="{00000000-0005-0000-0000-00008F730000}"/>
    <cellStyle name="Porcentagem 9 12 2 2" xfId="29437" xr:uid="{00000000-0005-0000-0000-000090730000}"/>
    <cellStyle name="Porcentagem 9 12 2 3" xfId="29438" xr:uid="{00000000-0005-0000-0000-000091730000}"/>
    <cellStyle name="Porcentagem 9 12 3" xfId="29439" xr:uid="{00000000-0005-0000-0000-000092730000}"/>
    <cellStyle name="Porcentagem 9 12 4" xfId="29440" xr:uid="{00000000-0005-0000-0000-000093730000}"/>
    <cellStyle name="Porcentagem 9 13" xfId="29441" xr:uid="{00000000-0005-0000-0000-000094730000}"/>
    <cellStyle name="Porcentagem 9 13 2" xfId="29442" xr:uid="{00000000-0005-0000-0000-000095730000}"/>
    <cellStyle name="Porcentagem 9 13 2 2" xfId="29443" xr:uid="{00000000-0005-0000-0000-000096730000}"/>
    <cellStyle name="Porcentagem 9 13 2 3" xfId="29444" xr:uid="{00000000-0005-0000-0000-000097730000}"/>
    <cellStyle name="Porcentagem 9 13 3" xfId="29445" xr:uid="{00000000-0005-0000-0000-000098730000}"/>
    <cellStyle name="Porcentagem 9 13 4" xfId="29446" xr:uid="{00000000-0005-0000-0000-000099730000}"/>
    <cellStyle name="Porcentagem 9 14" xfId="29447" xr:uid="{00000000-0005-0000-0000-00009A730000}"/>
    <cellStyle name="Porcentagem 9 14 2" xfId="29448" xr:uid="{00000000-0005-0000-0000-00009B730000}"/>
    <cellStyle name="Porcentagem 9 14 3" xfId="29449" xr:uid="{00000000-0005-0000-0000-00009C730000}"/>
    <cellStyle name="Porcentagem 9 15" xfId="29450" xr:uid="{00000000-0005-0000-0000-00009D730000}"/>
    <cellStyle name="Porcentagem 9 16" xfId="29451" xr:uid="{00000000-0005-0000-0000-00009E730000}"/>
    <cellStyle name="Porcentagem 9 17" xfId="29452" xr:uid="{00000000-0005-0000-0000-00009F730000}"/>
    <cellStyle name="Porcentagem 9 18" xfId="29453" xr:uid="{00000000-0005-0000-0000-0000A0730000}"/>
    <cellStyle name="Porcentagem 9 19" xfId="29454" xr:uid="{00000000-0005-0000-0000-0000A1730000}"/>
    <cellStyle name="Porcentagem 9 2" xfId="29455" xr:uid="{00000000-0005-0000-0000-0000A2730000}"/>
    <cellStyle name="Porcentagem 9 2 10" xfId="29456" xr:uid="{00000000-0005-0000-0000-0000A3730000}"/>
    <cellStyle name="Porcentagem 9 2 11" xfId="29457" xr:uid="{00000000-0005-0000-0000-0000A4730000}"/>
    <cellStyle name="Porcentagem 9 2 2" xfId="29458" xr:uid="{00000000-0005-0000-0000-0000A5730000}"/>
    <cellStyle name="Porcentagem 9 2 2 10" xfId="29459" xr:uid="{00000000-0005-0000-0000-0000A6730000}"/>
    <cellStyle name="Porcentagem 9 2 2 2" xfId="29460" xr:uid="{00000000-0005-0000-0000-0000A7730000}"/>
    <cellStyle name="Porcentagem 9 2 2 2 2" xfId="29461" xr:uid="{00000000-0005-0000-0000-0000A8730000}"/>
    <cellStyle name="Porcentagem 9 2 2 2 2 2" xfId="29462" xr:uid="{00000000-0005-0000-0000-0000A9730000}"/>
    <cellStyle name="Porcentagem 9 2 2 2 2 2 2" xfId="29463" xr:uid="{00000000-0005-0000-0000-0000AA730000}"/>
    <cellStyle name="Porcentagem 9 2 2 2 2 2 2 2" xfId="29464" xr:uid="{00000000-0005-0000-0000-0000AB730000}"/>
    <cellStyle name="Porcentagem 9 2 2 2 2 2 2 3" xfId="29465" xr:uid="{00000000-0005-0000-0000-0000AC730000}"/>
    <cellStyle name="Porcentagem 9 2 2 2 2 2 3" xfId="29466" xr:uid="{00000000-0005-0000-0000-0000AD730000}"/>
    <cellStyle name="Porcentagem 9 2 2 2 2 2 4" xfId="29467" xr:uid="{00000000-0005-0000-0000-0000AE730000}"/>
    <cellStyle name="Porcentagem 9 2 2 2 2 3" xfId="29468" xr:uid="{00000000-0005-0000-0000-0000AF730000}"/>
    <cellStyle name="Porcentagem 9 2 2 2 2 3 2" xfId="29469" xr:uid="{00000000-0005-0000-0000-0000B0730000}"/>
    <cellStyle name="Porcentagem 9 2 2 2 2 3 2 2" xfId="29470" xr:uid="{00000000-0005-0000-0000-0000B1730000}"/>
    <cellStyle name="Porcentagem 9 2 2 2 2 3 2 3" xfId="29471" xr:uid="{00000000-0005-0000-0000-0000B2730000}"/>
    <cellStyle name="Porcentagem 9 2 2 2 2 3 3" xfId="29472" xr:uid="{00000000-0005-0000-0000-0000B3730000}"/>
    <cellStyle name="Porcentagem 9 2 2 2 2 3 4" xfId="29473" xr:uid="{00000000-0005-0000-0000-0000B4730000}"/>
    <cellStyle name="Porcentagem 9 2 2 2 2 4" xfId="29474" xr:uid="{00000000-0005-0000-0000-0000B5730000}"/>
    <cellStyle name="Porcentagem 9 2 2 2 2 4 2" xfId="29475" xr:uid="{00000000-0005-0000-0000-0000B6730000}"/>
    <cellStyle name="Porcentagem 9 2 2 2 2 4 2 2" xfId="29476" xr:uid="{00000000-0005-0000-0000-0000B7730000}"/>
    <cellStyle name="Porcentagem 9 2 2 2 2 4 2 3" xfId="29477" xr:uid="{00000000-0005-0000-0000-0000B8730000}"/>
    <cellStyle name="Porcentagem 9 2 2 2 2 4 3" xfId="29478" xr:uid="{00000000-0005-0000-0000-0000B9730000}"/>
    <cellStyle name="Porcentagem 9 2 2 2 2 4 4" xfId="29479" xr:uid="{00000000-0005-0000-0000-0000BA730000}"/>
    <cellStyle name="Porcentagem 9 2 2 2 2 5" xfId="29480" xr:uid="{00000000-0005-0000-0000-0000BB730000}"/>
    <cellStyle name="Porcentagem 9 2 2 2 2 5 2" xfId="29481" xr:uid="{00000000-0005-0000-0000-0000BC730000}"/>
    <cellStyle name="Porcentagem 9 2 2 2 2 5 3" xfId="29482" xr:uid="{00000000-0005-0000-0000-0000BD730000}"/>
    <cellStyle name="Porcentagem 9 2 2 2 2 6" xfId="29483" xr:uid="{00000000-0005-0000-0000-0000BE730000}"/>
    <cellStyle name="Porcentagem 9 2 2 2 2 7" xfId="29484" xr:uid="{00000000-0005-0000-0000-0000BF730000}"/>
    <cellStyle name="Porcentagem 9 2 2 2 3" xfId="29485" xr:uid="{00000000-0005-0000-0000-0000C0730000}"/>
    <cellStyle name="Porcentagem 9 2 2 2 3 2" xfId="29486" xr:uid="{00000000-0005-0000-0000-0000C1730000}"/>
    <cellStyle name="Porcentagem 9 2 2 2 3 2 2" xfId="29487" xr:uid="{00000000-0005-0000-0000-0000C2730000}"/>
    <cellStyle name="Porcentagem 9 2 2 2 3 2 3" xfId="29488" xr:uid="{00000000-0005-0000-0000-0000C3730000}"/>
    <cellStyle name="Porcentagem 9 2 2 2 3 3" xfId="29489" xr:uid="{00000000-0005-0000-0000-0000C4730000}"/>
    <cellStyle name="Porcentagem 9 2 2 2 3 4" xfId="29490" xr:uid="{00000000-0005-0000-0000-0000C5730000}"/>
    <cellStyle name="Porcentagem 9 2 2 2 4" xfId="29491" xr:uid="{00000000-0005-0000-0000-0000C6730000}"/>
    <cellStyle name="Porcentagem 9 2 2 2 4 2" xfId="29492" xr:uid="{00000000-0005-0000-0000-0000C7730000}"/>
    <cellStyle name="Porcentagem 9 2 2 2 4 2 2" xfId="29493" xr:uid="{00000000-0005-0000-0000-0000C8730000}"/>
    <cellStyle name="Porcentagem 9 2 2 2 4 2 3" xfId="29494" xr:uid="{00000000-0005-0000-0000-0000C9730000}"/>
    <cellStyle name="Porcentagem 9 2 2 2 4 3" xfId="29495" xr:uid="{00000000-0005-0000-0000-0000CA730000}"/>
    <cellStyle name="Porcentagem 9 2 2 2 4 4" xfId="29496" xr:uid="{00000000-0005-0000-0000-0000CB730000}"/>
    <cellStyle name="Porcentagem 9 2 2 2 5" xfId="29497" xr:uid="{00000000-0005-0000-0000-0000CC730000}"/>
    <cellStyle name="Porcentagem 9 2 2 2 5 2" xfId="29498" xr:uid="{00000000-0005-0000-0000-0000CD730000}"/>
    <cellStyle name="Porcentagem 9 2 2 2 5 2 2" xfId="29499" xr:uid="{00000000-0005-0000-0000-0000CE730000}"/>
    <cellStyle name="Porcentagem 9 2 2 2 5 2 3" xfId="29500" xr:uid="{00000000-0005-0000-0000-0000CF730000}"/>
    <cellStyle name="Porcentagem 9 2 2 2 5 3" xfId="29501" xr:uid="{00000000-0005-0000-0000-0000D0730000}"/>
    <cellStyle name="Porcentagem 9 2 2 2 5 4" xfId="29502" xr:uid="{00000000-0005-0000-0000-0000D1730000}"/>
    <cellStyle name="Porcentagem 9 2 2 2 6" xfId="29503" xr:uid="{00000000-0005-0000-0000-0000D2730000}"/>
    <cellStyle name="Porcentagem 9 2 2 2 6 2" xfId="29504" xr:uid="{00000000-0005-0000-0000-0000D3730000}"/>
    <cellStyle name="Porcentagem 9 2 2 2 6 3" xfId="29505" xr:uid="{00000000-0005-0000-0000-0000D4730000}"/>
    <cellStyle name="Porcentagem 9 2 2 2 7" xfId="29506" xr:uid="{00000000-0005-0000-0000-0000D5730000}"/>
    <cellStyle name="Porcentagem 9 2 2 2 8" xfId="29507" xr:uid="{00000000-0005-0000-0000-0000D6730000}"/>
    <cellStyle name="Porcentagem 9 2 2 2 9" xfId="29508" xr:uid="{00000000-0005-0000-0000-0000D7730000}"/>
    <cellStyle name="Porcentagem 9 2 2 3" xfId="29509" xr:uid="{00000000-0005-0000-0000-0000D8730000}"/>
    <cellStyle name="Porcentagem 9 2 2 3 2" xfId="29510" xr:uid="{00000000-0005-0000-0000-0000D9730000}"/>
    <cellStyle name="Porcentagem 9 2 2 3 2 2" xfId="29511" xr:uid="{00000000-0005-0000-0000-0000DA730000}"/>
    <cellStyle name="Porcentagem 9 2 2 3 2 2 2" xfId="29512" xr:uid="{00000000-0005-0000-0000-0000DB730000}"/>
    <cellStyle name="Porcentagem 9 2 2 3 2 2 3" xfId="29513" xr:uid="{00000000-0005-0000-0000-0000DC730000}"/>
    <cellStyle name="Porcentagem 9 2 2 3 2 3" xfId="29514" xr:uid="{00000000-0005-0000-0000-0000DD730000}"/>
    <cellStyle name="Porcentagem 9 2 2 3 2 4" xfId="29515" xr:uid="{00000000-0005-0000-0000-0000DE730000}"/>
    <cellStyle name="Porcentagem 9 2 2 3 3" xfId="29516" xr:uid="{00000000-0005-0000-0000-0000DF730000}"/>
    <cellStyle name="Porcentagem 9 2 2 3 3 2" xfId="29517" xr:uid="{00000000-0005-0000-0000-0000E0730000}"/>
    <cellStyle name="Porcentagem 9 2 2 3 3 2 2" xfId="29518" xr:uid="{00000000-0005-0000-0000-0000E1730000}"/>
    <cellStyle name="Porcentagem 9 2 2 3 3 2 3" xfId="29519" xr:uid="{00000000-0005-0000-0000-0000E2730000}"/>
    <cellStyle name="Porcentagem 9 2 2 3 3 3" xfId="29520" xr:uid="{00000000-0005-0000-0000-0000E3730000}"/>
    <cellStyle name="Porcentagem 9 2 2 3 3 4" xfId="29521" xr:uid="{00000000-0005-0000-0000-0000E4730000}"/>
    <cellStyle name="Porcentagem 9 2 2 3 4" xfId="29522" xr:uid="{00000000-0005-0000-0000-0000E5730000}"/>
    <cellStyle name="Porcentagem 9 2 2 3 4 2" xfId="29523" xr:uid="{00000000-0005-0000-0000-0000E6730000}"/>
    <cellStyle name="Porcentagem 9 2 2 3 4 2 2" xfId="29524" xr:uid="{00000000-0005-0000-0000-0000E7730000}"/>
    <cellStyle name="Porcentagem 9 2 2 3 4 2 3" xfId="29525" xr:uid="{00000000-0005-0000-0000-0000E8730000}"/>
    <cellStyle name="Porcentagem 9 2 2 3 4 3" xfId="29526" xr:uid="{00000000-0005-0000-0000-0000E9730000}"/>
    <cellStyle name="Porcentagem 9 2 2 3 4 4" xfId="29527" xr:uid="{00000000-0005-0000-0000-0000EA730000}"/>
    <cellStyle name="Porcentagem 9 2 2 3 5" xfId="29528" xr:uid="{00000000-0005-0000-0000-0000EB730000}"/>
    <cellStyle name="Porcentagem 9 2 2 3 5 2" xfId="29529" xr:uid="{00000000-0005-0000-0000-0000EC730000}"/>
    <cellStyle name="Porcentagem 9 2 2 3 5 3" xfId="29530" xr:uid="{00000000-0005-0000-0000-0000ED730000}"/>
    <cellStyle name="Porcentagem 9 2 2 3 6" xfId="29531" xr:uid="{00000000-0005-0000-0000-0000EE730000}"/>
    <cellStyle name="Porcentagem 9 2 2 3 7" xfId="29532" xr:uid="{00000000-0005-0000-0000-0000EF730000}"/>
    <cellStyle name="Porcentagem 9 2 2 4" xfId="29533" xr:uid="{00000000-0005-0000-0000-0000F0730000}"/>
    <cellStyle name="Porcentagem 9 2 2 4 2" xfId="29534" xr:uid="{00000000-0005-0000-0000-0000F1730000}"/>
    <cellStyle name="Porcentagem 9 2 2 4 2 2" xfId="29535" xr:uid="{00000000-0005-0000-0000-0000F2730000}"/>
    <cellStyle name="Porcentagem 9 2 2 4 2 3" xfId="29536" xr:uid="{00000000-0005-0000-0000-0000F3730000}"/>
    <cellStyle name="Porcentagem 9 2 2 4 3" xfId="29537" xr:uid="{00000000-0005-0000-0000-0000F4730000}"/>
    <cellStyle name="Porcentagem 9 2 2 4 4" xfId="29538" xr:uid="{00000000-0005-0000-0000-0000F5730000}"/>
    <cellStyle name="Porcentagem 9 2 2 5" xfId="29539" xr:uid="{00000000-0005-0000-0000-0000F6730000}"/>
    <cellStyle name="Porcentagem 9 2 2 5 2" xfId="29540" xr:uid="{00000000-0005-0000-0000-0000F7730000}"/>
    <cellStyle name="Porcentagem 9 2 2 5 2 2" xfId="29541" xr:uid="{00000000-0005-0000-0000-0000F8730000}"/>
    <cellStyle name="Porcentagem 9 2 2 5 2 3" xfId="29542" xr:uid="{00000000-0005-0000-0000-0000F9730000}"/>
    <cellStyle name="Porcentagem 9 2 2 5 3" xfId="29543" xr:uid="{00000000-0005-0000-0000-0000FA730000}"/>
    <cellStyle name="Porcentagem 9 2 2 5 4" xfId="29544" xr:uid="{00000000-0005-0000-0000-0000FB730000}"/>
    <cellStyle name="Porcentagem 9 2 2 6" xfId="29545" xr:uid="{00000000-0005-0000-0000-0000FC730000}"/>
    <cellStyle name="Porcentagem 9 2 2 6 2" xfId="29546" xr:uid="{00000000-0005-0000-0000-0000FD730000}"/>
    <cellStyle name="Porcentagem 9 2 2 6 2 2" xfId="29547" xr:uid="{00000000-0005-0000-0000-0000FE730000}"/>
    <cellStyle name="Porcentagem 9 2 2 6 2 3" xfId="29548" xr:uid="{00000000-0005-0000-0000-0000FF730000}"/>
    <cellStyle name="Porcentagem 9 2 2 6 3" xfId="29549" xr:uid="{00000000-0005-0000-0000-000000740000}"/>
    <cellStyle name="Porcentagem 9 2 2 6 4" xfId="29550" xr:uid="{00000000-0005-0000-0000-000001740000}"/>
    <cellStyle name="Porcentagem 9 2 2 7" xfId="29551" xr:uid="{00000000-0005-0000-0000-000002740000}"/>
    <cellStyle name="Porcentagem 9 2 2 7 2" xfId="29552" xr:uid="{00000000-0005-0000-0000-000003740000}"/>
    <cellStyle name="Porcentagem 9 2 2 7 3" xfId="29553" xr:uid="{00000000-0005-0000-0000-000004740000}"/>
    <cellStyle name="Porcentagem 9 2 2 8" xfId="29554" xr:uid="{00000000-0005-0000-0000-000005740000}"/>
    <cellStyle name="Porcentagem 9 2 2 9" xfId="29555" xr:uid="{00000000-0005-0000-0000-000006740000}"/>
    <cellStyle name="Porcentagem 9 2 3" xfId="29556" xr:uid="{00000000-0005-0000-0000-000007740000}"/>
    <cellStyle name="Porcentagem 9 2 3 10" xfId="29557" xr:uid="{00000000-0005-0000-0000-000008740000}"/>
    <cellStyle name="Porcentagem 9 2 3 2" xfId="29558" xr:uid="{00000000-0005-0000-0000-000009740000}"/>
    <cellStyle name="Porcentagem 9 2 3 2 2" xfId="29559" xr:uid="{00000000-0005-0000-0000-00000A740000}"/>
    <cellStyle name="Porcentagem 9 2 3 2 2 2" xfId="29560" xr:uid="{00000000-0005-0000-0000-00000B740000}"/>
    <cellStyle name="Porcentagem 9 2 3 2 2 2 2" xfId="29561" xr:uid="{00000000-0005-0000-0000-00000C740000}"/>
    <cellStyle name="Porcentagem 9 2 3 2 2 2 3" xfId="29562" xr:uid="{00000000-0005-0000-0000-00000D740000}"/>
    <cellStyle name="Porcentagem 9 2 3 2 2 3" xfId="29563" xr:uid="{00000000-0005-0000-0000-00000E740000}"/>
    <cellStyle name="Porcentagem 9 2 3 2 2 4" xfId="29564" xr:uid="{00000000-0005-0000-0000-00000F740000}"/>
    <cellStyle name="Porcentagem 9 2 3 2 3" xfId="29565" xr:uid="{00000000-0005-0000-0000-000010740000}"/>
    <cellStyle name="Porcentagem 9 2 3 2 3 2" xfId="29566" xr:uid="{00000000-0005-0000-0000-000011740000}"/>
    <cellStyle name="Porcentagem 9 2 3 2 3 2 2" xfId="29567" xr:uid="{00000000-0005-0000-0000-000012740000}"/>
    <cellStyle name="Porcentagem 9 2 3 2 3 2 3" xfId="29568" xr:uid="{00000000-0005-0000-0000-000013740000}"/>
    <cellStyle name="Porcentagem 9 2 3 2 3 3" xfId="29569" xr:uid="{00000000-0005-0000-0000-000014740000}"/>
    <cellStyle name="Porcentagem 9 2 3 2 3 4" xfId="29570" xr:uid="{00000000-0005-0000-0000-000015740000}"/>
    <cellStyle name="Porcentagem 9 2 3 2 4" xfId="29571" xr:uid="{00000000-0005-0000-0000-000016740000}"/>
    <cellStyle name="Porcentagem 9 2 3 2 4 2" xfId="29572" xr:uid="{00000000-0005-0000-0000-000017740000}"/>
    <cellStyle name="Porcentagem 9 2 3 2 4 2 2" xfId="29573" xr:uid="{00000000-0005-0000-0000-000018740000}"/>
    <cellStyle name="Porcentagem 9 2 3 2 4 2 3" xfId="29574" xr:uid="{00000000-0005-0000-0000-000019740000}"/>
    <cellStyle name="Porcentagem 9 2 3 2 4 3" xfId="29575" xr:uid="{00000000-0005-0000-0000-00001A740000}"/>
    <cellStyle name="Porcentagem 9 2 3 2 4 4" xfId="29576" xr:uid="{00000000-0005-0000-0000-00001B740000}"/>
    <cellStyle name="Porcentagem 9 2 3 2 5" xfId="29577" xr:uid="{00000000-0005-0000-0000-00001C740000}"/>
    <cellStyle name="Porcentagem 9 2 3 2 5 2" xfId="29578" xr:uid="{00000000-0005-0000-0000-00001D740000}"/>
    <cellStyle name="Porcentagem 9 2 3 2 5 3" xfId="29579" xr:uid="{00000000-0005-0000-0000-00001E740000}"/>
    <cellStyle name="Porcentagem 9 2 3 2 6" xfId="29580" xr:uid="{00000000-0005-0000-0000-00001F740000}"/>
    <cellStyle name="Porcentagem 9 2 3 2 7" xfId="29581" xr:uid="{00000000-0005-0000-0000-000020740000}"/>
    <cellStyle name="Porcentagem 9 2 3 3" xfId="29582" xr:uid="{00000000-0005-0000-0000-000021740000}"/>
    <cellStyle name="Porcentagem 9 2 3 4" xfId="29583" xr:uid="{00000000-0005-0000-0000-000022740000}"/>
    <cellStyle name="Porcentagem 9 2 3 4 2" xfId="29584" xr:uid="{00000000-0005-0000-0000-000023740000}"/>
    <cellStyle name="Porcentagem 9 2 3 4 2 2" xfId="29585" xr:uid="{00000000-0005-0000-0000-000024740000}"/>
    <cellStyle name="Porcentagem 9 2 3 4 2 3" xfId="29586" xr:uid="{00000000-0005-0000-0000-000025740000}"/>
    <cellStyle name="Porcentagem 9 2 3 4 3" xfId="29587" xr:uid="{00000000-0005-0000-0000-000026740000}"/>
    <cellStyle name="Porcentagem 9 2 3 4 4" xfId="29588" xr:uid="{00000000-0005-0000-0000-000027740000}"/>
    <cellStyle name="Porcentagem 9 2 3 5" xfId="29589" xr:uid="{00000000-0005-0000-0000-000028740000}"/>
    <cellStyle name="Porcentagem 9 2 3 5 2" xfId="29590" xr:uid="{00000000-0005-0000-0000-000029740000}"/>
    <cellStyle name="Porcentagem 9 2 3 5 2 2" xfId="29591" xr:uid="{00000000-0005-0000-0000-00002A740000}"/>
    <cellStyle name="Porcentagem 9 2 3 5 2 3" xfId="29592" xr:uid="{00000000-0005-0000-0000-00002B740000}"/>
    <cellStyle name="Porcentagem 9 2 3 5 3" xfId="29593" xr:uid="{00000000-0005-0000-0000-00002C740000}"/>
    <cellStyle name="Porcentagem 9 2 3 5 4" xfId="29594" xr:uid="{00000000-0005-0000-0000-00002D740000}"/>
    <cellStyle name="Porcentagem 9 2 3 6" xfId="29595" xr:uid="{00000000-0005-0000-0000-00002E740000}"/>
    <cellStyle name="Porcentagem 9 2 3 6 2" xfId="29596" xr:uid="{00000000-0005-0000-0000-00002F740000}"/>
    <cellStyle name="Porcentagem 9 2 3 6 2 2" xfId="29597" xr:uid="{00000000-0005-0000-0000-000030740000}"/>
    <cellStyle name="Porcentagem 9 2 3 6 2 3" xfId="29598" xr:uid="{00000000-0005-0000-0000-000031740000}"/>
    <cellStyle name="Porcentagem 9 2 3 6 3" xfId="29599" xr:uid="{00000000-0005-0000-0000-000032740000}"/>
    <cellStyle name="Porcentagem 9 2 3 6 4" xfId="29600" xr:uid="{00000000-0005-0000-0000-000033740000}"/>
    <cellStyle name="Porcentagem 9 2 3 7" xfId="29601" xr:uid="{00000000-0005-0000-0000-000034740000}"/>
    <cellStyle name="Porcentagem 9 2 3 7 2" xfId="29602" xr:uid="{00000000-0005-0000-0000-000035740000}"/>
    <cellStyle name="Porcentagem 9 2 3 7 3" xfId="29603" xr:uid="{00000000-0005-0000-0000-000036740000}"/>
    <cellStyle name="Porcentagem 9 2 3 8" xfId="29604" xr:uid="{00000000-0005-0000-0000-000037740000}"/>
    <cellStyle name="Porcentagem 9 2 3 9" xfId="29605" xr:uid="{00000000-0005-0000-0000-000038740000}"/>
    <cellStyle name="Porcentagem 9 2 4" xfId="29606" xr:uid="{00000000-0005-0000-0000-000039740000}"/>
    <cellStyle name="Porcentagem 9 2 4 2" xfId="29607" xr:uid="{00000000-0005-0000-0000-00003A740000}"/>
    <cellStyle name="Porcentagem 9 2 4 2 2" xfId="29608" xr:uid="{00000000-0005-0000-0000-00003B740000}"/>
    <cellStyle name="Porcentagem 9 2 4 2 2 2" xfId="29609" xr:uid="{00000000-0005-0000-0000-00003C740000}"/>
    <cellStyle name="Porcentagem 9 2 4 2 2 3" xfId="29610" xr:uid="{00000000-0005-0000-0000-00003D740000}"/>
    <cellStyle name="Porcentagem 9 2 4 2 3" xfId="29611" xr:uid="{00000000-0005-0000-0000-00003E740000}"/>
    <cellStyle name="Porcentagem 9 2 4 2 4" xfId="29612" xr:uid="{00000000-0005-0000-0000-00003F740000}"/>
    <cellStyle name="Porcentagem 9 2 4 3" xfId="29613" xr:uid="{00000000-0005-0000-0000-000040740000}"/>
    <cellStyle name="Porcentagem 9 2 4 3 2" xfId="29614" xr:uid="{00000000-0005-0000-0000-000041740000}"/>
    <cellStyle name="Porcentagem 9 2 4 3 2 2" xfId="29615" xr:uid="{00000000-0005-0000-0000-000042740000}"/>
    <cellStyle name="Porcentagem 9 2 4 3 2 3" xfId="29616" xr:uid="{00000000-0005-0000-0000-000043740000}"/>
    <cellStyle name="Porcentagem 9 2 4 3 3" xfId="29617" xr:uid="{00000000-0005-0000-0000-000044740000}"/>
    <cellStyle name="Porcentagem 9 2 4 3 4" xfId="29618" xr:uid="{00000000-0005-0000-0000-000045740000}"/>
    <cellStyle name="Porcentagem 9 2 4 4" xfId="29619" xr:uid="{00000000-0005-0000-0000-000046740000}"/>
    <cellStyle name="Porcentagem 9 2 4 4 2" xfId="29620" xr:uid="{00000000-0005-0000-0000-000047740000}"/>
    <cellStyle name="Porcentagem 9 2 4 4 2 2" xfId="29621" xr:uid="{00000000-0005-0000-0000-000048740000}"/>
    <cellStyle name="Porcentagem 9 2 4 4 2 3" xfId="29622" xr:uid="{00000000-0005-0000-0000-000049740000}"/>
    <cellStyle name="Porcentagem 9 2 4 4 3" xfId="29623" xr:uid="{00000000-0005-0000-0000-00004A740000}"/>
    <cellStyle name="Porcentagem 9 2 4 4 4" xfId="29624" xr:uid="{00000000-0005-0000-0000-00004B740000}"/>
    <cellStyle name="Porcentagem 9 2 4 5" xfId="29625" xr:uid="{00000000-0005-0000-0000-00004C740000}"/>
    <cellStyle name="Porcentagem 9 2 4 5 2" xfId="29626" xr:uid="{00000000-0005-0000-0000-00004D740000}"/>
    <cellStyle name="Porcentagem 9 2 4 5 3" xfId="29627" xr:uid="{00000000-0005-0000-0000-00004E740000}"/>
    <cellStyle name="Porcentagem 9 2 4 6" xfId="29628" xr:uid="{00000000-0005-0000-0000-00004F740000}"/>
    <cellStyle name="Porcentagem 9 2 4 7" xfId="29629" xr:uid="{00000000-0005-0000-0000-000050740000}"/>
    <cellStyle name="Porcentagem 9 2 4 8" xfId="29630" xr:uid="{00000000-0005-0000-0000-000051740000}"/>
    <cellStyle name="Porcentagem 9 2 5" xfId="29631" xr:uid="{00000000-0005-0000-0000-000052740000}"/>
    <cellStyle name="Porcentagem 9 2 5 2" xfId="29632" xr:uid="{00000000-0005-0000-0000-000053740000}"/>
    <cellStyle name="Porcentagem 9 2 5 2 2" xfId="29633" xr:uid="{00000000-0005-0000-0000-000054740000}"/>
    <cellStyle name="Porcentagem 9 2 5 2 3" xfId="29634" xr:uid="{00000000-0005-0000-0000-000055740000}"/>
    <cellStyle name="Porcentagem 9 2 5 3" xfId="29635" xr:uid="{00000000-0005-0000-0000-000056740000}"/>
    <cellStyle name="Porcentagem 9 2 5 4" xfId="29636" xr:uid="{00000000-0005-0000-0000-000057740000}"/>
    <cellStyle name="Porcentagem 9 2 6" xfId="29637" xr:uid="{00000000-0005-0000-0000-000058740000}"/>
    <cellStyle name="Porcentagem 9 2 6 2" xfId="29638" xr:uid="{00000000-0005-0000-0000-000059740000}"/>
    <cellStyle name="Porcentagem 9 2 6 2 2" xfId="29639" xr:uid="{00000000-0005-0000-0000-00005A740000}"/>
    <cellStyle name="Porcentagem 9 2 6 2 3" xfId="29640" xr:uid="{00000000-0005-0000-0000-00005B740000}"/>
    <cellStyle name="Porcentagem 9 2 6 3" xfId="29641" xr:uid="{00000000-0005-0000-0000-00005C740000}"/>
    <cellStyle name="Porcentagem 9 2 6 4" xfId="29642" xr:uid="{00000000-0005-0000-0000-00005D740000}"/>
    <cellStyle name="Porcentagem 9 2 7" xfId="29643" xr:uid="{00000000-0005-0000-0000-00005E740000}"/>
    <cellStyle name="Porcentagem 9 2 7 2" xfId="29644" xr:uid="{00000000-0005-0000-0000-00005F740000}"/>
    <cellStyle name="Porcentagem 9 2 7 2 2" xfId="29645" xr:uid="{00000000-0005-0000-0000-000060740000}"/>
    <cellStyle name="Porcentagem 9 2 7 2 3" xfId="29646" xr:uid="{00000000-0005-0000-0000-000061740000}"/>
    <cellStyle name="Porcentagem 9 2 7 3" xfId="29647" xr:uid="{00000000-0005-0000-0000-000062740000}"/>
    <cellStyle name="Porcentagem 9 2 7 4" xfId="29648" xr:uid="{00000000-0005-0000-0000-000063740000}"/>
    <cellStyle name="Porcentagem 9 2 8" xfId="29649" xr:uid="{00000000-0005-0000-0000-000064740000}"/>
    <cellStyle name="Porcentagem 9 2 8 2" xfId="29650" xr:uid="{00000000-0005-0000-0000-000065740000}"/>
    <cellStyle name="Porcentagem 9 2 8 3" xfId="29651" xr:uid="{00000000-0005-0000-0000-000066740000}"/>
    <cellStyle name="Porcentagem 9 2 9" xfId="29652" xr:uid="{00000000-0005-0000-0000-000067740000}"/>
    <cellStyle name="Porcentagem 9 20" xfId="29653" xr:uid="{00000000-0005-0000-0000-000068740000}"/>
    <cellStyle name="Porcentagem 9 21" xfId="29654" xr:uid="{00000000-0005-0000-0000-000069740000}"/>
    <cellStyle name="Porcentagem 9 3" xfId="29655" xr:uid="{00000000-0005-0000-0000-00006A740000}"/>
    <cellStyle name="Porcentagem 9 3 10" xfId="29656" xr:uid="{00000000-0005-0000-0000-00006B740000}"/>
    <cellStyle name="Porcentagem 9 3 11" xfId="29657" xr:uid="{00000000-0005-0000-0000-00006C740000}"/>
    <cellStyle name="Porcentagem 9 3 2" xfId="29658" xr:uid="{00000000-0005-0000-0000-00006D740000}"/>
    <cellStyle name="Porcentagem 9 3 2 2" xfId="29659" xr:uid="{00000000-0005-0000-0000-00006E740000}"/>
    <cellStyle name="Porcentagem 9 3 2 2 2" xfId="29660" xr:uid="{00000000-0005-0000-0000-00006F740000}"/>
    <cellStyle name="Porcentagem 9 3 2 2 2 2" xfId="29661" xr:uid="{00000000-0005-0000-0000-000070740000}"/>
    <cellStyle name="Porcentagem 9 3 2 2 2 2 2" xfId="29662" xr:uid="{00000000-0005-0000-0000-000071740000}"/>
    <cellStyle name="Porcentagem 9 3 2 2 2 2 3" xfId="29663" xr:uid="{00000000-0005-0000-0000-000072740000}"/>
    <cellStyle name="Porcentagem 9 3 2 2 2 3" xfId="29664" xr:uid="{00000000-0005-0000-0000-000073740000}"/>
    <cellStyle name="Porcentagem 9 3 2 2 2 4" xfId="29665" xr:uid="{00000000-0005-0000-0000-000074740000}"/>
    <cellStyle name="Porcentagem 9 3 2 2 3" xfId="29666" xr:uid="{00000000-0005-0000-0000-000075740000}"/>
    <cellStyle name="Porcentagem 9 3 2 2 3 2" xfId="29667" xr:uid="{00000000-0005-0000-0000-000076740000}"/>
    <cellStyle name="Porcentagem 9 3 2 2 3 2 2" xfId="29668" xr:uid="{00000000-0005-0000-0000-000077740000}"/>
    <cellStyle name="Porcentagem 9 3 2 2 3 2 3" xfId="29669" xr:uid="{00000000-0005-0000-0000-000078740000}"/>
    <cellStyle name="Porcentagem 9 3 2 2 3 3" xfId="29670" xr:uid="{00000000-0005-0000-0000-000079740000}"/>
    <cellStyle name="Porcentagem 9 3 2 2 3 4" xfId="29671" xr:uid="{00000000-0005-0000-0000-00007A740000}"/>
    <cellStyle name="Porcentagem 9 3 2 2 4" xfId="29672" xr:uid="{00000000-0005-0000-0000-00007B740000}"/>
    <cellStyle name="Porcentagem 9 3 2 2 4 2" xfId="29673" xr:uid="{00000000-0005-0000-0000-00007C740000}"/>
    <cellStyle name="Porcentagem 9 3 2 2 4 2 2" xfId="29674" xr:uid="{00000000-0005-0000-0000-00007D740000}"/>
    <cellStyle name="Porcentagem 9 3 2 2 4 2 3" xfId="29675" xr:uid="{00000000-0005-0000-0000-00007E740000}"/>
    <cellStyle name="Porcentagem 9 3 2 2 4 3" xfId="29676" xr:uid="{00000000-0005-0000-0000-00007F740000}"/>
    <cellStyle name="Porcentagem 9 3 2 2 4 4" xfId="29677" xr:uid="{00000000-0005-0000-0000-000080740000}"/>
    <cellStyle name="Porcentagem 9 3 2 2 5" xfId="29678" xr:uid="{00000000-0005-0000-0000-000081740000}"/>
    <cellStyle name="Porcentagem 9 3 2 2 5 2" xfId="29679" xr:uid="{00000000-0005-0000-0000-000082740000}"/>
    <cellStyle name="Porcentagem 9 3 2 2 5 3" xfId="29680" xr:uid="{00000000-0005-0000-0000-000083740000}"/>
    <cellStyle name="Porcentagem 9 3 2 2 6" xfId="29681" xr:uid="{00000000-0005-0000-0000-000084740000}"/>
    <cellStyle name="Porcentagem 9 3 2 2 7" xfId="29682" xr:uid="{00000000-0005-0000-0000-000085740000}"/>
    <cellStyle name="Porcentagem 9 3 2 3" xfId="29683" xr:uid="{00000000-0005-0000-0000-000086740000}"/>
    <cellStyle name="Porcentagem 9 3 2 3 2" xfId="29684" xr:uid="{00000000-0005-0000-0000-000087740000}"/>
    <cellStyle name="Porcentagem 9 3 2 3 2 2" xfId="29685" xr:uid="{00000000-0005-0000-0000-000088740000}"/>
    <cellStyle name="Porcentagem 9 3 2 3 2 3" xfId="29686" xr:uid="{00000000-0005-0000-0000-000089740000}"/>
    <cellStyle name="Porcentagem 9 3 2 3 3" xfId="29687" xr:uid="{00000000-0005-0000-0000-00008A740000}"/>
    <cellStyle name="Porcentagem 9 3 2 3 4" xfId="29688" xr:uid="{00000000-0005-0000-0000-00008B740000}"/>
    <cellStyle name="Porcentagem 9 3 2 4" xfId="29689" xr:uid="{00000000-0005-0000-0000-00008C740000}"/>
    <cellStyle name="Porcentagem 9 3 2 4 2" xfId="29690" xr:uid="{00000000-0005-0000-0000-00008D740000}"/>
    <cellStyle name="Porcentagem 9 3 2 4 2 2" xfId="29691" xr:uid="{00000000-0005-0000-0000-00008E740000}"/>
    <cellStyle name="Porcentagem 9 3 2 4 2 3" xfId="29692" xr:uid="{00000000-0005-0000-0000-00008F740000}"/>
    <cellStyle name="Porcentagem 9 3 2 4 3" xfId="29693" xr:uid="{00000000-0005-0000-0000-000090740000}"/>
    <cellStyle name="Porcentagem 9 3 2 4 4" xfId="29694" xr:uid="{00000000-0005-0000-0000-000091740000}"/>
    <cellStyle name="Porcentagem 9 3 2 5" xfId="29695" xr:uid="{00000000-0005-0000-0000-000092740000}"/>
    <cellStyle name="Porcentagem 9 3 2 5 2" xfId="29696" xr:uid="{00000000-0005-0000-0000-000093740000}"/>
    <cellStyle name="Porcentagem 9 3 2 5 2 2" xfId="29697" xr:uid="{00000000-0005-0000-0000-000094740000}"/>
    <cellStyle name="Porcentagem 9 3 2 5 2 3" xfId="29698" xr:uid="{00000000-0005-0000-0000-000095740000}"/>
    <cellStyle name="Porcentagem 9 3 2 5 3" xfId="29699" xr:uid="{00000000-0005-0000-0000-000096740000}"/>
    <cellStyle name="Porcentagem 9 3 2 5 4" xfId="29700" xr:uid="{00000000-0005-0000-0000-000097740000}"/>
    <cellStyle name="Porcentagem 9 3 2 6" xfId="29701" xr:uid="{00000000-0005-0000-0000-000098740000}"/>
    <cellStyle name="Porcentagem 9 3 2 6 2" xfId="29702" xr:uid="{00000000-0005-0000-0000-000099740000}"/>
    <cellStyle name="Porcentagem 9 3 2 6 3" xfId="29703" xr:uid="{00000000-0005-0000-0000-00009A740000}"/>
    <cellStyle name="Porcentagem 9 3 2 7" xfId="29704" xr:uid="{00000000-0005-0000-0000-00009B740000}"/>
    <cellStyle name="Porcentagem 9 3 2 8" xfId="29705" xr:uid="{00000000-0005-0000-0000-00009C740000}"/>
    <cellStyle name="Porcentagem 9 3 2 9" xfId="29706" xr:uid="{00000000-0005-0000-0000-00009D740000}"/>
    <cellStyle name="Porcentagem 9 3 3" xfId="29707" xr:uid="{00000000-0005-0000-0000-00009E740000}"/>
    <cellStyle name="Porcentagem 9 3 3 2" xfId="29708" xr:uid="{00000000-0005-0000-0000-00009F740000}"/>
    <cellStyle name="Porcentagem 9 3 3 2 2" xfId="29709" xr:uid="{00000000-0005-0000-0000-0000A0740000}"/>
    <cellStyle name="Porcentagem 9 3 3 2 2 2" xfId="29710" xr:uid="{00000000-0005-0000-0000-0000A1740000}"/>
    <cellStyle name="Porcentagem 9 3 3 2 2 3" xfId="29711" xr:uid="{00000000-0005-0000-0000-0000A2740000}"/>
    <cellStyle name="Porcentagem 9 3 3 2 3" xfId="29712" xr:uid="{00000000-0005-0000-0000-0000A3740000}"/>
    <cellStyle name="Porcentagem 9 3 3 2 4" xfId="29713" xr:uid="{00000000-0005-0000-0000-0000A4740000}"/>
    <cellStyle name="Porcentagem 9 3 3 3" xfId="29714" xr:uid="{00000000-0005-0000-0000-0000A5740000}"/>
    <cellStyle name="Porcentagem 9 3 3 3 2" xfId="29715" xr:uid="{00000000-0005-0000-0000-0000A6740000}"/>
    <cellStyle name="Porcentagem 9 3 3 3 2 2" xfId="29716" xr:uid="{00000000-0005-0000-0000-0000A7740000}"/>
    <cellStyle name="Porcentagem 9 3 3 3 2 3" xfId="29717" xr:uid="{00000000-0005-0000-0000-0000A8740000}"/>
    <cellStyle name="Porcentagem 9 3 3 3 3" xfId="29718" xr:uid="{00000000-0005-0000-0000-0000A9740000}"/>
    <cellStyle name="Porcentagem 9 3 3 3 4" xfId="29719" xr:uid="{00000000-0005-0000-0000-0000AA740000}"/>
    <cellStyle name="Porcentagem 9 3 3 4" xfId="29720" xr:uid="{00000000-0005-0000-0000-0000AB740000}"/>
    <cellStyle name="Porcentagem 9 3 3 4 2" xfId="29721" xr:uid="{00000000-0005-0000-0000-0000AC740000}"/>
    <cellStyle name="Porcentagem 9 3 3 4 2 2" xfId="29722" xr:uid="{00000000-0005-0000-0000-0000AD740000}"/>
    <cellStyle name="Porcentagem 9 3 3 4 2 3" xfId="29723" xr:uid="{00000000-0005-0000-0000-0000AE740000}"/>
    <cellStyle name="Porcentagem 9 3 3 4 3" xfId="29724" xr:uid="{00000000-0005-0000-0000-0000AF740000}"/>
    <cellStyle name="Porcentagem 9 3 3 4 4" xfId="29725" xr:uid="{00000000-0005-0000-0000-0000B0740000}"/>
    <cellStyle name="Porcentagem 9 3 3 5" xfId="29726" xr:uid="{00000000-0005-0000-0000-0000B1740000}"/>
    <cellStyle name="Porcentagem 9 3 3 5 2" xfId="29727" xr:uid="{00000000-0005-0000-0000-0000B2740000}"/>
    <cellStyle name="Porcentagem 9 3 3 5 3" xfId="29728" xr:uid="{00000000-0005-0000-0000-0000B3740000}"/>
    <cellStyle name="Porcentagem 9 3 3 6" xfId="29729" xr:uid="{00000000-0005-0000-0000-0000B4740000}"/>
    <cellStyle name="Porcentagem 9 3 3 7" xfId="29730" xr:uid="{00000000-0005-0000-0000-0000B5740000}"/>
    <cellStyle name="Porcentagem 9 3 4" xfId="29731" xr:uid="{00000000-0005-0000-0000-0000B6740000}"/>
    <cellStyle name="Porcentagem 9 3 5" xfId="29732" xr:uid="{00000000-0005-0000-0000-0000B7740000}"/>
    <cellStyle name="Porcentagem 9 3 5 2" xfId="29733" xr:uid="{00000000-0005-0000-0000-0000B8740000}"/>
    <cellStyle name="Porcentagem 9 3 5 2 2" xfId="29734" xr:uid="{00000000-0005-0000-0000-0000B9740000}"/>
    <cellStyle name="Porcentagem 9 3 5 2 3" xfId="29735" xr:uid="{00000000-0005-0000-0000-0000BA740000}"/>
    <cellStyle name="Porcentagem 9 3 5 3" xfId="29736" xr:uid="{00000000-0005-0000-0000-0000BB740000}"/>
    <cellStyle name="Porcentagem 9 3 5 4" xfId="29737" xr:uid="{00000000-0005-0000-0000-0000BC740000}"/>
    <cellStyle name="Porcentagem 9 3 6" xfId="29738" xr:uid="{00000000-0005-0000-0000-0000BD740000}"/>
    <cellStyle name="Porcentagem 9 3 6 2" xfId="29739" xr:uid="{00000000-0005-0000-0000-0000BE740000}"/>
    <cellStyle name="Porcentagem 9 3 6 2 2" xfId="29740" xr:uid="{00000000-0005-0000-0000-0000BF740000}"/>
    <cellStyle name="Porcentagem 9 3 6 2 3" xfId="29741" xr:uid="{00000000-0005-0000-0000-0000C0740000}"/>
    <cellStyle name="Porcentagem 9 3 6 3" xfId="29742" xr:uid="{00000000-0005-0000-0000-0000C1740000}"/>
    <cellStyle name="Porcentagem 9 3 6 4" xfId="29743" xr:uid="{00000000-0005-0000-0000-0000C2740000}"/>
    <cellStyle name="Porcentagem 9 3 7" xfId="29744" xr:uid="{00000000-0005-0000-0000-0000C3740000}"/>
    <cellStyle name="Porcentagem 9 3 7 2" xfId="29745" xr:uid="{00000000-0005-0000-0000-0000C4740000}"/>
    <cellStyle name="Porcentagem 9 3 7 2 2" xfId="29746" xr:uid="{00000000-0005-0000-0000-0000C5740000}"/>
    <cellStyle name="Porcentagem 9 3 7 2 3" xfId="29747" xr:uid="{00000000-0005-0000-0000-0000C6740000}"/>
    <cellStyle name="Porcentagem 9 3 7 3" xfId="29748" xr:uid="{00000000-0005-0000-0000-0000C7740000}"/>
    <cellStyle name="Porcentagem 9 3 7 4" xfId="29749" xr:uid="{00000000-0005-0000-0000-0000C8740000}"/>
    <cellStyle name="Porcentagem 9 3 8" xfId="29750" xr:uid="{00000000-0005-0000-0000-0000C9740000}"/>
    <cellStyle name="Porcentagem 9 3 8 2" xfId="29751" xr:uid="{00000000-0005-0000-0000-0000CA740000}"/>
    <cellStyle name="Porcentagem 9 3 8 3" xfId="29752" xr:uid="{00000000-0005-0000-0000-0000CB740000}"/>
    <cellStyle name="Porcentagem 9 3 9" xfId="29753" xr:uid="{00000000-0005-0000-0000-0000CC740000}"/>
    <cellStyle name="Porcentagem 9 4" xfId="29754" xr:uid="{00000000-0005-0000-0000-0000CD740000}"/>
    <cellStyle name="Porcentagem 9 4 10" xfId="29755" xr:uid="{00000000-0005-0000-0000-0000CE740000}"/>
    <cellStyle name="Porcentagem 9 4 2" xfId="29756" xr:uid="{00000000-0005-0000-0000-0000CF740000}"/>
    <cellStyle name="Porcentagem 9 4 2 2" xfId="29757" xr:uid="{00000000-0005-0000-0000-0000D0740000}"/>
    <cellStyle name="Porcentagem 9 4 2 2 2" xfId="29758" xr:uid="{00000000-0005-0000-0000-0000D1740000}"/>
    <cellStyle name="Porcentagem 9 4 2 2 2 2" xfId="29759" xr:uid="{00000000-0005-0000-0000-0000D2740000}"/>
    <cellStyle name="Porcentagem 9 4 2 2 2 3" xfId="29760" xr:uid="{00000000-0005-0000-0000-0000D3740000}"/>
    <cellStyle name="Porcentagem 9 4 2 2 3" xfId="29761" xr:uid="{00000000-0005-0000-0000-0000D4740000}"/>
    <cellStyle name="Porcentagem 9 4 2 2 4" xfId="29762" xr:uid="{00000000-0005-0000-0000-0000D5740000}"/>
    <cellStyle name="Porcentagem 9 4 2 3" xfId="29763" xr:uid="{00000000-0005-0000-0000-0000D6740000}"/>
    <cellStyle name="Porcentagem 9 4 2 3 2" xfId="29764" xr:uid="{00000000-0005-0000-0000-0000D7740000}"/>
    <cellStyle name="Porcentagem 9 4 2 3 2 2" xfId="29765" xr:uid="{00000000-0005-0000-0000-0000D8740000}"/>
    <cellStyle name="Porcentagem 9 4 2 3 2 3" xfId="29766" xr:uid="{00000000-0005-0000-0000-0000D9740000}"/>
    <cellStyle name="Porcentagem 9 4 2 3 3" xfId="29767" xr:uid="{00000000-0005-0000-0000-0000DA740000}"/>
    <cellStyle name="Porcentagem 9 4 2 3 4" xfId="29768" xr:uid="{00000000-0005-0000-0000-0000DB740000}"/>
    <cellStyle name="Porcentagem 9 4 2 4" xfId="29769" xr:uid="{00000000-0005-0000-0000-0000DC740000}"/>
    <cellStyle name="Porcentagem 9 4 2 4 2" xfId="29770" xr:uid="{00000000-0005-0000-0000-0000DD740000}"/>
    <cellStyle name="Porcentagem 9 4 2 4 2 2" xfId="29771" xr:uid="{00000000-0005-0000-0000-0000DE740000}"/>
    <cellStyle name="Porcentagem 9 4 2 4 2 3" xfId="29772" xr:uid="{00000000-0005-0000-0000-0000DF740000}"/>
    <cellStyle name="Porcentagem 9 4 2 4 3" xfId="29773" xr:uid="{00000000-0005-0000-0000-0000E0740000}"/>
    <cellStyle name="Porcentagem 9 4 2 4 4" xfId="29774" xr:uid="{00000000-0005-0000-0000-0000E1740000}"/>
    <cellStyle name="Porcentagem 9 4 2 5" xfId="29775" xr:uid="{00000000-0005-0000-0000-0000E2740000}"/>
    <cellStyle name="Porcentagem 9 4 2 5 2" xfId="29776" xr:uid="{00000000-0005-0000-0000-0000E3740000}"/>
    <cellStyle name="Porcentagem 9 4 2 5 3" xfId="29777" xr:uid="{00000000-0005-0000-0000-0000E4740000}"/>
    <cellStyle name="Porcentagem 9 4 2 6" xfId="29778" xr:uid="{00000000-0005-0000-0000-0000E5740000}"/>
    <cellStyle name="Porcentagem 9 4 2 7" xfId="29779" xr:uid="{00000000-0005-0000-0000-0000E6740000}"/>
    <cellStyle name="Porcentagem 9 4 3" xfId="29780" xr:uid="{00000000-0005-0000-0000-0000E7740000}"/>
    <cellStyle name="Porcentagem 9 4 4" xfId="29781" xr:uid="{00000000-0005-0000-0000-0000E8740000}"/>
    <cellStyle name="Porcentagem 9 4 4 2" xfId="29782" xr:uid="{00000000-0005-0000-0000-0000E9740000}"/>
    <cellStyle name="Porcentagem 9 4 4 2 2" xfId="29783" xr:uid="{00000000-0005-0000-0000-0000EA740000}"/>
    <cellStyle name="Porcentagem 9 4 4 2 3" xfId="29784" xr:uid="{00000000-0005-0000-0000-0000EB740000}"/>
    <cellStyle name="Porcentagem 9 4 4 3" xfId="29785" xr:uid="{00000000-0005-0000-0000-0000EC740000}"/>
    <cellStyle name="Porcentagem 9 4 4 4" xfId="29786" xr:uid="{00000000-0005-0000-0000-0000ED740000}"/>
    <cellStyle name="Porcentagem 9 4 5" xfId="29787" xr:uid="{00000000-0005-0000-0000-0000EE740000}"/>
    <cellStyle name="Porcentagem 9 4 5 2" xfId="29788" xr:uid="{00000000-0005-0000-0000-0000EF740000}"/>
    <cellStyle name="Porcentagem 9 4 5 2 2" xfId="29789" xr:uid="{00000000-0005-0000-0000-0000F0740000}"/>
    <cellStyle name="Porcentagem 9 4 5 2 3" xfId="29790" xr:uid="{00000000-0005-0000-0000-0000F1740000}"/>
    <cellStyle name="Porcentagem 9 4 5 3" xfId="29791" xr:uid="{00000000-0005-0000-0000-0000F2740000}"/>
    <cellStyle name="Porcentagem 9 4 5 4" xfId="29792" xr:uid="{00000000-0005-0000-0000-0000F3740000}"/>
    <cellStyle name="Porcentagem 9 4 6" xfId="29793" xr:uid="{00000000-0005-0000-0000-0000F4740000}"/>
    <cellStyle name="Porcentagem 9 4 6 2" xfId="29794" xr:uid="{00000000-0005-0000-0000-0000F5740000}"/>
    <cellStyle name="Porcentagem 9 4 6 2 2" xfId="29795" xr:uid="{00000000-0005-0000-0000-0000F6740000}"/>
    <cellStyle name="Porcentagem 9 4 6 2 3" xfId="29796" xr:uid="{00000000-0005-0000-0000-0000F7740000}"/>
    <cellStyle name="Porcentagem 9 4 6 3" xfId="29797" xr:uid="{00000000-0005-0000-0000-0000F8740000}"/>
    <cellStyle name="Porcentagem 9 4 6 4" xfId="29798" xr:uid="{00000000-0005-0000-0000-0000F9740000}"/>
    <cellStyle name="Porcentagem 9 4 7" xfId="29799" xr:uid="{00000000-0005-0000-0000-0000FA740000}"/>
    <cellStyle name="Porcentagem 9 4 7 2" xfId="29800" xr:uid="{00000000-0005-0000-0000-0000FB740000}"/>
    <cellStyle name="Porcentagem 9 4 7 3" xfId="29801" xr:uid="{00000000-0005-0000-0000-0000FC740000}"/>
    <cellStyle name="Porcentagem 9 4 8" xfId="29802" xr:uid="{00000000-0005-0000-0000-0000FD740000}"/>
    <cellStyle name="Porcentagem 9 4 9" xfId="29803" xr:uid="{00000000-0005-0000-0000-0000FE740000}"/>
    <cellStyle name="Porcentagem 9 5" xfId="29804" xr:uid="{00000000-0005-0000-0000-0000FF740000}"/>
    <cellStyle name="Porcentagem 9 5 2" xfId="29805" xr:uid="{00000000-0005-0000-0000-000000750000}"/>
    <cellStyle name="Porcentagem 9 5 3" xfId="29806" xr:uid="{00000000-0005-0000-0000-000001750000}"/>
    <cellStyle name="Porcentagem 9 5 3 2" xfId="29807" xr:uid="{00000000-0005-0000-0000-000002750000}"/>
    <cellStyle name="Porcentagem 9 5 3 2 2" xfId="29808" xr:uid="{00000000-0005-0000-0000-000003750000}"/>
    <cellStyle name="Porcentagem 9 5 3 2 2 2" xfId="29809" xr:uid="{00000000-0005-0000-0000-000004750000}"/>
    <cellStyle name="Porcentagem 9 5 3 2 2 3" xfId="29810" xr:uid="{00000000-0005-0000-0000-000005750000}"/>
    <cellStyle name="Porcentagem 9 5 3 2 3" xfId="29811" xr:uid="{00000000-0005-0000-0000-000006750000}"/>
    <cellStyle name="Porcentagem 9 5 3 2 4" xfId="29812" xr:uid="{00000000-0005-0000-0000-000007750000}"/>
    <cellStyle name="Porcentagem 9 5 3 3" xfId="29813" xr:uid="{00000000-0005-0000-0000-000008750000}"/>
    <cellStyle name="Porcentagem 9 5 3 3 2" xfId="29814" xr:uid="{00000000-0005-0000-0000-000009750000}"/>
    <cellStyle name="Porcentagem 9 5 3 3 2 2" xfId="29815" xr:uid="{00000000-0005-0000-0000-00000A750000}"/>
    <cellStyle name="Porcentagem 9 5 3 3 2 3" xfId="29816" xr:uid="{00000000-0005-0000-0000-00000B750000}"/>
    <cellStyle name="Porcentagem 9 5 3 3 3" xfId="29817" xr:uid="{00000000-0005-0000-0000-00000C750000}"/>
    <cellStyle name="Porcentagem 9 5 3 3 4" xfId="29818" xr:uid="{00000000-0005-0000-0000-00000D750000}"/>
    <cellStyle name="Porcentagem 9 5 3 4" xfId="29819" xr:uid="{00000000-0005-0000-0000-00000E750000}"/>
    <cellStyle name="Porcentagem 9 5 3 4 2" xfId="29820" xr:uid="{00000000-0005-0000-0000-00000F750000}"/>
    <cellStyle name="Porcentagem 9 5 3 4 2 2" xfId="29821" xr:uid="{00000000-0005-0000-0000-000010750000}"/>
    <cellStyle name="Porcentagem 9 5 3 4 2 3" xfId="29822" xr:uid="{00000000-0005-0000-0000-000011750000}"/>
    <cellStyle name="Porcentagem 9 5 3 4 3" xfId="29823" xr:uid="{00000000-0005-0000-0000-000012750000}"/>
    <cellStyle name="Porcentagem 9 5 3 4 4" xfId="29824" xr:uid="{00000000-0005-0000-0000-000013750000}"/>
    <cellStyle name="Porcentagem 9 5 3 5" xfId="29825" xr:uid="{00000000-0005-0000-0000-000014750000}"/>
    <cellStyle name="Porcentagem 9 5 3 5 2" xfId="29826" xr:uid="{00000000-0005-0000-0000-000015750000}"/>
    <cellStyle name="Porcentagem 9 5 3 5 3" xfId="29827" xr:uid="{00000000-0005-0000-0000-000016750000}"/>
    <cellStyle name="Porcentagem 9 5 3 6" xfId="29828" xr:uid="{00000000-0005-0000-0000-000017750000}"/>
    <cellStyle name="Porcentagem 9 5 3 7" xfId="29829" xr:uid="{00000000-0005-0000-0000-000018750000}"/>
    <cellStyle name="Porcentagem 9 6" xfId="29830" xr:uid="{00000000-0005-0000-0000-000019750000}"/>
    <cellStyle name="Porcentagem 9 6 2" xfId="29831" xr:uid="{00000000-0005-0000-0000-00001A750000}"/>
    <cellStyle name="Porcentagem 9 6 2 2" xfId="29832" xr:uid="{00000000-0005-0000-0000-00001B750000}"/>
    <cellStyle name="Porcentagem 9 6 2 2 2" xfId="29833" xr:uid="{00000000-0005-0000-0000-00001C750000}"/>
    <cellStyle name="Porcentagem 9 6 2 2 2 2" xfId="29834" xr:uid="{00000000-0005-0000-0000-00001D750000}"/>
    <cellStyle name="Porcentagem 9 6 2 2 2 3" xfId="29835" xr:uid="{00000000-0005-0000-0000-00001E750000}"/>
    <cellStyle name="Porcentagem 9 6 2 2 3" xfId="29836" xr:uid="{00000000-0005-0000-0000-00001F750000}"/>
    <cellStyle name="Porcentagem 9 6 2 2 4" xfId="29837" xr:uid="{00000000-0005-0000-0000-000020750000}"/>
    <cellStyle name="Porcentagem 9 6 2 3" xfId="29838" xr:uid="{00000000-0005-0000-0000-000021750000}"/>
    <cellStyle name="Porcentagem 9 6 2 3 2" xfId="29839" xr:uid="{00000000-0005-0000-0000-000022750000}"/>
    <cellStyle name="Porcentagem 9 6 2 3 2 2" xfId="29840" xr:uid="{00000000-0005-0000-0000-000023750000}"/>
    <cellStyle name="Porcentagem 9 6 2 3 2 3" xfId="29841" xr:uid="{00000000-0005-0000-0000-000024750000}"/>
    <cellStyle name="Porcentagem 9 6 2 3 3" xfId="29842" xr:uid="{00000000-0005-0000-0000-000025750000}"/>
    <cellStyle name="Porcentagem 9 6 2 3 4" xfId="29843" xr:uid="{00000000-0005-0000-0000-000026750000}"/>
    <cellStyle name="Porcentagem 9 6 2 4" xfId="29844" xr:uid="{00000000-0005-0000-0000-000027750000}"/>
    <cellStyle name="Porcentagem 9 6 2 4 2" xfId="29845" xr:uid="{00000000-0005-0000-0000-000028750000}"/>
    <cellStyle name="Porcentagem 9 6 2 4 2 2" xfId="29846" xr:uid="{00000000-0005-0000-0000-000029750000}"/>
    <cellStyle name="Porcentagem 9 6 2 4 2 3" xfId="29847" xr:uid="{00000000-0005-0000-0000-00002A750000}"/>
    <cellStyle name="Porcentagem 9 6 2 4 3" xfId="29848" xr:uid="{00000000-0005-0000-0000-00002B750000}"/>
    <cellStyle name="Porcentagem 9 6 2 4 4" xfId="29849" xr:uid="{00000000-0005-0000-0000-00002C750000}"/>
    <cellStyle name="Porcentagem 9 6 2 5" xfId="29850" xr:uid="{00000000-0005-0000-0000-00002D750000}"/>
    <cellStyle name="Porcentagem 9 6 2 5 2" xfId="29851" xr:uid="{00000000-0005-0000-0000-00002E750000}"/>
    <cellStyle name="Porcentagem 9 6 2 5 3" xfId="29852" xr:uid="{00000000-0005-0000-0000-00002F750000}"/>
    <cellStyle name="Porcentagem 9 6 2 6" xfId="29853" xr:uid="{00000000-0005-0000-0000-000030750000}"/>
    <cellStyle name="Porcentagem 9 6 2 7" xfId="29854" xr:uid="{00000000-0005-0000-0000-000031750000}"/>
    <cellStyle name="Porcentagem 9 6 3" xfId="29855" xr:uid="{00000000-0005-0000-0000-000032750000}"/>
    <cellStyle name="Porcentagem 9 6 3 2" xfId="29856" xr:uid="{00000000-0005-0000-0000-000033750000}"/>
    <cellStyle name="Porcentagem 9 6 3 2 2" xfId="29857" xr:uid="{00000000-0005-0000-0000-000034750000}"/>
    <cellStyle name="Porcentagem 9 6 3 2 3" xfId="29858" xr:uid="{00000000-0005-0000-0000-000035750000}"/>
    <cellStyle name="Porcentagem 9 6 3 3" xfId="29859" xr:uid="{00000000-0005-0000-0000-000036750000}"/>
    <cellStyle name="Porcentagem 9 6 3 4" xfId="29860" xr:uid="{00000000-0005-0000-0000-000037750000}"/>
    <cellStyle name="Porcentagem 9 6 4" xfId="29861" xr:uid="{00000000-0005-0000-0000-000038750000}"/>
    <cellStyle name="Porcentagem 9 6 4 2" xfId="29862" xr:uid="{00000000-0005-0000-0000-000039750000}"/>
    <cellStyle name="Porcentagem 9 6 4 2 2" xfId="29863" xr:uid="{00000000-0005-0000-0000-00003A750000}"/>
    <cellStyle name="Porcentagem 9 6 4 2 3" xfId="29864" xr:uid="{00000000-0005-0000-0000-00003B750000}"/>
    <cellStyle name="Porcentagem 9 6 4 3" xfId="29865" xr:uid="{00000000-0005-0000-0000-00003C750000}"/>
    <cellStyle name="Porcentagem 9 6 4 4" xfId="29866" xr:uid="{00000000-0005-0000-0000-00003D750000}"/>
    <cellStyle name="Porcentagem 9 6 5" xfId="29867" xr:uid="{00000000-0005-0000-0000-00003E750000}"/>
    <cellStyle name="Porcentagem 9 6 5 2" xfId="29868" xr:uid="{00000000-0005-0000-0000-00003F750000}"/>
    <cellStyle name="Porcentagem 9 6 5 2 2" xfId="29869" xr:uid="{00000000-0005-0000-0000-000040750000}"/>
    <cellStyle name="Porcentagem 9 6 5 2 3" xfId="29870" xr:uid="{00000000-0005-0000-0000-000041750000}"/>
    <cellStyle name="Porcentagem 9 6 5 3" xfId="29871" xr:uid="{00000000-0005-0000-0000-000042750000}"/>
    <cellStyle name="Porcentagem 9 6 5 4" xfId="29872" xr:uid="{00000000-0005-0000-0000-000043750000}"/>
    <cellStyle name="Porcentagem 9 6 6" xfId="29873" xr:uid="{00000000-0005-0000-0000-000044750000}"/>
    <cellStyle name="Porcentagem 9 6 6 2" xfId="29874" xr:uid="{00000000-0005-0000-0000-000045750000}"/>
    <cellStyle name="Porcentagem 9 6 6 3" xfId="29875" xr:uid="{00000000-0005-0000-0000-000046750000}"/>
    <cellStyle name="Porcentagem 9 6 7" xfId="29876" xr:uid="{00000000-0005-0000-0000-000047750000}"/>
    <cellStyle name="Porcentagem 9 6 8" xfId="29877" xr:uid="{00000000-0005-0000-0000-000048750000}"/>
    <cellStyle name="Porcentagem 9 6 9" xfId="29878" xr:uid="{00000000-0005-0000-0000-000049750000}"/>
    <cellStyle name="Porcentagem 9 7" xfId="29879" xr:uid="{00000000-0005-0000-0000-00004A750000}"/>
    <cellStyle name="Porcentagem 9 7 2" xfId="29880" xr:uid="{00000000-0005-0000-0000-00004B750000}"/>
    <cellStyle name="Porcentagem 9 7 2 2" xfId="29881" xr:uid="{00000000-0005-0000-0000-00004C750000}"/>
    <cellStyle name="Porcentagem 9 7 2 2 2" xfId="29882" xr:uid="{00000000-0005-0000-0000-00004D750000}"/>
    <cellStyle name="Porcentagem 9 7 2 2 2 2" xfId="29883" xr:uid="{00000000-0005-0000-0000-00004E750000}"/>
    <cellStyle name="Porcentagem 9 7 2 2 2 3" xfId="29884" xr:uid="{00000000-0005-0000-0000-00004F750000}"/>
    <cellStyle name="Porcentagem 9 7 2 2 3" xfId="29885" xr:uid="{00000000-0005-0000-0000-000050750000}"/>
    <cellStyle name="Porcentagem 9 7 2 2 4" xfId="29886" xr:uid="{00000000-0005-0000-0000-000051750000}"/>
    <cellStyle name="Porcentagem 9 7 2 3" xfId="29887" xr:uid="{00000000-0005-0000-0000-000052750000}"/>
    <cellStyle name="Porcentagem 9 7 2 3 2" xfId="29888" xr:uid="{00000000-0005-0000-0000-000053750000}"/>
    <cellStyle name="Porcentagem 9 7 2 3 2 2" xfId="29889" xr:uid="{00000000-0005-0000-0000-000054750000}"/>
    <cellStyle name="Porcentagem 9 7 2 3 2 3" xfId="29890" xr:uid="{00000000-0005-0000-0000-000055750000}"/>
    <cellStyle name="Porcentagem 9 7 2 3 3" xfId="29891" xr:uid="{00000000-0005-0000-0000-000056750000}"/>
    <cellStyle name="Porcentagem 9 7 2 3 4" xfId="29892" xr:uid="{00000000-0005-0000-0000-000057750000}"/>
    <cellStyle name="Porcentagem 9 7 2 4" xfId="29893" xr:uid="{00000000-0005-0000-0000-000058750000}"/>
    <cellStyle name="Porcentagem 9 7 2 4 2" xfId="29894" xr:uid="{00000000-0005-0000-0000-000059750000}"/>
    <cellStyle name="Porcentagem 9 7 2 4 2 2" xfId="29895" xr:uid="{00000000-0005-0000-0000-00005A750000}"/>
    <cellStyle name="Porcentagem 9 7 2 4 2 3" xfId="29896" xr:uid="{00000000-0005-0000-0000-00005B750000}"/>
    <cellStyle name="Porcentagem 9 7 2 4 3" xfId="29897" xr:uid="{00000000-0005-0000-0000-00005C750000}"/>
    <cellStyle name="Porcentagem 9 7 2 4 4" xfId="29898" xr:uid="{00000000-0005-0000-0000-00005D750000}"/>
    <cellStyle name="Porcentagem 9 7 2 5" xfId="29899" xr:uid="{00000000-0005-0000-0000-00005E750000}"/>
    <cellStyle name="Porcentagem 9 7 2 5 2" xfId="29900" xr:uid="{00000000-0005-0000-0000-00005F750000}"/>
    <cellStyle name="Porcentagem 9 7 2 5 3" xfId="29901" xr:uid="{00000000-0005-0000-0000-000060750000}"/>
    <cellStyle name="Porcentagem 9 7 2 6" xfId="29902" xr:uid="{00000000-0005-0000-0000-000061750000}"/>
    <cellStyle name="Porcentagem 9 7 2 7" xfId="29903" xr:uid="{00000000-0005-0000-0000-000062750000}"/>
    <cellStyle name="Porcentagem 9 7 3" xfId="29904" xr:uid="{00000000-0005-0000-0000-000063750000}"/>
    <cellStyle name="Porcentagem 9 7 3 2" xfId="29905" xr:uid="{00000000-0005-0000-0000-000064750000}"/>
    <cellStyle name="Porcentagem 9 7 3 2 2" xfId="29906" xr:uid="{00000000-0005-0000-0000-000065750000}"/>
    <cellStyle name="Porcentagem 9 7 3 2 3" xfId="29907" xr:uid="{00000000-0005-0000-0000-000066750000}"/>
    <cellStyle name="Porcentagem 9 7 3 3" xfId="29908" xr:uid="{00000000-0005-0000-0000-000067750000}"/>
    <cellStyle name="Porcentagem 9 7 3 4" xfId="29909" xr:uid="{00000000-0005-0000-0000-000068750000}"/>
    <cellStyle name="Porcentagem 9 7 4" xfId="29910" xr:uid="{00000000-0005-0000-0000-000069750000}"/>
    <cellStyle name="Porcentagem 9 7 4 2" xfId="29911" xr:uid="{00000000-0005-0000-0000-00006A750000}"/>
    <cellStyle name="Porcentagem 9 7 4 2 2" xfId="29912" xr:uid="{00000000-0005-0000-0000-00006B750000}"/>
    <cellStyle name="Porcentagem 9 7 4 2 3" xfId="29913" xr:uid="{00000000-0005-0000-0000-00006C750000}"/>
    <cellStyle name="Porcentagem 9 7 4 3" xfId="29914" xr:uid="{00000000-0005-0000-0000-00006D750000}"/>
    <cellStyle name="Porcentagem 9 7 4 4" xfId="29915" xr:uid="{00000000-0005-0000-0000-00006E750000}"/>
    <cellStyle name="Porcentagem 9 7 5" xfId="29916" xr:uid="{00000000-0005-0000-0000-00006F750000}"/>
    <cellStyle name="Porcentagem 9 7 5 2" xfId="29917" xr:uid="{00000000-0005-0000-0000-000070750000}"/>
    <cellStyle name="Porcentagem 9 7 5 2 2" xfId="29918" xr:uid="{00000000-0005-0000-0000-000071750000}"/>
    <cellStyle name="Porcentagem 9 7 5 2 3" xfId="29919" xr:uid="{00000000-0005-0000-0000-000072750000}"/>
    <cellStyle name="Porcentagem 9 7 5 3" xfId="29920" xr:uid="{00000000-0005-0000-0000-000073750000}"/>
    <cellStyle name="Porcentagem 9 7 5 4" xfId="29921" xr:uid="{00000000-0005-0000-0000-000074750000}"/>
    <cellStyle name="Porcentagem 9 7 6" xfId="29922" xr:uid="{00000000-0005-0000-0000-000075750000}"/>
    <cellStyle name="Porcentagem 9 7 6 2" xfId="29923" xr:uid="{00000000-0005-0000-0000-000076750000}"/>
    <cellStyle name="Porcentagem 9 7 6 3" xfId="29924" xr:uid="{00000000-0005-0000-0000-000077750000}"/>
    <cellStyle name="Porcentagem 9 7 7" xfId="29925" xr:uid="{00000000-0005-0000-0000-000078750000}"/>
    <cellStyle name="Porcentagem 9 7 8" xfId="29926" xr:uid="{00000000-0005-0000-0000-000079750000}"/>
    <cellStyle name="Porcentagem 9 7 9" xfId="29927" xr:uid="{00000000-0005-0000-0000-00007A750000}"/>
    <cellStyle name="Porcentagem 9 8" xfId="29928" xr:uid="{00000000-0005-0000-0000-00007B750000}"/>
    <cellStyle name="Porcentagem 9 8 2" xfId="29929" xr:uid="{00000000-0005-0000-0000-00007C750000}"/>
    <cellStyle name="Porcentagem 9 8 2 2" xfId="29930" xr:uid="{00000000-0005-0000-0000-00007D750000}"/>
    <cellStyle name="Porcentagem 9 8 2 2 2" xfId="29931" xr:uid="{00000000-0005-0000-0000-00007E750000}"/>
    <cellStyle name="Porcentagem 9 8 2 2 2 2" xfId="29932" xr:uid="{00000000-0005-0000-0000-00007F750000}"/>
    <cellStyle name="Porcentagem 9 8 2 2 2 3" xfId="29933" xr:uid="{00000000-0005-0000-0000-000080750000}"/>
    <cellStyle name="Porcentagem 9 8 2 2 3" xfId="29934" xr:uid="{00000000-0005-0000-0000-000081750000}"/>
    <cellStyle name="Porcentagem 9 8 2 2 4" xfId="29935" xr:uid="{00000000-0005-0000-0000-000082750000}"/>
    <cellStyle name="Porcentagem 9 8 2 3" xfId="29936" xr:uid="{00000000-0005-0000-0000-000083750000}"/>
    <cellStyle name="Porcentagem 9 8 2 3 2" xfId="29937" xr:uid="{00000000-0005-0000-0000-000084750000}"/>
    <cellStyle name="Porcentagem 9 8 2 3 2 2" xfId="29938" xr:uid="{00000000-0005-0000-0000-000085750000}"/>
    <cellStyle name="Porcentagem 9 8 2 3 2 3" xfId="29939" xr:uid="{00000000-0005-0000-0000-000086750000}"/>
    <cellStyle name="Porcentagem 9 8 2 3 3" xfId="29940" xr:uid="{00000000-0005-0000-0000-000087750000}"/>
    <cellStyle name="Porcentagem 9 8 2 3 4" xfId="29941" xr:uid="{00000000-0005-0000-0000-000088750000}"/>
    <cellStyle name="Porcentagem 9 8 2 4" xfId="29942" xr:uid="{00000000-0005-0000-0000-000089750000}"/>
    <cellStyle name="Porcentagem 9 8 2 4 2" xfId="29943" xr:uid="{00000000-0005-0000-0000-00008A750000}"/>
    <cellStyle name="Porcentagem 9 8 2 4 2 2" xfId="29944" xr:uid="{00000000-0005-0000-0000-00008B750000}"/>
    <cellStyle name="Porcentagem 9 8 2 4 2 3" xfId="29945" xr:uid="{00000000-0005-0000-0000-00008C750000}"/>
    <cellStyle name="Porcentagem 9 8 2 4 3" xfId="29946" xr:uid="{00000000-0005-0000-0000-00008D750000}"/>
    <cellStyle name="Porcentagem 9 8 2 4 4" xfId="29947" xr:uid="{00000000-0005-0000-0000-00008E750000}"/>
    <cellStyle name="Porcentagem 9 8 2 5" xfId="29948" xr:uid="{00000000-0005-0000-0000-00008F750000}"/>
    <cellStyle name="Porcentagem 9 8 2 5 2" xfId="29949" xr:uid="{00000000-0005-0000-0000-000090750000}"/>
    <cellStyle name="Porcentagem 9 8 2 5 3" xfId="29950" xr:uid="{00000000-0005-0000-0000-000091750000}"/>
    <cellStyle name="Porcentagem 9 8 2 6" xfId="29951" xr:uid="{00000000-0005-0000-0000-000092750000}"/>
    <cellStyle name="Porcentagem 9 8 2 7" xfId="29952" xr:uid="{00000000-0005-0000-0000-000093750000}"/>
    <cellStyle name="Porcentagem 9 8 3" xfId="29953" xr:uid="{00000000-0005-0000-0000-000094750000}"/>
    <cellStyle name="Porcentagem 9 8 3 2" xfId="29954" xr:uid="{00000000-0005-0000-0000-000095750000}"/>
    <cellStyle name="Porcentagem 9 8 3 2 2" xfId="29955" xr:uid="{00000000-0005-0000-0000-000096750000}"/>
    <cellStyle name="Porcentagem 9 8 3 2 3" xfId="29956" xr:uid="{00000000-0005-0000-0000-000097750000}"/>
    <cellStyle name="Porcentagem 9 8 3 3" xfId="29957" xr:uid="{00000000-0005-0000-0000-000098750000}"/>
    <cellStyle name="Porcentagem 9 8 3 4" xfId="29958" xr:uid="{00000000-0005-0000-0000-000099750000}"/>
    <cellStyle name="Porcentagem 9 8 4" xfId="29959" xr:uid="{00000000-0005-0000-0000-00009A750000}"/>
    <cellStyle name="Porcentagem 9 8 4 2" xfId="29960" xr:uid="{00000000-0005-0000-0000-00009B750000}"/>
    <cellStyle name="Porcentagem 9 8 4 2 2" xfId="29961" xr:uid="{00000000-0005-0000-0000-00009C750000}"/>
    <cellStyle name="Porcentagem 9 8 4 2 3" xfId="29962" xr:uid="{00000000-0005-0000-0000-00009D750000}"/>
    <cellStyle name="Porcentagem 9 8 4 3" xfId="29963" xr:uid="{00000000-0005-0000-0000-00009E750000}"/>
    <cellStyle name="Porcentagem 9 8 4 4" xfId="29964" xr:uid="{00000000-0005-0000-0000-00009F750000}"/>
    <cellStyle name="Porcentagem 9 8 5" xfId="29965" xr:uid="{00000000-0005-0000-0000-0000A0750000}"/>
    <cellStyle name="Porcentagem 9 8 5 2" xfId="29966" xr:uid="{00000000-0005-0000-0000-0000A1750000}"/>
    <cellStyle name="Porcentagem 9 8 5 2 2" xfId="29967" xr:uid="{00000000-0005-0000-0000-0000A2750000}"/>
    <cellStyle name="Porcentagem 9 8 5 2 3" xfId="29968" xr:uid="{00000000-0005-0000-0000-0000A3750000}"/>
    <cellStyle name="Porcentagem 9 8 5 3" xfId="29969" xr:uid="{00000000-0005-0000-0000-0000A4750000}"/>
    <cellStyle name="Porcentagem 9 8 5 4" xfId="29970" xr:uid="{00000000-0005-0000-0000-0000A5750000}"/>
    <cellStyle name="Porcentagem 9 8 6" xfId="29971" xr:uid="{00000000-0005-0000-0000-0000A6750000}"/>
    <cellStyle name="Porcentagem 9 8 6 2" xfId="29972" xr:uid="{00000000-0005-0000-0000-0000A7750000}"/>
    <cellStyle name="Porcentagem 9 8 6 3" xfId="29973" xr:uid="{00000000-0005-0000-0000-0000A8750000}"/>
    <cellStyle name="Porcentagem 9 8 7" xfId="29974" xr:uid="{00000000-0005-0000-0000-0000A9750000}"/>
    <cellStyle name="Porcentagem 9 8 8" xfId="29975" xr:uid="{00000000-0005-0000-0000-0000AA750000}"/>
    <cellStyle name="Porcentagem 9 8 9" xfId="29976" xr:uid="{00000000-0005-0000-0000-0000AB750000}"/>
    <cellStyle name="Porcentagem 9 9" xfId="29977" xr:uid="{00000000-0005-0000-0000-0000AC750000}"/>
    <cellStyle name="Porcentagem 9 9 2" xfId="29978" xr:uid="{00000000-0005-0000-0000-0000AD750000}"/>
    <cellStyle name="Porcentagem 9 9 2 2" xfId="29979" xr:uid="{00000000-0005-0000-0000-0000AE750000}"/>
    <cellStyle name="Porcentagem 9 9 2 2 2" xfId="29980" xr:uid="{00000000-0005-0000-0000-0000AF750000}"/>
    <cellStyle name="Porcentagem 9 9 2 2 2 2" xfId="29981" xr:uid="{00000000-0005-0000-0000-0000B0750000}"/>
    <cellStyle name="Porcentagem 9 9 2 2 2 3" xfId="29982" xr:uid="{00000000-0005-0000-0000-0000B1750000}"/>
    <cellStyle name="Porcentagem 9 9 2 2 3" xfId="29983" xr:uid="{00000000-0005-0000-0000-0000B2750000}"/>
    <cellStyle name="Porcentagem 9 9 2 2 4" xfId="29984" xr:uid="{00000000-0005-0000-0000-0000B3750000}"/>
    <cellStyle name="Porcentagem 9 9 2 3" xfId="29985" xr:uid="{00000000-0005-0000-0000-0000B4750000}"/>
    <cellStyle name="Porcentagem 9 9 2 3 2" xfId="29986" xr:uid="{00000000-0005-0000-0000-0000B5750000}"/>
    <cellStyle name="Porcentagem 9 9 2 3 2 2" xfId="29987" xr:uid="{00000000-0005-0000-0000-0000B6750000}"/>
    <cellStyle name="Porcentagem 9 9 2 3 2 3" xfId="29988" xr:uid="{00000000-0005-0000-0000-0000B7750000}"/>
    <cellStyle name="Porcentagem 9 9 2 3 3" xfId="29989" xr:uid="{00000000-0005-0000-0000-0000B8750000}"/>
    <cellStyle name="Porcentagem 9 9 2 3 4" xfId="29990" xr:uid="{00000000-0005-0000-0000-0000B9750000}"/>
    <cellStyle name="Porcentagem 9 9 2 4" xfId="29991" xr:uid="{00000000-0005-0000-0000-0000BA750000}"/>
    <cellStyle name="Porcentagem 9 9 2 4 2" xfId="29992" xr:uid="{00000000-0005-0000-0000-0000BB750000}"/>
    <cellStyle name="Porcentagem 9 9 2 4 2 2" xfId="29993" xr:uid="{00000000-0005-0000-0000-0000BC750000}"/>
    <cellStyle name="Porcentagem 9 9 2 4 2 3" xfId="29994" xr:uid="{00000000-0005-0000-0000-0000BD750000}"/>
    <cellStyle name="Porcentagem 9 9 2 4 3" xfId="29995" xr:uid="{00000000-0005-0000-0000-0000BE750000}"/>
    <cellStyle name="Porcentagem 9 9 2 4 4" xfId="29996" xr:uid="{00000000-0005-0000-0000-0000BF750000}"/>
    <cellStyle name="Porcentagem 9 9 2 5" xfId="29997" xr:uid="{00000000-0005-0000-0000-0000C0750000}"/>
    <cellStyle name="Porcentagem 9 9 2 5 2" xfId="29998" xr:uid="{00000000-0005-0000-0000-0000C1750000}"/>
    <cellStyle name="Porcentagem 9 9 2 5 3" xfId="29999" xr:uid="{00000000-0005-0000-0000-0000C2750000}"/>
    <cellStyle name="Porcentagem 9 9 2 6" xfId="30000" xr:uid="{00000000-0005-0000-0000-0000C3750000}"/>
    <cellStyle name="Porcentagem 9 9 2 7" xfId="30001" xr:uid="{00000000-0005-0000-0000-0000C4750000}"/>
    <cellStyle name="Porcentagem 9 9 3" xfId="30002" xr:uid="{00000000-0005-0000-0000-0000C5750000}"/>
    <cellStyle name="Porcentagem 9 9 3 2" xfId="30003" xr:uid="{00000000-0005-0000-0000-0000C6750000}"/>
    <cellStyle name="Porcentagem 9 9 3 2 2" xfId="30004" xr:uid="{00000000-0005-0000-0000-0000C7750000}"/>
    <cellStyle name="Porcentagem 9 9 3 2 3" xfId="30005" xr:uid="{00000000-0005-0000-0000-0000C8750000}"/>
    <cellStyle name="Porcentagem 9 9 3 3" xfId="30006" xr:uid="{00000000-0005-0000-0000-0000C9750000}"/>
    <cellStyle name="Porcentagem 9 9 3 4" xfId="30007" xr:uid="{00000000-0005-0000-0000-0000CA750000}"/>
    <cellStyle name="Porcentagem 9 9 4" xfId="30008" xr:uid="{00000000-0005-0000-0000-0000CB750000}"/>
    <cellStyle name="Porcentagem 9 9 4 2" xfId="30009" xr:uid="{00000000-0005-0000-0000-0000CC750000}"/>
    <cellStyle name="Porcentagem 9 9 4 2 2" xfId="30010" xr:uid="{00000000-0005-0000-0000-0000CD750000}"/>
    <cellStyle name="Porcentagem 9 9 4 2 3" xfId="30011" xr:uid="{00000000-0005-0000-0000-0000CE750000}"/>
    <cellStyle name="Porcentagem 9 9 4 3" xfId="30012" xr:uid="{00000000-0005-0000-0000-0000CF750000}"/>
    <cellStyle name="Porcentagem 9 9 4 4" xfId="30013" xr:uid="{00000000-0005-0000-0000-0000D0750000}"/>
    <cellStyle name="Porcentagem 9 9 5" xfId="30014" xr:uid="{00000000-0005-0000-0000-0000D1750000}"/>
    <cellStyle name="Porcentagem 9 9 5 2" xfId="30015" xr:uid="{00000000-0005-0000-0000-0000D2750000}"/>
    <cellStyle name="Porcentagem 9 9 5 2 2" xfId="30016" xr:uid="{00000000-0005-0000-0000-0000D3750000}"/>
    <cellStyle name="Porcentagem 9 9 5 2 3" xfId="30017" xr:uid="{00000000-0005-0000-0000-0000D4750000}"/>
    <cellStyle name="Porcentagem 9 9 5 3" xfId="30018" xr:uid="{00000000-0005-0000-0000-0000D5750000}"/>
    <cellStyle name="Porcentagem 9 9 5 4" xfId="30019" xr:uid="{00000000-0005-0000-0000-0000D6750000}"/>
    <cellStyle name="Porcentagem 9 9 6" xfId="30020" xr:uid="{00000000-0005-0000-0000-0000D7750000}"/>
    <cellStyle name="Porcentagem 9 9 6 2" xfId="30021" xr:uid="{00000000-0005-0000-0000-0000D8750000}"/>
    <cellStyle name="Porcentagem 9 9 6 3" xfId="30022" xr:uid="{00000000-0005-0000-0000-0000D9750000}"/>
    <cellStyle name="Porcentagem 9 9 7" xfId="30023" xr:uid="{00000000-0005-0000-0000-0000DA750000}"/>
    <cellStyle name="Porcentagem 9 9 8" xfId="30024" xr:uid="{00000000-0005-0000-0000-0000DB750000}"/>
    <cellStyle name="Porcentagem 9 9 9" xfId="30025" xr:uid="{00000000-0005-0000-0000-0000DC750000}"/>
    <cellStyle name="QUILÔMETRO_2" xfId="30026" xr:uid="{00000000-0005-0000-0000-0000DD750000}"/>
    <cellStyle name="Ruim" xfId="44039" builtinId="27" customBuiltin="1"/>
    <cellStyle name="Saída" xfId="44042" builtinId="21" customBuiltin="1"/>
    <cellStyle name="Saída 2" xfId="30027" xr:uid="{00000000-0005-0000-0000-0000DF750000}"/>
    <cellStyle name="Saída 2 10" xfId="30028" xr:uid="{00000000-0005-0000-0000-0000E0750000}"/>
    <cellStyle name="Saída 2 10 2" xfId="30029" xr:uid="{00000000-0005-0000-0000-0000E1750000}"/>
    <cellStyle name="Saída 2 10 3" xfId="30030" xr:uid="{00000000-0005-0000-0000-0000E2750000}"/>
    <cellStyle name="Saída 2 10 4" xfId="30031" xr:uid="{00000000-0005-0000-0000-0000E3750000}"/>
    <cellStyle name="Saída 2 10 5" xfId="30032" xr:uid="{00000000-0005-0000-0000-0000E4750000}"/>
    <cellStyle name="Saída 2 10 6" xfId="30033" xr:uid="{00000000-0005-0000-0000-0000E5750000}"/>
    <cellStyle name="Saída 2 10 7" xfId="30034" xr:uid="{00000000-0005-0000-0000-0000E6750000}"/>
    <cellStyle name="Saída 2 2" xfId="30035" xr:uid="{00000000-0005-0000-0000-0000E7750000}"/>
    <cellStyle name="Saída 2 2 2" xfId="30036" xr:uid="{00000000-0005-0000-0000-0000E8750000}"/>
    <cellStyle name="Saída 2 2 2 2" xfId="30037" xr:uid="{00000000-0005-0000-0000-0000E9750000}"/>
    <cellStyle name="Saída 2 2 2 2 2" xfId="30038" xr:uid="{00000000-0005-0000-0000-0000EA750000}"/>
    <cellStyle name="Saída 2 2 2 2 2 2" xfId="30039" xr:uid="{00000000-0005-0000-0000-0000EB750000}"/>
    <cellStyle name="Saída 2 2 2 2 2 2 2" xfId="30040" xr:uid="{00000000-0005-0000-0000-0000EC750000}"/>
    <cellStyle name="Saída 2 2 2 2 2 2 3" xfId="30041" xr:uid="{00000000-0005-0000-0000-0000ED750000}"/>
    <cellStyle name="Saída 2 2 2 2 2 2 4" xfId="30042" xr:uid="{00000000-0005-0000-0000-0000EE750000}"/>
    <cellStyle name="Saída 2 2 2 2 2 2 5" xfId="30043" xr:uid="{00000000-0005-0000-0000-0000EF750000}"/>
    <cellStyle name="Saída 2 2 2 2 2 2 6" xfId="30044" xr:uid="{00000000-0005-0000-0000-0000F0750000}"/>
    <cellStyle name="Saída 2 2 2 2 2 3" xfId="30045" xr:uid="{00000000-0005-0000-0000-0000F1750000}"/>
    <cellStyle name="Saída 2 2 2 2 2 3 2" xfId="30046" xr:uid="{00000000-0005-0000-0000-0000F2750000}"/>
    <cellStyle name="Saída 2 2 2 2 2 3 3" xfId="30047" xr:uid="{00000000-0005-0000-0000-0000F3750000}"/>
    <cellStyle name="Saída 2 2 2 2 2 3 4" xfId="30048" xr:uid="{00000000-0005-0000-0000-0000F4750000}"/>
    <cellStyle name="Saída 2 2 2 2 2 3 5" xfId="30049" xr:uid="{00000000-0005-0000-0000-0000F5750000}"/>
    <cellStyle name="Saída 2 2 2 2 2 3 6" xfId="30050" xr:uid="{00000000-0005-0000-0000-0000F6750000}"/>
    <cellStyle name="Saída 2 2 2 2 2 4" xfId="30051" xr:uid="{00000000-0005-0000-0000-0000F7750000}"/>
    <cellStyle name="Saída 2 2 2 2 3" xfId="30052" xr:uid="{00000000-0005-0000-0000-0000F8750000}"/>
    <cellStyle name="Saída 2 2 2 2 3 2" xfId="30053" xr:uid="{00000000-0005-0000-0000-0000F9750000}"/>
    <cellStyle name="Saída 2 2 2 2 3 3" xfId="30054" xr:uid="{00000000-0005-0000-0000-0000FA750000}"/>
    <cellStyle name="Saída 2 2 2 2 3 4" xfId="30055" xr:uid="{00000000-0005-0000-0000-0000FB750000}"/>
    <cellStyle name="Saída 2 2 2 2 3 5" xfId="30056" xr:uid="{00000000-0005-0000-0000-0000FC750000}"/>
    <cellStyle name="Saída 2 2 2 2 3 6" xfId="30057" xr:uid="{00000000-0005-0000-0000-0000FD750000}"/>
    <cellStyle name="Saída 2 2 2 3" xfId="30058" xr:uid="{00000000-0005-0000-0000-0000FE750000}"/>
    <cellStyle name="Saída 2 2 2 3 2" xfId="30059" xr:uid="{00000000-0005-0000-0000-0000FF750000}"/>
    <cellStyle name="Saída 2 2 2 3 2 2" xfId="30060" xr:uid="{00000000-0005-0000-0000-000000760000}"/>
    <cellStyle name="Saída 2 2 2 3 2 3" xfId="30061" xr:uid="{00000000-0005-0000-0000-000001760000}"/>
    <cellStyle name="Saída 2 2 2 3 2 4" xfId="30062" xr:uid="{00000000-0005-0000-0000-000002760000}"/>
    <cellStyle name="Saída 2 2 2 3 2 5" xfId="30063" xr:uid="{00000000-0005-0000-0000-000003760000}"/>
    <cellStyle name="Saída 2 2 2 3 2 6" xfId="30064" xr:uid="{00000000-0005-0000-0000-000004760000}"/>
    <cellStyle name="Saída 2 2 2 3 3" xfId="30065" xr:uid="{00000000-0005-0000-0000-000005760000}"/>
    <cellStyle name="Saída 2 2 2 3 3 2" xfId="30066" xr:uid="{00000000-0005-0000-0000-000006760000}"/>
    <cellStyle name="Saída 2 2 2 3 3 3" xfId="30067" xr:uid="{00000000-0005-0000-0000-000007760000}"/>
    <cellStyle name="Saída 2 2 2 3 3 4" xfId="30068" xr:uid="{00000000-0005-0000-0000-000008760000}"/>
    <cellStyle name="Saída 2 2 2 3 3 5" xfId="30069" xr:uid="{00000000-0005-0000-0000-000009760000}"/>
    <cellStyle name="Saída 2 2 2 3 3 6" xfId="30070" xr:uid="{00000000-0005-0000-0000-00000A760000}"/>
    <cellStyle name="Saída 2 2 2 3 4" xfId="30071" xr:uid="{00000000-0005-0000-0000-00000B760000}"/>
    <cellStyle name="Saída 2 2 2 4" xfId="30072" xr:uid="{00000000-0005-0000-0000-00000C760000}"/>
    <cellStyle name="Saída 2 2 2 4 2" xfId="30073" xr:uid="{00000000-0005-0000-0000-00000D760000}"/>
    <cellStyle name="Saída 2 2 2 4 2 2" xfId="30074" xr:uid="{00000000-0005-0000-0000-00000E760000}"/>
    <cellStyle name="Saída 2 2 2 4 2 3" xfId="30075" xr:uid="{00000000-0005-0000-0000-00000F760000}"/>
    <cellStyle name="Saída 2 2 2 4 2 4" xfId="30076" xr:uid="{00000000-0005-0000-0000-000010760000}"/>
    <cellStyle name="Saída 2 2 2 4 2 5" xfId="30077" xr:uid="{00000000-0005-0000-0000-000011760000}"/>
    <cellStyle name="Saída 2 2 2 4 2 6" xfId="30078" xr:uid="{00000000-0005-0000-0000-000012760000}"/>
    <cellStyle name="Saída 2 2 2 4 3" xfId="30079" xr:uid="{00000000-0005-0000-0000-000013760000}"/>
    <cellStyle name="Saída 2 2 2 4 4" xfId="30080" xr:uid="{00000000-0005-0000-0000-000014760000}"/>
    <cellStyle name="Saída 2 2 2 4 5" xfId="30081" xr:uid="{00000000-0005-0000-0000-000015760000}"/>
    <cellStyle name="Saída 2 2 2 4 6" xfId="30082" xr:uid="{00000000-0005-0000-0000-000016760000}"/>
    <cellStyle name="Saída 2 2 2 4 7" xfId="30083" xr:uid="{00000000-0005-0000-0000-000017760000}"/>
    <cellStyle name="Saída 2 2 2 4 8" xfId="30084" xr:uid="{00000000-0005-0000-0000-000018760000}"/>
    <cellStyle name="Saída 2 2 3" xfId="30085" xr:uid="{00000000-0005-0000-0000-000019760000}"/>
    <cellStyle name="Saída 2 2 3 2" xfId="30086" xr:uid="{00000000-0005-0000-0000-00001A760000}"/>
    <cellStyle name="Saída 2 2 3 2 2" xfId="30087" xr:uid="{00000000-0005-0000-0000-00001B760000}"/>
    <cellStyle name="Saída 2 2 3 2 2 2" xfId="30088" xr:uid="{00000000-0005-0000-0000-00001C760000}"/>
    <cellStyle name="Saída 2 2 3 2 2 3" xfId="30089" xr:uid="{00000000-0005-0000-0000-00001D760000}"/>
    <cellStyle name="Saída 2 2 3 2 2 4" xfId="30090" xr:uid="{00000000-0005-0000-0000-00001E760000}"/>
    <cellStyle name="Saída 2 2 3 2 2 5" xfId="30091" xr:uid="{00000000-0005-0000-0000-00001F760000}"/>
    <cellStyle name="Saída 2 2 3 2 2 6" xfId="30092" xr:uid="{00000000-0005-0000-0000-000020760000}"/>
    <cellStyle name="Saída 2 2 3 2 3" xfId="30093" xr:uid="{00000000-0005-0000-0000-000021760000}"/>
    <cellStyle name="Saída 2 2 3 2 3 2" xfId="30094" xr:uid="{00000000-0005-0000-0000-000022760000}"/>
    <cellStyle name="Saída 2 2 3 2 3 3" xfId="30095" xr:uid="{00000000-0005-0000-0000-000023760000}"/>
    <cellStyle name="Saída 2 2 3 2 3 4" xfId="30096" xr:uid="{00000000-0005-0000-0000-000024760000}"/>
    <cellStyle name="Saída 2 2 3 2 3 5" xfId="30097" xr:uid="{00000000-0005-0000-0000-000025760000}"/>
    <cellStyle name="Saída 2 2 3 2 3 6" xfId="30098" xr:uid="{00000000-0005-0000-0000-000026760000}"/>
    <cellStyle name="Saída 2 2 3 2 4" xfId="30099" xr:uid="{00000000-0005-0000-0000-000027760000}"/>
    <cellStyle name="Saída 2 2 3 3" xfId="30100" xr:uid="{00000000-0005-0000-0000-000028760000}"/>
    <cellStyle name="Saída 2 2 3 3 2" xfId="30101" xr:uid="{00000000-0005-0000-0000-000029760000}"/>
    <cellStyle name="Saída 2 2 3 3 2 2" xfId="30102" xr:uid="{00000000-0005-0000-0000-00002A760000}"/>
    <cellStyle name="Saída 2 2 3 3 2 3" xfId="30103" xr:uid="{00000000-0005-0000-0000-00002B760000}"/>
    <cellStyle name="Saída 2 2 3 3 2 4" xfId="30104" xr:uid="{00000000-0005-0000-0000-00002C760000}"/>
    <cellStyle name="Saída 2 2 3 3 2 5" xfId="30105" xr:uid="{00000000-0005-0000-0000-00002D760000}"/>
    <cellStyle name="Saída 2 2 3 3 2 6" xfId="30106" xr:uid="{00000000-0005-0000-0000-00002E760000}"/>
    <cellStyle name="Saída 2 2 3 3 3" xfId="30107" xr:uid="{00000000-0005-0000-0000-00002F760000}"/>
    <cellStyle name="Saída 2 2 3 3 4" xfId="30108" xr:uid="{00000000-0005-0000-0000-000030760000}"/>
    <cellStyle name="Saída 2 2 3 3 5" xfId="30109" xr:uid="{00000000-0005-0000-0000-000031760000}"/>
    <cellStyle name="Saída 2 2 3 3 6" xfId="30110" xr:uid="{00000000-0005-0000-0000-000032760000}"/>
    <cellStyle name="Saída 2 2 3 3 7" xfId="30111" xr:uid="{00000000-0005-0000-0000-000033760000}"/>
    <cellStyle name="Saída 2 2 3 3 8" xfId="30112" xr:uid="{00000000-0005-0000-0000-000034760000}"/>
    <cellStyle name="Saída 2 2 4" xfId="30113" xr:uid="{00000000-0005-0000-0000-000035760000}"/>
    <cellStyle name="Saída 2 2 4 2" xfId="30114" xr:uid="{00000000-0005-0000-0000-000036760000}"/>
    <cellStyle name="Saída 2 2 4 3" xfId="30115" xr:uid="{00000000-0005-0000-0000-000037760000}"/>
    <cellStyle name="Saída 2 2 4 4" xfId="30116" xr:uid="{00000000-0005-0000-0000-000038760000}"/>
    <cellStyle name="Saída 2 2 4 5" xfId="30117" xr:uid="{00000000-0005-0000-0000-000039760000}"/>
    <cellStyle name="Saída 2 2 4 6" xfId="30118" xr:uid="{00000000-0005-0000-0000-00003A760000}"/>
    <cellStyle name="Saída 2 2 4 7" xfId="30119" xr:uid="{00000000-0005-0000-0000-00003B760000}"/>
    <cellStyle name="Saída 2 2 5" xfId="30120" xr:uid="{00000000-0005-0000-0000-00003C760000}"/>
    <cellStyle name="Saída 2 2 5 2" xfId="30121" xr:uid="{00000000-0005-0000-0000-00003D760000}"/>
    <cellStyle name="Saída 2 2 5 3" xfId="30122" xr:uid="{00000000-0005-0000-0000-00003E760000}"/>
    <cellStyle name="Saída 2 2 5 4" xfId="30123" xr:uid="{00000000-0005-0000-0000-00003F760000}"/>
    <cellStyle name="Saída 2 2 5 5" xfId="30124" xr:uid="{00000000-0005-0000-0000-000040760000}"/>
    <cellStyle name="Saída 2 2 5 6" xfId="30125" xr:uid="{00000000-0005-0000-0000-000041760000}"/>
    <cellStyle name="Saída 2 2 5 7" xfId="30126" xr:uid="{00000000-0005-0000-0000-000042760000}"/>
    <cellStyle name="Saída 2 3" xfId="30127" xr:uid="{00000000-0005-0000-0000-000043760000}"/>
    <cellStyle name="Saída 2 3 2" xfId="30128" xr:uid="{00000000-0005-0000-0000-000044760000}"/>
    <cellStyle name="Saída 2 3 2 2" xfId="30129" xr:uid="{00000000-0005-0000-0000-000045760000}"/>
    <cellStyle name="Saída 2 3 2 2 2" xfId="30130" xr:uid="{00000000-0005-0000-0000-000046760000}"/>
    <cellStyle name="Saída 2 3 2 2 2 2" xfId="30131" xr:uid="{00000000-0005-0000-0000-000047760000}"/>
    <cellStyle name="Saída 2 3 2 2 2 2 2" xfId="30132" xr:uid="{00000000-0005-0000-0000-000048760000}"/>
    <cellStyle name="Saída 2 3 2 2 2 2 3" xfId="30133" xr:uid="{00000000-0005-0000-0000-000049760000}"/>
    <cellStyle name="Saída 2 3 2 2 2 2 4" xfId="30134" xr:uid="{00000000-0005-0000-0000-00004A760000}"/>
    <cellStyle name="Saída 2 3 2 2 2 2 5" xfId="30135" xr:uid="{00000000-0005-0000-0000-00004B760000}"/>
    <cellStyle name="Saída 2 3 2 2 2 2 6" xfId="30136" xr:uid="{00000000-0005-0000-0000-00004C760000}"/>
    <cellStyle name="Saída 2 3 2 2 2 3" xfId="30137" xr:uid="{00000000-0005-0000-0000-00004D760000}"/>
    <cellStyle name="Saída 2 3 2 2 2 3 2" xfId="30138" xr:uid="{00000000-0005-0000-0000-00004E760000}"/>
    <cellStyle name="Saída 2 3 2 2 2 3 3" xfId="30139" xr:uid="{00000000-0005-0000-0000-00004F760000}"/>
    <cellStyle name="Saída 2 3 2 2 2 3 4" xfId="30140" xr:uid="{00000000-0005-0000-0000-000050760000}"/>
    <cellStyle name="Saída 2 3 2 2 2 3 5" xfId="30141" xr:uid="{00000000-0005-0000-0000-000051760000}"/>
    <cellStyle name="Saída 2 3 2 2 2 3 6" xfId="30142" xr:uid="{00000000-0005-0000-0000-000052760000}"/>
    <cellStyle name="Saída 2 3 2 2 2 4" xfId="30143" xr:uid="{00000000-0005-0000-0000-000053760000}"/>
    <cellStyle name="Saída 2 3 2 2 3" xfId="30144" xr:uid="{00000000-0005-0000-0000-000054760000}"/>
    <cellStyle name="Saída 2 3 2 2 3 2" xfId="30145" xr:uid="{00000000-0005-0000-0000-000055760000}"/>
    <cellStyle name="Saída 2 3 2 2 3 3" xfId="30146" xr:uid="{00000000-0005-0000-0000-000056760000}"/>
    <cellStyle name="Saída 2 3 2 2 3 4" xfId="30147" xr:uid="{00000000-0005-0000-0000-000057760000}"/>
    <cellStyle name="Saída 2 3 2 2 3 5" xfId="30148" xr:uid="{00000000-0005-0000-0000-000058760000}"/>
    <cellStyle name="Saída 2 3 2 2 3 6" xfId="30149" xr:uid="{00000000-0005-0000-0000-000059760000}"/>
    <cellStyle name="Saída 2 3 2 3" xfId="30150" xr:uid="{00000000-0005-0000-0000-00005A760000}"/>
    <cellStyle name="Saída 2 3 2 3 2" xfId="30151" xr:uid="{00000000-0005-0000-0000-00005B760000}"/>
    <cellStyle name="Saída 2 3 2 3 2 2" xfId="30152" xr:uid="{00000000-0005-0000-0000-00005C760000}"/>
    <cellStyle name="Saída 2 3 2 3 2 3" xfId="30153" xr:uid="{00000000-0005-0000-0000-00005D760000}"/>
    <cellStyle name="Saída 2 3 2 3 2 4" xfId="30154" xr:uid="{00000000-0005-0000-0000-00005E760000}"/>
    <cellStyle name="Saída 2 3 2 3 2 5" xfId="30155" xr:uid="{00000000-0005-0000-0000-00005F760000}"/>
    <cellStyle name="Saída 2 3 2 3 2 6" xfId="30156" xr:uid="{00000000-0005-0000-0000-000060760000}"/>
    <cellStyle name="Saída 2 3 2 3 3" xfId="30157" xr:uid="{00000000-0005-0000-0000-000061760000}"/>
    <cellStyle name="Saída 2 3 2 3 3 2" xfId="30158" xr:uid="{00000000-0005-0000-0000-000062760000}"/>
    <cellStyle name="Saída 2 3 2 3 3 3" xfId="30159" xr:uid="{00000000-0005-0000-0000-000063760000}"/>
    <cellStyle name="Saída 2 3 2 3 3 4" xfId="30160" xr:uid="{00000000-0005-0000-0000-000064760000}"/>
    <cellStyle name="Saída 2 3 2 3 3 5" xfId="30161" xr:uid="{00000000-0005-0000-0000-000065760000}"/>
    <cellStyle name="Saída 2 3 2 3 3 6" xfId="30162" xr:uid="{00000000-0005-0000-0000-000066760000}"/>
    <cellStyle name="Saída 2 3 2 3 4" xfId="30163" xr:uid="{00000000-0005-0000-0000-000067760000}"/>
    <cellStyle name="Saída 2 3 2 4" xfId="30164" xr:uid="{00000000-0005-0000-0000-000068760000}"/>
    <cellStyle name="Saída 2 3 2 4 2" xfId="30165" xr:uid="{00000000-0005-0000-0000-000069760000}"/>
    <cellStyle name="Saída 2 3 2 4 2 2" xfId="30166" xr:uid="{00000000-0005-0000-0000-00006A760000}"/>
    <cellStyle name="Saída 2 3 2 4 2 3" xfId="30167" xr:uid="{00000000-0005-0000-0000-00006B760000}"/>
    <cellStyle name="Saída 2 3 2 4 2 4" xfId="30168" xr:uid="{00000000-0005-0000-0000-00006C760000}"/>
    <cellStyle name="Saída 2 3 2 4 2 5" xfId="30169" xr:uid="{00000000-0005-0000-0000-00006D760000}"/>
    <cellStyle name="Saída 2 3 2 4 2 6" xfId="30170" xr:uid="{00000000-0005-0000-0000-00006E760000}"/>
    <cellStyle name="Saída 2 3 2 4 3" xfId="30171" xr:uid="{00000000-0005-0000-0000-00006F760000}"/>
    <cellStyle name="Saída 2 3 2 4 4" xfId="30172" xr:uid="{00000000-0005-0000-0000-000070760000}"/>
    <cellStyle name="Saída 2 3 2 4 5" xfId="30173" xr:uid="{00000000-0005-0000-0000-000071760000}"/>
    <cellStyle name="Saída 2 3 2 4 6" xfId="30174" xr:uid="{00000000-0005-0000-0000-000072760000}"/>
    <cellStyle name="Saída 2 3 2 4 7" xfId="30175" xr:uid="{00000000-0005-0000-0000-000073760000}"/>
    <cellStyle name="Saída 2 3 2 4 8" xfId="30176" xr:uid="{00000000-0005-0000-0000-000074760000}"/>
    <cellStyle name="Saída 2 3 3" xfId="30177" xr:uid="{00000000-0005-0000-0000-000075760000}"/>
    <cellStyle name="Saída 2 3 3 2" xfId="30178" xr:uid="{00000000-0005-0000-0000-000076760000}"/>
    <cellStyle name="Saída 2 3 3 2 2" xfId="30179" xr:uid="{00000000-0005-0000-0000-000077760000}"/>
    <cellStyle name="Saída 2 3 3 2 2 2" xfId="30180" xr:uid="{00000000-0005-0000-0000-000078760000}"/>
    <cellStyle name="Saída 2 3 3 2 2 3" xfId="30181" xr:uid="{00000000-0005-0000-0000-000079760000}"/>
    <cellStyle name="Saída 2 3 3 2 2 4" xfId="30182" xr:uid="{00000000-0005-0000-0000-00007A760000}"/>
    <cellStyle name="Saída 2 3 3 2 2 5" xfId="30183" xr:uid="{00000000-0005-0000-0000-00007B760000}"/>
    <cellStyle name="Saída 2 3 3 2 2 6" xfId="30184" xr:uid="{00000000-0005-0000-0000-00007C760000}"/>
    <cellStyle name="Saída 2 3 3 2 3" xfId="30185" xr:uid="{00000000-0005-0000-0000-00007D760000}"/>
    <cellStyle name="Saída 2 3 3 2 3 2" xfId="30186" xr:uid="{00000000-0005-0000-0000-00007E760000}"/>
    <cellStyle name="Saída 2 3 3 2 3 3" xfId="30187" xr:uid="{00000000-0005-0000-0000-00007F760000}"/>
    <cellStyle name="Saída 2 3 3 2 3 4" xfId="30188" xr:uid="{00000000-0005-0000-0000-000080760000}"/>
    <cellStyle name="Saída 2 3 3 2 3 5" xfId="30189" xr:uid="{00000000-0005-0000-0000-000081760000}"/>
    <cellStyle name="Saída 2 3 3 2 3 6" xfId="30190" xr:uid="{00000000-0005-0000-0000-000082760000}"/>
    <cellStyle name="Saída 2 3 3 2 4" xfId="30191" xr:uid="{00000000-0005-0000-0000-000083760000}"/>
    <cellStyle name="Saída 2 3 3 3" xfId="30192" xr:uid="{00000000-0005-0000-0000-000084760000}"/>
    <cellStyle name="Saída 2 3 3 3 2" xfId="30193" xr:uid="{00000000-0005-0000-0000-000085760000}"/>
    <cellStyle name="Saída 2 3 3 3 2 2" xfId="30194" xr:uid="{00000000-0005-0000-0000-000086760000}"/>
    <cellStyle name="Saída 2 3 3 3 2 3" xfId="30195" xr:uid="{00000000-0005-0000-0000-000087760000}"/>
    <cellStyle name="Saída 2 3 3 3 2 4" xfId="30196" xr:uid="{00000000-0005-0000-0000-000088760000}"/>
    <cellStyle name="Saída 2 3 3 3 2 5" xfId="30197" xr:uid="{00000000-0005-0000-0000-000089760000}"/>
    <cellStyle name="Saída 2 3 3 3 2 6" xfId="30198" xr:uid="{00000000-0005-0000-0000-00008A760000}"/>
    <cellStyle name="Saída 2 3 3 3 3" xfId="30199" xr:uid="{00000000-0005-0000-0000-00008B760000}"/>
    <cellStyle name="Saída 2 3 3 3 4" xfId="30200" xr:uid="{00000000-0005-0000-0000-00008C760000}"/>
    <cellStyle name="Saída 2 3 3 3 5" xfId="30201" xr:uid="{00000000-0005-0000-0000-00008D760000}"/>
    <cellStyle name="Saída 2 3 3 3 6" xfId="30202" xr:uid="{00000000-0005-0000-0000-00008E760000}"/>
    <cellStyle name="Saída 2 3 3 3 7" xfId="30203" xr:uid="{00000000-0005-0000-0000-00008F760000}"/>
    <cellStyle name="Saída 2 3 3 3 8" xfId="30204" xr:uid="{00000000-0005-0000-0000-000090760000}"/>
    <cellStyle name="Saída 2 3 4" xfId="30205" xr:uid="{00000000-0005-0000-0000-000091760000}"/>
    <cellStyle name="Saída 2 3 4 2" xfId="30206" xr:uid="{00000000-0005-0000-0000-000092760000}"/>
    <cellStyle name="Saída 2 3 4 3" xfId="30207" xr:uid="{00000000-0005-0000-0000-000093760000}"/>
    <cellStyle name="Saída 2 3 4 4" xfId="30208" xr:uid="{00000000-0005-0000-0000-000094760000}"/>
    <cellStyle name="Saída 2 3 4 5" xfId="30209" xr:uid="{00000000-0005-0000-0000-000095760000}"/>
    <cellStyle name="Saída 2 3 4 6" xfId="30210" xr:uid="{00000000-0005-0000-0000-000096760000}"/>
    <cellStyle name="Saída 2 3 4 7" xfId="30211" xr:uid="{00000000-0005-0000-0000-000097760000}"/>
    <cellStyle name="Saída 2 3 5" xfId="30212" xr:uid="{00000000-0005-0000-0000-000098760000}"/>
    <cellStyle name="Saída 2 3 5 2" xfId="30213" xr:uid="{00000000-0005-0000-0000-000099760000}"/>
    <cellStyle name="Saída 2 3 5 3" xfId="30214" xr:uid="{00000000-0005-0000-0000-00009A760000}"/>
    <cellStyle name="Saída 2 3 5 4" xfId="30215" xr:uid="{00000000-0005-0000-0000-00009B760000}"/>
    <cellStyle name="Saída 2 3 5 5" xfId="30216" xr:uid="{00000000-0005-0000-0000-00009C760000}"/>
    <cellStyle name="Saída 2 3 5 6" xfId="30217" xr:uid="{00000000-0005-0000-0000-00009D760000}"/>
    <cellStyle name="Saída 2 3 5 7" xfId="30218" xr:uid="{00000000-0005-0000-0000-00009E760000}"/>
    <cellStyle name="Saída 2 4" xfId="30219" xr:uid="{00000000-0005-0000-0000-00009F760000}"/>
    <cellStyle name="Saída 2 4 2" xfId="30220" xr:uid="{00000000-0005-0000-0000-0000A0760000}"/>
    <cellStyle name="Saída 2 4 2 2" xfId="30221" xr:uid="{00000000-0005-0000-0000-0000A1760000}"/>
    <cellStyle name="Saída 2 4 2 2 2" xfId="30222" xr:uid="{00000000-0005-0000-0000-0000A2760000}"/>
    <cellStyle name="Saída 2 4 2 2 2 2" xfId="30223" xr:uid="{00000000-0005-0000-0000-0000A3760000}"/>
    <cellStyle name="Saída 2 4 2 2 2 3" xfId="30224" xr:uid="{00000000-0005-0000-0000-0000A4760000}"/>
    <cellStyle name="Saída 2 4 2 2 2 4" xfId="30225" xr:uid="{00000000-0005-0000-0000-0000A5760000}"/>
    <cellStyle name="Saída 2 4 2 2 2 5" xfId="30226" xr:uid="{00000000-0005-0000-0000-0000A6760000}"/>
    <cellStyle name="Saída 2 4 2 2 2 6" xfId="30227" xr:uid="{00000000-0005-0000-0000-0000A7760000}"/>
    <cellStyle name="Saída 2 4 2 2 3" xfId="30228" xr:uid="{00000000-0005-0000-0000-0000A8760000}"/>
    <cellStyle name="Saída 2 4 2 2 3 2" xfId="30229" xr:uid="{00000000-0005-0000-0000-0000A9760000}"/>
    <cellStyle name="Saída 2 4 2 2 3 3" xfId="30230" xr:uid="{00000000-0005-0000-0000-0000AA760000}"/>
    <cellStyle name="Saída 2 4 2 2 3 4" xfId="30231" xr:uid="{00000000-0005-0000-0000-0000AB760000}"/>
    <cellStyle name="Saída 2 4 2 2 3 5" xfId="30232" xr:uid="{00000000-0005-0000-0000-0000AC760000}"/>
    <cellStyle name="Saída 2 4 2 2 3 6" xfId="30233" xr:uid="{00000000-0005-0000-0000-0000AD760000}"/>
    <cellStyle name="Saída 2 4 2 2 4" xfId="30234" xr:uid="{00000000-0005-0000-0000-0000AE760000}"/>
    <cellStyle name="Saída 2 4 2 3" xfId="30235" xr:uid="{00000000-0005-0000-0000-0000AF760000}"/>
    <cellStyle name="Saída 2 4 2 3 2" xfId="30236" xr:uid="{00000000-0005-0000-0000-0000B0760000}"/>
    <cellStyle name="Saída 2 4 2 3 2 2" xfId="30237" xr:uid="{00000000-0005-0000-0000-0000B1760000}"/>
    <cellStyle name="Saída 2 4 2 3 2 3" xfId="30238" xr:uid="{00000000-0005-0000-0000-0000B2760000}"/>
    <cellStyle name="Saída 2 4 2 3 2 4" xfId="30239" xr:uid="{00000000-0005-0000-0000-0000B3760000}"/>
    <cellStyle name="Saída 2 4 2 3 2 5" xfId="30240" xr:uid="{00000000-0005-0000-0000-0000B4760000}"/>
    <cellStyle name="Saída 2 4 2 3 2 6" xfId="30241" xr:uid="{00000000-0005-0000-0000-0000B5760000}"/>
    <cellStyle name="Saída 2 4 2 3 3" xfId="30242" xr:uid="{00000000-0005-0000-0000-0000B6760000}"/>
    <cellStyle name="Saída 2 4 2 3 4" xfId="30243" xr:uid="{00000000-0005-0000-0000-0000B7760000}"/>
    <cellStyle name="Saída 2 4 2 3 5" xfId="30244" xr:uid="{00000000-0005-0000-0000-0000B8760000}"/>
    <cellStyle name="Saída 2 4 2 3 6" xfId="30245" xr:uid="{00000000-0005-0000-0000-0000B9760000}"/>
    <cellStyle name="Saída 2 4 2 3 7" xfId="30246" xr:uid="{00000000-0005-0000-0000-0000BA760000}"/>
    <cellStyle name="Saída 2 4 2 3 8" xfId="30247" xr:uid="{00000000-0005-0000-0000-0000BB760000}"/>
    <cellStyle name="Saída 2 4 3" xfId="30248" xr:uid="{00000000-0005-0000-0000-0000BC760000}"/>
    <cellStyle name="Saída 2 4 3 2" xfId="30249" xr:uid="{00000000-0005-0000-0000-0000BD760000}"/>
    <cellStyle name="Saída 2 4 3 2 2" xfId="30250" xr:uid="{00000000-0005-0000-0000-0000BE760000}"/>
    <cellStyle name="Saída 2 4 3 2 2 2" xfId="30251" xr:uid="{00000000-0005-0000-0000-0000BF760000}"/>
    <cellStyle name="Saída 2 4 3 2 2 3" xfId="30252" xr:uid="{00000000-0005-0000-0000-0000C0760000}"/>
    <cellStyle name="Saída 2 4 3 2 2 4" xfId="30253" xr:uid="{00000000-0005-0000-0000-0000C1760000}"/>
    <cellStyle name="Saída 2 4 3 2 2 5" xfId="30254" xr:uid="{00000000-0005-0000-0000-0000C2760000}"/>
    <cellStyle name="Saída 2 4 3 2 2 6" xfId="30255" xr:uid="{00000000-0005-0000-0000-0000C3760000}"/>
    <cellStyle name="Saída 2 4 3 2 3" xfId="30256" xr:uid="{00000000-0005-0000-0000-0000C4760000}"/>
    <cellStyle name="Saída 2 4 3 2 3 2" xfId="30257" xr:uid="{00000000-0005-0000-0000-0000C5760000}"/>
    <cellStyle name="Saída 2 4 3 2 3 3" xfId="30258" xr:uid="{00000000-0005-0000-0000-0000C6760000}"/>
    <cellStyle name="Saída 2 4 3 2 3 4" xfId="30259" xr:uid="{00000000-0005-0000-0000-0000C7760000}"/>
    <cellStyle name="Saída 2 4 3 2 3 5" xfId="30260" xr:uid="{00000000-0005-0000-0000-0000C8760000}"/>
    <cellStyle name="Saída 2 4 3 2 3 6" xfId="30261" xr:uid="{00000000-0005-0000-0000-0000C9760000}"/>
    <cellStyle name="Saída 2 4 3 2 4" xfId="30262" xr:uid="{00000000-0005-0000-0000-0000CA760000}"/>
    <cellStyle name="Saída 2 4 3 3" xfId="30263" xr:uid="{00000000-0005-0000-0000-0000CB760000}"/>
    <cellStyle name="Saída 2 4 3 3 2" xfId="30264" xr:uid="{00000000-0005-0000-0000-0000CC760000}"/>
    <cellStyle name="Saída 2 4 3 3 2 2" xfId="30265" xr:uid="{00000000-0005-0000-0000-0000CD760000}"/>
    <cellStyle name="Saída 2 4 3 3 2 3" xfId="30266" xr:uid="{00000000-0005-0000-0000-0000CE760000}"/>
    <cellStyle name="Saída 2 4 3 3 2 4" xfId="30267" xr:uid="{00000000-0005-0000-0000-0000CF760000}"/>
    <cellStyle name="Saída 2 4 3 3 2 5" xfId="30268" xr:uid="{00000000-0005-0000-0000-0000D0760000}"/>
    <cellStyle name="Saída 2 4 3 3 2 6" xfId="30269" xr:uid="{00000000-0005-0000-0000-0000D1760000}"/>
    <cellStyle name="Saída 2 4 3 3 3" xfId="30270" xr:uid="{00000000-0005-0000-0000-0000D2760000}"/>
    <cellStyle name="Saída 2 4 3 3 4" xfId="30271" xr:uid="{00000000-0005-0000-0000-0000D3760000}"/>
    <cellStyle name="Saída 2 4 3 3 5" xfId="30272" xr:uid="{00000000-0005-0000-0000-0000D4760000}"/>
    <cellStyle name="Saída 2 4 3 3 6" xfId="30273" xr:uid="{00000000-0005-0000-0000-0000D5760000}"/>
    <cellStyle name="Saída 2 4 3 3 7" xfId="30274" xr:uid="{00000000-0005-0000-0000-0000D6760000}"/>
    <cellStyle name="Saída 2 4 3 3 8" xfId="30275" xr:uid="{00000000-0005-0000-0000-0000D7760000}"/>
    <cellStyle name="Saída 2 4 4" xfId="30276" xr:uid="{00000000-0005-0000-0000-0000D8760000}"/>
    <cellStyle name="Saída 2 4 4 2" xfId="30277" xr:uid="{00000000-0005-0000-0000-0000D9760000}"/>
    <cellStyle name="Saída 2 4 4 3" xfId="30278" xr:uid="{00000000-0005-0000-0000-0000DA760000}"/>
    <cellStyle name="Saída 2 4 4 4" xfId="30279" xr:uid="{00000000-0005-0000-0000-0000DB760000}"/>
    <cellStyle name="Saída 2 4 4 5" xfId="30280" xr:uid="{00000000-0005-0000-0000-0000DC760000}"/>
    <cellStyle name="Saída 2 4 4 6" xfId="30281" xr:uid="{00000000-0005-0000-0000-0000DD760000}"/>
    <cellStyle name="Saída 2 4 4 7" xfId="30282" xr:uid="{00000000-0005-0000-0000-0000DE760000}"/>
    <cellStyle name="Saída 2 5" xfId="30283" xr:uid="{00000000-0005-0000-0000-0000DF760000}"/>
    <cellStyle name="Saída 2 5 2" xfId="30284" xr:uid="{00000000-0005-0000-0000-0000E0760000}"/>
    <cellStyle name="Saída 2 5 2 2" xfId="30285" xr:uid="{00000000-0005-0000-0000-0000E1760000}"/>
    <cellStyle name="Saída 2 5 2 2 2" xfId="30286" xr:uid="{00000000-0005-0000-0000-0000E2760000}"/>
    <cellStyle name="Saída 2 5 2 2 2 2" xfId="30287" xr:uid="{00000000-0005-0000-0000-0000E3760000}"/>
    <cellStyle name="Saída 2 5 2 2 2 3" xfId="30288" xr:uid="{00000000-0005-0000-0000-0000E4760000}"/>
    <cellStyle name="Saída 2 5 2 2 2 4" xfId="30289" xr:uid="{00000000-0005-0000-0000-0000E5760000}"/>
    <cellStyle name="Saída 2 5 2 2 2 5" xfId="30290" xr:uid="{00000000-0005-0000-0000-0000E6760000}"/>
    <cellStyle name="Saída 2 5 2 2 2 6" xfId="30291" xr:uid="{00000000-0005-0000-0000-0000E7760000}"/>
    <cellStyle name="Saída 2 5 2 2 3" xfId="30292" xr:uid="{00000000-0005-0000-0000-0000E8760000}"/>
    <cellStyle name="Saída 2 5 2 2 3 2" xfId="30293" xr:uid="{00000000-0005-0000-0000-0000E9760000}"/>
    <cellStyle name="Saída 2 5 2 2 3 3" xfId="30294" xr:uid="{00000000-0005-0000-0000-0000EA760000}"/>
    <cellStyle name="Saída 2 5 2 2 3 4" xfId="30295" xr:uid="{00000000-0005-0000-0000-0000EB760000}"/>
    <cellStyle name="Saída 2 5 2 2 3 5" xfId="30296" xr:uid="{00000000-0005-0000-0000-0000EC760000}"/>
    <cellStyle name="Saída 2 5 2 2 3 6" xfId="30297" xr:uid="{00000000-0005-0000-0000-0000ED760000}"/>
    <cellStyle name="Saída 2 5 2 2 4" xfId="30298" xr:uid="{00000000-0005-0000-0000-0000EE760000}"/>
    <cellStyle name="Saída 2 5 2 3" xfId="30299" xr:uid="{00000000-0005-0000-0000-0000EF760000}"/>
    <cellStyle name="Saída 2 5 2 3 2" xfId="30300" xr:uid="{00000000-0005-0000-0000-0000F0760000}"/>
    <cellStyle name="Saída 2 5 2 3 3" xfId="30301" xr:uid="{00000000-0005-0000-0000-0000F1760000}"/>
    <cellStyle name="Saída 2 5 2 3 4" xfId="30302" xr:uid="{00000000-0005-0000-0000-0000F2760000}"/>
    <cellStyle name="Saída 2 5 2 3 5" xfId="30303" xr:uid="{00000000-0005-0000-0000-0000F3760000}"/>
    <cellStyle name="Saída 2 5 2 3 6" xfId="30304" xr:uid="{00000000-0005-0000-0000-0000F4760000}"/>
    <cellStyle name="Saída 2 5 3" xfId="30305" xr:uid="{00000000-0005-0000-0000-0000F5760000}"/>
    <cellStyle name="Saída 2 5 3 2" xfId="30306" xr:uid="{00000000-0005-0000-0000-0000F6760000}"/>
    <cellStyle name="Saída 2 5 3 2 2" xfId="30307" xr:uid="{00000000-0005-0000-0000-0000F7760000}"/>
    <cellStyle name="Saída 2 5 3 2 3" xfId="30308" xr:uid="{00000000-0005-0000-0000-0000F8760000}"/>
    <cellStyle name="Saída 2 5 3 2 4" xfId="30309" xr:uid="{00000000-0005-0000-0000-0000F9760000}"/>
    <cellStyle name="Saída 2 5 3 2 5" xfId="30310" xr:uid="{00000000-0005-0000-0000-0000FA760000}"/>
    <cellStyle name="Saída 2 5 3 2 6" xfId="30311" xr:uid="{00000000-0005-0000-0000-0000FB760000}"/>
    <cellStyle name="Saída 2 5 3 3" xfId="30312" xr:uid="{00000000-0005-0000-0000-0000FC760000}"/>
    <cellStyle name="Saída 2 5 3 3 2" xfId="30313" xr:uid="{00000000-0005-0000-0000-0000FD760000}"/>
    <cellStyle name="Saída 2 5 3 3 3" xfId="30314" xr:uid="{00000000-0005-0000-0000-0000FE760000}"/>
    <cellStyle name="Saída 2 5 3 3 4" xfId="30315" xr:uid="{00000000-0005-0000-0000-0000FF760000}"/>
    <cellStyle name="Saída 2 5 3 3 5" xfId="30316" xr:uid="{00000000-0005-0000-0000-000000770000}"/>
    <cellStyle name="Saída 2 5 3 3 6" xfId="30317" xr:uid="{00000000-0005-0000-0000-000001770000}"/>
    <cellStyle name="Saída 2 5 3 4" xfId="30318" xr:uid="{00000000-0005-0000-0000-000002770000}"/>
    <cellStyle name="Saída 2 5 4" xfId="30319" xr:uid="{00000000-0005-0000-0000-000003770000}"/>
    <cellStyle name="Saída 2 5 4 2" xfId="30320" xr:uid="{00000000-0005-0000-0000-000004770000}"/>
    <cellStyle name="Saída 2 5 4 2 2" xfId="30321" xr:uid="{00000000-0005-0000-0000-000005770000}"/>
    <cellStyle name="Saída 2 5 4 2 3" xfId="30322" xr:uid="{00000000-0005-0000-0000-000006770000}"/>
    <cellStyle name="Saída 2 5 4 2 4" xfId="30323" xr:uid="{00000000-0005-0000-0000-000007770000}"/>
    <cellStyle name="Saída 2 5 4 2 5" xfId="30324" xr:uid="{00000000-0005-0000-0000-000008770000}"/>
    <cellStyle name="Saída 2 5 4 2 6" xfId="30325" xr:uid="{00000000-0005-0000-0000-000009770000}"/>
    <cellStyle name="Saída 2 5 4 3" xfId="30326" xr:uid="{00000000-0005-0000-0000-00000A770000}"/>
    <cellStyle name="Saída 2 5 4 4" xfId="30327" xr:uid="{00000000-0005-0000-0000-00000B770000}"/>
    <cellStyle name="Saída 2 5 4 5" xfId="30328" xr:uid="{00000000-0005-0000-0000-00000C770000}"/>
    <cellStyle name="Saída 2 5 4 6" xfId="30329" xr:uid="{00000000-0005-0000-0000-00000D770000}"/>
    <cellStyle name="Saída 2 5 4 7" xfId="30330" xr:uid="{00000000-0005-0000-0000-00000E770000}"/>
    <cellStyle name="Saída 2 5 4 8" xfId="30331" xr:uid="{00000000-0005-0000-0000-00000F770000}"/>
    <cellStyle name="Saída 2 6" xfId="30332" xr:uid="{00000000-0005-0000-0000-000010770000}"/>
    <cellStyle name="Saída 2 6 2" xfId="30333" xr:uid="{00000000-0005-0000-0000-000011770000}"/>
    <cellStyle name="Saída 2 6 2 2" xfId="30334" xr:uid="{00000000-0005-0000-0000-000012770000}"/>
    <cellStyle name="Saída 2 6 2 2 2" xfId="30335" xr:uid="{00000000-0005-0000-0000-000013770000}"/>
    <cellStyle name="Saída 2 6 2 2 3" xfId="30336" xr:uid="{00000000-0005-0000-0000-000014770000}"/>
    <cellStyle name="Saída 2 6 2 2 4" xfId="30337" xr:uid="{00000000-0005-0000-0000-000015770000}"/>
    <cellStyle name="Saída 2 6 2 2 5" xfId="30338" xr:uid="{00000000-0005-0000-0000-000016770000}"/>
    <cellStyle name="Saída 2 6 2 2 6" xfId="30339" xr:uid="{00000000-0005-0000-0000-000017770000}"/>
    <cellStyle name="Saída 2 6 2 3" xfId="30340" xr:uid="{00000000-0005-0000-0000-000018770000}"/>
    <cellStyle name="Saída 2 6 2 3 2" xfId="30341" xr:uid="{00000000-0005-0000-0000-000019770000}"/>
    <cellStyle name="Saída 2 6 2 3 3" xfId="30342" xr:uid="{00000000-0005-0000-0000-00001A770000}"/>
    <cellStyle name="Saída 2 6 2 3 4" xfId="30343" xr:uid="{00000000-0005-0000-0000-00001B770000}"/>
    <cellStyle name="Saída 2 6 2 3 5" xfId="30344" xr:uid="{00000000-0005-0000-0000-00001C770000}"/>
    <cellStyle name="Saída 2 6 2 3 6" xfId="30345" xr:uid="{00000000-0005-0000-0000-00001D770000}"/>
    <cellStyle name="Saída 2 6 2 4" xfId="30346" xr:uid="{00000000-0005-0000-0000-00001E770000}"/>
    <cellStyle name="Saída 2 6 3" xfId="30347" xr:uid="{00000000-0005-0000-0000-00001F770000}"/>
    <cellStyle name="Saída 2 6 3 2" xfId="30348" xr:uid="{00000000-0005-0000-0000-000020770000}"/>
    <cellStyle name="Saída 2 6 3 2 2" xfId="30349" xr:uid="{00000000-0005-0000-0000-000021770000}"/>
    <cellStyle name="Saída 2 6 3 2 3" xfId="30350" xr:uid="{00000000-0005-0000-0000-000022770000}"/>
    <cellStyle name="Saída 2 6 3 2 4" xfId="30351" xr:uid="{00000000-0005-0000-0000-000023770000}"/>
    <cellStyle name="Saída 2 6 3 2 5" xfId="30352" xr:uid="{00000000-0005-0000-0000-000024770000}"/>
    <cellStyle name="Saída 2 6 3 2 6" xfId="30353" xr:uid="{00000000-0005-0000-0000-000025770000}"/>
    <cellStyle name="Saída 2 6 3 3" xfId="30354" xr:uid="{00000000-0005-0000-0000-000026770000}"/>
    <cellStyle name="Saída 2 6 3 4" xfId="30355" xr:uid="{00000000-0005-0000-0000-000027770000}"/>
    <cellStyle name="Saída 2 6 3 5" xfId="30356" xr:uid="{00000000-0005-0000-0000-000028770000}"/>
    <cellStyle name="Saída 2 6 3 6" xfId="30357" xr:uid="{00000000-0005-0000-0000-000029770000}"/>
    <cellStyle name="Saída 2 6 3 7" xfId="30358" xr:uid="{00000000-0005-0000-0000-00002A770000}"/>
    <cellStyle name="Saída 2 6 3 8" xfId="30359" xr:uid="{00000000-0005-0000-0000-00002B770000}"/>
    <cellStyle name="Saída 2 7" xfId="30360" xr:uid="{00000000-0005-0000-0000-00002C770000}"/>
    <cellStyle name="Saída 2 7 2" xfId="30361" xr:uid="{00000000-0005-0000-0000-00002D770000}"/>
    <cellStyle name="Saída 2 7 2 2" xfId="30362" xr:uid="{00000000-0005-0000-0000-00002E770000}"/>
    <cellStyle name="Saída 2 7 2 2 2" xfId="30363" xr:uid="{00000000-0005-0000-0000-00002F770000}"/>
    <cellStyle name="Saída 2 7 2 2 3" xfId="30364" xr:uid="{00000000-0005-0000-0000-000030770000}"/>
    <cellStyle name="Saída 2 7 2 2 4" xfId="30365" xr:uid="{00000000-0005-0000-0000-000031770000}"/>
    <cellStyle name="Saída 2 7 2 2 5" xfId="30366" xr:uid="{00000000-0005-0000-0000-000032770000}"/>
    <cellStyle name="Saída 2 7 2 2 6" xfId="30367" xr:uid="{00000000-0005-0000-0000-000033770000}"/>
    <cellStyle name="Saída 2 7 2 3" xfId="30368" xr:uid="{00000000-0005-0000-0000-000034770000}"/>
    <cellStyle name="Saída 2 7 2 3 2" xfId="30369" xr:uid="{00000000-0005-0000-0000-000035770000}"/>
    <cellStyle name="Saída 2 7 2 3 3" xfId="30370" xr:uid="{00000000-0005-0000-0000-000036770000}"/>
    <cellStyle name="Saída 2 7 2 3 4" xfId="30371" xr:uid="{00000000-0005-0000-0000-000037770000}"/>
    <cellStyle name="Saída 2 7 2 3 5" xfId="30372" xr:uid="{00000000-0005-0000-0000-000038770000}"/>
    <cellStyle name="Saída 2 7 2 3 6" xfId="30373" xr:uid="{00000000-0005-0000-0000-000039770000}"/>
    <cellStyle name="Saída 2 7 2 4" xfId="30374" xr:uid="{00000000-0005-0000-0000-00003A770000}"/>
    <cellStyle name="Saída 2 7 3" xfId="30375" xr:uid="{00000000-0005-0000-0000-00003B770000}"/>
    <cellStyle name="Saída 2 7 3 2" xfId="30376" xr:uid="{00000000-0005-0000-0000-00003C770000}"/>
    <cellStyle name="Saída 2 7 3 2 2" xfId="30377" xr:uid="{00000000-0005-0000-0000-00003D770000}"/>
    <cellStyle name="Saída 2 7 3 2 3" xfId="30378" xr:uid="{00000000-0005-0000-0000-00003E770000}"/>
    <cellStyle name="Saída 2 7 3 2 4" xfId="30379" xr:uid="{00000000-0005-0000-0000-00003F770000}"/>
    <cellStyle name="Saída 2 7 3 2 5" xfId="30380" xr:uid="{00000000-0005-0000-0000-000040770000}"/>
    <cellStyle name="Saída 2 7 3 2 6" xfId="30381" xr:uid="{00000000-0005-0000-0000-000041770000}"/>
    <cellStyle name="Saída 2 7 3 3" xfId="30382" xr:uid="{00000000-0005-0000-0000-000042770000}"/>
    <cellStyle name="Saída 2 7 3 4" xfId="30383" xr:uid="{00000000-0005-0000-0000-000043770000}"/>
    <cellStyle name="Saída 2 7 3 5" xfId="30384" xr:uid="{00000000-0005-0000-0000-000044770000}"/>
    <cellStyle name="Saída 2 7 3 6" xfId="30385" xr:uid="{00000000-0005-0000-0000-000045770000}"/>
    <cellStyle name="Saída 2 7 3 7" xfId="30386" xr:uid="{00000000-0005-0000-0000-000046770000}"/>
    <cellStyle name="Saída 2 7 3 8" xfId="30387" xr:uid="{00000000-0005-0000-0000-000047770000}"/>
    <cellStyle name="Saída 2 8" xfId="30388" xr:uid="{00000000-0005-0000-0000-000048770000}"/>
    <cellStyle name="Saída 2 8 2" xfId="30389" xr:uid="{00000000-0005-0000-0000-000049770000}"/>
    <cellStyle name="Saída 2 8 2 2" xfId="30390" xr:uid="{00000000-0005-0000-0000-00004A770000}"/>
    <cellStyle name="Saída 2 8 2 2 2" xfId="30391" xr:uid="{00000000-0005-0000-0000-00004B770000}"/>
    <cellStyle name="Saída 2 8 2 2 3" xfId="30392" xr:uid="{00000000-0005-0000-0000-00004C770000}"/>
    <cellStyle name="Saída 2 8 2 2 4" xfId="30393" xr:uid="{00000000-0005-0000-0000-00004D770000}"/>
    <cellStyle name="Saída 2 8 2 2 5" xfId="30394" xr:uid="{00000000-0005-0000-0000-00004E770000}"/>
    <cellStyle name="Saída 2 8 2 2 6" xfId="30395" xr:uid="{00000000-0005-0000-0000-00004F770000}"/>
    <cellStyle name="Saída 2 8 2 3" xfId="30396" xr:uid="{00000000-0005-0000-0000-000050770000}"/>
    <cellStyle name="Saída 2 8 2 3 2" xfId="30397" xr:uid="{00000000-0005-0000-0000-000051770000}"/>
    <cellStyle name="Saída 2 8 2 3 3" xfId="30398" xr:uid="{00000000-0005-0000-0000-000052770000}"/>
    <cellStyle name="Saída 2 8 2 3 4" xfId="30399" xr:uid="{00000000-0005-0000-0000-000053770000}"/>
    <cellStyle name="Saída 2 8 2 3 5" xfId="30400" xr:uid="{00000000-0005-0000-0000-000054770000}"/>
    <cellStyle name="Saída 2 8 2 3 6" xfId="30401" xr:uid="{00000000-0005-0000-0000-000055770000}"/>
    <cellStyle name="Saída 2 8 2 4" xfId="30402" xr:uid="{00000000-0005-0000-0000-000056770000}"/>
    <cellStyle name="Saída 2 8 3" xfId="30403" xr:uid="{00000000-0005-0000-0000-000057770000}"/>
    <cellStyle name="Saída 2 8 3 2" xfId="30404" xr:uid="{00000000-0005-0000-0000-000058770000}"/>
    <cellStyle name="Saída 2 8 3 2 2" xfId="30405" xr:uid="{00000000-0005-0000-0000-000059770000}"/>
    <cellStyle name="Saída 2 8 3 2 3" xfId="30406" xr:uid="{00000000-0005-0000-0000-00005A770000}"/>
    <cellStyle name="Saída 2 8 3 2 4" xfId="30407" xr:uid="{00000000-0005-0000-0000-00005B770000}"/>
    <cellStyle name="Saída 2 8 3 2 5" xfId="30408" xr:uid="{00000000-0005-0000-0000-00005C770000}"/>
    <cellStyle name="Saída 2 8 3 2 6" xfId="30409" xr:uid="{00000000-0005-0000-0000-00005D770000}"/>
    <cellStyle name="Saída 2 8 3 3" xfId="30410" xr:uid="{00000000-0005-0000-0000-00005E770000}"/>
    <cellStyle name="Saída 2 8 3 4" xfId="30411" xr:uid="{00000000-0005-0000-0000-00005F770000}"/>
    <cellStyle name="Saída 2 8 3 5" xfId="30412" xr:uid="{00000000-0005-0000-0000-000060770000}"/>
    <cellStyle name="Saída 2 8 3 6" xfId="30413" xr:uid="{00000000-0005-0000-0000-000061770000}"/>
    <cellStyle name="Saída 2 8 3 7" xfId="30414" xr:uid="{00000000-0005-0000-0000-000062770000}"/>
    <cellStyle name="Saída 2 8 3 8" xfId="30415" xr:uid="{00000000-0005-0000-0000-000063770000}"/>
    <cellStyle name="Saída 2 9" xfId="30416" xr:uid="{00000000-0005-0000-0000-000064770000}"/>
    <cellStyle name="Saída 2 9 2" xfId="30417" xr:uid="{00000000-0005-0000-0000-000065770000}"/>
    <cellStyle name="Saída 2 9 2 2" xfId="30418" xr:uid="{00000000-0005-0000-0000-000066770000}"/>
    <cellStyle name="Saída 2 9 2 2 2" xfId="30419" xr:uid="{00000000-0005-0000-0000-000067770000}"/>
    <cellStyle name="Saída 2 9 2 2 3" xfId="30420" xr:uid="{00000000-0005-0000-0000-000068770000}"/>
    <cellStyle name="Saída 2 9 2 2 4" xfId="30421" xr:uid="{00000000-0005-0000-0000-000069770000}"/>
    <cellStyle name="Saída 2 9 2 2 5" xfId="30422" xr:uid="{00000000-0005-0000-0000-00006A770000}"/>
    <cellStyle name="Saída 2 9 2 2 6" xfId="30423" xr:uid="{00000000-0005-0000-0000-00006B770000}"/>
    <cellStyle name="Saída 2 9 2 3" xfId="30424" xr:uid="{00000000-0005-0000-0000-00006C770000}"/>
    <cellStyle name="Saída 2 9 2 3 2" xfId="30425" xr:uid="{00000000-0005-0000-0000-00006D770000}"/>
    <cellStyle name="Saída 2 9 2 3 3" xfId="30426" xr:uid="{00000000-0005-0000-0000-00006E770000}"/>
    <cellStyle name="Saída 2 9 2 3 4" xfId="30427" xr:uid="{00000000-0005-0000-0000-00006F770000}"/>
    <cellStyle name="Saída 2 9 2 3 5" xfId="30428" xr:uid="{00000000-0005-0000-0000-000070770000}"/>
    <cellStyle name="Saída 2 9 2 3 6" xfId="30429" xr:uid="{00000000-0005-0000-0000-000071770000}"/>
    <cellStyle name="Saída 2 9 2 4" xfId="30430" xr:uid="{00000000-0005-0000-0000-000072770000}"/>
    <cellStyle name="Saída 2 9 3" xfId="30431" xr:uid="{00000000-0005-0000-0000-000073770000}"/>
    <cellStyle name="Saída 2 9 3 2" xfId="30432" xr:uid="{00000000-0005-0000-0000-000074770000}"/>
    <cellStyle name="Saída 2 9 3 3" xfId="30433" xr:uid="{00000000-0005-0000-0000-000075770000}"/>
    <cellStyle name="Saída 2 9 3 4" xfId="30434" xr:uid="{00000000-0005-0000-0000-000076770000}"/>
    <cellStyle name="Saída 2 9 3 5" xfId="30435" xr:uid="{00000000-0005-0000-0000-000077770000}"/>
    <cellStyle name="Saída 2 9 3 6" xfId="30436" xr:uid="{00000000-0005-0000-0000-000078770000}"/>
    <cellStyle name="Saída 3" xfId="30437" xr:uid="{00000000-0005-0000-0000-000079770000}"/>
    <cellStyle name="Saída 3 2" xfId="30438" xr:uid="{00000000-0005-0000-0000-00007A770000}"/>
    <cellStyle name="Saída 3 2 2" xfId="30439" xr:uid="{00000000-0005-0000-0000-00007B770000}"/>
    <cellStyle name="Saída 3 2 2 2" xfId="30440" xr:uid="{00000000-0005-0000-0000-00007C770000}"/>
    <cellStyle name="Saída 3 2 2 2 2" xfId="30441" xr:uid="{00000000-0005-0000-0000-00007D770000}"/>
    <cellStyle name="Saída 3 2 2 2 2 2" xfId="30442" xr:uid="{00000000-0005-0000-0000-00007E770000}"/>
    <cellStyle name="Saída 3 2 2 2 2 3" xfId="30443" xr:uid="{00000000-0005-0000-0000-00007F770000}"/>
    <cellStyle name="Saída 3 2 2 2 2 4" xfId="30444" xr:uid="{00000000-0005-0000-0000-000080770000}"/>
    <cellStyle name="Saída 3 2 2 2 2 5" xfId="30445" xr:uid="{00000000-0005-0000-0000-000081770000}"/>
    <cellStyle name="Saída 3 2 2 2 2 6" xfId="30446" xr:uid="{00000000-0005-0000-0000-000082770000}"/>
    <cellStyle name="Saída 3 2 2 2 3" xfId="30447" xr:uid="{00000000-0005-0000-0000-000083770000}"/>
    <cellStyle name="Saída 3 2 2 2 3 2" xfId="30448" xr:uid="{00000000-0005-0000-0000-000084770000}"/>
    <cellStyle name="Saída 3 2 2 2 3 3" xfId="30449" xr:uid="{00000000-0005-0000-0000-000085770000}"/>
    <cellStyle name="Saída 3 2 2 2 3 4" xfId="30450" xr:uid="{00000000-0005-0000-0000-000086770000}"/>
    <cellStyle name="Saída 3 2 2 2 3 5" xfId="30451" xr:uid="{00000000-0005-0000-0000-000087770000}"/>
    <cellStyle name="Saída 3 2 2 2 3 6" xfId="30452" xr:uid="{00000000-0005-0000-0000-000088770000}"/>
    <cellStyle name="Saída 3 2 2 2 4" xfId="30453" xr:uid="{00000000-0005-0000-0000-000089770000}"/>
    <cellStyle name="Saída 3 2 2 3" xfId="30454" xr:uid="{00000000-0005-0000-0000-00008A770000}"/>
    <cellStyle name="Saída 3 2 2 3 2" xfId="30455" xr:uid="{00000000-0005-0000-0000-00008B770000}"/>
    <cellStyle name="Saída 3 2 2 3 3" xfId="30456" xr:uid="{00000000-0005-0000-0000-00008C770000}"/>
    <cellStyle name="Saída 3 2 2 3 4" xfId="30457" xr:uid="{00000000-0005-0000-0000-00008D770000}"/>
    <cellStyle name="Saída 3 2 2 3 5" xfId="30458" xr:uid="{00000000-0005-0000-0000-00008E770000}"/>
    <cellStyle name="Saída 3 2 2 3 6" xfId="30459" xr:uid="{00000000-0005-0000-0000-00008F770000}"/>
    <cellStyle name="Saída 3 2 3" xfId="30460" xr:uid="{00000000-0005-0000-0000-000090770000}"/>
    <cellStyle name="Saída 3 2 3 2" xfId="30461" xr:uid="{00000000-0005-0000-0000-000091770000}"/>
    <cellStyle name="Saída 3 2 3 2 2" xfId="30462" xr:uid="{00000000-0005-0000-0000-000092770000}"/>
    <cellStyle name="Saída 3 2 3 2 3" xfId="30463" xr:uid="{00000000-0005-0000-0000-000093770000}"/>
    <cellStyle name="Saída 3 2 3 2 4" xfId="30464" xr:uid="{00000000-0005-0000-0000-000094770000}"/>
    <cellStyle name="Saída 3 2 3 2 5" xfId="30465" xr:uid="{00000000-0005-0000-0000-000095770000}"/>
    <cellStyle name="Saída 3 2 3 2 6" xfId="30466" xr:uid="{00000000-0005-0000-0000-000096770000}"/>
    <cellStyle name="Saída 3 2 3 3" xfId="30467" xr:uid="{00000000-0005-0000-0000-000097770000}"/>
    <cellStyle name="Saída 3 2 3 3 2" xfId="30468" xr:uid="{00000000-0005-0000-0000-000098770000}"/>
    <cellStyle name="Saída 3 2 3 3 3" xfId="30469" xr:uid="{00000000-0005-0000-0000-000099770000}"/>
    <cellStyle name="Saída 3 2 3 3 4" xfId="30470" xr:uid="{00000000-0005-0000-0000-00009A770000}"/>
    <cellStyle name="Saída 3 2 3 3 5" xfId="30471" xr:uid="{00000000-0005-0000-0000-00009B770000}"/>
    <cellStyle name="Saída 3 2 3 3 6" xfId="30472" xr:uid="{00000000-0005-0000-0000-00009C770000}"/>
    <cellStyle name="Saída 3 2 3 4" xfId="30473" xr:uid="{00000000-0005-0000-0000-00009D770000}"/>
    <cellStyle name="Saída 3 2 4" xfId="30474" xr:uid="{00000000-0005-0000-0000-00009E770000}"/>
    <cellStyle name="Saída 3 2 4 2" xfId="30475" xr:uid="{00000000-0005-0000-0000-00009F770000}"/>
    <cellStyle name="Saída 3 2 4 2 2" xfId="30476" xr:uid="{00000000-0005-0000-0000-0000A0770000}"/>
    <cellStyle name="Saída 3 2 4 2 3" xfId="30477" xr:uid="{00000000-0005-0000-0000-0000A1770000}"/>
    <cellStyle name="Saída 3 2 4 2 4" xfId="30478" xr:uid="{00000000-0005-0000-0000-0000A2770000}"/>
    <cellStyle name="Saída 3 2 4 2 5" xfId="30479" xr:uid="{00000000-0005-0000-0000-0000A3770000}"/>
    <cellStyle name="Saída 3 2 4 2 6" xfId="30480" xr:uid="{00000000-0005-0000-0000-0000A4770000}"/>
    <cellStyle name="Saída 3 2 4 3" xfId="30481" xr:uid="{00000000-0005-0000-0000-0000A5770000}"/>
    <cellStyle name="Saída 3 2 4 4" xfId="30482" xr:uid="{00000000-0005-0000-0000-0000A6770000}"/>
    <cellStyle name="Saída 3 2 4 5" xfId="30483" xr:uid="{00000000-0005-0000-0000-0000A7770000}"/>
    <cellStyle name="Saída 3 2 4 6" xfId="30484" xr:uid="{00000000-0005-0000-0000-0000A8770000}"/>
    <cellStyle name="Saída 3 2 4 7" xfId="30485" xr:uid="{00000000-0005-0000-0000-0000A9770000}"/>
    <cellStyle name="Saída 3 2 4 8" xfId="30486" xr:uid="{00000000-0005-0000-0000-0000AA770000}"/>
    <cellStyle name="Saída 3 3" xfId="30487" xr:uid="{00000000-0005-0000-0000-0000AB770000}"/>
    <cellStyle name="Saída 3 3 2" xfId="30488" xr:uid="{00000000-0005-0000-0000-0000AC770000}"/>
    <cellStyle name="Saída 3 3 2 2" xfId="30489" xr:uid="{00000000-0005-0000-0000-0000AD770000}"/>
    <cellStyle name="Saída 3 3 2 2 2" xfId="30490" xr:uid="{00000000-0005-0000-0000-0000AE770000}"/>
    <cellStyle name="Saída 3 3 2 2 3" xfId="30491" xr:uid="{00000000-0005-0000-0000-0000AF770000}"/>
    <cellStyle name="Saída 3 3 2 2 4" xfId="30492" xr:uid="{00000000-0005-0000-0000-0000B0770000}"/>
    <cellStyle name="Saída 3 3 2 2 5" xfId="30493" xr:uid="{00000000-0005-0000-0000-0000B1770000}"/>
    <cellStyle name="Saída 3 3 2 2 6" xfId="30494" xr:uid="{00000000-0005-0000-0000-0000B2770000}"/>
    <cellStyle name="Saída 3 3 2 3" xfId="30495" xr:uid="{00000000-0005-0000-0000-0000B3770000}"/>
    <cellStyle name="Saída 3 3 2 3 2" xfId="30496" xr:uid="{00000000-0005-0000-0000-0000B4770000}"/>
    <cellStyle name="Saída 3 3 2 3 3" xfId="30497" xr:uid="{00000000-0005-0000-0000-0000B5770000}"/>
    <cellStyle name="Saída 3 3 2 3 4" xfId="30498" xr:uid="{00000000-0005-0000-0000-0000B6770000}"/>
    <cellStyle name="Saída 3 3 2 3 5" xfId="30499" xr:uid="{00000000-0005-0000-0000-0000B7770000}"/>
    <cellStyle name="Saída 3 3 2 3 6" xfId="30500" xr:uid="{00000000-0005-0000-0000-0000B8770000}"/>
    <cellStyle name="Saída 3 3 2 4" xfId="30501" xr:uid="{00000000-0005-0000-0000-0000B9770000}"/>
    <cellStyle name="Saída 3 3 3" xfId="30502" xr:uid="{00000000-0005-0000-0000-0000BA770000}"/>
    <cellStyle name="Saída 3 3 3 2" xfId="30503" xr:uid="{00000000-0005-0000-0000-0000BB770000}"/>
    <cellStyle name="Saída 3 3 3 2 2" xfId="30504" xr:uid="{00000000-0005-0000-0000-0000BC770000}"/>
    <cellStyle name="Saída 3 3 3 2 3" xfId="30505" xr:uid="{00000000-0005-0000-0000-0000BD770000}"/>
    <cellStyle name="Saída 3 3 3 2 4" xfId="30506" xr:uid="{00000000-0005-0000-0000-0000BE770000}"/>
    <cellStyle name="Saída 3 3 3 2 5" xfId="30507" xr:uid="{00000000-0005-0000-0000-0000BF770000}"/>
    <cellStyle name="Saída 3 3 3 2 6" xfId="30508" xr:uid="{00000000-0005-0000-0000-0000C0770000}"/>
    <cellStyle name="Saída 3 3 3 3" xfId="30509" xr:uid="{00000000-0005-0000-0000-0000C1770000}"/>
    <cellStyle name="Saída 3 3 3 4" xfId="30510" xr:uid="{00000000-0005-0000-0000-0000C2770000}"/>
    <cellStyle name="Saída 3 3 3 5" xfId="30511" xr:uid="{00000000-0005-0000-0000-0000C3770000}"/>
    <cellStyle name="Saída 3 3 3 6" xfId="30512" xr:uid="{00000000-0005-0000-0000-0000C4770000}"/>
    <cellStyle name="Saída 3 3 3 7" xfId="30513" xr:uid="{00000000-0005-0000-0000-0000C5770000}"/>
    <cellStyle name="Saída 3 3 3 8" xfId="30514" xr:uid="{00000000-0005-0000-0000-0000C6770000}"/>
    <cellStyle name="Saída 3 4" xfId="30515" xr:uid="{00000000-0005-0000-0000-0000C7770000}"/>
    <cellStyle name="Saída 3 4 2" xfId="30516" xr:uid="{00000000-0005-0000-0000-0000C8770000}"/>
    <cellStyle name="Saída 3 4 3" xfId="30517" xr:uid="{00000000-0005-0000-0000-0000C9770000}"/>
    <cellStyle name="Saída 3 4 4" xfId="30518" xr:uid="{00000000-0005-0000-0000-0000CA770000}"/>
    <cellStyle name="Saída 3 4 5" xfId="30519" xr:uid="{00000000-0005-0000-0000-0000CB770000}"/>
    <cellStyle name="Saída 3 4 6" xfId="30520" xr:uid="{00000000-0005-0000-0000-0000CC770000}"/>
    <cellStyle name="Saída 3 4 7" xfId="30521" xr:uid="{00000000-0005-0000-0000-0000CD770000}"/>
    <cellStyle name="Saída 3 5" xfId="30522" xr:uid="{00000000-0005-0000-0000-0000CE770000}"/>
    <cellStyle name="Saída 3 5 2" xfId="30523" xr:uid="{00000000-0005-0000-0000-0000CF770000}"/>
    <cellStyle name="Saída 3 5 3" xfId="30524" xr:uid="{00000000-0005-0000-0000-0000D0770000}"/>
    <cellStyle name="Saída 3 5 4" xfId="30525" xr:uid="{00000000-0005-0000-0000-0000D1770000}"/>
    <cellStyle name="Saída 3 5 5" xfId="30526" xr:uid="{00000000-0005-0000-0000-0000D2770000}"/>
    <cellStyle name="Saída 3 5 6" xfId="30527" xr:uid="{00000000-0005-0000-0000-0000D3770000}"/>
    <cellStyle name="Saída 3 5 7" xfId="30528" xr:uid="{00000000-0005-0000-0000-0000D4770000}"/>
    <cellStyle name="Saída 4" xfId="30529" xr:uid="{00000000-0005-0000-0000-0000D5770000}"/>
    <cellStyle name="Saída 4 2" xfId="30530" xr:uid="{00000000-0005-0000-0000-0000D6770000}"/>
    <cellStyle name="Saída 4 2 2" xfId="30531" xr:uid="{00000000-0005-0000-0000-0000D7770000}"/>
    <cellStyle name="Saída 4 2 3" xfId="30532" xr:uid="{00000000-0005-0000-0000-0000D8770000}"/>
    <cellStyle name="Saída 4 2 4" xfId="30533" xr:uid="{00000000-0005-0000-0000-0000D9770000}"/>
    <cellStyle name="Saída 4 2 5" xfId="30534" xr:uid="{00000000-0005-0000-0000-0000DA770000}"/>
    <cellStyle name="Saída 4 2 6" xfId="30535" xr:uid="{00000000-0005-0000-0000-0000DB770000}"/>
    <cellStyle name="Salida" xfId="30536" xr:uid="{00000000-0005-0000-0000-0000DC770000}"/>
    <cellStyle name="Salida 2" xfId="30537" xr:uid="{00000000-0005-0000-0000-0000DD770000}"/>
    <cellStyle name="Salida 2 2" xfId="30538" xr:uid="{00000000-0005-0000-0000-0000DE770000}"/>
    <cellStyle name="Salida 2 2 2" xfId="30539" xr:uid="{00000000-0005-0000-0000-0000DF770000}"/>
    <cellStyle name="Salida 2 2 2 2" xfId="30540" xr:uid="{00000000-0005-0000-0000-0000E0770000}"/>
    <cellStyle name="Salida 2 2 2 2 2" xfId="30541" xr:uid="{00000000-0005-0000-0000-0000E1770000}"/>
    <cellStyle name="Salida 2 2 2 2 3" xfId="30542" xr:uid="{00000000-0005-0000-0000-0000E2770000}"/>
    <cellStyle name="Salida 2 2 2 2 4" xfId="30543" xr:uid="{00000000-0005-0000-0000-0000E3770000}"/>
    <cellStyle name="Salida 2 2 2 2 5" xfId="30544" xr:uid="{00000000-0005-0000-0000-0000E4770000}"/>
    <cellStyle name="Salida 2 2 2 2 6" xfId="30545" xr:uid="{00000000-0005-0000-0000-0000E5770000}"/>
    <cellStyle name="Salida 2 2 2 3" xfId="30546" xr:uid="{00000000-0005-0000-0000-0000E6770000}"/>
    <cellStyle name="Salida 2 2 2 3 2" xfId="30547" xr:uid="{00000000-0005-0000-0000-0000E7770000}"/>
    <cellStyle name="Salida 2 2 2 3 3" xfId="30548" xr:uid="{00000000-0005-0000-0000-0000E8770000}"/>
    <cellStyle name="Salida 2 2 2 3 4" xfId="30549" xr:uid="{00000000-0005-0000-0000-0000E9770000}"/>
    <cellStyle name="Salida 2 2 2 3 5" xfId="30550" xr:uid="{00000000-0005-0000-0000-0000EA770000}"/>
    <cellStyle name="Salida 2 2 2 3 6" xfId="30551" xr:uid="{00000000-0005-0000-0000-0000EB770000}"/>
    <cellStyle name="Salida 2 2 2 4" xfId="30552" xr:uid="{00000000-0005-0000-0000-0000EC770000}"/>
    <cellStyle name="Salida 2 2 3" xfId="30553" xr:uid="{00000000-0005-0000-0000-0000ED770000}"/>
    <cellStyle name="Salida 2 2 3 2" xfId="30554" xr:uid="{00000000-0005-0000-0000-0000EE770000}"/>
    <cellStyle name="Salida 2 2 3 3" xfId="30555" xr:uid="{00000000-0005-0000-0000-0000EF770000}"/>
    <cellStyle name="Salida 2 2 3 4" xfId="30556" xr:uid="{00000000-0005-0000-0000-0000F0770000}"/>
    <cellStyle name="Salida 2 2 3 5" xfId="30557" xr:uid="{00000000-0005-0000-0000-0000F1770000}"/>
    <cellStyle name="Salida 2 2 3 6" xfId="30558" xr:uid="{00000000-0005-0000-0000-0000F2770000}"/>
    <cellStyle name="Salida 2 3" xfId="30559" xr:uid="{00000000-0005-0000-0000-0000F3770000}"/>
    <cellStyle name="Salida 2 3 2" xfId="30560" xr:uid="{00000000-0005-0000-0000-0000F4770000}"/>
    <cellStyle name="Salida 2 3 2 2" xfId="30561" xr:uid="{00000000-0005-0000-0000-0000F5770000}"/>
    <cellStyle name="Salida 2 3 2 3" xfId="30562" xr:uid="{00000000-0005-0000-0000-0000F6770000}"/>
    <cellStyle name="Salida 2 3 2 4" xfId="30563" xr:uid="{00000000-0005-0000-0000-0000F7770000}"/>
    <cellStyle name="Salida 2 3 2 5" xfId="30564" xr:uid="{00000000-0005-0000-0000-0000F8770000}"/>
    <cellStyle name="Salida 2 3 2 6" xfId="30565" xr:uid="{00000000-0005-0000-0000-0000F9770000}"/>
    <cellStyle name="Salida 2 3 3" xfId="30566" xr:uid="{00000000-0005-0000-0000-0000FA770000}"/>
    <cellStyle name="Salida 2 3 3 2" xfId="30567" xr:uid="{00000000-0005-0000-0000-0000FB770000}"/>
    <cellStyle name="Salida 2 3 3 3" xfId="30568" xr:uid="{00000000-0005-0000-0000-0000FC770000}"/>
    <cellStyle name="Salida 2 3 3 4" xfId="30569" xr:uid="{00000000-0005-0000-0000-0000FD770000}"/>
    <cellStyle name="Salida 2 3 3 5" xfId="30570" xr:uid="{00000000-0005-0000-0000-0000FE770000}"/>
    <cellStyle name="Salida 2 3 3 6" xfId="30571" xr:uid="{00000000-0005-0000-0000-0000FF770000}"/>
    <cellStyle name="Salida 2 3 4" xfId="30572" xr:uid="{00000000-0005-0000-0000-000000780000}"/>
    <cellStyle name="Salida 2 4" xfId="30573" xr:uid="{00000000-0005-0000-0000-000001780000}"/>
    <cellStyle name="Salida 2 4 2" xfId="30574" xr:uid="{00000000-0005-0000-0000-000002780000}"/>
    <cellStyle name="Salida 2 4 2 2" xfId="30575" xr:uid="{00000000-0005-0000-0000-000003780000}"/>
    <cellStyle name="Salida 2 4 2 3" xfId="30576" xr:uid="{00000000-0005-0000-0000-000004780000}"/>
    <cellStyle name="Salida 2 4 2 4" xfId="30577" xr:uid="{00000000-0005-0000-0000-000005780000}"/>
    <cellStyle name="Salida 2 4 2 5" xfId="30578" xr:uid="{00000000-0005-0000-0000-000006780000}"/>
    <cellStyle name="Salida 2 4 2 6" xfId="30579" xr:uid="{00000000-0005-0000-0000-000007780000}"/>
    <cellStyle name="Salida 2 4 3" xfId="30580" xr:uid="{00000000-0005-0000-0000-000008780000}"/>
    <cellStyle name="Salida 2 4 4" xfId="30581" xr:uid="{00000000-0005-0000-0000-000009780000}"/>
    <cellStyle name="Salida 2 4 5" xfId="30582" xr:uid="{00000000-0005-0000-0000-00000A780000}"/>
    <cellStyle name="Salida 2 4 6" xfId="30583" xr:uid="{00000000-0005-0000-0000-00000B780000}"/>
    <cellStyle name="Salida 2 4 7" xfId="30584" xr:uid="{00000000-0005-0000-0000-00000C780000}"/>
    <cellStyle name="Salida 2 4 8" xfId="30585" xr:uid="{00000000-0005-0000-0000-00000D780000}"/>
    <cellStyle name="Salida 3" xfId="30586" xr:uid="{00000000-0005-0000-0000-00000E780000}"/>
    <cellStyle name="Salida 3 2" xfId="30587" xr:uid="{00000000-0005-0000-0000-00000F780000}"/>
    <cellStyle name="Salida 3 2 2" xfId="30588" xr:uid="{00000000-0005-0000-0000-000010780000}"/>
    <cellStyle name="Salida 3 2 2 2" xfId="30589" xr:uid="{00000000-0005-0000-0000-000011780000}"/>
    <cellStyle name="Salida 3 2 2 3" xfId="30590" xr:uid="{00000000-0005-0000-0000-000012780000}"/>
    <cellStyle name="Salida 3 2 2 4" xfId="30591" xr:uid="{00000000-0005-0000-0000-000013780000}"/>
    <cellStyle name="Salida 3 2 2 5" xfId="30592" xr:uid="{00000000-0005-0000-0000-000014780000}"/>
    <cellStyle name="Salida 3 2 2 6" xfId="30593" xr:uid="{00000000-0005-0000-0000-000015780000}"/>
    <cellStyle name="Salida 3 2 3" xfId="30594" xr:uid="{00000000-0005-0000-0000-000016780000}"/>
    <cellStyle name="Salida 3 2 3 2" xfId="30595" xr:uid="{00000000-0005-0000-0000-000017780000}"/>
    <cellStyle name="Salida 3 2 3 3" xfId="30596" xr:uid="{00000000-0005-0000-0000-000018780000}"/>
    <cellStyle name="Salida 3 2 3 4" xfId="30597" xr:uid="{00000000-0005-0000-0000-000019780000}"/>
    <cellStyle name="Salida 3 2 3 5" xfId="30598" xr:uid="{00000000-0005-0000-0000-00001A780000}"/>
    <cellStyle name="Salida 3 2 3 6" xfId="30599" xr:uid="{00000000-0005-0000-0000-00001B780000}"/>
    <cellStyle name="Salida 3 2 4" xfId="30600" xr:uid="{00000000-0005-0000-0000-00001C780000}"/>
    <cellStyle name="Salida 3 3" xfId="30601" xr:uid="{00000000-0005-0000-0000-00001D780000}"/>
    <cellStyle name="Salida 3 3 2" xfId="30602" xr:uid="{00000000-0005-0000-0000-00001E780000}"/>
    <cellStyle name="Salida 3 3 2 2" xfId="30603" xr:uid="{00000000-0005-0000-0000-00001F780000}"/>
    <cellStyle name="Salida 3 3 2 3" xfId="30604" xr:uid="{00000000-0005-0000-0000-000020780000}"/>
    <cellStyle name="Salida 3 3 2 4" xfId="30605" xr:uid="{00000000-0005-0000-0000-000021780000}"/>
    <cellStyle name="Salida 3 3 2 5" xfId="30606" xr:uid="{00000000-0005-0000-0000-000022780000}"/>
    <cellStyle name="Salida 3 3 2 6" xfId="30607" xr:uid="{00000000-0005-0000-0000-000023780000}"/>
    <cellStyle name="Salida 3 3 3" xfId="30608" xr:uid="{00000000-0005-0000-0000-000024780000}"/>
    <cellStyle name="Salida 3 3 4" xfId="30609" xr:uid="{00000000-0005-0000-0000-000025780000}"/>
    <cellStyle name="Salida 3 3 5" xfId="30610" xr:uid="{00000000-0005-0000-0000-000026780000}"/>
    <cellStyle name="Salida 3 3 6" xfId="30611" xr:uid="{00000000-0005-0000-0000-000027780000}"/>
    <cellStyle name="Salida 3 3 7" xfId="30612" xr:uid="{00000000-0005-0000-0000-000028780000}"/>
    <cellStyle name="Salida 3 3 8" xfId="30613" xr:uid="{00000000-0005-0000-0000-000029780000}"/>
    <cellStyle name="Salida 4" xfId="30614" xr:uid="{00000000-0005-0000-0000-00002A780000}"/>
    <cellStyle name="Salida 4 2" xfId="30615" xr:uid="{00000000-0005-0000-0000-00002B780000}"/>
    <cellStyle name="Salida 4 3" xfId="30616" xr:uid="{00000000-0005-0000-0000-00002C780000}"/>
    <cellStyle name="Salida 4 4" xfId="30617" xr:uid="{00000000-0005-0000-0000-00002D780000}"/>
    <cellStyle name="Salida 4 5" xfId="30618" xr:uid="{00000000-0005-0000-0000-00002E780000}"/>
    <cellStyle name="Salida 4 6" xfId="30619" xr:uid="{00000000-0005-0000-0000-00002F780000}"/>
    <cellStyle name="Salida 4 7" xfId="30620" xr:uid="{00000000-0005-0000-0000-000030780000}"/>
    <cellStyle name="Salida 5" xfId="30621" xr:uid="{00000000-0005-0000-0000-000031780000}"/>
    <cellStyle name="Salida 5 2" xfId="30622" xr:uid="{00000000-0005-0000-0000-000032780000}"/>
    <cellStyle name="Salida 5 3" xfId="30623" xr:uid="{00000000-0005-0000-0000-000033780000}"/>
    <cellStyle name="Salida 5 4" xfId="30624" xr:uid="{00000000-0005-0000-0000-000034780000}"/>
    <cellStyle name="Salida 5 5" xfId="30625" xr:uid="{00000000-0005-0000-0000-000035780000}"/>
    <cellStyle name="Salida 5 6" xfId="30626" xr:uid="{00000000-0005-0000-0000-000036780000}"/>
    <cellStyle name="Salida 5 7" xfId="30627" xr:uid="{00000000-0005-0000-0000-000037780000}"/>
    <cellStyle name="Separador de m" xfId="43954" xr:uid="{00000000-0005-0000-0000-000038780000}"/>
    <cellStyle name="Separador de milhares 10" xfId="30628" xr:uid="{00000000-0005-0000-0000-000039780000}"/>
    <cellStyle name="Separador de milhares 10 10" xfId="30629" xr:uid="{00000000-0005-0000-0000-00003A780000}"/>
    <cellStyle name="Separador de milhares 10 10 2" xfId="30630" xr:uid="{00000000-0005-0000-0000-00003B780000}"/>
    <cellStyle name="Separador de milhares 10 10 2 2" xfId="30631" xr:uid="{00000000-0005-0000-0000-00003C780000}"/>
    <cellStyle name="Separador de milhares 10 10 2 2 2" xfId="30632" xr:uid="{00000000-0005-0000-0000-00003D780000}"/>
    <cellStyle name="Separador de milhares 10 10 2 3" xfId="30633" xr:uid="{00000000-0005-0000-0000-00003E780000}"/>
    <cellStyle name="Separador de milhares 10 10 3" xfId="30634" xr:uid="{00000000-0005-0000-0000-00003F780000}"/>
    <cellStyle name="Separador de milhares 10 10 3 2" xfId="30635" xr:uid="{00000000-0005-0000-0000-000040780000}"/>
    <cellStyle name="Separador de milhares 10 10 3 2 2" xfId="30636" xr:uid="{00000000-0005-0000-0000-000041780000}"/>
    <cellStyle name="Separador de milhares 10 10 3 3" xfId="30637" xr:uid="{00000000-0005-0000-0000-000042780000}"/>
    <cellStyle name="Separador de milhares 10 10 4" xfId="30638" xr:uid="{00000000-0005-0000-0000-000043780000}"/>
    <cellStyle name="Separador de milhares 10 10 4 2" xfId="30639" xr:uid="{00000000-0005-0000-0000-000044780000}"/>
    <cellStyle name="Separador de milhares 10 10 5" xfId="30640" xr:uid="{00000000-0005-0000-0000-000045780000}"/>
    <cellStyle name="Separador de milhares 10 11" xfId="30641" xr:uid="{00000000-0005-0000-0000-000046780000}"/>
    <cellStyle name="Separador de milhares 10 11 2" xfId="30642" xr:uid="{00000000-0005-0000-0000-000047780000}"/>
    <cellStyle name="Separador de milhares 10 11 2 2" xfId="30643" xr:uid="{00000000-0005-0000-0000-000048780000}"/>
    <cellStyle name="Separador de milhares 10 11 2 2 2" xfId="30644" xr:uid="{00000000-0005-0000-0000-000049780000}"/>
    <cellStyle name="Separador de milhares 10 11 2 3" xfId="30645" xr:uid="{00000000-0005-0000-0000-00004A780000}"/>
    <cellStyle name="Separador de milhares 10 11 3" xfId="30646" xr:uid="{00000000-0005-0000-0000-00004B780000}"/>
    <cellStyle name="Separador de milhares 10 11 3 2" xfId="30647" xr:uid="{00000000-0005-0000-0000-00004C780000}"/>
    <cellStyle name="Separador de milhares 10 11 3 2 2" xfId="30648" xr:uid="{00000000-0005-0000-0000-00004D780000}"/>
    <cellStyle name="Separador de milhares 10 11 3 3" xfId="30649" xr:uid="{00000000-0005-0000-0000-00004E780000}"/>
    <cellStyle name="Separador de milhares 10 11 4" xfId="30650" xr:uid="{00000000-0005-0000-0000-00004F780000}"/>
    <cellStyle name="Separador de milhares 10 11 4 2" xfId="30651" xr:uid="{00000000-0005-0000-0000-000050780000}"/>
    <cellStyle name="Separador de milhares 10 11 5" xfId="30652" xr:uid="{00000000-0005-0000-0000-000051780000}"/>
    <cellStyle name="Separador de milhares 10 12" xfId="30653" xr:uid="{00000000-0005-0000-0000-000052780000}"/>
    <cellStyle name="Separador de milhares 10 12 2" xfId="30654" xr:uid="{00000000-0005-0000-0000-000053780000}"/>
    <cellStyle name="Separador de milhares 10 12 2 2" xfId="30655" xr:uid="{00000000-0005-0000-0000-000054780000}"/>
    <cellStyle name="Separador de milhares 10 12 2 2 2" xfId="30656" xr:uid="{00000000-0005-0000-0000-000055780000}"/>
    <cellStyle name="Separador de milhares 10 12 2 3" xfId="30657" xr:uid="{00000000-0005-0000-0000-000056780000}"/>
    <cellStyle name="Separador de milhares 10 12 3" xfId="30658" xr:uid="{00000000-0005-0000-0000-000057780000}"/>
    <cellStyle name="Separador de milhares 10 12 3 2" xfId="30659" xr:uid="{00000000-0005-0000-0000-000058780000}"/>
    <cellStyle name="Separador de milhares 10 12 3 2 2" xfId="30660" xr:uid="{00000000-0005-0000-0000-000059780000}"/>
    <cellStyle name="Separador de milhares 10 12 3 3" xfId="30661" xr:uid="{00000000-0005-0000-0000-00005A780000}"/>
    <cellStyle name="Separador de milhares 10 12 4" xfId="30662" xr:uid="{00000000-0005-0000-0000-00005B780000}"/>
    <cellStyle name="Separador de milhares 10 12 4 2" xfId="30663" xr:uid="{00000000-0005-0000-0000-00005C780000}"/>
    <cellStyle name="Separador de milhares 10 12 5" xfId="30664" xr:uid="{00000000-0005-0000-0000-00005D780000}"/>
    <cellStyle name="Separador de milhares 10 13" xfId="30665" xr:uid="{00000000-0005-0000-0000-00005E780000}"/>
    <cellStyle name="Separador de milhares 10 13 2" xfId="30666" xr:uid="{00000000-0005-0000-0000-00005F780000}"/>
    <cellStyle name="Separador de milhares 10 13 2 2" xfId="30667" xr:uid="{00000000-0005-0000-0000-000060780000}"/>
    <cellStyle name="Separador de milhares 10 13 2 2 2" xfId="30668" xr:uid="{00000000-0005-0000-0000-000061780000}"/>
    <cellStyle name="Separador de milhares 10 13 2 3" xfId="30669" xr:uid="{00000000-0005-0000-0000-000062780000}"/>
    <cellStyle name="Separador de milhares 10 13 3" xfId="30670" xr:uid="{00000000-0005-0000-0000-000063780000}"/>
    <cellStyle name="Separador de milhares 10 13 3 2" xfId="30671" xr:uid="{00000000-0005-0000-0000-000064780000}"/>
    <cellStyle name="Separador de milhares 10 13 3 2 2" xfId="30672" xr:uid="{00000000-0005-0000-0000-000065780000}"/>
    <cellStyle name="Separador de milhares 10 13 3 3" xfId="30673" xr:uid="{00000000-0005-0000-0000-000066780000}"/>
    <cellStyle name="Separador de milhares 10 13 4" xfId="30674" xr:uid="{00000000-0005-0000-0000-000067780000}"/>
    <cellStyle name="Separador de milhares 10 13 4 2" xfId="30675" xr:uid="{00000000-0005-0000-0000-000068780000}"/>
    <cellStyle name="Separador de milhares 10 13 5" xfId="30676" xr:uid="{00000000-0005-0000-0000-000069780000}"/>
    <cellStyle name="Separador de milhares 10 14" xfId="30677" xr:uid="{00000000-0005-0000-0000-00006A780000}"/>
    <cellStyle name="Separador de milhares 10 14 2" xfId="30678" xr:uid="{00000000-0005-0000-0000-00006B780000}"/>
    <cellStyle name="Separador de milhares 10 14 2 2" xfId="30679" xr:uid="{00000000-0005-0000-0000-00006C780000}"/>
    <cellStyle name="Separador de milhares 10 14 2 2 2" xfId="30680" xr:uid="{00000000-0005-0000-0000-00006D780000}"/>
    <cellStyle name="Separador de milhares 10 14 2 3" xfId="30681" xr:uid="{00000000-0005-0000-0000-00006E780000}"/>
    <cellStyle name="Separador de milhares 10 14 3" xfId="30682" xr:uid="{00000000-0005-0000-0000-00006F780000}"/>
    <cellStyle name="Separador de milhares 10 14 3 2" xfId="30683" xr:uid="{00000000-0005-0000-0000-000070780000}"/>
    <cellStyle name="Separador de milhares 10 14 3 2 2" xfId="30684" xr:uid="{00000000-0005-0000-0000-000071780000}"/>
    <cellStyle name="Separador de milhares 10 14 3 3" xfId="30685" xr:uid="{00000000-0005-0000-0000-000072780000}"/>
    <cellStyle name="Separador de milhares 10 14 4" xfId="30686" xr:uid="{00000000-0005-0000-0000-000073780000}"/>
    <cellStyle name="Separador de milhares 10 14 4 2" xfId="30687" xr:uid="{00000000-0005-0000-0000-000074780000}"/>
    <cellStyle name="Separador de milhares 10 14 5" xfId="30688" xr:uid="{00000000-0005-0000-0000-000075780000}"/>
    <cellStyle name="Separador de milhares 10 15" xfId="30689" xr:uid="{00000000-0005-0000-0000-000076780000}"/>
    <cellStyle name="Separador de milhares 10 15 2" xfId="30690" xr:uid="{00000000-0005-0000-0000-000077780000}"/>
    <cellStyle name="Separador de milhares 10 15 2 2" xfId="30691" xr:uid="{00000000-0005-0000-0000-000078780000}"/>
    <cellStyle name="Separador de milhares 10 15 2 2 2" xfId="30692" xr:uid="{00000000-0005-0000-0000-000079780000}"/>
    <cellStyle name="Separador de milhares 10 15 2 3" xfId="30693" xr:uid="{00000000-0005-0000-0000-00007A780000}"/>
    <cellStyle name="Separador de milhares 10 15 3" xfId="30694" xr:uid="{00000000-0005-0000-0000-00007B780000}"/>
    <cellStyle name="Separador de milhares 10 15 3 2" xfId="30695" xr:uid="{00000000-0005-0000-0000-00007C780000}"/>
    <cellStyle name="Separador de milhares 10 15 3 2 2" xfId="30696" xr:uid="{00000000-0005-0000-0000-00007D780000}"/>
    <cellStyle name="Separador de milhares 10 15 3 3" xfId="30697" xr:uid="{00000000-0005-0000-0000-00007E780000}"/>
    <cellStyle name="Separador de milhares 10 15 4" xfId="30698" xr:uid="{00000000-0005-0000-0000-00007F780000}"/>
    <cellStyle name="Separador de milhares 10 15 4 2" xfId="30699" xr:uid="{00000000-0005-0000-0000-000080780000}"/>
    <cellStyle name="Separador de milhares 10 15 5" xfId="30700" xr:uid="{00000000-0005-0000-0000-000081780000}"/>
    <cellStyle name="Separador de milhares 10 16" xfId="30701" xr:uid="{00000000-0005-0000-0000-000082780000}"/>
    <cellStyle name="Separador de milhares 10 16 2" xfId="30702" xr:uid="{00000000-0005-0000-0000-000083780000}"/>
    <cellStyle name="Separador de milhares 10 16 2 2" xfId="30703" xr:uid="{00000000-0005-0000-0000-000084780000}"/>
    <cellStyle name="Separador de milhares 10 16 3" xfId="30704" xr:uid="{00000000-0005-0000-0000-000085780000}"/>
    <cellStyle name="Separador de milhares 10 17" xfId="30705" xr:uid="{00000000-0005-0000-0000-000086780000}"/>
    <cellStyle name="Separador de milhares 10 17 2" xfId="30706" xr:uid="{00000000-0005-0000-0000-000087780000}"/>
    <cellStyle name="Separador de milhares 10 17 2 2" xfId="30707" xr:uid="{00000000-0005-0000-0000-000088780000}"/>
    <cellStyle name="Separador de milhares 10 17 3" xfId="30708" xr:uid="{00000000-0005-0000-0000-000089780000}"/>
    <cellStyle name="Separador de milhares 10 18" xfId="30709" xr:uid="{00000000-0005-0000-0000-00008A780000}"/>
    <cellStyle name="Separador de milhares 10 18 2" xfId="30710" xr:uid="{00000000-0005-0000-0000-00008B780000}"/>
    <cellStyle name="Separador de milhares 10 19" xfId="30711" xr:uid="{00000000-0005-0000-0000-00008C780000}"/>
    <cellStyle name="Separador de milhares 10 2" xfId="30712" xr:uid="{00000000-0005-0000-0000-00008D780000}"/>
    <cellStyle name="Separador de milhares 10 2 10" xfId="30713" xr:uid="{00000000-0005-0000-0000-00008E780000}"/>
    <cellStyle name="Separador de milhares 10 2 10 2" xfId="30714" xr:uid="{00000000-0005-0000-0000-00008F780000}"/>
    <cellStyle name="Separador de milhares 10 2 10 2 2" xfId="30715" xr:uid="{00000000-0005-0000-0000-000090780000}"/>
    <cellStyle name="Separador de milhares 10 2 10 2 2 2" xfId="30716" xr:uid="{00000000-0005-0000-0000-000091780000}"/>
    <cellStyle name="Separador de milhares 10 2 10 2 2 3" xfId="30717" xr:uid="{00000000-0005-0000-0000-000092780000}"/>
    <cellStyle name="Separador de milhares 10 2 10 2 3" xfId="30718" xr:uid="{00000000-0005-0000-0000-000093780000}"/>
    <cellStyle name="Separador de milhares 10 2 10 2 4" xfId="30719" xr:uid="{00000000-0005-0000-0000-000094780000}"/>
    <cellStyle name="Separador de milhares 10 2 10 3" xfId="30720" xr:uid="{00000000-0005-0000-0000-000095780000}"/>
    <cellStyle name="Separador de milhares 10 2 10 3 2" xfId="30721" xr:uid="{00000000-0005-0000-0000-000096780000}"/>
    <cellStyle name="Separador de milhares 10 2 10 3 2 2" xfId="30722" xr:uid="{00000000-0005-0000-0000-000097780000}"/>
    <cellStyle name="Separador de milhares 10 2 10 3 2 3" xfId="30723" xr:uid="{00000000-0005-0000-0000-000098780000}"/>
    <cellStyle name="Separador de milhares 10 2 10 3 3" xfId="30724" xr:uid="{00000000-0005-0000-0000-000099780000}"/>
    <cellStyle name="Separador de milhares 10 2 10 3 4" xfId="30725" xr:uid="{00000000-0005-0000-0000-00009A780000}"/>
    <cellStyle name="Separador de milhares 10 2 10 4" xfId="30726" xr:uid="{00000000-0005-0000-0000-00009B780000}"/>
    <cellStyle name="Separador de milhares 10 2 10 4 2" xfId="30727" xr:uid="{00000000-0005-0000-0000-00009C780000}"/>
    <cellStyle name="Separador de milhares 10 2 10 4 2 2" xfId="30728" xr:uid="{00000000-0005-0000-0000-00009D780000}"/>
    <cellStyle name="Separador de milhares 10 2 10 4 2 3" xfId="30729" xr:uid="{00000000-0005-0000-0000-00009E780000}"/>
    <cellStyle name="Separador de milhares 10 2 10 4 3" xfId="30730" xr:uid="{00000000-0005-0000-0000-00009F780000}"/>
    <cellStyle name="Separador de milhares 10 2 10 4 4" xfId="30731" xr:uid="{00000000-0005-0000-0000-0000A0780000}"/>
    <cellStyle name="Separador de milhares 10 2 10 5" xfId="30732" xr:uid="{00000000-0005-0000-0000-0000A1780000}"/>
    <cellStyle name="Separador de milhares 10 2 10 5 2" xfId="30733" xr:uid="{00000000-0005-0000-0000-0000A2780000}"/>
    <cellStyle name="Separador de milhares 10 2 10 5 3" xfId="30734" xr:uid="{00000000-0005-0000-0000-0000A3780000}"/>
    <cellStyle name="Separador de milhares 10 2 10 6" xfId="30735" xr:uid="{00000000-0005-0000-0000-0000A4780000}"/>
    <cellStyle name="Separador de milhares 10 2 10 7" xfId="30736" xr:uid="{00000000-0005-0000-0000-0000A5780000}"/>
    <cellStyle name="Separador de milhares 10 2 10 8" xfId="30737" xr:uid="{00000000-0005-0000-0000-0000A6780000}"/>
    <cellStyle name="Separador de milhares 10 2 11" xfId="30738" xr:uid="{00000000-0005-0000-0000-0000A7780000}"/>
    <cellStyle name="Separador de milhares 10 2 11 2" xfId="30739" xr:uid="{00000000-0005-0000-0000-0000A8780000}"/>
    <cellStyle name="Separador de milhares 10 2 11 2 2" xfId="30740" xr:uid="{00000000-0005-0000-0000-0000A9780000}"/>
    <cellStyle name="Separador de milhares 10 2 11 2 3" xfId="30741" xr:uid="{00000000-0005-0000-0000-0000AA780000}"/>
    <cellStyle name="Separador de milhares 10 2 11 3" xfId="30742" xr:uid="{00000000-0005-0000-0000-0000AB780000}"/>
    <cellStyle name="Separador de milhares 10 2 11 4" xfId="30743" xr:uid="{00000000-0005-0000-0000-0000AC780000}"/>
    <cellStyle name="Separador de milhares 10 2 11 5" xfId="30744" xr:uid="{00000000-0005-0000-0000-0000AD780000}"/>
    <cellStyle name="Separador de milhares 10 2 12" xfId="30745" xr:uid="{00000000-0005-0000-0000-0000AE780000}"/>
    <cellStyle name="Separador de milhares 10 2 12 2" xfId="30746" xr:uid="{00000000-0005-0000-0000-0000AF780000}"/>
    <cellStyle name="Separador de milhares 10 2 12 2 2" xfId="30747" xr:uid="{00000000-0005-0000-0000-0000B0780000}"/>
    <cellStyle name="Separador de milhares 10 2 12 2 3" xfId="30748" xr:uid="{00000000-0005-0000-0000-0000B1780000}"/>
    <cellStyle name="Separador de milhares 10 2 12 3" xfId="30749" xr:uid="{00000000-0005-0000-0000-0000B2780000}"/>
    <cellStyle name="Separador de milhares 10 2 12 4" xfId="30750" xr:uid="{00000000-0005-0000-0000-0000B3780000}"/>
    <cellStyle name="Separador de milhares 10 2 13" xfId="30751" xr:uid="{00000000-0005-0000-0000-0000B4780000}"/>
    <cellStyle name="Separador de milhares 10 2 13 2" xfId="30752" xr:uid="{00000000-0005-0000-0000-0000B5780000}"/>
    <cellStyle name="Separador de milhares 10 2 13 2 2" xfId="30753" xr:uid="{00000000-0005-0000-0000-0000B6780000}"/>
    <cellStyle name="Separador de milhares 10 2 13 2 3" xfId="30754" xr:uid="{00000000-0005-0000-0000-0000B7780000}"/>
    <cellStyle name="Separador de milhares 10 2 13 3" xfId="30755" xr:uid="{00000000-0005-0000-0000-0000B8780000}"/>
    <cellStyle name="Separador de milhares 10 2 13 4" xfId="30756" xr:uid="{00000000-0005-0000-0000-0000B9780000}"/>
    <cellStyle name="Separador de milhares 10 2 14" xfId="30757" xr:uid="{00000000-0005-0000-0000-0000BA780000}"/>
    <cellStyle name="Separador de milhares 10 2 14 2" xfId="30758" xr:uid="{00000000-0005-0000-0000-0000BB780000}"/>
    <cellStyle name="Separador de milhares 10 2 14 3" xfId="30759" xr:uid="{00000000-0005-0000-0000-0000BC780000}"/>
    <cellStyle name="Separador de milhares 10 2 15" xfId="30760" xr:uid="{00000000-0005-0000-0000-0000BD780000}"/>
    <cellStyle name="Separador de milhares 10 2 16" xfId="30761" xr:uid="{00000000-0005-0000-0000-0000BE780000}"/>
    <cellStyle name="Separador de milhares 10 2 17" xfId="30762" xr:uid="{00000000-0005-0000-0000-0000BF780000}"/>
    <cellStyle name="Separador de milhares 10 2 18" xfId="30763" xr:uid="{00000000-0005-0000-0000-0000C0780000}"/>
    <cellStyle name="Separador de milhares 10 2 19" xfId="30764" xr:uid="{00000000-0005-0000-0000-0000C1780000}"/>
    <cellStyle name="Separador de milhares 10 2 2" xfId="30765" xr:uid="{00000000-0005-0000-0000-0000C2780000}"/>
    <cellStyle name="Separador de milhares 10 2 2 10" xfId="30766" xr:uid="{00000000-0005-0000-0000-0000C3780000}"/>
    <cellStyle name="Separador de milhares 10 2 2 11" xfId="30767" xr:uid="{00000000-0005-0000-0000-0000C4780000}"/>
    <cellStyle name="Separador de milhares 10 2 2 2" xfId="30768" xr:uid="{00000000-0005-0000-0000-0000C5780000}"/>
    <cellStyle name="Separador de milhares 10 2 2 2 10" xfId="30769" xr:uid="{00000000-0005-0000-0000-0000C6780000}"/>
    <cellStyle name="Separador de milhares 10 2 2 2 2" xfId="30770" xr:uid="{00000000-0005-0000-0000-0000C7780000}"/>
    <cellStyle name="Separador de milhares 10 2 2 2 2 2" xfId="30771" xr:uid="{00000000-0005-0000-0000-0000C8780000}"/>
    <cellStyle name="Separador de milhares 10 2 2 2 2 2 2" xfId="30772" xr:uid="{00000000-0005-0000-0000-0000C9780000}"/>
    <cellStyle name="Separador de milhares 10 2 2 2 2 2 2 2" xfId="30773" xr:uid="{00000000-0005-0000-0000-0000CA780000}"/>
    <cellStyle name="Separador de milhares 10 2 2 2 2 2 2 2 2" xfId="30774" xr:uid="{00000000-0005-0000-0000-0000CB780000}"/>
    <cellStyle name="Separador de milhares 10 2 2 2 2 2 2 2 3" xfId="30775" xr:uid="{00000000-0005-0000-0000-0000CC780000}"/>
    <cellStyle name="Separador de milhares 10 2 2 2 2 2 2 3" xfId="30776" xr:uid="{00000000-0005-0000-0000-0000CD780000}"/>
    <cellStyle name="Separador de milhares 10 2 2 2 2 2 2 4" xfId="30777" xr:uid="{00000000-0005-0000-0000-0000CE780000}"/>
    <cellStyle name="Separador de milhares 10 2 2 2 2 2 3" xfId="30778" xr:uid="{00000000-0005-0000-0000-0000CF780000}"/>
    <cellStyle name="Separador de milhares 10 2 2 2 2 2 3 2" xfId="30779" xr:uid="{00000000-0005-0000-0000-0000D0780000}"/>
    <cellStyle name="Separador de milhares 10 2 2 2 2 2 3 2 2" xfId="30780" xr:uid="{00000000-0005-0000-0000-0000D1780000}"/>
    <cellStyle name="Separador de milhares 10 2 2 2 2 2 3 2 3" xfId="30781" xr:uid="{00000000-0005-0000-0000-0000D2780000}"/>
    <cellStyle name="Separador de milhares 10 2 2 2 2 2 3 3" xfId="30782" xr:uid="{00000000-0005-0000-0000-0000D3780000}"/>
    <cellStyle name="Separador de milhares 10 2 2 2 2 2 3 4" xfId="30783" xr:uid="{00000000-0005-0000-0000-0000D4780000}"/>
    <cellStyle name="Separador de milhares 10 2 2 2 2 2 4" xfId="30784" xr:uid="{00000000-0005-0000-0000-0000D5780000}"/>
    <cellStyle name="Separador de milhares 10 2 2 2 2 2 4 2" xfId="30785" xr:uid="{00000000-0005-0000-0000-0000D6780000}"/>
    <cellStyle name="Separador de milhares 10 2 2 2 2 2 4 2 2" xfId="30786" xr:uid="{00000000-0005-0000-0000-0000D7780000}"/>
    <cellStyle name="Separador de milhares 10 2 2 2 2 2 4 2 3" xfId="30787" xr:uid="{00000000-0005-0000-0000-0000D8780000}"/>
    <cellStyle name="Separador de milhares 10 2 2 2 2 2 4 3" xfId="30788" xr:uid="{00000000-0005-0000-0000-0000D9780000}"/>
    <cellStyle name="Separador de milhares 10 2 2 2 2 2 4 4" xfId="30789" xr:uid="{00000000-0005-0000-0000-0000DA780000}"/>
    <cellStyle name="Separador de milhares 10 2 2 2 2 2 5" xfId="30790" xr:uid="{00000000-0005-0000-0000-0000DB780000}"/>
    <cellStyle name="Separador de milhares 10 2 2 2 2 2 5 2" xfId="30791" xr:uid="{00000000-0005-0000-0000-0000DC780000}"/>
    <cellStyle name="Separador de milhares 10 2 2 2 2 2 5 3" xfId="30792" xr:uid="{00000000-0005-0000-0000-0000DD780000}"/>
    <cellStyle name="Separador de milhares 10 2 2 2 2 2 6" xfId="30793" xr:uid="{00000000-0005-0000-0000-0000DE780000}"/>
    <cellStyle name="Separador de milhares 10 2 2 2 2 2 7" xfId="30794" xr:uid="{00000000-0005-0000-0000-0000DF780000}"/>
    <cellStyle name="Separador de milhares 10 2 2 2 2 3" xfId="30795" xr:uid="{00000000-0005-0000-0000-0000E0780000}"/>
    <cellStyle name="Separador de milhares 10 2 2 2 2 3 2" xfId="30796" xr:uid="{00000000-0005-0000-0000-0000E1780000}"/>
    <cellStyle name="Separador de milhares 10 2 2 2 2 3 2 2" xfId="30797" xr:uid="{00000000-0005-0000-0000-0000E2780000}"/>
    <cellStyle name="Separador de milhares 10 2 2 2 2 3 2 3" xfId="30798" xr:uid="{00000000-0005-0000-0000-0000E3780000}"/>
    <cellStyle name="Separador de milhares 10 2 2 2 2 3 3" xfId="30799" xr:uid="{00000000-0005-0000-0000-0000E4780000}"/>
    <cellStyle name="Separador de milhares 10 2 2 2 2 3 4" xfId="30800" xr:uid="{00000000-0005-0000-0000-0000E5780000}"/>
    <cellStyle name="Separador de milhares 10 2 2 2 2 4" xfId="30801" xr:uid="{00000000-0005-0000-0000-0000E6780000}"/>
    <cellStyle name="Separador de milhares 10 2 2 2 2 4 2" xfId="30802" xr:uid="{00000000-0005-0000-0000-0000E7780000}"/>
    <cellStyle name="Separador de milhares 10 2 2 2 2 4 2 2" xfId="30803" xr:uid="{00000000-0005-0000-0000-0000E8780000}"/>
    <cellStyle name="Separador de milhares 10 2 2 2 2 4 2 3" xfId="30804" xr:uid="{00000000-0005-0000-0000-0000E9780000}"/>
    <cellStyle name="Separador de milhares 10 2 2 2 2 4 3" xfId="30805" xr:uid="{00000000-0005-0000-0000-0000EA780000}"/>
    <cellStyle name="Separador de milhares 10 2 2 2 2 4 4" xfId="30806" xr:uid="{00000000-0005-0000-0000-0000EB780000}"/>
    <cellStyle name="Separador de milhares 10 2 2 2 2 5" xfId="30807" xr:uid="{00000000-0005-0000-0000-0000EC780000}"/>
    <cellStyle name="Separador de milhares 10 2 2 2 2 5 2" xfId="30808" xr:uid="{00000000-0005-0000-0000-0000ED780000}"/>
    <cellStyle name="Separador de milhares 10 2 2 2 2 5 2 2" xfId="30809" xr:uid="{00000000-0005-0000-0000-0000EE780000}"/>
    <cellStyle name="Separador de milhares 10 2 2 2 2 5 2 3" xfId="30810" xr:uid="{00000000-0005-0000-0000-0000EF780000}"/>
    <cellStyle name="Separador de milhares 10 2 2 2 2 5 3" xfId="30811" xr:uid="{00000000-0005-0000-0000-0000F0780000}"/>
    <cellStyle name="Separador de milhares 10 2 2 2 2 5 4" xfId="30812" xr:uid="{00000000-0005-0000-0000-0000F1780000}"/>
    <cellStyle name="Separador de milhares 10 2 2 2 2 6" xfId="30813" xr:uid="{00000000-0005-0000-0000-0000F2780000}"/>
    <cellStyle name="Separador de milhares 10 2 2 2 2 6 2" xfId="30814" xr:uid="{00000000-0005-0000-0000-0000F3780000}"/>
    <cellStyle name="Separador de milhares 10 2 2 2 2 6 3" xfId="30815" xr:uid="{00000000-0005-0000-0000-0000F4780000}"/>
    <cellStyle name="Separador de milhares 10 2 2 2 2 7" xfId="30816" xr:uid="{00000000-0005-0000-0000-0000F5780000}"/>
    <cellStyle name="Separador de milhares 10 2 2 2 2 8" xfId="30817" xr:uid="{00000000-0005-0000-0000-0000F6780000}"/>
    <cellStyle name="Separador de milhares 10 2 2 2 2 9" xfId="30818" xr:uid="{00000000-0005-0000-0000-0000F7780000}"/>
    <cellStyle name="Separador de milhares 10 2 2 2 3" xfId="30819" xr:uid="{00000000-0005-0000-0000-0000F8780000}"/>
    <cellStyle name="Separador de milhares 10 2 2 2 3 2" xfId="30820" xr:uid="{00000000-0005-0000-0000-0000F9780000}"/>
    <cellStyle name="Separador de milhares 10 2 2 2 3 2 2" xfId="30821" xr:uid="{00000000-0005-0000-0000-0000FA780000}"/>
    <cellStyle name="Separador de milhares 10 2 2 2 3 2 2 2" xfId="30822" xr:uid="{00000000-0005-0000-0000-0000FB780000}"/>
    <cellStyle name="Separador de milhares 10 2 2 2 3 2 2 3" xfId="30823" xr:uid="{00000000-0005-0000-0000-0000FC780000}"/>
    <cellStyle name="Separador de milhares 10 2 2 2 3 2 3" xfId="30824" xr:uid="{00000000-0005-0000-0000-0000FD780000}"/>
    <cellStyle name="Separador de milhares 10 2 2 2 3 2 4" xfId="30825" xr:uid="{00000000-0005-0000-0000-0000FE780000}"/>
    <cellStyle name="Separador de milhares 10 2 2 2 3 3" xfId="30826" xr:uid="{00000000-0005-0000-0000-0000FF780000}"/>
    <cellStyle name="Separador de milhares 10 2 2 2 3 3 2" xfId="30827" xr:uid="{00000000-0005-0000-0000-000000790000}"/>
    <cellStyle name="Separador de milhares 10 2 2 2 3 3 2 2" xfId="30828" xr:uid="{00000000-0005-0000-0000-000001790000}"/>
    <cellStyle name="Separador de milhares 10 2 2 2 3 3 2 3" xfId="30829" xr:uid="{00000000-0005-0000-0000-000002790000}"/>
    <cellStyle name="Separador de milhares 10 2 2 2 3 3 3" xfId="30830" xr:uid="{00000000-0005-0000-0000-000003790000}"/>
    <cellStyle name="Separador de milhares 10 2 2 2 3 3 4" xfId="30831" xr:uid="{00000000-0005-0000-0000-000004790000}"/>
    <cellStyle name="Separador de milhares 10 2 2 2 3 4" xfId="30832" xr:uid="{00000000-0005-0000-0000-000005790000}"/>
    <cellStyle name="Separador de milhares 10 2 2 2 3 4 2" xfId="30833" xr:uid="{00000000-0005-0000-0000-000006790000}"/>
    <cellStyle name="Separador de milhares 10 2 2 2 3 4 2 2" xfId="30834" xr:uid="{00000000-0005-0000-0000-000007790000}"/>
    <cellStyle name="Separador de milhares 10 2 2 2 3 4 2 3" xfId="30835" xr:uid="{00000000-0005-0000-0000-000008790000}"/>
    <cellStyle name="Separador de milhares 10 2 2 2 3 4 3" xfId="30836" xr:uid="{00000000-0005-0000-0000-000009790000}"/>
    <cellStyle name="Separador de milhares 10 2 2 2 3 4 4" xfId="30837" xr:uid="{00000000-0005-0000-0000-00000A790000}"/>
    <cellStyle name="Separador de milhares 10 2 2 2 3 5" xfId="30838" xr:uid="{00000000-0005-0000-0000-00000B790000}"/>
    <cellStyle name="Separador de milhares 10 2 2 2 3 5 2" xfId="30839" xr:uid="{00000000-0005-0000-0000-00000C790000}"/>
    <cellStyle name="Separador de milhares 10 2 2 2 3 5 3" xfId="30840" xr:uid="{00000000-0005-0000-0000-00000D790000}"/>
    <cellStyle name="Separador de milhares 10 2 2 2 3 6" xfId="30841" xr:uid="{00000000-0005-0000-0000-00000E790000}"/>
    <cellStyle name="Separador de milhares 10 2 2 2 3 7" xfId="30842" xr:uid="{00000000-0005-0000-0000-00000F790000}"/>
    <cellStyle name="Separador de milhares 10 2 2 2 4" xfId="30843" xr:uid="{00000000-0005-0000-0000-000010790000}"/>
    <cellStyle name="Separador de milhares 10 2 2 2 4 2" xfId="30844" xr:uid="{00000000-0005-0000-0000-000011790000}"/>
    <cellStyle name="Separador de milhares 10 2 2 2 4 2 2" xfId="30845" xr:uid="{00000000-0005-0000-0000-000012790000}"/>
    <cellStyle name="Separador de milhares 10 2 2 2 4 2 3" xfId="30846" xr:uid="{00000000-0005-0000-0000-000013790000}"/>
    <cellStyle name="Separador de milhares 10 2 2 2 4 3" xfId="30847" xr:uid="{00000000-0005-0000-0000-000014790000}"/>
    <cellStyle name="Separador de milhares 10 2 2 2 4 4" xfId="30848" xr:uid="{00000000-0005-0000-0000-000015790000}"/>
    <cellStyle name="Separador de milhares 10 2 2 2 5" xfId="30849" xr:uid="{00000000-0005-0000-0000-000016790000}"/>
    <cellStyle name="Separador de milhares 10 2 2 2 5 2" xfId="30850" xr:uid="{00000000-0005-0000-0000-000017790000}"/>
    <cellStyle name="Separador de milhares 10 2 2 2 5 2 2" xfId="30851" xr:uid="{00000000-0005-0000-0000-000018790000}"/>
    <cellStyle name="Separador de milhares 10 2 2 2 5 2 3" xfId="30852" xr:uid="{00000000-0005-0000-0000-000019790000}"/>
    <cellStyle name="Separador de milhares 10 2 2 2 5 3" xfId="30853" xr:uid="{00000000-0005-0000-0000-00001A790000}"/>
    <cellStyle name="Separador de milhares 10 2 2 2 5 4" xfId="30854" xr:uid="{00000000-0005-0000-0000-00001B790000}"/>
    <cellStyle name="Separador de milhares 10 2 2 2 6" xfId="30855" xr:uid="{00000000-0005-0000-0000-00001C790000}"/>
    <cellStyle name="Separador de milhares 10 2 2 2 6 2" xfId="30856" xr:uid="{00000000-0005-0000-0000-00001D790000}"/>
    <cellStyle name="Separador de milhares 10 2 2 2 6 2 2" xfId="30857" xr:uid="{00000000-0005-0000-0000-00001E790000}"/>
    <cellStyle name="Separador de milhares 10 2 2 2 6 2 3" xfId="30858" xr:uid="{00000000-0005-0000-0000-00001F790000}"/>
    <cellStyle name="Separador de milhares 10 2 2 2 6 3" xfId="30859" xr:uid="{00000000-0005-0000-0000-000020790000}"/>
    <cellStyle name="Separador de milhares 10 2 2 2 6 4" xfId="30860" xr:uid="{00000000-0005-0000-0000-000021790000}"/>
    <cellStyle name="Separador de milhares 10 2 2 2 7" xfId="30861" xr:uid="{00000000-0005-0000-0000-000022790000}"/>
    <cellStyle name="Separador de milhares 10 2 2 2 7 2" xfId="30862" xr:uid="{00000000-0005-0000-0000-000023790000}"/>
    <cellStyle name="Separador de milhares 10 2 2 2 7 3" xfId="30863" xr:uid="{00000000-0005-0000-0000-000024790000}"/>
    <cellStyle name="Separador de milhares 10 2 2 2 8" xfId="30864" xr:uid="{00000000-0005-0000-0000-000025790000}"/>
    <cellStyle name="Separador de milhares 10 2 2 2 9" xfId="30865" xr:uid="{00000000-0005-0000-0000-000026790000}"/>
    <cellStyle name="Separador de milhares 10 2 2 3" xfId="30866" xr:uid="{00000000-0005-0000-0000-000027790000}"/>
    <cellStyle name="Separador de milhares 10 2 2 3 10" xfId="30867" xr:uid="{00000000-0005-0000-0000-000028790000}"/>
    <cellStyle name="Separador de milhares 10 2 2 3 2" xfId="30868" xr:uid="{00000000-0005-0000-0000-000029790000}"/>
    <cellStyle name="Separador de milhares 10 2 2 3 2 2" xfId="30869" xr:uid="{00000000-0005-0000-0000-00002A790000}"/>
    <cellStyle name="Separador de milhares 10 2 2 3 2 2 2" xfId="30870" xr:uid="{00000000-0005-0000-0000-00002B790000}"/>
    <cellStyle name="Separador de milhares 10 2 2 3 2 2 2 2" xfId="30871" xr:uid="{00000000-0005-0000-0000-00002C790000}"/>
    <cellStyle name="Separador de milhares 10 2 2 3 2 2 2 3" xfId="30872" xr:uid="{00000000-0005-0000-0000-00002D790000}"/>
    <cellStyle name="Separador de milhares 10 2 2 3 2 2 3" xfId="30873" xr:uid="{00000000-0005-0000-0000-00002E790000}"/>
    <cellStyle name="Separador de milhares 10 2 2 3 2 2 4" xfId="30874" xr:uid="{00000000-0005-0000-0000-00002F790000}"/>
    <cellStyle name="Separador de milhares 10 2 2 3 2 3" xfId="30875" xr:uid="{00000000-0005-0000-0000-000030790000}"/>
    <cellStyle name="Separador de milhares 10 2 2 3 2 3 2" xfId="30876" xr:uid="{00000000-0005-0000-0000-000031790000}"/>
    <cellStyle name="Separador de milhares 10 2 2 3 2 3 2 2" xfId="30877" xr:uid="{00000000-0005-0000-0000-000032790000}"/>
    <cellStyle name="Separador de milhares 10 2 2 3 2 3 2 3" xfId="30878" xr:uid="{00000000-0005-0000-0000-000033790000}"/>
    <cellStyle name="Separador de milhares 10 2 2 3 2 3 3" xfId="30879" xr:uid="{00000000-0005-0000-0000-000034790000}"/>
    <cellStyle name="Separador de milhares 10 2 2 3 2 3 4" xfId="30880" xr:uid="{00000000-0005-0000-0000-000035790000}"/>
    <cellStyle name="Separador de milhares 10 2 2 3 2 4" xfId="30881" xr:uid="{00000000-0005-0000-0000-000036790000}"/>
    <cellStyle name="Separador de milhares 10 2 2 3 2 4 2" xfId="30882" xr:uid="{00000000-0005-0000-0000-000037790000}"/>
    <cellStyle name="Separador de milhares 10 2 2 3 2 4 2 2" xfId="30883" xr:uid="{00000000-0005-0000-0000-000038790000}"/>
    <cellStyle name="Separador de milhares 10 2 2 3 2 4 2 3" xfId="30884" xr:uid="{00000000-0005-0000-0000-000039790000}"/>
    <cellStyle name="Separador de milhares 10 2 2 3 2 4 3" xfId="30885" xr:uid="{00000000-0005-0000-0000-00003A790000}"/>
    <cellStyle name="Separador de milhares 10 2 2 3 2 4 4" xfId="30886" xr:uid="{00000000-0005-0000-0000-00003B790000}"/>
    <cellStyle name="Separador de milhares 10 2 2 3 2 5" xfId="30887" xr:uid="{00000000-0005-0000-0000-00003C790000}"/>
    <cellStyle name="Separador de milhares 10 2 2 3 2 5 2" xfId="30888" xr:uid="{00000000-0005-0000-0000-00003D790000}"/>
    <cellStyle name="Separador de milhares 10 2 2 3 2 5 3" xfId="30889" xr:uid="{00000000-0005-0000-0000-00003E790000}"/>
    <cellStyle name="Separador de milhares 10 2 2 3 2 6" xfId="30890" xr:uid="{00000000-0005-0000-0000-00003F790000}"/>
    <cellStyle name="Separador de milhares 10 2 2 3 2 7" xfId="30891" xr:uid="{00000000-0005-0000-0000-000040790000}"/>
    <cellStyle name="Separador de milhares 10 2 2 3 3" xfId="30892" xr:uid="{00000000-0005-0000-0000-000041790000}"/>
    <cellStyle name="Separador de milhares 10 2 2 3 4" xfId="30893" xr:uid="{00000000-0005-0000-0000-000042790000}"/>
    <cellStyle name="Separador de milhares 10 2 2 3 4 2" xfId="30894" xr:uid="{00000000-0005-0000-0000-000043790000}"/>
    <cellStyle name="Separador de milhares 10 2 2 3 4 2 2" xfId="30895" xr:uid="{00000000-0005-0000-0000-000044790000}"/>
    <cellStyle name="Separador de milhares 10 2 2 3 4 2 3" xfId="30896" xr:uid="{00000000-0005-0000-0000-000045790000}"/>
    <cellStyle name="Separador de milhares 10 2 2 3 4 3" xfId="30897" xr:uid="{00000000-0005-0000-0000-000046790000}"/>
    <cellStyle name="Separador de milhares 10 2 2 3 4 4" xfId="30898" xr:uid="{00000000-0005-0000-0000-000047790000}"/>
    <cellStyle name="Separador de milhares 10 2 2 3 5" xfId="30899" xr:uid="{00000000-0005-0000-0000-000048790000}"/>
    <cellStyle name="Separador de milhares 10 2 2 3 5 2" xfId="30900" xr:uid="{00000000-0005-0000-0000-000049790000}"/>
    <cellStyle name="Separador de milhares 10 2 2 3 5 2 2" xfId="30901" xr:uid="{00000000-0005-0000-0000-00004A790000}"/>
    <cellStyle name="Separador de milhares 10 2 2 3 5 2 3" xfId="30902" xr:uid="{00000000-0005-0000-0000-00004B790000}"/>
    <cellStyle name="Separador de milhares 10 2 2 3 5 3" xfId="30903" xr:uid="{00000000-0005-0000-0000-00004C790000}"/>
    <cellStyle name="Separador de milhares 10 2 2 3 5 4" xfId="30904" xr:uid="{00000000-0005-0000-0000-00004D790000}"/>
    <cellStyle name="Separador de milhares 10 2 2 3 6" xfId="30905" xr:uid="{00000000-0005-0000-0000-00004E790000}"/>
    <cellStyle name="Separador de milhares 10 2 2 3 6 2" xfId="30906" xr:uid="{00000000-0005-0000-0000-00004F790000}"/>
    <cellStyle name="Separador de milhares 10 2 2 3 6 2 2" xfId="30907" xr:uid="{00000000-0005-0000-0000-000050790000}"/>
    <cellStyle name="Separador de milhares 10 2 2 3 6 2 3" xfId="30908" xr:uid="{00000000-0005-0000-0000-000051790000}"/>
    <cellStyle name="Separador de milhares 10 2 2 3 6 3" xfId="30909" xr:uid="{00000000-0005-0000-0000-000052790000}"/>
    <cellStyle name="Separador de milhares 10 2 2 3 6 4" xfId="30910" xr:uid="{00000000-0005-0000-0000-000053790000}"/>
    <cellStyle name="Separador de milhares 10 2 2 3 7" xfId="30911" xr:uid="{00000000-0005-0000-0000-000054790000}"/>
    <cellStyle name="Separador de milhares 10 2 2 3 7 2" xfId="30912" xr:uid="{00000000-0005-0000-0000-000055790000}"/>
    <cellStyle name="Separador de milhares 10 2 2 3 7 3" xfId="30913" xr:uid="{00000000-0005-0000-0000-000056790000}"/>
    <cellStyle name="Separador de milhares 10 2 2 3 8" xfId="30914" xr:uid="{00000000-0005-0000-0000-000057790000}"/>
    <cellStyle name="Separador de milhares 10 2 2 3 9" xfId="30915" xr:uid="{00000000-0005-0000-0000-000058790000}"/>
    <cellStyle name="Separador de milhares 10 2 2 4" xfId="30916" xr:uid="{00000000-0005-0000-0000-000059790000}"/>
    <cellStyle name="Separador de milhares 10 2 2 4 2" xfId="30917" xr:uid="{00000000-0005-0000-0000-00005A790000}"/>
    <cellStyle name="Separador de milhares 10 2 2 4 2 2" xfId="30918" xr:uid="{00000000-0005-0000-0000-00005B790000}"/>
    <cellStyle name="Separador de milhares 10 2 2 4 2 2 2" xfId="30919" xr:uid="{00000000-0005-0000-0000-00005C790000}"/>
    <cellStyle name="Separador de milhares 10 2 2 4 2 2 3" xfId="30920" xr:uid="{00000000-0005-0000-0000-00005D790000}"/>
    <cellStyle name="Separador de milhares 10 2 2 4 2 3" xfId="30921" xr:uid="{00000000-0005-0000-0000-00005E790000}"/>
    <cellStyle name="Separador de milhares 10 2 2 4 2 4" xfId="30922" xr:uid="{00000000-0005-0000-0000-00005F790000}"/>
    <cellStyle name="Separador de milhares 10 2 2 4 3" xfId="30923" xr:uid="{00000000-0005-0000-0000-000060790000}"/>
    <cellStyle name="Separador de milhares 10 2 2 4 3 2" xfId="30924" xr:uid="{00000000-0005-0000-0000-000061790000}"/>
    <cellStyle name="Separador de milhares 10 2 2 4 3 2 2" xfId="30925" xr:uid="{00000000-0005-0000-0000-000062790000}"/>
    <cellStyle name="Separador de milhares 10 2 2 4 3 2 3" xfId="30926" xr:uid="{00000000-0005-0000-0000-000063790000}"/>
    <cellStyle name="Separador de milhares 10 2 2 4 3 3" xfId="30927" xr:uid="{00000000-0005-0000-0000-000064790000}"/>
    <cellStyle name="Separador de milhares 10 2 2 4 3 4" xfId="30928" xr:uid="{00000000-0005-0000-0000-000065790000}"/>
    <cellStyle name="Separador de milhares 10 2 2 4 4" xfId="30929" xr:uid="{00000000-0005-0000-0000-000066790000}"/>
    <cellStyle name="Separador de milhares 10 2 2 4 4 2" xfId="30930" xr:uid="{00000000-0005-0000-0000-000067790000}"/>
    <cellStyle name="Separador de milhares 10 2 2 4 4 2 2" xfId="30931" xr:uid="{00000000-0005-0000-0000-000068790000}"/>
    <cellStyle name="Separador de milhares 10 2 2 4 4 2 3" xfId="30932" xr:uid="{00000000-0005-0000-0000-000069790000}"/>
    <cellStyle name="Separador de milhares 10 2 2 4 4 3" xfId="30933" xr:uid="{00000000-0005-0000-0000-00006A790000}"/>
    <cellStyle name="Separador de milhares 10 2 2 4 4 4" xfId="30934" xr:uid="{00000000-0005-0000-0000-00006B790000}"/>
    <cellStyle name="Separador de milhares 10 2 2 4 5" xfId="30935" xr:uid="{00000000-0005-0000-0000-00006C790000}"/>
    <cellStyle name="Separador de milhares 10 2 2 4 5 2" xfId="30936" xr:uid="{00000000-0005-0000-0000-00006D790000}"/>
    <cellStyle name="Separador de milhares 10 2 2 4 5 3" xfId="30937" xr:uid="{00000000-0005-0000-0000-00006E790000}"/>
    <cellStyle name="Separador de milhares 10 2 2 4 6" xfId="30938" xr:uid="{00000000-0005-0000-0000-00006F790000}"/>
    <cellStyle name="Separador de milhares 10 2 2 4 7" xfId="30939" xr:uid="{00000000-0005-0000-0000-000070790000}"/>
    <cellStyle name="Separador de milhares 10 2 2 4 8" xfId="30940" xr:uid="{00000000-0005-0000-0000-000071790000}"/>
    <cellStyle name="Separador de milhares 10 2 2 5" xfId="30941" xr:uid="{00000000-0005-0000-0000-000072790000}"/>
    <cellStyle name="Separador de milhares 10 2 2 5 2" xfId="30942" xr:uid="{00000000-0005-0000-0000-000073790000}"/>
    <cellStyle name="Separador de milhares 10 2 2 5 2 2" xfId="30943" xr:uid="{00000000-0005-0000-0000-000074790000}"/>
    <cellStyle name="Separador de milhares 10 2 2 5 2 3" xfId="30944" xr:uid="{00000000-0005-0000-0000-000075790000}"/>
    <cellStyle name="Separador de milhares 10 2 2 5 3" xfId="30945" xr:uid="{00000000-0005-0000-0000-000076790000}"/>
    <cellStyle name="Separador de milhares 10 2 2 5 4" xfId="30946" xr:uid="{00000000-0005-0000-0000-000077790000}"/>
    <cellStyle name="Separador de milhares 10 2 2 6" xfId="30947" xr:uid="{00000000-0005-0000-0000-000078790000}"/>
    <cellStyle name="Separador de milhares 10 2 2 6 2" xfId="30948" xr:uid="{00000000-0005-0000-0000-000079790000}"/>
    <cellStyle name="Separador de milhares 10 2 2 6 2 2" xfId="30949" xr:uid="{00000000-0005-0000-0000-00007A790000}"/>
    <cellStyle name="Separador de milhares 10 2 2 6 2 3" xfId="30950" xr:uid="{00000000-0005-0000-0000-00007B790000}"/>
    <cellStyle name="Separador de milhares 10 2 2 6 3" xfId="30951" xr:uid="{00000000-0005-0000-0000-00007C790000}"/>
    <cellStyle name="Separador de milhares 10 2 2 6 4" xfId="30952" xr:uid="{00000000-0005-0000-0000-00007D790000}"/>
    <cellStyle name="Separador de milhares 10 2 2 7" xfId="30953" xr:uid="{00000000-0005-0000-0000-00007E790000}"/>
    <cellStyle name="Separador de milhares 10 2 2 7 2" xfId="30954" xr:uid="{00000000-0005-0000-0000-00007F790000}"/>
    <cellStyle name="Separador de milhares 10 2 2 7 2 2" xfId="30955" xr:uid="{00000000-0005-0000-0000-000080790000}"/>
    <cellStyle name="Separador de milhares 10 2 2 7 2 3" xfId="30956" xr:uid="{00000000-0005-0000-0000-000081790000}"/>
    <cellStyle name="Separador de milhares 10 2 2 7 3" xfId="30957" xr:uid="{00000000-0005-0000-0000-000082790000}"/>
    <cellStyle name="Separador de milhares 10 2 2 7 4" xfId="30958" xr:uid="{00000000-0005-0000-0000-000083790000}"/>
    <cellStyle name="Separador de milhares 10 2 2 8" xfId="30959" xr:uid="{00000000-0005-0000-0000-000084790000}"/>
    <cellStyle name="Separador de milhares 10 2 2 8 2" xfId="30960" xr:uid="{00000000-0005-0000-0000-000085790000}"/>
    <cellStyle name="Separador de milhares 10 2 2 8 3" xfId="30961" xr:uid="{00000000-0005-0000-0000-000086790000}"/>
    <cellStyle name="Separador de milhares 10 2 2 9" xfId="30962" xr:uid="{00000000-0005-0000-0000-000087790000}"/>
    <cellStyle name="Separador de milhares 10 2 20" xfId="30963" xr:uid="{00000000-0005-0000-0000-000088790000}"/>
    <cellStyle name="Separador de milhares 10 2 21" xfId="30964" xr:uid="{00000000-0005-0000-0000-000089790000}"/>
    <cellStyle name="Separador de milhares 10 2 3" xfId="30965" xr:uid="{00000000-0005-0000-0000-00008A790000}"/>
    <cellStyle name="Separador de milhares 10 2 3 10" xfId="30966" xr:uid="{00000000-0005-0000-0000-00008B790000}"/>
    <cellStyle name="Separador de milhares 10 2 3 11" xfId="30967" xr:uid="{00000000-0005-0000-0000-00008C790000}"/>
    <cellStyle name="Separador de milhares 10 2 3 2" xfId="30968" xr:uid="{00000000-0005-0000-0000-00008D790000}"/>
    <cellStyle name="Separador de milhares 10 2 3 2 2" xfId="30969" xr:uid="{00000000-0005-0000-0000-00008E790000}"/>
    <cellStyle name="Separador de milhares 10 2 3 2 2 2" xfId="30970" xr:uid="{00000000-0005-0000-0000-00008F790000}"/>
    <cellStyle name="Separador de milhares 10 2 3 2 2 2 2" xfId="30971" xr:uid="{00000000-0005-0000-0000-000090790000}"/>
    <cellStyle name="Separador de milhares 10 2 3 2 2 2 2 2" xfId="30972" xr:uid="{00000000-0005-0000-0000-000091790000}"/>
    <cellStyle name="Separador de milhares 10 2 3 2 2 2 2 3" xfId="30973" xr:uid="{00000000-0005-0000-0000-000092790000}"/>
    <cellStyle name="Separador de milhares 10 2 3 2 2 2 3" xfId="30974" xr:uid="{00000000-0005-0000-0000-000093790000}"/>
    <cellStyle name="Separador de milhares 10 2 3 2 2 2 4" xfId="30975" xr:uid="{00000000-0005-0000-0000-000094790000}"/>
    <cellStyle name="Separador de milhares 10 2 3 2 2 3" xfId="30976" xr:uid="{00000000-0005-0000-0000-000095790000}"/>
    <cellStyle name="Separador de milhares 10 2 3 2 2 3 2" xfId="30977" xr:uid="{00000000-0005-0000-0000-000096790000}"/>
    <cellStyle name="Separador de milhares 10 2 3 2 2 3 2 2" xfId="30978" xr:uid="{00000000-0005-0000-0000-000097790000}"/>
    <cellStyle name="Separador de milhares 10 2 3 2 2 3 2 3" xfId="30979" xr:uid="{00000000-0005-0000-0000-000098790000}"/>
    <cellStyle name="Separador de milhares 10 2 3 2 2 3 3" xfId="30980" xr:uid="{00000000-0005-0000-0000-000099790000}"/>
    <cellStyle name="Separador de milhares 10 2 3 2 2 3 4" xfId="30981" xr:uid="{00000000-0005-0000-0000-00009A790000}"/>
    <cellStyle name="Separador de milhares 10 2 3 2 2 4" xfId="30982" xr:uid="{00000000-0005-0000-0000-00009B790000}"/>
    <cellStyle name="Separador de milhares 10 2 3 2 2 4 2" xfId="30983" xr:uid="{00000000-0005-0000-0000-00009C790000}"/>
    <cellStyle name="Separador de milhares 10 2 3 2 2 4 2 2" xfId="30984" xr:uid="{00000000-0005-0000-0000-00009D790000}"/>
    <cellStyle name="Separador de milhares 10 2 3 2 2 4 2 3" xfId="30985" xr:uid="{00000000-0005-0000-0000-00009E790000}"/>
    <cellStyle name="Separador de milhares 10 2 3 2 2 4 3" xfId="30986" xr:uid="{00000000-0005-0000-0000-00009F790000}"/>
    <cellStyle name="Separador de milhares 10 2 3 2 2 4 4" xfId="30987" xr:uid="{00000000-0005-0000-0000-0000A0790000}"/>
    <cellStyle name="Separador de milhares 10 2 3 2 2 5" xfId="30988" xr:uid="{00000000-0005-0000-0000-0000A1790000}"/>
    <cellStyle name="Separador de milhares 10 2 3 2 2 5 2" xfId="30989" xr:uid="{00000000-0005-0000-0000-0000A2790000}"/>
    <cellStyle name="Separador de milhares 10 2 3 2 2 5 3" xfId="30990" xr:uid="{00000000-0005-0000-0000-0000A3790000}"/>
    <cellStyle name="Separador de milhares 10 2 3 2 2 6" xfId="30991" xr:uid="{00000000-0005-0000-0000-0000A4790000}"/>
    <cellStyle name="Separador de milhares 10 2 3 2 2 7" xfId="30992" xr:uid="{00000000-0005-0000-0000-0000A5790000}"/>
    <cellStyle name="Separador de milhares 10 2 3 2 2 8" xfId="30993" xr:uid="{00000000-0005-0000-0000-0000A6790000}"/>
    <cellStyle name="Separador de milhares 10 2 3 2 3" xfId="30994" xr:uid="{00000000-0005-0000-0000-0000A7790000}"/>
    <cellStyle name="Separador de milhares 10 2 3 2 3 2" xfId="30995" xr:uid="{00000000-0005-0000-0000-0000A8790000}"/>
    <cellStyle name="Separador de milhares 10 2 3 2 3 2 2" xfId="30996" xr:uid="{00000000-0005-0000-0000-0000A9790000}"/>
    <cellStyle name="Separador de milhares 10 2 3 2 3 2 3" xfId="30997" xr:uid="{00000000-0005-0000-0000-0000AA790000}"/>
    <cellStyle name="Separador de milhares 10 2 3 2 3 3" xfId="30998" xr:uid="{00000000-0005-0000-0000-0000AB790000}"/>
    <cellStyle name="Separador de milhares 10 2 3 2 3 4" xfId="30999" xr:uid="{00000000-0005-0000-0000-0000AC790000}"/>
    <cellStyle name="Separador de milhares 10 2 3 2 4" xfId="31000" xr:uid="{00000000-0005-0000-0000-0000AD790000}"/>
    <cellStyle name="Separador de milhares 10 2 3 2 4 2" xfId="31001" xr:uid="{00000000-0005-0000-0000-0000AE790000}"/>
    <cellStyle name="Separador de milhares 10 2 3 2 4 2 2" xfId="31002" xr:uid="{00000000-0005-0000-0000-0000AF790000}"/>
    <cellStyle name="Separador de milhares 10 2 3 2 4 2 3" xfId="31003" xr:uid="{00000000-0005-0000-0000-0000B0790000}"/>
    <cellStyle name="Separador de milhares 10 2 3 2 4 3" xfId="31004" xr:uid="{00000000-0005-0000-0000-0000B1790000}"/>
    <cellStyle name="Separador de milhares 10 2 3 2 4 4" xfId="31005" xr:uid="{00000000-0005-0000-0000-0000B2790000}"/>
    <cellStyle name="Separador de milhares 10 2 3 2 5" xfId="31006" xr:uid="{00000000-0005-0000-0000-0000B3790000}"/>
    <cellStyle name="Separador de milhares 10 2 3 2 5 2" xfId="31007" xr:uid="{00000000-0005-0000-0000-0000B4790000}"/>
    <cellStyle name="Separador de milhares 10 2 3 2 5 2 2" xfId="31008" xr:uid="{00000000-0005-0000-0000-0000B5790000}"/>
    <cellStyle name="Separador de milhares 10 2 3 2 5 2 3" xfId="31009" xr:uid="{00000000-0005-0000-0000-0000B6790000}"/>
    <cellStyle name="Separador de milhares 10 2 3 2 5 3" xfId="31010" xr:uid="{00000000-0005-0000-0000-0000B7790000}"/>
    <cellStyle name="Separador de milhares 10 2 3 2 5 4" xfId="31011" xr:uid="{00000000-0005-0000-0000-0000B8790000}"/>
    <cellStyle name="Separador de milhares 10 2 3 2 6" xfId="31012" xr:uid="{00000000-0005-0000-0000-0000B9790000}"/>
    <cellStyle name="Separador de milhares 10 2 3 2 6 2" xfId="31013" xr:uid="{00000000-0005-0000-0000-0000BA790000}"/>
    <cellStyle name="Separador de milhares 10 2 3 2 6 3" xfId="31014" xr:uid="{00000000-0005-0000-0000-0000BB790000}"/>
    <cellStyle name="Separador de milhares 10 2 3 2 7" xfId="31015" xr:uid="{00000000-0005-0000-0000-0000BC790000}"/>
    <cellStyle name="Separador de milhares 10 2 3 2 8" xfId="31016" xr:uid="{00000000-0005-0000-0000-0000BD790000}"/>
    <cellStyle name="Separador de milhares 10 2 3 2 9" xfId="31017" xr:uid="{00000000-0005-0000-0000-0000BE790000}"/>
    <cellStyle name="Separador de milhares 10 2 3 3" xfId="31018" xr:uid="{00000000-0005-0000-0000-0000BF790000}"/>
    <cellStyle name="Separador de milhares 10 2 3 3 2" xfId="31019" xr:uid="{00000000-0005-0000-0000-0000C0790000}"/>
    <cellStyle name="Separador de milhares 10 2 3 3 2 2" xfId="31020" xr:uid="{00000000-0005-0000-0000-0000C1790000}"/>
    <cellStyle name="Separador de milhares 10 2 3 3 2 2 2" xfId="31021" xr:uid="{00000000-0005-0000-0000-0000C2790000}"/>
    <cellStyle name="Separador de milhares 10 2 3 3 2 2 3" xfId="31022" xr:uid="{00000000-0005-0000-0000-0000C3790000}"/>
    <cellStyle name="Separador de milhares 10 2 3 3 2 3" xfId="31023" xr:uid="{00000000-0005-0000-0000-0000C4790000}"/>
    <cellStyle name="Separador de milhares 10 2 3 3 2 4" xfId="31024" xr:uid="{00000000-0005-0000-0000-0000C5790000}"/>
    <cellStyle name="Separador de milhares 10 2 3 3 3" xfId="31025" xr:uid="{00000000-0005-0000-0000-0000C6790000}"/>
    <cellStyle name="Separador de milhares 10 2 3 3 3 2" xfId="31026" xr:uid="{00000000-0005-0000-0000-0000C7790000}"/>
    <cellStyle name="Separador de milhares 10 2 3 3 3 2 2" xfId="31027" xr:uid="{00000000-0005-0000-0000-0000C8790000}"/>
    <cellStyle name="Separador de milhares 10 2 3 3 3 2 3" xfId="31028" xr:uid="{00000000-0005-0000-0000-0000C9790000}"/>
    <cellStyle name="Separador de milhares 10 2 3 3 3 3" xfId="31029" xr:uid="{00000000-0005-0000-0000-0000CA790000}"/>
    <cellStyle name="Separador de milhares 10 2 3 3 3 4" xfId="31030" xr:uid="{00000000-0005-0000-0000-0000CB790000}"/>
    <cellStyle name="Separador de milhares 10 2 3 3 4" xfId="31031" xr:uid="{00000000-0005-0000-0000-0000CC790000}"/>
    <cellStyle name="Separador de milhares 10 2 3 3 4 2" xfId="31032" xr:uid="{00000000-0005-0000-0000-0000CD790000}"/>
    <cellStyle name="Separador de milhares 10 2 3 3 4 2 2" xfId="31033" xr:uid="{00000000-0005-0000-0000-0000CE790000}"/>
    <cellStyle name="Separador de milhares 10 2 3 3 4 2 3" xfId="31034" xr:uid="{00000000-0005-0000-0000-0000CF790000}"/>
    <cellStyle name="Separador de milhares 10 2 3 3 4 3" xfId="31035" xr:uid="{00000000-0005-0000-0000-0000D0790000}"/>
    <cellStyle name="Separador de milhares 10 2 3 3 4 4" xfId="31036" xr:uid="{00000000-0005-0000-0000-0000D1790000}"/>
    <cellStyle name="Separador de milhares 10 2 3 3 5" xfId="31037" xr:uid="{00000000-0005-0000-0000-0000D2790000}"/>
    <cellStyle name="Separador de milhares 10 2 3 3 5 2" xfId="31038" xr:uid="{00000000-0005-0000-0000-0000D3790000}"/>
    <cellStyle name="Separador de milhares 10 2 3 3 5 3" xfId="31039" xr:uid="{00000000-0005-0000-0000-0000D4790000}"/>
    <cellStyle name="Separador de milhares 10 2 3 3 6" xfId="31040" xr:uid="{00000000-0005-0000-0000-0000D5790000}"/>
    <cellStyle name="Separador de milhares 10 2 3 3 7" xfId="31041" xr:uid="{00000000-0005-0000-0000-0000D6790000}"/>
    <cellStyle name="Separador de milhares 10 2 3 3 8" xfId="31042" xr:uid="{00000000-0005-0000-0000-0000D7790000}"/>
    <cellStyle name="Separador de milhares 10 2 3 4" xfId="31043" xr:uid="{00000000-0005-0000-0000-0000D8790000}"/>
    <cellStyle name="Separador de milhares 10 2 3 5" xfId="31044" xr:uid="{00000000-0005-0000-0000-0000D9790000}"/>
    <cellStyle name="Separador de milhares 10 2 3 5 2" xfId="31045" xr:uid="{00000000-0005-0000-0000-0000DA790000}"/>
    <cellStyle name="Separador de milhares 10 2 3 5 2 2" xfId="31046" xr:uid="{00000000-0005-0000-0000-0000DB790000}"/>
    <cellStyle name="Separador de milhares 10 2 3 5 2 3" xfId="31047" xr:uid="{00000000-0005-0000-0000-0000DC790000}"/>
    <cellStyle name="Separador de milhares 10 2 3 5 3" xfId="31048" xr:uid="{00000000-0005-0000-0000-0000DD790000}"/>
    <cellStyle name="Separador de milhares 10 2 3 5 4" xfId="31049" xr:uid="{00000000-0005-0000-0000-0000DE790000}"/>
    <cellStyle name="Separador de milhares 10 2 3 6" xfId="31050" xr:uid="{00000000-0005-0000-0000-0000DF790000}"/>
    <cellStyle name="Separador de milhares 10 2 3 6 2" xfId="31051" xr:uid="{00000000-0005-0000-0000-0000E0790000}"/>
    <cellStyle name="Separador de milhares 10 2 3 6 2 2" xfId="31052" xr:uid="{00000000-0005-0000-0000-0000E1790000}"/>
    <cellStyle name="Separador de milhares 10 2 3 6 2 3" xfId="31053" xr:uid="{00000000-0005-0000-0000-0000E2790000}"/>
    <cellStyle name="Separador de milhares 10 2 3 6 3" xfId="31054" xr:uid="{00000000-0005-0000-0000-0000E3790000}"/>
    <cellStyle name="Separador de milhares 10 2 3 6 4" xfId="31055" xr:uid="{00000000-0005-0000-0000-0000E4790000}"/>
    <cellStyle name="Separador de milhares 10 2 3 7" xfId="31056" xr:uid="{00000000-0005-0000-0000-0000E5790000}"/>
    <cellStyle name="Separador de milhares 10 2 3 7 2" xfId="31057" xr:uid="{00000000-0005-0000-0000-0000E6790000}"/>
    <cellStyle name="Separador de milhares 10 2 3 7 2 2" xfId="31058" xr:uid="{00000000-0005-0000-0000-0000E7790000}"/>
    <cellStyle name="Separador de milhares 10 2 3 7 2 3" xfId="31059" xr:uid="{00000000-0005-0000-0000-0000E8790000}"/>
    <cellStyle name="Separador de milhares 10 2 3 7 3" xfId="31060" xr:uid="{00000000-0005-0000-0000-0000E9790000}"/>
    <cellStyle name="Separador de milhares 10 2 3 7 4" xfId="31061" xr:uid="{00000000-0005-0000-0000-0000EA790000}"/>
    <cellStyle name="Separador de milhares 10 2 3 8" xfId="31062" xr:uid="{00000000-0005-0000-0000-0000EB790000}"/>
    <cellStyle name="Separador de milhares 10 2 3 8 2" xfId="31063" xr:uid="{00000000-0005-0000-0000-0000EC790000}"/>
    <cellStyle name="Separador de milhares 10 2 3 8 3" xfId="31064" xr:uid="{00000000-0005-0000-0000-0000ED790000}"/>
    <cellStyle name="Separador de milhares 10 2 3 9" xfId="31065" xr:uid="{00000000-0005-0000-0000-0000EE790000}"/>
    <cellStyle name="Separador de milhares 10 2 4" xfId="31066" xr:uid="{00000000-0005-0000-0000-0000EF790000}"/>
    <cellStyle name="Separador de milhares 10 2 4 10" xfId="31067" xr:uid="{00000000-0005-0000-0000-0000F0790000}"/>
    <cellStyle name="Separador de milhares 10 2 4 2" xfId="31068" xr:uid="{00000000-0005-0000-0000-0000F1790000}"/>
    <cellStyle name="Separador de milhares 10 2 4 2 2" xfId="31069" xr:uid="{00000000-0005-0000-0000-0000F2790000}"/>
    <cellStyle name="Separador de milhares 10 2 4 2 2 2" xfId="31070" xr:uid="{00000000-0005-0000-0000-0000F3790000}"/>
    <cellStyle name="Separador de milhares 10 2 4 2 2 2 2" xfId="31071" xr:uid="{00000000-0005-0000-0000-0000F4790000}"/>
    <cellStyle name="Separador de milhares 10 2 4 2 2 2 3" xfId="31072" xr:uid="{00000000-0005-0000-0000-0000F5790000}"/>
    <cellStyle name="Separador de milhares 10 2 4 2 2 3" xfId="31073" xr:uid="{00000000-0005-0000-0000-0000F6790000}"/>
    <cellStyle name="Separador de milhares 10 2 4 2 2 4" xfId="31074" xr:uid="{00000000-0005-0000-0000-0000F7790000}"/>
    <cellStyle name="Separador de milhares 10 2 4 2 3" xfId="31075" xr:uid="{00000000-0005-0000-0000-0000F8790000}"/>
    <cellStyle name="Separador de milhares 10 2 4 2 3 2" xfId="31076" xr:uid="{00000000-0005-0000-0000-0000F9790000}"/>
    <cellStyle name="Separador de milhares 10 2 4 2 3 2 2" xfId="31077" xr:uid="{00000000-0005-0000-0000-0000FA790000}"/>
    <cellStyle name="Separador de milhares 10 2 4 2 3 2 3" xfId="31078" xr:uid="{00000000-0005-0000-0000-0000FB790000}"/>
    <cellStyle name="Separador de milhares 10 2 4 2 3 3" xfId="31079" xr:uid="{00000000-0005-0000-0000-0000FC790000}"/>
    <cellStyle name="Separador de milhares 10 2 4 2 3 4" xfId="31080" xr:uid="{00000000-0005-0000-0000-0000FD790000}"/>
    <cellStyle name="Separador de milhares 10 2 4 2 4" xfId="31081" xr:uid="{00000000-0005-0000-0000-0000FE790000}"/>
    <cellStyle name="Separador de milhares 10 2 4 2 4 2" xfId="31082" xr:uid="{00000000-0005-0000-0000-0000FF790000}"/>
    <cellStyle name="Separador de milhares 10 2 4 2 4 2 2" xfId="31083" xr:uid="{00000000-0005-0000-0000-0000007A0000}"/>
    <cellStyle name="Separador de milhares 10 2 4 2 4 2 3" xfId="31084" xr:uid="{00000000-0005-0000-0000-0000017A0000}"/>
    <cellStyle name="Separador de milhares 10 2 4 2 4 3" xfId="31085" xr:uid="{00000000-0005-0000-0000-0000027A0000}"/>
    <cellStyle name="Separador de milhares 10 2 4 2 4 4" xfId="31086" xr:uid="{00000000-0005-0000-0000-0000037A0000}"/>
    <cellStyle name="Separador de milhares 10 2 4 2 5" xfId="31087" xr:uid="{00000000-0005-0000-0000-0000047A0000}"/>
    <cellStyle name="Separador de milhares 10 2 4 2 5 2" xfId="31088" xr:uid="{00000000-0005-0000-0000-0000057A0000}"/>
    <cellStyle name="Separador de milhares 10 2 4 2 5 3" xfId="31089" xr:uid="{00000000-0005-0000-0000-0000067A0000}"/>
    <cellStyle name="Separador de milhares 10 2 4 2 6" xfId="31090" xr:uid="{00000000-0005-0000-0000-0000077A0000}"/>
    <cellStyle name="Separador de milhares 10 2 4 2 7" xfId="31091" xr:uid="{00000000-0005-0000-0000-0000087A0000}"/>
    <cellStyle name="Separador de milhares 10 2 4 2 8" xfId="31092" xr:uid="{00000000-0005-0000-0000-0000097A0000}"/>
    <cellStyle name="Separador de milhares 10 2 4 3" xfId="31093" xr:uid="{00000000-0005-0000-0000-00000A7A0000}"/>
    <cellStyle name="Separador de milhares 10 2 4 4" xfId="31094" xr:uid="{00000000-0005-0000-0000-00000B7A0000}"/>
    <cellStyle name="Separador de milhares 10 2 4 4 2" xfId="31095" xr:uid="{00000000-0005-0000-0000-00000C7A0000}"/>
    <cellStyle name="Separador de milhares 10 2 4 4 2 2" xfId="31096" xr:uid="{00000000-0005-0000-0000-00000D7A0000}"/>
    <cellStyle name="Separador de milhares 10 2 4 4 2 3" xfId="31097" xr:uid="{00000000-0005-0000-0000-00000E7A0000}"/>
    <cellStyle name="Separador de milhares 10 2 4 4 3" xfId="31098" xr:uid="{00000000-0005-0000-0000-00000F7A0000}"/>
    <cellStyle name="Separador de milhares 10 2 4 4 4" xfId="31099" xr:uid="{00000000-0005-0000-0000-0000107A0000}"/>
    <cellStyle name="Separador de milhares 10 2 4 5" xfId="31100" xr:uid="{00000000-0005-0000-0000-0000117A0000}"/>
    <cellStyle name="Separador de milhares 10 2 4 5 2" xfId="31101" xr:uid="{00000000-0005-0000-0000-0000127A0000}"/>
    <cellStyle name="Separador de milhares 10 2 4 5 2 2" xfId="31102" xr:uid="{00000000-0005-0000-0000-0000137A0000}"/>
    <cellStyle name="Separador de milhares 10 2 4 5 2 3" xfId="31103" xr:uid="{00000000-0005-0000-0000-0000147A0000}"/>
    <cellStyle name="Separador de milhares 10 2 4 5 3" xfId="31104" xr:uid="{00000000-0005-0000-0000-0000157A0000}"/>
    <cellStyle name="Separador de milhares 10 2 4 5 4" xfId="31105" xr:uid="{00000000-0005-0000-0000-0000167A0000}"/>
    <cellStyle name="Separador de milhares 10 2 4 6" xfId="31106" xr:uid="{00000000-0005-0000-0000-0000177A0000}"/>
    <cellStyle name="Separador de milhares 10 2 4 6 2" xfId="31107" xr:uid="{00000000-0005-0000-0000-0000187A0000}"/>
    <cellStyle name="Separador de milhares 10 2 4 6 2 2" xfId="31108" xr:uid="{00000000-0005-0000-0000-0000197A0000}"/>
    <cellStyle name="Separador de milhares 10 2 4 6 2 3" xfId="31109" xr:uid="{00000000-0005-0000-0000-00001A7A0000}"/>
    <cellStyle name="Separador de milhares 10 2 4 6 3" xfId="31110" xr:uid="{00000000-0005-0000-0000-00001B7A0000}"/>
    <cellStyle name="Separador de milhares 10 2 4 6 4" xfId="31111" xr:uid="{00000000-0005-0000-0000-00001C7A0000}"/>
    <cellStyle name="Separador de milhares 10 2 4 7" xfId="31112" xr:uid="{00000000-0005-0000-0000-00001D7A0000}"/>
    <cellStyle name="Separador de milhares 10 2 4 7 2" xfId="31113" xr:uid="{00000000-0005-0000-0000-00001E7A0000}"/>
    <cellStyle name="Separador de milhares 10 2 4 7 3" xfId="31114" xr:uid="{00000000-0005-0000-0000-00001F7A0000}"/>
    <cellStyle name="Separador de milhares 10 2 4 8" xfId="31115" xr:uid="{00000000-0005-0000-0000-0000207A0000}"/>
    <cellStyle name="Separador de milhares 10 2 4 9" xfId="31116" xr:uid="{00000000-0005-0000-0000-0000217A0000}"/>
    <cellStyle name="Separador de milhares 10 2 5" xfId="31117" xr:uid="{00000000-0005-0000-0000-0000227A0000}"/>
    <cellStyle name="Separador de milhares 10 2 5 2" xfId="31118" xr:uid="{00000000-0005-0000-0000-0000237A0000}"/>
    <cellStyle name="Separador de milhares 10 2 5 3" xfId="31119" xr:uid="{00000000-0005-0000-0000-0000247A0000}"/>
    <cellStyle name="Separador de milhares 10 2 5 3 2" xfId="31120" xr:uid="{00000000-0005-0000-0000-0000257A0000}"/>
    <cellStyle name="Separador de milhares 10 2 5 3 2 2" xfId="31121" xr:uid="{00000000-0005-0000-0000-0000267A0000}"/>
    <cellStyle name="Separador de milhares 10 2 5 3 2 2 2" xfId="31122" xr:uid="{00000000-0005-0000-0000-0000277A0000}"/>
    <cellStyle name="Separador de milhares 10 2 5 3 2 2 3" xfId="31123" xr:uid="{00000000-0005-0000-0000-0000287A0000}"/>
    <cellStyle name="Separador de milhares 10 2 5 3 2 3" xfId="31124" xr:uid="{00000000-0005-0000-0000-0000297A0000}"/>
    <cellStyle name="Separador de milhares 10 2 5 3 2 4" xfId="31125" xr:uid="{00000000-0005-0000-0000-00002A7A0000}"/>
    <cellStyle name="Separador de milhares 10 2 5 3 3" xfId="31126" xr:uid="{00000000-0005-0000-0000-00002B7A0000}"/>
    <cellStyle name="Separador de milhares 10 2 5 3 3 2" xfId="31127" xr:uid="{00000000-0005-0000-0000-00002C7A0000}"/>
    <cellStyle name="Separador de milhares 10 2 5 3 3 2 2" xfId="31128" xr:uid="{00000000-0005-0000-0000-00002D7A0000}"/>
    <cellStyle name="Separador de milhares 10 2 5 3 3 2 3" xfId="31129" xr:uid="{00000000-0005-0000-0000-00002E7A0000}"/>
    <cellStyle name="Separador de milhares 10 2 5 3 3 3" xfId="31130" xr:uid="{00000000-0005-0000-0000-00002F7A0000}"/>
    <cellStyle name="Separador de milhares 10 2 5 3 3 4" xfId="31131" xr:uid="{00000000-0005-0000-0000-0000307A0000}"/>
    <cellStyle name="Separador de milhares 10 2 5 3 4" xfId="31132" xr:uid="{00000000-0005-0000-0000-0000317A0000}"/>
    <cellStyle name="Separador de milhares 10 2 5 3 4 2" xfId="31133" xr:uid="{00000000-0005-0000-0000-0000327A0000}"/>
    <cellStyle name="Separador de milhares 10 2 5 3 4 2 2" xfId="31134" xr:uid="{00000000-0005-0000-0000-0000337A0000}"/>
    <cellStyle name="Separador de milhares 10 2 5 3 4 2 3" xfId="31135" xr:uid="{00000000-0005-0000-0000-0000347A0000}"/>
    <cellStyle name="Separador de milhares 10 2 5 3 4 3" xfId="31136" xr:uid="{00000000-0005-0000-0000-0000357A0000}"/>
    <cellStyle name="Separador de milhares 10 2 5 3 4 4" xfId="31137" xr:uid="{00000000-0005-0000-0000-0000367A0000}"/>
    <cellStyle name="Separador de milhares 10 2 5 3 5" xfId="31138" xr:uid="{00000000-0005-0000-0000-0000377A0000}"/>
    <cellStyle name="Separador de milhares 10 2 5 3 5 2" xfId="31139" xr:uid="{00000000-0005-0000-0000-0000387A0000}"/>
    <cellStyle name="Separador de milhares 10 2 5 3 5 3" xfId="31140" xr:uid="{00000000-0005-0000-0000-0000397A0000}"/>
    <cellStyle name="Separador de milhares 10 2 5 3 6" xfId="31141" xr:uid="{00000000-0005-0000-0000-00003A7A0000}"/>
    <cellStyle name="Separador de milhares 10 2 5 3 7" xfId="31142" xr:uid="{00000000-0005-0000-0000-00003B7A0000}"/>
    <cellStyle name="Separador de milhares 10 2 5 4" xfId="31143" xr:uid="{00000000-0005-0000-0000-00003C7A0000}"/>
    <cellStyle name="Separador de milhares 10 2 6" xfId="31144" xr:uid="{00000000-0005-0000-0000-00003D7A0000}"/>
    <cellStyle name="Separador de milhares 10 2 6 2" xfId="31145" xr:uid="{00000000-0005-0000-0000-00003E7A0000}"/>
    <cellStyle name="Separador de milhares 10 2 6 2 2" xfId="31146" xr:uid="{00000000-0005-0000-0000-00003F7A0000}"/>
    <cellStyle name="Separador de milhares 10 2 6 2 2 2" xfId="31147" xr:uid="{00000000-0005-0000-0000-0000407A0000}"/>
    <cellStyle name="Separador de milhares 10 2 6 2 2 2 2" xfId="31148" xr:uid="{00000000-0005-0000-0000-0000417A0000}"/>
    <cellStyle name="Separador de milhares 10 2 6 2 2 2 3" xfId="31149" xr:uid="{00000000-0005-0000-0000-0000427A0000}"/>
    <cellStyle name="Separador de milhares 10 2 6 2 2 3" xfId="31150" xr:uid="{00000000-0005-0000-0000-0000437A0000}"/>
    <cellStyle name="Separador de milhares 10 2 6 2 2 4" xfId="31151" xr:uid="{00000000-0005-0000-0000-0000447A0000}"/>
    <cellStyle name="Separador de milhares 10 2 6 2 3" xfId="31152" xr:uid="{00000000-0005-0000-0000-0000457A0000}"/>
    <cellStyle name="Separador de milhares 10 2 6 2 3 2" xfId="31153" xr:uid="{00000000-0005-0000-0000-0000467A0000}"/>
    <cellStyle name="Separador de milhares 10 2 6 2 3 2 2" xfId="31154" xr:uid="{00000000-0005-0000-0000-0000477A0000}"/>
    <cellStyle name="Separador de milhares 10 2 6 2 3 2 3" xfId="31155" xr:uid="{00000000-0005-0000-0000-0000487A0000}"/>
    <cellStyle name="Separador de milhares 10 2 6 2 3 3" xfId="31156" xr:uid="{00000000-0005-0000-0000-0000497A0000}"/>
    <cellStyle name="Separador de milhares 10 2 6 2 3 4" xfId="31157" xr:uid="{00000000-0005-0000-0000-00004A7A0000}"/>
    <cellStyle name="Separador de milhares 10 2 6 2 4" xfId="31158" xr:uid="{00000000-0005-0000-0000-00004B7A0000}"/>
    <cellStyle name="Separador de milhares 10 2 6 2 4 2" xfId="31159" xr:uid="{00000000-0005-0000-0000-00004C7A0000}"/>
    <cellStyle name="Separador de milhares 10 2 6 2 4 2 2" xfId="31160" xr:uid="{00000000-0005-0000-0000-00004D7A0000}"/>
    <cellStyle name="Separador de milhares 10 2 6 2 4 2 3" xfId="31161" xr:uid="{00000000-0005-0000-0000-00004E7A0000}"/>
    <cellStyle name="Separador de milhares 10 2 6 2 4 3" xfId="31162" xr:uid="{00000000-0005-0000-0000-00004F7A0000}"/>
    <cellStyle name="Separador de milhares 10 2 6 2 4 4" xfId="31163" xr:uid="{00000000-0005-0000-0000-0000507A0000}"/>
    <cellStyle name="Separador de milhares 10 2 6 2 5" xfId="31164" xr:uid="{00000000-0005-0000-0000-0000517A0000}"/>
    <cellStyle name="Separador de milhares 10 2 6 2 5 2" xfId="31165" xr:uid="{00000000-0005-0000-0000-0000527A0000}"/>
    <cellStyle name="Separador de milhares 10 2 6 2 5 3" xfId="31166" xr:uid="{00000000-0005-0000-0000-0000537A0000}"/>
    <cellStyle name="Separador de milhares 10 2 6 2 6" xfId="31167" xr:uid="{00000000-0005-0000-0000-0000547A0000}"/>
    <cellStyle name="Separador de milhares 10 2 6 2 7" xfId="31168" xr:uid="{00000000-0005-0000-0000-0000557A0000}"/>
    <cellStyle name="Separador de milhares 10 2 6 3" xfId="31169" xr:uid="{00000000-0005-0000-0000-0000567A0000}"/>
    <cellStyle name="Separador de milhares 10 2 6 3 2" xfId="31170" xr:uid="{00000000-0005-0000-0000-0000577A0000}"/>
    <cellStyle name="Separador de milhares 10 2 6 3 2 2" xfId="31171" xr:uid="{00000000-0005-0000-0000-0000587A0000}"/>
    <cellStyle name="Separador de milhares 10 2 6 3 2 3" xfId="31172" xr:uid="{00000000-0005-0000-0000-0000597A0000}"/>
    <cellStyle name="Separador de milhares 10 2 6 3 3" xfId="31173" xr:uid="{00000000-0005-0000-0000-00005A7A0000}"/>
    <cellStyle name="Separador de milhares 10 2 6 3 4" xfId="31174" xr:uid="{00000000-0005-0000-0000-00005B7A0000}"/>
    <cellStyle name="Separador de milhares 10 2 6 4" xfId="31175" xr:uid="{00000000-0005-0000-0000-00005C7A0000}"/>
    <cellStyle name="Separador de milhares 10 2 6 4 2" xfId="31176" xr:uid="{00000000-0005-0000-0000-00005D7A0000}"/>
    <cellStyle name="Separador de milhares 10 2 6 4 2 2" xfId="31177" xr:uid="{00000000-0005-0000-0000-00005E7A0000}"/>
    <cellStyle name="Separador de milhares 10 2 6 4 2 3" xfId="31178" xr:uid="{00000000-0005-0000-0000-00005F7A0000}"/>
    <cellStyle name="Separador de milhares 10 2 6 4 3" xfId="31179" xr:uid="{00000000-0005-0000-0000-0000607A0000}"/>
    <cellStyle name="Separador de milhares 10 2 6 4 4" xfId="31180" xr:uid="{00000000-0005-0000-0000-0000617A0000}"/>
    <cellStyle name="Separador de milhares 10 2 6 5" xfId="31181" xr:uid="{00000000-0005-0000-0000-0000627A0000}"/>
    <cellStyle name="Separador de milhares 10 2 6 5 2" xfId="31182" xr:uid="{00000000-0005-0000-0000-0000637A0000}"/>
    <cellStyle name="Separador de milhares 10 2 6 5 2 2" xfId="31183" xr:uid="{00000000-0005-0000-0000-0000647A0000}"/>
    <cellStyle name="Separador de milhares 10 2 6 5 2 3" xfId="31184" xr:uid="{00000000-0005-0000-0000-0000657A0000}"/>
    <cellStyle name="Separador de milhares 10 2 6 5 3" xfId="31185" xr:uid="{00000000-0005-0000-0000-0000667A0000}"/>
    <cellStyle name="Separador de milhares 10 2 6 5 4" xfId="31186" xr:uid="{00000000-0005-0000-0000-0000677A0000}"/>
    <cellStyle name="Separador de milhares 10 2 6 6" xfId="31187" xr:uid="{00000000-0005-0000-0000-0000687A0000}"/>
    <cellStyle name="Separador de milhares 10 2 6 6 2" xfId="31188" xr:uid="{00000000-0005-0000-0000-0000697A0000}"/>
    <cellStyle name="Separador de milhares 10 2 6 6 3" xfId="31189" xr:uid="{00000000-0005-0000-0000-00006A7A0000}"/>
    <cellStyle name="Separador de milhares 10 2 6 7" xfId="31190" xr:uid="{00000000-0005-0000-0000-00006B7A0000}"/>
    <cellStyle name="Separador de milhares 10 2 6 8" xfId="31191" xr:uid="{00000000-0005-0000-0000-00006C7A0000}"/>
    <cellStyle name="Separador de milhares 10 2 6 9" xfId="31192" xr:uid="{00000000-0005-0000-0000-00006D7A0000}"/>
    <cellStyle name="Separador de milhares 10 2 7" xfId="31193" xr:uid="{00000000-0005-0000-0000-00006E7A0000}"/>
    <cellStyle name="Separador de milhares 10 2 7 2" xfId="31194" xr:uid="{00000000-0005-0000-0000-00006F7A0000}"/>
    <cellStyle name="Separador de milhares 10 2 7 2 2" xfId="31195" xr:uid="{00000000-0005-0000-0000-0000707A0000}"/>
    <cellStyle name="Separador de milhares 10 2 7 2 2 2" xfId="31196" xr:uid="{00000000-0005-0000-0000-0000717A0000}"/>
    <cellStyle name="Separador de milhares 10 2 7 2 2 2 2" xfId="31197" xr:uid="{00000000-0005-0000-0000-0000727A0000}"/>
    <cellStyle name="Separador de milhares 10 2 7 2 2 2 3" xfId="31198" xr:uid="{00000000-0005-0000-0000-0000737A0000}"/>
    <cellStyle name="Separador de milhares 10 2 7 2 2 3" xfId="31199" xr:uid="{00000000-0005-0000-0000-0000747A0000}"/>
    <cellStyle name="Separador de milhares 10 2 7 2 2 4" xfId="31200" xr:uid="{00000000-0005-0000-0000-0000757A0000}"/>
    <cellStyle name="Separador de milhares 10 2 7 2 3" xfId="31201" xr:uid="{00000000-0005-0000-0000-0000767A0000}"/>
    <cellStyle name="Separador de milhares 10 2 7 2 3 2" xfId="31202" xr:uid="{00000000-0005-0000-0000-0000777A0000}"/>
    <cellStyle name="Separador de milhares 10 2 7 2 3 2 2" xfId="31203" xr:uid="{00000000-0005-0000-0000-0000787A0000}"/>
    <cellStyle name="Separador de milhares 10 2 7 2 3 2 3" xfId="31204" xr:uid="{00000000-0005-0000-0000-0000797A0000}"/>
    <cellStyle name="Separador de milhares 10 2 7 2 3 3" xfId="31205" xr:uid="{00000000-0005-0000-0000-00007A7A0000}"/>
    <cellStyle name="Separador de milhares 10 2 7 2 3 4" xfId="31206" xr:uid="{00000000-0005-0000-0000-00007B7A0000}"/>
    <cellStyle name="Separador de milhares 10 2 7 2 4" xfId="31207" xr:uid="{00000000-0005-0000-0000-00007C7A0000}"/>
    <cellStyle name="Separador de milhares 10 2 7 2 4 2" xfId="31208" xr:uid="{00000000-0005-0000-0000-00007D7A0000}"/>
    <cellStyle name="Separador de milhares 10 2 7 2 4 2 2" xfId="31209" xr:uid="{00000000-0005-0000-0000-00007E7A0000}"/>
    <cellStyle name="Separador de milhares 10 2 7 2 4 2 3" xfId="31210" xr:uid="{00000000-0005-0000-0000-00007F7A0000}"/>
    <cellStyle name="Separador de milhares 10 2 7 2 4 3" xfId="31211" xr:uid="{00000000-0005-0000-0000-0000807A0000}"/>
    <cellStyle name="Separador de milhares 10 2 7 2 4 4" xfId="31212" xr:uid="{00000000-0005-0000-0000-0000817A0000}"/>
    <cellStyle name="Separador de milhares 10 2 7 2 5" xfId="31213" xr:uid="{00000000-0005-0000-0000-0000827A0000}"/>
    <cellStyle name="Separador de milhares 10 2 7 2 5 2" xfId="31214" xr:uid="{00000000-0005-0000-0000-0000837A0000}"/>
    <cellStyle name="Separador de milhares 10 2 7 2 5 3" xfId="31215" xr:uid="{00000000-0005-0000-0000-0000847A0000}"/>
    <cellStyle name="Separador de milhares 10 2 7 2 6" xfId="31216" xr:uid="{00000000-0005-0000-0000-0000857A0000}"/>
    <cellStyle name="Separador de milhares 10 2 7 2 7" xfId="31217" xr:uid="{00000000-0005-0000-0000-0000867A0000}"/>
    <cellStyle name="Separador de milhares 10 2 7 3" xfId="31218" xr:uid="{00000000-0005-0000-0000-0000877A0000}"/>
    <cellStyle name="Separador de milhares 10 2 7 3 2" xfId="31219" xr:uid="{00000000-0005-0000-0000-0000887A0000}"/>
    <cellStyle name="Separador de milhares 10 2 7 3 2 2" xfId="31220" xr:uid="{00000000-0005-0000-0000-0000897A0000}"/>
    <cellStyle name="Separador de milhares 10 2 7 3 2 3" xfId="31221" xr:uid="{00000000-0005-0000-0000-00008A7A0000}"/>
    <cellStyle name="Separador de milhares 10 2 7 3 3" xfId="31222" xr:uid="{00000000-0005-0000-0000-00008B7A0000}"/>
    <cellStyle name="Separador de milhares 10 2 7 3 4" xfId="31223" xr:uid="{00000000-0005-0000-0000-00008C7A0000}"/>
    <cellStyle name="Separador de milhares 10 2 7 4" xfId="31224" xr:uid="{00000000-0005-0000-0000-00008D7A0000}"/>
    <cellStyle name="Separador de milhares 10 2 7 4 2" xfId="31225" xr:uid="{00000000-0005-0000-0000-00008E7A0000}"/>
    <cellStyle name="Separador de milhares 10 2 7 4 2 2" xfId="31226" xr:uid="{00000000-0005-0000-0000-00008F7A0000}"/>
    <cellStyle name="Separador de milhares 10 2 7 4 2 3" xfId="31227" xr:uid="{00000000-0005-0000-0000-0000907A0000}"/>
    <cellStyle name="Separador de milhares 10 2 7 4 3" xfId="31228" xr:uid="{00000000-0005-0000-0000-0000917A0000}"/>
    <cellStyle name="Separador de milhares 10 2 7 4 4" xfId="31229" xr:uid="{00000000-0005-0000-0000-0000927A0000}"/>
    <cellStyle name="Separador de milhares 10 2 7 5" xfId="31230" xr:uid="{00000000-0005-0000-0000-0000937A0000}"/>
    <cellStyle name="Separador de milhares 10 2 7 5 2" xfId="31231" xr:uid="{00000000-0005-0000-0000-0000947A0000}"/>
    <cellStyle name="Separador de milhares 10 2 7 5 2 2" xfId="31232" xr:uid="{00000000-0005-0000-0000-0000957A0000}"/>
    <cellStyle name="Separador de milhares 10 2 7 5 2 3" xfId="31233" xr:uid="{00000000-0005-0000-0000-0000967A0000}"/>
    <cellStyle name="Separador de milhares 10 2 7 5 3" xfId="31234" xr:uid="{00000000-0005-0000-0000-0000977A0000}"/>
    <cellStyle name="Separador de milhares 10 2 7 5 4" xfId="31235" xr:uid="{00000000-0005-0000-0000-0000987A0000}"/>
    <cellStyle name="Separador de milhares 10 2 7 6" xfId="31236" xr:uid="{00000000-0005-0000-0000-0000997A0000}"/>
    <cellStyle name="Separador de milhares 10 2 7 6 2" xfId="31237" xr:uid="{00000000-0005-0000-0000-00009A7A0000}"/>
    <cellStyle name="Separador de milhares 10 2 7 6 3" xfId="31238" xr:uid="{00000000-0005-0000-0000-00009B7A0000}"/>
    <cellStyle name="Separador de milhares 10 2 7 7" xfId="31239" xr:uid="{00000000-0005-0000-0000-00009C7A0000}"/>
    <cellStyle name="Separador de milhares 10 2 7 8" xfId="31240" xr:uid="{00000000-0005-0000-0000-00009D7A0000}"/>
    <cellStyle name="Separador de milhares 10 2 7 9" xfId="31241" xr:uid="{00000000-0005-0000-0000-00009E7A0000}"/>
    <cellStyle name="Separador de milhares 10 2 8" xfId="31242" xr:uid="{00000000-0005-0000-0000-00009F7A0000}"/>
    <cellStyle name="Separador de milhares 10 2 8 2" xfId="31243" xr:uid="{00000000-0005-0000-0000-0000A07A0000}"/>
    <cellStyle name="Separador de milhares 10 2 8 2 2" xfId="31244" xr:uid="{00000000-0005-0000-0000-0000A17A0000}"/>
    <cellStyle name="Separador de milhares 10 2 8 2 2 2" xfId="31245" xr:uid="{00000000-0005-0000-0000-0000A27A0000}"/>
    <cellStyle name="Separador de milhares 10 2 8 2 2 2 2" xfId="31246" xr:uid="{00000000-0005-0000-0000-0000A37A0000}"/>
    <cellStyle name="Separador de milhares 10 2 8 2 2 2 3" xfId="31247" xr:uid="{00000000-0005-0000-0000-0000A47A0000}"/>
    <cellStyle name="Separador de milhares 10 2 8 2 2 3" xfId="31248" xr:uid="{00000000-0005-0000-0000-0000A57A0000}"/>
    <cellStyle name="Separador de milhares 10 2 8 2 2 4" xfId="31249" xr:uid="{00000000-0005-0000-0000-0000A67A0000}"/>
    <cellStyle name="Separador de milhares 10 2 8 2 3" xfId="31250" xr:uid="{00000000-0005-0000-0000-0000A77A0000}"/>
    <cellStyle name="Separador de milhares 10 2 8 2 3 2" xfId="31251" xr:uid="{00000000-0005-0000-0000-0000A87A0000}"/>
    <cellStyle name="Separador de milhares 10 2 8 2 3 2 2" xfId="31252" xr:uid="{00000000-0005-0000-0000-0000A97A0000}"/>
    <cellStyle name="Separador de milhares 10 2 8 2 3 2 3" xfId="31253" xr:uid="{00000000-0005-0000-0000-0000AA7A0000}"/>
    <cellStyle name="Separador de milhares 10 2 8 2 3 3" xfId="31254" xr:uid="{00000000-0005-0000-0000-0000AB7A0000}"/>
    <cellStyle name="Separador de milhares 10 2 8 2 3 4" xfId="31255" xr:uid="{00000000-0005-0000-0000-0000AC7A0000}"/>
    <cellStyle name="Separador de milhares 10 2 8 2 4" xfId="31256" xr:uid="{00000000-0005-0000-0000-0000AD7A0000}"/>
    <cellStyle name="Separador de milhares 10 2 8 2 4 2" xfId="31257" xr:uid="{00000000-0005-0000-0000-0000AE7A0000}"/>
    <cellStyle name="Separador de milhares 10 2 8 2 4 2 2" xfId="31258" xr:uid="{00000000-0005-0000-0000-0000AF7A0000}"/>
    <cellStyle name="Separador de milhares 10 2 8 2 4 2 3" xfId="31259" xr:uid="{00000000-0005-0000-0000-0000B07A0000}"/>
    <cellStyle name="Separador de milhares 10 2 8 2 4 3" xfId="31260" xr:uid="{00000000-0005-0000-0000-0000B17A0000}"/>
    <cellStyle name="Separador de milhares 10 2 8 2 4 4" xfId="31261" xr:uid="{00000000-0005-0000-0000-0000B27A0000}"/>
    <cellStyle name="Separador de milhares 10 2 8 2 5" xfId="31262" xr:uid="{00000000-0005-0000-0000-0000B37A0000}"/>
    <cellStyle name="Separador de milhares 10 2 8 2 5 2" xfId="31263" xr:uid="{00000000-0005-0000-0000-0000B47A0000}"/>
    <cellStyle name="Separador de milhares 10 2 8 2 5 3" xfId="31264" xr:uid="{00000000-0005-0000-0000-0000B57A0000}"/>
    <cellStyle name="Separador de milhares 10 2 8 2 6" xfId="31265" xr:uid="{00000000-0005-0000-0000-0000B67A0000}"/>
    <cellStyle name="Separador de milhares 10 2 8 2 7" xfId="31266" xr:uid="{00000000-0005-0000-0000-0000B77A0000}"/>
    <cellStyle name="Separador de milhares 10 2 8 3" xfId="31267" xr:uid="{00000000-0005-0000-0000-0000B87A0000}"/>
    <cellStyle name="Separador de milhares 10 2 8 3 2" xfId="31268" xr:uid="{00000000-0005-0000-0000-0000B97A0000}"/>
    <cellStyle name="Separador de milhares 10 2 8 3 2 2" xfId="31269" xr:uid="{00000000-0005-0000-0000-0000BA7A0000}"/>
    <cellStyle name="Separador de milhares 10 2 8 3 2 3" xfId="31270" xr:uid="{00000000-0005-0000-0000-0000BB7A0000}"/>
    <cellStyle name="Separador de milhares 10 2 8 3 3" xfId="31271" xr:uid="{00000000-0005-0000-0000-0000BC7A0000}"/>
    <cellStyle name="Separador de milhares 10 2 8 3 4" xfId="31272" xr:uid="{00000000-0005-0000-0000-0000BD7A0000}"/>
    <cellStyle name="Separador de milhares 10 2 8 4" xfId="31273" xr:uid="{00000000-0005-0000-0000-0000BE7A0000}"/>
    <cellStyle name="Separador de milhares 10 2 8 4 2" xfId="31274" xr:uid="{00000000-0005-0000-0000-0000BF7A0000}"/>
    <cellStyle name="Separador de milhares 10 2 8 4 2 2" xfId="31275" xr:uid="{00000000-0005-0000-0000-0000C07A0000}"/>
    <cellStyle name="Separador de milhares 10 2 8 4 2 3" xfId="31276" xr:uid="{00000000-0005-0000-0000-0000C17A0000}"/>
    <cellStyle name="Separador de milhares 10 2 8 4 3" xfId="31277" xr:uid="{00000000-0005-0000-0000-0000C27A0000}"/>
    <cellStyle name="Separador de milhares 10 2 8 4 4" xfId="31278" xr:uid="{00000000-0005-0000-0000-0000C37A0000}"/>
    <cellStyle name="Separador de milhares 10 2 8 5" xfId="31279" xr:uid="{00000000-0005-0000-0000-0000C47A0000}"/>
    <cellStyle name="Separador de milhares 10 2 8 5 2" xfId="31280" xr:uid="{00000000-0005-0000-0000-0000C57A0000}"/>
    <cellStyle name="Separador de milhares 10 2 8 5 2 2" xfId="31281" xr:uid="{00000000-0005-0000-0000-0000C67A0000}"/>
    <cellStyle name="Separador de milhares 10 2 8 5 2 3" xfId="31282" xr:uid="{00000000-0005-0000-0000-0000C77A0000}"/>
    <cellStyle name="Separador de milhares 10 2 8 5 3" xfId="31283" xr:uid="{00000000-0005-0000-0000-0000C87A0000}"/>
    <cellStyle name="Separador de milhares 10 2 8 5 4" xfId="31284" xr:uid="{00000000-0005-0000-0000-0000C97A0000}"/>
    <cellStyle name="Separador de milhares 10 2 8 6" xfId="31285" xr:uid="{00000000-0005-0000-0000-0000CA7A0000}"/>
    <cellStyle name="Separador de milhares 10 2 8 6 2" xfId="31286" xr:uid="{00000000-0005-0000-0000-0000CB7A0000}"/>
    <cellStyle name="Separador de milhares 10 2 8 6 3" xfId="31287" xr:uid="{00000000-0005-0000-0000-0000CC7A0000}"/>
    <cellStyle name="Separador de milhares 10 2 8 7" xfId="31288" xr:uid="{00000000-0005-0000-0000-0000CD7A0000}"/>
    <cellStyle name="Separador de milhares 10 2 8 8" xfId="31289" xr:uid="{00000000-0005-0000-0000-0000CE7A0000}"/>
    <cellStyle name="Separador de milhares 10 2 8 9" xfId="31290" xr:uid="{00000000-0005-0000-0000-0000CF7A0000}"/>
    <cellStyle name="Separador de milhares 10 2 9" xfId="31291" xr:uid="{00000000-0005-0000-0000-0000D07A0000}"/>
    <cellStyle name="Separador de milhares 10 2 9 2" xfId="31292" xr:uid="{00000000-0005-0000-0000-0000D17A0000}"/>
    <cellStyle name="Separador de milhares 10 2 9 2 2" xfId="31293" xr:uid="{00000000-0005-0000-0000-0000D27A0000}"/>
    <cellStyle name="Separador de milhares 10 2 9 2 2 2" xfId="31294" xr:uid="{00000000-0005-0000-0000-0000D37A0000}"/>
    <cellStyle name="Separador de milhares 10 2 9 2 2 2 2" xfId="31295" xr:uid="{00000000-0005-0000-0000-0000D47A0000}"/>
    <cellStyle name="Separador de milhares 10 2 9 2 2 2 3" xfId="31296" xr:uid="{00000000-0005-0000-0000-0000D57A0000}"/>
    <cellStyle name="Separador de milhares 10 2 9 2 2 3" xfId="31297" xr:uid="{00000000-0005-0000-0000-0000D67A0000}"/>
    <cellStyle name="Separador de milhares 10 2 9 2 2 4" xfId="31298" xr:uid="{00000000-0005-0000-0000-0000D77A0000}"/>
    <cellStyle name="Separador de milhares 10 2 9 2 3" xfId="31299" xr:uid="{00000000-0005-0000-0000-0000D87A0000}"/>
    <cellStyle name="Separador de milhares 10 2 9 2 3 2" xfId="31300" xr:uid="{00000000-0005-0000-0000-0000D97A0000}"/>
    <cellStyle name="Separador de milhares 10 2 9 2 3 2 2" xfId="31301" xr:uid="{00000000-0005-0000-0000-0000DA7A0000}"/>
    <cellStyle name="Separador de milhares 10 2 9 2 3 2 3" xfId="31302" xr:uid="{00000000-0005-0000-0000-0000DB7A0000}"/>
    <cellStyle name="Separador de milhares 10 2 9 2 3 3" xfId="31303" xr:uid="{00000000-0005-0000-0000-0000DC7A0000}"/>
    <cellStyle name="Separador de milhares 10 2 9 2 3 4" xfId="31304" xr:uid="{00000000-0005-0000-0000-0000DD7A0000}"/>
    <cellStyle name="Separador de milhares 10 2 9 2 4" xfId="31305" xr:uid="{00000000-0005-0000-0000-0000DE7A0000}"/>
    <cellStyle name="Separador de milhares 10 2 9 2 4 2" xfId="31306" xr:uid="{00000000-0005-0000-0000-0000DF7A0000}"/>
    <cellStyle name="Separador de milhares 10 2 9 2 4 2 2" xfId="31307" xr:uid="{00000000-0005-0000-0000-0000E07A0000}"/>
    <cellStyle name="Separador de milhares 10 2 9 2 4 2 3" xfId="31308" xr:uid="{00000000-0005-0000-0000-0000E17A0000}"/>
    <cellStyle name="Separador de milhares 10 2 9 2 4 3" xfId="31309" xr:uid="{00000000-0005-0000-0000-0000E27A0000}"/>
    <cellStyle name="Separador de milhares 10 2 9 2 4 4" xfId="31310" xr:uid="{00000000-0005-0000-0000-0000E37A0000}"/>
    <cellStyle name="Separador de milhares 10 2 9 2 5" xfId="31311" xr:uid="{00000000-0005-0000-0000-0000E47A0000}"/>
    <cellStyle name="Separador de milhares 10 2 9 2 5 2" xfId="31312" xr:uid="{00000000-0005-0000-0000-0000E57A0000}"/>
    <cellStyle name="Separador de milhares 10 2 9 2 5 3" xfId="31313" xr:uid="{00000000-0005-0000-0000-0000E67A0000}"/>
    <cellStyle name="Separador de milhares 10 2 9 2 6" xfId="31314" xr:uid="{00000000-0005-0000-0000-0000E77A0000}"/>
    <cellStyle name="Separador de milhares 10 2 9 2 7" xfId="31315" xr:uid="{00000000-0005-0000-0000-0000E87A0000}"/>
    <cellStyle name="Separador de milhares 10 2 9 3" xfId="31316" xr:uid="{00000000-0005-0000-0000-0000E97A0000}"/>
    <cellStyle name="Separador de milhares 10 2 9 3 2" xfId="31317" xr:uid="{00000000-0005-0000-0000-0000EA7A0000}"/>
    <cellStyle name="Separador de milhares 10 2 9 3 2 2" xfId="31318" xr:uid="{00000000-0005-0000-0000-0000EB7A0000}"/>
    <cellStyle name="Separador de milhares 10 2 9 3 2 3" xfId="31319" xr:uid="{00000000-0005-0000-0000-0000EC7A0000}"/>
    <cellStyle name="Separador de milhares 10 2 9 3 3" xfId="31320" xr:uid="{00000000-0005-0000-0000-0000ED7A0000}"/>
    <cellStyle name="Separador de milhares 10 2 9 3 4" xfId="31321" xr:uid="{00000000-0005-0000-0000-0000EE7A0000}"/>
    <cellStyle name="Separador de milhares 10 2 9 4" xfId="31322" xr:uid="{00000000-0005-0000-0000-0000EF7A0000}"/>
    <cellStyle name="Separador de milhares 10 2 9 4 2" xfId="31323" xr:uid="{00000000-0005-0000-0000-0000F07A0000}"/>
    <cellStyle name="Separador de milhares 10 2 9 4 2 2" xfId="31324" xr:uid="{00000000-0005-0000-0000-0000F17A0000}"/>
    <cellStyle name="Separador de milhares 10 2 9 4 2 3" xfId="31325" xr:uid="{00000000-0005-0000-0000-0000F27A0000}"/>
    <cellStyle name="Separador de milhares 10 2 9 4 3" xfId="31326" xr:uid="{00000000-0005-0000-0000-0000F37A0000}"/>
    <cellStyle name="Separador de milhares 10 2 9 4 4" xfId="31327" xr:uid="{00000000-0005-0000-0000-0000F47A0000}"/>
    <cellStyle name="Separador de milhares 10 2 9 5" xfId="31328" xr:uid="{00000000-0005-0000-0000-0000F57A0000}"/>
    <cellStyle name="Separador de milhares 10 2 9 5 2" xfId="31329" xr:uid="{00000000-0005-0000-0000-0000F67A0000}"/>
    <cellStyle name="Separador de milhares 10 2 9 5 2 2" xfId="31330" xr:uid="{00000000-0005-0000-0000-0000F77A0000}"/>
    <cellStyle name="Separador de milhares 10 2 9 5 2 3" xfId="31331" xr:uid="{00000000-0005-0000-0000-0000F87A0000}"/>
    <cellStyle name="Separador de milhares 10 2 9 5 3" xfId="31332" xr:uid="{00000000-0005-0000-0000-0000F97A0000}"/>
    <cellStyle name="Separador de milhares 10 2 9 5 4" xfId="31333" xr:uid="{00000000-0005-0000-0000-0000FA7A0000}"/>
    <cellStyle name="Separador de milhares 10 2 9 6" xfId="31334" xr:uid="{00000000-0005-0000-0000-0000FB7A0000}"/>
    <cellStyle name="Separador de milhares 10 2 9 6 2" xfId="31335" xr:uid="{00000000-0005-0000-0000-0000FC7A0000}"/>
    <cellStyle name="Separador de milhares 10 2 9 6 3" xfId="31336" xr:uid="{00000000-0005-0000-0000-0000FD7A0000}"/>
    <cellStyle name="Separador de milhares 10 2 9 7" xfId="31337" xr:uid="{00000000-0005-0000-0000-0000FE7A0000}"/>
    <cellStyle name="Separador de milhares 10 2 9 8" xfId="31338" xr:uid="{00000000-0005-0000-0000-0000FF7A0000}"/>
    <cellStyle name="Separador de milhares 10 2 9 9" xfId="31339" xr:uid="{00000000-0005-0000-0000-0000007B0000}"/>
    <cellStyle name="Separador de milhares 10 20" xfId="31340" xr:uid="{00000000-0005-0000-0000-0000017B0000}"/>
    <cellStyle name="Separador de milhares 10 21" xfId="31341" xr:uid="{00000000-0005-0000-0000-0000027B0000}"/>
    <cellStyle name="Separador de milhares 10 3" xfId="31342" xr:uid="{00000000-0005-0000-0000-0000037B0000}"/>
    <cellStyle name="Separador de milhares 10 3 2" xfId="31343" xr:uid="{00000000-0005-0000-0000-0000047B0000}"/>
    <cellStyle name="Separador de milhares 10 3 2 2" xfId="31344" xr:uid="{00000000-0005-0000-0000-0000057B0000}"/>
    <cellStyle name="Separador de milhares 10 3 2 2 2" xfId="31345" xr:uid="{00000000-0005-0000-0000-0000067B0000}"/>
    <cellStyle name="Separador de milhares 10 3 2 3" xfId="31346" xr:uid="{00000000-0005-0000-0000-0000077B0000}"/>
    <cellStyle name="Separador de milhares 10 3 3" xfId="31347" xr:uid="{00000000-0005-0000-0000-0000087B0000}"/>
    <cellStyle name="Separador de milhares 10 3 3 2" xfId="31348" xr:uid="{00000000-0005-0000-0000-0000097B0000}"/>
    <cellStyle name="Separador de milhares 10 3 3 2 2" xfId="31349" xr:uid="{00000000-0005-0000-0000-00000A7B0000}"/>
    <cellStyle name="Separador de milhares 10 3 3 3" xfId="31350" xr:uid="{00000000-0005-0000-0000-00000B7B0000}"/>
    <cellStyle name="Separador de milhares 10 3 4" xfId="31351" xr:uid="{00000000-0005-0000-0000-00000C7B0000}"/>
    <cellStyle name="Separador de milhares 10 3 4 2" xfId="31352" xr:uid="{00000000-0005-0000-0000-00000D7B0000}"/>
    <cellStyle name="Separador de milhares 10 3 5" xfId="31353" xr:uid="{00000000-0005-0000-0000-00000E7B0000}"/>
    <cellStyle name="Separador de milhares 10 3 6" xfId="31354" xr:uid="{00000000-0005-0000-0000-00000F7B0000}"/>
    <cellStyle name="Separador de milhares 10 4" xfId="31355" xr:uid="{00000000-0005-0000-0000-0000107B0000}"/>
    <cellStyle name="Separador de milhares 10 4 2" xfId="31356" xr:uid="{00000000-0005-0000-0000-0000117B0000}"/>
    <cellStyle name="Separador de milhares 10 4 2 2" xfId="31357" xr:uid="{00000000-0005-0000-0000-0000127B0000}"/>
    <cellStyle name="Separador de milhares 10 4 2 2 2" xfId="31358" xr:uid="{00000000-0005-0000-0000-0000137B0000}"/>
    <cellStyle name="Separador de milhares 10 4 2 3" xfId="31359" xr:uid="{00000000-0005-0000-0000-0000147B0000}"/>
    <cellStyle name="Separador de milhares 10 4 3" xfId="31360" xr:uid="{00000000-0005-0000-0000-0000157B0000}"/>
    <cellStyle name="Separador de milhares 10 4 3 2" xfId="31361" xr:uid="{00000000-0005-0000-0000-0000167B0000}"/>
    <cellStyle name="Separador de milhares 10 4 3 2 2" xfId="31362" xr:uid="{00000000-0005-0000-0000-0000177B0000}"/>
    <cellStyle name="Separador de milhares 10 4 3 3" xfId="31363" xr:uid="{00000000-0005-0000-0000-0000187B0000}"/>
    <cellStyle name="Separador de milhares 10 4 4" xfId="31364" xr:uid="{00000000-0005-0000-0000-0000197B0000}"/>
    <cellStyle name="Separador de milhares 10 4 4 2" xfId="31365" xr:uid="{00000000-0005-0000-0000-00001A7B0000}"/>
    <cellStyle name="Separador de milhares 10 4 5" xfId="31366" xr:uid="{00000000-0005-0000-0000-00001B7B0000}"/>
    <cellStyle name="Separador de milhares 10 5" xfId="31367" xr:uid="{00000000-0005-0000-0000-00001C7B0000}"/>
    <cellStyle name="Separador de milhares 10 5 2" xfId="31368" xr:uid="{00000000-0005-0000-0000-00001D7B0000}"/>
    <cellStyle name="Separador de milhares 10 5 2 2" xfId="31369" xr:uid="{00000000-0005-0000-0000-00001E7B0000}"/>
    <cellStyle name="Separador de milhares 10 5 2 2 2" xfId="31370" xr:uid="{00000000-0005-0000-0000-00001F7B0000}"/>
    <cellStyle name="Separador de milhares 10 5 2 3" xfId="31371" xr:uid="{00000000-0005-0000-0000-0000207B0000}"/>
    <cellStyle name="Separador de milhares 10 5 3" xfId="31372" xr:uid="{00000000-0005-0000-0000-0000217B0000}"/>
    <cellStyle name="Separador de milhares 10 5 3 2" xfId="31373" xr:uid="{00000000-0005-0000-0000-0000227B0000}"/>
    <cellStyle name="Separador de milhares 10 5 3 2 2" xfId="31374" xr:uid="{00000000-0005-0000-0000-0000237B0000}"/>
    <cellStyle name="Separador de milhares 10 5 3 3" xfId="31375" xr:uid="{00000000-0005-0000-0000-0000247B0000}"/>
    <cellStyle name="Separador de milhares 10 5 4" xfId="31376" xr:uid="{00000000-0005-0000-0000-0000257B0000}"/>
    <cellStyle name="Separador de milhares 10 5 4 2" xfId="31377" xr:uid="{00000000-0005-0000-0000-0000267B0000}"/>
    <cellStyle name="Separador de milhares 10 5 5" xfId="31378" xr:uid="{00000000-0005-0000-0000-0000277B0000}"/>
    <cellStyle name="Separador de milhares 10 6" xfId="31379" xr:uid="{00000000-0005-0000-0000-0000287B0000}"/>
    <cellStyle name="Separador de milhares 10 6 2" xfId="31380" xr:uid="{00000000-0005-0000-0000-0000297B0000}"/>
    <cellStyle name="Separador de milhares 10 6 2 2" xfId="31381" xr:uid="{00000000-0005-0000-0000-00002A7B0000}"/>
    <cellStyle name="Separador de milhares 10 6 2 2 2" xfId="31382" xr:uid="{00000000-0005-0000-0000-00002B7B0000}"/>
    <cellStyle name="Separador de milhares 10 6 2 3" xfId="31383" xr:uid="{00000000-0005-0000-0000-00002C7B0000}"/>
    <cellStyle name="Separador de milhares 10 6 3" xfId="31384" xr:uid="{00000000-0005-0000-0000-00002D7B0000}"/>
    <cellStyle name="Separador de milhares 10 6 3 2" xfId="31385" xr:uid="{00000000-0005-0000-0000-00002E7B0000}"/>
    <cellStyle name="Separador de milhares 10 6 3 2 2" xfId="31386" xr:uid="{00000000-0005-0000-0000-00002F7B0000}"/>
    <cellStyle name="Separador de milhares 10 6 3 3" xfId="31387" xr:uid="{00000000-0005-0000-0000-0000307B0000}"/>
    <cellStyle name="Separador de milhares 10 6 4" xfId="31388" xr:uid="{00000000-0005-0000-0000-0000317B0000}"/>
    <cellStyle name="Separador de milhares 10 6 4 2" xfId="31389" xr:uid="{00000000-0005-0000-0000-0000327B0000}"/>
    <cellStyle name="Separador de milhares 10 6 5" xfId="31390" xr:uid="{00000000-0005-0000-0000-0000337B0000}"/>
    <cellStyle name="Separador de milhares 10 7" xfId="31391" xr:uid="{00000000-0005-0000-0000-0000347B0000}"/>
    <cellStyle name="Separador de milhares 10 7 2" xfId="31392" xr:uid="{00000000-0005-0000-0000-0000357B0000}"/>
    <cellStyle name="Separador de milhares 10 7 2 2" xfId="31393" xr:uid="{00000000-0005-0000-0000-0000367B0000}"/>
    <cellStyle name="Separador de milhares 10 7 2 2 2" xfId="31394" xr:uid="{00000000-0005-0000-0000-0000377B0000}"/>
    <cellStyle name="Separador de milhares 10 7 2 3" xfId="31395" xr:uid="{00000000-0005-0000-0000-0000387B0000}"/>
    <cellStyle name="Separador de milhares 10 7 3" xfId="31396" xr:uid="{00000000-0005-0000-0000-0000397B0000}"/>
    <cellStyle name="Separador de milhares 10 7 3 2" xfId="31397" xr:uid="{00000000-0005-0000-0000-00003A7B0000}"/>
    <cellStyle name="Separador de milhares 10 7 3 2 2" xfId="31398" xr:uid="{00000000-0005-0000-0000-00003B7B0000}"/>
    <cellStyle name="Separador de milhares 10 7 3 3" xfId="31399" xr:uid="{00000000-0005-0000-0000-00003C7B0000}"/>
    <cellStyle name="Separador de milhares 10 7 4" xfId="31400" xr:uid="{00000000-0005-0000-0000-00003D7B0000}"/>
    <cellStyle name="Separador de milhares 10 7 4 2" xfId="31401" xr:uid="{00000000-0005-0000-0000-00003E7B0000}"/>
    <cellStyle name="Separador de milhares 10 7 5" xfId="31402" xr:uid="{00000000-0005-0000-0000-00003F7B0000}"/>
    <cellStyle name="Separador de milhares 10 8" xfId="31403" xr:uid="{00000000-0005-0000-0000-0000407B0000}"/>
    <cellStyle name="Separador de milhares 10 8 2" xfId="31404" xr:uid="{00000000-0005-0000-0000-0000417B0000}"/>
    <cellStyle name="Separador de milhares 10 8 2 2" xfId="31405" xr:uid="{00000000-0005-0000-0000-0000427B0000}"/>
    <cellStyle name="Separador de milhares 10 8 2 2 2" xfId="31406" xr:uid="{00000000-0005-0000-0000-0000437B0000}"/>
    <cellStyle name="Separador de milhares 10 8 2 3" xfId="31407" xr:uid="{00000000-0005-0000-0000-0000447B0000}"/>
    <cellStyle name="Separador de milhares 10 8 3" xfId="31408" xr:uid="{00000000-0005-0000-0000-0000457B0000}"/>
    <cellStyle name="Separador de milhares 10 8 3 2" xfId="31409" xr:uid="{00000000-0005-0000-0000-0000467B0000}"/>
    <cellStyle name="Separador de milhares 10 8 3 2 2" xfId="31410" xr:uid="{00000000-0005-0000-0000-0000477B0000}"/>
    <cellStyle name="Separador de milhares 10 8 3 3" xfId="31411" xr:uid="{00000000-0005-0000-0000-0000487B0000}"/>
    <cellStyle name="Separador de milhares 10 8 4" xfId="31412" xr:uid="{00000000-0005-0000-0000-0000497B0000}"/>
    <cellStyle name="Separador de milhares 10 8 4 2" xfId="31413" xr:uid="{00000000-0005-0000-0000-00004A7B0000}"/>
    <cellStyle name="Separador de milhares 10 8 5" xfId="31414" xr:uid="{00000000-0005-0000-0000-00004B7B0000}"/>
    <cellStyle name="Separador de milhares 10 9" xfId="31415" xr:uid="{00000000-0005-0000-0000-00004C7B0000}"/>
    <cellStyle name="Separador de milhares 10 9 2" xfId="31416" xr:uid="{00000000-0005-0000-0000-00004D7B0000}"/>
    <cellStyle name="Separador de milhares 10 9 2 2" xfId="31417" xr:uid="{00000000-0005-0000-0000-00004E7B0000}"/>
    <cellStyle name="Separador de milhares 10 9 2 2 2" xfId="31418" xr:uid="{00000000-0005-0000-0000-00004F7B0000}"/>
    <cellStyle name="Separador de milhares 10 9 2 3" xfId="31419" xr:uid="{00000000-0005-0000-0000-0000507B0000}"/>
    <cellStyle name="Separador de milhares 10 9 3" xfId="31420" xr:uid="{00000000-0005-0000-0000-0000517B0000}"/>
    <cellStyle name="Separador de milhares 10 9 3 2" xfId="31421" xr:uid="{00000000-0005-0000-0000-0000527B0000}"/>
    <cellStyle name="Separador de milhares 10 9 3 2 2" xfId="31422" xr:uid="{00000000-0005-0000-0000-0000537B0000}"/>
    <cellStyle name="Separador de milhares 10 9 3 3" xfId="31423" xr:uid="{00000000-0005-0000-0000-0000547B0000}"/>
    <cellStyle name="Separador de milhares 10 9 4" xfId="31424" xr:uid="{00000000-0005-0000-0000-0000557B0000}"/>
    <cellStyle name="Separador de milhares 10 9 4 2" xfId="31425" xr:uid="{00000000-0005-0000-0000-0000567B0000}"/>
    <cellStyle name="Separador de milhares 10 9 5" xfId="31426" xr:uid="{00000000-0005-0000-0000-0000577B0000}"/>
    <cellStyle name="Separador de milhares 11" xfId="31427" xr:uid="{00000000-0005-0000-0000-0000587B0000}"/>
    <cellStyle name="Separador de milhares 11 10" xfId="31428" xr:uid="{00000000-0005-0000-0000-0000597B0000}"/>
    <cellStyle name="Separador de milhares 11 10 2" xfId="31429" xr:uid="{00000000-0005-0000-0000-00005A7B0000}"/>
    <cellStyle name="Separador de milhares 11 10 2 2" xfId="31430" xr:uid="{00000000-0005-0000-0000-00005B7B0000}"/>
    <cellStyle name="Separador de milhares 11 10 2 2 2" xfId="31431" xr:uid="{00000000-0005-0000-0000-00005C7B0000}"/>
    <cellStyle name="Separador de milhares 11 10 2 2 3" xfId="31432" xr:uid="{00000000-0005-0000-0000-00005D7B0000}"/>
    <cellStyle name="Separador de milhares 11 10 2 3" xfId="31433" xr:uid="{00000000-0005-0000-0000-00005E7B0000}"/>
    <cellStyle name="Separador de milhares 11 10 2 4" xfId="31434" xr:uid="{00000000-0005-0000-0000-00005F7B0000}"/>
    <cellStyle name="Separador de milhares 11 10 3" xfId="31435" xr:uid="{00000000-0005-0000-0000-0000607B0000}"/>
    <cellStyle name="Separador de milhares 11 10 3 2" xfId="31436" xr:uid="{00000000-0005-0000-0000-0000617B0000}"/>
    <cellStyle name="Separador de milhares 11 10 3 2 2" xfId="31437" xr:uid="{00000000-0005-0000-0000-0000627B0000}"/>
    <cellStyle name="Separador de milhares 11 10 3 2 3" xfId="31438" xr:uid="{00000000-0005-0000-0000-0000637B0000}"/>
    <cellStyle name="Separador de milhares 11 10 3 3" xfId="31439" xr:uid="{00000000-0005-0000-0000-0000647B0000}"/>
    <cellStyle name="Separador de milhares 11 10 3 4" xfId="31440" xr:uid="{00000000-0005-0000-0000-0000657B0000}"/>
    <cellStyle name="Separador de milhares 11 10 4" xfId="31441" xr:uid="{00000000-0005-0000-0000-0000667B0000}"/>
    <cellStyle name="Separador de milhares 11 10 4 2" xfId="31442" xr:uid="{00000000-0005-0000-0000-0000677B0000}"/>
    <cellStyle name="Separador de milhares 11 10 4 2 2" xfId="31443" xr:uid="{00000000-0005-0000-0000-0000687B0000}"/>
    <cellStyle name="Separador de milhares 11 10 4 2 3" xfId="31444" xr:uid="{00000000-0005-0000-0000-0000697B0000}"/>
    <cellStyle name="Separador de milhares 11 10 4 3" xfId="31445" xr:uid="{00000000-0005-0000-0000-00006A7B0000}"/>
    <cellStyle name="Separador de milhares 11 10 4 4" xfId="31446" xr:uid="{00000000-0005-0000-0000-00006B7B0000}"/>
    <cellStyle name="Separador de milhares 11 10 5" xfId="31447" xr:uid="{00000000-0005-0000-0000-00006C7B0000}"/>
    <cellStyle name="Separador de milhares 11 10 5 2" xfId="31448" xr:uid="{00000000-0005-0000-0000-00006D7B0000}"/>
    <cellStyle name="Separador de milhares 11 10 5 3" xfId="31449" xr:uid="{00000000-0005-0000-0000-00006E7B0000}"/>
    <cellStyle name="Separador de milhares 11 10 6" xfId="31450" xr:uid="{00000000-0005-0000-0000-00006F7B0000}"/>
    <cellStyle name="Separador de milhares 11 10 7" xfId="31451" xr:uid="{00000000-0005-0000-0000-0000707B0000}"/>
    <cellStyle name="Separador de milhares 11 10 8" xfId="31452" xr:uid="{00000000-0005-0000-0000-0000717B0000}"/>
    <cellStyle name="Separador de milhares 11 11" xfId="31453" xr:uid="{00000000-0005-0000-0000-0000727B0000}"/>
    <cellStyle name="Separador de milhares 11 11 2" xfId="31454" xr:uid="{00000000-0005-0000-0000-0000737B0000}"/>
    <cellStyle name="Separador de milhares 11 11 2 2" xfId="31455" xr:uid="{00000000-0005-0000-0000-0000747B0000}"/>
    <cellStyle name="Separador de milhares 11 11 2 3" xfId="31456" xr:uid="{00000000-0005-0000-0000-0000757B0000}"/>
    <cellStyle name="Separador de milhares 11 11 3" xfId="31457" xr:uid="{00000000-0005-0000-0000-0000767B0000}"/>
    <cellStyle name="Separador de milhares 11 11 4" xfId="31458" xr:uid="{00000000-0005-0000-0000-0000777B0000}"/>
    <cellStyle name="Separador de milhares 11 11 5" xfId="31459" xr:uid="{00000000-0005-0000-0000-0000787B0000}"/>
    <cellStyle name="Separador de milhares 11 12" xfId="31460" xr:uid="{00000000-0005-0000-0000-0000797B0000}"/>
    <cellStyle name="Separador de milhares 11 12 2" xfId="31461" xr:uid="{00000000-0005-0000-0000-00007A7B0000}"/>
    <cellStyle name="Separador de milhares 11 12 2 2" xfId="31462" xr:uid="{00000000-0005-0000-0000-00007B7B0000}"/>
    <cellStyle name="Separador de milhares 11 12 2 3" xfId="31463" xr:uid="{00000000-0005-0000-0000-00007C7B0000}"/>
    <cellStyle name="Separador de milhares 11 12 3" xfId="31464" xr:uid="{00000000-0005-0000-0000-00007D7B0000}"/>
    <cellStyle name="Separador de milhares 11 12 4" xfId="31465" xr:uid="{00000000-0005-0000-0000-00007E7B0000}"/>
    <cellStyle name="Separador de milhares 11 13" xfId="31466" xr:uid="{00000000-0005-0000-0000-00007F7B0000}"/>
    <cellStyle name="Separador de milhares 11 13 2" xfId="31467" xr:uid="{00000000-0005-0000-0000-0000807B0000}"/>
    <cellStyle name="Separador de milhares 11 13 2 2" xfId="31468" xr:uid="{00000000-0005-0000-0000-0000817B0000}"/>
    <cellStyle name="Separador de milhares 11 13 2 3" xfId="31469" xr:uid="{00000000-0005-0000-0000-0000827B0000}"/>
    <cellStyle name="Separador de milhares 11 13 3" xfId="31470" xr:uid="{00000000-0005-0000-0000-0000837B0000}"/>
    <cellStyle name="Separador de milhares 11 13 4" xfId="31471" xr:uid="{00000000-0005-0000-0000-0000847B0000}"/>
    <cellStyle name="Separador de milhares 11 14" xfId="31472" xr:uid="{00000000-0005-0000-0000-0000857B0000}"/>
    <cellStyle name="Separador de milhares 11 14 2" xfId="31473" xr:uid="{00000000-0005-0000-0000-0000867B0000}"/>
    <cellStyle name="Separador de milhares 11 14 3" xfId="31474" xr:uid="{00000000-0005-0000-0000-0000877B0000}"/>
    <cellStyle name="Separador de milhares 11 15" xfId="31475" xr:uid="{00000000-0005-0000-0000-0000887B0000}"/>
    <cellStyle name="Separador de milhares 11 16" xfId="31476" xr:uid="{00000000-0005-0000-0000-0000897B0000}"/>
    <cellStyle name="Separador de milhares 11 17" xfId="31477" xr:uid="{00000000-0005-0000-0000-00008A7B0000}"/>
    <cellStyle name="Separador de milhares 11 18" xfId="31478" xr:uid="{00000000-0005-0000-0000-00008B7B0000}"/>
    <cellStyle name="Separador de milhares 11 19" xfId="31479" xr:uid="{00000000-0005-0000-0000-00008C7B0000}"/>
    <cellStyle name="Separador de milhares 11 2" xfId="31480" xr:uid="{00000000-0005-0000-0000-00008D7B0000}"/>
    <cellStyle name="Separador de milhares 11 2 10" xfId="31481" xr:uid="{00000000-0005-0000-0000-00008E7B0000}"/>
    <cellStyle name="Separador de milhares 11 2 11" xfId="31482" xr:uid="{00000000-0005-0000-0000-00008F7B0000}"/>
    <cellStyle name="Separador de milhares 11 2 2" xfId="31483" xr:uid="{00000000-0005-0000-0000-0000907B0000}"/>
    <cellStyle name="Separador de milhares 11 2 2 10" xfId="31484" xr:uid="{00000000-0005-0000-0000-0000917B0000}"/>
    <cellStyle name="Separador de milhares 11 2 2 2" xfId="31485" xr:uid="{00000000-0005-0000-0000-0000927B0000}"/>
    <cellStyle name="Separador de milhares 11 2 2 2 2" xfId="31486" xr:uid="{00000000-0005-0000-0000-0000937B0000}"/>
    <cellStyle name="Separador de milhares 11 2 2 2 2 2" xfId="31487" xr:uid="{00000000-0005-0000-0000-0000947B0000}"/>
    <cellStyle name="Separador de milhares 11 2 2 2 2 2 2" xfId="31488" xr:uid="{00000000-0005-0000-0000-0000957B0000}"/>
    <cellStyle name="Separador de milhares 11 2 2 2 2 2 2 2" xfId="31489" xr:uid="{00000000-0005-0000-0000-0000967B0000}"/>
    <cellStyle name="Separador de milhares 11 2 2 2 2 2 2 3" xfId="31490" xr:uid="{00000000-0005-0000-0000-0000977B0000}"/>
    <cellStyle name="Separador de milhares 11 2 2 2 2 2 3" xfId="31491" xr:uid="{00000000-0005-0000-0000-0000987B0000}"/>
    <cellStyle name="Separador de milhares 11 2 2 2 2 2 4" xfId="31492" xr:uid="{00000000-0005-0000-0000-0000997B0000}"/>
    <cellStyle name="Separador de milhares 11 2 2 2 2 3" xfId="31493" xr:uid="{00000000-0005-0000-0000-00009A7B0000}"/>
    <cellStyle name="Separador de milhares 11 2 2 2 2 3 2" xfId="31494" xr:uid="{00000000-0005-0000-0000-00009B7B0000}"/>
    <cellStyle name="Separador de milhares 11 2 2 2 2 3 2 2" xfId="31495" xr:uid="{00000000-0005-0000-0000-00009C7B0000}"/>
    <cellStyle name="Separador de milhares 11 2 2 2 2 3 2 3" xfId="31496" xr:uid="{00000000-0005-0000-0000-00009D7B0000}"/>
    <cellStyle name="Separador de milhares 11 2 2 2 2 3 3" xfId="31497" xr:uid="{00000000-0005-0000-0000-00009E7B0000}"/>
    <cellStyle name="Separador de milhares 11 2 2 2 2 3 4" xfId="31498" xr:uid="{00000000-0005-0000-0000-00009F7B0000}"/>
    <cellStyle name="Separador de milhares 11 2 2 2 2 4" xfId="31499" xr:uid="{00000000-0005-0000-0000-0000A07B0000}"/>
    <cellStyle name="Separador de milhares 11 2 2 2 2 4 2" xfId="31500" xr:uid="{00000000-0005-0000-0000-0000A17B0000}"/>
    <cellStyle name="Separador de milhares 11 2 2 2 2 4 2 2" xfId="31501" xr:uid="{00000000-0005-0000-0000-0000A27B0000}"/>
    <cellStyle name="Separador de milhares 11 2 2 2 2 4 2 3" xfId="31502" xr:uid="{00000000-0005-0000-0000-0000A37B0000}"/>
    <cellStyle name="Separador de milhares 11 2 2 2 2 4 3" xfId="31503" xr:uid="{00000000-0005-0000-0000-0000A47B0000}"/>
    <cellStyle name="Separador de milhares 11 2 2 2 2 4 4" xfId="31504" xr:uid="{00000000-0005-0000-0000-0000A57B0000}"/>
    <cellStyle name="Separador de milhares 11 2 2 2 2 5" xfId="31505" xr:uid="{00000000-0005-0000-0000-0000A67B0000}"/>
    <cellStyle name="Separador de milhares 11 2 2 2 2 5 2" xfId="31506" xr:uid="{00000000-0005-0000-0000-0000A77B0000}"/>
    <cellStyle name="Separador de milhares 11 2 2 2 2 5 3" xfId="31507" xr:uid="{00000000-0005-0000-0000-0000A87B0000}"/>
    <cellStyle name="Separador de milhares 11 2 2 2 2 6" xfId="31508" xr:uid="{00000000-0005-0000-0000-0000A97B0000}"/>
    <cellStyle name="Separador de milhares 11 2 2 2 2 7" xfId="31509" xr:uid="{00000000-0005-0000-0000-0000AA7B0000}"/>
    <cellStyle name="Separador de milhares 11 2 2 2 3" xfId="31510" xr:uid="{00000000-0005-0000-0000-0000AB7B0000}"/>
    <cellStyle name="Separador de milhares 11 2 2 2 3 2" xfId="31511" xr:uid="{00000000-0005-0000-0000-0000AC7B0000}"/>
    <cellStyle name="Separador de milhares 11 2 2 2 3 2 2" xfId="31512" xr:uid="{00000000-0005-0000-0000-0000AD7B0000}"/>
    <cellStyle name="Separador de milhares 11 2 2 2 3 2 3" xfId="31513" xr:uid="{00000000-0005-0000-0000-0000AE7B0000}"/>
    <cellStyle name="Separador de milhares 11 2 2 2 3 3" xfId="31514" xr:uid="{00000000-0005-0000-0000-0000AF7B0000}"/>
    <cellStyle name="Separador de milhares 11 2 2 2 3 4" xfId="31515" xr:uid="{00000000-0005-0000-0000-0000B07B0000}"/>
    <cellStyle name="Separador de milhares 11 2 2 2 4" xfId="31516" xr:uid="{00000000-0005-0000-0000-0000B17B0000}"/>
    <cellStyle name="Separador de milhares 11 2 2 2 4 2" xfId="31517" xr:uid="{00000000-0005-0000-0000-0000B27B0000}"/>
    <cellStyle name="Separador de milhares 11 2 2 2 4 2 2" xfId="31518" xr:uid="{00000000-0005-0000-0000-0000B37B0000}"/>
    <cellStyle name="Separador de milhares 11 2 2 2 4 2 3" xfId="31519" xr:uid="{00000000-0005-0000-0000-0000B47B0000}"/>
    <cellStyle name="Separador de milhares 11 2 2 2 4 3" xfId="31520" xr:uid="{00000000-0005-0000-0000-0000B57B0000}"/>
    <cellStyle name="Separador de milhares 11 2 2 2 4 4" xfId="31521" xr:uid="{00000000-0005-0000-0000-0000B67B0000}"/>
    <cellStyle name="Separador de milhares 11 2 2 2 5" xfId="31522" xr:uid="{00000000-0005-0000-0000-0000B77B0000}"/>
    <cellStyle name="Separador de milhares 11 2 2 2 5 2" xfId="31523" xr:uid="{00000000-0005-0000-0000-0000B87B0000}"/>
    <cellStyle name="Separador de milhares 11 2 2 2 5 2 2" xfId="31524" xr:uid="{00000000-0005-0000-0000-0000B97B0000}"/>
    <cellStyle name="Separador de milhares 11 2 2 2 5 2 3" xfId="31525" xr:uid="{00000000-0005-0000-0000-0000BA7B0000}"/>
    <cellStyle name="Separador de milhares 11 2 2 2 5 3" xfId="31526" xr:uid="{00000000-0005-0000-0000-0000BB7B0000}"/>
    <cellStyle name="Separador de milhares 11 2 2 2 5 4" xfId="31527" xr:uid="{00000000-0005-0000-0000-0000BC7B0000}"/>
    <cellStyle name="Separador de milhares 11 2 2 2 6" xfId="31528" xr:uid="{00000000-0005-0000-0000-0000BD7B0000}"/>
    <cellStyle name="Separador de milhares 11 2 2 2 6 2" xfId="31529" xr:uid="{00000000-0005-0000-0000-0000BE7B0000}"/>
    <cellStyle name="Separador de milhares 11 2 2 2 6 3" xfId="31530" xr:uid="{00000000-0005-0000-0000-0000BF7B0000}"/>
    <cellStyle name="Separador de milhares 11 2 2 2 7" xfId="31531" xr:uid="{00000000-0005-0000-0000-0000C07B0000}"/>
    <cellStyle name="Separador de milhares 11 2 2 2 8" xfId="31532" xr:uid="{00000000-0005-0000-0000-0000C17B0000}"/>
    <cellStyle name="Separador de milhares 11 2 2 2 9" xfId="31533" xr:uid="{00000000-0005-0000-0000-0000C27B0000}"/>
    <cellStyle name="Separador de milhares 11 2 2 3" xfId="31534" xr:uid="{00000000-0005-0000-0000-0000C37B0000}"/>
    <cellStyle name="Separador de milhares 11 2 2 3 2" xfId="31535" xr:uid="{00000000-0005-0000-0000-0000C47B0000}"/>
    <cellStyle name="Separador de milhares 11 2 2 3 2 2" xfId="31536" xr:uid="{00000000-0005-0000-0000-0000C57B0000}"/>
    <cellStyle name="Separador de milhares 11 2 2 3 2 2 2" xfId="31537" xr:uid="{00000000-0005-0000-0000-0000C67B0000}"/>
    <cellStyle name="Separador de milhares 11 2 2 3 2 2 3" xfId="31538" xr:uid="{00000000-0005-0000-0000-0000C77B0000}"/>
    <cellStyle name="Separador de milhares 11 2 2 3 2 3" xfId="31539" xr:uid="{00000000-0005-0000-0000-0000C87B0000}"/>
    <cellStyle name="Separador de milhares 11 2 2 3 2 4" xfId="31540" xr:uid="{00000000-0005-0000-0000-0000C97B0000}"/>
    <cellStyle name="Separador de milhares 11 2 2 3 3" xfId="31541" xr:uid="{00000000-0005-0000-0000-0000CA7B0000}"/>
    <cellStyle name="Separador de milhares 11 2 2 3 3 2" xfId="31542" xr:uid="{00000000-0005-0000-0000-0000CB7B0000}"/>
    <cellStyle name="Separador de milhares 11 2 2 3 3 2 2" xfId="31543" xr:uid="{00000000-0005-0000-0000-0000CC7B0000}"/>
    <cellStyle name="Separador de milhares 11 2 2 3 3 2 3" xfId="31544" xr:uid="{00000000-0005-0000-0000-0000CD7B0000}"/>
    <cellStyle name="Separador de milhares 11 2 2 3 3 3" xfId="31545" xr:uid="{00000000-0005-0000-0000-0000CE7B0000}"/>
    <cellStyle name="Separador de milhares 11 2 2 3 3 4" xfId="31546" xr:uid="{00000000-0005-0000-0000-0000CF7B0000}"/>
    <cellStyle name="Separador de milhares 11 2 2 3 4" xfId="31547" xr:uid="{00000000-0005-0000-0000-0000D07B0000}"/>
    <cellStyle name="Separador de milhares 11 2 2 3 4 2" xfId="31548" xr:uid="{00000000-0005-0000-0000-0000D17B0000}"/>
    <cellStyle name="Separador de milhares 11 2 2 3 4 2 2" xfId="31549" xr:uid="{00000000-0005-0000-0000-0000D27B0000}"/>
    <cellStyle name="Separador de milhares 11 2 2 3 4 2 3" xfId="31550" xr:uid="{00000000-0005-0000-0000-0000D37B0000}"/>
    <cellStyle name="Separador de milhares 11 2 2 3 4 3" xfId="31551" xr:uid="{00000000-0005-0000-0000-0000D47B0000}"/>
    <cellStyle name="Separador de milhares 11 2 2 3 4 4" xfId="31552" xr:uid="{00000000-0005-0000-0000-0000D57B0000}"/>
    <cellStyle name="Separador de milhares 11 2 2 3 5" xfId="31553" xr:uid="{00000000-0005-0000-0000-0000D67B0000}"/>
    <cellStyle name="Separador de milhares 11 2 2 3 5 2" xfId="31554" xr:uid="{00000000-0005-0000-0000-0000D77B0000}"/>
    <cellStyle name="Separador de milhares 11 2 2 3 5 3" xfId="31555" xr:uid="{00000000-0005-0000-0000-0000D87B0000}"/>
    <cellStyle name="Separador de milhares 11 2 2 3 6" xfId="31556" xr:uid="{00000000-0005-0000-0000-0000D97B0000}"/>
    <cellStyle name="Separador de milhares 11 2 2 3 7" xfId="31557" xr:uid="{00000000-0005-0000-0000-0000DA7B0000}"/>
    <cellStyle name="Separador de milhares 11 2 2 4" xfId="31558" xr:uid="{00000000-0005-0000-0000-0000DB7B0000}"/>
    <cellStyle name="Separador de milhares 11 2 2 4 2" xfId="31559" xr:uid="{00000000-0005-0000-0000-0000DC7B0000}"/>
    <cellStyle name="Separador de milhares 11 2 2 4 2 2" xfId="31560" xr:uid="{00000000-0005-0000-0000-0000DD7B0000}"/>
    <cellStyle name="Separador de milhares 11 2 2 4 2 3" xfId="31561" xr:uid="{00000000-0005-0000-0000-0000DE7B0000}"/>
    <cellStyle name="Separador de milhares 11 2 2 4 3" xfId="31562" xr:uid="{00000000-0005-0000-0000-0000DF7B0000}"/>
    <cellStyle name="Separador de milhares 11 2 2 4 4" xfId="31563" xr:uid="{00000000-0005-0000-0000-0000E07B0000}"/>
    <cellStyle name="Separador de milhares 11 2 2 5" xfId="31564" xr:uid="{00000000-0005-0000-0000-0000E17B0000}"/>
    <cellStyle name="Separador de milhares 11 2 2 5 2" xfId="31565" xr:uid="{00000000-0005-0000-0000-0000E27B0000}"/>
    <cellStyle name="Separador de milhares 11 2 2 5 2 2" xfId="31566" xr:uid="{00000000-0005-0000-0000-0000E37B0000}"/>
    <cellStyle name="Separador de milhares 11 2 2 5 2 3" xfId="31567" xr:uid="{00000000-0005-0000-0000-0000E47B0000}"/>
    <cellStyle name="Separador de milhares 11 2 2 5 3" xfId="31568" xr:uid="{00000000-0005-0000-0000-0000E57B0000}"/>
    <cellStyle name="Separador de milhares 11 2 2 5 4" xfId="31569" xr:uid="{00000000-0005-0000-0000-0000E67B0000}"/>
    <cellStyle name="Separador de milhares 11 2 2 6" xfId="31570" xr:uid="{00000000-0005-0000-0000-0000E77B0000}"/>
    <cellStyle name="Separador de milhares 11 2 2 6 2" xfId="31571" xr:uid="{00000000-0005-0000-0000-0000E87B0000}"/>
    <cellStyle name="Separador de milhares 11 2 2 6 2 2" xfId="31572" xr:uid="{00000000-0005-0000-0000-0000E97B0000}"/>
    <cellStyle name="Separador de milhares 11 2 2 6 2 3" xfId="31573" xr:uid="{00000000-0005-0000-0000-0000EA7B0000}"/>
    <cellStyle name="Separador de milhares 11 2 2 6 3" xfId="31574" xr:uid="{00000000-0005-0000-0000-0000EB7B0000}"/>
    <cellStyle name="Separador de milhares 11 2 2 6 4" xfId="31575" xr:uid="{00000000-0005-0000-0000-0000EC7B0000}"/>
    <cellStyle name="Separador de milhares 11 2 2 7" xfId="31576" xr:uid="{00000000-0005-0000-0000-0000ED7B0000}"/>
    <cellStyle name="Separador de milhares 11 2 2 7 2" xfId="31577" xr:uid="{00000000-0005-0000-0000-0000EE7B0000}"/>
    <cellStyle name="Separador de milhares 11 2 2 7 3" xfId="31578" xr:uid="{00000000-0005-0000-0000-0000EF7B0000}"/>
    <cellStyle name="Separador de milhares 11 2 2 8" xfId="31579" xr:uid="{00000000-0005-0000-0000-0000F07B0000}"/>
    <cellStyle name="Separador de milhares 11 2 2 9" xfId="31580" xr:uid="{00000000-0005-0000-0000-0000F17B0000}"/>
    <cellStyle name="Separador de milhares 11 2 3" xfId="31581" xr:uid="{00000000-0005-0000-0000-0000F27B0000}"/>
    <cellStyle name="Separador de milhares 11 2 3 10" xfId="31582" xr:uid="{00000000-0005-0000-0000-0000F37B0000}"/>
    <cellStyle name="Separador de milhares 11 2 3 2" xfId="31583" xr:uid="{00000000-0005-0000-0000-0000F47B0000}"/>
    <cellStyle name="Separador de milhares 11 2 3 2 2" xfId="31584" xr:uid="{00000000-0005-0000-0000-0000F57B0000}"/>
    <cellStyle name="Separador de milhares 11 2 3 2 2 2" xfId="31585" xr:uid="{00000000-0005-0000-0000-0000F67B0000}"/>
    <cellStyle name="Separador de milhares 11 2 3 2 2 2 2" xfId="31586" xr:uid="{00000000-0005-0000-0000-0000F77B0000}"/>
    <cellStyle name="Separador de milhares 11 2 3 2 2 2 3" xfId="31587" xr:uid="{00000000-0005-0000-0000-0000F87B0000}"/>
    <cellStyle name="Separador de milhares 11 2 3 2 2 3" xfId="31588" xr:uid="{00000000-0005-0000-0000-0000F97B0000}"/>
    <cellStyle name="Separador de milhares 11 2 3 2 2 4" xfId="31589" xr:uid="{00000000-0005-0000-0000-0000FA7B0000}"/>
    <cellStyle name="Separador de milhares 11 2 3 2 3" xfId="31590" xr:uid="{00000000-0005-0000-0000-0000FB7B0000}"/>
    <cellStyle name="Separador de milhares 11 2 3 2 3 2" xfId="31591" xr:uid="{00000000-0005-0000-0000-0000FC7B0000}"/>
    <cellStyle name="Separador de milhares 11 2 3 2 3 2 2" xfId="31592" xr:uid="{00000000-0005-0000-0000-0000FD7B0000}"/>
    <cellStyle name="Separador de milhares 11 2 3 2 3 2 3" xfId="31593" xr:uid="{00000000-0005-0000-0000-0000FE7B0000}"/>
    <cellStyle name="Separador de milhares 11 2 3 2 3 3" xfId="31594" xr:uid="{00000000-0005-0000-0000-0000FF7B0000}"/>
    <cellStyle name="Separador de milhares 11 2 3 2 3 4" xfId="31595" xr:uid="{00000000-0005-0000-0000-0000007C0000}"/>
    <cellStyle name="Separador de milhares 11 2 3 2 4" xfId="31596" xr:uid="{00000000-0005-0000-0000-0000017C0000}"/>
    <cellStyle name="Separador de milhares 11 2 3 2 4 2" xfId="31597" xr:uid="{00000000-0005-0000-0000-0000027C0000}"/>
    <cellStyle name="Separador de milhares 11 2 3 2 4 2 2" xfId="31598" xr:uid="{00000000-0005-0000-0000-0000037C0000}"/>
    <cellStyle name="Separador de milhares 11 2 3 2 4 2 3" xfId="31599" xr:uid="{00000000-0005-0000-0000-0000047C0000}"/>
    <cellStyle name="Separador de milhares 11 2 3 2 4 3" xfId="31600" xr:uid="{00000000-0005-0000-0000-0000057C0000}"/>
    <cellStyle name="Separador de milhares 11 2 3 2 4 4" xfId="31601" xr:uid="{00000000-0005-0000-0000-0000067C0000}"/>
    <cellStyle name="Separador de milhares 11 2 3 2 5" xfId="31602" xr:uid="{00000000-0005-0000-0000-0000077C0000}"/>
    <cellStyle name="Separador de milhares 11 2 3 2 5 2" xfId="31603" xr:uid="{00000000-0005-0000-0000-0000087C0000}"/>
    <cellStyle name="Separador de milhares 11 2 3 2 5 3" xfId="31604" xr:uid="{00000000-0005-0000-0000-0000097C0000}"/>
    <cellStyle name="Separador de milhares 11 2 3 2 6" xfId="31605" xr:uid="{00000000-0005-0000-0000-00000A7C0000}"/>
    <cellStyle name="Separador de milhares 11 2 3 2 7" xfId="31606" xr:uid="{00000000-0005-0000-0000-00000B7C0000}"/>
    <cellStyle name="Separador de milhares 11 2 3 3" xfId="31607" xr:uid="{00000000-0005-0000-0000-00000C7C0000}"/>
    <cellStyle name="Separador de milhares 11 2 3 4" xfId="31608" xr:uid="{00000000-0005-0000-0000-00000D7C0000}"/>
    <cellStyle name="Separador de milhares 11 2 3 4 2" xfId="31609" xr:uid="{00000000-0005-0000-0000-00000E7C0000}"/>
    <cellStyle name="Separador de milhares 11 2 3 4 2 2" xfId="31610" xr:uid="{00000000-0005-0000-0000-00000F7C0000}"/>
    <cellStyle name="Separador de milhares 11 2 3 4 2 3" xfId="31611" xr:uid="{00000000-0005-0000-0000-0000107C0000}"/>
    <cellStyle name="Separador de milhares 11 2 3 4 3" xfId="31612" xr:uid="{00000000-0005-0000-0000-0000117C0000}"/>
    <cellStyle name="Separador de milhares 11 2 3 4 4" xfId="31613" xr:uid="{00000000-0005-0000-0000-0000127C0000}"/>
    <cellStyle name="Separador de milhares 11 2 3 5" xfId="31614" xr:uid="{00000000-0005-0000-0000-0000137C0000}"/>
    <cellStyle name="Separador de milhares 11 2 3 5 2" xfId="31615" xr:uid="{00000000-0005-0000-0000-0000147C0000}"/>
    <cellStyle name="Separador de milhares 11 2 3 5 2 2" xfId="31616" xr:uid="{00000000-0005-0000-0000-0000157C0000}"/>
    <cellStyle name="Separador de milhares 11 2 3 5 2 3" xfId="31617" xr:uid="{00000000-0005-0000-0000-0000167C0000}"/>
    <cellStyle name="Separador de milhares 11 2 3 5 3" xfId="31618" xr:uid="{00000000-0005-0000-0000-0000177C0000}"/>
    <cellStyle name="Separador de milhares 11 2 3 5 4" xfId="31619" xr:uid="{00000000-0005-0000-0000-0000187C0000}"/>
    <cellStyle name="Separador de milhares 11 2 3 6" xfId="31620" xr:uid="{00000000-0005-0000-0000-0000197C0000}"/>
    <cellStyle name="Separador de milhares 11 2 3 6 2" xfId="31621" xr:uid="{00000000-0005-0000-0000-00001A7C0000}"/>
    <cellStyle name="Separador de milhares 11 2 3 6 2 2" xfId="31622" xr:uid="{00000000-0005-0000-0000-00001B7C0000}"/>
    <cellStyle name="Separador de milhares 11 2 3 6 2 3" xfId="31623" xr:uid="{00000000-0005-0000-0000-00001C7C0000}"/>
    <cellStyle name="Separador de milhares 11 2 3 6 3" xfId="31624" xr:uid="{00000000-0005-0000-0000-00001D7C0000}"/>
    <cellStyle name="Separador de milhares 11 2 3 6 4" xfId="31625" xr:uid="{00000000-0005-0000-0000-00001E7C0000}"/>
    <cellStyle name="Separador de milhares 11 2 3 7" xfId="31626" xr:uid="{00000000-0005-0000-0000-00001F7C0000}"/>
    <cellStyle name="Separador de milhares 11 2 3 7 2" xfId="31627" xr:uid="{00000000-0005-0000-0000-0000207C0000}"/>
    <cellStyle name="Separador de milhares 11 2 3 7 3" xfId="31628" xr:uid="{00000000-0005-0000-0000-0000217C0000}"/>
    <cellStyle name="Separador de milhares 11 2 3 8" xfId="31629" xr:uid="{00000000-0005-0000-0000-0000227C0000}"/>
    <cellStyle name="Separador de milhares 11 2 3 9" xfId="31630" xr:uid="{00000000-0005-0000-0000-0000237C0000}"/>
    <cellStyle name="Separador de milhares 11 2 4" xfId="31631" xr:uid="{00000000-0005-0000-0000-0000247C0000}"/>
    <cellStyle name="Separador de milhares 11 2 4 2" xfId="31632" xr:uid="{00000000-0005-0000-0000-0000257C0000}"/>
    <cellStyle name="Separador de milhares 11 2 4 2 2" xfId="31633" xr:uid="{00000000-0005-0000-0000-0000267C0000}"/>
    <cellStyle name="Separador de milhares 11 2 4 2 2 2" xfId="31634" xr:uid="{00000000-0005-0000-0000-0000277C0000}"/>
    <cellStyle name="Separador de milhares 11 2 4 2 2 3" xfId="31635" xr:uid="{00000000-0005-0000-0000-0000287C0000}"/>
    <cellStyle name="Separador de milhares 11 2 4 2 3" xfId="31636" xr:uid="{00000000-0005-0000-0000-0000297C0000}"/>
    <cellStyle name="Separador de milhares 11 2 4 2 4" xfId="31637" xr:uid="{00000000-0005-0000-0000-00002A7C0000}"/>
    <cellStyle name="Separador de milhares 11 2 4 3" xfId="31638" xr:uid="{00000000-0005-0000-0000-00002B7C0000}"/>
    <cellStyle name="Separador de milhares 11 2 4 3 2" xfId="31639" xr:uid="{00000000-0005-0000-0000-00002C7C0000}"/>
    <cellStyle name="Separador de milhares 11 2 4 3 2 2" xfId="31640" xr:uid="{00000000-0005-0000-0000-00002D7C0000}"/>
    <cellStyle name="Separador de milhares 11 2 4 3 2 3" xfId="31641" xr:uid="{00000000-0005-0000-0000-00002E7C0000}"/>
    <cellStyle name="Separador de milhares 11 2 4 3 3" xfId="31642" xr:uid="{00000000-0005-0000-0000-00002F7C0000}"/>
    <cellStyle name="Separador de milhares 11 2 4 3 4" xfId="31643" xr:uid="{00000000-0005-0000-0000-0000307C0000}"/>
    <cellStyle name="Separador de milhares 11 2 4 4" xfId="31644" xr:uid="{00000000-0005-0000-0000-0000317C0000}"/>
    <cellStyle name="Separador de milhares 11 2 4 4 2" xfId="31645" xr:uid="{00000000-0005-0000-0000-0000327C0000}"/>
    <cellStyle name="Separador de milhares 11 2 4 4 2 2" xfId="31646" xr:uid="{00000000-0005-0000-0000-0000337C0000}"/>
    <cellStyle name="Separador de milhares 11 2 4 4 2 3" xfId="31647" xr:uid="{00000000-0005-0000-0000-0000347C0000}"/>
    <cellStyle name="Separador de milhares 11 2 4 4 3" xfId="31648" xr:uid="{00000000-0005-0000-0000-0000357C0000}"/>
    <cellStyle name="Separador de milhares 11 2 4 4 4" xfId="31649" xr:uid="{00000000-0005-0000-0000-0000367C0000}"/>
    <cellStyle name="Separador de milhares 11 2 4 5" xfId="31650" xr:uid="{00000000-0005-0000-0000-0000377C0000}"/>
    <cellStyle name="Separador de milhares 11 2 4 5 2" xfId="31651" xr:uid="{00000000-0005-0000-0000-0000387C0000}"/>
    <cellStyle name="Separador de milhares 11 2 4 5 3" xfId="31652" xr:uid="{00000000-0005-0000-0000-0000397C0000}"/>
    <cellStyle name="Separador de milhares 11 2 4 6" xfId="31653" xr:uid="{00000000-0005-0000-0000-00003A7C0000}"/>
    <cellStyle name="Separador de milhares 11 2 4 7" xfId="31654" xr:uid="{00000000-0005-0000-0000-00003B7C0000}"/>
    <cellStyle name="Separador de milhares 11 2 4 8" xfId="31655" xr:uid="{00000000-0005-0000-0000-00003C7C0000}"/>
    <cellStyle name="Separador de milhares 11 2 5" xfId="31656" xr:uid="{00000000-0005-0000-0000-00003D7C0000}"/>
    <cellStyle name="Separador de milhares 11 2 5 2" xfId="31657" xr:uid="{00000000-0005-0000-0000-00003E7C0000}"/>
    <cellStyle name="Separador de milhares 11 2 5 2 2" xfId="31658" xr:uid="{00000000-0005-0000-0000-00003F7C0000}"/>
    <cellStyle name="Separador de milhares 11 2 5 2 3" xfId="31659" xr:uid="{00000000-0005-0000-0000-0000407C0000}"/>
    <cellStyle name="Separador de milhares 11 2 5 3" xfId="31660" xr:uid="{00000000-0005-0000-0000-0000417C0000}"/>
    <cellStyle name="Separador de milhares 11 2 5 4" xfId="31661" xr:uid="{00000000-0005-0000-0000-0000427C0000}"/>
    <cellStyle name="Separador de milhares 11 2 6" xfId="31662" xr:uid="{00000000-0005-0000-0000-0000437C0000}"/>
    <cellStyle name="Separador de milhares 11 2 6 2" xfId="31663" xr:uid="{00000000-0005-0000-0000-0000447C0000}"/>
    <cellStyle name="Separador de milhares 11 2 6 2 2" xfId="31664" xr:uid="{00000000-0005-0000-0000-0000457C0000}"/>
    <cellStyle name="Separador de milhares 11 2 6 2 3" xfId="31665" xr:uid="{00000000-0005-0000-0000-0000467C0000}"/>
    <cellStyle name="Separador de milhares 11 2 6 3" xfId="31666" xr:uid="{00000000-0005-0000-0000-0000477C0000}"/>
    <cellStyle name="Separador de milhares 11 2 6 4" xfId="31667" xr:uid="{00000000-0005-0000-0000-0000487C0000}"/>
    <cellStyle name="Separador de milhares 11 2 7" xfId="31668" xr:uid="{00000000-0005-0000-0000-0000497C0000}"/>
    <cellStyle name="Separador de milhares 11 2 7 2" xfId="31669" xr:uid="{00000000-0005-0000-0000-00004A7C0000}"/>
    <cellStyle name="Separador de milhares 11 2 7 2 2" xfId="31670" xr:uid="{00000000-0005-0000-0000-00004B7C0000}"/>
    <cellStyle name="Separador de milhares 11 2 7 2 3" xfId="31671" xr:uid="{00000000-0005-0000-0000-00004C7C0000}"/>
    <cellStyle name="Separador de milhares 11 2 7 3" xfId="31672" xr:uid="{00000000-0005-0000-0000-00004D7C0000}"/>
    <cellStyle name="Separador de milhares 11 2 7 4" xfId="31673" xr:uid="{00000000-0005-0000-0000-00004E7C0000}"/>
    <cellStyle name="Separador de milhares 11 2 8" xfId="31674" xr:uid="{00000000-0005-0000-0000-00004F7C0000}"/>
    <cellStyle name="Separador de milhares 11 2 8 2" xfId="31675" xr:uid="{00000000-0005-0000-0000-0000507C0000}"/>
    <cellStyle name="Separador de milhares 11 2 8 3" xfId="31676" xr:uid="{00000000-0005-0000-0000-0000517C0000}"/>
    <cellStyle name="Separador de milhares 11 2 9" xfId="31677" xr:uid="{00000000-0005-0000-0000-0000527C0000}"/>
    <cellStyle name="Separador de milhares 11 20" xfId="31678" xr:uid="{00000000-0005-0000-0000-0000537C0000}"/>
    <cellStyle name="Separador de milhares 11 21" xfId="31679" xr:uid="{00000000-0005-0000-0000-0000547C0000}"/>
    <cellStyle name="Separador de milhares 11 3" xfId="31680" xr:uid="{00000000-0005-0000-0000-0000557C0000}"/>
    <cellStyle name="Separador de milhares 11 3 10" xfId="31681" xr:uid="{00000000-0005-0000-0000-0000567C0000}"/>
    <cellStyle name="Separador de milhares 11 3 11" xfId="31682" xr:uid="{00000000-0005-0000-0000-0000577C0000}"/>
    <cellStyle name="Separador de milhares 11 3 2" xfId="31683" xr:uid="{00000000-0005-0000-0000-0000587C0000}"/>
    <cellStyle name="Separador de milhares 11 3 2 2" xfId="31684" xr:uid="{00000000-0005-0000-0000-0000597C0000}"/>
    <cellStyle name="Separador de milhares 11 3 2 2 2" xfId="31685" xr:uid="{00000000-0005-0000-0000-00005A7C0000}"/>
    <cellStyle name="Separador de milhares 11 3 2 2 2 2" xfId="31686" xr:uid="{00000000-0005-0000-0000-00005B7C0000}"/>
    <cellStyle name="Separador de milhares 11 3 2 2 2 2 2" xfId="31687" xr:uid="{00000000-0005-0000-0000-00005C7C0000}"/>
    <cellStyle name="Separador de milhares 11 3 2 2 2 2 3" xfId="31688" xr:uid="{00000000-0005-0000-0000-00005D7C0000}"/>
    <cellStyle name="Separador de milhares 11 3 2 2 2 3" xfId="31689" xr:uid="{00000000-0005-0000-0000-00005E7C0000}"/>
    <cellStyle name="Separador de milhares 11 3 2 2 2 4" xfId="31690" xr:uid="{00000000-0005-0000-0000-00005F7C0000}"/>
    <cellStyle name="Separador de milhares 11 3 2 2 3" xfId="31691" xr:uid="{00000000-0005-0000-0000-0000607C0000}"/>
    <cellStyle name="Separador de milhares 11 3 2 2 3 2" xfId="31692" xr:uid="{00000000-0005-0000-0000-0000617C0000}"/>
    <cellStyle name="Separador de milhares 11 3 2 2 3 2 2" xfId="31693" xr:uid="{00000000-0005-0000-0000-0000627C0000}"/>
    <cellStyle name="Separador de milhares 11 3 2 2 3 2 3" xfId="31694" xr:uid="{00000000-0005-0000-0000-0000637C0000}"/>
    <cellStyle name="Separador de milhares 11 3 2 2 3 3" xfId="31695" xr:uid="{00000000-0005-0000-0000-0000647C0000}"/>
    <cellStyle name="Separador de milhares 11 3 2 2 3 4" xfId="31696" xr:uid="{00000000-0005-0000-0000-0000657C0000}"/>
    <cellStyle name="Separador de milhares 11 3 2 2 4" xfId="31697" xr:uid="{00000000-0005-0000-0000-0000667C0000}"/>
    <cellStyle name="Separador de milhares 11 3 2 2 4 2" xfId="31698" xr:uid="{00000000-0005-0000-0000-0000677C0000}"/>
    <cellStyle name="Separador de milhares 11 3 2 2 4 2 2" xfId="31699" xr:uid="{00000000-0005-0000-0000-0000687C0000}"/>
    <cellStyle name="Separador de milhares 11 3 2 2 4 2 3" xfId="31700" xr:uid="{00000000-0005-0000-0000-0000697C0000}"/>
    <cellStyle name="Separador de milhares 11 3 2 2 4 3" xfId="31701" xr:uid="{00000000-0005-0000-0000-00006A7C0000}"/>
    <cellStyle name="Separador de milhares 11 3 2 2 4 4" xfId="31702" xr:uid="{00000000-0005-0000-0000-00006B7C0000}"/>
    <cellStyle name="Separador de milhares 11 3 2 2 5" xfId="31703" xr:uid="{00000000-0005-0000-0000-00006C7C0000}"/>
    <cellStyle name="Separador de milhares 11 3 2 2 5 2" xfId="31704" xr:uid="{00000000-0005-0000-0000-00006D7C0000}"/>
    <cellStyle name="Separador de milhares 11 3 2 2 5 3" xfId="31705" xr:uid="{00000000-0005-0000-0000-00006E7C0000}"/>
    <cellStyle name="Separador de milhares 11 3 2 2 6" xfId="31706" xr:uid="{00000000-0005-0000-0000-00006F7C0000}"/>
    <cellStyle name="Separador de milhares 11 3 2 2 7" xfId="31707" xr:uid="{00000000-0005-0000-0000-0000707C0000}"/>
    <cellStyle name="Separador de milhares 11 3 2 3" xfId="31708" xr:uid="{00000000-0005-0000-0000-0000717C0000}"/>
    <cellStyle name="Separador de milhares 11 3 2 3 2" xfId="31709" xr:uid="{00000000-0005-0000-0000-0000727C0000}"/>
    <cellStyle name="Separador de milhares 11 3 2 3 2 2" xfId="31710" xr:uid="{00000000-0005-0000-0000-0000737C0000}"/>
    <cellStyle name="Separador de milhares 11 3 2 3 2 3" xfId="31711" xr:uid="{00000000-0005-0000-0000-0000747C0000}"/>
    <cellStyle name="Separador de milhares 11 3 2 3 3" xfId="31712" xr:uid="{00000000-0005-0000-0000-0000757C0000}"/>
    <cellStyle name="Separador de milhares 11 3 2 3 4" xfId="31713" xr:uid="{00000000-0005-0000-0000-0000767C0000}"/>
    <cellStyle name="Separador de milhares 11 3 2 4" xfId="31714" xr:uid="{00000000-0005-0000-0000-0000777C0000}"/>
    <cellStyle name="Separador de milhares 11 3 2 4 2" xfId="31715" xr:uid="{00000000-0005-0000-0000-0000787C0000}"/>
    <cellStyle name="Separador de milhares 11 3 2 4 2 2" xfId="31716" xr:uid="{00000000-0005-0000-0000-0000797C0000}"/>
    <cellStyle name="Separador de milhares 11 3 2 4 2 3" xfId="31717" xr:uid="{00000000-0005-0000-0000-00007A7C0000}"/>
    <cellStyle name="Separador de milhares 11 3 2 4 3" xfId="31718" xr:uid="{00000000-0005-0000-0000-00007B7C0000}"/>
    <cellStyle name="Separador de milhares 11 3 2 4 4" xfId="31719" xr:uid="{00000000-0005-0000-0000-00007C7C0000}"/>
    <cellStyle name="Separador de milhares 11 3 2 5" xfId="31720" xr:uid="{00000000-0005-0000-0000-00007D7C0000}"/>
    <cellStyle name="Separador de milhares 11 3 2 5 2" xfId="31721" xr:uid="{00000000-0005-0000-0000-00007E7C0000}"/>
    <cellStyle name="Separador de milhares 11 3 2 5 2 2" xfId="31722" xr:uid="{00000000-0005-0000-0000-00007F7C0000}"/>
    <cellStyle name="Separador de milhares 11 3 2 5 2 3" xfId="31723" xr:uid="{00000000-0005-0000-0000-0000807C0000}"/>
    <cellStyle name="Separador de milhares 11 3 2 5 3" xfId="31724" xr:uid="{00000000-0005-0000-0000-0000817C0000}"/>
    <cellStyle name="Separador de milhares 11 3 2 5 4" xfId="31725" xr:uid="{00000000-0005-0000-0000-0000827C0000}"/>
    <cellStyle name="Separador de milhares 11 3 2 6" xfId="31726" xr:uid="{00000000-0005-0000-0000-0000837C0000}"/>
    <cellStyle name="Separador de milhares 11 3 2 6 2" xfId="31727" xr:uid="{00000000-0005-0000-0000-0000847C0000}"/>
    <cellStyle name="Separador de milhares 11 3 2 6 3" xfId="31728" xr:uid="{00000000-0005-0000-0000-0000857C0000}"/>
    <cellStyle name="Separador de milhares 11 3 2 7" xfId="31729" xr:uid="{00000000-0005-0000-0000-0000867C0000}"/>
    <cellStyle name="Separador de milhares 11 3 2 8" xfId="31730" xr:uid="{00000000-0005-0000-0000-0000877C0000}"/>
    <cellStyle name="Separador de milhares 11 3 2 9" xfId="31731" xr:uid="{00000000-0005-0000-0000-0000887C0000}"/>
    <cellStyle name="Separador de milhares 11 3 3" xfId="31732" xr:uid="{00000000-0005-0000-0000-0000897C0000}"/>
    <cellStyle name="Separador de milhares 11 3 3 2" xfId="31733" xr:uid="{00000000-0005-0000-0000-00008A7C0000}"/>
    <cellStyle name="Separador de milhares 11 3 3 2 2" xfId="31734" xr:uid="{00000000-0005-0000-0000-00008B7C0000}"/>
    <cellStyle name="Separador de milhares 11 3 3 2 2 2" xfId="31735" xr:uid="{00000000-0005-0000-0000-00008C7C0000}"/>
    <cellStyle name="Separador de milhares 11 3 3 2 2 3" xfId="31736" xr:uid="{00000000-0005-0000-0000-00008D7C0000}"/>
    <cellStyle name="Separador de milhares 11 3 3 2 3" xfId="31737" xr:uid="{00000000-0005-0000-0000-00008E7C0000}"/>
    <cellStyle name="Separador de milhares 11 3 3 2 4" xfId="31738" xr:uid="{00000000-0005-0000-0000-00008F7C0000}"/>
    <cellStyle name="Separador de milhares 11 3 3 3" xfId="31739" xr:uid="{00000000-0005-0000-0000-0000907C0000}"/>
    <cellStyle name="Separador de milhares 11 3 3 3 2" xfId="31740" xr:uid="{00000000-0005-0000-0000-0000917C0000}"/>
    <cellStyle name="Separador de milhares 11 3 3 3 2 2" xfId="31741" xr:uid="{00000000-0005-0000-0000-0000927C0000}"/>
    <cellStyle name="Separador de milhares 11 3 3 3 2 3" xfId="31742" xr:uid="{00000000-0005-0000-0000-0000937C0000}"/>
    <cellStyle name="Separador de milhares 11 3 3 3 3" xfId="31743" xr:uid="{00000000-0005-0000-0000-0000947C0000}"/>
    <cellStyle name="Separador de milhares 11 3 3 3 4" xfId="31744" xr:uid="{00000000-0005-0000-0000-0000957C0000}"/>
    <cellStyle name="Separador de milhares 11 3 3 4" xfId="31745" xr:uid="{00000000-0005-0000-0000-0000967C0000}"/>
    <cellStyle name="Separador de milhares 11 3 3 4 2" xfId="31746" xr:uid="{00000000-0005-0000-0000-0000977C0000}"/>
    <cellStyle name="Separador de milhares 11 3 3 4 2 2" xfId="31747" xr:uid="{00000000-0005-0000-0000-0000987C0000}"/>
    <cellStyle name="Separador de milhares 11 3 3 4 2 3" xfId="31748" xr:uid="{00000000-0005-0000-0000-0000997C0000}"/>
    <cellStyle name="Separador de milhares 11 3 3 4 3" xfId="31749" xr:uid="{00000000-0005-0000-0000-00009A7C0000}"/>
    <cellStyle name="Separador de milhares 11 3 3 4 4" xfId="31750" xr:uid="{00000000-0005-0000-0000-00009B7C0000}"/>
    <cellStyle name="Separador de milhares 11 3 3 5" xfId="31751" xr:uid="{00000000-0005-0000-0000-00009C7C0000}"/>
    <cellStyle name="Separador de milhares 11 3 3 5 2" xfId="31752" xr:uid="{00000000-0005-0000-0000-00009D7C0000}"/>
    <cellStyle name="Separador de milhares 11 3 3 5 3" xfId="31753" xr:uid="{00000000-0005-0000-0000-00009E7C0000}"/>
    <cellStyle name="Separador de milhares 11 3 3 6" xfId="31754" xr:uid="{00000000-0005-0000-0000-00009F7C0000}"/>
    <cellStyle name="Separador de milhares 11 3 3 7" xfId="31755" xr:uid="{00000000-0005-0000-0000-0000A07C0000}"/>
    <cellStyle name="Separador de milhares 11 3 4" xfId="31756" xr:uid="{00000000-0005-0000-0000-0000A17C0000}"/>
    <cellStyle name="Separador de milhares 11 3 5" xfId="31757" xr:uid="{00000000-0005-0000-0000-0000A27C0000}"/>
    <cellStyle name="Separador de milhares 11 3 5 2" xfId="31758" xr:uid="{00000000-0005-0000-0000-0000A37C0000}"/>
    <cellStyle name="Separador de milhares 11 3 5 2 2" xfId="31759" xr:uid="{00000000-0005-0000-0000-0000A47C0000}"/>
    <cellStyle name="Separador de milhares 11 3 5 2 3" xfId="31760" xr:uid="{00000000-0005-0000-0000-0000A57C0000}"/>
    <cellStyle name="Separador de milhares 11 3 5 3" xfId="31761" xr:uid="{00000000-0005-0000-0000-0000A67C0000}"/>
    <cellStyle name="Separador de milhares 11 3 5 4" xfId="31762" xr:uid="{00000000-0005-0000-0000-0000A77C0000}"/>
    <cellStyle name="Separador de milhares 11 3 6" xfId="31763" xr:uid="{00000000-0005-0000-0000-0000A87C0000}"/>
    <cellStyle name="Separador de milhares 11 3 6 2" xfId="31764" xr:uid="{00000000-0005-0000-0000-0000A97C0000}"/>
    <cellStyle name="Separador de milhares 11 3 6 2 2" xfId="31765" xr:uid="{00000000-0005-0000-0000-0000AA7C0000}"/>
    <cellStyle name="Separador de milhares 11 3 6 2 3" xfId="31766" xr:uid="{00000000-0005-0000-0000-0000AB7C0000}"/>
    <cellStyle name="Separador de milhares 11 3 6 3" xfId="31767" xr:uid="{00000000-0005-0000-0000-0000AC7C0000}"/>
    <cellStyle name="Separador de milhares 11 3 6 4" xfId="31768" xr:uid="{00000000-0005-0000-0000-0000AD7C0000}"/>
    <cellStyle name="Separador de milhares 11 3 7" xfId="31769" xr:uid="{00000000-0005-0000-0000-0000AE7C0000}"/>
    <cellStyle name="Separador de milhares 11 3 7 2" xfId="31770" xr:uid="{00000000-0005-0000-0000-0000AF7C0000}"/>
    <cellStyle name="Separador de milhares 11 3 7 2 2" xfId="31771" xr:uid="{00000000-0005-0000-0000-0000B07C0000}"/>
    <cellStyle name="Separador de milhares 11 3 7 2 3" xfId="31772" xr:uid="{00000000-0005-0000-0000-0000B17C0000}"/>
    <cellStyle name="Separador de milhares 11 3 7 3" xfId="31773" xr:uid="{00000000-0005-0000-0000-0000B27C0000}"/>
    <cellStyle name="Separador de milhares 11 3 7 4" xfId="31774" xr:uid="{00000000-0005-0000-0000-0000B37C0000}"/>
    <cellStyle name="Separador de milhares 11 3 8" xfId="31775" xr:uid="{00000000-0005-0000-0000-0000B47C0000}"/>
    <cellStyle name="Separador de milhares 11 3 8 2" xfId="31776" xr:uid="{00000000-0005-0000-0000-0000B57C0000}"/>
    <cellStyle name="Separador de milhares 11 3 8 3" xfId="31777" xr:uid="{00000000-0005-0000-0000-0000B67C0000}"/>
    <cellStyle name="Separador de milhares 11 3 9" xfId="31778" xr:uid="{00000000-0005-0000-0000-0000B77C0000}"/>
    <cellStyle name="Separador de milhares 11 4" xfId="31779" xr:uid="{00000000-0005-0000-0000-0000B87C0000}"/>
    <cellStyle name="Separador de milhares 11 4 10" xfId="31780" xr:uid="{00000000-0005-0000-0000-0000B97C0000}"/>
    <cellStyle name="Separador de milhares 11 4 2" xfId="31781" xr:uid="{00000000-0005-0000-0000-0000BA7C0000}"/>
    <cellStyle name="Separador de milhares 11 4 2 2" xfId="31782" xr:uid="{00000000-0005-0000-0000-0000BB7C0000}"/>
    <cellStyle name="Separador de milhares 11 4 2 2 2" xfId="31783" xr:uid="{00000000-0005-0000-0000-0000BC7C0000}"/>
    <cellStyle name="Separador de milhares 11 4 2 2 2 2" xfId="31784" xr:uid="{00000000-0005-0000-0000-0000BD7C0000}"/>
    <cellStyle name="Separador de milhares 11 4 2 2 2 3" xfId="31785" xr:uid="{00000000-0005-0000-0000-0000BE7C0000}"/>
    <cellStyle name="Separador de milhares 11 4 2 2 3" xfId="31786" xr:uid="{00000000-0005-0000-0000-0000BF7C0000}"/>
    <cellStyle name="Separador de milhares 11 4 2 2 4" xfId="31787" xr:uid="{00000000-0005-0000-0000-0000C07C0000}"/>
    <cellStyle name="Separador de milhares 11 4 2 3" xfId="31788" xr:uid="{00000000-0005-0000-0000-0000C17C0000}"/>
    <cellStyle name="Separador de milhares 11 4 2 3 2" xfId="31789" xr:uid="{00000000-0005-0000-0000-0000C27C0000}"/>
    <cellStyle name="Separador de milhares 11 4 2 3 2 2" xfId="31790" xr:uid="{00000000-0005-0000-0000-0000C37C0000}"/>
    <cellStyle name="Separador de milhares 11 4 2 3 2 3" xfId="31791" xr:uid="{00000000-0005-0000-0000-0000C47C0000}"/>
    <cellStyle name="Separador de milhares 11 4 2 3 3" xfId="31792" xr:uid="{00000000-0005-0000-0000-0000C57C0000}"/>
    <cellStyle name="Separador de milhares 11 4 2 3 4" xfId="31793" xr:uid="{00000000-0005-0000-0000-0000C67C0000}"/>
    <cellStyle name="Separador de milhares 11 4 2 4" xfId="31794" xr:uid="{00000000-0005-0000-0000-0000C77C0000}"/>
    <cellStyle name="Separador de milhares 11 4 2 4 2" xfId="31795" xr:uid="{00000000-0005-0000-0000-0000C87C0000}"/>
    <cellStyle name="Separador de milhares 11 4 2 4 2 2" xfId="31796" xr:uid="{00000000-0005-0000-0000-0000C97C0000}"/>
    <cellStyle name="Separador de milhares 11 4 2 4 2 3" xfId="31797" xr:uid="{00000000-0005-0000-0000-0000CA7C0000}"/>
    <cellStyle name="Separador de milhares 11 4 2 4 3" xfId="31798" xr:uid="{00000000-0005-0000-0000-0000CB7C0000}"/>
    <cellStyle name="Separador de milhares 11 4 2 4 4" xfId="31799" xr:uid="{00000000-0005-0000-0000-0000CC7C0000}"/>
    <cellStyle name="Separador de milhares 11 4 2 5" xfId="31800" xr:uid="{00000000-0005-0000-0000-0000CD7C0000}"/>
    <cellStyle name="Separador de milhares 11 4 2 5 2" xfId="31801" xr:uid="{00000000-0005-0000-0000-0000CE7C0000}"/>
    <cellStyle name="Separador de milhares 11 4 2 5 3" xfId="31802" xr:uid="{00000000-0005-0000-0000-0000CF7C0000}"/>
    <cellStyle name="Separador de milhares 11 4 2 6" xfId="31803" xr:uid="{00000000-0005-0000-0000-0000D07C0000}"/>
    <cellStyle name="Separador de milhares 11 4 2 7" xfId="31804" xr:uid="{00000000-0005-0000-0000-0000D17C0000}"/>
    <cellStyle name="Separador de milhares 11 4 3" xfId="31805" xr:uid="{00000000-0005-0000-0000-0000D27C0000}"/>
    <cellStyle name="Separador de milhares 11 4 4" xfId="31806" xr:uid="{00000000-0005-0000-0000-0000D37C0000}"/>
    <cellStyle name="Separador de milhares 11 4 4 2" xfId="31807" xr:uid="{00000000-0005-0000-0000-0000D47C0000}"/>
    <cellStyle name="Separador de milhares 11 4 4 2 2" xfId="31808" xr:uid="{00000000-0005-0000-0000-0000D57C0000}"/>
    <cellStyle name="Separador de milhares 11 4 4 2 3" xfId="31809" xr:uid="{00000000-0005-0000-0000-0000D67C0000}"/>
    <cellStyle name="Separador de milhares 11 4 4 3" xfId="31810" xr:uid="{00000000-0005-0000-0000-0000D77C0000}"/>
    <cellStyle name="Separador de milhares 11 4 4 4" xfId="31811" xr:uid="{00000000-0005-0000-0000-0000D87C0000}"/>
    <cellStyle name="Separador de milhares 11 4 5" xfId="31812" xr:uid="{00000000-0005-0000-0000-0000D97C0000}"/>
    <cellStyle name="Separador de milhares 11 4 5 2" xfId="31813" xr:uid="{00000000-0005-0000-0000-0000DA7C0000}"/>
    <cellStyle name="Separador de milhares 11 4 5 2 2" xfId="31814" xr:uid="{00000000-0005-0000-0000-0000DB7C0000}"/>
    <cellStyle name="Separador de milhares 11 4 5 2 3" xfId="31815" xr:uid="{00000000-0005-0000-0000-0000DC7C0000}"/>
    <cellStyle name="Separador de milhares 11 4 5 3" xfId="31816" xr:uid="{00000000-0005-0000-0000-0000DD7C0000}"/>
    <cellStyle name="Separador de milhares 11 4 5 4" xfId="31817" xr:uid="{00000000-0005-0000-0000-0000DE7C0000}"/>
    <cellStyle name="Separador de milhares 11 4 6" xfId="31818" xr:uid="{00000000-0005-0000-0000-0000DF7C0000}"/>
    <cellStyle name="Separador de milhares 11 4 6 2" xfId="31819" xr:uid="{00000000-0005-0000-0000-0000E07C0000}"/>
    <cellStyle name="Separador de milhares 11 4 6 2 2" xfId="31820" xr:uid="{00000000-0005-0000-0000-0000E17C0000}"/>
    <cellStyle name="Separador de milhares 11 4 6 2 3" xfId="31821" xr:uid="{00000000-0005-0000-0000-0000E27C0000}"/>
    <cellStyle name="Separador de milhares 11 4 6 3" xfId="31822" xr:uid="{00000000-0005-0000-0000-0000E37C0000}"/>
    <cellStyle name="Separador de milhares 11 4 6 4" xfId="31823" xr:uid="{00000000-0005-0000-0000-0000E47C0000}"/>
    <cellStyle name="Separador de milhares 11 4 7" xfId="31824" xr:uid="{00000000-0005-0000-0000-0000E57C0000}"/>
    <cellStyle name="Separador de milhares 11 4 7 2" xfId="31825" xr:uid="{00000000-0005-0000-0000-0000E67C0000}"/>
    <cellStyle name="Separador de milhares 11 4 7 3" xfId="31826" xr:uid="{00000000-0005-0000-0000-0000E77C0000}"/>
    <cellStyle name="Separador de milhares 11 4 8" xfId="31827" xr:uid="{00000000-0005-0000-0000-0000E87C0000}"/>
    <cellStyle name="Separador de milhares 11 4 9" xfId="31828" xr:uid="{00000000-0005-0000-0000-0000E97C0000}"/>
    <cellStyle name="Separador de milhares 11 5" xfId="31829" xr:uid="{00000000-0005-0000-0000-0000EA7C0000}"/>
    <cellStyle name="Separador de milhares 11 5 2" xfId="31830" xr:uid="{00000000-0005-0000-0000-0000EB7C0000}"/>
    <cellStyle name="Separador de milhares 11 5 3" xfId="31831" xr:uid="{00000000-0005-0000-0000-0000EC7C0000}"/>
    <cellStyle name="Separador de milhares 11 5 3 2" xfId="31832" xr:uid="{00000000-0005-0000-0000-0000ED7C0000}"/>
    <cellStyle name="Separador de milhares 11 5 3 2 2" xfId="31833" xr:uid="{00000000-0005-0000-0000-0000EE7C0000}"/>
    <cellStyle name="Separador de milhares 11 5 3 2 2 2" xfId="31834" xr:uid="{00000000-0005-0000-0000-0000EF7C0000}"/>
    <cellStyle name="Separador de milhares 11 5 3 2 2 3" xfId="31835" xr:uid="{00000000-0005-0000-0000-0000F07C0000}"/>
    <cellStyle name="Separador de milhares 11 5 3 2 3" xfId="31836" xr:uid="{00000000-0005-0000-0000-0000F17C0000}"/>
    <cellStyle name="Separador de milhares 11 5 3 2 4" xfId="31837" xr:uid="{00000000-0005-0000-0000-0000F27C0000}"/>
    <cellStyle name="Separador de milhares 11 5 3 3" xfId="31838" xr:uid="{00000000-0005-0000-0000-0000F37C0000}"/>
    <cellStyle name="Separador de milhares 11 5 3 3 2" xfId="31839" xr:uid="{00000000-0005-0000-0000-0000F47C0000}"/>
    <cellStyle name="Separador de milhares 11 5 3 3 2 2" xfId="31840" xr:uid="{00000000-0005-0000-0000-0000F57C0000}"/>
    <cellStyle name="Separador de milhares 11 5 3 3 2 3" xfId="31841" xr:uid="{00000000-0005-0000-0000-0000F67C0000}"/>
    <cellStyle name="Separador de milhares 11 5 3 3 3" xfId="31842" xr:uid="{00000000-0005-0000-0000-0000F77C0000}"/>
    <cellStyle name="Separador de milhares 11 5 3 3 4" xfId="31843" xr:uid="{00000000-0005-0000-0000-0000F87C0000}"/>
    <cellStyle name="Separador de milhares 11 5 3 4" xfId="31844" xr:uid="{00000000-0005-0000-0000-0000F97C0000}"/>
    <cellStyle name="Separador de milhares 11 5 3 4 2" xfId="31845" xr:uid="{00000000-0005-0000-0000-0000FA7C0000}"/>
    <cellStyle name="Separador de milhares 11 5 3 4 2 2" xfId="31846" xr:uid="{00000000-0005-0000-0000-0000FB7C0000}"/>
    <cellStyle name="Separador de milhares 11 5 3 4 2 3" xfId="31847" xr:uid="{00000000-0005-0000-0000-0000FC7C0000}"/>
    <cellStyle name="Separador de milhares 11 5 3 4 3" xfId="31848" xr:uid="{00000000-0005-0000-0000-0000FD7C0000}"/>
    <cellStyle name="Separador de milhares 11 5 3 4 4" xfId="31849" xr:uid="{00000000-0005-0000-0000-0000FE7C0000}"/>
    <cellStyle name="Separador de milhares 11 5 3 5" xfId="31850" xr:uid="{00000000-0005-0000-0000-0000FF7C0000}"/>
    <cellStyle name="Separador de milhares 11 5 3 5 2" xfId="31851" xr:uid="{00000000-0005-0000-0000-0000007D0000}"/>
    <cellStyle name="Separador de milhares 11 5 3 5 3" xfId="31852" xr:uid="{00000000-0005-0000-0000-0000017D0000}"/>
    <cellStyle name="Separador de milhares 11 5 3 6" xfId="31853" xr:uid="{00000000-0005-0000-0000-0000027D0000}"/>
    <cellStyle name="Separador de milhares 11 5 3 7" xfId="31854" xr:uid="{00000000-0005-0000-0000-0000037D0000}"/>
    <cellStyle name="Separador de milhares 11 6" xfId="31855" xr:uid="{00000000-0005-0000-0000-0000047D0000}"/>
    <cellStyle name="Separador de milhares 11 6 2" xfId="31856" xr:uid="{00000000-0005-0000-0000-0000057D0000}"/>
    <cellStyle name="Separador de milhares 11 6 2 2" xfId="31857" xr:uid="{00000000-0005-0000-0000-0000067D0000}"/>
    <cellStyle name="Separador de milhares 11 6 2 2 2" xfId="31858" xr:uid="{00000000-0005-0000-0000-0000077D0000}"/>
    <cellStyle name="Separador de milhares 11 6 2 2 2 2" xfId="31859" xr:uid="{00000000-0005-0000-0000-0000087D0000}"/>
    <cellStyle name="Separador de milhares 11 6 2 2 2 3" xfId="31860" xr:uid="{00000000-0005-0000-0000-0000097D0000}"/>
    <cellStyle name="Separador de milhares 11 6 2 2 3" xfId="31861" xr:uid="{00000000-0005-0000-0000-00000A7D0000}"/>
    <cellStyle name="Separador de milhares 11 6 2 2 4" xfId="31862" xr:uid="{00000000-0005-0000-0000-00000B7D0000}"/>
    <cellStyle name="Separador de milhares 11 6 2 3" xfId="31863" xr:uid="{00000000-0005-0000-0000-00000C7D0000}"/>
    <cellStyle name="Separador de milhares 11 6 2 3 2" xfId="31864" xr:uid="{00000000-0005-0000-0000-00000D7D0000}"/>
    <cellStyle name="Separador de milhares 11 6 2 3 2 2" xfId="31865" xr:uid="{00000000-0005-0000-0000-00000E7D0000}"/>
    <cellStyle name="Separador de milhares 11 6 2 3 2 3" xfId="31866" xr:uid="{00000000-0005-0000-0000-00000F7D0000}"/>
    <cellStyle name="Separador de milhares 11 6 2 3 3" xfId="31867" xr:uid="{00000000-0005-0000-0000-0000107D0000}"/>
    <cellStyle name="Separador de milhares 11 6 2 3 4" xfId="31868" xr:uid="{00000000-0005-0000-0000-0000117D0000}"/>
    <cellStyle name="Separador de milhares 11 6 2 4" xfId="31869" xr:uid="{00000000-0005-0000-0000-0000127D0000}"/>
    <cellStyle name="Separador de milhares 11 6 2 4 2" xfId="31870" xr:uid="{00000000-0005-0000-0000-0000137D0000}"/>
    <cellStyle name="Separador de milhares 11 6 2 4 2 2" xfId="31871" xr:uid="{00000000-0005-0000-0000-0000147D0000}"/>
    <cellStyle name="Separador de milhares 11 6 2 4 2 3" xfId="31872" xr:uid="{00000000-0005-0000-0000-0000157D0000}"/>
    <cellStyle name="Separador de milhares 11 6 2 4 3" xfId="31873" xr:uid="{00000000-0005-0000-0000-0000167D0000}"/>
    <cellStyle name="Separador de milhares 11 6 2 4 4" xfId="31874" xr:uid="{00000000-0005-0000-0000-0000177D0000}"/>
    <cellStyle name="Separador de milhares 11 6 2 5" xfId="31875" xr:uid="{00000000-0005-0000-0000-0000187D0000}"/>
    <cellStyle name="Separador de milhares 11 6 2 5 2" xfId="31876" xr:uid="{00000000-0005-0000-0000-0000197D0000}"/>
    <cellStyle name="Separador de milhares 11 6 2 5 3" xfId="31877" xr:uid="{00000000-0005-0000-0000-00001A7D0000}"/>
    <cellStyle name="Separador de milhares 11 6 2 6" xfId="31878" xr:uid="{00000000-0005-0000-0000-00001B7D0000}"/>
    <cellStyle name="Separador de milhares 11 6 2 7" xfId="31879" xr:uid="{00000000-0005-0000-0000-00001C7D0000}"/>
    <cellStyle name="Separador de milhares 11 6 3" xfId="31880" xr:uid="{00000000-0005-0000-0000-00001D7D0000}"/>
    <cellStyle name="Separador de milhares 11 6 3 2" xfId="31881" xr:uid="{00000000-0005-0000-0000-00001E7D0000}"/>
    <cellStyle name="Separador de milhares 11 6 3 2 2" xfId="31882" xr:uid="{00000000-0005-0000-0000-00001F7D0000}"/>
    <cellStyle name="Separador de milhares 11 6 3 2 3" xfId="31883" xr:uid="{00000000-0005-0000-0000-0000207D0000}"/>
    <cellStyle name="Separador de milhares 11 6 3 3" xfId="31884" xr:uid="{00000000-0005-0000-0000-0000217D0000}"/>
    <cellStyle name="Separador de milhares 11 6 3 4" xfId="31885" xr:uid="{00000000-0005-0000-0000-0000227D0000}"/>
    <cellStyle name="Separador de milhares 11 6 4" xfId="31886" xr:uid="{00000000-0005-0000-0000-0000237D0000}"/>
    <cellStyle name="Separador de milhares 11 6 4 2" xfId="31887" xr:uid="{00000000-0005-0000-0000-0000247D0000}"/>
    <cellStyle name="Separador de milhares 11 6 4 2 2" xfId="31888" xr:uid="{00000000-0005-0000-0000-0000257D0000}"/>
    <cellStyle name="Separador de milhares 11 6 4 2 3" xfId="31889" xr:uid="{00000000-0005-0000-0000-0000267D0000}"/>
    <cellStyle name="Separador de milhares 11 6 4 3" xfId="31890" xr:uid="{00000000-0005-0000-0000-0000277D0000}"/>
    <cellStyle name="Separador de milhares 11 6 4 4" xfId="31891" xr:uid="{00000000-0005-0000-0000-0000287D0000}"/>
    <cellStyle name="Separador de milhares 11 6 5" xfId="31892" xr:uid="{00000000-0005-0000-0000-0000297D0000}"/>
    <cellStyle name="Separador de milhares 11 6 5 2" xfId="31893" xr:uid="{00000000-0005-0000-0000-00002A7D0000}"/>
    <cellStyle name="Separador de milhares 11 6 5 2 2" xfId="31894" xr:uid="{00000000-0005-0000-0000-00002B7D0000}"/>
    <cellStyle name="Separador de milhares 11 6 5 2 3" xfId="31895" xr:uid="{00000000-0005-0000-0000-00002C7D0000}"/>
    <cellStyle name="Separador de milhares 11 6 5 3" xfId="31896" xr:uid="{00000000-0005-0000-0000-00002D7D0000}"/>
    <cellStyle name="Separador de milhares 11 6 5 4" xfId="31897" xr:uid="{00000000-0005-0000-0000-00002E7D0000}"/>
    <cellStyle name="Separador de milhares 11 6 6" xfId="31898" xr:uid="{00000000-0005-0000-0000-00002F7D0000}"/>
    <cellStyle name="Separador de milhares 11 6 6 2" xfId="31899" xr:uid="{00000000-0005-0000-0000-0000307D0000}"/>
    <cellStyle name="Separador de milhares 11 6 6 3" xfId="31900" xr:uid="{00000000-0005-0000-0000-0000317D0000}"/>
    <cellStyle name="Separador de milhares 11 6 7" xfId="31901" xr:uid="{00000000-0005-0000-0000-0000327D0000}"/>
    <cellStyle name="Separador de milhares 11 6 8" xfId="31902" xr:uid="{00000000-0005-0000-0000-0000337D0000}"/>
    <cellStyle name="Separador de milhares 11 6 9" xfId="31903" xr:uid="{00000000-0005-0000-0000-0000347D0000}"/>
    <cellStyle name="Separador de milhares 11 7" xfId="31904" xr:uid="{00000000-0005-0000-0000-0000357D0000}"/>
    <cellStyle name="Separador de milhares 11 7 2" xfId="31905" xr:uid="{00000000-0005-0000-0000-0000367D0000}"/>
    <cellStyle name="Separador de milhares 11 7 2 2" xfId="31906" xr:uid="{00000000-0005-0000-0000-0000377D0000}"/>
    <cellStyle name="Separador de milhares 11 7 2 2 2" xfId="31907" xr:uid="{00000000-0005-0000-0000-0000387D0000}"/>
    <cellStyle name="Separador de milhares 11 7 2 2 2 2" xfId="31908" xr:uid="{00000000-0005-0000-0000-0000397D0000}"/>
    <cellStyle name="Separador de milhares 11 7 2 2 2 3" xfId="31909" xr:uid="{00000000-0005-0000-0000-00003A7D0000}"/>
    <cellStyle name="Separador de milhares 11 7 2 2 3" xfId="31910" xr:uid="{00000000-0005-0000-0000-00003B7D0000}"/>
    <cellStyle name="Separador de milhares 11 7 2 2 4" xfId="31911" xr:uid="{00000000-0005-0000-0000-00003C7D0000}"/>
    <cellStyle name="Separador de milhares 11 7 2 3" xfId="31912" xr:uid="{00000000-0005-0000-0000-00003D7D0000}"/>
    <cellStyle name="Separador de milhares 11 7 2 3 2" xfId="31913" xr:uid="{00000000-0005-0000-0000-00003E7D0000}"/>
    <cellStyle name="Separador de milhares 11 7 2 3 2 2" xfId="31914" xr:uid="{00000000-0005-0000-0000-00003F7D0000}"/>
    <cellStyle name="Separador de milhares 11 7 2 3 2 3" xfId="31915" xr:uid="{00000000-0005-0000-0000-0000407D0000}"/>
    <cellStyle name="Separador de milhares 11 7 2 3 3" xfId="31916" xr:uid="{00000000-0005-0000-0000-0000417D0000}"/>
    <cellStyle name="Separador de milhares 11 7 2 3 4" xfId="31917" xr:uid="{00000000-0005-0000-0000-0000427D0000}"/>
    <cellStyle name="Separador de milhares 11 7 2 4" xfId="31918" xr:uid="{00000000-0005-0000-0000-0000437D0000}"/>
    <cellStyle name="Separador de milhares 11 7 2 4 2" xfId="31919" xr:uid="{00000000-0005-0000-0000-0000447D0000}"/>
    <cellStyle name="Separador de milhares 11 7 2 4 2 2" xfId="31920" xr:uid="{00000000-0005-0000-0000-0000457D0000}"/>
    <cellStyle name="Separador de milhares 11 7 2 4 2 3" xfId="31921" xr:uid="{00000000-0005-0000-0000-0000467D0000}"/>
    <cellStyle name="Separador de milhares 11 7 2 4 3" xfId="31922" xr:uid="{00000000-0005-0000-0000-0000477D0000}"/>
    <cellStyle name="Separador de milhares 11 7 2 4 4" xfId="31923" xr:uid="{00000000-0005-0000-0000-0000487D0000}"/>
    <cellStyle name="Separador de milhares 11 7 2 5" xfId="31924" xr:uid="{00000000-0005-0000-0000-0000497D0000}"/>
    <cellStyle name="Separador de milhares 11 7 2 5 2" xfId="31925" xr:uid="{00000000-0005-0000-0000-00004A7D0000}"/>
    <cellStyle name="Separador de milhares 11 7 2 5 3" xfId="31926" xr:uid="{00000000-0005-0000-0000-00004B7D0000}"/>
    <cellStyle name="Separador de milhares 11 7 2 6" xfId="31927" xr:uid="{00000000-0005-0000-0000-00004C7D0000}"/>
    <cellStyle name="Separador de milhares 11 7 2 7" xfId="31928" xr:uid="{00000000-0005-0000-0000-00004D7D0000}"/>
    <cellStyle name="Separador de milhares 11 7 3" xfId="31929" xr:uid="{00000000-0005-0000-0000-00004E7D0000}"/>
    <cellStyle name="Separador de milhares 11 7 3 2" xfId="31930" xr:uid="{00000000-0005-0000-0000-00004F7D0000}"/>
    <cellStyle name="Separador de milhares 11 7 3 2 2" xfId="31931" xr:uid="{00000000-0005-0000-0000-0000507D0000}"/>
    <cellStyle name="Separador de milhares 11 7 3 2 3" xfId="31932" xr:uid="{00000000-0005-0000-0000-0000517D0000}"/>
    <cellStyle name="Separador de milhares 11 7 3 3" xfId="31933" xr:uid="{00000000-0005-0000-0000-0000527D0000}"/>
    <cellStyle name="Separador de milhares 11 7 3 4" xfId="31934" xr:uid="{00000000-0005-0000-0000-0000537D0000}"/>
    <cellStyle name="Separador de milhares 11 7 4" xfId="31935" xr:uid="{00000000-0005-0000-0000-0000547D0000}"/>
    <cellStyle name="Separador de milhares 11 7 4 2" xfId="31936" xr:uid="{00000000-0005-0000-0000-0000557D0000}"/>
    <cellStyle name="Separador de milhares 11 7 4 2 2" xfId="31937" xr:uid="{00000000-0005-0000-0000-0000567D0000}"/>
    <cellStyle name="Separador de milhares 11 7 4 2 3" xfId="31938" xr:uid="{00000000-0005-0000-0000-0000577D0000}"/>
    <cellStyle name="Separador de milhares 11 7 4 3" xfId="31939" xr:uid="{00000000-0005-0000-0000-0000587D0000}"/>
    <cellStyle name="Separador de milhares 11 7 4 4" xfId="31940" xr:uid="{00000000-0005-0000-0000-0000597D0000}"/>
    <cellStyle name="Separador de milhares 11 7 5" xfId="31941" xr:uid="{00000000-0005-0000-0000-00005A7D0000}"/>
    <cellStyle name="Separador de milhares 11 7 5 2" xfId="31942" xr:uid="{00000000-0005-0000-0000-00005B7D0000}"/>
    <cellStyle name="Separador de milhares 11 7 5 2 2" xfId="31943" xr:uid="{00000000-0005-0000-0000-00005C7D0000}"/>
    <cellStyle name="Separador de milhares 11 7 5 2 3" xfId="31944" xr:uid="{00000000-0005-0000-0000-00005D7D0000}"/>
    <cellStyle name="Separador de milhares 11 7 5 3" xfId="31945" xr:uid="{00000000-0005-0000-0000-00005E7D0000}"/>
    <cellStyle name="Separador de milhares 11 7 5 4" xfId="31946" xr:uid="{00000000-0005-0000-0000-00005F7D0000}"/>
    <cellStyle name="Separador de milhares 11 7 6" xfId="31947" xr:uid="{00000000-0005-0000-0000-0000607D0000}"/>
    <cellStyle name="Separador de milhares 11 7 6 2" xfId="31948" xr:uid="{00000000-0005-0000-0000-0000617D0000}"/>
    <cellStyle name="Separador de milhares 11 7 6 3" xfId="31949" xr:uid="{00000000-0005-0000-0000-0000627D0000}"/>
    <cellStyle name="Separador de milhares 11 7 7" xfId="31950" xr:uid="{00000000-0005-0000-0000-0000637D0000}"/>
    <cellStyle name="Separador de milhares 11 7 8" xfId="31951" xr:uid="{00000000-0005-0000-0000-0000647D0000}"/>
    <cellStyle name="Separador de milhares 11 7 9" xfId="31952" xr:uid="{00000000-0005-0000-0000-0000657D0000}"/>
    <cellStyle name="Separador de milhares 11 8" xfId="31953" xr:uid="{00000000-0005-0000-0000-0000667D0000}"/>
    <cellStyle name="Separador de milhares 11 8 2" xfId="31954" xr:uid="{00000000-0005-0000-0000-0000677D0000}"/>
    <cellStyle name="Separador de milhares 11 8 2 2" xfId="31955" xr:uid="{00000000-0005-0000-0000-0000687D0000}"/>
    <cellStyle name="Separador de milhares 11 8 2 2 2" xfId="31956" xr:uid="{00000000-0005-0000-0000-0000697D0000}"/>
    <cellStyle name="Separador de milhares 11 8 2 2 2 2" xfId="31957" xr:uid="{00000000-0005-0000-0000-00006A7D0000}"/>
    <cellStyle name="Separador de milhares 11 8 2 2 2 3" xfId="31958" xr:uid="{00000000-0005-0000-0000-00006B7D0000}"/>
    <cellStyle name="Separador de milhares 11 8 2 2 3" xfId="31959" xr:uid="{00000000-0005-0000-0000-00006C7D0000}"/>
    <cellStyle name="Separador de milhares 11 8 2 2 4" xfId="31960" xr:uid="{00000000-0005-0000-0000-00006D7D0000}"/>
    <cellStyle name="Separador de milhares 11 8 2 3" xfId="31961" xr:uid="{00000000-0005-0000-0000-00006E7D0000}"/>
    <cellStyle name="Separador de milhares 11 8 2 3 2" xfId="31962" xr:uid="{00000000-0005-0000-0000-00006F7D0000}"/>
    <cellStyle name="Separador de milhares 11 8 2 3 2 2" xfId="31963" xr:uid="{00000000-0005-0000-0000-0000707D0000}"/>
    <cellStyle name="Separador de milhares 11 8 2 3 2 3" xfId="31964" xr:uid="{00000000-0005-0000-0000-0000717D0000}"/>
    <cellStyle name="Separador de milhares 11 8 2 3 3" xfId="31965" xr:uid="{00000000-0005-0000-0000-0000727D0000}"/>
    <cellStyle name="Separador de milhares 11 8 2 3 4" xfId="31966" xr:uid="{00000000-0005-0000-0000-0000737D0000}"/>
    <cellStyle name="Separador de milhares 11 8 2 4" xfId="31967" xr:uid="{00000000-0005-0000-0000-0000747D0000}"/>
    <cellStyle name="Separador de milhares 11 8 2 4 2" xfId="31968" xr:uid="{00000000-0005-0000-0000-0000757D0000}"/>
    <cellStyle name="Separador de milhares 11 8 2 4 2 2" xfId="31969" xr:uid="{00000000-0005-0000-0000-0000767D0000}"/>
    <cellStyle name="Separador de milhares 11 8 2 4 2 3" xfId="31970" xr:uid="{00000000-0005-0000-0000-0000777D0000}"/>
    <cellStyle name="Separador de milhares 11 8 2 4 3" xfId="31971" xr:uid="{00000000-0005-0000-0000-0000787D0000}"/>
    <cellStyle name="Separador de milhares 11 8 2 4 4" xfId="31972" xr:uid="{00000000-0005-0000-0000-0000797D0000}"/>
    <cellStyle name="Separador de milhares 11 8 2 5" xfId="31973" xr:uid="{00000000-0005-0000-0000-00007A7D0000}"/>
    <cellStyle name="Separador de milhares 11 8 2 5 2" xfId="31974" xr:uid="{00000000-0005-0000-0000-00007B7D0000}"/>
    <cellStyle name="Separador de milhares 11 8 2 5 3" xfId="31975" xr:uid="{00000000-0005-0000-0000-00007C7D0000}"/>
    <cellStyle name="Separador de milhares 11 8 2 6" xfId="31976" xr:uid="{00000000-0005-0000-0000-00007D7D0000}"/>
    <cellStyle name="Separador de milhares 11 8 2 7" xfId="31977" xr:uid="{00000000-0005-0000-0000-00007E7D0000}"/>
    <cellStyle name="Separador de milhares 11 8 3" xfId="31978" xr:uid="{00000000-0005-0000-0000-00007F7D0000}"/>
    <cellStyle name="Separador de milhares 11 8 3 2" xfId="31979" xr:uid="{00000000-0005-0000-0000-0000807D0000}"/>
    <cellStyle name="Separador de milhares 11 8 3 2 2" xfId="31980" xr:uid="{00000000-0005-0000-0000-0000817D0000}"/>
    <cellStyle name="Separador de milhares 11 8 3 2 3" xfId="31981" xr:uid="{00000000-0005-0000-0000-0000827D0000}"/>
    <cellStyle name="Separador de milhares 11 8 3 3" xfId="31982" xr:uid="{00000000-0005-0000-0000-0000837D0000}"/>
    <cellStyle name="Separador de milhares 11 8 3 4" xfId="31983" xr:uid="{00000000-0005-0000-0000-0000847D0000}"/>
    <cellStyle name="Separador de milhares 11 8 4" xfId="31984" xr:uid="{00000000-0005-0000-0000-0000857D0000}"/>
    <cellStyle name="Separador de milhares 11 8 4 2" xfId="31985" xr:uid="{00000000-0005-0000-0000-0000867D0000}"/>
    <cellStyle name="Separador de milhares 11 8 4 2 2" xfId="31986" xr:uid="{00000000-0005-0000-0000-0000877D0000}"/>
    <cellStyle name="Separador de milhares 11 8 4 2 3" xfId="31987" xr:uid="{00000000-0005-0000-0000-0000887D0000}"/>
    <cellStyle name="Separador de milhares 11 8 4 3" xfId="31988" xr:uid="{00000000-0005-0000-0000-0000897D0000}"/>
    <cellStyle name="Separador de milhares 11 8 4 4" xfId="31989" xr:uid="{00000000-0005-0000-0000-00008A7D0000}"/>
    <cellStyle name="Separador de milhares 11 8 5" xfId="31990" xr:uid="{00000000-0005-0000-0000-00008B7D0000}"/>
    <cellStyle name="Separador de milhares 11 8 5 2" xfId="31991" xr:uid="{00000000-0005-0000-0000-00008C7D0000}"/>
    <cellStyle name="Separador de milhares 11 8 5 2 2" xfId="31992" xr:uid="{00000000-0005-0000-0000-00008D7D0000}"/>
    <cellStyle name="Separador de milhares 11 8 5 2 3" xfId="31993" xr:uid="{00000000-0005-0000-0000-00008E7D0000}"/>
    <cellStyle name="Separador de milhares 11 8 5 3" xfId="31994" xr:uid="{00000000-0005-0000-0000-00008F7D0000}"/>
    <cellStyle name="Separador de milhares 11 8 5 4" xfId="31995" xr:uid="{00000000-0005-0000-0000-0000907D0000}"/>
    <cellStyle name="Separador de milhares 11 8 6" xfId="31996" xr:uid="{00000000-0005-0000-0000-0000917D0000}"/>
    <cellStyle name="Separador de milhares 11 8 6 2" xfId="31997" xr:uid="{00000000-0005-0000-0000-0000927D0000}"/>
    <cellStyle name="Separador de milhares 11 8 6 3" xfId="31998" xr:uid="{00000000-0005-0000-0000-0000937D0000}"/>
    <cellStyle name="Separador de milhares 11 8 7" xfId="31999" xr:uid="{00000000-0005-0000-0000-0000947D0000}"/>
    <cellStyle name="Separador de milhares 11 8 8" xfId="32000" xr:uid="{00000000-0005-0000-0000-0000957D0000}"/>
    <cellStyle name="Separador de milhares 11 8 9" xfId="32001" xr:uid="{00000000-0005-0000-0000-0000967D0000}"/>
    <cellStyle name="Separador de milhares 11 9" xfId="32002" xr:uid="{00000000-0005-0000-0000-0000977D0000}"/>
    <cellStyle name="Separador de milhares 11 9 2" xfId="32003" xr:uid="{00000000-0005-0000-0000-0000987D0000}"/>
    <cellStyle name="Separador de milhares 11 9 2 2" xfId="32004" xr:uid="{00000000-0005-0000-0000-0000997D0000}"/>
    <cellStyle name="Separador de milhares 11 9 2 2 2" xfId="32005" xr:uid="{00000000-0005-0000-0000-00009A7D0000}"/>
    <cellStyle name="Separador de milhares 11 9 2 2 2 2" xfId="32006" xr:uid="{00000000-0005-0000-0000-00009B7D0000}"/>
    <cellStyle name="Separador de milhares 11 9 2 2 2 3" xfId="32007" xr:uid="{00000000-0005-0000-0000-00009C7D0000}"/>
    <cellStyle name="Separador de milhares 11 9 2 2 3" xfId="32008" xr:uid="{00000000-0005-0000-0000-00009D7D0000}"/>
    <cellStyle name="Separador de milhares 11 9 2 2 4" xfId="32009" xr:uid="{00000000-0005-0000-0000-00009E7D0000}"/>
    <cellStyle name="Separador de milhares 11 9 2 3" xfId="32010" xr:uid="{00000000-0005-0000-0000-00009F7D0000}"/>
    <cellStyle name="Separador de milhares 11 9 2 3 2" xfId="32011" xr:uid="{00000000-0005-0000-0000-0000A07D0000}"/>
    <cellStyle name="Separador de milhares 11 9 2 3 2 2" xfId="32012" xr:uid="{00000000-0005-0000-0000-0000A17D0000}"/>
    <cellStyle name="Separador de milhares 11 9 2 3 2 3" xfId="32013" xr:uid="{00000000-0005-0000-0000-0000A27D0000}"/>
    <cellStyle name="Separador de milhares 11 9 2 3 3" xfId="32014" xr:uid="{00000000-0005-0000-0000-0000A37D0000}"/>
    <cellStyle name="Separador de milhares 11 9 2 3 4" xfId="32015" xr:uid="{00000000-0005-0000-0000-0000A47D0000}"/>
    <cellStyle name="Separador de milhares 11 9 2 4" xfId="32016" xr:uid="{00000000-0005-0000-0000-0000A57D0000}"/>
    <cellStyle name="Separador de milhares 11 9 2 4 2" xfId="32017" xr:uid="{00000000-0005-0000-0000-0000A67D0000}"/>
    <cellStyle name="Separador de milhares 11 9 2 4 2 2" xfId="32018" xr:uid="{00000000-0005-0000-0000-0000A77D0000}"/>
    <cellStyle name="Separador de milhares 11 9 2 4 2 3" xfId="32019" xr:uid="{00000000-0005-0000-0000-0000A87D0000}"/>
    <cellStyle name="Separador de milhares 11 9 2 4 3" xfId="32020" xr:uid="{00000000-0005-0000-0000-0000A97D0000}"/>
    <cellStyle name="Separador de milhares 11 9 2 4 4" xfId="32021" xr:uid="{00000000-0005-0000-0000-0000AA7D0000}"/>
    <cellStyle name="Separador de milhares 11 9 2 5" xfId="32022" xr:uid="{00000000-0005-0000-0000-0000AB7D0000}"/>
    <cellStyle name="Separador de milhares 11 9 2 5 2" xfId="32023" xr:uid="{00000000-0005-0000-0000-0000AC7D0000}"/>
    <cellStyle name="Separador de milhares 11 9 2 5 3" xfId="32024" xr:uid="{00000000-0005-0000-0000-0000AD7D0000}"/>
    <cellStyle name="Separador de milhares 11 9 2 6" xfId="32025" xr:uid="{00000000-0005-0000-0000-0000AE7D0000}"/>
    <cellStyle name="Separador de milhares 11 9 2 7" xfId="32026" xr:uid="{00000000-0005-0000-0000-0000AF7D0000}"/>
    <cellStyle name="Separador de milhares 11 9 3" xfId="32027" xr:uid="{00000000-0005-0000-0000-0000B07D0000}"/>
    <cellStyle name="Separador de milhares 11 9 3 2" xfId="32028" xr:uid="{00000000-0005-0000-0000-0000B17D0000}"/>
    <cellStyle name="Separador de milhares 11 9 3 2 2" xfId="32029" xr:uid="{00000000-0005-0000-0000-0000B27D0000}"/>
    <cellStyle name="Separador de milhares 11 9 3 2 3" xfId="32030" xr:uid="{00000000-0005-0000-0000-0000B37D0000}"/>
    <cellStyle name="Separador de milhares 11 9 3 3" xfId="32031" xr:uid="{00000000-0005-0000-0000-0000B47D0000}"/>
    <cellStyle name="Separador de milhares 11 9 3 4" xfId="32032" xr:uid="{00000000-0005-0000-0000-0000B57D0000}"/>
    <cellStyle name="Separador de milhares 11 9 4" xfId="32033" xr:uid="{00000000-0005-0000-0000-0000B67D0000}"/>
    <cellStyle name="Separador de milhares 11 9 4 2" xfId="32034" xr:uid="{00000000-0005-0000-0000-0000B77D0000}"/>
    <cellStyle name="Separador de milhares 11 9 4 2 2" xfId="32035" xr:uid="{00000000-0005-0000-0000-0000B87D0000}"/>
    <cellStyle name="Separador de milhares 11 9 4 2 3" xfId="32036" xr:uid="{00000000-0005-0000-0000-0000B97D0000}"/>
    <cellStyle name="Separador de milhares 11 9 4 3" xfId="32037" xr:uid="{00000000-0005-0000-0000-0000BA7D0000}"/>
    <cellStyle name="Separador de milhares 11 9 4 4" xfId="32038" xr:uid="{00000000-0005-0000-0000-0000BB7D0000}"/>
    <cellStyle name="Separador de milhares 11 9 5" xfId="32039" xr:uid="{00000000-0005-0000-0000-0000BC7D0000}"/>
    <cellStyle name="Separador de milhares 11 9 5 2" xfId="32040" xr:uid="{00000000-0005-0000-0000-0000BD7D0000}"/>
    <cellStyle name="Separador de milhares 11 9 5 2 2" xfId="32041" xr:uid="{00000000-0005-0000-0000-0000BE7D0000}"/>
    <cellStyle name="Separador de milhares 11 9 5 2 3" xfId="32042" xr:uid="{00000000-0005-0000-0000-0000BF7D0000}"/>
    <cellStyle name="Separador de milhares 11 9 5 3" xfId="32043" xr:uid="{00000000-0005-0000-0000-0000C07D0000}"/>
    <cellStyle name="Separador de milhares 11 9 5 4" xfId="32044" xr:uid="{00000000-0005-0000-0000-0000C17D0000}"/>
    <cellStyle name="Separador de milhares 11 9 6" xfId="32045" xr:uid="{00000000-0005-0000-0000-0000C27D0000}"/>
    <cellStyle name="Separador de milhares 11 9 6 2" xfId="32046" xr:uid="{00000000-0005-0000-0000-0000C37D0000}"/>
    <cellStyle name="Separador de milhares 11 9 6 3" xfId="32047" xr:uid="{00000000-0005-0000-0000-0000C47D0000}"/>
    <cellStyle name="Separador de milhares 11 9 7" xfId="32048" xr:uid="{00000000-0005-0000-0000-0000C57D0000}"/>
    <cellStyle name="Separador de milhares 11 9 8" xfId="32049" xr:uid="{00000000-0005-0000-0000-0000C67D0000}"/>
    <cellStyle name="Separador de milhares 11 9 9" xfId="32050" xr:uid="{00000000-0005-0000-0000-0000C77D0000}"/>
    <cellStyle name="Separador de milhares 12" xfId="32051" xr:uid="{00000000-0005-0000-0000-0000C87D0000}"/>
    <cellStyle name="Separador de milhares 12 2" xfId="32052" xr:uid="{00000000-0005-0000-0000-0000C97D0000}"/>
    <cellStyle name="Separador de milhares 12 3" xfId="32053" xr:uid="{00000000-0005-0000-0000-0000CA7D0000}"/>
    <cellStyle name="Separador de milhares 12 4" xfId="32054" xr:uid="{00000000-0005-0000-0000-0000CB7D0000}"/>
    <cellStyle name="Separador de milhares 13" xfId="32055" xr:uid="{00000000-0005-0000-0000-0000CC7D0000}"/>
    <cellStyle name="Separador de milhares 14" xfId="32056" xr:uid="{00000000-0005-0000-0000-0000CD7D0000}"/>
    <cellStyle name="Separador de milhares 14 10" xfId="32057" xr:uid="{00000000-0005-0000-0000-0000CE7D0000}"/>
    <cellStyle name="Separador de milhares 14 10 2" xfId="32058" xr:uid="{00000000-0005-0000-0000-0000CF7D0000}"/>
    <cellStyle name="Separador de milhares 14 10 2 2" xfId="32059" xr:uid="{00000000-0005-0000-0000-0000D07D0000}"/>
    <cellStyle name="Separador de milhares 14 10 2 2 2" xfId="32060" xr:uid="{00000000-0005-0000-0000-0000D17D0000}"/>
    <cellStyle name="Separador de milhares 14 10 2 2 3" xfId="32061" xr:uid="{00000000-0005-0000-0000-0000D27D0000}"/>
    <cellStyle name="Separador de milhares 14 10 2 3" xfId="32062" xr:uid="{00000000-0005-0000-0000-0000D37D0000}"/>
    <cellStyle name="Separador de milhares 14 10 2 4" xfId="32063" xr:uid="{00000000-0005-0000-0000-0000D47D0000}"/>
    <cellStyle name="Separador de milhares 14 10 3" xfId="32064" xr:uid="{00000000-0005-0000-0000-0000D57D0000}"/>
    <cellStyle name="Separador de milhares 14 10 3 2" xfId="32065" xr:uid="{00000000-0005-0000-0000-0000D67D0000}"/>
    <cellStyle name="Separador de milhares 14 10 3 2 2" xfId="32066" xr:uid="{00000000-0005-0000-0000-0000D77D0000}"/>
    <cellStyle name="Separador de milhares 14 10 3 2 3" xfId="32067" xr:uid="{00000000-0005-0000-0000-0000D87D0000}"/>
    <cellStyle name="Separador de milhares 14 10 3 3" xfId="32068" xr:uid="{00000000-0005-0000-0000-0000D97D0000}"/>
    <cellStyle name="Separador de milhares 14 10 3 4" xfId="32069" xr:uid="{00000000-0005-0000-0000-0000DA7D0000}"/>
    <cellStyle name="Separador de milhares 14 10 4" xfId="32070" xr:uid="{00000000-0005-0000-0000-0000DB7D0000}"/>
    <cellStyle name="Separador de milhares 14 10 4 2" xfId="32071" xr:uid="{00000000-0005-0000-0000-0000DC7D0000}"/>
    <cellStyle name="Separador de milhares 14 10 4 2 2" xfId="32072" xr:uid="{00000000-0005-0000-0000-0000DD7D0000}"/>
    <cellStyle name="Separador de milhares 14 10 4 2 3" xfId="32073" xr:uid="{00000000-0005-0000-0000-0000DE7D0000}"/>
    <cellStyle name="Separador de milhares 14 10 4 3" xfId="32074" xr:uid="{00000000-0005-0000-0000-0000DF7D0000}"/>
    <cellStyle name="Separador de milhares 14 10 4 4" xfId="32075" xr:uid="{00000000-0005-0000-0000-0000E07D0000}"/>
    <cellStyle name="Separador de milhares 14 10 5" xfId="32076" xr:uid="{00000000-0005-0000-0000-0000E17D0000}"/>
    <cellStyle name="Separador de milhares 14 10 5 2" xfId="32077" xr:uid="{00000000-0005-0000-0000-0000E27D0000}"/>
    <cellStyle name="Separador de milhares 14 10 5 3" xfId="32078" xr:uid="{00000000-0005-0000-0000-0000E37D0000}"/>
    <cellStyle name="Separador de milhares 14 10 6" xfId="32079" xr:uid="{00000000-0005-0000-0000-0000E47D0000}"/>
    <cellStyle name="Separador de milhares 14 10 7" xfId="32080" xr:uid="{00000000-0005-0000-0000-0000E57D0000}"/>
    <cellStyle name="Separador de milhares 14 10 8" xfId="32081" xr:uid="{00000000-0005-0000-0000-0000E67D0000}"/>
    <cellStyle name="Separador de milhares 14 11" xfId="32082" xr:uid="{00000000-0005-0000-0000-0000E77D0000}"/>
    <cellStyle name="Separador de milhares 14 11 2" xfId="32083" xr:uid="{00000000-0005-0000-0000-0000E87D0000}"/>
    <cellStyle name="Separador de milhares 14 11 2 2" xfId="32084" xr:uid="{00000000-0005-0000-0000-0000E97D0000}"/>
    <cellStyle name="Separador de milhares 14 11 2 3" xfId="32085" xr:uid="{00000000-0005-0000-0000-0000EA7D0000}"/>
    <cellStyle name="Separador de milhares 14 11 3" xfId="32086" xr:uid="{00000000-0005-0000-0000-0000EB7D0000}"/>
    <cellStyle name="Separador de milhares 14 11 4" xfId="32087" xr:uid="{00000000-0005-0000-0000-0000EC7D0000}"/>
    <cellStyle name="Separador de milhares 14 11 5" xfId="32088" xr:uid="{00000000-0005-0000-0000-0000ED7D0000}"/>
    <cellStyle name="Separador de milhares 14 12" xfId="32089" xr:uid="{00000000-0005-0000-0000-0000EE7D0000}"/>
    <cellStyle name="Separador de milhares 14 12 2" xfId="32090" xr:uid="{00000000-0005-0000-0000-0000EF7D0000}"/>
    <cellStyle name="Separador de milhares 14 12 2 2" xfId="32091" xr:uid="{00000000-0005-0000-0000-0000F07D0000}"/>
    <cellStyle name="Separador de milhares 14 12 2 3" xfId="32092" xr:uid="{00000000-0005-0000-0000-0000F17D0000}"/>
    <cellStyle name="Separador de milhares 14 12 3" xfId="32093" xr:uid="{00000000-0005-0000-0000-0000F27D0000}"/>
    <cellStyle name="Separador de milhares 14 12 4" xfId="32094" xr:uid="{00000000-0005-0000-0000-0000F37D0000}"/>
    <cellStyle name="Separador de milhares 14 13" xfId="32095" xr:uid="{00000000-0005-0000-0000-0000F47D0000}"/>
    <cellStyle name="Separador de milhares 14 13 2" xfId="32096" xr:uid="{00000000-0005-0000-0000-0000F57D0000}"/>
    <cellStyle name="Separador de milhares 14 13 2 2" xfId="32097" xr:uid="{00000000-0005-0000-0000-0000F67D0000}"/>
    <cellStyle name="Separador de milhares 14 13 2 3" xfId="32098" xr:uid="{00000000-0005-0000-0000-0000F77D0000}"/>
    <cellStyle name="Separador de milhares 14 13 3" xfId="32099" xr:uid="{00000000-0005-0000-0000-0000F87D0000}"/>
    <cellStyle name="Separador de milhares 14 13 4" xfId="32100" xr:uid="{00000000-0005-0000-0000-0000F97D0000}"/>
    <cellStyle name="Separador de milhares 14 14" xfId="32101" xr:uid="{00000000-0005-0000-0000-0000FA7D0000}"/>
    <cellStyle name="Separador de milhares 14 14 2" xfId="32102" xr:uid="{00000000-0005-0000-0000-0000FB7D0000}"/>
    <cellStyle name="Separador de milhares 14 14 3" xfId="32103" xr:uid="{00000000-0005-0000-0000-0000FC7D0000}"/>
    <cellStyle name="Separador de milhares 14 15" xfId="32104" xr:uid="{00000000-0005-0000-0000-0000FD7D0000}"/>
    <cellStyle name="Separador de milhares 14 16" xfId="32105" xr:uid="{00000000-0005-0000-0000-0000FE7D0000}"/>
    <cellStyle name="Separador de milhares 14 17" xfId="32106" xr:uid="{00000000-0005-0000-0000-0000FF7D0000}"/>
    <cellStyle name="Separador de milhares 14 18" xfId="32107" xr:uid="{00000000-0005-0000-0000-0000007E0000}"/>
    <cellStyle name="Separador de milhares 14 19" xfId="32108" xr:uid="{00000000-0005-0000-0000-0000017E0000}"/>
    <cellStyle name="Separador de milhares 14 2" xfId="32109" xr:uid="{00000000-0005-0000-0000-0000027E0000}"/>
    <cellStyle name="Separador de milhares 14 2 10" xfId="32110" xr:uid="{00000000-0005-0000-0000-0000037E0000}"/>
    <cellStyle name="Separador de milhares 14 2 11" xfId="32111" xr:uid="{00000000-0005-0000-0000-0000047E0000}"/>
    <cellStyle name="Separador de milhares 14 2 2" xfId="32112" xr:uid="{00000000-0005-0000-0000-0000057E0000}"/>
    <cellStyle name="Separador de milhares 14 2 2 10" xfId="32113" xr:uid="{00000000-0005-0000-0000-0000067E0000}"/>
    <cellStyle name="Separador de milhares 14 2 2 2" xfId="32114" xr:uid="{00000000-0005-0000-0000-0000077E0000}"/>
    <cellStyle name="Separador de milhares 14 2 2 2 2" xfId="32115" xr:uid="{00000000-0005-0000-0000-0000087E0000}"/>
    <cellStyle name="Separador de milhares 14 2 2 2 2 2" xfId="32116" xr:uid="{00000000-0005-0000-0000-0000097E0000}"/>
    <cellStyle name="Separador de milhares 14 2 2 2 2 2 2" xfId="32117" xr:uid="{00000000-0005-0000-0000-00000A7E0000}"/>
    <cellStyle name="Separador de milhares 14 2 2 2 2 2 2 2" xfId="32118" xr:uid="{00000000-0005-0000-0000-00000B7E0000}"/>
    <cellStyle name="Separador de milhares 14 2 2 2 2 2 2 3" xfId="32119" xr:uid="{00000000-0005-0000-0000-00000C7E0000}"/>
    <cellStyle name="Separador de milhares 14 2 2 2 2 2 3" xfId="32120" xr:uid="{00000000-0005-0000-0000-00000D7E0000}"/>
    <cellStyle name="Separador de milhares 14 2 2 2 2 2 4" xfId="32121" xr:uid="{00000000-0005-0000-0000-00000E7E0000}"/>
    <cellStyle name="Separador de milhares 14 2 2 2 2 3" xfId="32122" xr:uid="{00000000-0005-0000-0000-00000F7E0000}"/>
    <cellStyle name="Separador de milhares 14 2 2 2 2 3 2" xfId="32123" xr:uid="{00000000-0005-0000-0000-0000107E0000}"/>
    <cellStyle name="Separador de milhares 14 2 2 2 2 3 2 2" xfId="32124" xr:uid="{00000000-0005-0000-0000-0000117E0000}"/>
    <cellStyle name="Separador de milhares 14 2 2 2 2 3 2 3" xfId="32125" xr:uid="{00000000-0005-0000-0000-0000127E0000}"/>
    <cellStyle name="Separador de milhares 14 2 2 2 2 3 3" xfId="32126" xr:uid="{00000000-0005-0000-0000-0000137E0000}"/>
    <cellStyle name="Separador de milhares 14 2 2 2 2 3 4" xfId="32127" xr:uid="{00000000-0005-0000-0000-0000147E0000}"/>
    <cellStyle name="Separador de milhares 14 2 2 2 2 4" xfId="32128" xr:uid="{00000000-0005-0000-0000-0000157E0000}"/>
    <cellStyle name="Separador de milhares 14 2 2 2 2 4 2" xfId="32129" xr:uid="{00000000-0005-0000-0000-0000167E0000}"/>
    <cellStyle name="Separador de milhares 14 2 2 2 2 4 2 2" xfId="32130" xr:uid="{00000000-0005-0000-0000-0000177E0000}"/>
    <cellStyle name="Separador de milhares 14 2 2 2 2 4 2 3" xfId="32131" xr:uid="{00000000-0005-0000-0000-0000187E0000}"/>
    <cellStyle name="Separador de milhares 14 2 2 2 2 4 3" xfId="32132" xr:uid="{00000000-0005-0000-0000-0000197E0000}"/>
    <cellStyle name="Separador de milhares 14 2 2 2 2 4 4" xfId="32133" xr:uid="{00000000-0005-0000-0000-00001A7E0000}"/>
    <cellStyle name="Separador de milhares 14 2 2 2 2 5" xfId="32134" xr:uid="{00000000-0005-0000-0000-00001B7E0000}"/>
    <cellStyle name="Separador de milhares 14 2 2 2 2 5 2" xfId="32135" xr:uid="{00000000-0005-0000-0000-00001C7E0000}"/>
    <cellStyle name="Separador de milhares 14 2 2 2 2 5 3" xfId="32136" xr:uid="{00000000-0005-0000-0000-00001D7E0000}"/>
    <cellStyle name="Separador de milhares 14 2 2 2 2 6" xfId="32137" xr:uid="{00000000-0005-0000-0000-00001E7E0000}"/>
    <cellStyle name="Separador de milhares 14 2 2 2 2 7" xfId="32138" xr:uid="{00000000-0005-0000-0000-00001F7E0000}"/>
    <cellStyle name="Separador de milhares 14 2 2 2 3" xfId="32139" xr:uid="{00000000-0005-0000-0000-0000207E0000}"/>
    <cellStyle name="Separador de milhares 14 2 2 2 3 2" xfId="32140" xr:uid="{00000000-0005-0000-0000-0000217E0000}"/>
    <cellStyle name="Separador de milhares 14 2 2 2 3 2 2" xfId="32141" xr:uid="{00000000-0005-0000-0000-0000227E0000}"/>
    <cellStyle name="Separador de milhares 14 2 2 2 3 2 3" xfId="32142" xr:uid="{00000000-0005-0000-0000-0000237E0000}"/>
    <cellStyle name="Separador de milhares 14 2 2 2 3 3" xfId="32143" xr:uid="{00000000-0005-0000-0000-0000247E0000}"/>
    <cellStyle name="Separador de milhares 14 2 2 2 3 4" xfId="32144" xr:uid="{00000000-0005-0000-0000-0000257E0000}"/>
    <cellStyle name="Separador de milhares 14 2 2 2 4" xfId="32145" xr:uid="{00000000-0005-0000-0000-0000267E0000}"/>
    <cellStyle name="Separador de milhares 14 2 2 2 4 2" xfId="32146" xr:uid="{00000000-0005-0000-0000-0000277E0000}"/>
    <cellStyle name="Separador de milhares 14 2 2 2 4 2 2" xfId="32147" xr:uid="{00000000-0005-0000-0000-0000287E0000}"/>
    <cellStyle name="Separador de milhares 14 2 2 2 4 2 3" xfId="32148" xr:uid="{00000000-0005-0000-0000-0000297E0000}"/>
    <cellStyle name="Separador de milhares 14 2 2 2 4 3" xfId="32149" xr:uid="{00000000-0005-0000-0000-00002A7E0000}"/>
    <cellStyle name="Separador de milhares 14 2 2 2 4 4" xfId="32150" xr:uid="{00000000-0005-0000-0000-00002B7E0000}"/>
    <cellStyle name="Separador de milhares 14 2 2 2 5" xfId="32151" xr:uid="{00000000-0005-0000-0000-00002C7E0000}"/>
    <cellStyle name="Separador de milhares 14 2 2 2 5 2" xfId="32152" xr:uid="{00000000-0005-0000-0000-00002D7E0000}"/>
    <cellStyle name="Separador de milhares 14 2 2 2 5 2 2" xfId="32153" xr:uid="{00000000-0005-0000-0000-00002E7E0000}"/>
    <cellStyle name="Separador de milhares 14 2 2 2 5 2 3" xfId="32154" xr:uid="{00000000-0005-0000-0000-00002F7E0000}"/>
    <cellStyle name="Separador de milhares 14 2 2 2 5 3" xfId="32155" xr:uid="{00000000-0005-0000-0000-0000307E0000}"/>
    <cellStyle name="Separador de milhares 14 2 2 2 5 4" xfId="32156" xr:uid="{00000000-0005-0000-0000-0000317E0000}"/>
    <cellStyle name="Separador de milhares 14 2 2 2 6" xfId="32157" xr:uid="{00000000-0005-0000-0000-0000327E0000}"/>
    <cellStyle name="Separador de milhares 14 2 2 2 6 2" xfId="32158" xr:uid="{00000000-0005-0000-0000-0000337E0000}"/>
    <cellStyle name="Separador de milhares 14 2 2 2 6 3" xfId="32159" xr:uid="{00000000-0005-0000-0000-0000347E0000}"/>
    <cellStyle name="Separador de milhares 14 2 2 2 7" xfId="32160" xr:uid="{00000000-0005-0000-0000-0000357E0000}"/>
    <cellStyle name="Separador de milhares 14 2 2 2 8" xfId="32161" xr:uid="{00000000-0005-0000-0000-0000367E0000}"/>
    <cellStyle name="Separador de milhares 14 2 2 2 9" xfId="32162" xr:uid="{00000000-0005-0000-0000-0000377E0000}"/>
    <cellStyle name="Separador de milhares 14 2 2 3" xfId="32163" xr:uid="{00000000-0005-0000-0000-0000387E0000}"/>
    <cellStyle name="Separador de milhares 14 2 2 3 2" xfId="32164" xr:uid="{00000000-0005-0000-0000-0000397E0000}"/>
    <cellStyle name="Separador de milhares 14 2 2 3 2 2" xfId="32165" xr:uid="{00000000-0005-0000-0000-00003A7E0000}"/>
    <cellStyle name="Separador de milhares 14 2 2 3 2 2 2" xfId="32166" xr:uid="{00000000-0005-0000-0000-00003B7E0000}"/>
    <cellStyle name="Separador de milhares 14 2 2 3 2 2 3" xfId="32167" xr:uid="{00000000-0005-0000-0000-00003C7E0000}"/>
    <cellStyle name="Separador de milhares 14 2 2 3 2 3" xfId="32168" xr:uid="{00000000-0005-0000-0000-00003D7E0000}"/>
    <cellStyle name="Separador de milhares 14 2 2 3 2 4" xfId="32169" xr:uid="{00000000-0005-0000-0000-00003E7E0000}"/>
    <cellStyle name="Separador de milhares 14 2 2 3 3" xfId="32170" xr:uid="{00000000-0005-0000-0000-00003F7E0000}"/>
    <cellStyle name="Separador de milhares 14 2 2 3 3 2" xfId="32171" xr:uid="{00000000-0005-0000-0000-0000407E0000}"/>
    <cellStyle name="Separador de milhares 14 2 2 3 3 2 2" xfId="32172" xr:uid="{00000000-0005-0000-0000-0000417E0000}"/>
    <cellStyle name="Separador de milhares 14 2 2 3 3 2 3" xfId="32173" xr:uid="{00000000-0005-0000-0000-0000427E0000}"/>
    <cellStyle name="Separador de milhares 14 2 2 3 3 3" xfId="32174" xr:uid="{00000000-0005-0000-0000-0000437E0000}"/>
    <cellStyle name="Separador de milhares 14 2 2 3 3 4" xfId="32175" xr:uid="{00000000-0005-0000-0000-0000447E0000}"/>
    <cellStyle name="Separador de milhares 14 2 2 3 4" xfId="32176" xr:uid="{00000000-0005-0000-0000-0000457E0000}"/>
    <cellStyle name="Separador de milhares 14 2 2 3 4 2" xfId="32177" xr:uid="{00000000-0005-0000-0000-0000467E0000}"/>
    <cellStyle name="Separador de milhares 14 2 2 3 4 2 2" xfId="32178" xr:uid="{00000000-0005-0000-0000-0000477E0000}"/>
    <cellStyle name="Separador de milhares 14 2 2 3 4 2 3" xfId="32179" xr:uid="{00000000-0005-0000-0000-0000487E0000}"/>
    <cellStyle name="Separador de milhares 14 2 2 3 4 3" xfId="32180" xr:uid="{00000000-0005-0000-0000-0000497E0000}"/>
    <cellStyle name="Separador de milhares 14 2 2 3 4 4" xfId="32181" xr:uid="{00000000-0005-0000-0000-00004A7E0000}"/>
    <cellStyle name="Separador de milhares 14 2 2 3 5" xfId="32182" xr:uid="{00000000-0005-0000-0000-00004B7E0000}"/>
    <cellStyle name="Separador de milhares 14 2 2 3 5 2" xfId="32183" xr:uid="{00000000-0005-0000-0000-00004C7E0000}"/>
    <cellStyle name="Separador de milhares 14 2 2 3 5 3" xfId="32184" xr:uid="{00000000-0005-0000-0000-00004D7E0000}"/>
    <cellStyle name="Separador de milhares 14 2 2 3 6" xfId="32185" xr:uid="{00000000-0005-0000-0000-00004E7E0000}"/>
    <cellStyle name="Separador de milhares 14 2 2 3 7" xfId="32186" xr:uid="{00000000-0005-0000-0000-00004F7E0000}"/>
    <cellStyle name="Separador de milhares 14 2 2 4" xfId="32187" xr:uid="{00000000-0005-0000-0000-0000507E0000}"/>
    <cellStyle name="Separador de milhares 14 2 2 4 2" xfId="32188" xr:uid="{00000000-0005-0000-0000-0000517E0000}"/>
    <cellStyle name="Separador de milhares 14 2 2 4 2 2" xfId="32189" xr:uid="{00000000-0005-0000-0000-0000527E0000}"/>
    <cellStyle name="Separador de milhares 14 2 2 4 2 3" xfId="32190" xr:uid="{00000000-0005-0000-0000-0000537E0000}"/>
    <cellStyle name="Separador de milhares 14 2 2 4 3" xfId="32191" xr:uid="{00000000-0005-0000-0000-0000547E0000}"/>
    <cellStyle name="Separador de milhares 14 2 2 4 4" xfId="32192" xr:uid="{00000000-0005-0000-0000-0000557E0000}"/>
    <cellStyle name="Separador de milhares 14 2 2 5" xfId="32193" xr:uid="{00000000-0005-0000-0000-0000567E0000}"/>
    <cellStyle name="Separador de milhares 14 2 2 5 2" xfId="32194" xr:uid="{00000000-0005-0000-0000-0000577E0000}"/>
    <cellStyle name="Separador de milhares 14 2 2 5 2 2" xfId="32195" xr:uid="{00000000-0005-0000-0000-0000587E0000}"/>
    <cellStyle name="Separador de milhares 14 2 2 5 2 3" xfId="32196" xr:uid="{00000000-0005-0000-0000-0000597E0000}"/>
    <cellStyle name="Separador de milhares 14 2 2 5 3" xfId="32197" xr:uid="{00000000-0005-0000-0000-00005A7E0000}"/>
    <cellStyle name="Separador de milhares 14 2 2 5 4" xfId="32198" xr:uid="{00000000-0005-0000-0000-00005B7E0000}"/>
    <cellStyle name="Separador de milhares 14 2 2 6" xfId="32199" xr:uid="{00000000-0005-0000-0000-00005C7E0000}"/>
    <cellStyle name="Separador de milhares 14 2 2 6 2" xfId="32200" xr:uid="{00000000-0005-0000-0000-00005D7E0000}"/>
    <cellStyle name="Separador de milhares 14 2 2 6 2 2" xfId="32201" xr:uid="{00000000-0005-0000-0000-00005E7E0000}"/>
    <cellStyle name="Separador de milhares 14 2 2 6 2 3" xfId="32202" xr:uid="{00000000-0005-0000-0000-00005F7E0000}"/>
    <cellStyle name="Separador de milhares 14 2 2 6 3" xfId="32203" xr:uid="{00000000-0005-0000-0000-0000607E0000}"/>
    <cellStyle name="Separador de milhares 14 2 2 6 4" xfId="32204" xr:uid="{00000000-0005-0000-0000-0000617E0000}"/>
    <cellStyle name="Separador de milhares 14 2 2 7" xfId="32205" xr:uid="{00000000-0005-0000-0000-0000627E0000}"/>
    <cellStyle name="Separador de milhares 14 2 2 7 2" xfId="32206" xr:uid="{00000000-0005-0000-0000-0000637E0000}"/>
    <cellStyle name="Separador de milhares 14 2 2 7 3" xfId="32207" xr:uid="{00000000-0005-0000-0000-0000647E0000}"/>
    <cellStyle name="Separador de milhares 14 2 2 8" xfId="32208" xr:uid="{00000000-0005-0000-0000-0000657E0000}"/>
    <cellStyle name="Separador de milhares 14 2 2 9" xfId="32209" xr:uid="{00000000-0005-0000-0000-0000667E0000}"/>
    <cellStyle name="Separador de milhares 14 2 3" xfId="32210" xr:uid="{00000000-0005-0000-0000-0000677E0000}"/>
    <cellStyle name="Separador de milhares 14 2 3 10" xfId="32211" xr:uid="{00000000-0005-0000-0000-0000687E0000}"/>
    <cellStyle name="Separador de milhares 14 2 3 2" xfId="32212" xr:uid="{00000000-0005-0000-0000-0000697E0000}"/>
    <cellStyle name="Separador de milhares 14 2 3 2 2" xfId="32213" xr:uid="{00000000-0005-0000-0000-00006A7E0000}"/>
    <cellStyle name="Separador de milhares 14 2 3 2 2 2" xfId="32214" xr:uid="{00000000-0005-0000-0000-00006B7E0000}"/>
    <cellStyle name="Separador de milhares 14 2 3 2 2 2 2" xfId="32215" xr:uid="{00000000-0005-0000-0000-00006C7E0000}"/>
    <cellStyle name="Separador de milhares 14 2 3 2 2 2 3" xfId="32216" xr:uid="{00000000-0005-0000-0000-00006D7E0000}"/>
    <cellStyle name="Separador de milhares 14 2 3 2 2 3" xfId="32217" xr:uid="{00000000-0005-0000-0000-00006E7E0000}"/>
    <cellStyle name="Separador de milhares 14 2 3 2 2 4" xfId="32218" xr:uid="{00000000-0005-0000-0000-00006F7E0000}"/>
    <cellStyle name="Separador de milhares 14 2 3 2 3" xfId="32219" xr:uid="{00000000-0005-0000-0000-0000707E0000}"/>
    <cellStyle name="Separador de milhares 14 2 3 2 3 2" xfId="32220" xr:uid="{00000000-0005-0000-0000-0000717E0000}"/>
    <cellStyle name="Separador de milhares 14 2 3 2 3 2 2" xfId="32221" xr:uid="{00000000-0005-0000-0000-0000727E0000}"/>
    <cellStyle name="Separador de milhares 14 2 3 2 3 2 3" xfId="32222" xr:uid="{00000000-0005-0000-0000-0000737E0000}"/>
    <cellStyle name="Separador de milhares 14 2 3 2 3 3" xfId="32223" xr:uid="{00000000-0005-0000-0000-0000747E0000}"/>
    <cellStyle name="Separador de milhares 14 2 3 2 3 4" xfId="32224" xr:uid="{00000000-0005-0000-0000-0000757E0000}"/>
    <cellStyle name="Separador de milhares 14 2 3 2 4" xfId="32225" xr:uid="{00000000-0005-0000-0000-0000767E0000}"/>
    <cellStyle name="Separador de milhares 14 2 3 2 4 2" xfId="32226" xr:uid="{00000000-0005-0000-0000-0000777E0000}"/>
    <cellStyle name="Separador de milhares 14 2 3 2 4 2 2" xfId="32227" xr:uid="{00000000-0005-0000-0000-0000787E0000}"/>
    <cellStyle name="Separador de milhares 14 2 3 2 4 2 3" xfId="32228" xr:uid="{00000000-0005-0000-0000-0000797E0000}"/>
    <cellStyle name="Separador de milhares 14 2 3 2 4 3" xfId="32229" xr:uid="{00000000-0005-0000-0000-00007A7E0000}"/>
    <cellStyle name="Separador de milhares 14 2 3 2 4 4" xfId="32230" xr:uid="{00000000-0005-0000-0000-00007B7E0000}"/>
    <cellStyle name="Separador de milhares 14 2 3 2 5" xfId="32231" xr:uid="{00000000-0005-0000-0000-00007C7E0000}"/>
    <cellStyle name="Separador de milhares 14 2 3 2 5 2" xfId="32232" xr:uid="{00000000-0005-0000-0000-00007D7E0000}"/>
    <cellStyle name="Separador de milhares 14 2 3 2 5 3" xfId="32233" xr:uid="{00000000-0005-0000-0000-00007E7E0000}"/>
    <cellStyle name="Separador de milhares 14 2 3 2 6" xfId="32234" xr:uid="{00000000-0005-0000-0000-00007F7E0000}"/>
    <cellStyle name="Separador de milhares 14 2 3 2 7" xfId="32235" xr:uid="{00000000-0005-0000-0000-0000807E0000}"/>
    <cellStyle name="Separador de milhares 14 2 3 3" xfId="32236" xr:uid="{00000000-0005-0000-0000-0000817E0000}"/>
    <cellStyle name="Separador de milhares 14 2 3 4" xfId="32237" xr:uid="{00000000-0005-0000-0000-0000827E0000}"/>
    <cellStyle name="Separador de milhares 14 2 3 4 2" xfId="32238" xr:uid="{00000000-0005-0000-0000-0000837E0000}"/>
    <cellStyle name="Separador de milhares 14 2 3 4 2 2" xfId="32239" xr:uid="{00000000-0005-0000-0000-0000847E0000}"/>
    <cellStyle name="Separador de milhares 14 2 3 4 2 3" xfId="32240" xr:uid="{00000000-0005-0000-0000-0000857E0000}"/>
    <cellStyle name="Separador de milhares 14 2 3 4 3" xfId="32241" xr:uid="{00000000-0005-0000-0000-0000867E0000}"/>
    <cellStyle name="Separador de milhares 14 2 3 4 4" xfId="32242" xr:uid="{00000000-0005-0000-0000-0000877E0000}"/>
    <cellStyle name="Separador de milhares 14 2 3 5" xfId="32243" xr:uid="{00000000-0005-0000-0000-0000887E0000}"/>
    <cellStyle name="Separador de milhares 14 2 3 5 2" xfId="32244" xr:uid="{00000000-0005-0000-0000-0000897E0000}"/>
    <cellStyle name="Separador de milhares 14 2 3 5 2 2" xfId="32245" xr:uid="{00000000-0005-0000-0000-00008A7E0000}"/>
    <cellStyle name="Separador de milhares 14 2 3 5 2 3" xfId="32246" xr:uid="{00000000-0005-0000-0000-00008B7E0000}"/>
    <cellStyle name="Separador de milhares 14 2 3 5 3" xfId="32247" xr:uid="{00000000-0005-0000-0000-00008C7E0000}"/>
    <cellStyle name="Separador de milhares 14 2 3 5 4" xfId="32248" xr:uid="{00000000-0005-0000-0000-00008D7E0000}"/>
    <cellStyle name="Separador de milhares 14 2 3 6" xfId="32249" xr:uid="{00000000-0005-0000-0000-00008E7E0000}"/>
    <cellStyle name="Separador de milhares 14 2 3 6 2" xfId="32250" xr:uid="{00000000-0005-0000-0000-00008F7E0000}"/>
    <cellStyle name="Separador de milhares 14 2 3 6 2 2" xfId="32251" xr:uid="{00000000-0005-0000-0000-0000907E0000}"/>
    <cellStyle name="Separador de milhares 14 2 3 6 2 3" xfId="32252" xr:uid="{00000000-0005-0000-0000-0000917E0000}"/>
    <cellStyle name="Separador de milhares 14 2 3 6 3" xfId="32253" xr:uid="{00000000-0005-0000-0000-0000927E0000}"/>
    <cellStyle name="Separador de milhares 14 2 3 6 4" xfId="32254" xr:uid="{00000000-0005-0000-0000-0000937E0000}"/>
    <cellStyle name="Separador de milhares 14 2 3 7" xfId="32255" xr:uid="{00000000-0005-0000-0000-0000947E0000}"/>
    <cellStyle name="Separador de milhares 14 2 3 7 2" xfId="32256" xr:uid="{00000000-0005-0000-0000-0000957E0000}"/>
    <cellStyle name="Separador de milhares 14 2 3 7 3" xfId="32257" xr:uid="{00000000-0005-0000-0000-0000967E0000}"/>
    <cellStyle name="Separador de milhares 14 2 3 8" xfId="32258" xr:uid="{00000000-0005-0000-0000-0000977E0000}"/>
    <cellStyle name="Separador de milhares 14 2 3 9" xfId="32259" xr:uid="{00000000-0005-0000-0000-0000987E0000}"/>
    <cellStyle name="Separador de milhares 14 2 4" xfId="32260" xr:uid="{00000000-0005-0000-0000-0000997E0000}"/>
    <cellStyle name="Separador de milhares 14 2 4 2" xfId="32261" xr:uid="{00000000-0005-0000-0000-00009A7E0000}"/>
    <cellStyle name="Separador de milhares 14 2 4 2 2" xfId="32262" xr:uid="{00000000-0005-0000-0000-00009B7E0000}"/>
    <cellStyle name="Separador de milhares 14 2 4 2 2 2" xfId="32263" xr:uid="{00000000-0005-0000-0000-00009C7E0000}"/>
    <cellStyle name="Separador de milhares 14 2 4 2 2 3" xfId="32264" xr:uid="{00000000-0005-0000-0000-00009D7E0000}"/>
    <cellStyle name="Separador de milhares 14 2 4 2 3" xfId="32265" xr:uid="{00000000-0005-0000-0000-00009E7E0000}"/>
    <cellStyle name="Separador de milhares 14 2 4 2 4" xfId="32266" xr:uid="{00000000-0005-0000-0000-00009F7E0000}"/>
    <cellStyle name="Separador de milhares 14 2 4 3" xfId="32267" xr:uid="{00000000-0005-0000-0000-0000A07E0000}"/>
    <cellStyle name="Separador de milhares 14 2 4 3 2" xfId="32268" xr:uid="{00000000-0005-0000-0000-0000A17E0000}"/>
    <cellStyle name="Separador de milhares 14 2 4 3 2 2" xfId="32269" xr:uid="{00000000-0005-0000-0000-0000A27E0000}"/>
    <cellStyle name="Separador de milhares 14 2 4 3 2 3" xfId="32270" xr:uid="{00000000-0005-0000-0000-0000A37E0000}"/>
    <cellStyle name="Separador de milhares 14 2 4 3 3" xfId="32271" xr:uid="{00000000-0005-0000-0000-0000A47E0000}"/>
    <cellStyle name="Separador de milhares 14 2 4 3 4" xfId="32272" xr:uid="{00000000-0005-0000-0000-0000A57E0000}"/>
    <cellStyle name="Separador de milhares 14 2 4 4" xfId="32273" xr:uid="{00000000-0005-0000-0000-0000A67E0000}"/>
    <cellStyle name="Separador de milhares 14 2 4 4 2" xfId="32274" xr:uid="{00000000-0005-0000-0000-0000A77E0000}"/>
    <cellStyle name="Separador de milhares 14 2 4 4 2 2" xfId="32275" xr:uid="{00000000-0005-0000-0000-0000A87E0000}"/>
    <cellStyle name="Separador de milhares 14 2 4 4 2 3" xfId="32276" xr:uid="{00000000-0005-0000-0000-0000A97E0000}"/>
    <cellStyle name="Separador de milhares 14 2 4 4 3" xfId="32277" xr:uid="{00000000-0005-0000-0000-0000AA7E0000}"/>
    <cellStyle name="Separador de milhares 14 2 4 4 4" xfId="32278" xr:uid="{00000000-0005-0000-0000-0000AB7E0000}"/>
    <cellStyle name="Separador de milhares 14 2 4 5" xfId="32279" xr:uid="{00000000-0005-0000-0000-0000AC7E0000}"/>
    <cellStyle name="Separador de milhares 14 2 4 5 2" xfId="32280" xr:uid="{00000000-0005-0000-0000-0000AD7E0000}"/>
    <cellStyle name="Separador de milhares 14 2 4 5 3" xfId="32281" xr:uid="{00000000-0005-0000-0000-0000AE7E0000}"/>
    <cellStyle name="Separador de milhares 14 2 4 6" xfId="32282" xr:uid="{00000000-0005-0000-0000-0000AF7E0000}"/>
    <cellStyle name="Separador de milhares 14 2 4 7" xfId="32283" xr:uid="{00000000-0005-0000-0000-0000B07E0000}"/>
    <cellStyle name="Separador de milhares 14 2 4 8" xfId="32284" xr:uid="{00000000-0005-0000-0000-0000B17E0000}"/>
    <cellStyle name="Separador de milhares 14 2 5" xfId="32285" xr:uid="{00000000-0005-0000-0000-0000B27E0000}"/>
    <cellStyle name="Separador de milhares 14 2 5 2" xfId="32286" xr:uid="{00000000-0005-0000-0000-0000B37E0000}"/>
    <cellStyle name="Separador de milhares 14 2 5 2 2" xfId="32287" xr:uid="{00000000-0005-0000-0000-0000B47E0000}"/>
    <cellStyle name="Separador de milhares 14 2 5 2 3" xfId="32288" xr:uid="{00000000-0005-0000-0000-0000B57E0000}"/>
    <cellStyle name="Separador de milhares 14 2 5 3" xfId="32289" xr:uid="{00000000-0005-0000-0000-0000B67E0000}"/>
    <cellStyle name="Separador de milhares 14 2 5 4" xfId="32290" xr:uid="{00000000-0005-0000-0000-0000B77E0000}"/>
    <cellStyle name="Separador de milhares 14 2 6" xfId="32291" xr:uid="{00000000-0005-0000-0000-0000B87E0000}"/>
    <cellStyle name="Separador de milhares 14 2 6 2" xfId="32292" xr:uid="{00000000-0005-0000-0000-0000B97E0000}"/>
    <cellStyle name="Separador de milhares 14 2 6 2 2" xfId="32293" xr:uid="{00000000-0005-0000-0000-0000BA7E0000}"/>
    <cellStyle name="Separador de milhares 14 2 6 2 3" xfId="32294" xr:uid="{00000000-0005-0000-0000-0000BB7E0000}"/>
    <cellStyle name="Separador de milhares 14 2 6 3" xfId="32295" xr:uid="{00000000-0005-0000-0000-0000BC7E0000}"/>
    <cellStyle name="Separador de milhares 14 2 6 4" xfId="32296" xr:uid="{00000000-0005-0000-0000-0000BD7E0000}"/>
    <cellStyle name="Separador de milhares 14 2 7" xfId="32297" xr:uid="{00000000-0005-0000-0000-0000BE7E0000}"/>
    <cellStyle name="Separador de milhares 14 2 7 2" xfId="32298" xr:uid="{00000000-0005-0000-0000-0000BF7E0000}"/>
    <cellStyle name="Separador de milhares 14 2 7 2 2" xfId="32299" xr:uid="{00000000-0005-0000-0000-0000C07E0000}"/>
    <cellStyle name="Separador de milhares 14 2 7 2 3" xfId="32300" xr:uid="{00000000-0005-0000-0000-0000C17E0000}"/>
    <cellStyle name="Separador de milhares 14 2 7 3" xfId="32301" xr:uid="{00000000-0005-0000-0000-0000C27E0000}"/>
    <cellStyle name="Separador de milhares 14 2 7 4" xfId="32302" xr:uid="{00000000-0005-0000-0000-0000C37E0000}"/>
    <cellStyle name="Separador de milhares 14 2 8" xfId="32303" xr:uid="{00000000-0005-0000-0000-0000C47E0000}"/>
    <cellStyle name="Separador de milhares 14 2 8 2" xfId="32304" xr:uid="{00000000-0005-0000-0000-0000C57E0000}"/>
    <cellStyle name="Separador de milhares 14 2 8 3" xfId="32305" xr:uid="{00000000-0005-0000-0000-0000C67E0000}"/>
    <cellStyle name="Separador de milhares 14 2 9" xfId="32306" xr:uid="{00000000-0005-0000-0000-0000C77E0000}"/>
    <cellStyle name="Separador de milhares 14 20" xfId="32307" xr:uid="{00000000-0005-0000-0000-0000C87E0000}"/>
    <cellStyle name="Separador de milhares 14 21" xfId="32308" xr:uid="{00000000-0005-0000-0000-0000C97E0000}"/>
    <cellStyle name="Separador de milhares 14 3" xfId="32309" xr:uid="{00000000-0005-0000-0000-0000CA7E0000}"/>
    <cellStyle name="Separador de milhares 14 3 10" xfId="32310" xr:uid="{00000000-0005-0000-0000-0000CB7E0000}"/>
    <cellStyle name="Separador de milhares 14 3 11" xfId="32311" xr:uid="{00000000-0005-0000-0000-0000CC7E0000}"/>
    <cellStyle name="Separador de milhares 14 3 2" xfId="32312" xr:uid="{00000000-0005-0000-0000-0000CD7E0000}"/>
    <cellStyle name="Separador de milhares 14 3 2 2" xfId="32313" xr:uid="{00000000-0005-0000-0000-0000CE7E0000}"/>
    <cellStyle name="Separador de milhares 14 3 2 2 2" xfId="32314" xr:uid="{00000000-0005-0000-0000-0000CF7E0000}"/>
    <cellStyle name="Separador de milhares 14 3 2 2 2 2" xfId="32315" xr:uid="{00000000-0005-0000-0000-0000D07E0000}"/>
    <cellStyle name="Separador de milhares 14 3 2 2 2 2 2" xfId="32316" xr:uid="{00000000-0005-0000-0000-0000D17E0000}"/>
    <cellStyle name="Separador de milhares 14 3 2 2 2 2 3" xfId="32317" xr:uid="{00000000-0005-0000-0000-0000D27E0000}"/>
    <cellStyle name="Separador de milhares 14 3 2 2 2 3" xfId="32318" xr:uid="{00000000-0005-0000-0000-0000D37E0000}"/>
    <cellStyle name="Separador de milhares 14 3 2 2 2 4" xfId="32319" xr:uid="{00000000-0005-0000-0000-0000D47E0000}"/>
    <cellStyle name="Separador de milhares 14 3 2 2 3" xfId="32320" xr:uid="{00000000-0005-0000-0000-0000D57E0000}"/>
    <cellStyle name="Separador de milhares 14 3 2 2 3 2" xfId="32321" xr:uid="{00000000-0005-0000-0000-0000D67E0000}"/>
    <cellStyle name="Separador de milhares 14 3 2 2 3 2 2" xfId="32322" xr:uid="{00000000-0005-0000-0000-0000D77E0000}"/>
    <cellStyle name="Separador de milhares 14 3 2 2 3 2 3" xfId="32323" xr:uid="{00000000-0005-0000-0000-0000D87E0000}"/>
    <cellStyle name="Separador de milhares 14 3 2 2 3 3" xfId="32324" xr:uid="{00000000-0005-0000-0000-0000D97E0000}"/>
    <cellStyle name="Separador de milhares 14 3 2 2 3 4" xfId="32325" xr:uid="{00000000-0005-0000-0000-0000DA7E0000}"/>
    <cellStyle name="Separador de milhares 14 3 2 2 4" xfId="32326" xr:uid="{00000000-0005-0000-0000-0000DB7E0000}"/>
    <cellStyle name="Separador de milhares 14 3 2 2 4 2" xfId="32327" xr:uid="{00000000-0005-0000-0000-0000DC7E0000}"/>
    <cellStyle name="Separador de milhares 14 3 2 2 4 2 2" xfId="32328" xr:uid="{00000000-0005-0000-0000-0000DD7E0000}"/>
    <cellStyle name="Separador de milhares 14 3 2 2 4 2 3" xfId="32329" xr:uid="{00000000-0005-0000-0000-0000DE7E0000}"/>
    <cellStyle name="Separador de milhares 14 3 2 2 4 3" xfId="32330" xr:uid="{00000000-0005-0000-0000-0000DF7E0000}"/>
    <cellStyle name="Separador de milhares 14 3 2 2 4 4" xfId="32331" xr:uid="{00000000-0005-0000-0000-0000E07E0000}"/>
    <cellStyle name="Separador de milhares 14 3 2 2 5" xfId="32332" xr:uid="{00000000-0005-0000-0000-0000E17E0000}"/>
    <cellStyle name="Separador de milhares 14 3 2 2 5 2" xfId="32333" xr:uid="{00000000-0005-0000-0000-0000E27E0000}"/>
    <cellStyle name="Separador de milhares 14 3 2 2 5 3" xfId="32334" xr:uid="{00000000-0005-0000-0000-0000E37E0000}"/>
    <cellStyle name="Separador de milhares 14 3 2 2 6" xfId="32335" xr:uid="{00000000-0005-0000-0000-0000E47E0000}"/>
    <cellStyle name="Separador de milhares 14 3 2 2 7" xfId="32336" xr:uid="{00000000-0005-0000-0000-0000E57E0000}"/>
    <cellStyle name="Separador de milhares 14 3 2 3" xfId="32337" xr:uid="{00000000-0005-0000-0000-0000E67E0000}"/>
    <cellStyle name="Separador de milhares 14 3 2 3 2" xfId="32338" xr:uid="{00000000-0005-0000-0000-0000E77E0000}"/>
    <cellStyle name="Separador de milhares 14 3 2 3 2 2" xfId="32339" xr:uid="{00000000-0005-0000-0000-0000E87E0000}"/>
    <cellStyle name="Separador de milhares 14 3 2 3 2 3" xfId="32340" xr:uid="{00000000-0005-0000-0000-0000E97E0000}"/>
    <cellStyle name="Separador de milhares 14 3 2 3 3" xfId="32341" xr:uid="{00000000-0005-0000-0000-0000EA7E0000}"/>
    <cellStyle name="Separador de milhares 14 3 2 3 4" xfId="32342" xr:uid="{00000000-0005-0000-0000-0000EB7E0000}"/>
    <cellStyle name="Separador de milhares 14 3 2 4" xfId="32343" xr:uid="{00000000-0005-0000-0000-0000EC7E0000}"/>
    <cellStyle name="Separador de milhares 14 3 2 4 2" xfId="32344" xr:uid="{00000000-0005-0000-0000-0000ED7E0000}"/>
    <cellStyle name="Separador de milhares 14 3 2 4 2 2" xfId="32345" xr:uid="{00000000-0005-0000-0000-0000EE7E0000}"/>
    <cellStyle name="Separador de milhares 14 3 2 4 2 3" xfId="32346" xr:uid="{00000000-0005-0000-0000-0000EF7E0000}"/>
    <cellStyle name="Separador de milhares 14 3 2 4 3" xfId="32347" xr:uid="{00000000-0005-0000-0000-0000F07E0000}"/>
    <cellStyle name="Separador de milhares 14 3 2 4 4" xfId="32348" xr:uid="{00000000-0005-0000-0000-0000F17E0000}"/>
    <cellStyle name="Separador de milhares 14 3 2 5" xfId="32349" xr:uid="{00000000-0005-0000-0000-0000F27E0000}"/>
    <cellStyle name="Separador de milhares 14 3 2 5 2" xfId="32350" xr:uid="{00000000-0005-0000-0000-0000F37E0000}"/>
    <cellStyle name="Separador de milhares 14 3 2 5 2 2" xfId="32351" xr:uid="{00000000-0005-0000-0000-0000F47E0000}"/>
    <cellStyle name="Separador de milhares 14 3 2 5 2 3" xfId="32352" xr:uid="{00000000-0005-0000-0000-0000F57E0000}"/>
    <cellStyle name="Separador de milhares 14 3 2 5 3" xfId="32353" xr:uid="{00000000-0005-0000-0000-0000F67E0000}"/>
    <cellStyle name="Separador de milhares 14 3 2 5 4" xfId="32354" xr:uid="{00000000-0005-0000-0000-0000F77E0000}"/>
    <cellStyle name="Separador de milhares 14 3 2 6" xfId="32355" xr:uid="{00000000-0005-0000-0000-0000F87E0000}"/>
    <cellStyle name="Separador de milhares 14 3 2 6 2" xfId="32356" xr:uid="{00000000-0005-0000-0000-0000F97E0000}"/>
    <cellStyle name="Separador de milhares 14 3 2 6 3" xfId="32357" xr:uid="{00000000-0005-0000-0000-0000FA7E0000}"/>
    <cellStyle name="Separador de milhares 14 3 2 7" xfId="32358" xr:uid="{00000000-0005-0000-0000-0000FB7E0000}"/>
    <cellStyle name="Separador de milhares 14 3 2 8" xfId="32359" xr:uid="{00000000-0005-0000-0000-0000FC7E0000}"/>
    <cellStyle name="Separador de milhares 14 3 2 9" xfId="32360" xr:uid="{00000000-0005-0000-0000-0000FD7E0000}"/>
    <cellStyle name="Separador de milhares 14 3 3" xfId="32361" xr:uid="{00000000-0005-0000-0000-0000FE7E0000}"/>
    <cellStyle name="Separador de milhares 14 3 3 2" xfId="32362" xr:uid="{00000000-0005-0000-0000-0000FF7E0000}"/>
    <cellStyle name="Separador de milhares 14 3 3 2 2" xfId="32363" xr:uid="{00000000-0005-0000-0000-0000007F0000}"/>
    <cellStyle name="Separador de milhares 14 3 3 2 2 2" xfId="32364" xr:uid="{00000000-0005-0000-0000-0000017F0000}"/>
    <cellStyle name="Separador de milhares 14 3 3 2 2 3" xfId="32365" xr:uid="{00000000-0005-0000-0000-0000027F0000}"/>
    <cellStyle name="Separador de milhares 14 3 3 2 3" xfId="32366" xr:uid="{00000000-0005-0000-0000-0000037F0000}"/>
    <cellStyle name="Separador de milhares 14 3 3 2 4" xfId="32367" xr:uid="{00000000-0005-0000-0000-0000047F0000}"/>
    <cellStyle name="Separador de milhares 14 3 3 3" xfId="32368" xr:uid="{00000000-0005-0000-0000-0000057F0000}"/>
    <cellStyle name="Separador de milhares 14 3 3 3 2" xfId="32369" xr:uid="{00000000-0005-0000-0000-0000067F0000}"/>
    <cellStyle name="Separador de milhares 14 3 3 3 2 2" xfId="32370" xr:uid="{00000000-0005-0000-0000-0000077F0000}"/>
    <cellStyle name="Separador de milhares 14 3 3 3 2 3" xfId="32371" xr:uid="{00000000-0005-0000-0000-0000087F0000}"/>
    <cellStyle name="Separador de milhares 14 3 3 3 3" xfId="32372" xr:uid="{00000000-0005-0000-0000-0000097F0000}"/>
    <cellStyle name="Separador de milhares 14 3 3 3 4" xfId="32373" xr:uid="{00000000-0005-0000-0000-00000A7F0000}"/>
    <cellStyle name="Separador de milhares 14 3 3 4" xfId="32374" xr:uid="{00000000-0005-0000-0000-00000B7F0000}"/>
    <cellStyle name="Separador de milhares 14 3 3 4 2" xfId="32375" xr:uid="{00000000-0005-0000-0000-00000C7F0000}"/>
    <cellStyle name="Separador de milhares 14 3 3 4 2 2" xfId="32376" xr:uid="{00000000-0005-0000-0000-00000D7F0000}"/>
    <cellStyle name="Separador de milhares 14 3 3 4 2 3" xfId="32377" xr:uid="{00000000-0005-0000-0000-00000E7F0000}"/>
    <cellStyle name="Separador de milhares 14 3 3 4 3" xfId="32378" xr:uid="{00000000-0005-0000-0000-00000F7F0000}"/>
    <cellStyle name="Separador de milhares 14 3 3 4 4" xfId="32379" xr:uid="{00000000-0005-0000-0000-0000107F0000}"/>
    <cellStyle name="Separador de milhares 14 3 3 5" xfId="32380" xr:uid="{00000000-0005-0000-0000-0000117F0000}"/>
    <cellStyle name="Separador de milhares 14 3 3 5 2" xfId="32381" xr:uid="{00000000-0005-0000-0000-0000127F0000}"/>
    <cellStyle name="Separador de milhares 14 3 3 5 3" xfId="32382" xr:uid="{00000000-0005-0000-0000-0000137F0000}"/>
    <cellStyle name="Separador de milhares 14 3 3 6" xfId="32383" xr:uid="{00000000-0005-0000-0000-0000147F0000}"/>
    <cellStyle name="Separador de milhares 14 3 3 7" xfId="32384" xr:uid="{00000000-0005-0000-0000-0000157F0000}"/>
    <cellStyle name="Separador de milhares 14 3 4" xfId="32385" xr:uid="{00000000-0005-0000-0000-0000167F0000}"/>
    <cellStyle name="Separador de milhares 14 3 5" xfId="32386" xr:uid="{00000000-0005-0000-0000-0000177F0000}"/>
    <cellStyle name="Separador de milhares 14 3 5 2" xfId="32387" xr:uid="{00000000-0005-0000-0000-0000187F0000}"/>
    <cellStyle name="Separador de milhares 14 3 5 2 2" xfId="32388" xr:uid="{00000000-0005-0000-0000-0000197F0000}"/>
    <cellStyle name="Separador de milhares 14 3 5 2 3" xfId="32389" xr:uid="{00000000-0005-0000-0000-00001A7F0000}"/>
    <cellStyle name="Separador de milhares 14 3 5 3" xfId="32390" xr:uid="{00000000-0005-0000-0000-00001B7F0000}"/>
    <cellStyle name="Separador de milhares 14 3 5 4" xfId="32391" xr:uid="{00000000-0005-0000-0000-00001C7F0000}"/>
    <cellStyle name="Separador de milhares 14 3 6" xfId="32392" xr:uid="{00000000-0005-0000-0000-00001D7F0000}"/>
    <cellStyle name="Separador de milhares 14 3 6 2" xfId="32393" xr:uid="{00000000-0005-0000-0000-00001E7F0000}"/>
    <cellStyle name="Separador de milhares 14 3 6 2 2" xfId="32394" xr:uid="{00000000-0005-0000-0000-00001F7F0000}"/>
    <cellStyle name="Separador de milhares 14 3 6 2 3" xfId="32395" xr:uid="{00000000-0005-0000-0000-0000207F0000}"/>
    <cellStyle name="Separador de milhares 14 3 6 3" xfId="32396" xr:uid="{00000000-0005-0000-0000-0000217F0000}"/>
    <cellStyle name="Separador de milhares 14 3 6 4" xfId="32397" xr:uid="{00000000-0005-0000-0000-0000227F0000}"/>
    <cellStyle name="Separador de milhares 14 3 7" xfId="32398" xr:uid="{00000000-0005-0000-0000-0000237F0000}"/>
    <cellStyle name="Separador de milhares 14 3 7 2" xfId="32399" xr:uid="{00000000-0005-0000-0000-0000247F0000}"/>
    <cellStyle name="Separador de milhares 14 3 7 2 2" xfId="32400" xr:uid="{00000000-0005-0000-0000-0000257F0000}"/>
    <cellStyle name="Separador de milhares 14 3 7 2 3" xfId="32401" xr:uid="{00000000-0005-0000-0000-0000267F0000}"/>
    <cellStyle name="Separador de milhares 14 3 7 3" xfId="32402" xr:uid="{00000000-0005-0000-0000-0000277F0000}"/>
    <cellStyle name="Separador de milhares 14 3 7 4" xfId="32403" xr:uid="{00000000-0005-0000-0000-0000287F0000}"/>
    <cellStyle name="Separador de milhares 14 3 8" xfId="32404" xr:uid="{00000000-0005-0000-0000-0000297F0000}"/>
    <cellStyle name="Separador de milhares 14 3 8 2" xfId="32405" xr:uid="{00000000-0005-0000-0000-00002A7F0000}"/>
    <cellStyle name="Separador de milhares 14 3 8 3" xfId="32406" xr:uid="{00000000-0005-0000-0000-00002B7F0000}"/>
    <cellStyle name="Separador de milhares 14 3 9" xfId="32407" xr:uid="{00000000-0005-0000-0000-00002C7F0000}"/>
    <cellStyle name="Separador de milhares 14 4" xfId="32408" xr:uid="{00000000-0005-0000-0000-00002D7F0000}"/>
    <cellStyle name="Separador de milhares 14 4 10" xfId="32409" xr:uid="{00000000-0005-0000-0000-00002E7F0000}"/>
    <cellStyle name="Separador de milhares 14 4 2" xfId="32410" xr:uid="{00000000-0005-0000-0000-00002F7F0000}"/>
    <cellStyle name="Separador de milhares 14 4 2 2" xfId="32411" xr:uid="{00000000-0005-0000-0000-0000307F0000}"/>
    <cellStyle name="Separador de milhares 14 4 2 2 2" xfId="32412" xr:uid="{00000000-0005-0000-0000-0000317F0000}"/>
    <cellStyle name="Separador de milhares 14 4 2 2 2 2" xfId="32413" xr:uid="{00000000-0005-0000-0000-0000327F0000}"/>
    <cellStyle name="Separador de milhares 14 4 2 2 2 3" xfId="32414" xr:uid="{00000000-0005-0000-0000-0000337F0000}"/>
    <cellStyle name="Separador de milhares 14 4 2 2 3" xfId="32415" xr:uid="{00000000-0005-0000-0000-0000347F0000}"/>
    <cellStyle name="Separador de milhares 14 4 2 2 4" xfId="32416" xr:uid="{00000000-0005-0000-0000-0000357F0000}"/>
    <cellStyle name="Separador de milhares 14 4 2 3" xfId="32417" xr:uid="{00000000-0005-0000-0000-0000367F0000}"/>
    <cellStyle name="Separador de milhares 14 4 2 3 2" xfId="32418" xr:uid="{00000000-0005-0000-0000-0000377F0000}"/>
    <cellStyle name="Separador de milhares 14 4 2 3 2 2" xfId="32419" xr:uid="{00000000-0005-0000-0000-0000387F0000}"/>
    <cellStyle name="Separador de milhares 14 4 2 3 2 3" xfId="32420" xr:uid="{00000000-0005-0000-0000-0000397F0000}"/>
    <cellStyle name="Separador de milhares 14 4 2 3 3" xfId="32421" xr:uid="{00000000-0005-0000-0000-00003A7F0000}"/>
    <cellStyle name="Separador de milhares 14 4 2 3 4" xfId="32422" xr:uid="{00000000-0005-0000-0000-00003B7F0000}"/>
    <cellStyle name="Separador de milhares 14 4 2 4" xfId="32423" xr:uid="{00000000-0005-0000-0000-00003C7F0000}"/>
    <cellStyle name="Separador de milhares 14 4 2 4 2" xfId="32424" xr:uid="{00000000-0005-0000-0000-00003D7F0000}"/>
    <cellStyle name="Separador de milhares 14 4 2 4 2 2" xfId="32425" xr:uid="{00000000-0005-0000-0000-00003E7F0000}"/>
    <cellStyle name="Separador de milhares 14 4 2 4 2 3" xfId="32426" xr:uid="{00000000-0005-0000-0000-00003F7F0000}"/>
    <cellStyle name="Separador de milhares 14 4 2 4 3" xfId="32427" xr:uid="{00000000-0005-0000-0000-0000407F0000}"/>
    <cellStyle name="Separador de milhares 14 4 2 4 4" xfId="32428" xr:uid="{00000000-0005-0000-0000-0000417F0000}"/>
    <cellStyle name="Separador de milhares 14 4 2 5" xfId="32429" xr:uid="{00000000-0005-0000-0000-0000427F0000}"/>
    <cellStyle name="Separador de milhares 14 4 2 5 2" xfId="32430" xr:uid="{00000000-0005-0000-0000-0000437F0000}"/>
    <cellStyle name="Separador de milhares 14 4 2 5 3" xfId="32431" xr:uid="{00000000-0005-0000-0000-0000447F0000}"/>
    <cellStyle name="Separador de milhares 14 4 2 6" xfId="32432" xr:uid="{00000000-0005-0000-0000-0000457F0000}"/>
    <cellStyle name="Separador de milhares 14 4 2 7" xfId="32433" xr:uid="{00000000-0005-0000-0000-0000467F0000}"/>
    <cellStyle name="Separador de milhares 14 4 3" xfId="32434" xr:uid="{00000000-0005-0000-0000-0000477F0000}"/>
    <cellStyle name="Separador de milhares 14 4 4" xfId="32435" xr:uid="{00000000-0005-0000-0000-0000487F0000}"/>
    <cellStyle name="Separador de milhares 14 4 4 2" xfId="32436" xr:uid="{00000000-0005-0000-0000-0000497F0000}"/>
    <cellStyle name="Separador de milhares 14 4 4 2 2" xfId="32437" xr:uid="{00000000-0005-0000-0000-00004A7F0000}"/>
    <cellStyle name="Separador de milhares 14 4 4 2 3" xfId="32438" xr:uid="{00000000-0005-0000-0000-00004B7F0000}"/>
    <cellStyle name="Separador de milhares 14 4 4 3" xfId="32439" xr:uid="{00000000-0005-0000-0000-00004C7F0000}"/>
    <cellStyle name="Separador de milhares 14 4 4 4" xfId="32440" xr:uid="{00000000-0005-0000-0000-00004D7F0000}"/>
    <cellStyle name="Separador de milhares 14 4 5" xfId="32441" xr:uid="{00000000-0005-0000-0000-00004E7F0000}"/>
    <cellStyle name="Separador de milhares 14 4 5 2" xfId="32442" xr:uid="{00000000-0005-0000-0000-00004F7F0000}"/>
    <cellStyle name="Separador de milhares 14 4 5 2 2" xfId="32443" xr:uid="{00000000-0005-0000-0000-0000507F0000}"/>
    <cellStyle name="Separador de milhares 14 4 5 2 3" xfId="32444" xr:uid="{00000000-0005-0000-0000-0000517F0000}"/>
    <cellStyle name="Separador de milhares 14 4 5 3" xfId="32445" xr:uid="{00000000-0005-0000-0000-0000527F0000}"/>
    <cellStyle name="Separador de milhares 14 4 5 4" xfId="32446" xr:uid="{00000000-0005-0000-0000-0000537F0000}"/>
    <cellStyle name="Separador de milhares 14 4 6" xfId="32447" xr:uid="{00000000-0005-0000-0000-0000547F0000}"/>
    <cellStyle name="Separador de milhares 14 4 6 2" xfId="32448" xr:uid="{00000000-0005-0000-0000-0000557F0000}"/>
    <cellStyle name="Separador de milhares 14 4 6 2 2" xfId="32449" xr:uid="{00000000-0005-0000-0000-0000567F0000}"/>
    <cellStyle name="Separador de milhares 14 4 6 2 3" xfId="32450" xr:uid="{00000000-0005-0000-0000-0000577F0000}"/>
    <cellStyle name="Separador de milhares 14 4 6 3" xfId="32451" xr:uid="{00000000-0005-0000-0000-0000587F0000}"/>
    <cellStyle name="Separador de milhares 14 4 6 4" xfId="32452" xr:uid="{00000000-0005-0000-0000-0000597F0000}"/>
    <cellStyle name="Separador de milhares 14 4 7" xfId="32453" xr:uid="{00000000-0005-0000-0000-00005A7F0000}"/>
    <cellStyle name="Separador de milhares 14 4 7 2" xfId="32454" xr:uid="{00000000-0005-0000-0000-00005B7F0000}"/>
    <cellStyle name="Separador de milhares 14 4 7 3" xfId="32455" xr:uid="{00000000-0005-0000-0000-00005C7F0000}"/>
    <cellStyle name="Separador de milhares 14 4 8" xfId="32456" xr:uid="{00000000-0005-0000-0000-00005D7F0000}"/>
    <cellStyle name="Separador de milhares 14 4 9" xfId="32457" xr:uid="{00000000-0005-0000-0000-00005E7F0000}"/>
    <cellStyle name="Separador de milhares 14 5" xfId="32458" xr:uid="{00000000-0005-0000-0000-00005F7F0000}"/>
    <cellStyle name="Separador de milhares 14 5 2" xfId="32459" xr:uid="{00000000-0005-0000-0000-0000607F0000}"/>
    <cellStyle name="Separador de milhares 14 5 3" xfId="32460" xr:uid="{00000000-0005-0000-0000-0000617F0000}"/>
    <cellStyle name="Separador de milhares 14 5 3 2" xfId="32461" xr:uid="{00000000-0005-0000-0000-0000627F0000}"/>
    <cellStyle name="Separador de milhares 14 5 3 2 2" xfId="32462" xr:uid="{00000000-0005-0000-0000-0000637F0000}"/>
    <cellStyle name="Separador de milhares 14 5 3 2 2 2" xfId="32463" xr:uid="{00000000-0005-0000-0000-0000647F0000}"/>
    <cellStyle name="Separador de milhares 14 5 3 2 2 3" xfId="32464" xr:uid="{00000000-0005-0000-0000-0000657F0000}"/>
    <cellStyle name="Separador de milhares 14 5 3 2 3" xfId="32465" xr:uid="{00000000-0005-0000-0000-0000667F0000}"/>
    <cellStyle name="Separador de milhares 14 5 3 2 4" xfId="32466" xr:uid="{00000000-0005-0000-0000-0000677F0000}"/>
    <cellStyle name="Separador de milhares 14 5 3 3" xfId="32467" xr:uid="{00000000-0005-0000-0000-0000687F0000}"/>
    <cellStyle name="Separador de milhares 14 5 3 3 2" xfId="32468" xr:uid="{00000000-0005-0000-0000-0000697F0000}"/>
    <cellStyle name="Separador de milhares 14 5 3 3 2 2" xfId="32469" xr:uid="{00000000-0005-0000-0000-00006A7F0000}"/>
    <cellStyle name="Separador de milhares 14 5 3 3 2 3" xfId="32470" xr:uid="{00000000-0005-0000-0000-00006B7F0000}"/>
    <cellStyle name="Separador de milhares 14 5 3 3 3" xfId="32471" xr:uid="{00000000-0005-0000-0000-00006C7F0000}"/>
    <cellStyle name="Separador de milhares 14 5 3 3 4" xfId="32472" xr:uid="{00000000-0005-0000-0000-00006D7F0000}"/>
    <cellStyle name="Separador de milhares 14 5 3 4" xfId="32473" xr:uid="{00000000-0005-0000-0000-00006E7F0000}"/>
    <cellStyle name="Separador de milhares 14 5 3 4 2" xfId="32474" xr:uid="{00000000-0005-0000-0000-00006F7F0000}"/>
    <cellStyle name="Separador de milhares 14 5 3 4 2 2" xfId="32475" xr:uid="{00000000-0005-0000-0000-0000707F0000}"/>
    <cellStyle name="Separador de milhares 14 5 3 4 2 3" xfId="32476" xr:uid="{00000000-0005-0000-0000-0000717F0000}"/>
    <cellStyle name="Separador de milhares 14 5 3 4 3" xfId="32477" xr:uid="{00000000-0005-0000-0000-0000727F0000}"/>
    <cellStyle name="Separador de milhares 14 5 3 4 4" xfId="32478" xr:uid="{00000000-0005-0000-0000-0000737F0000}"/>
    <cellStyle name="Separador de milhares 14 5 3 5" xfId="32479" xr:uid="{00000000-0005-0000-0000-0000747F0000}"/>
    <cellStyle name="Separador de milhares 14 5 3 5 2" xfId="32480" xr:uid="{00000000-0005-0000-0000-0000757F0000}"/>
    <cellStyle name="Separador de milhares 14 5 3 5 3" xfId="32481" xr:uid="{00000000-0005-0000-0000-0000767F0000}"/>
    <cellStyle name="Separador de milhares 14 5 3 6" xfId="32482" xr:uid="{00000000-0005-0000-0000-0000777F0000}"/>
    <cellStyle name="Separador de milhares 14 5 3 7" xfId="32483" xr:uid="{00000000-0005-0000-0000-0000787F0000}"/>
    <cellStyle name="Separador de milhares 14 6" xfId="32484" xr:uid="{00000000-0005-0000-0000-0000797F0000}"/>
    <cellStyle name="Separador de milhares 14 6 2" xfId="32485" xr:uid="{00000000-0005-0000-0000-00007A7F0000}"/>
    <cellStyle name="Separador de milhares 14 6 2 2" xfId="32486" xr:uid="{00000000-0005-0000-0000-00007B7F0000}"/>
    <cellStyle name="Separador de milhares 14 6 2 2 2" xfId="32487" xr:uid="{00000000-0005-0000-0000-00007C7F0000}"/>
    <cellStyle name="Separador de milhares 14 6 2 2 2 2" xfId="32488" xr:uid="{00000000-0005-0000-0000-00007D7F0000}"/>
    <cellStyle name="Separador de milhares 14 6 2 2 2 3" xfId="32489" xr:uid="{00000000-0005-0000-0000-00007E7F0000}"/>
    <cellStyle name="Separador de milhares 14 6 2 2 3" xfId="32490" xr:uid="{00000000-0005-0000-0000-00007F7F0000}"/>
    <cellStyle name="Separador de milhares 14 6 2 2 4" xfId="32491" xr:uid="{00000000-0005-0000-0000-0000807F0000}"/>
    <cellStyle name="Separador de milhares 14 6 2 3" xfId="32492" xr:uid="{00000000-0005-0000-0000-0000817F0000}"/>
    <cellStyle name="Separador de milhares 14 6 2 3 2" xfId="32493" xr:uid="{00000000-0005-0000-0000-0000827F0000}"/>
    <cellStyle name="Separador de milhares 14 6 2 3 2 2" xfId="32494" xr:uid="{00000000-0005-0000-0000-0000837F0000}"/>
    <cellStyle name="Separador de milhares 14 6 2 3 2 3" xfId="32495" xr:uid="{00000000-0005-0000-0000-0000847F0000}"/>
    <cellStyle name="Separador de milhares 14 6 2 3 3" xfId="32496" xr:uid="{00000000-0005-0000-0000-0000857F0000}"/>
    <cellStyle name="Separador de milhares 14 6 2 3 4" xfId="32497" xr:uid="{00000000-0005-0000-0000-0000867F0000}"/>
    <cellStyle name="Separador de milhares 14 6 2 4" xfId="32498" xr:uid="{00000000-0005-0000-0000-0000877F0000}"/>
    <cellStyle name="Separador de milhares 14 6 2 4 2" xfId="32499" xr:uid="{00000000-0005-0000-0000-0000887F0000}"/>
    <cellStyle name="Separador de milhares 14 6 2 4 2 2" xfId="32500" xr:uid="{00000000-0005-0000-0000-0000897F0000}"/>
    <cellStyle name="Separador de milhares 14 6 2 4 2 3" xfId="32501" xr:uid="{00000000-0005-0000-0000-00008A7F0000}"/>
    <cellStyle name="Separador de milhares 14 6 2 4 3" xfId="32502" xr:uid="{00000000-0005-0000-0000-00008B7F0000}"/>
    <cellStyle name="Separador de milhares 14 6 2 4 4" xfId="32503" xr:uid="{00000000-0005-0000-0000-00008C7F0000}"/>
    <cellStyle name="Separador de milhares 14 6 2 5" xfId="32504" xr:uid="{00000000-0005-0000-0000-00008D7F0000}"/>
    <cellStyle name="Separador de milhares 14 6 2 5 2" xfId="32505" xr:uid="{00000000-0005-0000-0000-00008E7F0000}"/>
    <cellStyle name="Separador de milhares 14 6 2 5 3" xfId="32506" xr:uid="{00000000-0005-0000-0000-00008F7F0000}"/>
    <cellStyle name="Separador de milhares 14 6 2 6" xfId="32507" xr:uid="{00000000-0005-0000-0000-0000907F0000}"/>
    <cellStyle name="Separador de milhares 14 6 2 7" xfId="32508" xr:uid="{00000000-0005-0000-0000-0000917F0000}"/>
    <cellStyle name="Separador de milhares 14 6 3" xfId="32509" xr:uid="{00000000-0005-0000-0000-0000927F0000}"/>
    <cellStyle name="Separador de milhares 14 6 3 2" xfId="32510" xr:uid="{00000000-0005-0000-0000-0000937F0000}"/>
    <cellStyle name="Separador de milhares 14 6 3 2 2" xfId="32511" xr:uid="{00000000-0005-0000-0000-0000947F0000}"/>
    <cellStyle name="Separador de milhares 14 6 3 2 3" xfId="32512" xr:uid="{00000000-0005-0000-0000-0000957F0000}"/>
    <cellStyle name="Separador de milhares 14 6 3 3" xfId="32513" xr:uid="{00000000-0005-0000-0000-0000967F0000}"/>
    <cellStyle name="Separador de milhares 14 6 3 4" xfId="32514" xr:uid="{00000000-0005-0000-0000-0000977F0000}"/>
    <cellStyle name="Separador de milhares 14 6 4" xfId="32515" xr:uid="{00000000-0005-0000-0000-0000987F0000}"/>
    <cellStyle name="Separador de milhares 14 6 4 2" xfId="32516" xr:uid="{00000000-0005-0000-0000-0000997F0000}"/>
    <cellStyle name="Separador de milhares 14 6 4 2 2" xfId="32517" xr:uid="{00000000-0005-0000-0000-00009A7F0000}"/>
    <cellStyle name="Separador de milhares 14 6 4 2 3" xfId="32518" xr:uid="{00000000-0005-0000-0000-00009B7F0000}"/>
    <cellStyle name="Separador de milhares 14 6 4 3" xfId="32519" xr:uid="{00000000-0005-0000-0000-00009C7F0000}"/>
    <cellStyle name="Separador de milhares 14 6 4 4" xfId="32520" xr:uid="{00000000-0005-0000-0000-00009D7F0000}"/>
    <cellStyle name="Separador de milhares 14 6 5" xfId="32521" xr:uid="{00000000-0005-0000-0000-00009E7F0000}"/>
    <cellStyle name="Separador de milhares 14 6 5 2" xfId="32522" xr:uid="{00000000-0005-0000-0000-00009F7F0000}"/>
    <cellStyle name="Separador de milhares 14 6 5 2 2" xfId="32523" xr:uid="{00000000-0005-0000-0000-0000A07F0000}"/>
    <cellStyle name="Separador de milhares 14 6 5 2 3" xfId="32524" xr:uid="{00000000-0005-0000-0000-0000A17F0000}"/>
    <cellStyle name="Separador de milhares 14 6 5 3" xfId="32525" xr:uid="{00000000-0005-0000-0000-0000A27F0000}"/>
    <cellStyle name="Separador de milhares 14 6 5 4" xfId="32526" xr:uid="{00000000-0005-0000-0000-0000A37F0000}"/>
    <cellStyle name="Separador de milhares 14 6 6" xfId="32527" xr:uid="{00000000-0005-0000-0000-0000A47F0000}"/>
    <cellStyle name="Separador de milhares 14 6 6 2" xfId="32528" xr:uid="{00000000-0005-0000-0000-0000A57F0000}"/>
    <cellStyle name="Separador de milhares 14 6 6 3" xfId="32529" xr:uid="{00000000-0005-0000-0000-0000A67F0000}"/>
    <cellStyle name="Separador de milhares 14 6 7" xfId="32530" xr:uid="{00000000-0005-0000-0000-0000A77F0000}"/>
    <cellStyle name="Separador de milhares 14 6 8" xfId="32531" xr:uid="{00000000-0005-0000-0000-0000A87F0000}"/>
    <cellStyle name="Separador de milhares 14 6 9" xfId="32532" xr:uid="{00000000-0005-0000-0000-0000A97F0000}"/>
    <cellStyle name="Separador de milhares 14 7" xfId="32533" xr:uid="{00000000-0005-0000-0000-0000AA7F0000}"/>
    <cellStyle name="Separador de milhares 14 7 2" xfId="32534" xr:uid="{00000000-0005-0000-0000-0000AB7F0000}"/>
    <cellStyle name="Separador de milhares 14 7 2 2" xfId="32535" xr:uid="{00000000-0005-0000-0000-0000AC7F0000}"/>
    <cellStyle name="Separador de milhares 14 7 2 2 2" xfId="32536" xr:uid="{00000000-0005-0000-0000-0000AD7F0000}"/>
    <cellStyle name="Separador de milhares 14 7 2 2 2 2" xfId="32537" xr:uid="{00000000-0005-0000-0000-0000AE7F0000}"/>
    <cellStyle name="Separador de milhares 14 7 2 2 2 3" xfId="32538" xr:uid="{00000000-0005-0000-0000-0000AF7F0000}"/>
    <cellStyle name="Separador de milhares 14 7 2 2 3" xfId="32539" xr:uid="{00000000-0005-0000-0000-0000B07F0000}"/>
    <cellStyle name="Separador de milhares 14 7 2 2 4" xfId="32540" xr:uid="{00000000-0005-0000-0000-0000B17F0000}"/>
    <cellStyle name="Separador de milhares 14 7 2 3" xfId="32541" xr:uid="{00000000-0005-0000-0000-0000B27F0000}"/>
    <cellStyle name="Separador de milhares 14 7 2 3 2" xfId="32542" xr:uid="{00000000-0005-0000-0000-0000B37F0000}"/>
    <cellStyle name="Separador de milhares 14 7 2 3 2 2" xfId="32543" xr:uid="{00000000-0005-0000-0000-0000B47F0000}"/>
    <cellStyle name="Separador de milhares 14 7 2 3 2 3" xfId="32544" xr:uid="{00000000-0005-0000-0000-0000B57F0000}"/>
    <cellStyle name="Separador de milhares 14 7 2 3 3" xfId="32545" xr:uid="{00000000-0005-0000-0000-0000B67F0000}"/>
    <cellStyle name="Separador de milhares 14 7 2 3 4" xfId="32546" xr:uid="{00000000-0005-0000-0000-0000B77F0000}"/>
    <cellStyle name="Separador de milhares 14 7 2 4" xfId="32547" xr:uid="{00000000-0005-0000-0000-0000B87F0000}"/>
    <cellStyle name="Separador de milhares 14 7 2 4 2" xfId="32548" xr:uid="{00000000-0005-0000-0000-0000B97F0000}"/>
    <cellStyle name="Separador de milhares 14 7 2 4 2 2" xfId="32549" xr:uid="{00000000-0005-0000-0000-0000BA7F0000}"/>
    <cellStyle name="Separador de milhares 14 7 2 4 2 3" xfId="32550" xr:uid="{00000000-0005-0000-0000-0000BB7F0000}"/>
    <cellStyle name="Separador de milhares 14 7 2 4 3" xfId="32551" xr:uid="{00000000-0005-0000-0000-0000BC7F0000}"/>
    <cellStyle name="Separador de milhares 14 7 2 4 4" xfId="32552" xr:uid="{00000000-0005-0000-0000-0000BD7F0000}"/>
    <cellStyle name="Separador de milhares 14 7 2 5" xfId="32553" xr:uid="{00000000-0005-0000-0000-0000BE7F0000}"/>
    <cellStyle name="Separador de milhares 14 7 2 5 2" xfId="32554" xr:uid="{00000000-0005-0000-0000-0000BF7F0000}"/>
    <cellStyle name="Separador de milhares 14 7 2 5 3" xfId="32555" xr:uid="{00000000-0005-0000-0000-0000C07F0000}"/>
    <cellStyle name="Separador de milhares 14 7 2 6" xfId="32556" xr:uid="{00000000-0005-0000-0000-0000C17F0000}"/>
    <cellStyle name="Separador de milhares 14 7 2 7" xfId="32557" xr:uid="{00000000-0005-0000-0000-0000C27F0000}"/>
    <cellStyle name="Separador de milhares 14 7 3" xfId="32558" xr:uid="{00000000-0005-0000-0000-0000C37F0000}"/>
    <cellStyle name="Separador de milhares 14 7 3 2" xfId="32559" xr:uid="{00000000-0005-0000-0000-0000C47F0000}"/>
    <cellStyle name="Separador de milhares 14 7 3 2 2" xfId="32560" xr:uid="{00000000-0005-0000-0000-0000C57F0000}"/>
    <cellStyle name="Separador de milhares 14 7 3 2 3" xfId="32561" xr:uid="{00000000-0005-0000-0000-0000C67F0000}"/>
    <cellStyle name="Separador de milhares 14 7 3 3" xfId="32562" xr:uid="{00000000-0005-0000-0000-0000C77F0000}"/>
    <cellStyle name="Separador de milhares 14 7 3 4" xfId="32563" xr:uid="{00000000-0005-0000-0000-0000C87F0000}"/>
    <cellStyle name="Separador de milhares 14 7 4" xfId="32564" xr:uid="{00000000-0005-0000-0000-0000C97F0000}"/>
    <cellStyle name="Separador de milhares 14 7 4 2" xfId="32565" xr:uid="{00000000-0005-0000-0000-0000CA7F0000}"/>
    <cellStyle name="Separador de milhares 14 7 4 2 2" xfId="32566" xr:uid="{00000000-0005-0000-0000-0000CB7F0000}"/>
    <cellStyle name="Separador de milhares 14 7 4 2 3" xfId="32567" xr:uid="{00000000-0005-0000-0000-0000CC7F0000}"/>
    <cellStyle name="Separador de milhares 14 7 4 3" xfId="32568" xr:uid="{00000000-0005-0000-0000-0000CD7F0000}"/>
    <cellStyle name="Separador de milhares 14 7 4 4" xfId="32569" xr:uid="{00000000-0005-0000-0000-0000CE7F0000}"/>
    <cellStyle name="Separador de milhares 14 7 5" xfId="32570" xr:uid="{00000000-0005-0000-0000-0000CF7F0000}"/>
    <cellStyle name="Separador de milhares 14 7 5 2" xfId="32571" xr:uid="{00000000-0005-0000-0000-0000D07F0000}"/>
    <cellStyle name="Separador de milhares 14 7 5 2 2" xfId="32572" xr:uid="{00000000-0005-0000-0000-0000D17F0000}"/>
    <cellStyle name="Separador de milhares 14 7 5 2 3" xfId="32573" xr:uid="{00000000-0005-0000-0000-0000D27F0000}"/>
    <cellStyle name="Separador de milhares 14 7 5 3" xfId="32574" xr:uid="{00000000-0005-0000-0000-0000D37F0000}"/>
    <cellStyle name="Separador de milhares 14 7 5 4" xfId="32575" xr:uid="{00000000-0005-0000-0000-0000D47F0000}"/>
    <cellStyle name="Separador de milhares 14 7 6" xfId="32576" xr:uid="{00000000-0005-0000-0000-0000D57F0000}"/>
    <cellStyle name="Separador de milhares 14 7 6 2" xfId="32577" xr:uid="{00000000-0005-0000-0000-0000D67F0000}"/>
    <cellStyle name="Separador de milhares 14 7 6 3" xfId="32578" xr:uid="{00000000-0005-0000-0000-0000D77F0000}"/>
    <cellStyle name="Separador de milhares 14 7 7" xfId="32579" xr:uid="{00000000-0005-0000-0000-0000D87F0000}"/>
    <cellStyle name="Separador de milhares 14 7 8" xfId="32580" xr:uid="{00000000-0005-0000-0000-0000D97F0000}"/>
    <cellStyle name="Separador de milhares 14 7 9" xfId="32581" xr:uid="{00000000-0005-0000-0000-0000DA7F0000}"/>
    <cellStyle name="Separador de milhares 14 8" xfId="32582" xr:uid="{00000000-0005-0000-0000-0000DB7F0000}"/>
    <cellStyle name="Separador de milhares 14 8 2" xfId="32583" xr:uid="{00000000-0005-0000-0000-0000DC7F0000}"/>
    <cellStyle name="Separador de milhares 14 8 2 2" xfId="32584" xr:uid="{00000000-0005-0000-0000-0000DD7F0000}"/>
    <cellStyle name="Separador de milhares 14 8 2 2 2" xfId="32585" xr:uid="{00000000-0005-0000-0000-0000DE7F0000}"/>
    <cellStyle name="Separador de milhares 14 8 2 2 2 2" xfId="32586" xr:uid="{00000000-0005-0000-0000-0000DF7F0000}"/>
    <cellStyle name="Separador de milhares 14 8 2 2 2 3" xfId="32587" xr:uid="{00000000-0005-0000-0000-0000E07F0000}"/>
    <cellStyle name="Separador de milhares 14 8 2 2 3" xfId="32588" xr:uid="{00000000-0005-0000-0000-0000E17F0000}"/>
    <cellStyle name="Separador de milhares 14 8 2 2 4" xfId="32589" xr:uid="{00000000-0005-0000-0000-0000E27F0000}"/>
    <cellStyle name="Separador de milhares 14 8 2 3" xfId="32590" xr:uid="{00000000-0005-0000-0000-0000E37F0000}"/>
    <cellStyle name="Separador de milhares 14 8 2 3 2" xfId="32591" xr:uid="{00000000-0005-0000-0000-0000E47F0000}"/>
    <cellStyle name="Separador de milhares 14 8 2 3 2 2" xfId="32592" xr:uid="{00000000-0005-0000-0000-0000E57F0000}"/>
    <cellStyle name="Separador de milhares 14 8 2 3 2 3" xfId="32593" xr:uid="{00000000-0005-0000-0000-0000E67F0000}"/>
    <cellStyle name="Separador de milhares 14 8 2 3 3" xfId="32594" xr:uid="{00000000-0005-0000-0000-0000E77F0000}"/>
    <cellStyle name="Separador de milhares 14 8 2 3 4" xfId="32595" xr:uid="{00000000-0005-0000-0000-0000E87F0000}"/>
    <cellStyle name="Separador de milhares 14 8 2 4" xfId="32596" xr:uid="{00000000-0005-0000-0000-0000E97F0000}"/>
    <cellStyle name="Separador de milhares 14 8 2 4 2" xfId="32597" xr:uid="{00000000-0005-0000-0000-0000EA7F0000}"/>
    <cellStyle name="Separador de milhares 14 8 2 4 2 2" xfId="32598" xr:uid="{00000000-0005-0000-0000-0000EB7F0000}"/>
    <cellStyle name="Separador de milhares 14 8 2 4 2 3" xfId="32599" xr:uid="{00000000-0005-0000-0000-0000EC7F0000}"/>
    <cellStyle name="Separador de milhares 14 8 2 4 3" xfId="32600" xr:uid="{00000000-0005-0000-0000-0000ED7F0000}"/>
    <cellStyle name="Separador de milhares 14 8 2 4 4" xfId="32601" xr:uid="{00000000-0005-0000-0000-0000EE7F0000}"/>
    <cellStyle name="Separador de milhares 14 8 2 5" xfId="32602" xr:uid="{00000000-0005-0000-0000-0000EF7F0000}"/>
    <cellStyle name="Separador de milhares 14 8 2 5 2" xfId="32603" xr:uid="{00000000-0005-0000-0000-0000F07F0000}"/>
    <cellStyle name="Separador de milhares 14 8 2 5 3" xfId="32604" xr:uid="{00000000-0005-0000-0000-0000F17F0000}"/>
    <cellStyle name="Separador de milhares 14 8 2 6" xfId="32605" xr:uid="{00000000-0005-0000-0000-0000F27F0000}"/>
    <cellStyle name="Separador de milhares 14 8 2 7" xfId="32606" xr:uid="{00000000-0005-0000-0000-0000F37F0000}"/>
    <cellStyle name="Separador de milhares 14 8 3" xfId="32607" xr:uid="{00000000-0005-0000-0000-0000F47F0000}"/>
    <cellStyle name="Separador de milhares 14 8 3 2" xfId="32608" xr:uid="{00000000-0005-0000-0000-0000F57F0000}"/>
    <cellStyle name="Separador de milhares 14 8 3 2 2" xfId="32609" xr:uid="{00000000-0005-0000-0000-0000F67F0000}"/>
    <cellStyle name="Separador de milhares 14 8 3 2 3" xfId="32610" xr:uid="{00000000-0005-0000-0000-0000F77F0000}"/>
    <cellStyle name="Separador de milhares 14 8 3 3" xfId="32611" xr:uid="{00000000-0005-0000-0000-0000F87F0000}"/>
    <cellStyle name="Separador de milhares 14 8 3 4" xfId="32612" xr:uid="{00000000-0005-0000-0000-0000F97F0000}"/>
    <cellStyle name="Separador de milhares 14 8 4" xfId="32613" xr:uid="{00000000-0005-0000-0000-0000FA7F0000}"/>
    <cellStyle name="Separador de milhares 14 8 4 2" xfId="32614" xr:uid="{00000000-0005-0000-0000-0000FB7F0000}"/>
    <cellStyle name="Separador de milhares 14 8 4 2 2" xfId="32615" xr:uid="{00000000-0005-0000-0000-0000FC7F0000}"/>
    <cellStyle name="Separador de milhares 14 8 4 2 3" xfId="32616" xr:uid="{00000000-0005-0000-0000-0000FD7F0000}"/>
    <cellStyle name="Separador de milhares 14 8 4 3" xfId="32617" xr:uid="{00000000-0005-0000-0000-0000FE7F0000}"/>
    <cellStyle name="Separador de milhares 14 8 4 4" xfId="32618" xr:uid="{00000000-0005-0000-0000-0000FF7F0000}"/>
    <cellStyle name="Separador de milhares 14 8 5" xfId="32619" xr:uid="{00000000-0005-0000-0000-000000800000}"/>
    <cellStyle name="Separador de milhares 14 8 5 2" xfId="32620" xr:uid="{00000000-0005-0000-0000-000001800000}"/>
    <cellStyle name="Separador de milhares 14 8 5 2 2" xfId="32621" xr:uid="{00000000-0005-0000-0000-000002800000}"/>
    <cellStyle name="Separador de milhares 14 8 5 2 3" xfId="32622" xr:uid="{00000000-0005-0000-0000-000003800000}"/>
    <cellStyle name="Separador de milhares 14 8 5 3" xfId="32623" xr:uid="{00000000-0005-0000-0000-000004800000}"/>
    <cellStyle name="Separador de milhares 14 8 5 4" xfId="32624" xr:uid="{00000000-0005-0000-0000-000005800000}"/>
    <cellStyle name="Separador de milhares 14 8 6" xfId="32625" xr:uid="{00000000-0005-0000-0000-000006800000}"/>
    <cellStyle name="Separador de milhares 14 8 6 2" xfId="32626" xr:uid="{00000000-0005-0000-0000-000007800000}"/>
    <cellStyle name="Separador de milhares 14 8 6 3" xfId="32627" xr:uid="{00000000-0005-0000-0000-000008800000}"/>
    <cellStyle name="Separador de milhares 14 8 7" xfId="32628" xr:uid="{00000000-0005-0000-0000-000009800000}"/>
    <cellStyle name="Separador de milhares 14 8 8" xfId="32629" xr:uid="{00000000-0005-0000-0000-00000A800000}"/>
    <cellStyle name="Separador de milhares 14 8 9" xfId="32630" xr:uid="{00000000-0005-0000-0000-00000B800000}"/>
    <cellStyle name="Separador de milhares 14 9" xfId="32631" xr:uid="{00000000-0005-0000-0000-00000C800000}"/>
    <cellStyle name="Separador de milhares 14 9 2" xfId="32632" xr:uid="{00000000-0005-0000-0000-00000D800000}"/>
    <cellStyle name="Separador de milhares 14 9 2 2" xfId="32633" xr:uid="{00000000-0005-0000-0000-00000E800000}"/>
    <cellStyle name="Separador de milhares 14 9 2 2 2" xfId="32634" xr:uid="{00000000-0005-0000-0000-00000F800000}"/>
    <cellStyle name="Separador de milhares 14 9 2 2 2 2" xfId="32635" xr:uid="{00000000-0005-0000-0000-000010800000}"/>
    <cellStyle name="Separador de milhares 14 9 2 2 2 3" xfId="32636" xr:uid="{00000000-0005-0000-0000-000011800000}"/>
    <cellStyle name="Separador de milhares 14 9 2 2 3" xfId="32637" xr:uid="{00000000-0005-0000-0000-000012800000}"/>
    <cellStyle name="Separador de milhares 14 9 2 2 4" xfId="32638" xr:uid="{00000000-0005-0000-0000-000013800000}"/>
    <cellStyle name="Separador de milhares 14 9 2 3" xfId="32639" xr:uid="{00000000-0005-0000-0000-000014800000}"/>
    <cellStyle name="Separador de milhares 14 9 2 3 2" xfId="32640" xr:uid="{00000000-0005-0000-0000-000015800000}"/>
    <cellStyle name="Separador de milhares 14 9 2 3 2 2" xfId="32641" xr:uid="{00000000-0005-0000-0000-000016800000}"/>
    <cellStyle name="Separador de milhares 14 9 2 3 2 3" xfId="32642" xr:uid="{00000000-0005-0000-0000-000017800000}"/>
    <cellStyle name="Separador de milhares 14 9 2 3 3" xfId="32643" xr:uid="{00000000-0005-0000-0000-000018800000}"/>
    <cellStyle name="Separador de milhares 14 9 2 3 4" xfId="32644" xr:uid="{00000000-0005-0000-0000-000019800000}"/>
    <cellStyle name="Separador de milhares 14 9 2 4" xfId="32645" xr:uid="{00000000-0005-0000-0000-00001A800000}"/>
    <cellStyle name="Separador de milhares 14 9 2 4 2" xfId="32646" xr:uid="{00000000-0005-0000-0000-00001B800000}"/>
    <cellStyle name="Separador de milhares 14 9 2 4 2 2" xfId="32647" xr:uid="{00000000-0005-0000-0000-00001C800000}"/>
    <cellStyle name="Separador de milhares 14 9 2 4 2 3" xfId="32648" xr:uid="{00000000-0005-0000-0000-00001D800000}"/>
    <cellStyle name="Separador de milhares 14 9 2 4 3" xfId="32649" xr:uid="{00000000-0005-0000-0000-00001E800000}"/>
    <cellStyle name="Separador de milhares 14 9 2 4 4" xfId="32650" xr:uid="{00000000-0005-0000-0000-00001F800000}"/>
    <cellStyle name="Separador de milhares 14 9 2 5" xfId="32651" xr:uid="{00000000-0005-0000-0000-000020800000}"/>
    <cellStyle name="Separador de milhares 14 9 2 5 2" xfId="32652" xr:uid="{00000000-0005-0000-0000-000021800000}"/>
    <cellStyle name="Separador de milhares 14 9 2 5 3" xfId="32653" xr:uid="{00000000-0005-0000-0000-000022800000}"/>
    <cellStyle name="Separador de milhares 14 9 2 6" xfId="32654" xr:uid="{00000000-0005-0000-0000-000023800000}"/>
    <cellStyle name="Separador de milhares 14 9 2 7" xfId="32655" xr:uid="{00000000-0005-0000-0000-000024800000}"/>
    <cellStyle name="Separador de milhares 14 9 3" xfId="32656" xr:uid="{00000000-0005-0000-0000-000025800000}"/>
    <cellStyle name="Separador de milhares 14 9 3 2" xfId="32657" xr:uid="{00000000-0005-0000-0000-000026800000}"/>
    <cellStyle name="Separador de milhares 14 9 3 2 2" xfId="32658" xr:uid="{00000000-0005-0000-0000-000027800000}"/>
    <cellStyle name="Separador de milhares 14 9 3 2 3" xfId="32659" xr:uid="{00000000-0005-0000-0000-000028800000}"/>
    <cellStyle name="Separador de milhares 14 9 3 3" xfId="32660" xr:uid="{00000000-0005-0000-0000-000029800000}"/>
    <cellStyle name="Separador de milhares 14 9 3 4" xfId="32661" xr:uid="{00000000-0005-0000-0000-00002A800000}"/>
    <cellStyle name="Separador de milhares 14 9 4" xfId="32662" xr:uid="{00000000-0005-0000-0000-00002B800000}"/>
    <cellStyle name="Separador de milhares 14 9 4 2" xfId="32663" xr:uid="{00000000-0005-0000-0000-00002C800000}"/>
    <cellStyle name="Separador de milhares 14 9 4 2 2" xfId="32664" xr:uid="{00000000-0005-0000-0000-00002D800000}"/>
    <cellStyle name="Separador de milhares 14 9 4 2 3" xfId="32665" xr:uid="{00000000-0005-0000-0000-00002E800000}"/>
    <cellStyle name="Separador de milhares 14 9 4 3" xfId="32666" xr:uid="{00000000-0005-0000-0000-00002F800000}"/>
    <cellStyle name="Separador de milhares 14 9 4 4" xfId="32667" xr:uid="{00000000-0005-0000-0000-000030800000}"/>
    <cellStyle name="Separador de milhares 14 9 5" xfId="32668" xr:uid="{00000000-0005-0000-0000-000031800000}"/>
    <cellStyle name="Separador de milhares 14 9 5 2" xfId="32669" xr:uid="{00000000-0005-0000-0000-000032800000}"/>
    <cellStyle name="Separador de milhares 14 9 5 2 2" xfId="32670" xr:uid="{00000000-0005-0000-0000-000033800000}"/>
    <cellStyle name="Separador de milhares 14 9 5 2 3" xfId="32671" xr:uid="{00000000-0005-0000-0000-000034800000}"/>
    <cellStyle name="Separador de milhares 14 9 5 3" xfId="32672" xr:uid="{00000000-0005-0000-0000-000035800000}"/>
    <cellStyle name="Separador de milhares 14 9 5 4" xfId="32673" xr:uid="{00000000-0005-0000-0000-000036800000}"/>
    <cellStyle name="Separador de milhares 14 9 6" xfId="32674" xr:uid="{00000000-0005-0000-0000-000037800000}"/>
    <cellStyle name="Separador de milhares 14 9 6 2" xfId="32675" xr:uid="{00000000-0005-0000-0000-000038800000}"/>
    <cellStyle name="Separador de milhares 14 9 6 3" xfId="32676" xr:uid="{00000000-0005-0000-0000-000039800000}"/>
    <cellStyle name="Separador de milhares 14 9 7" xfId="32677" xr:uid="{00000000-0005-0000-0000-00003A800000}"/>
    <cellStyle name="Separador de milhares 14 9 8" xfId="32678" xr:uid="{00000000-0005-0000-0000-00003B800000}"/>
    <cellStyle name="Separador de milhares 14 9 9" xfId="32679" xr:uid="{00000000-0005-0000-0000-00003C800000}"/>
    <cellStyle name="Separador de milhares 15" xfId="32680" xr:uid="{00000000-0005-0000-0000-00003D800000}"/>
    <cellStyle name="Separador de milhares 16" xfId="32681" xr:uid="{00000000-0005-0000-0000-00003E800000}"/>
    <cellStyle name="Separador de milhares 17" xfId="32682" xr:uid="{00000000-0005-0000-0000-00003F800000}"/>
    <cellStyle name="Separador de milhares 18" xfId="32683" xr:uid="{00000000-0005-0000-0000-000040800000}"/>
    <cellStyle name="Separador de milhares 19" xfId="32684" xr:uid="{00000000-0005-0000-0000-000041800000}"/>
    <cellStyle name="Separador de milhares 2" xfId="32685" xr:uid="{00000000-0005-0000-0000-000042800000}"/>
    <cellStyle name="Separador de milhares 2 10" xfId="32686" xr:uid="{00000000-0005-0000-0000-000043800000}"/>
    <cellStyle name="Separador de milhares 2 11" xfId="32687" xr:uid="{00000000-0005-0000-0000-000044800000}"/>
    <cellStyle name="Separador de milhares 2 12" xfId="32688" xr:uid="{00000000-0005-0000-0000-000045800000}"/>
    <cellStyle name="Separador de milhares 2 13" xfId="32689" xr:uid="{00000000-0005-0000-0000-000046800000}"/>
    <cellStyle name="Separador de milhares 2 2" xfId="16" xr:uid="{00000000-0005-0000-0000-000047800000}"/>
    <cellStyle name="Separador de milhares 2 2 10" xfId="32691" xr:uid="{00000000-0005-0000-0000-000048800000}"/>
    <cellStyle name="Separador de milhares 2 2 11" xfId="32692" xr:uid="{00000000-0005-0000-0000-000049800000}"/>
    <cellStyle name="Separador de milhares 2 2 12" xfId="32693" xr:uid="{00000000-0005-0000-0000-00004A800000}"/>
    <cellStyle name="Separador de milhares 2 2 13" xfId="32694" xr:uid="{00000000-0005-0000-0000-00004B800000}"/>
    <cellStyle name="Separador de milhares 2 2 14" xfId="32695" xr:uid="{00000000-0005-0000-0000-00004C800000}"/>
    <cellStyle name="Separador de milhares 2 2 15" xfId="32696" xr:uid="{00000000-0005-0000-0000-00004D800000}"/>
    <cellStyle name="Separador de milhares 2 2 16" xfId="32690" xr:uid="{00000000-0005-0000-0000-00004E800000}"/>
    <cellStyle name="Separador de milhares 2 2 2" xfId="32697" xr:uid="{00000000-0005-0000-0000-00004F800000}"/>
    <cellStyle name="Separador de milhares 2 2 2 2" xfId="32698" xr:uid="{00000000-0005-0000-0000-000050800000}"/>
    <cellStyle name="Separador de milhares 2 2 2 2 2" xfId="32699" xr:uid="{00000000-0005-0000-0000-000051800000}"/>
    <cellStyle name="Separador de milhares 2 2 2 2 3" xfId="32700" xr:uid="{00000000-0005-0000-0000-000052800000}"/>
    <cellStyle name="Separador de milhares 2 2 2 2 4" xfId="32701" xr:uid="{00000000-0005-0000-0000-000053800000}"/>
    <cellStyle name="Separador de milhares 2 2 2 2 5" xfId="32702" xr:uid="{00000000-0005-0000-0000-000054800000}"/>
    <cellStyle name="Separador de milhares 2 2 2 2 6" xfId="32703" xr:uid="{00000000-0005-0000-0000-000055800000}"/>
    <cellStyle name="Separador de milhares 2 2 2 2 7" xfId="32704" xr:uid="{00000000-0005-0000-0000-000056800000}"/>
    <cellStyle name="Separador de milhares 2 2 2 3" xfId="32705" xr:uid="{00000000-0005-0000-0000-000057800000}"/>
    <cellStyle name="Separador de milhares 2 2 2 4" xfId="32706" xr:uid="{00000000-0005-0000-0000-000058800000}"/>
    <cellStyle name="Separador de milhares 2 2 2 5" xfId="32707" xr:uid="{00000000-0005-0000-0000-000059800000}"/>
    <cellStyle name="Separador de milhares 2 2 2 6" xfId="32708" xr:uid="{00000000-0005-0000-0000-00005A800000}"/>
    <cellStyle name="Separador de milhares 2 2 2 7" xfId="32709" xr:uid="{00000000-0005-0000-0000-00005B800000}"/>
    <cellStyle name="Separador de milhares 2 2 2 8" xfId="32710" xr:uid="{00000000-0005-0000-0000-00005C800000}"/>
    <cellStyle name="Separador de milhares 2 2 3" xfId="32711" xr:uid="{00000000-0005-0000-0000-00005D800000}"/>
    <cellStyle name="Separador de milhares 2 2 3 2" xfId="32712" xr:uid="{00000000-0005-0000-0000-00005E800000}"/>
    <cellStyle name="Separador de milhares 2 2 3 2 2" xfId="32713" xr:uid="{00000000-0005-0000-0000-00005F800000}"/>
    <cellStyle name="Separador de milhares 2 2 3 2 3" xfId="32714" xr:uid="{00000000-0005-0000-0000-000060800000}"/>
    <cellStyle name="Separador de milhares 2 2 3 2 4" xfId="32715" xr:uid="{00000000-0005-0000-0000-000061800000}"/>
    <cellStyle name="Separador de milhares 2 2 3 3" xfId="32716" xr:uid="{00000000-0005-0000-0000-000062800000}"/>
    <cellStyle name="Separador de milhares 2 2 3 3 2" xfId="32717" xr:uid="{00000000-0005-0000-0000-000063800000}"/>
    <cellStyle name="Separador de milhares 2 2 3 3 3" xfId="32718" xr:uid="{00000000-0005-0000-0000-000064800000}"/>
    <cellStyle name="Separador de milhares 2 2 3 4" xfId="32719" xr:uid="{00000000-0005-0000-0000-000065800000}"/>
    <cellStyle name="Separador de milhares 2 2 3 5" xfId="32720" xr:uid="{00000000-0005-0000-0000-000066800000}"/>
    <cellStyle name="Separador de milhares 2 2 4" xfId="32721" xr:uid="{00000000-0005-0000-0000-000067800000}"/>
    <cellStyle name="Separador de milhares 2 2 4 2" xfId="32722" xr:uid="{00000000-0005-0000-0000-000068800000}"/>
    <cellStyle name="Separador de milhares 2 2 5" xfId="32723" xr:uid="{00000000-0005-0000-0000-000069800000}"/>
    <cellStyle name="Separador de milhares 2 2 6" xfId="32724" xr:uid="{00000000-0005-0000-0000-00006A800000}"/>
    <cellStyle name="Separador de milhares 2 2 7" xfId="32725" xr:uid="{00000000-0005-0000-0000-00006B800000}"/>
    <cellStyle name="Separador de milhares 2 2 8" xfId="32726" xr:uid="{00000000-0005-0000-0000-00006C800000}"/>
    <cellStyle name="Separador de milhares 2 2 9" xfId="32727" xr:uid="{00000000-0005-0000-0000-00006D800000}"/>
    <cellStyle name="Separador de milhares 2 3" xfId="32728" xr:uid="{00000000-0005-0000-0000-00006E800000}"/>
    <cellStyle name="Separador de milhares 2 3 2" xfId="32729" xr:uid="{00000000-0005-0000-0000-00006F800000}"/>
    <cellStyle name="Separador de milhares 2 3 3" xfId="32730" xr:uid="{00000000-0005-0000-0000-000070800000}"/>
    <cellStyle name="Separador de milhares 2 3 4" xfId="32731" xr:uid="{00000000-0005-0000-0000-000071800000}"/>
    <cellStyle name="Separador de milhares 2 3 5" xfId="32732" xr:uid="{00000000-0005-0000-0000-000072800000}"/>
    <cellStyle name="Separador de milhares 2 3 5 2" xfId="32733" xr:uid="{00000000-0005-0000-0000-000073800000}"/>
    <cellStyle name="Separador de milhares 2 3 5 3" xfId="32734" xr:uid="{00000000-0005-0000-0000-000074800000}"/>
    <cellStyle name="Separador de milhares 2 3 6" xfId="32735" xr:uid="{00000000-0005-0000-0000-000075800000}"/>
    <cellStyle name="Separador de milhares 2 3 6 2" xfId="32736" xr:uid="{00000000-0005-0000-0000-000076800000}"/>
    <cellStyle name="Separador de milhares 2 3 7" xfId="32737" xr:uid="{00000000-0005-0000-0000-000077800000}"/>
    <cellStyle name="Separador de milhares 2 3 8" xfId="32738" xr:uid="{00000000-0005-0000-0000-000078800000}"/>
    <cellStyle name="Separador de milhares 2 3 9" xfId="32739" xr:uid="{00000000-0005-0000-0000-000079800000}"/>
    <cellStyle name="Separador de milhares 2 4" xfId="32740" xr:uid="{00000000-0005-0000-0000-00007A800000}"/>
    <cellStyle name="Separador de milhares 2 4 10" xfId="32741" xr:uid="{00000000-0005-0000-0000-00007B800000}"/>
    <cellStyle name="Separador de milhares 2 4 10 10" xfId="32742" xr:uid="{00000000-0005-0000-0000-00007C800000}"/>
    <cellStyle name="Separador de milhares 2 4 10 2" xfId="32743" xr:uid="{00000000-0005-0000-0000-00007D800000}"/>
    <cellStyle name="Separador de milhares 2 4 10 2 2" xfId="32744" xr:uid="{00000000-0005-0000-0000-00007E800000}"/>
    <cellStyle name="Separador de milhares 2 4 10 2 2 2" xfId="32745" xr:uid="{00000000-0005-0000-0000-00007F800000}"/>
    <cellStyle name="Separador de milhares 2 4 10 2 2 2 2" xfId="32746" xr:uid="{00000000-0005-0000-0000-000080800000}"/>
    <cellStyle name="Separador de milhares 2 4 10 2 2 2 3" xfId="32747" xr:uid="{00000000-0005-0000-0000-000081800000}"/>
    <cellStyle name="Separador de milhares 2 4 10 2 2 3" xfId="32748" xr:uid="{00000000-0005-0000-0000-000082800000}"/>
    <cellStyle name="Separador de milhares 2 4 10 2 2 4" xfId="32749" xr:uid="{00000000-0005-0000-0000-000083800000}"/>
    <cellStyle name="Separador de milhares 2 4 10 2 3" xfId="32750" xr:uid="{00000000-0005-0000-0000-000084800000}"/>
    <cellStyle name="Separador de milhares 2 4 10 2 3 2" xfId="32751" xr:uid="{00000000-0005-0000-0000-000085800000}"/>
    <cellStyle name="Separador de milhares 2 4 10 2 3 2 2" xfId="32752" xr:uid="{00000000-0005-0000-0000-000086800000}"/>
    <cellStyle name="Separador de milhares 2 4 10 2 3 2 3" xfId="32753" xr:uid="{00000000-0005-0000-0000-000087800000}"/>
    <cellStyle name="Separador de milhares 2 4 10 2 3 3" xfId="32754" xr:uid="{00000000-0005-0000-0000-000088800000}"/>
    <cellStyle name="Separador de milhares 2 4 10 2 3 4" xfId="32755" xr:uid="{00000000-0005-0000-0000-000089800000}"/>
    <cellStyle name="Separador de milhares 2 4 10 2 4" xfId="32756" xr:uid="{00000000-0005-0000-0000-00008A800000}"/>
    <cellStyle name="Separador de milhares 2 4 10 2 4 2" xfId="32757" xr:uid="{00000000-0005-0000-0000-00008B800000}"/>
    <cellStyle name="Separador de milhares 2 4 10 2 4 2 2" xfId="32758" xr:uid="{00000000-0005-0000-0000-00008C800000}"/>
    <cellStyle name="Separador de milhares 2 4 10 2 4 2 3" xfId="32759" xr:uid="{00000000-0005-0000-0000-00008D800000}"/>
    <cellStyle name="Separador de milhares 2 4 10 2 4 3" xfId="32760" xr:uid="{00000000-0005-0000-0000-00008E800000}"/>
    <cellStyle name="Separador de milhares 2 4 10 2 4 4" xfId="32761" xr:uid="{00000000-0005-0000-0000-00008F800000}"/>
    <cellStyle name="Separador de milhares 2 4 10 2 5" xfId="32762" xr:uid="{00000000-0005-0000-0000-000090800000}"/>
    <cellStyle name="Separador de milhares 2 4 10 2 5 2" xfId="32763" xr:uid="{00000000-0005-0000-0000-000091800000}"/>
    <cellStyle name="Separador de milhares 2 4 10 2 5 3" xfId="32764" xr:uid="{00000000-0005-0000-0000-000092800000}"/>
    <cellStyle name="Separador de milhares 2 4 10 2 6" xfId="32765" xr:uid="{00000000-0005-0000-0000-000093800000}"/>
    <cellStyle name="Separador de milhares 2 4 10 2 7" xfId="32766" xr:uid="{00000000-0005-0000-0000-000094800000}"/>
    <cellStyle name="Separador de milhares 2 4 10 3" xfId="32767" xr:uid="{00000000-0005-0000-0000-000095800000}"/>
    <cellStyle name="Separador de milhares 2 4 10 3 2" xfId="32768" xr:uid="{00000000-0005-0000-0000-000096800000}"/>
    <cellStyle name="Separador de milhares 2 4 10 3 2 2" xfId="32769" xr:uid="{00000000-0005-0000-0000-000097800000}"/>
    <cellStyle name="Separador de milhares 2 4 10 3 2 3" xfId="32770" xr:uid="{00000000-0005-0000-0000-000098800000}"/>
    <cellStyle name="Separador de milhares 2 4 10 3 3" xfId="32771" xr:uid="{00000000-0005-0000-0000-000099800000}"/>
    <cellStyle name="Separador de milhares 2 4 10 3 4" xfId="32772" xr:uid="{00000000-0005-0000-0000-00009A800000}"/>
    <cellStyle name="Separador de milhares 2 4 10 4" xfId="32773" xr:uid="{00000000-0005-0000-0000-00009B800000}"/>
    <cellStyle name="Separador de milhares 2 4 10 4 2" xfId="32774" xr:uid="{00000000-0005-0000-0000-00009C800000}"/>
    <cellStyle name="Separador de milhares 2 4 10 4 2 2" xfId="32775" xr:uid="{00000000-0005-0000-0000-00009D800000}"/>
    <cellStyle name="Separador de milhares 2 4 10 4 2 3" xfId="32776" xr:uid="{00000000-0005-0000-0000-00009E800000}"/>
    <cellStyle name="Separador de milhares 2 4 10 4 3" xfId="32777" xr:uid="{00000000-0005-0000-0000-00009F800000}"/>
    <cellStyle name="Separador de milhares 2 4 10 4 4" xfId="32778" xr:uid="{00000000-0005-0000-0000-0000A0800000}"/>
    <cellStyle name="Separador de milhares 2 4 10 5" xfId="32779" xr:uid="{00000000-0005-0000-0000-0000A1800000}"/>
    <cellStyle name="Separador de milhares 2 4 10 5 2" xfId="32780" xr:uid="{00000000-0005-0000-0000-0000A2800000}"/>
    <cellStyle name="Separador de milhares 2 4 10 5 2 2" xfId="32781" xr:uid="{00000000-0005-0000-0000-0000A3800000}"/>
    <cellStyle name="Separador de milhares 2 4 10 5 2 3" xfId="32782" xr:uid="{00000000-0005-0000-0000-0000A4800000}"/>
    <cellStyle name="Separador de milhares 2 4 10 5 3" xfId="32783" xr:uid="{00000000-0005-0000-0000-0000A5800000}"/>
    <cellStyle name="Separador de milhares 2 4 10 5 4" xfId="32784" xr:uid="{00000000-0005-0000-0000-0000A6800000}"/>
    <cellStyle name="Separador de milhares 2 4 10 6" xfId="32785" xr:uid="{00000000-0005-0000-0000-0000A7800000}"/>
    <cellStyle name="Separador de milhares 2 4 10 6 2" xfId="32786" xr:uid="{00000000-0005-0000-0000-0000A8800000}"/>
    <cellStyle name="Separador de milhares 2 4 10 6 3" xfId="32787" xr:uid="{00000000-0005-0000-0000-0000A9800000}"/>
    <cellStyle name="Separador de milhares 2 4 10 7" xfId="32788" xr:uid="{00000000-0005-0000-0000-0000AA800000}"/>
    <cellStyle name="Separador de milhares 2 4 10 8" xfId="32789" xr:uid="{00000000-0005-0000-0000-0000AB800000}"/>
    <cellStyle name="Separador de milhares 2 4 10 9" xfId="32790" xr:uid="{00000000-0005-0000-0000-0000AC800000}"/>
    <cellStyle name="Separador de milhares 2 4 11" xfId="32791" xr:uid="{00000000-0005-0000-0000-0000AD800000}"/>
    <cellStyle name="Separador de milhares 2 4 11 2" xfId="32792" xr:uid="{00000000-0005-0000-0000-0000AE800000}"/>
    <cellStyle name="Separador de milhares 2 4 11 2 2" xfId="32793" xr:uid="{00000000-0005-0000-0000-0000AF800000}"/>
    <cellStyle name="Separador de milhares 2 4 11 2 2 2" xfId="32794" xr:uid="{00000000-0005-0000-0000-0000B0800000}"/>
    <cellStyle name="Separador de milhares 2 4 11 2 2 3" xfId="32795" xr:uid="{00000000-0005-0000-0000-0000B1800000}"/>
    <cellStyle name="Separador de milhares 2 4 11 2 3" xfId="32796" xr:uid="{00000000-0005-0000-0000-0000B2800000}"/>
    <cellStyle name="Separador de milhares 2 4 11 2 4" xfId="32797" xr:uid="{00000000-0005-0000-0000-0000B3800000}"/>
    <cellStyle name="Separador de milhares 2 4 11 3" xfId="32798" xr:uid="{00000000-0005-0000-0000-0000B4800000}"/>
    <cellStyle name="Separador de milhares 2 4 11 3 2" xfId="32799" xr:uid="{00000000-0005-0000-0000-0000B5800000}"/>
    <cellStyle name="Separador de milhares 2 4 11 3 2 2" xfId="32800" xr:uid="{00000000-0005-0000-0000-0000B6800000}"/>
    <cellStyle name="Separador de milhares 2 4 11 3 2 3" xfId="32801" xr:uid="{00000000-0005-0000-0000-0000B7800000}"/>
    <cellStyle name="Separador de milhares 2 4 11 3 3" xfId="32802" xr:uid="{00000000-0005-0000-0000-0000B8800000}"/>
    <cellStyle name="Separador de milhares 2 4 11 3 4" xfId="32803" xr:uid="{00000000-0005-0000-0000-0000B9800000}"/>
    <cellStyle name="Separador de milhares 2 4 11 4" xfId="32804" xr:uid="{00000000-0005-0000-0000-0000BA800000}"/>
    <cellStyle name="Separador de milhares 2 4 11 4 2" xfId="32805" xr:uid="{00000000-0005-0000-0000-0000BB800000}"/>
    <cellStyle name="Separador de milhares 2 4 11 4 2 2" xfId="32806" xr:uid="{00000000-0005-0000-0000-0000BC800000}"/>
    <cellStyle name="Separador de milhares 2 4 11 4 2 3" xfId="32807" xr:uid="{00000000-0005-0000-0000-0000BD800000}"/>
    <cellStyle name="Separador de milhares 2 4 11 4 3" xfId="32808" xr:uid="{00000000-0005-0000-0000-0000BE800000}"/>
    <cellStyle name="Separador de milhares 2 4 11 4 4" xfId="32809" xr:uid="{00000000-0005-0000-0000-0000BF800000}"/>
    <cellStyle name="Separador de milhares 2 4 11 5" xfId="32810" xr:uid="{00000000-0005-0000-0000-0000C0800000}"/>
    <cellStyle name="Separador de milhares 2 4 11 5 2" xfId="32811" xr:uid="{00000000-0005-0000-0000-0000C1800000}"/>
    <cellStyle name="Separador de milhares 2 4 11 5 3" xfId="32812" xr:uid="{00000000-0005-0000-0000-0000C2800000}"/>
    <cellStyle name="Separador de milhares 2 4 11 6" xfId="32813" xr:uid="{00000000-0005-0000-0000-0000C3800000}"/>
    <cellStyle name="Separador de milhares 2 4 11 7" xfId="32814" xr:uid="{00000000-0005-0000-0000-0000C4800000}"/>
    <cellStyle name="Separador de milhares 2 4 11 8" xfId="32815" xr:uid="{00000000-0005-0000-0000-0000C5800000}"/>
    <cellStyle name="Separador de milhares 2 4 12" xfId="32816" xr:uid="{00000000-0005-0000-0000-0000C6800000}"/>
    <cellStyle name="Separador de milhares 2 4 12 2" xfId="32817" xr:uid="{00000000-0005-0000-0000-0000C7800000}"/>
    <cellStyle name="Separador de milhares 2 4 12 2 2" xfId="32818" xr:uid="{00000000-0005-0000-0000-0000C8800000}"/>
    <cellStyle name="Separador de milhares 2 4 12 2 2 2" xfId="32819" xr:uid="{00000000-0005-0000-0000-0000C9800000}"/>
    <cellStyle name="Separador de milhares 2 4 12 2 2 3" xfId="32820" xr:uid="{00000000-0005-0000-0000-0000CA800000}"/>
    <cellStyle name="Separador de milhares 2 4 12 2 3" xfId="32821" xr:uid="{00000000-0005-0000-0000-0000CB800000}"/>
    <cellStyle name="Separador de milhares 2 4 12 2 4" xfId="32822" xr:uid="{00000000-0005-0000-0000-0000CC800000}"/>
    <cellStyle name="Separador de milhares 2 4 12 3" xfId="32823" xr:uid="{00000000-0005-0000-0000-0000CD800000}"/>
    <cellStyle name="Separador de milhares 2 4 12 3 2" xfId="32824" xr:uid="{00000000-0005-0000-0000-0000CE800000}"/>
    <cellStyle name="Separador de milhares 2 4 12 3 3" xfId="32825" xr:uid="{00000000-0005-0000-0000-0000CF800000}"/>
    <cellStyle name="Separador de milhares 2 4 12 4" xfId="32826" xr:uid="{00000000-0005-0000-0000-0000D0800000}"/>
    <cellStyle name="Separador de milhares 2 4 12 5" xfId="32827" xr:uid="{00000000-0005-0000-0000-0000D1800000}"/>
    <cellStyle name="Separador de milhares 2 4 12 6" xfId="32828" xr:uid="{00000000-0005-0000-0000-0000D2800000}"/>
    <cellStyle name="Separador de milhares 2 4 13" xfId="32829" xr:uid="{00000000-0005-0000-0000-0000D3800000}"/>
    <cellStyle name="Separador de milhares 2 4 13 2" xfId="32830" xr:uid="{00000000-0005-0000-0000-0000D4800000}"/>
    <cellStyle name="Separador de milhares 2 4 13 2 2" xfId="32831" xr:uid="{00000000-0005-0000-0000-0000D5800000}"/>
    <cellStyle name="Separador de milhares 2 4 13 2 3" xfId="32832" xr:uid="{00000000-0005-0000-0000-0000D6800000}"/>
    <cellStyle name="Separador de milhares 2 4 13 3" xfId="32833" xr:uid="{00000000-0005-0000-0000-0000D7800000}"/>
    <cellStyle name="Separador de milhares 2 4 13 4" xfId="32834" xr:uid="{00000000-0005-0000-0000-0000D8800000}"/>
    <cellStyle name="Separador de milhares 2 4 14" xfId="32835" xr:uid="{00000000-0005-0000-0000-0000D9800000}"/>
    <cellStyle name="Separador de milhares 2 4 14 2" xfId="32836" xr:uid="{00000000-0005-0000-0000-0000DA800000}"/>
    <cellStyle name="Separador de milhares 2 4 14 2 2" xfId="32837" xr:uid="{00000000-0005-0000-0000-0000DB800000}"/>
    <cellStyle name="Separador de milhares 2 4 14 2 3" xfId="32838" xr:uid="{00000000-0005-0000-0000-0000DC800000}"/>
    <cellStyle name="Separador de milhares 2 4 14 3" xfId="32839" xr:uid="{00000000-0005-0000-0000-0000DD800000}"/>
    <cellStyle name="Separador de milhares 2 4 14 4" xfId="32840" xr:uid="{00000000-0005-0000-0000-0000DE800000}"/>
    <cellStyle name="Separador de milhares 2 4 15" xfId="32841" xr:uid="{00000000-0005-0000-0000-0000DF800000}"/>
    <cellStyle name="Separador de milhares 2 4 15 2" xfId="32842" xr:uid="{00000000-0005-0000-0000-0000E0800000}"/>
    <cellStyle name="Separador de milhares 2 4 15 2 2" xfId="32843" xr:uid="{00000000-0005-0000-0000-0000E1800000}"/>
    <cellStyle name="Separador de milhares 2 4 15 2 3" xfId="32844" xr:uid="{00000000-0005-0000-0000-0000E2800000}"/>
    <cellStyle name="Separador de milhares 2 4 15 3" xfId="32845" xr:uid="{00000000-0005-0000-0000-0000E3800000}"/>
    <cellStyle name="Separador de milhares 2 4 15 4" xfId="32846" xr:uid="{00000000-0005-0000-0000-0000E4800000}"/>
    <cellStyle name="Separador de milhares 2 4 16" xfId="32847" xr:uid="{00000000-0005-0000-0000-0000E5800000}"/>
    <cellStyle name="Separador de milhares 2 4 16 2" xfId="32848" xr:uid="{00000000-0005-0000-0000-0000E6800000}"/>
    <cellStyle name="Separador de milhares 2 4 16 3" xfId="32849" xr:uid="{00000000-0005-0000-0000-0000E7800000}"/>
    <cellStyle name="Separador de milhares 2 4 17" xfId="32850" xr:uid="{00000000-0005-0000-0000-0000E8800000}"/>
    <cellStyle name="Separador de milhares 2 4 17 2" xfId="32851" xr:uid="{00000000-0005-0000-0000-0000E9800000}"/>
    <cellStyle name="Separador de milhares 2 4 17 3" xfId="32852" xr:uid="{00000000-0005-0000-0000-0000EA800000}"/>
    <cellStyle name="Separador de milhares 2 4 18" xfId="32853" xr:uid="{00000000-0005-0000-0000-0000EB800000}"/>
    <cellStyle name="Separador de milhares 2 4 19" xfId="32854" xr:uid="{00000000-0005-0000-0000-0000EC800000}"/>
    <cellStyle name="Separador de milhares 2 4 2" xfId="32855" xr:uid="{00000000-0005-0000-0000-0000ED800000}"/>
    <cellStyle name="Separador de milhares 2 4 2 10" xfId="32856" xr:uid="{00000000-0005-0000-0000-0000EE800000}"/>
    <cellStyle name="Separador de milhares 2 4 2 10 2" xfId="32857" xr:uid="{00000000-0005-0000-0000-0000EF800000}"/>
    <cellStyle name="Separador de milhares 2 4 2 10 3" xfId="32858" xr:uid="{00000000-0005-0000-0000-0000F0800000}"/>
    <cellStyle name="Separador de milhares 2 4 2 11" xfId="32859" xr:uid="{00000000-0005-0000-0000-0000F1800000}"/>
    <cellStyle name="Separador de milhares 2 4 2 12" xfId="32860" xr:uid="{00000000-0005-0000-0000-0000F2800000}"/>
    <cellStyle name="Separador de milhares 2 4 2 13" xfId="32861" xr:uid="{00000000-0005-0000-0000-0000F3800000}"/>
    <cellStyle name="Separador de milhares 2 4 2 14" xfId="32862" xr:uid="{00000000-0005-0000-0000-0000F4800000}"/>
    <cellStyle name="Separador de milhares 2 4 2 2" xfId="32863" xr:uid="{00000000-0005-0000-0000-0000F5800000}"/>
    <cellStyle name="Separador de milhares 2 4 2 2 10" xfId="32864" xr:uid="{00000000-0005-0000-0000-0000F6800000}"/>
    <cellStyle name="Separador de milhares 2 4 2 2 11" xfId="32865" xr:uid="{00000000-0005-0000-0000-0000F7800000}"/>
    <cellStyle name="Separador de milhares 2 4 2 2 2" xfId="32866" xr:uid="{00000000-0005-0000-0000-0000F8800000}"/>
    <cellStyle name="Separador de milhares 2 4 2 2 2 2" xfId="32867" xr:uid="{00000000-0005-0000-0000-0000F9800000}"/>
    <cellStyle name="Separador de milhares 2 4 2 2 2 2 2" xfId="32868" xr:uid="{00000000-0005-0000-0000-0000FA800000}"/>
    <cellStyle name="Separador de milhares 2 4 2 2 2 2 2 2" xfId="32869" xr:uid="{00000000-0005-0000-0000-0000FB800000}"/>
    <cellStyle name="Separador de milhares 2 4 2 2 2 2 2 2 2" xfId="32870" xr:uid="{00000000-0005-0000-0000-0000FC800000}"/>
    <cellStyle name="Separador de milhares 2 4 2 2 2 2 2 2 3" xfId="32871" xr:uid="{00000000-0005-0000-0000-0000FD800000}"/>
    <cellStyle name="Separador de milhares 2 4 2 2 2 2 2 3" xfId="32872" xr:uid="{00000000-0005-0000-0000-0000FE800000}"/>
    <cellStyle name="Separador de milhares 2 4 2 2 2 2 2 4" xfId="32873" xr:uid="{00000000-0005-0000-0000-0000FF800000}"/>
    <cellStyle name="Separador de milhares 2 4 2 2 2 2 3" xfId="32874" xr:uid="{00000000-0005-0000-0000-000000810000}"/>
    <cellStyle name="Separador de milhares 2 4 2 2 2 2 3 2" xfId="32875" xr:uid="{00000000-0005-0000-0000-000001810000}"/>
    <cellStyle name="Separador de milhares 2 4 2 2 2 2 3 2 2" xfId="32876" xr:uid="{00000000-0005-0000-0000-000002810000}"/>
    <cellStyle name="Separador de milhares 2 4 2 2 2 2 3 2 3" xfId="32877" xr:uid="{00000000-0005-0000-0000-000003810000}"/>
    <cellStyle name="Separador de milhares 2 4 2 2 2 2 3 3" xfId="32878" xr:uid="{00000000-0005-0000-0000-000004810000}"/>
    <cellStyle name="Separador de milhares 2 4 2 2 2 2 3 4" xfId="32879" xr:uid="{00000000-0005-0000-0000-000005810000}"/>
    <cellStyle name="Separador de milhares 2 4 2 2 2 2 4" xfId="32880" xr:uid="{00000000-0005-0000-0000-000006810000}"/>
    <cellStyle name="Separador de milhares 2 4 2 2 2 2 4 2" xfId="32881" xr:uid="{00000000-0005-0000-0000-000007810000}"/>
    <cellStyle name="Separador de milhares 2 4 2 2 2 2 4 2 2" xfId="32882" xr:uid="{00000000-0005-0000-0000-000008810000}"/>
    <cellStyle name="Separador de milhares 2 4 2 2 2 2 4 2 3" xfId="32883" xr:uid="{00000000-0005-0000-0000-000009810000}"/>
    <cellStyle name="Separador de milhares 2 4 2 2 2 2 4 3" xfId="32884" xr:uid="{00000000-0005-0000-0000-00000A810000}"/>
    <cellStyle name="Separador de milhares 2 4 2 2 2 2 4 4" xfId="32885" xr:uid="{00000000-0005-0000-0000-00000B810000}"/>
    <cellStyle name="Separador de milhares 2 4 2 2 2 2 5" xfId="32886" xr:uid="{00000000-0005-0000-0000-00000C810000}"/>
    <cellStyle name="Separador de milhares 2 4 2 2 2 2 5 2" xfId="32887" xr:uid="{00000000-0005-0000-0000-00000D810000}"/>
    <cellStyle name="Separador de milhares 2 4 2 2 2 2 5 3" xfId="32888" xr:uid="{00000000-0005-0000-0000-00000E810000}"/>
    <cellStyle name="Separador de milhares 2 4 2 2 2 2 6" xfId="32889" xr:uid="{00000000-0005-0000-0000-00000F810000}"/>
    <cellStyle name="Separador de milhares 2 4 2 2 2 2 7" xfId="32890" xr:uid="{00000000-0005-0000-0000-000010810000}"/>
    <cellStyle name="Separador de milhares 2 4 2 2 2 3" xfId="32891" xr:uid="{00000000-0005-0000-0000-000011810000}"/>
    <cellStyle name="Separador de milhares 2 4 2 2 2 3 2" xfId="32892" xr:uid="{00000000-0005-0000-0000-000012810000}"/>
    <cellStyle name="Separador de milhares 2 4 2 2 2 3 2 2" xfId="32893" xr:uid="{00000000-0005-0000-0000-000013810000}"/>
    <cellStyle name="Separador de milhares 2 4 2 2 2 3 2 3" xfId="32894" xr:uid="{00000000-0005-0000-0000-000014810000}"/>
    <cellStyle name="Separador de milhares 2 4 2 2 2 3 3" xfId="32895" xr:uid="{00000000-0005-0000-0000-000015810000}"/>
    <cellStyle name="Separador de milhares 2 4 2 2 2 3 4" xfId="32896" xr:uid="{00000000-0005-0000-0000-000016810000}"/>
    <cellStyle name="Separador de milhares 2 4 2 2 2 4" xfId="32897" xr:uid="{00000000-0005-0000-0000-000017810000}"/>
    <cellStyle name="Separador de milhares 2 4 2 2 2 4 2" xfId="32898" xr:uid="{00000000-0005-0000-0000-000018810000}"/>
    <cellStyle name="Separador de milhares 2 4 2 2 2 4 2 2" xfId="32899" xr:uid="{00000000-0005-0000-0000-000019810000}"/>
    <cellStyle name="Separador de milhares 2 4 2 2 2 4 2 3" xfId="32900" xr:uid="{00000000-0005-0000-0000-00001A810000}"/>
    <cellStyle name="Separador de milhares 2 4 2 2 2 4 3" xfId="32901" xr:uid="{00000000-0005-0000-0000-00001B810000}"/>
    <cellStyle name="Separador de milhares 2 4 2 2 2 4 4" xfId="32902" xr:uid="{00000000-0005-0000-0000-00001C810000}"/>
    <cellStyle name="Separador de milhares 2 4 2 2 2 5" xfId="32903" xr:uid="{00000000-0005-0000-0000-00001D810000}"/>
    <cellStyle name="Separador de milhares 2 4 2 2 2 5 2" xfId="32904" xr:uid="{00000000-0005-0000-0000-00001E810000}"/>
    <cellStyle name="Separador de milhares 2 4 2 2 2 5 2 2" xfId="32905" xr:uid="{00000000-0005-0000-0000-00001F810000}"/>
    <cellStyle name="Separador de milhares 2 4 2 2 2 5 2 3" xfId="32906" xr:uid="{00000000-0005-0000-0000-000020810000}"/>
    <cellStyle name="Separador de milhares 2 4 2 2 2 5 3" xfId="32907" xr:uid="{00000000-0005-0000-0000-000021810000}"/>
    <cellStyle name="Separador de milhares 2 4 2 2 2 5 4" xfId="32908" xr:uid="{00000000-0005-0000-0000-000022810000}"/>
    <cellStyle name="Separador de milhares 2 4 2 2 2 6" xfId="32909" xr:uid="{00000000-0005-0000-0000-000023810000}"/>
    <cellStyle name="Separador de milhares 2 4 2 2 2 6 2" xfId="32910" xr:uid="{00000000-0005-0000-0000-000024810000}"/>
    <cellStyle name="Separador de milhares 2 4 2 2 2 6 3" xfId="32911" xr:uid="{00000000-0005-0000-0000-000025810000}"/>
    <cellStyle name="Separador de milhares 2 4 2 2 2 7" xfId="32912" xr:uid="{00000000-0005-0000-0000-000026810000}"/>
    <cellStyle name="Separador de milhares 2 4 2 2 2 8" xfId="32913" xr:uid="{00000000-0005-0000-0000-000027810000}"/>
    <cellStyle name="Separador de milhares 2 4 2 2 2 9" xfId="32914" xr:uid="{00000000-0005-0000-0000-000028810000}"/>
    <cellStyle name="Separador de milhares 2 4 2 2 3" xfId="32915" xr:uid="{00000000-0005-0000-0000-000029810000}"/>
    <cellStyle name="Separador de milhares 2 4 2 2 3 2" xfId="32916" xr:uid="{00000000-0005-0000-0000-00002A810000}"/>
    <cellStyle name="Separador de milhares 2 4 2 2 3 2 2" xfId="32917" xr:uid="{00000000-0005-0000-0000-00002B810000}"/>
    <cellStyle name="Separador de milhares 2 4 2 2 3 2 2 2" xfId="32918" xr:uid="{00000000-0005-0000-0000-00002C810000}"/>
    <cellStyle name="Separador de milhares 2 4 2 2 3 2 2 3" xfId="32919" xr:uid="{00000000-0005-0000-0000-00002D810000}"/>
    <cellStyle name="Separador de milhares 2 4 2 2 3 2 3" xfId="32920" xr:uid="{00000000-0005-0000-0000-00002E810000}"/>
    <cellStyle name="Separador de milhares 2 4 2 2 3 2 4" xfId="32921" xr:uid="{00000000-0005-0000-0000-00002F810000}"/>
    <cellStyle name="Separador de milhares 2 4 2 2 3 3" xfId="32922" xr:uid="{00000000-0005-0000-0000-000030810000}"/>
    <cellStyle name="Separador de milhares 2 4 2 2 3 3 2" xfId="32923" xr:uid="{00000000-0005-0000-0000-000031810000}"/>
    <cellStyle name="Separador de milhares 2 4 2 2 3 3 2 2" xfId="32924" xr:uid="{00000000-0005-0000-0000-000032810000}"/>
    <cellStyle name="Separador de milhares 2 4 2 2 3 3 2 3" xfId="32925" xr:uid="{00000000-0005-0000-0000-000033810000}"/>
    <cellStyle name="Separador de milhares 2 4 2 2 3 3 3" xfId="32926" xr:uid="{00000000-0005-0000-0000-000034810000}"/>
    <cellStyle name="Separador de milhares 2 4 2 2 3 3 4" xfId="32927" xr:uid="{00000000-0005-0000-0000-000035810000}"/>
    <cellStyle name="Separador de milhares 2 4 2 2 3 4" xfId="32928" xr:uid="{00000000-0005-0000-0000-000036810000}"/>
    <cellStyle name="Separador de milhares 2 4 2 2 3 4 2" xfId="32929" xr:uid="{00000000-0005-0000-0000-000037810000}"/>
    <cellStyle name="Separador de milhares 2 4 2 2 3 4 2 2" xfId="32930" xr:uid="{00000000-0005-0000-0000-000038810000}"/>
    <cellStyle name="Separador de milhares 2 4 2 2 3 4 2 3" xfId="32931" xr:uid="{00000000-0005-0000-0000-000039810000}"/>
    <cellStyle name="Separador de milhares 2 4 2 2 3 4 3" xfId="32932" xr:uid="{00000000-0005-0000-0000-00003A810000}"/>
    <cellStyle name="Separador de milhares 2 4 2 2 3 4 4" xfId="32933" xr:uid="{00000000-0005-0000-0000-00003B810000}"/>
    <cellStyle name="Separador de milhares 2 4 2 2 3 5" xfId="32934" xr:uid="{00000000-0005-0000-0000-00003C810000}"/>
    <cellStyle name="Separador de milhares 2 4 2 2 3 5 2" xfId="32935" xr:uid="{00000000-0005-0000-0000-00003D810000}"/>
    <cellStyle name="Separador de milhares 2 4 2 2 3 5 3" xfId="32936" xr:uid="{00000000-0005-0000-0000-00003E810000}"/>
    <cellStyle name="Separador de milhares 2 4 2 2 3 6" xfId="32937" xr:uid="{00000000-0005-0000-0000-00003F810000}"/>
    <cellStyle name="Separador de milhares 2 4 2 2 3 7" xfId="32938" xr:uid="{00000000-0005-0000-0000-000040810000}"/>
    <cellStyle name="Separador de milhares 2 4 2 2 4" xfId="32939" xr:uid="{00000000-0005-0000-0000-000041810000}"/>
    <cellStyle name="Separador de milhares 2 4 2 2 4 2" xfId="32940" xr:uid="{00000000-0005-0000-0000-000042810000}"/>
    <cellStyle name="Separador de milhares 2 4 2 2 4 2 2" xfId="32941" xr:uid="{00000000-0005-0000-0000-000043810000}"/>
    <cellStyle name="Separador de milhares 2 4 2 2 4 2 3" xfId="32942" xr:uid="{00000000-0005-0000-0000-000044810000}"/>
    <cellStyle name="Separador de milhares 2 4 2 2 4 3" xfId="32943" xr:uid="{00000000-0005-0000-0000-000045810000}"/>
    <cellStyle name="Separador de milhares 2 4 2 2 4 4" xfId="32944" xr:uid="{00000000-0005-0000-0000-000046810000}"/>
    <cellStyle name="Separador de milhares 2 4 2 2 5" xfId="32945" xr:uid="{00000000-0005-0000-0000-000047810000}"/>
    <cellStyle name="Separador de milhares 2 4 2 2 5 2" xfId="32946" xr:uid="{00000000-0005-0000-0000-000048810000}"/>
    <cellStyle name="Separador de milhares 2 4 2 2 5 2 2" xfId="32947" xr:uid="{00000000-0005-0000-0000-000049810000}"/>
    <cellStyle name="Separador de milhares 2 4 2 2 5 2 3" xfId="32948" xr:uid="{00000000-0005-0000-0000-00004A810000}"/>
    <cellStyle name="Separador de milhares 2 4 2 2 5 3" xfId="32949" xr:uid="{00000000-0005-0000-0000-00004B810000}"/>
    <cellStyle name="Separador de milhares 2 4 2 2 5 4" xfId="32950" xr:uid="{00000000-0005-0000-0000-00004C810000}"/>
    <cellStyle name="Separador de milhares 2 4 2 2 6" xfId="32951" xr:uid="{00000000-0005-0000-0000-00004D810000}"/>
    <cellStyle name="Separador de milhares 2 4 2 2 6 2" xfId="32952" xr:uid="{00000000-0005-0000-0000-00004E810000}"/>
    <cellStyle name="Separador de milhares 2 4 2 2 6 2 2" xfId="32953" xr:uid="{00000000-0005-0000-0000-00004F810000}"/>
    <cellStyle name="Separador de milhares 2 4 2 2 6 2 3" xfId="32954" xr:uid="{00000000-0005-0000-0000-000050810000}"/>
    <cellStyle name="Separador de milhares 2 4 2 2 6 3" xfId="32955" xr:uid="{00000000-0005-0000-0000-000051810000}"/>
    <cellStyle name="Separador de milhares 2 4 2 2 6 4" xfId="32956" xr:uid="{00000000-0005-0000-0000-000052810000}"/>
    <cellStyle name="Separador de milhares 2 4 2 2 7" xfId="32957" xr:uid="{00000000-0005-0000-0000-000053810000}"/>
    <cellStyle name="Separador de milhares 2 4 2 2 7 2" xfId="32958" xr:uid="{00000000-0005-0000-0000-000054810000}"/>
    <cellStyle name="Separador de milhares 2 4 2 2 7 3" xfId="32959" xr:uid="{00000000-0005-0000-0000-000055810000}"/>
    <cellStyle name="Separador de milhares 2 4 2 2 8" xfId="32960" xr:uid="{00000000-0005-0000-0000-000056810000}"/>
    <cellStyle name="Separador de milhares 2 4 2 2 9" xfId="32961" xr:uid="{00000000-0005-0000-0000-000057810000}"/>
    <cellStyle name="Separador de milhares 2 4 2 3" xfId="32962" xr:uid="{00000000-0005-0000-0000-000058810000}"/>
    <cellStyle name="Separador de milhares 2 4 2 3 10" xfId="32963" xr:uid="{00000000-0005-0000-0000-000059810000}"/>
    <cellStyle name="Separador de milhares 2 4 2 3 2" xfId="32964" xr:uid="{00000000-0005-0000-0000-00005A810000}"/>
    <cellStyle name="Separador de milhares 2 4 2 3 2 2" xfId="32965" xr:uid="{00000000-0005-0000-0000-00005B810000}"/>
    <cellStyle name="Separador de milhares 2 4 2 3 2 2 2" xfId="32966" xr:uid="{00000000-0005-0000-0000-00005C810000}"/>
    <cellStyle name="Separador de milhares 2 4 2 3 2 2 2 2" xfId="32967" xr:uid="{00000000-0005-0000-0000-00005D810000}"/>
    <cellStyle name="Separador de milhares 2 4 2 3 2 2 2 3" xfId="32968" xr:uid="{00000000-0005-0000-0000-00005E810000}"/>
    <cellStyle name="Separador de milhares 2 4 2 3 2 2 3" xfId="32969" xr:uid="{00000000-0005-0000-0000-00005F810000}"/>
    <cellStyle name="Separador de milhares 2 4 2 3 2 2 4" xfId="32970" xr:uid="{00000000-0005-0000-0000-000060810000}"/>
    <cellStyle name="Separador de milhares 2 4 2 3 2 3" xfId="32971" xr:uid="{00000000-0005-0000-0000-000061810000}"/>
    <cellStyle name="Separador de milhares 2 4 2 3 2 3 2" xfId="32972" xr:uid="{00000000-0005-0000-0000-000062810000}"/>
    <cellStyle name="Separador de milhares 2 4 2 3 2 3 2 2" xfId="32973" xr:uid="{00000000-0005-0000-0000-000063810000}"/>
    <cellStyle name="Separador de milhares 2 4 2 3 2 3 2 3" xfId="32974" xr:uid="{00000000-0005-0000-0000-000064810000}"/>
    <cellStyle name="Separador de milhares 2 4 2 3 2 3 3" xfId="32975" xr:uid="{00000000-0005-0000-0000-000065810000}"/>
    <cellStyle name="Separador de milhares 2 4 2 3 2 3 4" xfId="32976" xr:uid="{00000000-0005-0000-0000-000066810000}"/>
    <cellStyle name="Separador de milhares 2 4 2 3 2 4" xfId="32977" xr:uid="{00000000-0005-0000-0000-000067810000}"/>
    <cellStyle name="Separador de milhares 2 4 2 3 2 4 2" xfId="32978" xr:uid="{00000000-0005-0000-0000-000068810000}"/>
    <cellStyle name="Separador de milhares 2 4 2 3 2 4 2 2" xfId="32979" xr:uid="{00000000-0005-0000-0000-000069810000}"/>
    <cellStyle name="Separador de milhares 2 4 2 3 2 4 2 3" xfId="32980" xr:uid="{00000000-0005-0000-0000-00006A810000}"/>
    <cellStyle name="Separador de milhares 2 4 2 3 2 4 3" xfId="32981" xr:uid="{00000000-0005-0000-0000-00006B810000}"/>
    <cellStyle name="Separador de milhares 2 4 2 3 2 4 4" xfId="32982" xr:uid="{00000000-0005-0000-0000-00006C810000}"/>
    <cellStyle name="Separador de milhares 2 4 2 3 2 5" xfId="32983" xr:uid="{00000000-0005-0000-0000-00006D810000}"/>
    <cellStyle name="Separador de milhares 2 4 2 3 2 5 2" xfId="32984" xr:uid="{00000000-0005-0000-0000-00006E810000}"/>
    <cellStyle name="Separador de milhares 2 4 2 3 2 5 3" xfId="32985" xr:uid="{00000000-0005-0000-0000-00006F810000}"/>
    <cellStyle name="Separador de milhares 2 4 2 3 2 6" xfId="32986" xr:uid="{00000000-0005-0000-0000-000070810000}"/>
    <cellStyle name="Separador de milhares 2 4 2 3 2 7" xfId="32987" xr:uid="{00000000-0005-0000-0000-000071810000}"/>
    <cellStyle name="Separador de milhares 2 4 2 3 3" xfId="32988" xr:uid="{00000000-0005-0000-0000-000072810000}"/>
    <cellStyle name="Separador de milhares 2 4 2 3 4" xfId="32989" xr:uid="{00000000-0005-0000-0000-000073810000}"/>
    <cellStyle name="Separador de milhares 2 4 2 3 4 2" xfId="32990" xr:uid="{00000000-0005-0000-0000-000074810000}"/>
    <cellStyle name="Separador de milhares 2 4 2 3 4 2 2" xfId="32991" xr:uid="{00000000-0005-0000-0000-000075810000}"/>
    <cellStyle name="Separador de milhares 2 4 2 3 4 2 3" xfId="32992" xr:uid="{00000000-0005-0000-0000-000076810000}"/>
    <cellStyle name="Separador de milhares 2 4 2 3 4 3" xfId="32993" xr:uid="{00000000-0005-0000-0000-000077810000}"/>
    <cellStyle name="Separador de milhares 2 4 2 3 4 4" xfId="32994" xr:uid="{00000000-0005-0000-0000-000078810000}"/>
    <cellStyle name="Separador de milhares 2 4 2 3 5" xfId="32995" xr:uid="{00000000-0005-0000-0000-000079810000}"/>
    <cellStyle name="Separador de milhares 2 4 2 3 5 2" xfId="32996" xr:uid="{00000000-0005-0000-0000-00007A810000}"/>
    <cellStyle name="Separador de milhares 2 4 2 3 5 2 2" xfId="32997" xr:uid="{00000000-0005-0000-0000-00007B810000}"/>
    <cellStyle name="Separador de milhares 2 4 2 3 5 2 3" xfId="32998" xr:uid="{00000000-0005-0000-0000-00007C810000}"/>
    <cellStyle name="Separador de milhares 2 4 2 3 5 3" xfId="32999" xr:uid="{00000000-0005-0000-0000-00007D810000}"/>
    <cellStyle name="Separador de milhares 2 4 2 3 5 4" xfId="33000" xr:uid="{00000000-0005-0000-0000-00007E810000}"/>
    <cellStyle name="Separador de milhares 2 4 2 3 6" xfId="33001" xr:uid="{00000000-0005-0000-0000-00007F810000}"/>
    <cellStyle name="Separador de milhares 2 4 2 3 6 2" xfId="33002" xr:uid="{00000000-0005-0000-0000-000080810000}"/>
    <cellStyle name="Separador de milhares 2 4 2 3 6 2 2" xfId="33003" xr:uid="{00000000-0005-0000-0000-000081810000}"/>
    <cellStyle name="Separador de milhares 2 4 2 3 6 2 3" xfId="33004" xr:uid="{00000000-0005-0000-0000-000082810000}"/>
    <cellStyle name="Separador de milhares 2 4 2 3 6 3" xfId="33005" xr:uid="{00000000-0005-0000-0000-000083810000}"/>
    <cellStyle name="Separador de milhares 2 4 2 3 6 4" xfId="33006" xr:uid="{00000000-0005-0000-0000-000084810000}"/>
    <cellStyle name="Separador de milhares 2 4 2 3 7" xfId="33007" xr:uid="{00000000-0005-0000-0000-000085810000}"/>
    <cellStyle name="Separador de milhares 2 4 2 3 7 2" xfId="33008" xr:uid="{00000000-0005-0000-0000-000086810000}"/>
    <cellStyle name="Separador de milhares 2 4 2 3 7 3" xfId="33009" xr:uid="{00000000-0005-0000-0000-000087810000}"/>
    <cellStyle name="Separador de milhares 2 4 2 3 8" xfId="33010" xr:uid="{00000000-0005-0000-0000-000088810000}"/>
    <cellStyle name="Separador de milhares 2 4 2 3 9" xfId="33011" xr:uid="{00000000-0005-0000-0000-000089810000}"/>
    <cellStyle name="Separador de milhares 2 4 2 4" xfId="33012" xr:uid="{00000000-0005-0000-0000-00008A810000}"/>
    <cellStyle name="Separador de milhares 2 4 2 4 2" xfId="33013" xr:uid="{00000000-0005-0000-0000-00008B810000}"/>
    <cellStyle name="Separador de milhares 2 4 2 4 2 2" xfId="33014" xr:uid="{00000000-0005-0000-0000-00008C810000}"/>
    <cellStyle name="Separador de milhares 2 4 2 4 2 2 2" xfId="33015" xr:uid="{00000000-0005-0000-0000-00008D810000}"/>
    <cellStyle name="Separador de milhares 2 4 2 4 2 2 2 2" xfId="33016" xr:uid="{00000000-0005-0000-0000-00008E810000}"/>
    <cellStyle name="Separador de milhares 2 4 2 4 2 2 2 3" xfId="33017" xr:uid="{00000000-0005-0000-0000-00008F810000}"/>
    <cellStyle name="Separador de milhares 2 4 2 4 2 2 3" xfId="33018" xr:uid="{00000000-0005-0000-0000-000090810000}"/>
    <cellStyle name="Separador de milhares 2 4 2 4 2 2 4" xfId="33019" xr:uid="{00000000-0005-0000-0000-000091810000}"/>
    <cellStyle name="Separador de milhares 2 4 2 4 2 3" xfId="33020" xr:uid="{00000000-0005-0000-0000-000092810000}"/>
    <cellStyle name="Separador de milhares 2 4 2 4 2 3 2" xfId="33021" xr:uid="{00000000-0005-0000-0000-000093810000}"/>
    <cellStyle name="Separador de milhares 2 4 2 4 2 3 2 2" xfId="33022" xr:uid="{00000000-0005-0000-0000-000094810000}"/>
    <cellStyle name="Separador de milhares 2 4 2 4 2 3 2 3" xfId="33023" xr:uid="{00000000-0005-0000-0000-000095810000}"/>
    <cellStyle name="Separador de milhares 2 4 2 4 2 3 3" xfId="33024" xr:uid="{00000000-0005-0000-0000-000096810000}"/>
    <cellStyle name="Separador de milhares 2 4 2 4 2 3 4" xfId="33025" xr:uid="{00000000-0005-0000-0000-000097810000}"/>
    <cellStyle name="Separador de milhares 2 4 2 4 2 4" xfId="33026" xr:uid="{00000000-0005-0000-0000-000098810000}"/>
    <cellStyle name="Separador de milhares 2 4 2 4 2 4 2" xfId="33027" xr:uid="{00000000-0005-0000-0000-000099810000}"/>
    <cellStyle name="Separador de milhares 2 4 2 4 2 4 2 2" xfId="33028" xr:uid="{00000000-0005-0000-0000-00009A810000}"/>
    <cellStyle name="Separador de milhares 2 4 2 4 2 4 2 3" xfId="33029" xr:uid="{00000000-0005-0000-0000-00009B810000}"/>
    <cellStyle name="Separador de milhares 2 4 2 4 2 4 3" xfId="33030" xr:uid="{00000000-0005-0000-0000-00009C810000}"/>
    <cellStyle name="Separador de milhares 2 4 2 4 2 4 4" xfId="33031" xr:uid="{00000000-0005-0000-0000-00009D810000}"/>
    <cellStyle name="Separador de milhares 2 4 2 4 2 5" xfId="33032" xr:uid="{00000000-0005-0000-0000-00009E810000}"/>
    <cellStyle name="Separador de milhares 2 4 2 4 2 5 2" xfId="33033" xr:uid="{00000000-0005-0000-0000-00009F810000}"/>
    <cellStyle name="Separador de milhares 2 4 2 4 2 5 3" xfId="33034" xr:uid="{00000000-0005-0000-0000-0000A0810000}"/>
    <cellStyle name="Separador de milhares 2 4 2 4 2 6" xfId="33035" xr:uid="{00000000-0005-0000-0000-0000A1810000}"/>
    <cellStyle name="Separador de milhares 2 4 2 4 2 7" xfId="33036" xr:uid="{00000000-0005-0000-0000-0000A2810000}"/>
    <cellStyle name="Separador de milhares 2 4 2 4 3" xfId="33037" xr:uid="{00000000-0005-0000-0000-0000A3810000}"/>
    <cellStyle name="Separador de milhares 2 4 2 4 3 2" xfId="33038" xr:uid="{00000000-0005-0000-0000-0000A4810000}"/>
    <cellStyle name="Separador de milhares 2 4 2 4 3 2 2" xfId="33039" xr:uid="{00000000-0005-0000-0000-0000A5810000}"/>
    <cellStyle name="Separador de milhares 2 4 2 4 3 2 3" xfId="33040" xr:uid="{00000000-0005-0000-0000-0000A6810000}"/>
    <cellStyle name="Separador de milhares 2 4 2 4 3 3" xfId="33041" xr:uid="{00000000-0005-0000-0000-0000A7810000}"/>
    <cellStyle name="Separador de milhares 2 4 2 4 3 4" xfId="33042" xr:uid="{00000000-0005-0000-0000-0000A8810000}"/>
    <cellStyle name="Separador de milhares 2 4 2 4 4" xfId="33043" xr:uid="{00000000-0005-0000-0000-0000A9810000}"/>
    <cellStyle name="Separador de milhares 2 4 2 4 4 2" xfId="33044" xr:uid="{00000000-0005-0000-0000-0000AA810000}"/>
    <cellStyle name="Separador de milhares 2 4 2 4 4 2 2" xfId="33045" xr:uid="{00000000-0005-0000-0000-0000AB810000}"/>
    <cellStyle name="Separador de milhares 2 4 2 4 4 2 3" xfId="33046" xr:uid="{00000000-0005-0000-0000-0000AC810000}"/>
    <cellStyle name="Separador de milhares 2 4 2 4 4 3" xfId="33047" xr:uid="{00000000-0005-0000-0000-0000AD810000}"/>
    <cellStyle name="Separador de milhares 2 4 2 4 4 4" xfId="33048" xr:uid="{00000000-0005-0000-0000-0000AE810000}"/>
    <cellStyle name="Separador de milhares 2 4 2 4 5" xfId="33049" xr:uid="{00000000-0005-0000-0000-0000AF810000}"/>
    <cellStyle name="Separador de milhares 2 4 2 4 5 2" xfId="33050" xr:uid="{00000000-0005-0000-0000-0000B0810000}"/>
    <cellStyle name="Separador de milhares 2 4 2 4 5 2 2" xfId="33051" xr:uid="{00000000-0005-0000-0000-0000B1810000}"/>
    <cellStyle name="Separador de milhares 2 4 2 4 5 2 3" xfId="33052" xr:uid="{00000000-0005-0000-0000-0000B2810000}"/>
    <cellStyle name="Separador de milhares 2 4 2 4 5 3" xfId="33053" xr:uid="{00000000-0005-0000-0000-0000B3810000}"/>
    <cellStyle name="Separador de milhares 2 4 2 4 5 4" xfId="33054" xr:uid="{00000000-0005-0000-0000-0000B4810000}"/>
    <cellStyle name="Separador de milhares 2 4 2 4 6" xfId="33055" xr:uid="{00000000-0005-0000-0000-0000B5810000}"/>
    <cellStyle name="Separador de milhares 2 4 2 4 6 2" xfId="33056" xr:uid="{00000000-0005-0000-0000-0000B6810000}"/>
    <cellStyle name="Separador de milhares 2 4 2 4 6 3" xfId="33057" xr:uid="{00000000-0005-0000-0000-0000B7810000}"/>
    <cellStyle name="Separador de milhares 2 4 2 4 7" xfId="33058" xr:uid="{00000000-0005-0000-0000-0000B8810000}"/>
    <cellStyle name="Separador de milhares 2 4 2 4 8" xfId="33059" xr:uid="{00000000-0005-0000-0000-0000B9810000}"/>
    <cellStyle name="Separador de milhares 2 4 2 4 9" xfId="33060" xr:uid="{00000000-0005-0000-0000-0000BA810000}"/>
    <cellStyle name="Separador de milhares 2 4 2 5" xfId="33061" xr:uid="{00000000-0005-0000-0000-0000BB810000}"/>
    <cellStyle name="Separador de milhares 2 4 2 5 2" xfId="33062" xr:uid="{00000000-0005-0000-0000-0000BC810000}"/>
    <cellStyle name="Separador de milhares 2 4 2 5 2 2" xfId="33063" xr:uid="{00000000-0005-0000-0000-0000BD810000}"/>
    <cellStyle name="Separador de milhares 2 4 2 5 2 2 2" xfId="33064" xr:uid="{00000000-0005-0000-0000-0000BE810000}"/>
    <cellStyle name="Separador de milhares 2 4 2 5 2 2 2 2" xfId="33065" xr:uid="{00000000-0005-0000-0000-0000BF810000}"/>
    <cellStyle name="Separador de milhares 2 4 2 5 2 2 2 3" xfId="33066" xr:uid="{00000000-0005-0000-0000-0000C0810000}"/>
    <cellStyle name="Separador de milhares 2 4 2 5 2 2 3" xfId="33067" xr:uid="{00000000-0005-0000-0000-0000C1810000}"/>
    <cellStyle name="Separador de milhares 2 4 2 5 2 2 4" xfId="33068" xr:uid="{00000000-0005-0000-0000-0000C2810000}"/>
    <cellStyle name="Separador de milhares 2 4 2 5 2 3" xfId="33069" xr:uid="{00000000-0005-0000-0000-0000C3810000}"/>
    <cellStyle name="Separador de milhares 2 4 2 5 2 3 2" xfId="33070" xr:uid="{00000000-0005-0000-0000-0000C4810000}"/>
    <cellStyle name="Separador de milhares 2 4 2 5 2 3 2 2" xfId="33071" xr:uid="{00000000-0005-0000-0000-0000C5810000}"/>
    <cellStyle name="Separador de milhares 2 4 2 5 2 3 2 3" xfId="33072" xr:uid="{00000000-0005-0000-0000-0000C6810000}"/>
    <cellStyle name="Separador de milhares 2 4 2 5 2 3 3" xfId="33073" xr:uid="{00000000-0005-0000-0000-0000C7810000}"/>
    <cellStyle name="Separador de milhares 2 4 2 5 2 3 4" xfId="33074" xr:uid="{00000000-0005-0000-0000-0000C8810000}"/>
    <cellStyle name="Separador de milhares 2 4 2 5 2 4" xfId="33075" xr:uid="{00000000-0005-0000-0000-0000C9810000}"/>
    <cellStyle name="Separador de milhares 2 4 2 5 2 4 2" xfId="33076" xr:uid="{00000000-0005-0000-0000-0000CA810000}"/>
    <cellStyle name="Separador de milhares 2 4 2 5 2 4 2 2" xfId="33077" xr:uid="{00000000-0005-0000-0000-0000CB810000}"/>
    <cellStyle name="Separador de milhares 2 4 2 5 2 4 2 3" xfId="33078" xr:uid="{00000000-0005-0000-0000-0000CC810000}"/>
    <cellStyle name="Separador de milhares 2 4 2 5 2 4 3" xfId="33079" xr:uid="{00000000-0005-0000-0000-0000CD810000}"/>
    <cellStyle name="Separador de milhares 2 4 2 5 2 4 4" xfId="33080" xr:uid="{00000000-0005-0000-0000-0000CE810000}"/>
    <cellStyle name="Separador de milhares 2 4 2 5 2 5" xfId="33081" xr:uid="{00000000-0005-0000-0000-0000CF810000}"/>
    <cellStyle name="Separador de milhares 2 4 2 5 2 5 2" xfId="33082" xr:uid="{00000000-0005-0000-0000-0000D0810000}"/>
    <cellStyle name="Separador de milhares 2 4 2 5 2 5 3" xfId="33083" xr:uid="{00000000-0005-0000-0000-0000D1810000}"/>
    <cellStyle name="Separador de milhares 2 4 2 5 2 6" xfId="33084" xr:uid="{00000000-0005-0000-0000-0000D2810000}"/>
    <cellStyle name="Separador de milhares 2 4 2 5 2 7" xfId="33085" xr:uid="{00000000-0005-0000-0000-0000D3810000}"/>
    <cellStyle name="Separador de milhares 2 4 2 5 3" xfId="33086" xr:uid="{00000000-0005-0000-0000-0000D4810000}"/>
    <cellStyle name="Separador de milhares 2 4 2 5 3 2" xfId="33087" xr:uid="{00000000-0005-0000-0000-0000D5810000}"/>
    <cellStyle name="Separador de milhares 2 4 2 5 3 2 2" xfId="33088" xr:uid="{00000000-0005-0000-0000-0000D6810000}"/>
    <cellStyle name="Separador de milhares 2 4 2 5 3 2 3" xfId="33089" xr:uid="{00000000-0005-0000-0000-0000D7810000}"/>
    <cellStyle name="Separador de milhares 2 4 2 5 3 3" xfId="33090" xr:uid="{00000000-0005-0000-0000-0000D8810000}"/>
    <cellStyle name="Separador de milhares 2 4 2 5 3 4" xfId="33091" xr:uid="{00000000-0005-0000-0000-0000D9810000}"/>
    <cellStyle name="Separador de milhares 2 4 2 5 4" xfId="33092" xr:uid="{00000000-0005-0000-0000-0000DA810000}"/>
    <cellStyle name="Separador de milhares 2 4 2 5 4 2" xfId="33093" xr:uid="{00000000-0005-0000-0000-0000DB810000}"/>
    <cellStyle name="Separador de milhares 2 4 2 5 4 2 2" xfId="33094" xr:uid="{00000000-0005-0000-0000-0000DC810000}"/>
    <cellStyle name="Separador de milhares 2 4 2 5 4 2 3" xfId="33095" xr:uid="{00000000-0005-0000-0000-0000DD810000}"/>
    <cellStyle name="Separador de milhares 2 4 2 5 4 3" xfId="33096" xr:uid="{00000000-0005-0000-0000-0000DE810000}"/>
    <cellStyle name="Separador de milhares 2 4 2 5 4 4" xfId="33097" xr:uid="{00000000-0005-0000-0000-0000DF810000}"/>
    <cellStyle name="Separador de milhares 2 4 2 5 5" xfId="33098" xr:uid="{00000000-0005-0000-0000-0000E0810000}"/>
    <cellStyle name="Separador de milhares 2 4 2 5 5 2" xfId="33099" xr:uid="{00000000-0005-0000-0000-0000E1810000}"/>
    <cellStyle name="Separador de milhares 2 4 2 5 5 2 2" xfId="33100" xr:uid="{00000000-0005-0000-0000-0000E2810000}"/>
    <cellStyle name="Separador de milhares 2 4 2 5 5 2 3" xfId="33101" xr:uid="{00000000-0005-0000-0000-0000E3810000}"/>
    <cellStyle name="Separador de milhares 2 4 2 5 5 3" xfId="33102" xr:uid="{00000000-0005-0000-0000-0000E4810000}"/>
    <cellStyle name="Separador de milhares 2 4 2 5 5 4" xfId="33103" xr:uid="{00000000-0005-0000-0000-0000E5810000}"/>
    <cellStyle name="Separador de milhares 2 4 2 5 6" xfId="33104" xr:uid="{00000000-0005-0000-0000-0000E6810000}"/>
    <cellStyle name="Separador de milhares 2 4 2 5 6 2" xfId="33105" xr:uid="{00000000-0005-0000-0000-0000E7810000}"/>
    <cellStyle name="Separador de milhares 2 4 2 5 6 3" xfId="33106" xr:uid="{00000000-0005-0000-0000-0000E8810000}"/>
    <cellStyle name="Separador de milhares 2 4 2 5 7" xfId="33107" xr:uid="{00000000-0005-0000-0000-0000E9810000}"/>
    <cellStyle name="Separador de milhares 2 4 2 5 8" xfId="33108" xr:uid="{00000000-0005-0000-0000-0000EA810000}"/>
    <cellStyle name="Separador de milhares 2 4 2 6" xfId="33109" xr:uid="{00000000-0005-0000-0000-0000EB810000}"/>
    <cellStyle name="Separador de milhares 2 4 2 6 2" xfId="33110" xr:uid="{00000000-0005-0000-0000-0000EC810000}"/>
    <cellStyle name="Separador de milhares 2 4 2 6 2 2" xfId="33111" xr:uid="{00000000-0005-0000-0000-0000ED810000}"/>
    <cellStyle name="Separador de milhares 2 4 2 6 2 2 2" xfId="33112" xr:uid="{00000000-0005-0000-0000-0000EE810000}"/>
    <cellStyle name="Separador de milhares 2 4 2 6 2 2 3" xfId="33113" xr:uid="{00000000-0005-0000-0000-0000EF810000}"/>
    <cellStyle name="Separador de milhares 2 4 2 6 2 3" xfId="33114" xr:uid="{00000000-0005-0000-0000-0000F0810000}"/>
    <cellStyle name="Separador de milhares 2 4 2 6 2 4" xfId="33115" xr:uid="{00000000-0005-0000-0000-0000F1810000}"/>
    <cellStyle name="Separador de milhares 2 4 2 6 3" xfId="33116" xr:uid="{00000000-0005-0000-0000-0000F2810000}"/>
    <cellStyle name="Separador de milhares 2 4 2 6 3 2" xfId="33117" xr:uid="{00000000-0005-0000-0000-0000F3810000}"/>
    <cellStyle name="Separador de milhares 2 4 2 6 3 2 2" xfId="33118" xr:uid="{00000000-0005-0000-0000-0000F4810000}"/>
    <cellStyle name="Separador de milhares 2 4 2 6 3 2 3" xfId="33119" xr:uid="{00000000-0005-0000-0000-0000F5810000}"/>
    <cellStyle name="Separador de milhares 2 4 2 6 3 3" xfId="33120" xr:uid="{00000000-0005-0000-0000-0000F6810000}"/>
    <cellStyle name="Separador de milhares 2 4 2 6 3 4" xfId="33121" xr:uid="{00000000-0005-0000-0000-0000F7810000}"/>
    <cellStyle name="Separador de milhares 2 4 2 6 4" xfId="33122" xr:uid="{00000000-0005-0000-0000-0000F8810000}"/>
    <cellStyle name="Separador de milhares 2 4 2 6 4 2" xfId="33123" xr:uid="{00000000-0005-0000-0000-0000F9810000}"/>
    <cellStyle name="Separador de milhares 2 4 2 6 4 2 2" xfId="33124" xr:uid="{00000000-0005-0000-0000-0000FA810000}"/>
    <cellStyle name="Separador de milhares 2 4 2 6 4 2 3" xfId="33125" xr:uid="{00000000-0005-0000-0000-0000FB810000}"/>
    <cellStyle name="Separador de milhares 2 4 2 6 4 3" xfId="33126" xr:uid="{00000000-0005-0000-0000-0000FC810000}"/>
    <cellStyle name="Separador de milhares 2 4 2 6 4 4" xfId="33127" xr:uid="{00000000-0005-0000-0000-0000FD810000}"/>
    <cellStyle name="Separador de milhares 2 4 2 6 5" xfId="33128" xr:uid="{00000000-0005-0000-0000-0000FE810000}"/>
    <cellStyle name="Separador de milhares 2 4 2 6 5 2" xfId="33129" xr:uid="{00000000-0005-0000-0000-0000FF810000}"/>
    <cellStyle name="Separador de milhares 2 4 2 6 5 3" xfId="33130" xr:uid="{00000000-0005-0000-0000-000000820000}"/>
    <cellStyle name="Separador de milhares 2 4 2 6 6" xfId="33131" xr:uid="{00000000-0005-0000-0000-000001820000}"/>
    <cellStyle name="Separador de milhares 2 4 2 6 7" xfId="33132" xr:uid="{00000000-0005-0000-0000-000002820000}"/>
    <cellStyle name="Separador de milhares 2 4 2 7" xfId="33133" xr:uid="{00000000-0005-0000-0000-000003820000}"/>
    <cellStyle name="Separador de milhares 2 4 2 7 2" xfId="33134" xr:uid="{00000000-0005-0000-0000-000004820000}"/>
    <cellStyle name="Separador de milhares 2 4 2 7 2 2" xfId="33135" xr:uid="{00000000-0005-0000-0000-000005820000}"/>
    <cellStyle name="Separador de milhares 2 4 2 7 2 3" xfId="33136" xr:uid="{00000000-0005-0000-0000-000006820000}"/>
    <cellStyle name="Separador de milhares 2 4 2 7 3" xfId="33137" xr:uid="{00000000-0005-0000-0000-000007820000}"/>
    <cellStyle name="Separador de milhares 2 4 2 7 4" xfId="33138" xr:uid="{00000000-0005-0000-0000-000008820000}"/>
    <cellStyle name="Separador de milhares 2 4 2 8" xfId="33139" xr:uid="{00000000-0005-0000-0000-000009820000}"/>
    <cellStyle name="Separador de milhares 2 4 2 8 2" xfId="33140" xr:uid="{00000000-0005-0000-0000-00000A820000}"/>
    <cellStyle name="Separador de milhares 2 4 2 8 2 2" xfId="33141" xr:uid="{00000000-0005-0000-0000-00000B820000}"/>
    <cellStyle name="Separador de milhares 2 4 2 8 2 3" xfId="33142" xr:uid="{00000000-0005-0000-0000-00000C820000}"/>
    <cellStyle name="Separador de milhares 2 4 2 8 3" xfId="33143" xr:uid="{00000000-0005-0000-0000-00000D820000}"/>
    <cellStyle name="Separador de milhares 2 4 2 8 4" xfId="33144" xr:uid="{00000000-0005-0000-0000-00000E820000}"/>
    <cellStyle name="Separador de milhares 2 4 2 9" xfId="33145" xr:uid="{00000000-0005-0000-0000-00000F820000}"/>
    <cellStyle name="Separador de milhares 2 4 2 9 2" xfId="33146" xr:uid="{00000000-0005-0000-0000-000010820000}"/>
    <cellStyle name="Separador de milhares 2 4 2 9 2 2" xfId="33147" xr:uid="{00000000-0005-0000-0000-000011820000}"/>
    <cellStyle name="Separador de milhares 2 4 2 9 2 3" xfId="33148" xr:uid="{00000000-0005-0000-0000-000012820000}"/>
    <cellStyle name="Separador de milhares 2 4 2 9 3" xfId="33149" xr:uid="{00000000-0005-0000-0000-000013820000}"/>
    <cellStyle name="Separador de milhares 2 4 2 9 4" xfId="33150" xr:uid="{00000000-0005-0000-0000-000014820000}"/>
    <cellStyle name="Separador de milhares 2 4 20" xfId="33151" xr:uid="{00000000-0005-0000-0000-000015820000}"/>
    <cellStyle name="Separador de milhares 2 4 21" xfId="33152" xr:uid="{00000000-0005-0000-0000-000016820000}"/>
    <cellStyle name="Separador de milhares 2 4 22" xfId="33153" xr:uid="{00000000-0005-0000-0000-000017820000}"/>
    <cellStyle name="Separador de milhares 2 4 23" xfId="33154" xr:uid="{00000000-0005-0000-0000-000018820000}"/>
    <cellStyle name="Separador de milhares 2 4 24" xfId="33155" xr:uid="{00000000-0005-0000-0000-000019820000}"/>
    <cellStyle name="Separador de milhares 2 4 25" xfId="33156" xr:uid="{00000000-0005-0000-0000-00001A820000}"/>
    <cellStyle name="Separador de milhares 2 4 3" xfId="33157" xr:uid="{00000000-0005-0000-0000-00001B820000}"/>
    <cellStyle name="Separador de milhares 2 4 3 10" xfId="33158" xr:uid="{00000000-0005-0000-0000-00001C820000}"/>
    <cellStyle name="Separador de milhares 2 4 3 11" xfId="33159" xr:uid="{00000000-0005-0000-0000-00001D820000}"/>
    <cellStyle name="Separador de milhares 2 4 3 12" xfId="33160" xr:uid="{00000000-0005-0000-0000-00001E820000}"/>
    <cellStyle name="Separador de milhares 2 4 3 2" xfId="33161" xr:uid="{00000000-0005-0000-0000-00001F820000}"/>
    <cellStyle name="Separador de milhares 2 4 3 2 2" xfId="33162" xr:uid="{00000000-0005-0000-0000-000020820000}"/>
    <cellStyle name="Separador de milhares 2 4 3 2 2 2" xfId="33163" xr:uid="{00000000-0005-0000-0000-000021820000}"/>
    <cellStyle name="Separador de milhares 2 4 3 2 2 2 2" xfId="33164" xr:uid="{00000000-0005-0000-0000-000022820000}"/>
    <cellStyle name="Separador de milhares 2 4 3 2 2 2 2 2" xfId="33165" xr:uid="{00000000-0005-0000-0000-000023820000}"/>
    <cellStyle name="Separador de milhares 2 4 3 2 2 2 2 3" xfId="33166" xr:uid="{00000000-0005-0000-0000-000024820000}"/>
    <cellStyle name="Separador de milhares 2 4 3 2 2 2 3" xfId="33167" xr:uid="{00000000-0005-0000-0000-000025820000}"/>
    <cellStyle name="Separador de milhares 2 4 3 2 2 2 4" xfId="33168" xr:uid="{00000000-0005-0000-0000-000026820000}"/>
    <cellStyle name="Separador de milhares 2 4 3 2 2 3" xfId="33169" xr:uid="{00000000-0005-0000-0000-000027820000}"/>
    <cellStyle name="Separador de milhares 2 4 3 2 2 3 2" xfId="33170" xr:uid="{00000000-0005-0000-0000-000028820000}"/>
    <cellStyle name="Separador de milhares 2 4 3 2 2 3 2 2" xfId="33171" xr:uid="{00000000-0005-0000-0000-000029820000}"/>
    <cellStyle name="Separador de milhares 2 4 3 2 2 3 2 3" xfId="33172" xr:uid="{00000000-0005-0000-0000-00002A820000}"/>
    <cellStyle name="Separador de milhares 2 4 3 2 2 3 3" xfId="33173" xr:uid="{00000000-0005-0000-0000-00002B820000}"/>
    <cellStyle name="Separador de milhares 2 4 3 2 2 3 4" xfId="33174" xr:uid="{00000000-0005-0000-0000-00002C820000}"/>
    <cellStyle name="Separador de milhares 2 4 3 2 2 4" xfId="33175" xr:uid="{00000000-0005-0000-0000-00002D820000}"/>
    <cellStyle name="Separador de milhares 2 4 3 2 2 4 2" xfId="33176" xr:uid="{00000000-0005-0000-0000-00002E820000}"/>
    <cellStyle name="Separador de milhares 2 4 3 2 2 4 2 2" xfId="33177" xr:uid="{00000000-0005-0000-0000-00002F820000}"/>
    <cellStyle name="Separador de milhares 2 4 3 2 2 4 2 3" xfId="33178" xr:uid="{00000000-0005-0000-0000-000030820000}"/>
    <cellStyle name="Separador de milhares 2 4 3 2 2 4 3" xfId="33179" xr:uid="{00000000-0005-0000-0000-000031820000}"/>
    <cellStyle name="Separador de milhares 2 4 3 2 2 4 4" xfId="33180" xr:uid="{00000000-0005-0000-0000-000032820000}"/>
    <cellStyle name="Separador de milhares 2 4 3 2 2 5" xfId="33181" xr:uid="{00000000-0005-0000-0000-000033820000}"/>
    <cellStyle name="Separador de milhares 2 4 3 2 2 5 2" xfId="33182" xr:uid="{00000000-0005-0000-0000-000034820000}"/>
    <cellStyle name="Separador de milhares 2 4 3 2 2 5 3" xfId="33183" xr:uid="{00000000-0005-0000-0000-000035820000}"/>
    <cellStyle name="Separador de milhares 2 4 3 2 2 6" xfId="33184" xr:uid="{00000000-0005-0000-0000-000036820000}"/>
    <cellStyle name="Separador de milhares 2 4 3 2 2 7" xfId="33185" xr:uid="{00000000-0005-0000-0000-000037820000}"/>
    <cellStyle name="Separador de milhares 2 4 3 2 3" xfId="33186" xr:uid="{00000000-0005-0000-0000-000038820000}"/>
    <cellStyle name="Separador de milhares 2 4 3 2 3 2" xfId="33187" xr:uid="{00000000-0005-0000-0000-000039820000}"/>
    <cellStyle name="Separador de milhares 2 4 3 2 3 2 2" xfId="33188" xr:uid="{00000000-0005-0000-0000-00003A820000}"/>
    <cellStyle name="Separador de milhares 2 4 3 2 3 2 3" xfId="33189" xr:uid="{00000000-0005-0000-0000-00003B820000}"/>
    <cellStyle name="Separador de milhares 2 4 3 2 3 3" xfId="33190" xr:uid="{00000000-0005-0000-0000-00003C820000}"/>
    <cellStyle name="Separador de milhares 2 4 3 2 3 4" xfId="33191" xr:uid="{00000000-0005-0000-0000-00003D820000}"/>
    <cellStyle name="Separador de milhares 2 4 3 2 4" xfId="33192" xr:uid="{00000000-0005-0000-0000-00003E820000}"/>
    <cellStyle name="Separador de milhares 2 4 3 2 4 2" xfId="33193" xr:uid="{00000000-0005-0000-0000-00003F820000}"/>
    <cellStyle name="Separador de milhares 2 4 3 2 4 2 2" xfId="33194" xr:uid="{00000000-0005-0000-0000-000040820000}"/>
    <cellStyle name="Separador de milhares 2 4 3 2 4 2 3" xfId="33195" xr:uid="{00000000-0005-0000-0000-000041820000}"/>
    <cellStyle name="Separador de milhares 2 4 3 2 4 3" xfId="33196" xr:uid="{00000000-0005-0000-0000-000042820000}"/>
    <cellStyle name="Separador de milhares 2 4 3 2 4 4" xfId="33197" xr:uid="{00000000-0005-0000-0000-000043820000}"/>
    <cellStyle name="Separador de milhares 2 4 3 2 5" xfId="33198" xr:uid="{00000000-0005-0000-0000-000044820000}"/>
    <cellStyle name="Separador de milhares 2 4 3 2 5 2" xfId="33199" xr:uid="{00000000-0005-0000-0000-000045820000}"/>
    <cellStyle name="Separador de milhares 2 4 3 2 5 2 2" xfId="33200" xr:uid="{00000000-0005-0000-0000-000046820000}"/>
    <cellStyle name="Separador de milhares 2 4 3 2 5 2 3" xfId="33201" xr:uid="{00000000-0005-0000-0000-000047820000}"/>
    <cellStyle name="Separador de milhares 2 4 3 2 5 3" xfId="33202" xr:uid="{00000000-0005-0000-0000-000048820000}"/>
    <cellStyle name="Separador de milhares 2 4 3 2 5 4" xfId="33203" xr:uid="{00000000-0005-0000-0000-000049820000}"/>
    <cellStyle name="Separador de milhares 2 4 3 2 6" xfId="33204" xr:uid="{00000000-0005-0000-0000-00004A820000}"/>
    <cellStyle name="Separador de milhares 2 4 3 2 6 2" xfId="33205" xr:uid="{00000000-0005-0000-0000-00004B820000}"/>
    <cellStyle name="Separador de milhares 2 4 3 2 6 3" xfId="33206" xr:uid="{00000000-0005-0000-0000-00004C820000}"/>
    <cellStyle name="Separador de milhares 2 4 3 2 7" xfId="33207" xr:uid="{00000000-0005-0000-0000-00004D820000}"/>
    <cellStyle name="Separador de milhares 2 4 3 2 8" xfId="33208" xr:uid="{00000000-0005-0000-0000-00004E820000}"/>
    <cellStyle name="Separador de milhares 2 4 3 2 9" xfId="33209" xr:uid="{00000000-0005-0000-0000-00004F820000}"/>
    <cellStyle name="Separador de milhares 2 4 3 3" xfId="33210" xr:uid="{00000000-0005-0000-0000-000050820000}"/>
    <cellStyle name="Separador de milhares 2 4 3 3 2" xfId="33211" xr:uid="{00000000-0005-0000-0000-000051820000}"/>
    <cellStyle name="Separador de milhares 2 4 3 3 2 2" xfId="33212" xr:uid="{00000000-0005-0000-0000-000052820000}"/>
    <cellStyle name="Separador de milhares 2 4 3 3 2 2 2" xfId="33213" xr:uid="{00000000-0005-0000-0000-000053820000}"/>
    <cellStyle name="Separador de milhares 2 4 3 3 2 2 3" xfId="33214" xr:uid="{00000000-0005-0000-0000-000054820000}"/>
    <cellStyle name="Separador de milhares 2 4 3 3 2 3" xfId="33215" xr:uid="{00000000-0005-0000-0000-000055820000}"/>
    <cellStyle name="Separador de milhares 2 4 3 3 2 4" xfId="33216" xr:uid="{00000000-0005-0000-0000-000056820000}"/>
    <cellStyle name="Separador de milhares 2 4 3 3 3" xfId="33217" xr:uid="{00000000-0005-0000-0000-000057820000}"/>
    <cellStyle name="Separador de milhares 2 4 3 3 3 2" xfId="33218" xr:uid="{00000000-0005-0000-0000-000058820000}"/>
    <cellStyle name="Separador de milhares 2 4 3 3 3 2 2" xfId="33219" xr:uid="{00000000-0005-0000-0000-000059820000}"/>
    <cellStyle name="Separador de milhares 2 4 3 3 3 2 3" xfId="33220" xr:uid="{00000000-0005-0000-0000-00005A820000}"/>
    <cellStyle name="Separador de milhares 2 4 3 3 3 3" xfId="33221" xr:uid="{00000000-0005-0000-0000-00005B820000}"/>
    <cellStyle name="Separador de milhares 2 4 3 3 3 4" xfId="33222" xr:uid="{00000000-0005-0000-0000-00005C820000}"/>
    <cellStyle name="Separador de milhares 2 4 3 3 4" xfId="33223" xr:uid="{00000000-0005-0000-0000-00005D820000}"/>
    <cellStyle name="Separador de milhares 2 4 3 3 4 2" xfId="33224" xr:uid="{00000000-0005-0000-0000-00005E820000}"/>
    <cellStyle name="Separador de milhares 2 4 3 3 4 2 2" xfId="33225" xr:uid="{00000000-0005-0000-0000-00005F820000}"/>
    <cellStyle name="Separador de milhares 2 4 3 3 4 2 3" xfId="33226" xr:uid="{00000000-0005-0000-0000-000060820000}"/>
    <cellStyle name="Separador de milhares 2 4 3 3 4 3" xfId="33227" xr:uid="{00000000-0005-0000-0000-000061820000}"/>
    <cellStyle name="Separador de milhares 2 4 3 3 4 4" xfId="33228" xr:uid="{00000000-0005-0000-0000-000062820000}"/>
    <cellStyle name="Separador de milhares 2 4 3 3 5" xfId="33229" xr:uid="{00000000-0005-0000-0000-000063820000}"/>
    <cellStyle name="Separador de milhares 2 4 3 3 5 2" xfId="33230" xr:uid="{00000000-0005-0000-0000-000064820000}"/>
    <cellStyle name="Separador de milhares 2 4 3 3 5 3" xfId="33231" xr:uid="{00000000-0005-0000-0000-000065820000}"/>
    <cellStyle name="Separador de milhares 2 4 3 3 6" xfId="33232" xr:uid="{00000000-0005-0000-0000-000066820000}"/>
    <cellStyle name="Separador de milhares 2 4 3 3 7" xfId="33233" xr:uid="{00000000-0005-0000-0000-000067820000}"/>
    <cellStyle name="Separador de milhares 2 4 3 4" xfId="33234" xr:uid="{00000000-0005-0000-0000-000068820000}"/>
    <cellStyle name="Separador de milhares 2 4 3 5" xfId="33235" xr:uid="{00000000-0005-0000-0000-000069820000}"/>
    <cellStyle name="Separador de milhares 2 4 3 5 2" xfId="33236" xr:uid="{00000000-0005-0000-0000-00006A820000}"/>
    <cellStyle name="Separador de milhares 2 4 3 5 2 2" xfId="33237" xr:uid="{00000000-0005-0000-0000-00006B820000}"/>
    <cellStyle name="Separador de milhares 2 4 3 5 2 3" xfId="33238" xr:uid="{00000000-0005-0000-0000-00006C820000}"/>
    <cellStyle name="Separador de milhares 2 4 3 5 3" xfId="33239" xr:uid="{00000000-0005-0000-0000-00006D820000}"/>
    <cellStyle name="Separador de milhares 2 4 3 5 4" xfId="33240" xr:uid="{00000000-0005-0000-0000-00006E820000}"/>
    <cellStyle name="Separador de milhares 2 4 3 6" xfId="33241" xr:uid="{00000000-0005-0000-0000-00006F820000}"/>
    <cellStyle name="Separador de milhares 2 4 3 6 2" xfId="33242" xr:uid="{00000000-0005-0000-0000-000070820000}"/>
    <cellStyle name="Separador de milhares 2 4 3 6 2 2" xfId="33243" xr:uid="{00000000-0005-0000-0000-000071820000}"/>
    <cellStyle name="Separador de milhares 2 4 3 6 2 3" xfId="33244" xr:uid="{00000000-0005-0000-0000-000072820000}"/>
    <cellStyle name="Separador de milhares 2 4 3 6 3" xfId="33245" xr:uid="{00000000-0005-0000-0000-000073820000}"/>
    <cellStyle name="Separador de milhares 2 4 3 6 4" xfId="33246" xr:uid="{00000000-0005-0000-0000-000074820000}"/>
    <cellStyle name="Separador de milhares 2 4 3 7" xfId="33247" xr:uid="{00000000-0005-0000-0000-000075820000}"/>
    <cellStyle name="Separador de milhares 2 4 3 7 2" xfId="33248" xr:uid="{00000000-0005-0000-0000-000076820000}"/>
    <cellStyle name="Separador de milhares 2 4 3 7 2 2" xfId="33249" xr:uid="{00000000-0005-0000-0000-000077820000}"/>
    <cellStyle name="Separador de milhares 2 4 3 7 2 3" xfId="33250" xr:uid="{00000000-0005-0000-0000-000078820000}"/>
    <cellStyle name="Separador de milhares 2 4 3 7 3" xfId="33251" xr:uid="{00000000-0005-0000-0000-000079820000}"/>
    <cellStyle name="Separador de milhares 2 4 3 7 4" xfId="33252" xr:uid="{00000000-0005-0000-0000-00007A820000}"/>
    <cellStyle name="Separador de milhares 2 4 3 8" xfId="33253" xr:uid="{00000000-0005-0000-0000-00007B820000}"/>
    <cellStyle name="Separador de milhares 2 4 3 8 2" xfId="33254" xr:uid="{00000000-0005-0000-0000-00007C820000}"/>
    <cellStyle name="Separador de milhares 2 4 3 8 3" xfId="33255" xr:uid="{00000000-0005-0000-0000-00007D820000}"/>
    <cellStyle name="Separador de milhares 2 4 3 9" xfId="33256" xr:uid="{00000000-0005-0000-0000-00007E820000}"/>
    <cellStyle name="Separador de milhares 2 4 4" xfId="33257" xr:uid="{00000000-0005-0000-0000-00007F820000}"/>
    <cellStyle name="Separador de milhares 2 4 4 10" xfId="33258" xr:uid="{00000000-0005-0000-0000-000080820000}"/>
    <cellStyle name="Separador de milhares 2 4 4 11" xfId="33259" xr:uid="{00000000-0005-0000-0000-000081820000}"/>
    <cellStyle name="Separador de milhares 2 4 4 12" xfId="33260" xr:uid="{00000000-0005-0000-0000-000082820000}"/>
    <cellStyle name="Separador de milhares 2 4 4 2" xfId="33261" xr:uid="{00000000-0005-0000-0000-000083820000}"/>
    <cellStyle name="Separador de milhares 2 4 4 2 2" xfId="33262" xr:uid="{00000000-0005-0000-0000-000084820000}"/>
    <cellStyle name="Separador de milhares 2 4 4 2 2 2" xfId="33263" xr:uid="{00000000-0005-0000-0000-000085820000}"/>
    <cellStyle name="Separador de milhares 2 4 4 2 2 2 2" xfId="33264" xr:uid="{00000000-0005-0000-0000-000086820000}"/>
    <cellStyle name="Separador de milhares 2 4 4 2 2 2 2 2" xfId="33265" xr:uid="{00000000-0005-0000-0000-000087820000}"/>
    <cellStyle name="Separador de milhares 2 4 4 2 2 2 2 3" xfId="33266" xr:uid="{00000000-0005-0000-0000-000088820000}"/>
    <cellStyle name="Separador de milhares 2 4 4 2 2 2 3" xfId="33267" xr:uid="{00000000-0005-0000-0000-000089820000}"/>
    <cellStyle name="Separador de milhares 2 4 4 2 2 2 4" xfId="33268" xr:uid="{00000000-0005-0000-0000-00008A820000}"/>
    <cellStyle name="Separador de milhares 2 4 4 2 2 3" xfId="33269" xr:uid="{00000000-0005-0000-0000-00008B820000}"/>
    <cellStyle name="Separador de milhares 2 4 4 2 2 3 2" xfId="33270" xr:uid="{00000000-0005-0000-0000-00008C820000}"/>
    <cellStyle name="Separador de milhares 2 4 4 2 2 3 2 2" xfId="33271" xr:uid="{00000000-0005-0000-0000-00008D820000}"/>
    <cellStyle name="Separador de milhares 2 4 4 2 2 3 2 3" xfId="33272" xr:uid="{00000000-0005-0000-0000-00008E820000}"/>
    <cellStyle name="Separador de milhares 2 4 4 2 2 3 3" xfId="33273" xr:uid="{00000000-0005-0000-0000-00008F820000}"/>
    <cellStyle name="Separador de milhares 2 4 4 2 2 3 4" xfId="33274" xr:uid="{00000000-0005-0000-0000-000090820000}"/>
    <cellStyle name="Separador de milhares 2 4 4 2 2 4" xfId="33275" xr:uid="{00000000-0005-0000-0000-000091820000}"/>
    <cellStyle name="Separador de milhares 2 4 4 2 2 4 2" xfId="33276" xr:uid="{00000000-0005-0000-0000-000092820000}"/>
    <cellStyle name="Separador de milhares 2 4 4 2 2 4 2 2" xfId="33277" xr:uid="{00000000-0005-0000-0000-000093820000}"/>
    <cellStyle name="Separador de milhares 2 4 4 2 2 4 2 3" xfId="33278" xr:uid="{00000000-0005-0000-0000-000094820000}"/>
    <cellStyle name="Separador de milhares 2 4 4 2 2 4 3" xfId="33279" xr:uid="{00000000-0005-0000-0000-000095820000}"/>
    <cellStyle name="Separador de milhares 2 4 4 2 2 4 4" xfId="33280" xr:uid="{00000000-0005-0000-0000-000096820000}"/>
    <cellStyle name="Separador de milhares 2 4 4 2 2 5" xfId="33281" xr:uid="{00000000-0005-0000-0000-000097820000}"/>
    <cellStyle name="Separador de milhares 2 4 4 2 2 5 2" xfId="33282" xr:uid="{00000000-0005-0000-0000-000098820000}"/>
    <cellStyle name="Separador de milhares 2 4 4 2 2 5 3" xfId="33283" xr:uid="{00000000-0005-0000-0000-000099820000}"/>
    <cellStyle name="Separador de milhares 2 4 4 2 2 6" xfId="33284" xr:uid="{00000000-0005-0000-0000-00009A820000}"/>
    <cellStyle name="Separador de milhares 2 4 4 2 2 7" xfId="33285" xr:uid="{00000000-0005-0000-0000-00009B820000}"/>
    <cellStyle name="Separador de milhares 2 4 4 2 3" xfId="33286" xr:uid="{00000000-0005-0000-0000-00009C820000}"/>
    <cellStyle name="Separador de milhares 2 4 4 2 3 2" xfId="33287" xr:uid="{00000000-0005-0000-0000-00009D820000}"/>
    <cellStyle name="Separador de milhares 2 4 4 2 3 2 2" xfId="33288" xr:uid="{00000000-0005-0000-0000-00009E820000}"/>
    <cellStyle name="Separador de milhares 2 4 4 2 3 2 3" xfId="33289" xr:uid="{00000000-0005-0000-0000-00009F820000}"/>
    <cellStyle name="Separador de milhares 2 4 4 2 3 3" xfId="33290" xr:uid="{00000000-0005-0000-0000-0000A0820000}"/>
    <cellStyle name="Separador de milhares 2 4 4 2 3 4" xfId="33291" xr:uid="{00000000-0005-0000-0000-0000A1820000}"/>
    <cellStyle name="Separador de milhares 2 4 4 2 4" xfId="33292" xr:uid="{00000000-0005-0000-0000-0000A2820000}"/>
    <cellStyle name="Separador de milhares 2 4 4 2 4 2" xfId="33293" xr:uid="{00000000-0005-0000-0000-0000A3820000}"/>
    <cellStyle name="Separador de milhares 2 4 4 2 4 2 2" xfId="33294" xr:uid="{00000000-0005-0000-0000-0000A4820000}"/>
    <cellStyle name="Separador de milhares 2 4 4 2 4 2 3" xfId="33295" xr:uid="{00000000-0005-0000-0000-0000A5820000}"/>
    <cellStyle name="Separador de milhares 2 4 4 2 4 3" xfId="33296" xr:uid="{00000000-0005-0000-0000-0000A6820000}"/>
    <cellStyle name="Separador de milhares 2 4 4 2 4 4" xfId="33297" xr:uid="{00000000-0005-0000-0000-0000A7820000}"/>
    <cellStyle name="Separador de milhares 2 4 4 2 5" xfId="33298" xr:uid="{00000000-0005-0000-0000-0000A8820000}"/>
    <cellStyle name="Separador de milhares 2 4 4 2 5 2" xfId="33299" xr:uid="{00000000-0005-0000-0000-0000A9820000}"/>
    <cellStyle name="Separador de milhares 2 4 4 2 5 2 2" xfId="33300" xr:uid="{00000000-0005-0000-0000-0000AA820000}"/>
    <cellStyle name="Separador de milhares 2 4 4 2 5 2 3" xfId="33301" xr:uid="{00000000-0005-0000-0000-0000AB820000}"/>
    <cellStyle name="Separador de milhares 2 4 4 2 5 3" xfId="33302" xr:uid="{00000000-0005-0000-0000-0000AC820000}"/>
    <cellStyle name="Separador de milhares 2 4 4 2 5 4" xfId="33303" xr:uid="{00000000-0005-0000-0000-0000AD820000}"/>
    <cellStyle name="Separador de milhares 2 4 4 2 6" xfId="33304" xr:uid="{00000000-0005-0000-0000-0000AE820000}"/>
    <cellStyle name="Separador de milhares 2 4 4 2 6 2" xfId="33305" xr:uid="{00000000-0005-0000-0000-0000AF820000}"/>
    <cellStyle name="Separador de milhares 2 4 4 2 6 3" xfId="33306" xr:uid="{00000000-0005-0000-0000-0000B0820000}"/>
    <cellStyle name="Separador de milhares 2 4 4 2 7" xfId="33307" xr:uid="{00000000-0005-0000-0000-0000B1820000}"/>
    <cellStyle name="Separador de milhares 2 4 4 2 8" xfId="33308" xr:uid="{00000000-0005-0000-0000-0000B2820000}"/>
    <cellStyle name="Separador de milhares 2 4 4 2 9" xfId="33309" xr:uid="{00000000-0005-0000-0000-0000B3820000}"/>
    <cellStyle name="Separador de milhares 2 4 4 3" xfId="33310" xr:uid="{00000000-0005-0000-0000-0000B4820000}"/>
    <cellStyle name="Separador de milhares 2 4 4 3 2" xfId="33311" xr:uid="{00000000-0005-0000-0000-0000B5820000}"/>
    <cellStyle name="Separador de milhares 2 4 4 3 2 2" xfId="33312" xr:uid="{00000000-0005-0000-0000-0000B6820000}"/>
    <cellStyle name="Separador de milhares 2 4 4 3 2 2 2" xfId="33313" xr:uid="{00000000-0005-0000-0000-0000B7820000}"/>
    <cellStyle name="Separador de milhares 2 4 4 3 2 2 3" xfId="33314" xr:uid="{00000000-0005-0000-0000-0000B8820000}"/>
    <cellStyle name="Separador de milhares 2 4 4 3 2 3" xfId="33315" xr:uid="{00000000-0005-0000-0000-0000B9820000}"/>
    <cellStyle name="Separador de milhares 2 4 4 3 2 4" xfId="33316" xr:uid="{00000000-0005-0000-0000-0000BA820000}"/>
    <cellStyle name="Separador de milhares 2 4 4 3 3" xfId="33317" xr:uid="{00000000-0005-0000-0000-0000BB820000}"/>
    <cellStyle name="Separador de milhares 2 4 4 3 3 2" xfId="33318" xr:uid="{00000000-0005-0000-0000-0000BC820000}"/>
    <cellStyle name="Separador de milhares 2 4 4 3 3 2 2" xfId="33319" xr:uid="{00000000-0005-0000-0000-0000BD820000}"/>
    <cellStyle name="Separador de milhares 2 4 4 3 3 2 3" xfId="33320" xr:uid="{00000000-0005-0000-0000-0000BE820000}"/>
    <cellStyle name="Separador de milhares 2 4 4 3 3 3" xfId="33321" xr:uid="{00000000-0005-0000-0000-0000BF820000}"/>
    <cellStyle name="Separador de milhares 2 4 4 3 3 4" xfId="33322" xr:uid="{00000000-0005-0000-0000-0000C0820000}"/>
    <cellStyle name="Separador de milhares 2 4 4 3 4" xfId="33323" xr:uid="{00000000-0005-0000-0000-0000C1820000}"/>
    <cellStyle name="Separador de milhares 2 4 4 3 4 2" xfId="33324" xr:uid="{00000000-0005-0000-0000-0000C2820000}"/>
    <cellStyle name="Separador de milhares 2 4 4 3 4 2 2" xfId="33325" xr:uid="{00000000-0005-0000-0000-0000C3820000}"/>
    <cellStyle name="Separador de milhares 2 4 4 3 4 2 3" xfId="33326" xr:uid="{00000000-0005-0000-0000-0000C4820000}"/>
    <cellStyle name="Separador de milhares 2 4 4 3 4 3" xfId="33327" xr:uid="{00000000-0005-0000-0000-0000C5820000}"/>
    <cellStyle name="Separador de milhares 2 4 4 3 4 4" xfId="33328" xr:uid="{00000000-0005-0000-0000-0000C6820000}"/>
    <cellStyle name="Separador de milhares 2 4 4 3 5" xfId="33329" xr:uid="{00000000-0005-0000-0000-0000C7820000}"/>
    <cellStyle name="Separador de milhares 2 4 4 3 5 2" xfId="33330" xr:uid="{00000000-0005-0000-0000-0000C8820000}"/>
    <cellStyle name="Separador de milhares 2 4 4 3 5 3" xfId="33331" xr:uid="{00000000-0005-0000-0000-0000C9820000}"/>
    <cellStyle name="Separador de milhares 2 4 4 3 6" xfId="33332" xr:uid="{00000000-0005-0000-0000-0000CA820000}"/>
    <cellStyle name="Separador de milhares 2 4 4 3 7" xfId="33333" xr:uid="{00000000-0005-0000-0000-0000CB820000}"/>
    <cellStyle name="Separador de milhares 2 4 4 4" xfId="33334" xr:uid="{00000000-0005-0000-0000-0000CC820000}"/>
    <cellStyle name="Separador de milhares 2 4 4 5" xfId="33335" xr:uid="{00000000-0005-0000-0000-0000CD820000}"/>
    <cellStyle name="Separador de milhares 2 4 4 5 2" xfId="33336" xr:uid="{00000000-0005-0000-0000-0000CE820000}"/>
    <cellStyle name="Separador de milhares 2 4 4 5 2 2" xfId="33337" xr:uid="{00000000-0005-0000-0000-0000CF820000}"/>
    <cellStyle name="Separador de milhares 2 4 4 5 2 3" xfId="33338" xr:uid="{00000000-0005-0000-0000-0000D0820000}"/>
    <cellStyle name="Separador de milhares 2 4 4 5 3" xfId="33339" xr:uid="{00000000-0005-0000-0000-0000D1820000}"/>
    <cellStyle name="Separador de milhares 2 4 4 5 4" xfId="33340" xr:uid="{00000000-0005-0000-0000-0000D2820000}"/>
    <cellStyle name="Separador de milhares 2 4 4 6" xfId="33341" xr:uid="{00000000-0005-0000-0000-0000D3820000}"/>
    <cellStyle name="Separador de milhares 2 4 4 6 2" xfId="33342" xr:uid="{00000000-0005-0000-0000-0000D4820000}"/>
    <cellStyle name="Separador de milhares 2 4 4 6 2 2" xfId="33343" xr:uid="{00000000-0005-0000-0000-0000D5820000}"/>
    <cellStyle name="Separador de milhares 2 4 4 6 2 3" xfId="33344" xr:uid="{00000000-0005-0000-0000-0000D6820000}"/>
    <cellStyle name="Separador de milhares 2 4 4 6 3" xfId="33345" xr:uid="{00000000-0005-0000-0000-0000D7820000}"/>
    <cellStyle name="Separador de milhares 2 4 4 6 4" xfId="33346" xr:uid="{00000000-0005-0000-0000-0000D8820000}"/>
    <cellStyle name="Separador de milhares 2 4 4 7" xfId="33347" xr:uid="{00000000-0005-0000-0000-0000D9820000}"/>
    <cellStyle name="Separador de milhares 2 4 4 7 2" xfId="33348" xr:uid="{00000000-0005-0000-0000-0000DA820000}"/>
    <cellStyle name="Separador de milhares 2 4 4 7 2 2" xfId="33349" xr:uid="{00000000-0005-0000-0000-0000DB820000}"/>
    <cellStyle name="Separador de milhares 2 4 4 7 2 3" xfId="33350" xr:uid="{00000000-0005-0000-0000-0000DC820000}"/>
    <cellStyle name="Separador de milhares 2 4 4 7 3" xfId="33351" xr:uid="{00000000-0005-0000-0000-0000DD820000}"/>
    <cellStyle name="Separador de milhares 2 4 4 7 4" xfId="33352" xr:uid="{00000000-0005-0000-0000-0000DE820000}"/>
    <cellStyle name="Separador de milhares 2 4 4 8" xfId="33353" xr:uid="{00000000-0005-0000-0000-0000DF820000}"/>
    <cellStyle name="Separador de milhares 2 4 4 8 2" xfId="33354" xr:uid="{00000000-0005-0000-0000-0000E0820000}"/>
    <cellStyle name="Separador de milhares 2 4 4 8 3" xfId="33355" xr:uid="{00000000-0005-0000-0000-0000E1820000}"/>
    <cellStyle name="Separador de milhares 2 4 4 9" xfId="33356" xr:uid="{00000000-0005-0000-0000-0000E2820000}"/>
    <cellStyle name="Separador de milhares 2 4 5" xfId="33357" xr:uid="{00000000-0005-0000-0000-0000E3820000}"/>
    <cellStyle name="Separador de milhares 2 4 5 2" xfId="33358" xr:uid="{00000000-0005-0000-0000-0000E4820000}"/>
    <cellStyle name="Separador de milhares 2 4 5 3" xfId="33359" xr:uid="{00000000-0005-0000-0000-0000E5820000}"/>
    <cellStyle name="Separador de milhares 2 4 5 3 2" xfId="33360" xr:uid="{00000000-0005-0000-0000-0000E6820000}"/>
    <cellStyle name="Separador de milhares 2 4 5 3 2 2" xfId="33361" xr:uid="{00000000-0005-0000-0000-0000E7820000}"/>
    <cellStyle name="Separador de milhares 2 4 5 3 2 2 2" xfId="33362" xr:uid="{00000000-0005-0000-0000-0000E8820000}"/>
    <cellStyle name="Separador de milhares 2 4 5 3 2 2 3" xfId="33363" xr:uid="{00000000-0005-0000-0000-0000E9820000}"/>
    <cellStyle name="Separador de milhares 2 4 5 3 2 3" xfId="33364" xr:uid="{00000000-0005-0000-0000-0000EA820000}"/>
    <cellStyle name="Separador de milhares 2 4 5 3 2 4" xfId="33365" xr:uid="{00000000-0005-0000-0000-0000EB820000}"/>
    <cellStyle name="Separador de milhares 2 4 5 3 3" xfId="33366" xr:uid="{00000000-0005-0000-0000-0000EC820000}"/>
    <cellStyle name="Separador de milhares 2 4 5 3 3 2" xfId="33367" xr:uid="{00000000-0005-0000-0000-0000ED820000}"/>
    <cellStyle name="Separador de milhares 2 4 5 3 3 2 2" xfId="33368" xr:uid="{00000000-0005-0000-0000-0000EE820000}"/>
    <cellStyle name="Separador de milhares 2 4 5 3 3 2 3" xfId="33369" xr:uid="{00000000-0005-0000-0000-0000EF820000}"/>
    <cellStyle name="Separador de milhares 2 4 5 3 3 3" xfId="33370" xr:uid="{00000000-0005-0000-0000-0000F0820000}"/>
    <cellStyle name="Separador de milhares 2 4 5 3 3 4" xfId="33371" xr:uid="{00000000-0005-0000-0000-0000F1820000}"/>
    <cellStyle name="Separador de milhares 2 4 5 3 4" xfId="33372" xr:uid="{00000000-0005-0000-0000-0000F2820000}"/>
    <cellStyle name="Separador de milhares 2 4 5 3 4 2" xfId="33373" xr:uid="{00000000-0005-0000-0000-0000F3820000}"/>
    <cellStyle name="Separador de milhares 2 4 5 3 4 2 2" xfId="33374" xr:uid="{00000000-0005-0000-0000-0000F4820000}"/>
    <cellStyle name="Separador de milhares 2 4 5 3 4 2 3" xfId="33375" xr:uid="{00000000-0005-0000-0000-0000F5820000}"/>
    <cellStyle name="Separador de milhares 2 4 5 3 4 3" xfId="33376" xr:uid="{00000000-0005-0000-0000-0000F6820000}"/>
    <cellStyle name="Separador de milhares 2 4 5 3 4 4" xfId="33377" xr:uid="{00000000-0005-0000-0000-0000F7820000}"/>
    <cellStyle name="Separador de milhares 2 4 5 3 5" xfId="33378" xr:uid="{00000000-0005-0000-0000-0000F8820000}"/>
    <cellStyle name="Separador de milhares 2 4 5 3 5 2" xfId="33379" xr:uid="{00000000-0005-0000-0000-0000F9820000}"/>
    <cellStyle name="Separador de milhares 2 4 5 3 5 3" xfId="33380" xr:uid="{00000000-0005-0000-0000-0000FA820000}"/>
    <cellStyle name="Separador de milhares 2 4 5 3 6" xfId="33381" xr:uid="{00000000-0005-0000-0000-0000FB820000}"/>
    <cellStyle name="Separador de milhares 2 4 5 3 7" xfId="33382" xr:uid="{00000000-0005-0000-0000-0000FC820000}"/>
    <cellStyle name="Separador de milhares 2 4 6" xfId="33383" xr:uid="{00000000-0005-0000-0000-0000FD820000}"/>
    <cellStyle name="Separador de milhares 2 4 6 2" xfId="33384" xr:uid="{00000000-0005-0000-0000-0000FE820000}"/>
    <cellStyle name="Separador de milhares 2 4 6 2 2" xfId="33385" xr:uid="{00000000-0005-0000-0000-0000FF820000}"/>
    <cellStyle name="Separador de milhares 2 4 6 2 2 2" xfId="33386" xr:uid="{00000000-0005-0000-0000-000000830000}"/>
    <cellStyle name="Separador de milhares 2 4 6 2 2 2 2" xfId="33387" xr:uid="{00000000-0005-0000-0000-000001830000}"/>
    <cellStyle name="Separador de milhares 2 4 6 2 2 2 3" xfId="33388" xr:uid="{00000000-0005-0000-0000-000002830000}"/>
    <cellStyle name="Separador de milhares 2 4 6 2 2 3" xfId="33389" xr:uid="{00000000-0005-0000-0000-000003830000}"/>
    <cellStyle name="Separador de milhares 2 4 6 2 2 4" xfId="33390" xr:uid="{00000000-0005-0000-0000-000004830000}"/>
    <cellStyle name="Separador de milhares 2 4 6 2 3" xfId="33391" xr:uid="{00000000-0005-0000-0000-000005830000}"/>
    <cellStyle name="Separador de milhares 2 4 6 2 3 2" xfId="33392" xr:uid="{00000000-0005-0000-0000-000006830000}"/>
    <cellStyle name="Separador de milhares 2 4 6 2 3 2 2" xfId="33393" xr:uid="{00000000-0005-0000-0000-000007830000}"/>
    <cellStyle name="Separador de milhares 2 4 6 2 3 2 3" xfId="33394" xr:uid="{00000000-0005-0000-0000-000008830000}"/>
    <cellStyle name="Separador de milhares 2 4 6 2 3 3" xfId="33395" xr:uid="{00000000-0005-0000-0000-000009830000}"/>
    <cellStyle name="Separador de milhares 2 4 6 2 3 4" xfId="33396" xr:uid="{00000000-0005-0000-0000-00000A830000}"/>
    <cellStyle name="Separador de milhares 2 4 6 2 4" xfId="33397" xr:uid="{00000000-0005-0000-0000-00000B830000}"/>
    <cellStyle name="Separador de milhares 2 4 6 2 4 2" xfId="33398" xr:uid="{00000000-0005-0000-0000-00000C830000}"/>
    <cellStyle name="Separador de milhares 2 4 6 2 4 2 2" xfId="33399" xr:uid="{00000000-0005-0000-0000-00000D830000}"/>
    <cellStyle name="Separador de milhares 2 4 6 2 4 2 3" xfId="33400" xr:uid="{00000000-0005-0000-0000-00000E830000}"/>
    <cellStyle name="Separador de milhares 2 4 6 2 4 3" xfId="33401" xr:uid="{00000000-0005-0000-0000-00000F830000}"/>
    <cellStyle name="Separador de milhares 2 4 6 2 4 4" xfId="33402" xr:uid="{00000000-0005-0000-0000-000010830000}"/>
    <cellStyle name="Separador de milhares 2 4 6 2 5" xfId="33403" xr:uid="{00000000-0005-0000-0000-000011830000}"/>
    <cellStyle name="Separador de milhares 2 4 6 2 5 2" xfId="33404" xr:uid="{00000000-0005-0000-0000-000012830000}"/>
    <cellStyle name="Separador de milhares 2 4 6 2 5 3" xfId="33405" xr:uid="{00000000-0005-0000-0000-000013830000}"/>
    <cellStyle name="Separador de milhares 2 4 6 2 6" xfId="33406" xr:uid="{00000000-0005-0000-0000-000014830000}"/>
    <cellStyle name="Separador de milhares 2 4 6 2 7" xfId="33407" xr:uid="{00000000-0005-0000-0000-000015830000}"/>
    <cellStyle name="Separador de milhares 2 4 6 3" xfId="33408" xr:uid="{00000000-0005-0000-0000-000016830000}"/>
    <cellStyle name="Separador de milhares 2 4 6 3 2" xfId="33409" xr:uid="{00000000-0005-0000-0000-000017830000}"/>
    <cellStyle name="Separador de milhares 2 4 6 3 2 2" xfId="33410" xr:uid="{00000000-0005-0000-0000-000018830000}"/>
    <cellStyle name="Separador de milhares 2 4 6 3 2 3" xfId="33411" xr:uid="{00000000-0005-0000-0000-000019830000}"/>
    <cellStyle name="Separador de milhares 2 4 6 3 3" xfId="33412" xr:uid="{00000000-0005-0000-0000-00001A830000}"/>
    <cellStyle name="Separador de milhares 2 4 6 3 4" xfId="33413" xr:uid="{00000000-0005-0000-0000-00001B830000}"/>
    <cellStyle name="Separador de milhares 2 4 6 4" xfId="33414" xr:uid="{00000000-0005-0000-0000-00001C830000}"/>
    <cellStyle name="Separador de milhares 2 4 6 4 2" xfId="33415" xr:uid="{00000000-0005-0000-0000-00001D830000}"/>
    <cellStyle name="Separador de milhares 2 4 6 4 2 2" xfId="33416" xr:uid="{00000000-0005-0000-0000-00001E830000}"/>
    <cellStyle name="Separador de milhares 2 4 6 4 2 3" xfId="33417" xr:uid="{00000000-0005-0000-0000-00001F830000}"/>
    <cellStyle name="Separador de milhares 2 4 6 4 3" xfId="33418" xr:uid="{00000000-0005-0000-0000-000020830000}"/>
    <cellStyle name="Separador de milhares 2 4 6 4 4" xfId="33419" xr:uid="{00000000-0005-0000-0000-000021830000}"/>
    <cellStyle name="Separador de milhares 2 4 6 5" xfId="33420" xr:uid="{00000000-0005-0000-0000-000022830000}"/>
    <cellStyle name="Separador de milhares 2 4 6 5 2" xfId="33421" xr:uid="{00000000-0005-0000-0000-000023830000}"/>
    <cellStyle name="Separador de milhares 2 4 6 5 2 2" xfId="33422" xr:uid="{00000000-0005-0000-0000-000024830000}"/>
    <cellStyle name="Separador de milhares 2 4 6 5 2 3" xfId="33423" xr:uid="{00000000-0005-0000-0000-000025830000}"/>
    <cellStyle name="Separador de milhares 2 4 6 5 3" xfId="33424" xr:uid="{00000000-0005-0000-0000-000026830000}"/>
    <cellStyle name="Separador de milhares 2 4 6 5 4" xfId="33425" xr:uid="{00000000-0005-0000-0000-000027830000}"/>
    <cellStyle name="Separador de milhares 2 4 6 6" xfId="33426" xr:uid="{00000000-0005-0000-0000-000028830000}"/>
    <cellStyle name="Separador de milhares 2 4 6 6 2" xfId="33427" xr:uid="{00000000-0005-0000-0000-000029830000}"/>
    <cellStyle name="Separador de milhares 2 4 6 6 3" xfId="33428" xr:uid="{00000000-0005-0000-0000-00002A830000}"/>
    <cellStyle name="Separador de milhares 2 4 6 7" xfId="33429" xr:uid="{00000000-0005-0000-0000-00002B830000}"/>
    <cellStyle name="Separador de milhares 2 4 6 8" xfId="33430" xr:uid="{00000000-0005-0000-0000-00002C830000}"/>
    <cellStyle name="Separador de milhares 2 4 6 9" xfId="33431" xr:uid="{00000000-0005-0000-0000-00002D830000}"/>
    <cellStyle name="Separador de milhares 2 4 7" xfId="33432" xr:uid="{00000000-0005-0000-0000-00002E830000}"/>
    <cellStyle name="Separador de milhares 2 4 7 2" xfId="33433" xr:uid="{00000000-0005-0000-0000-00002F830000}"/>
    <cellStyle name="Separador de milhares 2 4 7 2 2" xfId="33434" xr:uid="{00000000-0005-0000-0000-000030830000}"/>
    <cellStyle name="Separador de milhares 2 4 7 2 2 2" xfId="33435" xr:uid="{00000000-0005-0000-0000-000031830000}"/>
    <cellStyle name="Separador de milhares 2 4 7 2 2 2 2" xfId="33436" xr:uid="{00000000-0005-0000-0000-000032830000}"/>
    <cellStyle name="Separador de milhares 2 4 7 2 2 2 3" xfId="33437" xr:uid="{00000000-0005-0000-0000-000033830000}"/>
    <cellStyle name="Separador de milhares 2 4 7 2 2 3" xfId="33438" xr:uid="{00000000-0005-0000-0000-000034830000}"/>
    <cellStyle name="Separador de milhares 2 4 7 2 2 4" xfId="33439" xr:uid="{00000000-0005-0000-0000-000035830000}"/>
    <cellStyle name="Separador de milhares 2 4 7 2 3" xfId="33440" xr:uid="{00000000-0005-0000-0000-000036830000}"/>
    <cellStyle name="Separador de milhares 2 4 7 2 3 2" xfId="33441" xr:uid="{00000000-0005-0000-0000-000037830000}"/>
    <cellStyle name="Separador de milhares 2 4 7 2 3 2 2" xfId="33442" xr:uid="{00000000-0005-0000-0000-000038830000}"/>
    <cellStyle name="Separador de milhares 2 4 7 2 3 2 3" xfId="33443" xr:uid="{00000000-0005-0000-0000-000039830000}"/>
    <cellStyle name="Separador de milhares 2 4 7 2 3 3" xfId="33444" xr:uid="{00000000-0005-0000-0000-00003A830000}"/>
    <cellStyle name="Separador de milhares 2 4 7 2 3 4" xfId="33445" xr:uid="{00000000-0005-0000-0000-00003B830000}"/>
    <cellStyle name="Separador de milhares 2 4 7 2 4" xfId="33446" xr:uid="{00000000-0005-0000-0000-00003C830000}"/>
    <cellStyle name="Separador de milhares 2 4 7 2 4 2" xfId="33447" xr:uid="{00000000-0005-0000-0000-00003D830000}"/>
    <cellStyle name="Separador de milhares 2 4 7 2 4 2 2" xfId="33448" xr:uid="{00000000-0005-0000-0000-00003E830000}"/>
    <cellStyle name="Separador de milhares 2 4 7 2 4 2 3" xfId="33449" xr:uid="{00000000-0005-0000-0000-00003F830000}"/>
    <cellStyle name="Separador de milhares 2 4 7 2 4 3" xfId="33450" xr:uid="{00000000-0005-0000-0000-000040830000}"/>
    <cellStyle name="Separador de milhares 2 4 7 2 4 4" xfId="33451" xr:uid="{00000000-0005-0000-0000-000041830000}"/>
    <cellStyle name="Separador de milhares 2 4 7 2 5" xfId="33452" xr:uid="{00000000-0005-0000-0000-000042830000}"/>
    <cellStyle name="Separador de milhares 2 4 7 2 5 2" xfId="33453" xr:uid="{00000000-0005-0000-0000-000043830000}"/>
    <cellStyle name="Separador de milhares 2 4 7 2 5 3" xfId="33454" xr:uid="{00000000-0005-0000-0000-000044830000}"/>
    <cellStyle name="Separador de milhares 2 4 7 2 6" xfId="33455" xr:uid="{00000000-0005-0000-0000-000045830000}"/>
    <cellStyle name="Separador de milhares 2 4 7 2 7" xfId="33456" xr:uid="{00000000-0005-0000-0000-000046830000}"/>
    <cellStyle name="Separador de milhares 2 4 7 3" xfId="33457" xr:uid="{00000000-0005-0000-0000-000047830000}"/>
    <cellStyle name="Separador de milhares 2 4 7 3 2" xfId="33458" xr:uid="{00000000-0005-0000-0000-000048830000}"/>
    <cellStyle name="Separador de milhares 2 4 7 3 2 2" xfId="33459" xr:uid="{00000000-0005-0000-0000-000049830000}"/>
    <cellStyle name="Separador de milhares 2 4 7 3 2 3" xfId="33460" xr:uid="{00000000-0005-0000-0000-00004A830000}"/>
    <cellStyle name="Separador de milhares 2 4 7 3 3" xfId="33461" xr:uid="{00000000-0005-0000-0000-00004B830000}"/>
    <cellStyle name="Separador de milhares 2 4 7 3 4" xfId="33462" xr:uid="{00000000-0005-0000-0000-00004C830000}"/>
    <cellStyle name="Separador de milhares 2 4 7 4" xfId="33463" xr:uid="{00000000-0005-0000-0000-00004D830000}"/>
    <cellStyle name="Separador de milhares 2 4 7 4 2" xfId="33464" xr:uid="{00000000-0005-0000-0000-00004E830000}"/>
    <cellStyle name="Separador de milhares 2 4 7 4 2 2" xfId="33465" xr:uid="{00000000-0005-0000-0000-00004F830000}"/>
    <cellStyle name="Separador de milhares 2 4 7 4 2 3" xfId="33466" xr:uid="{00000000-0005-0000-0000-000050830000}"/>
    <cellStyle name="Separador de milhares 2 4 7 4 3" xfId="33467" xr:uid="{00000000-0005-0000-0000-000051830000}"/>
    <cellStyle name="Separador de milhares 2 4 7 4 4" xfId="33468" xr:uid="{00000000-0005-0000-0000-000052830000}"/>
    <cellStyle name="Separador de milhares 2 4 7 5" xfId="33469" xr:uid="{00000000-0005-0000-0000-000053830000}"/>
    <cellStyle name="Separador de milhares 2 4 7 5 2" xfId="33470" xr:uid="{00000000-0005-0000-0000-000054830000}"/>
    <cellStyle name="Separador de milhares 2 4 7 5 2 2" xfId="33471" xr:uid="{00000000-0005-0000-0000-000055830000}"/>
    <cellStyle name="Separador de milhares 2 4 7 5 2 3" xfId="33472" xr:uid="{00000000-0005-0000-0000-000056830000}"/>
    <cellStyle name="Separador de milhares 2 4 7 5 3" xfId="33473" xr:uid="{00000000-0005-0000-0000-000057830000}"/>
    <cellStyle name="Separador de milhares 2 4 7 5 4" xfId="33474" xr:uid="{00000000-0005-0000-0000-000058830000}"/>
    <cellStyle name="Separador de milhares 2 4 7 6" xfId="33475" xr:uid="{00000000-0005-0000-0000-000059830000}"/>
    <cellStyle name="Separador de milhares 2 4 7 6 2" xfId="33476" xr:uid="{00000000-0005-0000-0000-00005A830000}"/>
    <cellStyle name="Separador de milhares 2 4 7 6 3" xfId="33477" xr:uid="{00000000-0005-0000-0000-00005B830000}"/>
    <cellStyle name="Separador de milhares 2 4 7 7" xfId="33478" xr:uid="{00000000-0005-0000-0000-00005C830000}"/>
    <cellStyle name="Separador de milhares 2 4 7 8" xfId="33479" xr:uid="{00000000-0005-0000-0000-00005D830000}"/>
    <cellStyle name="Separador de milhares 2 4 7 9" xfId="33480" xr:uid="{00000000-0005-0000-0000-00005E830000}"/>
    <cellStyle name="Separador de milhares 2 4 8" xfId="33481" xr:uid="{00000000-0005-0000-0000-00005F830000}"/>
    <cellStyle name="Separador de milhares 2 4 8 2" xfId="33482" xr:uid="{00000000-0005-0000-0000-000060830000}"/>
    <cellStyle name="Separador de milhares 2 4 8 2 2" xfId="33483" xr:uid="{00000000-0005-0000-0000-000061830000}"/>
    <cellStyle name="Separador de milhares 2 4 8 2 2 2" xfId="33484" xr:uid="{00000000-0005-0000-0000-000062830000}"/>
    <cellStyle name="Separador de milhares 2 4 8 2 2 2 2" xfId="33485" xr:uid="{00000000-0005-0000-0000-000063830000}"/>
    <cellStyle name="Separador de milhares 2 4 8 2 2 2 3" xfId="33486" xr:uid="{00000000-0005-0000-0000-000064830000}"/>
    <cellStyle name="Separador de milhares 2 4 8 2 2 3" xfId="33487" xr:uid="{00000000-0005-0000-0000-000065830000}"/>
    <cellStyle name="Separador de milhares 2 4 8 2 2 4" xfId="33488" xr:uid="{00000000-0005-0000-0000-000066830000}"/>
    <cellStyle name="Separador de milhares 2 4 8 2 3" xfId="33489" xr:uid="{00000000-0005-0000-0000-000067830000}"/>
    <cellStyle name="Separador de milhares 2 4 8 2 3 2" xfId="33490" xr:uid="{00000000-0005-0000-0000-000068830000}"/>
    <cellStyle name="Separador de milhares 2 4 8 2 3 2 2" xfId="33491" xr:uid="{00000000-0005-0000-0000-000069830000}"/>
    <cellStyle name="Separador de milhares 2 4 8 2 3 2 3" xfId="33492" xr:uid="{00000000-0005-0000-0000-00006A830000}"/>
    <cellStyle name="Separador de milhares 2 4 8 2 3 3" xfId="33493" xr:uid="{00000000-0005-0000-0000-00006B830000}"/>
    <cellStyle name="Separador de milhares 2 4 8 2 3 4" xfId="33494" xr:uid="{00000000-0005-0000-0000-00006C830000}"/>
    <cellStyle name="Separador de milhares 2 4 8 2 4" xfId="33495" xr:uid="{00000000-0005-0000-0000-00006D830000}"/>
    <cellStyle name="Separador de milhares 2 4 8 2 4 2" xfId="33496" xr:uid="{00000000-0005-0000-0000-00006E830000}"/>
    <cellStyle name="Separador de milhares 2 4 8 2 4 2 2" xfId="33497" xr:uid="{00000000-0005-0000-0000-00006F830000}"/>
    <cellStyle name="Separador de milhares 2 4 8 2 4 2 3" xfId="33498" xr:uid="{00000000-0005-0000-0000-000070830000}"/>
    <cellStyle name="Separador de milhares 2 4 8 2 4 3" xfId="33499" xr:uid="{00000000-0005-0000-0000-000071830000}"/>
    <cellStyle name="Separador de milhares 2 4 8 2 4 4" xfId="33500" xr:uid="{00000000-0005-0000-0000-000072830000}"/>
    <cellStyle name="Separador de milhares 2 4 8 2 5" xfId="33501" xr:uid="{00000000-0005-0000-0000-000073830000}"/>
    <cellStyle name="Separador de milhares 2 4 8 2 5 2" xfId="33502" xr:uid="{00000000-0005-0000-0000-000074830000}"/>
    <cellStyle name="Separador de milhares 2 4 8 2 5 3" xfId="33503" xr:uid="{00000000-0005-0000-0000-000075830000}"/>
    <cellStyle name="Separador de milhares 2 4 8 2 6" xfId="33504" xr:uid="{00000000-0005-0000-0000-000076830000}"/>
    <cellStyle name="Separador de milhares 2 4 8 2 7" xfId="33505" xr:uid="{00000000-0005-0000-0000-000077830000}"/>
    <cellStyle name="Separador de milhares 2 4 8 3" xfId="33506" xr:uid="{00000000-0005-0000-0000-000078830000}"/>
    <cellStyle name="Separador de milhares 2 4 8 3 2" xfId="33507" xr:uid="{00000000-0005-0000-0000-000079830000}"/>
    <cellStyle name="Separador de milhares 2 4 8 3 2 2" xfId="33508" xr:uid="{00000000-0005-0000-0000-00007A830000}"/>
    <cellStyle name="Separador de milhares 2 4 8 3 2 3" xfId="33509" xr:uid="{00000000-0005-0000-0000-00007B830000}"/>
    <cellStyle name="Separador de milhares 2 4 8 3 3" xfId="33510" xr:uid="{00000000-0005-0000-0000-00007C830000}"/>
    <cellStyle name="Separador de milhares 2 4 8 3 4" xfId="33511" xr:uid="{00000000-0005-0000-0000-00007D830000}"/>
    <cellStyle name="Separador de milhares 2 4 8 4" xfId="33512" xr:uid="{00000000-0005-0000-0000-00007E830000}"/>
    <cellStyle name="Separador de milhares 2 4 8 4 2" xfId="33513" xr:uid="{00000000-0005-0000-0000-00007F830000}"/>
    <cellStyle name="Separador de milhares 2 4 8 4 2 2" xfId="33514" xr:uid="{00000000-0005-0000-0000-000080830000}"/>
    <cellStyle name="Separador de milhares 2 4 8 4 2 3" xfId="33515" xr:uid="{00000000-0005-0000-0000-000081830000}"/>
    <cellStyle name="Separador de milhares 2 4 8 4 3" xfId="33516" xr:uid="{00000000-0005-0000-0000-000082830000}"/>
    <cellStyle name="Separador de milhares 2 4 8 4 4" xfId="33517" xr:uid="{00000000-0005-0000-0000-000083830000}"/>
    <cellStyle name="Separador de milhares 2 4 8 5" xfId="33518" xr:uid="{00000000-0005-0000-0000-000084830000}"/>
    <cellStyle name="Separador de milhares 2 4 8 5 2" xfId="33519" xr:uid="{00000000-0005-0000-0000-000085830000}"/>
    <cellStyle name="Separador de milhares 2 4 8 5 2 2" xfId="33520" xr:uid="{00000000-0005-0000-0000-000086830000}"/>
    <cellStyle name="Separador de milhares 2 4 8 5 2 3" xfId="33521" xr:uid="{00000000-0005-0000-0000-000087830000}"/>
    <cellStyle name="Separador de milhares 2 4 8 5 3" xfId="33522" xr:uid="{00000000-0005-0000-0000-000088830000}"/>
    <cellStyle name="Separador de milhares 2 4 8 5 4" xfId="33523" xr:uid="{00000000-0005-0000-0000-000089830000}"/>
    <cellStyle name="Separador de milhares 2 4 8 6" xfId="33524" xr:uid="{00000000-0005-0000-0000-00008A830000}"/>
    <cellStyle name="Separador de milhares 2 4 8 6 2" xfId="33525" xr:uid="{00000000-0005-0000-0000-00008B830000}"/>
    <cellStyle name="Separador de milhares 2 4 8 6 3" xfId="33526" xr:uid="{00000000-0005-0000-0000-00008C830000}"/>
    <cellStyle name="Separador de milhares 2 4 8 7" xfId="33527" xr:uid="{00000000-0005-0000-0000-00008D830000}"/>
    <cellStyle name="Separador de milhares 2 4 8 8" xfId="33528" xr:uid="{00000000-0005-0000-0000-00008E830000}"/>
    <cellStyle name="Separador de milhares 2 4 8 9" xfId="33529" xr:uid="{00000000-0005-0000-0000-00008F830000}"/>
    <cellStyle name="Separador de milhares 2 4 9" xfId="33530" xr:uid="{00000000-0005-0000-0000-000090830000}"/>
    <cellStyle name="Separador de milhares 2 4 9 2" xfId="33531" xr:uid="{00000000-0005-0000-0000-000091830000}"/>
    <cellStyle name="Separador de milhares 2 4 9 2 2" xfId="33532" xr:uid="{00000000-0005-0000-0000-000092830000}"/>
    <cellStyle name="Separador de milhares 2 4 9 2 2 2" xfId="33533" xr:uid="{00000000-0005-0000-0000-000093830000}"/>
    <cellStyle name="Separador de milhares 2 4 9 2 2 2 2" xfId="33534" xr:uid="{00000000-0005-0000-0000-000094830000}"/>
    <cellStyle name="Separador de milhares 2 4 9 2 2 2 3" xfId="33535" xr:uid="{00000000-0005-0000-0000-000095830000}"/>
    <cellStyle name="Separador de milhares 2 4 9 2 2 3" xfId="33536" xr:uid="{00000000-0005-0000-0000-000096830000}"/>
    <cellStyle name="Separador de milhares 2 4 9 2 2 4" xfId="33537" xr:uid="{00000000-0005-0000-0000-000097830000}"/>
    <cellStyle name="Separador de milhares 2 4 9 2 3" xfId="33538" xr:uid="{00000000-0005-0000-0000-000098830000}"/>
    <cellStyle name="Separador de milhares 2 4 9 2 3 2" xfId="33539" xr:uid="{00000000-0005-0000-0000-000099830000}"/>
    <cellStyle name="Separador de milhares 2 4 9 2 3 2 2" xfId="33540" xr:uid="{00000000-0005-0000-0000-00009A830000}"/>
    <cellStyle name="Separador de milhares 2 4 9 2 3 2 3" xfId="33541" xr:uid="{00000000-0005-0000-0000-00009B830000}"/>
    <cellStyle name="Separador de milhares 2 4 9 2 3 3" xfId="33542" xr:uid="{00000000-0005-0000-0000-00009C830000}"/>
    <cellStyle name="Separador de milhares 2 4 9 2 3 4" xfId="33543" xr:uid="{00000000-0005-0000-0000-00009D830000}"/>
    <cellStyle name="Separador de milhares 2 4 9 2 4" xfId="33544" xr:uid="{00000000-0005-0000-0000-00009E830000}"/>
    <cellStyle name="Separador de milhares 2 4 9 2 4 2" xfId="33545" xr:uid="{00000000-0005-0000-0000-00009F830000}"/>
    <cellStyle name="Separador de milhares 2 4 9 2 4 2 2" xfId="33546" xr:uid="{00000000-0005-0000-0000-0000A0830000}"/>
    <cellStyle name="Separador de milhares 2 4 9 2 4 2 3" xfId="33547" xr:uid="{00000000-0005-0000-0000-0000A1830000}"/>
    <cellStyle name="Separador de milhares 2 4 9 2 4 3" xfId="33548" xr:uid="{00000000-0005-0000-0000-0000A2830000}"/>
    <cellStyle name="Separador de milhares 2 4 9 2 4 4" xfId="33549" xr:uid="{00000000-0005-0000-0000-0000A3830000}"/>
    <cellStyle name="Separador de milhares 2 4 9 2 5" xfId="33550" xr:uid="{00000000-0005-0000-0000-0000A4830000}"/>
    <cellStyle name="Separador de milhares 2 4 9 2 5 2" xfId="33551" xr:uid="{00000000-0005-0000-0000-0000A5830000}"/>
    <cellStyle name="Separador de milhares 2 4 9 2 5 3" xfId="33552" xr:uid="{00000000-0005-0000-0000-0000A6830000}"/>
    <cellStyle name="Separador de milhares 2 4 9 2 6" xfId="33553" xr:uid="{00000000-0005-0000-0000-0000A7830000}"/>
    <cellStyle name="Separador de milhares 2 4 9 2 7" xfId="33554" xr:uid="{00000000-0005-0000-0000-0000A8830000}"/>
    <cellStyle name="Separador de milhares 2 4 9 3" xfId="33555" xr:uid="{00000000-0005-0000-0000-0000A9830000}"/>
    <cellStyle name="Separador de milhares 2 4 9 3 2" xfId="33556" xr:uid="{00000000-0005-0000-0000-0000AA830000}"/>
    <cellStyle name="Separador de milhares 2 4 9 3 2 2" xfId="33557" xr:uid="{00000000-0005-0000-0000-0000AB830000}"/>
    <cellStyle name="Separador de milhares 2 4 9 3 2 3" xfId="33558" xr:uid="{00000000-0005-0000-0000-0000AC830000}"/>
    <cellStyle name="Separador de milhares 2 4 9 3 3" xfId="33559" xr:uid="{00000000-0005-0000-0000-0000AD830000}"/>
    <cellStyle name="Separador de milhares 2 4 9 3 4" xfId="33560" xr:uid="{00000000-0005-0000-0000-0000AE830000}"/>
    <cellStyle name="Separador de milhares 2 4 9 4" xfId="33561" xr:uid="{00000000-0005-0000-0000-0000AF830000}"/>
    <cellStyle name="Separador de milhares 2 4 9 4 2" xfId="33562" xr:uid="{00000000-0005-0000-0000-0000B0830000}"/>
    <cellStyle name="Separador de milhares 2 4 9 4 2 2" xfId="33563" xr:uid="{00000000-0005-0000-0000-0000B1830000}"/>
    <cellStyle name="Separador de milhares 2 4 9 4 2 3" xfId="33564" xr:uid="{00000000-0005-0000-0000-0000B2830000}"/>
    <cellStyle name="Separador de milhares 2 4 9 4 3" xfId="33565" xr:uid="{00000000-0005-0000-0000-0000B3830000}"/>
    <cellStyle name="Separador de milhares 2 4 9 4 4" xfId="33566" xr:uid="{00000000-0005-0000-0000-0000B4830000}"/>
    <cellStyle name="Separador de milhares 2 4 9 5" xfId="33567" xr:uid="{00000000-0005-0000-0000-0000B5830000}"/>
    <cellStyle name="Separador de milhares 2 4 9 5 2" xfId="33568" xr:uid="{00000000-0005-0000-0000-0000B6830000}"/>
    <cellStyle name="Separador de milhares 2 4 9 5 2 2" xfId="33569" xr:uid="{00000000-0005-0000-0000-0000B7830000}"/>
    <cellStyle name="Separador de milhares 2 4 9 5 2 3" xfId="33570" xr:uid="{00000000-0005-0000-0000-0000B8830000}"/>
    <cellStyle name="Separador de milhares 2 4 9 5 3" xfId="33571" xr:uid="{00000000-0005-0000-0000-0000B9830000}"/>
    <cellStyle name="Separador de milhares 2 4 9 5 4" xfId="33572" xr:uid="{00000000-0005-0000-0000-0000BA830000}"/>
    <cellStyle name="Separador de milhares 2 4 9 6" xfId="33573" xr:uid="{00000000-0005-0000-0000-0000BB830000}"/>
    <cellStyle name="Separador de milhares 2 4 9 6 2" xfId="33574" xr:uid="{00000000-0005-0000-0000-0000BC830000}"/>
    <cellStyle name="Separador de milhares 2 4 9 6 3" xfId="33575" xr:uid="{00000000-0005-0000-0000-0000BD830000}"/>
    <cellStyle name="Separador de milhares 2 4 9 7" xfId="33576" xr:uid="{00000000-0005-0000-0000-0000BE830000}"/>
    <cellStyle name="Separador de milhares 2 4 9 8" xfId="33577" xr:uid="{00000000-0005-0000-0000-0000BF830000}"/>
    <cellStyle name="Separador de milhares 2 4 9 9" xfId="33578" xr:uid="{00000000-0005-0000-0000-0000C0830000}"/>
    <cellStyle name="Separador de milhares 2 5" xfId="33579" xr:uid="{00000000-0005-0000-0000-0000C1830000}"/>
    <cellStyle name="Separador de milhares 2 5 10" xfId="33580" xr:uid="{00000000-0005-0000-0000-0000C2830000}"/>
    <cellStyle name="Separador de milhares 2 5 11" xfId="33581" xr:uid="{00000000-0005-0000-0000-0000C3830000}"/>
    <cellStyle name="Separador de milhares 2 5 12" xfId="33582" xr:uid="{00000000-0005-0000-0000-0000C4830000}"/>
    <cellStyle name="Separador de milhares 2 5 13" xfId="43909" xr:uid="{00000000-0005-0000-0000-0000C5830000}"/>
    <cellStyle name="Separador de milhares 2 5 2" xfId="33583" xr:uid="{00000000-0005-0000-0000-0000C6830000}"/>
    <cellStyle name="Separador de milhares 2 5 2 10" xfId="33584" xr:uid="{00000000-0005-0000-0000-0000C7830000}"/>
    <cellStyle name="Separador de milhares 2 5 2 11" xfId="33585" xr:uid="{00000000-0005-0000-0000-0000C8830000}"/>
    <cellStyle name="Separador de milhares 2 5 2 12" xfId="33586" xr:uid="{00000000-0005-0000-0000-0000C9830000}"/>
    <cellStyle name="Separador de milhares 2 5 2 2" xfId="33587" xr:uid="{00000000-0005-0000-0000-0000CA830000}"/>
    <cellStyle name="Separador de milhares 2 5 2 2 2" xfId="33588" xr:uid="{00000000-0005-0000-0000-0000CB830000}"/>
    <cellStyle name="Separador de milhares 2 5 2 3" xfId="33589" xr:uid="{00000000-0005-0000-0000-0000CC830000}"/>
    <cellStyle name="Separador de milhares 2 5 2 3 10" xfId="33590" xr:uid="{00000000-0005-0000-0000-0000CD830000}"/>
    <cellStyle name="Separador de milhares 2 5 2 3 2" xfId="33591" xr:uid="{00000000-0005-0000-0000-0000CE830000}"/>
    <cellStyle name="Separador de milhares 2 5 2 3 2 2" xfId="33592" xr:uid="{00000000-0005-0000-0000-0000CF830000}"/>
    <cellStyle name="Separador de milhares 2 5 2 3 2 2 2" xfId="33593" xr:uid="{00000000-0005-0000-0000-0000D0830000}"/>
    <cellStyle name="Separador de milhares 2 5 2 3 2 2 2 2" xfId="33594" xr:uid="{00000000-0005-0000-0000-0000D1830000}"/>
    <cellStyle name="Separador de milhares 2 5 2 3 2 2 2 3" xfId="33595" xr:uid="{00000000-0005-0000-0000-0000D2830000}"/>
    <cellStyle name="Separador de milhares 2 5 2 3 2 2 3" xfId="33596" xr:uid="{00000000-0005-0000-0000-0000D3830000}"/>
    <cellStyle name="Separador de milhares 2 5 2 3 2 2 4" xfId="33597" xr:uid="{00000000-0005-0000-0000-0000D4830000}"/>
    <cellStyle name="Separador de milhares 2 5 2 3 2 3" xfId="33598" xr:uid="{00000000-0005-0000-0000-0000D5830000}"/>
    <cellStyle name="Separador de milhares 2 5 2 3 2 3 2" xfId="33599" xr:uid="{00000000-0005-0000-0000-0000D6830000}"/>
    <cellStyle name="Separador de milhares 2 5 2 3 2 3 2 2" xfId="33600" xr:uid="{00000000-0005-0000-0000-0000D7830000}"/>
    <cellStyle name="Separador de milhares 2 5 2 3 2 3 2 3" xfId="33601" xr:uid="{00000000-0005-0000-0000-0000D8830000}"/>
    <cellStyle name="Separador de milhares 2 5 2 3 2 3 3" xfId="33602" xr:uid="{00000000-0005-0000-0000-0000D9830000}"/>
    <cellStyle name="Separador de milhares 2 5 2 3 2 3 4" xfId="33603" xr:uid="{00000000-0005-0000-0000-0000DA830000}"/>
    <cellStyle name="Separador de milhares 2 5 2 3 2 4" xfId="33604" xr:uid="{00000000-0005-0000-0000-0000DB830000}"/>
    <cellStyle name="Separador de milhares 2 5 2 3 2 4 2" xfId="33605" xr:uid="{00000000-0005-0000-0000-0000DC830000}"/>
    <cellStyle name="Separador de milhares 2 5 2 3 2 4 2 2" xfId="33606" xr:uid="{00000000-0005-0000-0000-0000DD830000}"/>
    <cellStyle name="Separador de milhares 2 5 2 3 2 4 2 3" xfId="33607" xr:uid="{00000000-0005-0000-0000-0000DE830000}"/>
    <cellStyle name="Separador de milhares 2 5 2 3 2 4 3" xfId="33608" xr:uid="{00000000-0005-0000-0000-0000DF830000}"/>
    <cellStyle name="Separador de milhares 2 5 2 3 2 4 4" xfId="33609" xr:uid="{00000000-0005-0000-0000-0000E0830000}"/>
    <cellStyle name="Separador de milhares 2 5 2 3 2 5" xfId="33610" xr:uid="{00000000-0005-0000-0000-0000E1830000}"/>
    <cellStyle name="Separador de milhares 2 5 2 3 2 5 2" xfId="33611" xr:uid="{00000000-0005-0000-0000-0000E2830000}"/>
    <cellStyle name="Separador de milhares 2 5 2 3 2 5 3" xfId="33612" xr:uid="{00000000-0005-0000-0000-0000E3830000}"/>
    <cellStyle name="Separador de milhares 2 5 2 3 2 6" xfId="33613" xr:uid="{00000000-0005-0000-0000-0000E4830000}"/>
    <cellStyle name="Separador de milhares 2 5 2 3 2 7" xfId="33614" xr:uid="{00000000-0005-0000-0000-0000E5830000}"/>
    <cellStyle name="Separador de milhares 2 5 2 3 3" xfId="33615" xr:uid="{00000000-0005-0000-0000-0000E6830000}"/>
    <cellStyle name="Separador de milhares 2 5 2 3 4" xfId="33616" xr:uid="{00000000-0005-0000-0000-0000E7830000}"/>
    <cellStyle name="Separador de milhares 2 5 2 3 4 2" xfId="33617" xr:uid="{00000000-0005-0000-0000-0000E8830000}"/>
    <cellStyle name="Separador de milhares 2 5 2 3 4 2 2" xfId="33618" xr:uid="{00000000-0005-0000-0000-0000E9830000}"/>
    <cellStyle name="Separador de milhares 2 5 2 3 4 2 3" xfId="33619" xr:uid="{00000000-0005-0000-0000-0000EA830000}"/>
    <cellStyle name="Separador de milhares 2 5 2 3 4 3" xfId="33620" xr:uid="{00000000-0005-0000-0000-0000EB830000}"/>
    <cellStyle name="Separador de milhares 2 5 2 3 4 4" xfId="33621" xr:uid="{00000000-0005-0000-0000-0000EC830000}"/>
    <cellStyle name="Separador de milhares 2 5 2 3 5" xfId="33622" xr:uid="{00000000-0005-0000-0000-0000ED830000}"/>
    <cellStyle name="Separador de milhares 2 5 2 3 5 2" xfId="33623" xr:uid="{00000000-0005-0000-0000-0000EE830000}"/>
    <cellStyle name="Separador de milhares 2 5 2 3 5 2 2" xfId="33624" xr:uid="{00000000-0005-0000-0000-0000EF830000}"/>
    <cellStyle name="Separador de milhares 2 5 2 3 5 2 3" xfId="33625" xr:uid="{00000000-0005-0000-0000-0000F0830000}"/>
    <cellStyle name="Separador de milhares 2 5 2 3 5 3" xfId="33626" xr:uid="{00000000-0005-0000-0000-0000F1830000}"/>
    <cellStyle name="Separador de milhares 2 5 2 3 5 4" xfId="33627" xr:uid="{00000000-0005-0000-0000-0000F2830000}"/>
    <cellStyle name="Separador de milhares 2 5 2 3 6" xfId="33628" xr:uid="{00000000-0005-0000-0000-0000F3830000}"/>
    <cellStyle name="Separador de milhares 2 5 2 3 6 2" xfId="33629" xr:uid="{00000000-0005-0000-0000-0000F4830000}"/>
    <cellStyle name="Separador de milhares 2 5 2 3 6 2 2" xfId="33630" xr:uid="{00000000-0005-0000-0000-0000F5830000}"/>
    <cellStyle name="Separador de milhares 2 5 2 3 6 2 3" xfId="33631" xr:uid="{00000000-0005-0000-0000-0000F6830000}"/>
    <cellStyle name="Separador de milhares 2 5 2 3 6 3" xfId="33632" xr:uid="{00000000-0005-0000-0000-0000F7830000}"/>
    <cellStyle name="Separador de milhares 2 5 2 3 6 4" xfId="33633" xr:uid="{00000000-0005-0000-0000-0000F8830000}"/>
    <cellStyle name="Separador de milhares 2 5 2 3 7" xfId="33634" xr:uid="{00000000-0005-0000-0000-0000F9830000}"/>
    <cellStyle name="Separador de milhares 2 5 2 3 7 2" xfId="33635" xr:uid="{00000000-0005-0000-0000-0000FA830000}"/>
    <cellStyle name="Separador de milhares 2 5 2 3 7 3" xfId="33636" xr:uid="{00000000-0005-0000-0000-0000FB830000}"/>
    <cellStyle name="Separador de milhares 2 5 2 3 8" xfId="33637" xr:uid="{00000000-0005-0000-0000-0000FC830000}"/>
    <cellStyle name="Separador de milhares 2 5 2 3 9" xfId="33638" xr:uid="{00000000-0005-0000-0000-0000FD830000}"/>
    <cellStyle name="Separador de milhares 2 5 2 4" xfId="33639" xr:uid="{00000000-0005-0000-0000-0000FE830000}"/>
    <cellStyle name="Separador de milhares 2 5 2 4 2" xfId="33640" xr:uid="{00000000-0005-0000-0000-0000FF830000}"/>
    <cellStyle name="Separador de milhares 2 5 2 4 2 2" xfId="33641" xr:uid="{00000000-0005-0000-0000-000000840000}"/>
    <cellStyle name="Separador de milhares 2 5 2 4 2 2 2" xfId="33642" xr:uid="{00000000-0005-0000-0000-000001840000}"/>
    <cellStyle name="Separador de milhares 2 5 2 4 2 2 2 2" xfId="33643" xr:uid="{00000000-0005-0000-0000-000002840000}"/>
    <cellStyle name="Separador de milhares 2 5 2 4 2 2 2 3" xfId="33644" xr:uid="{00000000-0005-0000-0000-000003840000}"/>
    <cellStyle name="Separador de milhares 2 5 2 4 2 2 3" xfId="33645" xr:uid="{00000000-0005-0000-0000-000004840000}"/>
    <cellStyle name="Separador de milhares 2 5 2 4 2 2 4" xfId="33646" xr:uid="{00000000-0005-0000-0000-000005840000}"/>
    <cellStyle name="Separador de milhares 2 5 2 4 2 3" xfId="33647" xr:uid="{00000000-0005-0000-0000-000006840000}"/>
    <cellStyle name="Separador de milhares 2 5 2 4 2 3 2" xfId="33648" xr:uid="{00000000-0005-0000-0000-000007840000}"/>
    <cellStyle name="Separador de milhares 2 5 2 4 2 3 2 2" xfId="33649" xr:uid="{00000000-0005-0000-0000-000008840000}"/>
    <cellStyle name="Separador de milhares 2 5 2 4 2 3 2 3" xfId="33650" xr:uid="{00000000-0005-0000-0000-000009840000}"/>
    <cellStyle name="Separador de milhares 2 5 2 4 2 3 3" xfId="33651" xr:uid="{00000000-0005-0000-0000-00000A840000}"/>
    <cellStyle name="Separador de milhares 2 5 2 4 2 3 4" xfId="33652" xr:uid="{00000000-0005-0000-0000-00000B840000}"/>
    <cellStyle name="Separador de milhares 2 5 2 4 2 4" xfId="33653" xr:uid="{00000000-0005-0000-0000-00000C840000}"/>
    <cellStyle name="Separador de milhares 2 5 2 4 2 4 2" xfId="33654" xr:uid="{00000000-0005-0000-0000-00000D840000}"/>
    <cellStyle name="Separador de milhares 2 5 2 4 2 4 2 2" xfId="33655" xr:uid="{00000000-0005-0000-0000-00000E840000}"/>
    <cellStyle name="Separador de milhares 2 5 2 4 2 4 2 3" xfId="33656" xr:uid="{00000000-0005-0000-0000-00000F840000}"/>
    <cellStyle name="Separador de milhares 2 5 2 4 2 4 3" xfId="33657" xr:uid="{00000000-0005-0000-0000-000010840000}"/>
    <cellStyle name="Separador de milhares 2 5 2 4 2 4 4" xfId="33658" xr:uid="{00000000-0005-0000-0000-000011840000}"/>
    <cellStyle name="Separador de milhares 2 5 2 4 2 5" xfId="33659" xr:uid="{00000000-0005-0000-0000-000012840000}"/>
    <cellStyle name="Separador de milhares 2 5 2 4 2 5 2" xfId="33660" xr:uid="{00000000-0005-0000-0000-000013840000}"/>
    <cellStyle name="Separador de milhares 2 5 2 4 2 5 3" xfId="33661" xr:uid="{00000000-0005-0000-0000-000014840000}"/>
    <cellStyle name="Separador de milhares 2 5 2 4 2 6" xfId="33662" xr:uid="{00000000-0005-0000-0000-000015840000}"/>
    <cellStyle name="Separador de milhares 2 5 2 4 2 7" xfId="33663" xr:uid="{00000000-0005-0000-0000-000016840000}"/>
    <cellStyle name="Separador de milhares 2 5 2 4 3" xfId="33664" xr:uid="{00000000-0005-0000-0000-000017840000}"/>
    <cellStyle name="Separador de milhares 2 5 2 4 3 2" xfId="33665" xr:uid="{00000000-0005-0000-0000-000018840000}"/>
    <cellStyle name="Separador de milhares 2 5 2 4 3 2 2" xfId="33666" xr:uid="{00000000-0005-0000-0000-000019840000}"/>
    <cellStyle name="Separador de milhares 2 5 2 4 3 2 3" xfId="33667" xr:uid="{00000000-0005-0000-0000-00001A840000}"/>
    <cellStyle name="Separador de milhares 2 5 2 4 3 3" xfId="33668" xr:uid="{00000000-0005-0000-0000-00001B840000}"/>
    <cellStyle name="Separador de milhares 2 5 2 4 3 4" xfId="33669" xr:uid="{00000000-0005-0000-0000-00001C840000}"/>
    <cellStyle name="Separador de milhares 2 5 2 4 4" xfId="33670" xr:uid="{00000000-0005-0000-0000-00001D840000}"/>
    <cellStyle name="Separador de milhares 2 5 2 4 4 2" xfId="33671" xr:uid="{00000000-0005-0000-0000-00001E840000}"/>
    <cellStyle name="Separador de milhares 2 5 2 4 4 2 2" xfId="33672" xr:uid="{00000000-0005-0000-0000-00001F840000}"/>
    <cellStyle name="Separador de milhares 2 5 2 4 4 2 3" xfId="33673" xr:uid="{00000000-0005-0000-0000-000020840000}"/>
    <cellStyle name="Separador de milhares 2 5 2 4 4 3" xfId="33674" xr:uid="{00000000-0005-0000-0000-000021840000}"/>
    <cellStyle name="Separador de milhares 2 5 2 4 4 4" xfId="33675" xr:uid="{00000000-0005-0000-0000-000022840000}"/>
    <cellStyle name="Separador de milhares 2 5 2 4 5" xfId="33676" xr:uid="{00000000-0005-0000-0000-000023840000}"/>
    <cellStyle name="Separador de milhares 2 5 2 4 5 2" xfId="33677" xr:uid="{00000000-0005-0000-0000-000024840000}"/>
    <cellStyle name="Separador de milhares 2 5 2 4 5 2 2" xfId="33678" xr:uid="{00000000-0005-0000-0000-000025840000}"/>
    <cellStyle name="Separador de milhares 2 5 2 4 5 2 3" xfId="33679" xr:uid="{00000000-0005-0000-0000-000026840000}"/>
    <cellStyle name="Separador de milhares 2 5 2 4 5 3" xfId="33680" xr:uid="{00000000-0005-0000-0000-000027840000}"/>
    <cellStyle name="Separador de milhares 2 5 2 4 5 4" xfId="33681" xr:uid="{00000000-0005-0000-0000-000028840000}"/>
    <cellStyle name="Separador de milhares 2 5 2 4 6" xfId="33682" xr:uid="{00000000-0005-0000-0000-000029840000}"/>
    <cellStyle name="Separador de milhares 2 5 2 4 6 2" xfId="33683" xr:uid="{00000000-0005-0000-0000-00002A840000}"/>
    <cellStyle name="Separador de milhares 2 5 2 4 6 3" xfId="33684" xr:uid="{00000000-0005-0000-0000-00002B840000}"/>
    <cellStyle name="Separador de milhares 2 5 2 4 7" xfId="33685" xr:uid="{00000000-0005-0000-0000-00002C840000}"/>
    <cellStyle name="Separador de milhares 2 5 2 4 8" xfId="33686" xr:uid="{00000000-0005-0000-0000-00002D840000}"/>
    <cellStyle name="Separador de milhares 2 5 2 4 9" xfId="33687" xr:uid="{00000000-0005-0000-0000-00002E840000}"/>
    <cellStyle name="Separador de milhares 2 5 2 5" xfId="33688" xr:uid="{00000000-0005-0000-0000-00002F840000}"/>
    <cellStyle name="Separador de milhares 2 5 2 5 2" xfId="33689" xr:uid="{00000000-0005-0000-0000-000030840000}"/>
    <cellStyle name="Separador de milhares 2 5 2 5 2 2" xfId="33690" xr:uid="{00000000-0005-0000-0000-000031840000}"/>
    <cellStyle name="Separador de milhares 2 5 2 5 2 2 2" xfId="33691" xr:uid="{00000000-0005-0000-0000-000032840000}"/>
    <cellStyle name="Separador de milhares 2 5 2 5 2 2 3" xfId="33692" xr:uid="{00000000-0005-0000-0000-000033840000}"/>
    <cellStyle name="Separador de milhares 2 5 2 5 2 3" xfId="33693" xr:uid="{00000000-0005-0000-0000-000034840000}"/>
    <cellStyle name="Separador de milhares 2 5 2 5 2 4" xfId="33694" xr:uid="{00000000-0005-0000-0000-000035840000}"/>
    <cellStyle name="Separador de milhares 2 5 2 5 3" xfId="33695" xr:uid="{00000000-0005-0000-0000-000036840000}"/>
    <cellStyle name="Separador de milhares 2 5 2 5 3 2" xfId="33696" xr:uid="{00000000-0005-0000-0000-000037840000}"/>
    <cellStyle name="Separador de milhares 2 5 2 5 3 2 2" xfId="33697" xr:uid="{00000000-0005-0000-0000-000038840000}"/>
    <cellStyle name="Separador de milhares 2 5 2 5 3 2 3" xfId="33698" xr:uid="{00000000-0005-0000-0000-000039840000}"/>
    <cellStyle name="Separador de milhares 2 5 2 5 3 3" xfId="33699" xr:uid="{00000000-0005-0000-0000-00003A840000}"/>
    <cellStyle name="Separador de milhares 2 5 2 5 3 4" xfId="33700" xr:uid="{00000000-0005-0000-0000-00003B840000}"/>
    <cellStyle name="Separador de milhares 2 5 2 5 4" xfId="33701" xr:uid="{00000000-0005-0000-0000-00003C840000}"/>
    <cellStyle name="Separador de milhares 2 5 2 5 4 2" xfId="33702" xr:uid="{00000000-0005-0000-0000-00003D840000}"/>
    <cellStyle name="Separador de milhares 2 5 2 5 4 2 2" xfId="33703" xr:uid="{00000000-0005-0000-0000-00003E840000}"/>
    <cellStyle name="Separador de milhares 2 5 2 5 4 2 3" xfId="33704" xr:uid="{00000000-0005-0000-0000-00003F840000}"/>
    <cellStyle name="Separador de milhares 2 5 2 5 4 3" xfId="33705" xr:uid="{00000000-0005-0000-0000-000040840000}"/>
    <cellStyle name="Separador de milhares 2 5 2 5 4 4" xfId="33706" xr:uid="{00000000-0005-0000-0000-000041840000}"/>
    <cellStyle name="Separador de milhares 2 5 2 5 5" xfId="33707" xr:uid="{00000000-0005-0000-0000-000042840000}"/>
    <cellStyle name="Separador de milhares 2 5 2 5 5 2" xfId="33708" xr:uid="{00000000-0005-0000-0000-000043840000}"/>
    <cellStyle name="Separador de milhares 2 5 2 5 5 3" xfId="33709" xr:uid="{00000000-0005-0000-0000-000044840000}"/>
    <cellStyle name="Separador de milhares 2 5 2 5 6" xfId="33710" xr:uid="{00000000-0005-0000-0000-000045840000}"/>
    <cellStyle name="Separador de milhares 2 5 2 5 7" xfId="33711" xr:uid="{00000000-0005-0000-0000-000046840000}"/>
    <cellStyle name="Separador de milhares 2 5 2 6" xfId="33712" xr:uid="{00000000-0005-0000-0000-000047840000}"/>
    <cellStyle name="Separador de milhares 2 5 2 6 2" xfId="33713" xr:uid="{00000000-0005-0000-0000-000048840000}"/>
    <cellStyle name="Separador de milhares 2 5 2 6 2 2" xfId="33714" xr:uid="{00000000-0005-0000-0000-000049840000}"/>
    <cellStyle name="Separador de milhares 2 5 2 6 2 3" xfId="33715" xr:uid="{00000000-0005-0000-0000-00004A840000}"/>
    <cellStyle name="Separador de milhares 2 5 2 6 3" xfId="33716" xr:uid="{00000000-0005-0000-0000-00004B840000}"/>
    <cellStyle name="Separador de milhares 2 5 2 6 4" xfId="33717" xr:uid="{00000000-0005-0000-0000-00004C840000}"/>
    <cellStyle name="Separador de milhares 2 5 2 7" xfId="33718" xr:uid="{00000000-0005-0000-0000-00004D840000}"/>
    <cellStyle name="Separador de milhares 2 5 2 7 2" xfId="33719" xr:uid="{00000000-0005-0000-0000-00004E840000}"/>
    <cellStyle name="Separador de milhares 2 5 2 7 2 2" xfId="33720" xr:uid="{00000000-0005-0000-0000-00004F840000}"/>
    <cellStyle name="Separador de milhares 2 5 2 7 2 3" xfId="33721" xr:uid="{00000000-0005-0000-0000-000050840000}"/>
    <cellStyle name="Separador de milhares 2 5 2 7 3" xfId="33722" xr:uid="{00000000-0005-0000-0000-000051840000}"/>
    <cellStyle name="Separador de milhares 2 5 2 7 4" xfId="33723" xr:uid="{00000000-0005-0000-0000-000052840000}"/>
    <cellStyle name="Separador de milhares 2 5 2 8" xfId="33724" xr:uid="{00000000-0005-0000-0000-000053840000}"/>
    <cellStyle name="Separador de milhares 2 5 2 8 2" xfId="33725" xr:uid="{00000000-0005-0000-0000-000054840000}"/>
    <cellStyle name="Separador de milhares 2 5 2 8 2 2" xfId="33726" xr:uid="{00000000-0005-0000-0000-000055840000}"/>
    <cellStyle name="Separador de milhares 2 5 2 8 2 3" xfId="33727" xr:uid="{00000000-0005-0000-0000-000056840000}"/>
    <cellStyle name="Separador de milhares 2 5 2 8 3" xfId="33728" xr:uid="{00000000-0005-0000-0000-000057840000}"/>
    <cellStyle name="Separador de milhares 2 5 2 8 4" xfId="33729" xr:uid="{00000000-0005-0000-0000-000058840000}"/>
    <cellStyle name="Separador de milhares 2 5 2 9" xfId="33730" xr:uid="{00000000-0005-0000-0000-000059840000}"/>
    <cellStyle name="Separador de milhares 2 5 2 9 2" xfId="33731" xr:uid="{00000000-0005-0000-0000-00005A840000}"/>
    <cellStyle name="Separador de milhares 2 5 2 9 3" xfId="33732" xr:uid="{00000000-0005-0000-0000-00005B840000}"/>
    <cellStyle name="Separador de milhares 2 5 3" xfId="33733" xr:uid="{00000000-0005-0000-0000-00005C840000}"/>
    <cellStyle name="Separador de milhares 2 5 3 10" xfId="33734" xr:uid="{00000000-0005-0000-0000-00005D840000}"/>
    <cellStyle name="Separador de milhares 2 5 3 11" xfId="43910" xr:uid="{00000000-0005-0000-0000-00005E840000}"/>
    <cellStyle name="Separador de milhares 2 5 3 2" xfId="33735" xr:uid="{00000000-0005-0000-0000-00005F840000}"/>
    <cellStyle name="Separador de milhares 2 5 3 2 2" xfId="33736" xr:uid="{00000000-0005-0000-0000-000060840000}"/>
    <cellStyle name="Separador de milhares 2 5 3 2 2 2" xfId="33737" xr:uid="{00000000-0005-0000-0000-000061840000}"/>
    <cellStyle name="Separador de milhares 2 5 3 2 2 2 2" xfId="33738" xr:uid="{00000000-0005-0000-0000-000062840000}"/>
    <cellStyle name="Separador de milhares 2 5 3 2 2 2 2 2" xfId="33739" xr:uid="{00000000-0005-0000-0000-000063840000}"/>
    <cellStyle name="Separador de milhares 2 5 3 2 2 2 2 3" xfId="33740" xr:uid="{00000000-0005-0000-0000-000064840000}"/>
    <cellStyle name="Separador de milhares 2 5 3 2 2 2 3" xfId="33741" xr:uid="{00000000-0005-0000-0000-000065840000}"/>
    <cellStyle name="Separador de milhares 2 5 3 2 2 2 4" xfId="33742" xr:uid="{00000000-0005-0000-0000-000066840000}"/>
    <cellStyle name="Separador de milhares 2 5 3 2 2 3" xfId="33743" xr:uid="{00000000-0005-0000-0000-000067840000}"/>
    <cellStyle name="Separador de milhares 2 5 3 2 2 3 2" xfId="33744" xr:uid="{00000000-0005-0000-0000-000068840000}"/>
    <cellStyle name="Separador de milhares 2 5 3 2 2 3 2 2" xfId="33745" xr:uid="{00000000-0005-0000-0000-000069840000}"/>
    <cellStyle name="Separador de milhares 2 5 3 2 2 3 2 3" xfId="33746" xr:uid="{00000000-0005-0000-0000-00006A840000}"/>
    <cellStyle name="Separador de milhares 2 5 3 2 2 3 3" xfId="33747" xr:uid="{00000000-0005-0000-0000-00006B840000}"/>
    <cellStyle name="Separador de milhares 2 5 3 2 2 3 4" xfId="33748" xr:uid="{00000000-0005-0000-0000-00006C840000}"/>
    <cellStyle name="Separador de milhares 2 5 3 2 2 4" xfId="33749" xr:uid="{00000000-0005-0000-0000-00006D840000}"/>
    <cellStyle name="Separador de milhares 2 5 3 2 2 4 2" xfId="33750" xr:uid="{00000000-0005-0000-0000-00006E840000}"/>
    <cellStyle name="Separador de milhares 2 5 3 2 2 4 2 2" xfId="33751" xr:uid="{00000000-0005-0000-0000-00006F840000}"/>
    <cellStyle name="Separador de milhares 2 5 3 2 2 4 2 3" xfId="33752" xr:uid="{00000000-0005-0000-0000-000070840000}"/>
    <cellStyle name="Separador de milhares 2 5 3 2 2 4 3" xfId="33753" xr:uid="{00000000-0005-0000-0000-000071840000}"/>
    <cellStyle name="Separador de milhares 2 5 3 2 2 4 4" xfId="33754" xr:uid="{00000000-0005-0000-0000-000072840000}"/>
    <cellStyle name="Separador de milhares 2 5 3 2 2 5" xfId="33755" xr:uid="{00000000-0005-0000-0000-000073840000}"/>
    <cellStyle name="Separador de milhares 2 5 3 2 2 5 2" xfId="33756" xr:uid="{00000000-0005-0000-0000-000074840000}"/>
    <cellStyle name="Separador de milhares 2 5 3 2 2 5 3" xfId="33757" xr:uid="{00000000-0005-0000-0000-000075840000}"/>
    <cellStyle name="Separador de milhares 2 5 3 2 2 6" xfId="33758" xr:uid="{00000000-0005-0000-0000-000076840000}"/>
    <cellStyle name="Separador de milhares 2 5 3 2 2 7" xfId="33759" xr:uid="{00000000-0005-0000-0000-000077840000}"/>
    <cellStyle name="Separador de milhares 2 5 3 2 3" xfId="33760" xr:uid="{00000000-0005-0000-0000-000078840000}"/>
    <cellStyle name="Separador de milhares 2 5 3 2 3 2" xfId="33761" xr:uid="{00000000-0005-0000-0000-000079840000}"/>
    <cellStyle name="Separador de milhares 2 5 3 2 3 2 2" xfId="33762" xr:uid="{00000000-0005-0000-0000-00007A840000}"/>
    <cellStyle name="Separador de milhares 2 5 3 2 3 2 3" xfId="33763" xr:uid="{00000000-0005-0000-0000-00007B840000}"/>
    <cellStyle name="Separador de milhares 2 5 3 2 3 3" xfId="33764" xr:uid="{00000000-0005-0000-0000-00007C840000}"/>
    <cellStyle name="Separador de milhares 2 5 3 2 3 4" xfId="33765" xr:uid="{00000000-0005-0000-0000-00007D840000}"/>
    <cellStyle name="Separador de milhares 2 5 3 2 4" xfId="33766" xr:uid="{00000000-0005-0000-0000-00007E840000}"/>
    <cellStyle name="Separador de milhares 2 5 3 2 4 2" xfId="33767" xr:uid="{00000000-0005-0000-0000-00007F840000}"/>
    <cellStyle name="Separador de milhares 2 5 3 2 4 2 2" xfId="33768" xr:uid="{00000000-0005-0000-0000-000080840000}"/>
    <cellStyle name="Separador de milhares 2 5 3 2 4 2 3" xfId="33769" xr:uid="{00000000-0005-0000-0000-000081840000}"/>
    <cellStyle name="Separador de milhares 2 5 3 2 4 3" xfId="33770" xr:uid="{00000000-0005-0000-0000-000082840000}"/>
    <cellStyle name="Separador de milhares 2 5 3 2 4 4" xfId="33771" xr:uid="{00000000-0005-0000-0000-000083840000}"/>
    <cellStyle name="Separador de milhares 2 5 3 2 5" xfId="33772" xr:uid="{00000000-0005-0000-0000-000084840000}"/>
    <cellStyle name="Separador de milhares 2 5 3 2 5 2" xfId="33773" xr:uid="{00000000-0005-0000-0000-000085840000}"/>
    <cellStyle name="Separador de milhares 2 5 3 2 5 2 2" xfId="33774" xr:uid="{00000000-0005-0000-0000-000086840000}"/>
    <cellStyle name="Separador de milhares 2 5 3 2 5 2 3" xfId="33775" xr:uid="{00000000-0005-0000-0000-000087840000}"/>
    <cellStyle name="Separador de milhares 2 5 3 2 5 3" xfId="33776" xr:uid="{00000000-0005-0000-0000-000088840000}"/>
    <cellStyle name="Separador de milhares 2 5 3 2 5 4" xfId="33777" xr:uid="{00000000-0005-0000-0000-000089840000}"/>
    <cellStyle name="Separador de milhares 2 5 3 2 6" xfId="33778" xr:uid="{00000000-0005-0000-0000-00008A840000}"/>
    <cellStyle name="Separador de milhares 2 5 3 2 6 2" xfId="33779" xr:uid="{00000000-0005-0000-0000-00008B840000}"/>
    <cellStyle name="Separador de milhares 2 5 3 2 6 3" xfId="33780" xr:uid="{00000000-0005-0000-0000-00008C840000}"/>
    <cellStyle name="Separador de milhares 2 5 3 2 7" xfId="33781" xr:uid="{00000000-0005-0000-0000-00008D840000}"/>
    <cellStyle name="Separador de milhares 2 5 3 2 8" xfId="33782" xr:uid="{00000000-0005-0000-0000-00008E840000}"/>
    <cellStyle name="Separador de milhares 2 5 3 2 9" xfId="33783" xr:uid="{00000000-0005-0000-0000-00008F840000}"/>
    <cellStyle name="Separador de milhares 2 5 3 3" xfId="33784" xr:uid="{00000000-0005-0000-0000-000090840000}"/>
    <cellStyle name="Separador de milhares 2 5 3 3 2" xfId="33785" xr:uid="{00000000-0005-0000-0000-000091840000}"/>
    <cellStyle name="Separador de milhares 2 5 3 3 2 2" xfId="33786" xr:uid="{00000000-0005-0000-0000-000092840000}"/>
    <cellStyle name="Separador de milhares 2 5 3 3 2 2 2" xfId="33787" xr:uid="{00000000-0005-0000-0000-000093840000}"/>
    <cellStyle name="Separador de milhares 2 5 3 3 2 2 3" xfId="33788" xr:uid="{00000000-0005-0000-0000-000094840000}"/>
    <cellStyle name="Separador de milhares 2 5 3 3 2 3" xfId="33789" xr:uid="{00000000-0005-0000-0000-000095840000}"/>
    <cellStyle name="Separador de milhares 2 5 3 3 2 4" xfId="33790" xr:uid="{00000000-0005-0000-0000-000096840000}"/>
    <cellStyle name="Separador de milhares 2 5 3 3 3" xfId="33791" xr:uid="{00000000-0005-0000-0000-000097840000}"/>
    <cellStyle name="Separador de milhares 2 5 3 3 3 2" xfId="33792" xr:uid="{00000000-0005-0000-0000-000098840000}"/>
    <cellStyle name="Separador de milhares 2 5 3 3 3 2 2" xfId="33793" xr:uid="{00000000-0005-0000-0000-000099840000}"/>
    <cellStyle name="Separador de milhares 2 5 3 3 3 2 3" xfId="33794" xr:uid="{00000000-0005-0000-0000-00009A840000}"/>
    <cellStyle name="Separador de milhares 2 5 3 3 3 3" xfId="33795" xr:uid="{00000000-0005-0000-0000-00009B840000}"/>
    <cellStyle name="Separador de milhares 2 5 3 3 3 4" xfId="33796" xr:uid="{00000000-0005-0000-0000-00009C840000}"/>
    <cellStyle name="Separador de milhares 2 5 3 3 4" xfId="33797" xr:uid="{00000000-0005-0000-0000-00009D840000}"/>
    <cellStyle name="Separador de milhares 2 5 3 3 4 2" xfId="33798" xr:uid="{00000000-0005-0000-0000-00009E840000}"/>
    <cellStyle name="Separador de milhares 2 5 3 3 4 2 2" xfId="33799" xr:uid="{00000000-0005-0000-0000-00009F840000}"/>
    <cellStyle name="Separador de milhares 2 5 3 3 4 2 3" xfId="33800" xr:uid="{00000000-0005-0000-0000-0000A0840000}"/>
    <cellStyle name="Separador de milhares 2 5 3 3 4 3" xfId="33801" xr:uid="{00000000-0005-0000-0000-0000A1840000}"/>
    <cellStyle name="Separador de milhares 2 5 3 3 4 4" xfId="33802" xr:uid="{00000000-0005-0000-0000-0000A2840000}"/>
    <cellStyle name="Separador de milhares 2 5 3 3 5" xfId="33803" xr:uid="{00000000-0005-0000-0000-0000A3840000}"/>
    <cellStyle name="Separador de milhares 2 5 3 3 5 2" xfId="33804" xr:uid="{00000000-0005-0000-0000-0000A4840000}"/>
    <cellStyle name="Separador de milhares 2 5 3 3 5 3" xfId="33805" xr:uid="{00000000-0005-0000-0000-0000A5840000}"/>
    <cellStyle name="Separador de milhares 2 5 3 3 6" xfId="33806" xr:uid="{00000000-0005-0000-0000-0000A6840000}"/>
    <cellStyle name="Separador de milhares 2 5 3 3 7" xfId="33807" xr:uid="{00000000-0005-0000-0000-0000A7840000}"/>
    <cellStyle name="Separador de milhares 2 5 3 3 8" xfId="33808" xr:uid="{00000000-0005-0000-0000-0000A8840000}"/>
    <cellStyle name="Separador de milhares 2 5 3 4" xfId="33809" xr:uid="{00000000-0005-0000-0000-0000A9840000}"/>
    <cellStyle name="Separador de milhares 2 5 3 4 2" xfId="33810" xr:uid="{00000000-0005-0000-0000-0000AA840000}"/>
    <cellStyle name="Separador de milhares 2 5 3 4 2 2" xfId="33811" xr:uid="{00000000-0005-0000-0000-0000AB840000}"/>
    <cellStyle name="Separador de milhares 2 5 3 4 2 3" xfId="33812" xr:uid="{00000000-0005-0000-0000-0000AC840000}"/>
    <cellStyle name="Separador de milhares 2 5 3 4 3" xfId="33813" xr:uid="{00000000-0005-0000-0000-0000AD840000}"/>
    <cellStyle name="Separador de milhares 2 5 3 4 4" xfId="33814" xr:uid="{00000000-0005-0000-0000-0000AE840000}"/>
    <cellStyle name="Separador de milhares 2 5 3 5" xfId="33815" xr:uid="{00000000-0005-0000-0000-0000AF840000}"/>
    <cellStyle name="Separador de milhares 2 5 3 5 2" xfId="33816" xr:uid="{00000000-0005-0000-0000-0000B0840000}"/>
    <cellStyle name="Separador de milhares 2 5 3 5 2 2" xfId="33817" xr:uid="{00000000-0005-0000-0000-0000B1840000}"/>
    <cellStyle name="Separador de milhares 2 5 3 5 2 3" xfId="33818" xr:uid="{00000000-0005-0000-0000-0000B2840000}"/>
    <cellStyle name="Separador de milhares 2 5 3 5 3" xfId="33819" xr:uid="{00000000-0005-0000-0000-0000B3840000}"/>
    <cellStyle name="Separador de milhares 2 5 3 5 4" xfId="33820" xr:uid="{00000000-0005-0000-0000-0000B4840000}"/>
    <cellStyle name="Separador de milhares 2 5 3 6" xfId="33821" xr:uid="{00000000-0005-0000-0000-0000B5840000}"/>
    <cellStyle name="Separador de milhares 2 5 3 6 2" xfId="33822" xr:uid="{00000000-0005-0000-0000-0000B6840000}"/>
    <cellStyle name="Separador de milhares 2 5 3 6 2 2" xfId="33823" xr:uid="{00000000-0005-0000-0000-0000B7840000}"/>
    <cellStyle name="Separador de milhares 2 5 3 6 2 3" xfId="33824" xr:uid="{00000000-0005-0000-0000-0000B8840000}"/>
    <cellStyle name="Separador de milhares 2 5 3 6 3" xfId="33825" xr:uid="{00000000-0005-0000-0000-0000B9840000}"/>
    <cellStyle name="Separador de milhares 2 5 3 6 4" xfId="33826" xr:uid="{00000000-0005-0000-0000-0000BA840000}"/>
    <cellStyle name="Separador de milhares 2 5 3 7" xfId="33827" xr:uid="{00000000-0005-0000-0000-0000BB840000}"/>
    <cellStyle name="Separador de milhares 2 5 3 7 2" xfId="33828" xr:uid="{00000000-0005-0000-0000-0000BC840000}"/>
    <cellStyle name="Separador de milhares 2 5 3 7 3" xfId="33829" xr:uid="{00000000-0005-0000-0000-0000BD840000}"/>
    <cellStyle name="Separador de milhares 2 5 3 8" xfId="33830" xr:uid="{00000000-0005-0000-0000-0000BE840000}"/>
    <cellStyle name="Separador de milhares 2 5 3 9" xfId="33831" xr:uid="{00000000-0005-0000-0000-0000BF840000}"/>
    <cellStyle name="Separador de milhares 2 5 4" xfId="33832" xr:uid="{00000000-0005-0000-0000-0000C0840000}"/>
    <cellStyle name="Separador de milhares 2 5 4 2" xfId="33833" xr:uid="{00000000-0005-0000-0000-0000C1840000}"/>
    <cellStyle name="Separador de milhares 2 5 4 2 2" xfId="33834" xr:uid="{00000000-0005-0000-0000-0000C2840000}"/>
    <cellStyle name="Separador de milhares 2 5 5" xfId="33835" xr:uid="{00000000-0005-0000-0000-0000C3840000}"/>
    <cellStyle name="Separador de milhares 2 5 5 10" xfId="33836" xr:uid="{00000000-0005-0000-0000-0000C4840000}"/>
    <cellStyle name="Separador de milhares 2 5 5 2" xfId="33837" xr:uid="{00000000-0005-0000-0000-0000C5840000}"/>
    <cellStyle name="Separador de milhares 2 5 5 2 2" xfId="33838" xr:uid="{00000000-0005-0000-0000-0000C6840000}"/>
    <cellStyle name="Separador de milhares 2 5 5 2 2 2" xfId="33839" xr:uid="{00000000-0005-0000-0000-0000C7840000}"/>
    <cellStyle name="Separador de milhares 2 5 5 2 2 2 2" xfId="33840" xr:uid="{00000000-0005-0000-0000-0000C8840000}"/>
    <cellStyle name="Separador de milhares 2 5 5 2 2 2 3" xfId="33841" xr:uid="{00000000-0005-0000-0000-0000C9840000}"/>
    <cellStyle name="Separador de milhares 2 5 5 2 2 3" xfId="33842" xr:uid="{00000000-0005-0000-0000-0000CA840000}"/>
    <cellStyle name="Separador de milhares 2 5 5 2 2 4" xfId="33843" xr:uid="{00000000-0005-0000-0000-0000CB840000}"/>
    <cellStyle name="Separador de milhares 2 5 5 2 3" xfId="33844" xr:uid="{00000000-0005-0000-0000-0000CC840000}"/>
    <cellStyle name="Separador de milhares 2 5 5 2 3 2" xfId="33845" xr:uid="{00000000-0005-0000-0000-0000CD840000}"/>
    <cellStyle name="Separador de milhares 2 5 5 2 3 2 2" xfId="33846" xr:uid="{00000000-0005-0000-0000-0000CE840000}"/>
    <cellStyle name="Separador de milhares 2 5 5 2 3 2 3" xfId="33847" xr:uid="{00000000-0005-0000-0000-0000CF840000}"/>
    <cellStyle name="Separador de milhares 2 5 5 2 3 3" xfId="33848" xr:uid="{00000000-0005-0000-0000-0000D0840000}"/>
    <cellStyle name="Separador de milhares 2 5 5 2 3 4" xfId="33849" xr:uid="{00000000-0005-0000-0000-0000D1840000}"/>
    <cellStyle name="Separador de milhares 2 5 5 2 4" xfId="33850" xr:uid="{00000000-0005-0000-0000-0000D2840000}"/>
    <cellStyle name="Separador de milhares 2 5 5 2 4 2" xfId="33851" xr:uid="{00000000-0005-0000-0000-0000D3840000}"/>
    <cellStyle name="Separador de milhares 2 5 5 2 4 2 2" xfId="33852" xr:uid="{00000000-0005-0000-0000-0000D4840000}"/>
    <cellStyle name="Separador de milhares 2 5 5 2 4 2 3" xfId="33853" xr:uid="{00000000-0005-0000-0000-0000D5840000}"/>
    <cellStyle name="Separador de milhares 2 5 5 2 4 3" xfId="33854" xr:uid="{00000000-0005-0000-0000-0000D6840000}"/>
    <cellStyle name="Separador de milhares 2 5 5 2 4 4" xfId="33855" xr:uid="{00000000-0005-0000-0000-0000D7840000}"/>
    <cellStyle name="Separador de milhares 2 5 5 2 5" xfId="33856" xr:uid="{00000000-0005-0000-0000-0000D8840000}"/>
    <cellStyle name="Separador de milhares 2 5 5 2 5 2" xfId="33857" xr:uid="{00000000-0005-0000-0000-0000D9840000}"/>
    <cellStyle name="Separador de milhares 2 5 5 2 5 3" xfId="33858" xr:uid="{00000000-0005-0000-0000-0000DA840000}"/>
    <cellStyle name="Separador de milhares 2 5 5 2 6" xfId="33859" xr:uid="{00000000-0005-0000-0000-0000DB840000}"/>
    <cellStyle name="Separador de milhares 2 5 5 2 7" xfId="33860" xr:uid="{00000000-0005-0000-0000-0000DC840000}"/>
    <cellStyle name="Separador de milhares 2 5 5 3" xfId="33861" xr:uid="{00000000-0005-0000-0000-0000DD840000}"/>
    <cellStyle name="Separador de milhares 2 5 5 4" xfId="33862" xr:uid="{00000000-0005-0000-0000-0000DE840000}"/>
    <cellStyle name="Separador de milhares 2 5 5 4 2" xfId="33863" xr:uid="{00000000-0005-0000-0000-0000DF840000}"/>
    <cellStyle name="Separador de milhares 2 5 5 4 2 2" xfId="33864" xr:uid="{00000000-0005-0000-0000-0000E0840000}"/>
    <cellStyle name="Separador de milhares 2 5 5 4 2 3" xfId="33865" xr:uid="{00000000-0005-0000-0000-0000E1840000}"/>
    <cellStyle name="Separador de milhares 2 5 5 4 3" xfId="33866" xr:uid="{00000000-0005-0000-0000-0000E2840000}"/>
    <cellStyle name="Separador de milhares 2 5 5 4 4" xfId="33867" xr:uid="{00000000-0005-0000-0000-0000E3840000}"/>
    <cellStyle name="Separador de milhares 2 5 5 5" xfId="33868" xr:uid="{00000000-0005-0000-0000-0000E4840000}"/>
    <cellStyle name="Separador de milhares 2 5 5 5 2" xfId="33869" xr:uid="{00000000-0005-0000-0000-0000E5840000}"/>
    <cellStyle name="Separador de milhares 2 5 5 5 2 2" xfId="33870" xr:uid="{00000000-0005-0000-0000-0000E6840000}"/>
    <cellStyle name="Separador de milhares 2 5 5 5 2 3" xfId="33871" xr:uid="{00000000-0005-0000-0000-0000E7840000}"/>
    <cellStyle name="Separador de milhares 2 5 5 5 3" xfId="33872" xr:uid="{00000000-0005-0000-0000-0000E8840000}"/>
    <cellStyle name="Separador de milhares 2 5 5 5 4" xfId="33873" xr:uid="{00000000-0005-0000-0000-0000E9840000}"/>
    <cellStyle name="Separador de milhares 2 5 5 6" xfId="33874" xr:uid="{00000000-0005-0000-0000-0000EA840000}"/>
    <cellStyle name="Separador de milhares 2 5 5 6 2" xfId="33875" xr:uid="{00000000-0005-0000-0000-0000EB840000}"/>
    <cellStyle name="Separador de milhares 2 5 5 6 2 2" xfId="33876" xr:uid="{00000000-0005-0000-0000-0000EC840000}"/>
    <cellStyle name="Separador de milhares 2 5 5 6 2 3" xfId="33877" xr:uid="{00000000-0005-0000-0000-0000ED840000}"/>
    <cellStyle name="Separador de milhares 2 5 5 6 3" xfId="33878" xr:uid="{00000000-0005-0000-0000-0000EE840000}"/>
    <cellStyle name="Separador de milhares 2 5 5 6 4" xfId="33879" xr:uid="{00000000-0005-0000-0000-0000EF840000}"/>
    <cellStyle name="Separador de milhares 2 5 5 7" xfId="33880" xr:uid="{00000000-0005-0000-0000-0000F0840000}"/>
    <cellStyle name="Separador de milhares 2 5 5 7 2" xfId="33881" xr:uid="{00000000-0005-0000-0000-0000F1840000}"/>
    <cellStyle name="Separador de milhares 2 5 5 7 3" xfId="33882" xr:uid="{00000000-0005-0000-0000-0000F2840000}"/>
    <cellStyle name="Separador de milhares 2 5 5 8" xfId="33883" xr:uid="{00000000-0005-0000-0000-0000F3840000}"/>
    <cellStyle name="Separador de milhares 2 5 5 9" xfId="33884" xr:uid="{00000000-0005-0000-0000-0000F4840000}"/>
    <cellStyle name="Separador de milhares 2 5 6" xfId="33885" xr:uid="{00000000-0005-0000-0000-0000F5840000}"/>
    <cellStyle name="Separador de milhares 2 5 6 2" xfId="33886" xr:uid="{00000000-0005-0000-0000-0000F6840000}"/>
    <cellStyle name="Separador de milhares 2 5 6 2 2" xfId="33887" xr:uid="{00000000-0005-0000-0000-0000F7840000}"/>
    <cellStyle name="Separador de milhares 2 5 6 2 2 2" xfId="33888" xr:uid="{00000000-0005-0000-0000-0000F8840000}"/>
    <cellStyle name="Separador de milhares 2 5 6 2 2 2 2" xfId="33889" xr:uid="{00000000-0005-0000-0000-0000F9840000}"/>
    <cellStyle name="Separador de milhares 2 5 6 2 2 2 3" xfId="33890" xr:uid="{00000000-0005-0000-0000-0000FA840000}"/>
    <cellStyle name="Separador de milhares 2 5 6 2 2 3" xfId="33891" xr:uid="{00000000-0005-0000-0000-0000FB840000}"/>
    <cellStyle name="Separador de milhares 2 5 6 2 2 4" xfId="33892" xr:uid="{00000000-0005-0000-0000-0000FC840000}"/>
    <cellStyle name="Separador de milhares 2 5 6 2 3" xfId="33893" xr:uid="{00000000-0005-0000-0000-0000FD840000}"/>
    <cellStyle name="Separador de milhares 2 5 6 2 3 2" xfId="33894" xr:uid="{00000000-0005-0000-0000-0000FE840000}"/>
    <cellStyle name="Separador de milhares 2 5 6 2 3 2 2" xfId="33895" xr:uid="{00000000-0005-0000-0000-0000FF840000}"/>
    <cellStyle name="Separador de milhares 2 5 6 2 3 2 3" xfId="33896" xr:uid="{00000000-0005-0000-0000-000000850000}"/>
    <cellStyle name="Separador de milhares 2 5 6 2 3 3" xfId="33897" xr:uid="{00000000-0005-0000-0000-000001850000}"/>
    <cellStyle name="Separador de milhares 2 5 6 2 3 4" xfId="33898" xr:uid="{00000000-0005-0000-0000-000002850000}"/>
    <cellStyle name="Separador de milhares 2 5 6 2 4" xfId="33899" xr:uid="{00000000-0005-0000-0000-000003850000}"/>
    <cellStyle name="Separador de milhares 2 5 6 2 4 2" xfId="33900" xr:uid="{00000000-0005-0000-0000-000004850000}"/>
    <cellStyle name="Separador de milhares 2 5 6 2 4 2 2" xfId="33901" xr:uid="{00000000-0005-0000-0000-000005850000}"/>
    <cellStyle name="Separador de milhares 2 5 6 2 4 2 3" xfId="33902" xr:uid="{00000000-0005-0000-0000-000006850000}"/>
    <cellStyle name="Separador de milhares 2 5 6 2 4 3" xfId="33903" xr:uid="{00000000-0005-0000-0000-000007850000}"/>
    <cellStyle name="Separador de milhares 2 5 6 2 4 4" xfId="33904" xr:uid="{00000000-0005-0000-0000-000008850000}"/>
    <cellStyle name="Separador de milhares 2 5 6 2 5" xfId="33905" xr:uid="{00000000-0005-0000-0000-000009850000}"/>
    <cellStyle name="Separador de milhares 2 5 6 2 5 2" xfId="33906" xr:uid="{00000000-0005-0000-0000-00000A850000}"/>
    <cellStyle name="Separador de milhares 2 5 6 2 5 3" xfId="33907" xr:uid="{00000000-0005-0000-0000-00000B850000}"/>
    <cellStyle name="Separador de milhares 2 5 6 2 6" xfId="33908" xr:uid="{00000000-0005-0000-0000-00000C850000}"/>
    <cellStyle name="Separador de milhares 2 5 6 2 7" xfId="33909" xr:uid="{00000000-0005-0000-0000-00000D850000}"/>
    <cellStyle name="Separador de milhares 2 5 6 3" xfId="33910" xr:uid="{00000000-0005-0000-0000-00000E850000}"/>
    <cellStyle name="Separador de milhares 2 5 6 3 2" xfId="33911" xr:uid="{00000000-0005-0000-0000-00000F850000}"/>
    <cellStyle name="Separador de milhares 2 5 6 3 2 2" xfId="33912" xr:uid="{00000000-0005-0000-0000-000010850000}"/>
    <cellStyle name="Separador de milhares 2 5 6 3 2 3" xfId="33913" xr:uid="{00000000-0005-0000-0000-000011850000}"/>
    <cellStyle name="Separador de milhares 2 5 6 3 3" xfId="33914" xr:uid="{00000000-0005-0000-0000-000012850000}"/>
    <cellStyle name="Separador de milhares 2 5 6 3 4" xfId="33915" xr:uid="{00000000-0005-0000-0000-000013850000}"/>
    <cellStyle name="Separador de milhares 2 5 6 4" xfId="33916" xr:uid="{00000000-0005-0000-0000-000014850000}"/>
    <cellStyle name="Separador de milhares 2 5 6 4 2" xfId="33917" xr:uid="{00000000-0005-0000-0000-000015850000}"/>
    <cellStyle name="Separador de milhares 2 5 6 4 2 2" xfId="33918" xr:uid="{00000000-0005-0000-0000-000016850000}"/>
    <cellStyle name="Separador de milhares 2 5 6 4 2 3" xfId="33919" xr:uid="{00000000-0005-0000-0000-000017850000}"/>
    <cellStyle name="Separador de milhares 2 5 6 4 3" xfId="33920" xr:uid="{00000000-0005-0000-0000-000018850000}"/>
    <cellStyle name="Separador de milhares 2 5 6 4 4" xfId="33921" xr:uid="{00000000-0005-0000-0000-000019850000}"/>
    <cellStyle name="Separador de milhares 2 5 6 5" xfId="33922" xr:uid="{00000000-0005-0000-0000-00001A850000}"/>
    <cellStyle name="Separador de milhares 2 5 6 5 2" xfId="33923" xr:uid="{00000000-0005-0000-0000-00001B850000}"/>
    <cellStyle name="Separador de milhares 2 5 6 5 2 2" xfId="33924" xr:uid="{00000000-0005-0000-0000-00001C850000}"/>
    <cellStyle name="Separador de milhares 2 5 6 5 2 3" xfId="33925" xr:uid="{00000000-0005-0000-0000-00001D850000}"/>
    <cellStyle name="Separador de milhares 2 5 6 5 3" xfId="33926" xr:uid="{00000000-0005-0000-0000-00001E850000}"/>
    <cellStyle name="Separador de milhares 2 5 6 5 4" xfId="33927" xr:uid="{00000000-0005-0000-0000-00001F850000}"/>
    <cellStyle name="Separador de milhares 2 5 6 6" xfId="33928" xr:uid="{00000000-0005-0000-0000-000020850000}"/>
    <cellStyle name="Separador de milhares 2 5 6 6 2" xfId="33929" xr:uid="{00000000-0005-0000-0000-000021850000}"/>
    <cellStyle name="Separador de milhares 2 5 6 6 3" xfId="33930" xr:uid="{00000000-0005-0000-0000-000022850000}"/>
    <cellStyle name="Separador de milhares 2 5 6 7" xfId="33931" xr:uid="{00000000-0005-0000-0000-000023850000}"/>
    <cellStyle name="Separador de milhares 2 5 6 8" xfId="33932" xr:uid="{00000000-0005-0000-0000-000024850000}"/>
    <cellStyle name="Separador de milhares 2 5 6 9" xfId="33933" xr:uid="{00000000-0005-0000-0000-000025850000}"/>
    <cellStyle name="Separador de milhares 2 5 7" xfId="33934" xr:uid="{00000000-0005-0000-0000-000026850000}"/>
    <cellStyle name="Separador de milhares 2 5 7 2" xfId="33935" xr:uid="{00000000-0005-0000-0000-000027850000}"/>
    <cellStyle name="Separador de milhares 2 5 7 2 2" xfId="33936" xr:uid="{00000000-0005-0000-0000-000028850000}"/>
    <cellStyle name="Separador de milhares 2 5 7 2 3" xfId="33937" xr:uid="{00000000-0005-0000-0000-000029850000}"/>
    <cellStyle name="Separador de milhares 2 5 7 3" xfId="33938" xr:uid="{00000000-0005-0000-0000-00002A850000}"/>
    <cellStyle name="Separador de milhares 2 5 7 4" xfId="33939" xr:uid="{00000000-0005-0000-0000-00002B850000}"/>
    <cellStyle name="Separador de milhares 2 5 8" xfId="33940" xr:uid="{00000000-0005-0000-0000-00002C850000}"/>
    <cellStyle name="Separador de milhares 2 5 9" xfId="33941" xr:uid="{00000000-0005-0000-0000-00002D850000}"/>
    <cellStyle name="Separador de milhares 2 6" xfId="33942" xr:uid="{00000000-0005-0000-0000-00002E850000}"/>
    <cellStyle name="Separador de milhares 2 6 10" xfId="33943" xr:uid="{00000000-0005-0000-0000-00002F850000}"/>
    <cellStyle name="Separador de milhares 2 6 10 2" xfId="33944" xr:uid="{00000000-0005-0000-0000-000030850000}"/>
    <cellStyle name="Separador de milhares 2 6 10 2 2" xfId="33945" xr:uid="{00000000-0005-0000-0000-000031850000}"/>
    <cellStyle name="Separador de milhares 2 6 10 2 3" xfId="33946" xr:uid="{00000000-0005-0000-0000-000032850000}"/>
    <cellStyle name="Separador de milhares 2 6 10 3" xfId="33947" xr:uid="{00000000-0005-0000-0000-000033850000}"/>
    <cellStyle name="Separador de milhares 2 6 10 4" xfId="33948" xr:uid="{00000000-0005-0000-0000-000034850000}"/>
    <cellStyle name="Separador de milhares 2 6 11" xfId="33949" xr:uid="{00000000-0005-0000-0000-000035850000}"/>
    <cellStyle name="Separador de milhares 2 6 11 2" xfId="33950" xr:uid="{00000000-0005-0000-0000-000036850000}"/>
    <cellStyle name="Separador de milhares 2 6 11 2 2" xfId="33951" xr:uid="{00000000-0005-0000-0000-000037850000}"/>
    <cellStyle name="Separador de milhares 2 6 11 2 3" xfId="33952" xr:uid="{00000000-0005-0000-0000-000038850000}"/>
    <cellStyle name="Separador de milhares 2 6 11 3" xfId="33953" xr:uid="{00000000-0005-0000-0000-000039850000}"/>
    <cellStyle name="Separador de milhares 2 6 11 4" xfId="33954" xr:uid="{00000000-0005-0000-0000-00003A850000}"/>
    <cellStyle name="Separador de milhares 2 6 12" xfId="33955" xr:uid="{00000000-0005-0000-0000-00003B850000}"/>
    <cellStyle name="Separador de milhares 2 6 12 2" xfId="33956" xr:uid="{00000000-0005-0000-0000-00003C850000}"/>
    <cellStyle name="Separador de milhares 2 6 12 2 2" xfId="33957" xr:uid="{00000000-0005-0000-0000-00003D850000}"/>
    <cellStyle name="Separador de milhares 2 6 12 2 3" xfId="33958" xr:uid="{00000000-0005-0000-0000-00003E850000}"/>
    <cellStyle name="Separador de milhares 2 6 12 3" xfId="33959" xr:uid="{00000000-0005-0000-0000-00003F850000}"/>
    <cellStyle name="Separador de milhares 2 6 12 4" xfId="33960" xr:uid="{00000000-0005-0000-0000-000040850000}"/>
    <cellStyle name="Separador de milhares 2 6 13" xfId="33961" xr:uid="{00000000-0005-0000-0000-000041850000}"/>
    <cellStyle name="Separador de milhares 2 6 13 2" xfId="33962" xr:uid="{00000000-0005-0000-0000-000042850000}"/>
    <cellStyle name="Separador de milhares 2 6 13 3" xfId="33963" xr:uid="{00000000-0005-0000-0000-000043850000}"/>
    <cellStyle name="Separador de milhares 2 6 14" xfId="33964" xr:uid="{00000000-0005-0000-0000-000044850000}"/>
    <cellStyle name="Separador de milhares 2 6 15" xfId="33965" xr:uid="{00000000-0005-0000-0000-000045850000}"/>
    <cellStyle name="Separador de milhares 2 6 16" xfId="33966" xr:uid="{00000000-0005-0000-0000-000046850000}"/>
    <cellStyle name="Separador de milhares 2 6 17" xfId="33967" xr:uid="{00000000-0005-0000-0000-000047850000}"/>
    <cellStyle name="Separador de milhares 2 6 18" xfId="33968" xr:uid="{00000000-0005-0000-0000-000048850000}"/>
    <cellStyle name="Separador de milhares 2 6 19" xfId="33969" xr:uid="{00000000-0005-0000-0000-000049850000}"/>
    <cellStyle name="Separador de milhares 2 6 2" xfId="33970" xr:uid="{00000000-0005-0000-0000-00004A850000}"/>
    <cellStyle name="Separador de milhares 2 6 2 10" xfId="33971" xr:uid="{00000000-0005-0000-0000-00004B850000}"/>
    <cellStyle name="Separador de milhares 2 6 2 11" xfId="33972" xr:uid="{00000000-0005-0000-0000-00004C850000}"/>
    <cellStyle name="Separador de milhares 2 6 2 2" xfId="33973" xr:uid="{00000000-0005-0000-0000-00004D850000}"/>
    <cellStyle name="Separador de milhares 2 6 2 2 2" xfId="33974" xr:uid="{00000000-0005-0000-0000-00004E850000}"/>
    <cellStyle name="Separador de milhares 2 6 2 2 2 2" xfId="33975" xr:uid="{00000000-0005-0000-0000-00004F850000}"/>
    <cellStyle name="Separador de milhares 2 6 2 2 2 2 2" xfId="33976" xr:uid="{00000000-0005-0000-0000-000050850000}"/>
    <cellStyle name="Separador de milhares 2 6 2 2 2 2 2 2" xfId="33977" xr:uid="{00000000-0005-0000-0000-000051850000}"/>
    <cellStyle name="Separador de milhares 2 6 2 2 2 2 2 3" xfId="33978" xr:uid="{00000000-0005-0000-0000-000052850000}"/>
    <cellStyle name="Separador de milhares 2 6 2 2 2 2 3" xfId="33979" xr:uid="{00000000-0005-0000-0000-000053850000}"/>
    <cellStyle name="Separador de milhares 2 6 2 2 2 2 4" xfId="33980" xr:uid="{00000000-0005-0000-0000-000054850000}"/>
    <cellStyle name="Separador de milhares 2 6 2 2 2 3" xfId="33981" xr:uid="{00000000-0005-0000-0000-000055850000}"/>
    <cellStyle name="Separador de milhares 2 6 2 2 2 3 2" xfId="33982" xr:uid="{00000000-0005-0000-0000-000056850000}"/>
    <cellStyle name="Separador de milhares 2 6 2 2 2 3 2 2" xfId="33983" xr:uid="{00000000-0005-0000-0000-000057850000}"/>
    <cellStyle name="Separador de milhares 2 6 2 2 2 3 2 3" xfId="33984" xr:uid="{00000000-0005-0000-0000-000058850000}"/>
    <cellStyle name="Separador de milhares 2 6 2 2 2 3 3" xfId="33985" xr:uid="{00000000-0005-0000-0000-000059850000}"/>
    <cellStyle name="Separador de milhares 2 6 2 2 2 3 4" xfId="33986" xr:uid="{00000000-0005-0000-0000-00005A850000}"/>
    <cellStyle name="Separador de milhares 2 6 2 2 2 4" xfId="33987" xr:uid="{00000000-0005-0000-0000-00005B850000}"/>
    <cellStyle name="Separador de milhares 2 6 2 2 2 4 2" xfId="33988" xr:uid="{00000000-0005-0000-0000-00005C850000}"/>
    <cellStyle name="Separador de milhares 2 6 2 2 2 4 2 2" xfId="33989" xr:uid="{00000000-0005-0000-0000-00005D850000}"/>
    <cellStyle name="Separador de milhares 2 6 2 2 2 4 2 3" xfId="33990" xr:uid="{00000000-0005-0000-0000-00005E850000}"/>
    <cellStyle name="Separador de milhares 2 6 2 2 2 4 3" xfId="33991" xr:uid="{00000000-0005-0000-0000-00005F850000}"/>
    <cellStyle name="Separador de milhares 2 6 2 2 2 4 4" xfId="33992" xr:uid="{00000000-0005-0000-0000-000060850000}"/>
    <cellStyle name="Separador de milhares 2 6 2 2 2 5" xfId="33993" xr:uid="{00000000-0005-0000-0000-000061850000}"/>
    <cellStyle name="Separador de milhares 2 6 2 2 2 5 2" xfId="33994" xr:uid="{00000000-0005-0000-0000-000062850000}"/>
    <cellStyle name="Separador de milhares 2 6 2 2 2 5 3" xfId="33995" xr:uid="{00000000-0005-0000-0000-000063850000}"/>
    <cellStyle name="Separador de milhares 2 6 2 2 2 6" xfId="33996" xr:uid="{00000000-0005-0000-0000-000064850000}"/>
    <cellStyle name="Separador de milhares 2 6 2 2 2 7" xfId="33997" xr:uid="{00000000-0005-0000-0000-000065850000}"/>
    <cellStyle name="Separador de milhares 2 6 2 2 3" xfId="33998" xr:uid="{00000000-0005-0000-0000-000066850000}"/>
    <cellStyle name="Separador de milhares 2 6 2 2 3 2" xfId="33999" xr:uid="{00000000-0005-0000-0000-000067850000}"/>
    <cellStyle name="Separador de milhares 2 6 2 2 3 2 2" xfId="34000" xr:uid="{00000000-0005-0000-0000-000068850000}"/>
    <cellStyle name="Separador de milhares 2 6 2 2 3 2 3" xfId="34001" xr:uid="{00000000-0005-0000-0000-000069850000}"/>
    <cellStyle name="Separador de milhares 2 6 2 2 3 3" xfId="34002" xr:uid="{00000000-0005-0000-0000-00006A850000}"/>
    <cellStyle name="Separador de milhares 2 6 2 2 3 4" xfId="34003" xr:uid="{00000000-0005-0000-0000-00006B850000}"/>
    <cellStyle name="Separador de milhares 2 6 2 2 4" xfId="34004" xr:uid="{00000000-0005-0000-0000-00006C850000}"/>
    <cellStyle name="Separador de milhares 2 6 2 2 4 2" xfId="34005" xr:uid="{00000000-0005-0000-0000-00006D850000}"/>
    <cellStyle name="Separador de milhares 2 6 2 2 4 2 2" xfId="34006" xr:uid="{00000000-0005-0000-0000-00006E850000}"/>
    <cellStyle name="Separador de milhares 2 6 2 2 4 2 3" xfId="34007" xr:uid="{00000000-0005-0000-0000-00006F850000}"/>
    <cellStyle name="Separador de milhares 2 6 2 2 4 3" xfId="34008" xr:uid="{00000000-0005-0000-0000-000070850000}"/>
    <cellStyle name="Separador de milhares 2 6 2 2 4 4" xfId="34009" xr:uid="{00000000-0005-0000-0000-000071850000}"/>
    <cellStyle name="Separador de milhares 2 6 2 2 5" xfId="34010" xr:uid="{00000000-0005-0000-0000-000072850000}"/>
    <cellStyle name="Separador de milhares 2 6 2 2 5 2" xfId="34011" xr:uid="{00000000-0005-0000-0000-000073850000}"/>
    <cellStyle name="Separador de milhares 2 6 2 2 5 2 2" xfId="34012" xr:uid="{00000000-0005-0000-0000-000074850000}"/>
    <cellStyle name="Separador de milhares 2 6 2 2 5 2 3" xfId="34013" xr:uid="{00000000-0005-0000-0000-000075850000}"/>
    <cellStyle name="Separador de milhares 2 6 2 2 5 3" xfId="34014" xr:uid="{00000000-0005-0000-0000-000076850000}"/>
    <cellStyle name="Separador de milhares 2 6 2 2 5 4" xfId="34015" xr:uid="{00000000-0005-0000-0000-000077850000}"/>
    <cellStyle name="Separador de milhares 2 6 2 2 6" xfId="34016" xr:uid="{00000000-0005-0000-0000-000078850000}"/>
    <cellStyle name="Separador de milhares 2 6 2 2 6 2" xfId="34017" xr:uid="{00000000-0005-0000-0000-000079850000}"/>
    <cellStyle name="Separador de milhares 2 6 2 2 6 3" xfId="34018" xr:uid="{00000000-0005-0000-0000-00007A850000}"/>
    <cellStyle name="Separador de milhares 2 6 2 2 7" xfId="34019" xr:uid="{00000000-0005-0000-0000-00007B850000}"/>
    <cellStyle name="Separador de milhares 2 6 2 2 8" xfId="34020" xr:uid="{00000000-0005-0000-0000-00007C850000}"/>
    <cellStyle name="Separador de milhares 2 6 2 2 9" xfId="34021" xr:uid="{00000000-0005-0000-0000-00007D850000}"/>
    <cellStyle name="Separador de milhares 2 6 2 3" xfId="34022" xr:uid="{00000000-0005-0000-0000-00007E850000}"/>
    <cellStyle name="Separador de milhares 2 6 2 3 2" xfId="34023" xr:uid="{00000000-0005-0000-0000-00007F850000}"/>
    <cellStyle name="Separador de milhares 2 6 2 3 2 2" xfId="34024" xr:uid="{00000000-0005-0000-0000-000080850000}"/>
    <cellStyle name="Separador de milhares 2 6 2 3 2 2 2" xfId="34025" xr:uid="{00000000-0005-0000-0000-000081850000}"/>
    <cellStyle name="Separador de milhares 2 6 2 3 2 2 3" xfId="34026" xr:uid="{00000000-0005-0000-0000-000082850000}"/>
    <cellStyle name="Separador de milhares 2 6 2 3 2 3" xfId="34027" xr:uid="{00000000-0005-0000-0000-000083850000}"/>
    <cellStyle name="Separador de milhares 2 6 2 3 2 4" xfId="34028" xr:uid="{00000000-0005-0000-0000-000084850000}"/>
    <cellStyle name="Separador de milhares 2 6 2 3 2 5" xfId="34029" xr:uid="{00000000-0005-0000-0000-000085850000}"/>
    <cellStyle name="Separador de milhares 2 6 2 3 3" xfId="34030" xr:uid="{00000000-0005-0000-0000-000086850000}"/>
    <cellStyle name="Separador de milhares 2 6 2 3 3 2" xfId="34031" xr:uid="{00000000-0005-0000-0000-000087850000}"/>
    <cellStyle name="Separador de milhares 2 6 2 3 3 2 2" xfId="34032" xr:uid="{00000000-0005-0000-0000-000088850000}"/>
    <cellStyle name="Separador de milhares 2 6 2 3 3 2 3" xfId="34033" xr:uid="{00000000-0005-0000-0000-000089850000}"/>
    <cellStyle name="Separador de milhares 2 6 2 3 3 3" xfId="34034" xr:uid="{00000000-0005-0000-0000-00008A850000}"/>
    <cellStyle name="Separador de milhares 2 6 2 3 3 4" xfId="34035" xr:uid="{00000000-0005-0000-0000-00008B850000}"/>
    <cellStyle name="Separador de milhares 2 6 2 3 4" xfId="34036" xr:uid="{00000000-0005-0000-0000-00008C850000}"/>
    <cellStyle name="Separador de milhares 2 6 2 3 4 2" xfId="34037" xr:uid="{00000000-0005-0000-0000-00008D850000}"/>
    <cellStyle name="Separador de milhares 2 6 2 3 4 2 2" xfId="34038" xr:uid="{00000000-0005-0000-0000-00008E850000}"/>
    <cellStyle name="Separador de milhares 2 6 2 3 4 2 3" xfId="34039" xr:uid="{00000000-0005-0000-0000-00008F850000}"/>
    <cellStyle name="Separador de milhares 2 6 2 3 4 3" xfId="34040" xr:uid="{00000000-0005-0000-0000-000090850000}"/>
    <cellStyle name="Separador de milhares 2 6 2 3 4 4" xfId="34041" xr:uid="{00000000-0005-0000-0000-000091850000}"/>
    <cellStyle name="Separador de milhares 2 6 2 3 5" xfId="34042" xr:uid="{00000000-0005-0000-0000-000092850000}"/>
    <cellStyle name="Separador de milhares 2 6 2 3 5 2" xfId="34043" xr:uid="{00000000-0005-0000-0000-000093850000}"/>
    <cellStyle name="Separador de milhares 2 6 2 3 5 3" xfId="34044" xr:uid="{00000000-0005-0000-0000-000094850000}"/>
    <cellStyle name="Separador de milhares 2 6 2 3 6" xfId="34045" xr:uid="{00000000-0005-0000-0000-000095850000}"/>
    <cellStyle name="Separador de milhares 2 6 2 3 7" xfId="34046" xr:uid="{00000000-0005-0000-0000-000096850000}"/>
    <cellStyle name="Separador de milhares 2 6 2 4" xfId="34047" xr:uid="{00000000-0005-0000-0000-000097850000}"/>
    <cellStyle name="Separador de milhares 2 6 2 4 2" xfId="34048" xr:uid="{00000000-0005-0000-0000-000098850000}"/>
    <cellStyle name="Separador de milhares 2 6 2 4 3" xfId="34049" xr:uid="{00000000-0005-0000-0000-000099850000}"/>
    <cellStyle name="Separador de milhares 2 6 2 5" xfId="34050" xr:uid="{00000000-0005-0000-0000-00009A850000}"/>
    <cellStyle name="Separador de milhares 2 6 2 5 2" xfId="34051" xr:uid="{00000000-0005-0000-0000-00009B850000}"/>
    <cellStyle name="Separador de milhares 2 6 2 5 2 2" xfId="34052" xr:uid="{00000000-0005-0000-0000-00009C850000}"/>
    <cellStyle name="Separador de milhares 2 6 2 5 2 3" xfId="34053" xr:uid="{00000000-0005-0000-0000-00009D850000}"/>
    <cellStyle name="Separador de milhares 2 6 2 5 3" xfId="34054" xr:uid="{00000000-0005-0000-0000-00009E850000}"/>
    <cellStyle name="Separador de milhares 2 6 2 5 4" xfId="34055" xr:uid="{00000000-0005-0000-0000-00009F850000}"/>
    <cellStyle name="Separador de milhares 2 6 2 6" xfId="34056" xr:uid="{00000000-0005-0000-0000-0000A0850000}"/>
    <cellStyle name="Separador de milhares 2 6 2 6 2" xfId="34057" xr:uid="{00000000-0005-0000-0000-0000A1850000}"/>
    <cellStyle name="Separador de milhares 2 6 2 6 2 2" xfId="34058" xr:uid="{00000000-0005-0000-0000-0000A2850000}"/>
    <cellStyle name="Separador de milhares 2 6 2 6 2 3" xfId="34059" xr:uid="{00000000-0005-0000-0000-0000A3850000}"/>
    <cellStyle name="Separador de milhares 2 6 2 6 3" xfId="34060" xr:uid="{00000000-0005-0000-0000-0000A4850000}"/>
    <cellStyle name="Separador de milhares 2 6 2 6 4" xfId="34061" xr:uid="{00000000-0005-0000-0000-0000A5850000}"/>
    <cellStyle name="Separador de milhares 2 6 2 7" xfId="34062" xr:uid="{00000000-0005-0000-0000-0000A6850000}"/>
    <cellStyle name="Separador de milhares 2 6 2 7 2" xfId="34063" xr:uid="{00000000-0005-0000-0000-0000A7850000}"/>
    <cellStyle name="Separador de milhares 2 6 2 7 2 2" xfId="34064" xr:uid="{00000000-0005-0000-0000-0000A8850000}"/>
    <cellStyle name="Separador de milhares 2 6 2 7 2 3" xfId="34065" xr:uid="{00000000-0005-0000-0000-0000A9850000}"/>
    <cellStyle name="Separador de milhares 2 6 2 7 3" xfId="34066" xr:uid="{00000000-0005-0000-0000-0000AA850000}"/>
    <cellStyle name="Separador de milhares 2 6 2 7 4" xfId="34067" xr:uid="{00000000-0005-0000-0000-0000AB850000}"/>
    <cellStyle name="Separador de milhares 2 6 2 8" xfId="34068" xr:uid="{00000000-0005-0000-0000-0000AC850000}"/>
    <cellStyle name="Separador de milhares 2 6 2 8 2" xfId="34069" xr:uid="{00000000-0005-0000-0000-0000AD850000}"/>
    <cellStyle name="Separador de milhares 2 6 2 8 3" xfId="34070" xr:uid="{00000000-0005-0000-0000-0000AE850000}"/>
    <cellStyle name="Separador de milhares 2 6 2 9" xfId="34071" xr:uid="{00000000-0005-0000-0000-0000AF850000}"/>
    <cellStyle name="Separador de milhares 2 6 3" xfId="34072" xr:uid="{00000000-0005-0000-0000-0000B0850000}"/>
    <cellStyle name="Separador de milhares 2 6 3 10" xfId="34073" xr:uid="{00000000-0005-0000-0000-0000B1850000}"/>
    <cellStyle name="Separador de milhares 2 6 3 11" xfId="34074" xr:uid="{00000000-0005-0000-0000-0000B2850000}"/>
    <cellStyle name="Separador de milhares 2 6 3 2" xfId="34075" xr:uid="{00000000-0005-0000-0000-0000B3850000}"/>
    <cellStyle name="Separador de milhares 2 6 3 2 2" xfId="34076" xr:uid="{00000000-0005-0000-0000-0000B4850000}"/>
    <cellStyle name="Separador de milhares 2 6 3 2 2 2" xfId="34077" xr:uid="{00000000-0005-0000-0000-0000B5850000}"/>
    <cellStyle name="Separador de milhares 2 6 3 2 2 2 2" xfId="34078" xr:uid="{00000000-0005-0000-0000-0000B6850000}"/>
    <cellStyle name="Separador de milhares 2 6 3 2 2 2 2 2" xfId="34079" xr:uid="{00000000-0005-0000-0000-0000B7850000}"/>
    <cellStyle name="Separador de milhares 2 6 3 2 2 2 2 3" xfId="34080" xr:uid="{00000000-0005-0000-0000-0000B8850000}"/>
    <cellStyle name="Separador de milhares 2 6 3 2 2 2 3" xfId="34081" xr:uid="{00000000-0005-0000-0000-0000B9850000}"/>
    <cellStyle name="Separador de milhares 2 6 3 2 2 2 4" xfId="34082" xr:uid="{00000000-0005-0000-0000-0000BA850000}"/>
    <cellStyle name="Separador de milhares 2 6 3 2 2 3" xfId="34083" xr:uid="{00000000-0005-0000-0000-0000BB850000}"/>
    <cellStyle name="Separador de milhares 2 6 3 2 2 3 2" xfId="34084" xr:uid="{00000000-0005-0000-0000-0000BC850000}"/>
    <cellStyle name="Separador de milhares 2 6 3 2 2 3 2 2" xfId="34085" xr:uid="{00000000-0005-0000-0000-0000BD850000}"/>
    <cellStyle name="Separador de milhares 2 6 3 2 2 3 2 3" xfId="34086" xr:uid="{00000000-0005-0000-0000-0000BE850000}"/>
    <cellStyle name="Separador de milhares 2 6 3 2 2 3 3" xfId="34087" xr:uid="{00000000-0005-0000-0000-0000BF850000}"/>
    <cellStyle name="Separador de milhares 2 6 3 2 2 3 4" xfId="34088" xr:uid="{00000000-0005-0000-0000-0000C0850000}"/>
    <cellStyle name="Separador de milhares 2 6 3 2 2 4" xfId="34089" xr:uid="{00000000-0005-0000-0000-0000C1850000}"/>
    <cellStyle name="Separador de milhares 2 6 3 2 2 4 2" xfId="34090" xr:uid="{00000000-0005-0000-0000-0000C2850000}"/>
    <cellStyle name="Separador de milhares 2 6 3 2 2 4 2 2" xfId="34091" xr:uid="{00000000-0005-0000-0000-0000C3850000}"/>
    <cellStyle name="Separador de milhares 2 6 3 2 2 4 2 3" xfId="34092" xr:uid="{00000000-0005-0000-0000-0000C4850000}"/>
    <cellStyle name="Separador de milhares 2 6 3 2 2 4 3" xfId="34093" xr:uid="{00000000-0005-0000-0000-0000C5850000}"/>
    <cellStyle name="Separador de milhares 2 6 3 2 2 4 4" xfId="34094" xr:uid="{00000000-0005-0000-0000-0000C6850000}"/>
    <cellStyle name="Separador de milhares 2 6 3 2 2 5" xfId="34095" xr:uid="{00000000-0005-0000-0000-0000C7850000}"/>
    <cellStyle name="Separador de milhares 2 6 3 2 2 5 2" xfId="34096" xr:uid="{00000000-0005-0000-0000-0000C8850000}"/>
    <cellStyle name="Separador de milhares 2 6 3 2 2 5 3" xfId="34097" xr:uid="{00000000-0005-0000-0000-0000C9850000}"/>
    <cellStyle name="Separador de milhares 2 6 3 2 2 6" xfId="34098" xr:uid="{00000000-0005-0000-0000-0000CA850000}"/>
    <cellStyle name="Separador de milhares 2 6 3 2 2 7" xfId="34099" xr:uid="{00000000-0005-0000-0000-0000CB850000}"/>
    <cellStyle name="Separador de milhares 2 6 3 2 3" xfId="34100" xr:uid="{00000000-0005-0000-0000-0000CC850000}"/>
    <cellStyle name="Separador de milhares 2 6 3 2 3 2" xfId="34101" xr:uid="{00000000-0005-0000-0000-0000CD850000}"/>
    <cellStyle name="Separador de milhares 2 6 3 2 3 2 2" xfId="34102" xr:uid="{00000000-0005-0000-0000-0000CE850000}"/>
    <cellStyle name="Separador de milhares 2 6 3 2 3 2 3" xfId="34103" xr:uid="{00000000-0005-0000-0000-0000CF850000}"/>
    <cellStyle name="Separador de milhares 2 6 3 2 3 3" xfId="34104" xr:uid="{00000000-0005-0000-0000-0000D0850000}"/>
    <cellStyle name="Separador de milhares 2 6 3 2 3 4" xfId="34105" xr:uid="{00000000-0005-0000-0000-0000D1850000}"/>
    <cellStyle name="Separador de milhares 2 6 3 2 4" xfId="34106" xr:uid="{00000000-0005-0000-0000-0000D2850000}"/>
    <cellStyle name="Separador de milhares 2 6 3 2 4 2" xfId="34107" xr:uid="{00000000-0005-0000-0000-0000D3850000}"/>
    <cellStyle name="Separador de milhares 2 6 3 2 4 2 2" xfId="34108" xr:uid="{00000000-0005-0000-0000-0000D4850000}"/>
    <cellStyle name="Separador de milhares 2 6 3 2 4 2 3" xfId="34109" xr:uid="{00000000-0005-0000-0000-0000D5850000}"/>
    <cellStyle name="Separador de milhares 2 6 3 2 4 3" xfId="34110" xr:uid="{00000000-0005-0000-0000-0000D6850000}"/>
    <cellStyle name="Separador de milhares 2 6 3 2 4 4" xfId="34111" xr:uid="{00000000-0005-0000-0000-0000D7850000}"/>
    <cellStyle name="Separador de milhares 2 6 3 2 5" xfId="34112" xr:uid="{00000000-0005-0000-0000-0000D8850000}"/>
    <cellStyle name="Separador de milhares 2 6 3 2 5 2" xfId="34113" xr:uid="{00000000-0005-0000-0000-0000D9850000}"/>
    <cellStyle name="Separador de milhares 2 6 3 2 5 2 2" xfId="34114" xr:uid="{00000000-0005-0000-0000-0000DA850000}"/>
    <cellStyle name="Separador de milhares 2 6 3 2 5 2 3" xfId="34115" xr:uid="{00000000-0005-0000-0000-0000DB850000}"/>
    <cellStyle name="Separador de milhares 2 6 3 2 5 3" xfId="34116" xr:uid="{00000000-0005-0000-0000-0000DC850000}"/>
    <cellStyle name="Separador de milhares 2 6 3 2 5 4" xfId="34117" xr:uid="{00000000-0005-0000-0000-0000DD850000}"/>
    <cellStyle name="Separador de milhares 2 6 3 2 6" xfId="34118" xr:uid="{00000000-0005-0000-0000-0000DE850000}"/>
    <cellStyle name="Separador de milhares 2 6 3 2 6 2" xfId="34119" xr:uid="{00000000-0005-0000-0000-0000DF850000}"/>
    <cellStyle name="Separador de milhares 2 6 3 2 6 3" xfId="34120" xr:uid="{00000000-0005-0000-0000-0000E0850000}"/>
    <cellStyle name="Separador de milhares 2 6 3 2 7" xfId="34121" xr:uid="{00000000-0005-0000-0000-0000E1850000}"/>
    <cellStyle name="Separador de milhares 2 6 3 2 8" xfId="34122" xr:uid="{00000000-0005-0000-0000-0000E2850000}"/>
    <cellStyle name="Separador de milhares 2 6 3 2 9" xfId="34123" xr:uid="{00000000-0005-0000-0000-0000E3850000}"/>
    <cellStyle name="Separador de milhares 2 6 3 3" xfId="34124" xr:uid="{00000000-0005-0000-0000-0000E4850000}"/>
    <cellStyle name="Separador de milhares 2 6 3 3 2" xfId="34125" xr:uid="{00000000-0005-0000-0000-0000E5850000}"/>
    <cellStyle name="Separador de milhares 2 6 3 3 2 2" xfId="34126" xr:uid="{00000000-0005-0000-0000-0000E6850000}"/>
    <cellStyle name="Separador de milhares 2 6 3 3 2 2 2" xfId="34127" xr:uid="{00000000-0005-0000-0000-0000E7850000}"/>
    <cellStyle name="Separador de milhares 2 6 3 3 2 2 3" xfId="34128" xr:uid="{00000000-0005-0000-0000-0000E8850000}"/>
    <cellStyle name="Separador de milhares 2 6 3 3 2 3" xfId="34129" xr:uid="{00000000-0005-0000-0000-0000E9850000}"/>
    <cellStyle name="Separador de milhares 2 6 3 3 2 4" xfId="34130" xr:uid="{00000000-0005-0000-0000-0000EA850000}"/>
    <cellStyle name="Separador de milhares 2 6 3 3 3" xfId="34131" xr:uid="{00000000-0005-0000-0000-0000EB850000}"/>
    <cellStyle name="Separador de milhares 2 6 3 3 3 2" xfId="34132" xr:uid="{00000000-0005-0000-0000-0000EC850000}"/>
    <cellStyle name="Separador de milhares 2 6 3 3 3 2 2" xfId="34133" xr:uid="{00000000-0005-0000-0000-0000ED850000}"/>
    <cellStyle name="Separador de milhares 2 6 3 3 3 2 3" xfId="34134" xr:uid="{00000000-0005-0000-0000-0000EE850000}"/>
    <cellStyle name="Separador de milhares 2 6 3 3 3 3" xfId="34135" xr:uid="{00000000-0005-0000-0000-0000EF850000}"/>
    <cellStyle name="Separador de milhares 2 6 3 3 3 4" xfId="34136" xr:uid="{00000000-0005-0000-0000-0000F0850000}"/>
    <cellStyle name="Separador de milhares 2 6 3 3 4" xfId="34137" xr:uid="{00000000-0005-0000-0000-0000F1850000}"/>
    <cellStyle name="Separador de milhares 2 6 3 3 4 2" xfId="34138" xr:uid="{00000000-0005-0000-0000-0000F2850000}"/>
    <cellStyle name="Separador de milhares 2 6 3 3 4 2 2" xfId="34139" xr:uid="{00000000-0005-0000-0000-0000F3850000}"/>
    <cellStyle name="Separador de milhares 2 6 3 3 4 2 3" xfId="34140" xr:uid="{00000000-0005-0000-0000-0000F4850000}"/>
    <cellStyle name="Separador de milhares 2 6 3 3 4 3" xfId="34141" xr:uid="{00000000-0005-0000-0000-0000F5850000}"/>
    <cellStyle name="Separador de milhares 2 6 3 3 4 4" xfId="34142" xr:uid="{00000000-0005-0000-0000-0000F6850000}"/>
    <cellStyle name="Separador de milhares 2 6 3 3 5" xfId="34143" xr:uid="{00000000-0005-0000-0000-0000F7850000}"/>
    <cellStyle name="Separador de milhares 2 6 3 3 5 2" xfId="34144" xr:uid="{00000000-0005-0000-0000-0000F8850000}"/>
    <cellStyle name="Separador de milhares 2 6 3 3 5 3" xfId="34145" xr:uid="{00000000-0005-0000-0000-0000F9850000}"/>
    <cellStyle name="Separador de milhares 2 6 3 3 6" xfId="34146" xr:uid="{00000000-0005-0000-0000-0000FA850000}"/>
    <cellStyle name="Separador de milhares 2 6 3 3 7" xfId="34147" xr:uid="{00000000-0005-0000-0000-0000FB850000}"/>
    <cellStyle name="Separador de milhares 2 6 3 3 8" xfId="34148" xr:uid="{00000000-0005-0000-0000-0000FC850000}"/>
    <cellStyle name="Separador de milhares 2 6 3 4" xfId="34149" xr:uid="{00000000-0005-0000-0000-0000FD850000}"/>
    <cellStyle name="Separador de milhares 2 6 3 5" xfId="34150" xr:uid="{00000000-0005-0000-0000-0000FE850000}"/>
    <cellStyle name="Separador de milhares 2 6 3 5 2" xfId="34151" xr:uid="{00000000-0005-0000-0000-0000FF850000}"/>
    <cellStyle name="Separador de milhares 2 6 3 5 2 2" xfId="34152" xr:uid="{00000000-0005-0000-0000-000000860000}"/>
    <cellStyle name="Separador de milhares 2 6 3 5 2 3" xfId="34153" xr:uid="{00000000-0005-0000-0000-000001860000}"/>
    <cellStyle name="Separador de milhares 2 6 3 5 3" xfId="34154" xr:uid="{00000000-0005-0000-0000-000002860000}"/>
    <cellStyle name="Separador de milhares 2 6 3 5 4" xfId="34155" xr:uid="{00000000-0005-0000-0000-000003860000}"/>
    <cellStyle name="Separador de milhares 2 6 3 6" xfId="34156" xr:uid="{00000000-0005-0000-0000-000004860000}"/>
    <cellStyle name="Separador de milhares 2 6 3 6 2" xfId="34157" xr:uid="{00000000-0005-0000-0000-000005860000}"/>
    <cellStyle name="Separador de milhares 2 6 3 6 2 2" xfId="34158" xr:uid="{00000000-0005-0000-0000-000006860000}"/>
    <cellStyle name="Separador de milhares 2 6 3 6 2 3" xfId="34159" xr:uid="{00000000-0005-0000-0000-000007860000}"/>
    <cellStyle name="Separador de milhares 2 6 3 6 3" xfId="34160" xr:uid="{00000000-0005-0000-0000-000008860000}"/>
    <cellStyle name="Separador de milhares 2 6 3 6 4" xfId="34161" xr:uid="{00000000-0005-0000-0000-000009860000}"/>
    <cellStyle name="Separador de milhares 2 6 3 7" xfId="34162" xr:uid="{00000000-0005-0000-0000-00000A860000}"/>
    <cellStyle name="Separador de milhares 2 6 3 7 2" xfId="34163" xr:uid="{00000000-0005-0000-0000-00000B860000}"/>
    <cellStyle name="Separador de milhares 2 6 3 7 2 2" xfId="34164" xr:uid="{00000000-0005-0000-0000-00000C860000}"/>
    <cellStyle name="Separador de milhares 2 6 3 7 2 3" xfId="34165" xr:uid="{00000000-0005-0000-0000-00000D860000}"/>
    <cellStyle name="Separador de milhares 2 6 3 7 3" xfId="34166" xr:uid="{00000000-0005-0000-0000-00000E860000}"/>
    <cellStyle name="Separador de milhares 2 6 3 7 4" xfId="34167" xr:uid="{00000000-0005-0000-0000-00000F860000}"/>
    <cellStyle name="Separador de milhares 2 6 3 8" xfId="34168" xr:uid="{00000000-0005-0000-0000-000010860000}"/>
    <cellStyle name="Separador de milhares 2 6 3 8 2" xfId="34169" xr:uid="{00000000-0005-0000-0000-000011860000}"/>
    <cellStyle name="Separador de milhares 2 6 3 8 3" xfId="34170" xr:uid="{00000000-0005-0000-0000-000012860000}"/>
    <cellStyle name="Separador de milhares 2 6 3 9" xfId="34171" xr:uid="{00000000-0005-0000-0000-000013860000}"/>
    <cellStyle name="Separador de milhares 2 6 4" xfId="34172" xr:uid="{00000000-0005-0000-0000-000014860000}"/>
    <cellStyle name="Separador de milhares 2 6 4 2" xfId="34173" xr:uid="{00000000-0005-0000-0000-000015860000}"/>
    <cellStyle name="Separador de milhares 2 6 4 2 10" xfId="34174" xr:uid="{00000000-0005-0000-0000-000016860000}"/>
    <cellStyle name="Separador de milhares 2 6 4 2 2" xfId="34175" xr:uid="{00000000-0005-0000-0000-000017860000}"/>
    <cellStyle name="Separador de milhares 2 6 4 2 2 2" xfId="34176" xr:uid="{00000000-0005-0000-0000-000018860000}"/>
    <cellStyle name="Separador de milhares 2 6 4 2 2 2 2" xfId="34177" xr:uid="{00000000-0005-0000-0000-000019860000}"/>
    <cellStyle name="Separador de milhares 2 6 4 2 2 2 2 2" xfId="34178" xr:uid="{00000000-0005-0000-0000-00001A860000}"/>
    <cellStyle name="Separador de milhares 2 6 4 2 2 2 2 3" xfId="34179" xr:uid="{00000000-0005-0000-0000-00001B860000}"/>
    <cellStyle name="Separador de milhares 2 6 4 2 2 2 3" xfId="34180" xr:uid="{00000000-0005-0000-0000-00001C860000}"/>
    <cellStyle name="Separador de milhares 2 6 4 2 2 2 4" xfId="34181" xr:uid="{00000000-0005-0000-0000-00001D860000}"/>
    <cellStyle name="Separador de milhares 2 6 4 2 2 3" xfId="34182" xr:uid="{00000000-0005-0000-0000-00001E860000}"/>
    <cellStyle name="Separador de milhares 2 6 4 2 2 3 2" xfId="34183" xr:uid="{00000000-0005-0000-0000-00001F860000}"/>
    <cellStyle name="Separador de milhares 2 6 4 2 2 3 2 2" xfId="34184" xr:uid="{00000000-0005-0000-0000-000020860000}"/>
    <cellStyle name="Separador de milhares 2 6 4 2 2 3 2 3" xfId="34185" xr:uid="{00000000-0005-0000-0000-000021860000}"/>
    <cellStyle name="Separador de milhares 2 6 4 2 2 3 3" xfId="34186" xr:uid="{00000000-0005-0000-0000-000022860000}"/>
    <cellStyle name="Separador de milhares 2 6 4 2 2 3 4" xfId="34187" xr:uid="{00000000-0005-0000-0000-000023860000}"/>
    <cellStyle name="Separador de milhares 2 6 4 2 2 4" xfId="34188" xr:uid="{00000000-0005-0000-0000-000024860000}"/>
    <cellStyle name="Separador de milhares 2 6 4 2 2 4 2" xfId="34189" xr:uid="{00000000-0005-0000-0000-000025860000}"/>
    <cellStyle name="Separador de milhares 2 6 4 2 2 4 2 2" xfId="34190" xr:uid="{00000000-0005-0000-0000-000026860000}"/>
    <cellStyle name="Separador de milhares 2 6 4 2 2 4 2 3" xfId="34191" xr:uid="{00000000-0005-0000-0000-000027860000}"/>
    <cellStyle name="Separador de milhares 2 6 4 2 2 4 3" xfId="34192" xr:uid="{00000000-0005-0000-0000-000028860000}"/>
    <cellStyle name="Separador de milhares 2 6 4 2 2 4 4" xfId="34193" xr:uid="{00000000-0005-0000-0000-000029860000}"/>
    <cellStyle name="Separador de milhares 2 6 4 2 2 5" xfId="34194" xr:uid="{00000000-0005-0000-0000-00002A860000}"/>
    <cellStyle name="Separador de milhares 2 6 4 2 2 5 2" xfId="34195" xr:uid="{00000000-0005-0000-0000-00002B860000}"/>
    <cellStyle name="Separador de milhares 2 6 4 2 2 5 3" xfId="34196" xr:uid="{00000000-0005-0000-0000-00002C860000}"/>
    <cellStyle name="Separador de milhares 2 6 4 2 2 6" xfId="34197" xr:uid="{00000000-0005-0000-0000-00002D860000}"/>
    <cellStyle name="Separador de milhares 2 6 4 2 2 7" xfId="34198" xr:uid="{00000000-0005-0000-0000-00002E860000}"/>
    <cellStyle name="Separador de milhares 2 6 4 2 3" xfId="34199" xr:uid="{00000000-0005-0000-0000-00002F860000}"/>
    <cellStyle name="Separador de milhares 2 6 4 2 3 2" xfId="34200" xr:uid="{00000000-0005-0000-0000-000030860000}"/>
    <cellStyle name="Separador de milhares 2 6 4 2 3 2 2" xfId="34201" xr:uid="{00000000-0005-0000-0000-000031860000}"/>
    <cellStyle name="Separador de milhares 2 6 4 2 3 2 2 2" xfId="34202" xr:uid="{00000000-0005-0000-0000-000032860000}"/>
    <cellStyle name="Separador de milhares 2 6 4 2 3 2 2 3" xfId="34203" xr:uid="{00000000-0005-0000-0000-000033860000}"/>
    <cellStyle name="Separador de milhares 2 6 4 2 3 2 3" xfId="34204" xr:uid="{00000000-0005-0000-0000-000034860000}"/>
    <cellStyle name="Separador de milhares 2 6 4 2 3 2 4" xfId="34205" xr:uid="{00000000-0005-0000-0000-000035860000}"/>
    <cellStyle name="Separador de milhares 2 6 4 2 3 3" xfId="34206" xr:uid="{00000000-0005-0000-0000-000036860000}"/>
    <cellStyle name="Separador de milhares 2 6 4 2 3 3 2" xfId="34207" xr:uid="{00000000-0005-0000-0000-000037860000}"/>
    <cellStyle name="Separador de milhares 2 6 4 2 3 3 2 2" xfId="34208" xr:uid="{00000000-0005-0000-0000-000038860000}"/>
    <cellStyle name="Separador de milhares 2 6 4 2 3 3 2 3" xfId="34209" xr:uid="{00000000-0005-0000-0000-000039860000}"/>
    <cellStyle name="Separador de milhares 2 6 4 2 3 3 3" xfId="34210" xr:uid="{00000000-0005-0000-0000-00003A860000}"/>
    <cellStyle name="Separador de milhares 2 6 4 2 3 3 4" xfId="34211" xr:uid="{00000000-0005-0000-0000-00003B860000}"/>
    <cellStyle name="Separador de milhares 2 6 4 2 3 4" xfId="34212" xr:uid="{00000000-0005-0000-0000-00003C860000}"/>
    <cellStyle name="Separador de milhares 2 6 4 2 3 4 2" xfId="34213" xr:uid="{00000000-0005-0000-0000-00003D860000}"/>
    <cellStyle name="Separador de milhares 2 6 4 2 3 4 2 2" xfId="34214" xr:uid="{00000000-0005-0000-0000-00003E860000}"/>
    <cellStyle name="Separador de milhares 2 6 4 2 3 4 2 3" xfId="34215" xr:uid="{00000000-0005-0000-0000-00003F860000}"/>
    <cellStyle name="Separador de milhares 2 6 4 2 3 4 3" xfId="34216" xr:uid="{00000000-0005-0000-0000-000040860000}"/>
    <cellStyle name="Separador de milhares 2 6 4 2 3 4 4" xfId="34217" xr:uid="{00000000-0005-0000-0000-000041860000}"/>
    <cellStyle name="Separador de milhares 2 6 4 2 3 5" xfId="34218" xr:uid="{00000000-0005-0000-0000-000042860000}"/>
    <cellStyle name="Separador de milhares 2 6 4 2 3 5 2" xfId="34219" xr:uid="{00000000-0005-0000-0000-000043860000}"/>
    <cellStyle name="Separador de milhares 2 6 4 2 3 5 3" xfId="34220" xr:uid="{00000000-0005-0000-0000-000044860000}"/>
    <cellStyle name="Separador de milhares 2 6 4 2 3 6" xfId="34221" xr:uid="{00000000-0005-0000-0000-000045860000}"/>
    <cellStyle name="Separador de milhares 2 6 4 2 3 7" xfId="34222" xr:uid="{00000000-0005-0000-0000-000046860000}"/>
    <cellStyle name="Separador de milhares 2 6 4 2 4" xfId="34223" xr:uid="{00000000-0005-0000-0000-000047860000}"/>
    <cellStyle name="Separador de milhares 2 6 4 2 4 2" xfId="34224" xr:uid="{00000000-0005-0000-0000-000048860000}"/>
    <cellStyle name="Separador de milhares 2 6 4 2 4 2 2" xfId="34225" xr:uid="{00000000-0005-0000-0000-000049860000}"/>
    <cellStyle name="Separador de milhares 2 6 4 2 4 2 3" xfId="34226" xr:uid="{00000000-0005-0000-0000-00004A860000}"/>
    <cellStyle name="Separador de milhares 2 6 4 2 4 3" xfId="34227" xr:uid="{00000000-0005-0000-0000-00004B860000}"/>
    <cellStyle name="Separador de milhares 2 6 4 2 4 4" xfId="34228" xr:uid="{00000000-0005-0000-0000-00004C860000}"/>
    <cellStyle name="Separador de milhares 2 6 4 2 5" xfId="34229" xr:uid="{00000000-0005-0000-0000-00004D860000}"/>
    <cellStyle name="Separador de milhares 2 6 4 2 5 2" xfId="34230" xr:uid="{00000000-0005-0000-0000-00004E860000}"/>
    <cellStyle name="Separador de milhares 2 6 4 2 5 2 2" xfId="34231" xr:uid="{00000000-0005-0000-0000-00004F860000}"/>
    <cellStyle name="Separador de milhares 2 6 4 2 5 2 3" xfId="34232" xr:uid="{00000000-0005-0000-0000-000050860000}"/>
    <cellStyle name="Separador de milhares 2 6 4 2 5 3" xfId="34233" xr:uid="{00000000-0005-0000-0000-000051860000}"/>
    <cellStyle name="Separador de milhares 2 6 4 2 5 4" xfId="34234" xr:uid="{00000000-0005-0000-0000-000052860000}"/>
    <cellStyle name="Separador de milhares 2 6 4 2 6" xfId="34235" xr:uid="{00000000-0005-0000-0000-000053860000}"/>
    <cellStyle name="Separador de milhares 2 6 4 2 6 2" xfId="34236" xr:uid="{00000000-0005-0000-0000-000054860000}"/>
    <cellStyle name="Separador de milhares 2 6 4 2 6 2 2" xfId="34237" xr:uid="{00000000-0005-0000-0000-000055860000}"/>
    <cellStyle name="Separador de milhares 2 6 4 2 6 2 3" xfId="34238" xr:uid="{00000000-0005-0000-0000-000056860000}"/>
    <cellStyle name="Separador de milhares 2 6 4 2 6 3" xfId="34239" xr:uid="{00000000-0005-0000-0000-000057860000}"/>
    <cellStyle name="Separador de milhares 2 6 4 2 6 4" xfId="34240" xr:uid="{00000000-0005-0000-0000-000058860000}"/>
    <cellStyle name="Separador de milhares 2 6 4 2 7" xfId="34241" xr:uid="{00000000-0005-0000-0000-000059860000}"/>
    <cellStyle name="Separador de milhares 2 6 4 2 7 2" xfId="34242" xr:uid="{00000000-0005-0000-0000-00005A860000}"/>
    <cellStyle name="Separador de milhares 2 6 4 2 7 3" xfId="34243" xr:uid="{00000000-0005-0000-0000-00005B860000}"/>
    <cellStyle name="Separador de milhares 2 6 4 2 8" xfId="34244" xr:uid="{00000000-0005-0000-0000-00005C860000}"/>
    <cellStyle name="Separador de milhares 2 6 4 2 9" xfId="34245" xr:uid="{00000000-0005-0000-0000-00005D860000}"/>
    <cellStyle name="Separador de milhares 2 6 5" xfId="34246" xr:uid="{00000000-0005-0000-0000-00005E860000}"/>
    <cellStyle name="Separador de milhares 2 6 5 2" xfId="34247" xr:uid="{00000000-0005-0000-0000-00005F860000}"/>
    <cellStyle name="Separador de milhares 2 6 5 3" xfId="34248" xr:uid="{00000000-0005-0000-0000-000060860000}"/>
    <cellStyle name="Separador de milhares 2 6 5 3 2" xfId="34249" xr:uid="{00000000-0005-0000-0000-000061860000}"/>
    <cellStyle name="Separador de milhares 2 6 5 3 2 2" xfId="34250" xr:uid="{00000000-0005-0000-0000-000062860000}"/>
    <cellStyle name="Separador de milhares 2 6 5 3 2 2 2" xfId="34251" xr:uid="{00000000-0005-0000-0000-000063860000}"/>
    <cellStyle name="Separador de milhares 2 6 5 3 2 2 3" xfId="34252" xr:uid="{00000000-0005-0000-0000-000064860000}"/>
    <cellStyle name="Separador de milhares 2 6 5 3 2 3" xfId="34253" xr:uid="{00000000-0005-0000-0000-000065860000}"/>
    <cellStyle name="Separador de milhares 2 6 5 3 2 4" xfId="34254" xr:uid="{00000000-0005-0000-0000-000066860000}"/>
    <cellStyle name="Separador de milhares 2 6 5 3 3" xfId="34255" xr:uid="{00000000-0005-0000-0000-000067860000}"/>
    <cellStyle name="Separador de milhares 2 6 5 3 3 2" xfId="34256" xr:uid="{00000000-0005-0000-0000-000068860000}"/>
    <cellStyle name="Separador de milhares 2 6 5 3 3 2 2" xfId="34257" xr:uid="{00000000-0005-0000-0000-000069860000}"/>
    <cellStyle name="Separador de milhares 2 6 5 3 3 2 3" xfId="34258" xr:uid="{00000000-0005-0000-0000-00006A860000}"/>
    <cellStyle name="Separador de milhares 2 6 5 3 3 3" xfId="34259" xr:uid="{00000000-0005-0000-0000-00006B860000}"/>
    <cellStyle name="Separador de milhares 2 6 5 3 3 4" xfId="34260" xr:uid="{00000000-0005-0000-0000-00006C860000}"/>
    <cellStyle name="Separador de milhares 2 6 5 3 4" xfId="34261" xr:uid="{00000000-0005-0000-0000-00006D860000}"/>
    <cellStyle name="Separador de milhares 2 6 5 3 4 2" xfId="34262" xr:uid="{00000000-0005-0000-0000-00006E860000}"/>
    <cellStyle name="Separador de milhares 2 6 5 3 4 2 2" xfId="34263" xr:uid="{00000000-0005-0000-0000-00006F860000}"/>
    <cellStyle name="Separador de milhares 2 6 5 3 4 2 3" xfId="34264" xr:uid="{00000000-0005-0000-0000-000070860000}"/>
    <cellStyle name="Separador de milhares 2 6 5 3 4 3" xfId="34265" xr:uid="{00000000-0005-0000-0000-000071860000}"/>
    <cellStyle name="Separador de milhares 2 6 5 3 4 4" xfId="34266" xr:uid="{00000000-0005-0000-0000-000072860000}"/>
    <cellStyle name="Separador de milhares 2 6 5 3 5" xfId="34267" xr:uid="{00000000-0005-0000-0000-000073860000}"/>
    <cellStyle name="Separador de milhares 2 6 5 3 5 2" xfId="34268" xr:uid="{00000000-0005-0000-0000-000074860000}"/>
    <cellStyle name="Separador de milhares 2 6 5 3 5 3" xfId="34269" xr:uid="{00000000-0005-0000-0000-000075860000}"/>
    <cellStyle name="Separador de milhares 2 6 5 3 6" xfId="34270" xr:uid="{00000000-0005-0000-0000-000076860000}"/>
    <cellStyle name="Separador de milhares 2 6 5 3 7" xfId="34271" xr:uid="{00000000-0005-0000-0000-000077860000}"/>
    <cellStyle name="Separador de milhares 2 6 6" xfId="34272" xr:uid="{00000000-0005-0000-0000-000078860000}"/>
    <cellStyle name="Separador de milhares 2 6 6 2" xfId="34273" xr:uid="{00000000-0005-0000-0000-000079860000}"/>
    <cellStyle name="Separador de milhares 2 6 6 2 2" xfId="34274" xr:uid="{00000000-0005-0000-0000-00007A860000}"/>
    <cellStyle name="Separador de milhares 2 6 6 2 2 2" xfId="34275" xr:uid="{00000000-0005-0000-0000-00007B860000}"/>
    <cellStyle name="Separador de milhares 2 6 6 2 2 2 2" xfId="34276" xr:uid="{00000000-0005-0000-0000-00007C860000}"/>
    <cellStyle name="Separador de milhares 2 6 6 2 2 2 3" xfId="34277" xr:uid="{00000000-0005-0000-0000-00007D860000}"/>
    <cellStyle name="Separador de milhares 2 6 6 2 2 3" xfId="34278" xr:uid="{00000000-0005-0000-0000-00007E860000}"/>
    <cellStyle name="Separador de milhares 2 6 6 2 2 4" xfId="34279" xr:uid="{00000000-0005-0000-0000-00007F860000}"/>
    <cellStyle name="Separador de milhares 2 6 6 2 3" xfId="34280" xr:uid="{00000000-0005-0000-0000-000080860000}"/>
    <cellStyle name="Separador de milhares 2 6 6 2 3 2" xfId="34281" xr:uid="{00000000-0005-0000-0000-000081860000}"/>
    <cellStyle name="Separador de milhares 2 6 6 2 3 2 2" xfId="34282" xr:uid="{00000000-0005-0000-0000-000082860000}"/>
    <cellStyle name="Separador de milhares 2 6 6 2 3 2 3" xfId="34283" xr:uid="{00000000-0005-0000-0000-000083860000}"/>
    <cellStyle name="Separador de milhares 2 6 6 2 3 3" xfId="34284" xr:uid="{00000000-0005-0000-0000-000084860000}"/>
    <cellStyle name="Separador de milhares 2 6 6 2 3 4" xfId="34285" xr:uid="{00000000-0005-0000-0000-000085860000}"/>
    <cellStyle name="Separador de milhares 2 6 6 2 4" xfId="34286" xr:uid="{00000000-0005-0000-0000-000086860000}"/>
    <cellStyle name="Separador de milhares 2 6 6 2 4 2" xfId="34287" xr:uid="{00000000-0005-0000-0000-000087860000}"/>
    <cellStyle name="Separador de milhares 2 6 6 2 4 2 2" xfId="34288" xr:uid="{00000000-0005-0000-0000-000088860000}"/>
    <cellStyle name="Separador de milhares 2 6 6 2 4 2 3" xfId="34289" xr:uid="{00000000-0005-0000-0000-000089860000}"/>
    <cellStyle name="Separador de milhares 2 6 6 2 4 3" xfId="34290" xr:uid="{00000000-0005-0000-0000-00008A860000}"/>
    <cellStyle name="Separador de milhares 2 6 6 2 4 4" xfId="34291" xr:uid="{00000000-0005-0000-0000-00008B860000}"/>
    <cellStyle name="Separador de milhares 2 6 6 2 5" xfId="34292" xr:uid="{00000000-0005-0000-0000-00008C860000}"/>
    <cellStyle name="Separador de milhares 2 6 6 2 5 2" xfId="34293" xr:uid="{00000000-0005-0000-0000-00008D860000}"/>
    <cellStyle name="Separador de milhares 2 6 6 2 5 3" xfId="34294" xr:uid="{00000000-0005-0000-0000-00008E860000}"/>
    <cellStyle name="Separador de milhares 2 6 6 2 6" xfId="34295" xr:uid="{00000000-0005-0000-0000-00008F860000}"/>
    <cellStyle name="Separador de milhares 2 6 6 2 7" xfId="34296" xr:uid="{00000000-0005-0000-0000-000090860000}"/>
    <cellStyle name="Separador de milhares 2 6 6 3" xfId="34297" xr:uid="{00000000-0005-0000-0000-000091860000}"/>
    <cellStyle name="Separador de milhares 2 6 6 3 2" xfId="34298" xr:uid="{00000000-0005-0000-0000-000092860000}"/>
    <cellStyle name="Separador de milhares 2 6 6 3 2 2" xfId="34299" xr:uid="{00000000-0005-0000-0000-000093860000}"/>
    <cellStyle name="Separador de milhares 2 6 6 3 2 3" xfId="34300" xr:uid="{00000000-0005-0000-0000-000094860000}"/>
    <cellStyle name="Separador de milhares 2 6 6 3 3" xfId="34301" xr:uid="{00000000-0005-0000-0000-000095860000}"/>
    <cellStyle name="Separador de milhares 2 6 6 3 4" xfId="34302" xr:uid="{00000000-0005-0000-0000-000096860000}"/>
    <cellStyle name="Separador de milhares 2 6 6 4" xfId="34303" xr:uid="{00000000-0005-0000-0000-000097860000}"/>
    <cellStyle name="Separador de milhares 2 6 6 4 2" xfId="34304" xr:uid="{00000000-0005-0000-0000-000098860000}"/>
    <cellStyle name="Separador de milhares 2 6 6 4 2 2" xfId="34305" xr:uid="{00000000-0005-0000-0000-000099860000}"/>
    <cellStyle name="Separador de milhares 2 6 6 4 2 3" xfId="34306" xr:uid="{00000000-0005-0000-0000-00009A860000}"/>
    <cellStyle name="Separador de milhares 2 6 6 4 3" xfId="34307" xr:uid="{00000000-0005-0000-0000-00009B860000}"/>
    <cellStyle name="Separador de milhares 2 6 6 4 4" xfId="34308" xr:uid="{00000000-0005-0000-0000-00009C860000}"/>
    <cellStyle name="Separador de milhares 2 6 6 5" xfId="34309" xr:uid="{00000000-0005-0000-0000-00009D860000}"/>
    <cellStyle name="Separador de milhares 2 6 6 5 2" xfId="34310" xr:uid="{00000000-0005-0000-0000-00009E860000}"/>
    <cellStyle name="Separador de milhares 2 6 6 5 2 2" xfId="34311" xr:uid="{00000000-0005-0000-0000-00009F860000}"/>
    <cellStyle name="Separador de milhares 2 6 6 5 2 3" xfId="34312" xr:uid="{00000000-0005-0000-0000-0000A0860000}"/>
    <cellStyle name="Separador de milhares 2 6 6 5 3" xfId="34313" xr:uid="{00000000-0005-0000-0000-0000A1860000}"/>
    <cellStyle name="Separador de milhares 2 6 6 5 4" xfId="34314" xr:uid="{00000000-0005-0000-0000-0000A2860000}"/>
    <cellStyle name="Separador de milhares 2 6 6 6" xfId="34315" xr:uid="{00000000-0005-0000-0000-0000A3860000}"/>
    <cellStyle name="Separador de milhares 2 6 6 6 2" xfId="34316" xr:uid="{00000000-0005-0000-0000-0000A4860000}"/>
    <cellStyle name="Separador de milhares 2 6 6 6 3" xfId="34317" xr:uid="{00000000-0005-0000-0000-0000A5860000}"/>
    <cellStyle name="Separador de milhares 2 6 6 7" xfId="34318" xr:uid="{00000000-0005-0000-0000-0000A6860000}"/>
    <cellStyle name="Separador de milhares 2 6 6 8" xfId="34319" xr:uid="{00000000-0005-0000-0000-0000A7860000}"/>
    <cellStyle name="Separador de milhares 2 6 6 9" xfId="34320" xr:uid="{00000000-0005-0000-0000-0000A8860000}"/>
    <cellStyle name="Separador de milhares 2 6 7" xfId="34321" xr:uid="{00000000-0005-0000-0000-0000A9860000}"/>
    <cellStyle name="Separador de milhares 2 6 7 2" xfId="34322" xr:uid="{00000000-0005-0000-0000-0000AA860000}"/>
    <cellStyle name="Separador de milhares 2 6 7 2 2" xfId="34323" xr:uid="{00000000-0005-0000-0000-0000AB860000}"/>
    <cellStyle name="Separador de milhares 2 6 7 2 2 2" xfId="34324" xr:uid="{00000000-0005-0000-0000-0000AC860000}"/>
    <cellStyle name="Separador de milhares 2 6 7 2 2 2 2" xfId="34325" xr:uid="{00000000-0005-0000-0000-0000AD860000}"/>
    <cellStyle name="Separador de milhares 2 6 7 2 2 2 3" xfId="34326" xr:uid="{00000000-0005-0000-0000-0000AE860000}"/>
    <cellStyle name="Separador de milhares 2 6 7 2 2 3" xfId="34327" xr:uid="{00000000-0005-0000-0000-0000AF860000}"/>
    <cellStyle name="Separador de milhares 2 6 7 2 2 4" xfId="34328" xr:uid="{00000000-0005-0000-0000-0000B0860000}"/>
    <cellStyle name="Separador de milhares 2 6 7 2 3" xfId="34329" xr:uid="{00000000-0005-0000-0000-0000B1860000}"/>
    <cellStyle name="Separador de milhares 2 6 7 2 3 2" xfId="34330" xr:uid="{00000000-0005-0000-0000-0000B2860000}"/>
    <cellStyle name="Separador de milhares 2 6 7 2 3 2 2" xfId="34331" xr:uid="{00000000-0005-0000-0000-0000B3860000}"/>
    <cellStyle name="Separador de milhares 2 6 7 2 3 2 3" xfId="34332" xr:uid="{00000000-0005-0000-0000-0000B4860000}"/>
    <cellStyle name="Separador de milhares 2 6 7 2 3 3" xfId="34333" xr:uid="{00000000-0005-0000-0000-0000B5860000}"/>
    <cellStyle name="Separador de milhares 2 6 7 2 3 4" xfId="34334" xr:uid="{00000000-0005-0000-0000-0000B6860000}"/>
    <cellStyle name="Separador de milhares 2 6 7 2 4" xfId="34335" xr:uid="{00000000-0005-0000-0000-0000B7860000}"/>
    <cellStyle name="Separador de milhares 2 6 7 2 4 2" xfId="34336" xr:uid="{00000000-0005-0000-0000-0000B8860000}"/>
    <cellStyle name="Separador de milhares 2 6 7 2 4 2 2" xfId="34337" xr:uid="{00000000-0005-0000-0000-0000B9860000}"/>
    <cellStyle name="Separador de milhares 2 6 7 2 4 2 3" xfId="34338" xr:uid="{00000000-0005-0000-0000-0000BA860000}"/>
    <cellStyle name="Separador de milhares 2 6 7 2 4 3" xfId="34339" xr:uid="{00000000-0005-0000-0000-0000BB860000}"/>
    <cellStyle name="Separador de milhares 2 6 7 2 4 4" xfId="34340" xr:uid="{00000000-0005-0000-0000-0000BC860000}"/>
    <cellStyle name="Separador de milhares 2 6 7 2 5" xfId="34341" xr:uid="{00000000-0005-0000-0000-0000BD860000}"/>
    <cellStyle name="Separador de milhares 2 6 7 2 5 2" xfId="34342" xr:uid="{00000000-0005-0000-0000-0000BE860000}"/>
    <cellStyle name="Separador de milhares 2 6 7 2 5 3" xfId="34343" xr:uid="{00000000-0005-0000-0000-0000BF860000}"/>
    <cellStyle name="Separador de milhares 2 6 7 2 6" xfId="34344" xr:uid="{00000000-0005-0000-0000-0000C0860000}"/>
    <cellStyle name="Separador de milhares 2 6 7 2 7" xfId="34345" xr:uid="{00000000-0005-0000-0000-0000C1860000}"/>
    <cellStyle name="Separador de milhares 2 6 7 3" xfId="34346" xr:uid="{00000000-0005-0000-0000-0000C2860000}"/>
    <cellStyle name="Separador de milhares 2 6 7 3 2" xfId="34347" xr:uid="{00000000-0005-0000-0000-0000C3860000}"/>
    <cellStyle name="Separador de milhares 2 6 7 3 2 2" xfId="34348" xr:uid="{00000000-0005-0000-0000-0000C4860000}"/>
    <cellStyle name="Separador de milhares 2 6 7 3 2 3" xfId="34349" xr:uid="{00000000-0005-0000-0000-0000C5860000}"/>
    <cellStyle name="Separador de milhares 2 6 7 3 3" xfId="34350" xr:uid="{00000000-0005-0000-0000-0000C6860000}"/>
    <cellStyle name="Separador de milhares 2 6 7 3 4" xfId="34351" xr:uid="{00000000-0005-0000-0000-0000C7860000}"/>
    <cellStyle name="Separador de milhares 2 6 7 4" xfId="34352" xr:uid="{00000000-0005-0000-0000-0000C8860000}"/>
    <cellStyle name="Separador de milhares 2 6 7 4 2" xfId="34353" xr:uid="{00000000-0005-0000-0000-0000C9860000}"/>
    <cellStyle name="Separador de milhares 2 6 7 4 2 2" xfId="34354" xr:uid="{00000000-0005-0000-0000-0000CA860000}"/>
    <cellStyle name="Separador de milhares 2 6 7 4 2 3" xfId="34355" xr:uid="{00000000-0005-0000-0000-0000CB860000}"/>
    <cellStyle name="Separador de milhares 2 6 7 4 3" xfId="34356" xr:uid="{00000000-0005-0000-0000-0000CC860000}"/>
    <cellStyle name="Separador de milhares 2 6 7 4 4" xfId="34357" xr:uid="{00000000-0005-0000-0000-0000CD860000}"/>
    <cellStyle name="Separador de milhares 2 6 7 5" xfId="34358" xr:uid="{00000000-0005-0000-0000-0000CE860000}"/>
    <cellStyle name="Separador de milhares 2 6 7 5 2" xfId="34359" xr:uid="{00000000-0005-0000-0000-0000CF860000}"/>
    <cellStyle name="Separador de milhares 2 6 7 5 2 2" xfId="34360" xr:uid="{00000000-0005-0000-0000-0000D0860000}"/>
    <cellStyle name="Separador de milhares 2 6 7 5 2 3" xfId="34361" xr:uid="{00000000-0005-0000-0000-0000D1860000}"/>
    <cellStyle name="Separador de milhares 2 6 7 5 3" xfId="34362" xr:uid="{00000000-0005-0000-0000-0000D2860000}"/>
    <cellStyle name="Separador de milhares 2 6 7 5 4" xfId="34363" xr:uid="{00000000-0005-0000-0000-0000D3860000}"/>
    <cellStyle name="Separador de milhares 2 6 7 6" xfId="34364" xr:uid="{00000000-0005-0000-0000-0000D4860000}"/>
    <cellStyle name="Separador de milhares 2 6 7 6 2" xfId="34365" xr:uid="{00000000-0005-0000-0000-0000D5860000}"/>
    <cellStyle name="Separador de milhares 2 6 7 6 3" xfId="34366" xr:uid="{00000000-0005-0000-0000-0000D6860000}"/>
    <cellStyle name="Separador de milhares 2 6 7 7" xfId="34367" xr:uid="{00000000-0005-0000-0000-0000D7860000}"/>
    <cellStyle name="Separador de milhares 2 6 7 8" xfId="34368" xr:uid="{00000000-0005-0000-0000-0000D8860000}"/>
    <cellStyle name="Separador de milhares 2 6 7 9" xfId="34369" xr:uid="{00000000-0005-0000-0000-0000D9860000}"/>
    <cellStyle name="Separador de milhares 2 6 8" xfId="34370" xr:uid="{00000000-0005-0000-0000-0000DA860000}"/>
    <cellStyle name="Separador de milhares 2 6 8 2" xfId="34371" xr:uid="{00000000-0005-0000-0000-0000DB860000}"/>
    <cellStyle name="Separador de milhares 2 6 8 2 2" xfId="34372" xr:uid="{00000000-0005-0000-0000-0000DC860000}"/>
    <cellStyle name="Separador de milhares 2 6 8 2 2 2" xfId="34373" xr:uid="{00000000-0005-0000-0000-0000DD860000}"/>
    <cellStyle name="Separador de milhares 2 6 8 2 2 2 2" xfId="34374" xr:uid="{00000000-0005-0000-0000-0000DE860000}"/>
    <cellStyle name="Separador de milhares 2 6 8 2 2 2 3" xfId="34375" xr:uid="{00000000-0005-0000-0000-0000DF860000}"/>
    <cellStyle name="Separador de milhares 2 6 8 2 2 3" xfId="34376" xr:uid="{00000000-0005-0000-0000-0000E0860000}"/>
    <cellStyle name="Separador de milhares 2 6 8 2 2 4" xfId="34377" xr:uid="{00000000-0005-0000-0000-0000E1860000}"/>
    <cellStyle name="Separador de milhares 2 6 8 2 3" xfId="34378" xr:uid="{00000000-0005-0000-0000-0000E2860000}"/>
    <cellStyle name="Separador de milhares 2 6 8 2 3 2" xfId="34379" xr:uid="{00000000-0005-0000-0000-0000E3860000}"/>
    <cellStyle name="Separador de milhares 2 6 8 2 3 2 2" xfId="34380" xr:uid="{00000000-0005-0000-0000-0000E4860000}"/>
    <cellStyle name="Separador de milhares 2 6 8 2 3 2 3" xfId="34381" xr:uid="{00000000-0005-0000-0000-0000E5860000}"/>
    <cellStyle name="Separador de milhares 2 6 8 2 3 3" xfId="34382" xr:uid="{00000000-0005-0000-0000-0000E6860000}"/>
    <cellStyle name="Separador de milhares 2 6 8 2 3 4" xfId="34383" xr:uid="{00000000-0005-0000-0000-0000E7860000}"/>
    <cellStyle name="Separador de milhares 2 6 8 2 4" xfId="34384" xr:uid="{00000000-0005-0000-0000-0000E8860000}"/>
    <cellStyle name="Separador de milhares 2 6 8 2 4 2" xfId="34385" xr:uid="{00000000-0005-0000-0000-0000E9860000}"/>
    <cellStyle name="Separador de milhares 2 6 8 2 4 2 2" xfId="34386" xr:uid="{00000000-0005-0000-0000-0000EA860000}"/>
    <cellStyle name="Separador de milhares 2 6 8 2 4 2 3" xfId="34387" xr:uid="{00000000-0005-0000-0000-0000EB860000}"/>
    <cellStyle name="Separador de milhares 2 6 8 2 4 3" xfId="34388" xr:uid="{00000000-0005-0000-0000-0000EC860000}"/>
    <cellStyle name="Separador de milhares 2 6 8 2 4 4" xfId="34389" xr:uid="{00000000-0005-0000-0000-0000ED860000}"/>
    <cellStyle name="Separador de milhares 2 6 8 2 5" xfId="34390" xr:uid="{00000000-0005-0000-0000-0000EE860000}"/>
    <cellStyle name="Separador de milhares 2 6 8 2 5 2" xfId="34391" xr:uid="{00000000-0005-0000-0000-0000EF860000}"/>
    <cellStyle name="Separador de milhares 2 6 8 2 5 3" xfId="34392" xr:uid="{00000000-0005-0000-0000-0000F0860000}"/>
    <cellStyle name="Separador de milhares 2 6 8 2 6" xfId="34393" xr:uid="{00000000-0005-0000-0000-0000F1860000}"/>
    <cellStyle name="Separador de milhares 2 6 8 2 7" xfId="34394" xr:uid="{00000000-0005-0000-0000-0000F2860000}"/>
    <cellStyle name="Separador de milhares 2 6 8 2 8" xfId="34395" xr:uid="{00000000-0005-0000-0000-0000F3860000}"/>
    <cellStyle name="Separador de milhares 2 6 8 3" xfId="34396" xr:uid="{00000000-0005-0000-0000-0000F4860000}"/>
    <cellStyle name="Separador de milhares 2 6 8 3 2" xfId="34397" xr:uid="{00000000-0005-0000-0000-0000F5860000}"/>
    <cellStyle name="Separador de milhares 2 6 8 3 2 2" xfId="34398" xr:uid="{00000000-0005-0000-0000-0000F6860000}"/>
    <cellStyle name="Separador de milhares 2 6 8 3 2 3" xfId="34399" xr:uid="{00000000-0005-0000-0000-0000F7860000}"/>
    <cellStyle name="Separador de milhares 2 6 8 3 3" xfId="34400" xr:uid="{00000000-0005-0000-0000-0000F8860000}"/>
    <cellStyle name="Separador de milhares 2 6 8 3 4" xfId="34401" xr:uid="{00000000-0005-0000-0000-0000F9860000}"/>
    <cellStyle name="Separador de milhares 2 6 8 4" xfId="34402" xr:uid="{00000000-0005-0000-0000-0000FA860000}"/>
    <cellStyle name="Separador de milhares 2 6 8 4 2" xfId="34403" xr:uid="{00000000-0005-0000-0000-0000FB860000}"/>
    <cellStyle name="Separador de milhares 2 6 8 4 2 2" xfId="34404" xr:uid="{00000000-0005-0000-0000-0000FC860000}"/>
    <cellStyle name="Separador de milhares 2 6 8 4 2 3" xfId="34405" xr:uid="{00000000-0005-0000-0000-0000FD860000}"/>
    <cellStyle name="Separador de milhares 2 6 8 4 3" xfId="34406" xr:uid="{00000000-0005-0000-0000-0000FE860000}"/>
    <cellStyle name="Separador de milhares 2 6 8 4 4" xfId="34407" xr:uid="{00000000-0005-0000-0000-0000FF860000}"/>
    <cellStyle name="Separador de milhares 2 6 8 5" xfId="34408" xr:uid="{00000000-0005-0000-0000-000000870000}"/>
    <cellStyle name="Separador de milhares 2 6 8 5 2" xfId="34409" xr:uid="{00000000-0005-0000-0000-000001870000}"/>
    <cellStyle name="Separador de milhares 2 6 8 5 2 2" xfId="34410" xr:uid="{00000000-0005-0000-0000-000002870000}"/>
    <cellStyle name="Separador de milhares 2 6 8 5 2 3" xfId="34411" xr:uid="{00000000-0005-0000-0000-000003870000}"/>
    <cellStyle name="Separador de milhares 2 6 8 5 3" xfId="34412" xr:uid="{00000000-0005-0000-0000-000004870000}"/>
    <cellStyle name="Separador de milhares 2 6 8 5 4" xfId="34413" xr:uid="{00000000-0005-0000-0000-000005870000}"/>
    <cellStyle name="Separador de milhares 2 6 8 6" xfId="34414" xr:uid="{00000000-0005-0000-0000-000006870000}"/>
    <cellStyle name="Separador de milhares 2 6 8 6 2" xfId="34415" xr:uid="{00000000-0005-0000-0000-000007870000}"/>
    <cellStyle name="Separador de milhares 2 6 8 6 3" xfId="34416" xr:uid="{00000000-0005-0000-0000-000008870000}"/>
    <cellStyle name="Separador de milhares 2 6 8 7" xfId="34417" xr:uid="{00000000-0005-0000-0000-000009870000}"/>
    <cellStyle name="Separador de milhares 2 6 8 8" xfId="34418" xr:uid="{00000000-0005-0000-0000-00000A870000}"/>
    <cellStyle name="Separador de milhares 2 6 8 9" xfId="34419" xr:uid="{00000000-0005-0000-0000-00000B870000}"/>
    <cellStyle name="Separador de milhares 2 6 9" xfId="34420" xr:uid="{00000000-0005-0000-0000-00000C870000}"/>
    <cellStyle name="Separador de milhares 2 6 9 2" xfId="34421" xr:uid="{00000000-0005-0000-0000-00000D870000}"/>
    <cellStyle name="Separador de milhares 2 6 9 2 2" xfId="34422" xr:uid="{00000000-0005-0000-0000-00000E870000}"/>
    <cellStyle name="Separador de milhares 2 6 9 2 2 2" xfId="34423" xr:uid="{00000000-0005-0000-0000-00000F870000}"/>
    <cellStyle name="Separador de milhares 2 6 9 2 2 3" xfId="34424" xr:uid="{00000000-0005-0000-0000-000010870000}"/>
    <cellStyle name="Separador de milhares 2 6 9 2 3" xfId="34425" xr:uid="{00000000-0005-0000-0000-000011870000}"/>
    <cellStyle name="Separador de milhares 2 6 9 2 4" xfId="34426" xr:uid="{00000000-0005-0000-0000-000012870000}"/>
    <cellStyle name="Separador de milhares 2 6 9 3" xfId="34427" xr:uid="{00000000-0005-0000-0000-000013870000}"/>
    <cellStyle name="Separador de milhares 2 6 9 3 2" xfId="34428" xr:uid="{00000000-0005-0000-0000-000014870000}"/>
    <cellStyle name="Separador de milhares 2 6 9 3 2 2" xfId="34429" xr:uid="{00000000-0005-0000-0000-000015870000}"/>
    <cellStyle name="Separador de milhares 2 6 9 3 2 3" xfId="34430" xr:uid="{00000000-0005-0000-0000-000016870000}"/>
    <cellStyle name="Separador de milhares 2 6 9 3 3" xfId="34431" xr:uid="{00000000-0005-0000-0000-000017870000}"/>
    <cellStyle name="Separador de milhares 2 6 9 3 4" xfId="34432" xr:uid="{00000000-0005-0000-0000-000018870000}"/>
    <cellStyle name="Separador de milhares 2 6 9 4" xfId="34433" xr:uid="{00000000-0005-0000-0000-000019870000}"/>
    <cellStyle name="Separador de milhares 2 6 9 4 2" xfId="34434" xr:uid="{00000000-0005-0000-0000-00001A870000}"/>
    <cellStyle name="Separador de milhares 2 6 9 4 2 2" xfId="34435" xr:uid="{00000000-0005-0000-0000-00001B870000}"/>
    <cellStyle name="Separador de milhares 2 6 9 4 2 3" xfId="34436" xr:uid="{00000000-0005-0000-0000-00001C870000}"/>
    <cellStyle name="Separador de milhares 2 6 9 4 3" xfId="34437" xr:uid="{00000000-0005-0000-0000-00001D870000}"/>
    <cellStyle name="Separador de milhares 2 6 9 4 4" xfId="34438" xr:uid="{00000000-0005-0000-0000-00001E870000}"/>
    <cellStyle name="Separador de milhares 2 6 9 5" xfId="34439" xr:uid="{00000000-0005-0000-0000-00001F870000}"/>
    <cellStyle name="Separador de milhares 2 6 9 5 2" xfId="34440" xr:uid="{00000000-0005-0000-0000-000020870000}"/>
    <cellStyle name="Separador de milhares 2 6 9 5 3" xfId="34441" xr:uid="{00000000-0005-0000-0000-000021870000}"/>
    <cellStyle name="Separador de milhares 2 6 9 6" xfId="34442" xr:uid="{00000000-0005-0000-0000-000022870000}"/>
    <cellStyle name="Separador de milhares 2 6 9 7" xfId="34443" xr:uid="{00000000-0005-0000-0000-000023870000}"/>
    <cellStyle name="Separador de milhares 2 7" xfId="34444" xr:uid="{00000000-0005-0000-0000-000024870000}"/>
    <cellStyle name="Separador de milhares 2 7 2" xfId="34445" xr:uid="{00000000-0005-0000-0000-000025870000}"/>
    <cellStyle name="Separador de milhares 2 7 2 2" xfId="34446" xr:uid="{00000000-0005-0000-0000-000026870000}"/>
    <cellStyle name="Separador de milhares 2 7 3" xfId="34447" xr:uid="{00000000-0005-0000-0000-000027870000}"/>
    <cellStyle name="Separador de milhares 2 7 4" xfId="34448" xr:uid="{00000000-0005-0000-0000-000028870000}"/>
    <cellStyle name="Separador de milhares 2 8" xfId="34449" xr:uid="{00000000-0005-0000-0000-000029870000}"/>
    <cellStyle name="Separador de milhares 2 8 2" xfId="34450" xr:uid="{00000000-0005-0000-0000-00002A870000}"/>
    <cellStyle name="Separador de milhares 2 8 2 2" xfId="34451" xr:uid="{00000000-0005-0000-0000-00002B870000}"/>
    <cellStyle name="Separador de milhares 2 8 2 3" xfId="34452" xr:uid="{00000000-0005-0000-0000-00002C870000}"/>
    <cellStyle name="Separador de milhares 2 8 2 3 2" xfId="34453" xr:uid="{00000000-0005-0000-0000-00002D870000}"/>
    <cellStyle name="Separador de milhares 2 8 2 3 2 2" xfId="34454" xr:uid="{00000000-0005-0000-0000-00002E870000}"/>
    <cellStyle name="Separador de milhares 2 8 2 3 2 2 2" xfId="34455" xr:uid="{00000000-0005-0000-0000-00002F870000}"/>
    <cellStyle name="Separador de milhares 2 8 2 3 2 2 3" xfId="34456" xr:uid="{00000000-0005-0000-0000-000030870000}"/>
    <cellStyle name="Separador de milhares 2 8 2 3 2 3" xfId="34457" xr:uid="{00000000-0005-0000-0000-000031870000}"/>
    <cellStyle name="Separador de milhares 2 8 2 3 2 4" xfId="34458" xr:uid="{00000000-0005-0000-0000-000032870000}"/>
    <cellStyle name="Separador de milhares 2 8 2 3 3" xfId="34459" xr:uid="{00000000-0005-0000-0000-000033870000}"/>
    <cellStyle name="Separador de milhares 2 8 2 3 3 2" xfId="34460" xr:uid="{00000000-0005-0000-0000-000034870000}"/>
    <cellStyle name="Separador de milhares 2 8 2 3 3 2 2" xfId="34461" xr:uid="{00000000-0005-0000-0000-000035870000}"/>
    <cellStyle name="Separador de milhares 2 8 2 3 3 2 3" xfId="34462" xr:uid="{00000000-0005-0000-0000-000036870000}"/>
    <cellStyle name="Separador de milhares 2 8 2 3 3 3" xfId="34463" xr:uid="{00000000-0005-0000-0000-000037870000}"/>
    <cellStyle name="Separador de milhares 2 8 2 3 3 4" xfId="34464" xr:uid="{00000000-0005-0000-0000-000038870000}"/>
    <cellStyle name="Separador de milhares 2 8 2 3 4" xfId="34465" xr:uid="{00000000-0005-0000-0000-000039870000}"/>
    <cellStyle name="Separador de milhares 2 8 2 3 4 2" xfId="34466" xr:uid="{00000000-0005-0000-0000-00003A870000}"/>
    <cellStyle name="Separador de milhares 2 8 2 3 4 2 2" xfId="34467" xr:uid="{00000000-0005-0000-0000-00003B870000}"/>
    <cellStyle name="Separador de milhares 2 8 2 3 4 2 3" xfId="34468" xr:uid="{00000000-0005-0000-0000-00003C870000}"/>
    <cellStyle name="Separador de milhares 2 8 2 3 4 3" xfId="34469" xr:uid="{00000000-0005-0000-0000-00003D870000}"/>
    <cellStyle name="Separador de milhares 2 8 2 3 4 4" xfId="34470" xr:uid="{00000000-0005-0000-0000-00003E870000}"/>
    <cellStyle name="Separador de milhares 2 8 2 3 5" xfId="34471" xr:uid="{00000000-0005-0000-0000-00003F870000}"/>
    <cellStyle name="Separador de milhares 2 8 2 3 5 2" xfId="34472" xr:uid="{00000000-0005-0000-0000-000040870000}"/>
    <cellStyle name="Separador de milhares 2 8 2 3 5 3" xfId="34473" xr:uid="{00000000-0005-0000-0000-000041870000}"/>
    <cellStyle name="Separador de milhares 2 8 2 3 6" xfId="34474" xr:uid="{00000000-0005-0000-0000-000042870000}"/>
    <cellStyle name="Separador de milhares 2 8 2 3 7" xfId="34475" xr:uid="{00000000-0005-0000-0000-000043870000}"/>
    <cellStyle name="Separador de milhares 2 8 2 4" xfId="34476" xr:uid="{00000000-0005-0000-0000-000044870000}"/>
    <cellStyle name="Separador de milhares 2 8 3" xfId="34477" xr:uid="{00000000-0005-0000-0000-000045870000}"/>
    <cellStyle name="Separador de milhares 2 8 3 2" xfId="34478" xr:uid="{00000000-0005-0000-0000-000046870000}"/>
    <cellStyle name="Separador de milhares 2 8 3 3" xfId="34479" xr:uid="{00000000-0005-0000-0000-000047870000}"/>
    <cellStyle name="Separador de milhares 2 8 4" xfId="34480" xr:uid="{00000000-0005-0000-0000-000048870000}"/>
    <cellStyle name="Separador de milhares 2 8 5" xfId="34481" xr:uid="{00000000-0005-0000-0000-000049870000}"/>
    <cellStyle name="Separador de milhares 2 8 5 2" xfId="34482" xr:uid="{00000000-0005-0000-0000-00004A870000}"/>
    <cellStyle name="Separador de milhares 2 8 5 2 2" xfId="34483" xr:uid="{00000000-0005-0000-0000-00004B870000}"/>
    <cellStyle name="Separador de milhares 2 8 5 2 2 2" xfId="34484" xr:uid="{00000000-0005-0000-0000-00004C870000}"/>
    <cellStyle name="Separador de milhares 2 8 5 2 2 3" xfId="34485" xr:uid="{00000000-0005-0000-0000-00004D870000}"/>
    <cellStyle name="Separador de milhares 2 8 5 2 3" xfId="34486" xr:uid="{00000000-0005-0000-0000-00004E870000}"/>
    <cellStyle name="Separador de milhares 2 8 5 2 4" xfId="34487" xr:uid="{00000000-0005-0000-0000-00004F870000}"/>
    <cellStyle name="Separador de milhares 2 8 5 3" xfId="34488" xr:uid="{00000000-0005-0000-0000-000050870000}"/>
    <cellStyle name="Separador de milhares 2 8 5 3 2" xfId="34489" xr:uid="{00000000-0005-0000-0000-000051870000}"/>
    <cellStyle name="Separador de milhares 2 8 5 3 2 2" xfId="34490" xr:uid="{00000000-0005-0000-0000-000052870000}"/>
    <cellStyle name="Separador de milhares 2 8 5 3 2 3" xfId="34491" xr:uid="{00000000-0005-0000-0000-000053870000}"/>
    <cellStyle name="Separador de milhares 2 8 5 3 3" xfId="34492" xr:uid="{00000000-0005-0000-0000-000054870000}"/>
    <cellStyle name="Separador de milhares 2 8 5 3 4" xfId="34493" xr:uid="{00000000-0005-0000-0000-000055870000}"/>
    <cellStyle name="Separador de milhares 2 8 5 4" xfId="34494" xr:uid="{00000000-0005-0000-0000-000056870000}"/>
    <cellStyle name="Separador de milhares 2 8 5 4 2" xfId="34495" xr:uid="{00000000-0005-0000-0000-000057870000}"/>
    <cellStyle name="Separador de milhares 2 8 5 4 2 2" xfId="34496" xr:uid="{00000000-0005-0000-0000-000058870000}"/>
    <cellStyle name="Separador de milhares 2 8 5 4 2 3" xfId="34497" xr:uid="{00000000-0005-0000-0000-000059870000}"/>
    <cellStyle name="Separador de milhares 2 8 5 4 3" xfId="34498" xr:uid="{00000000-0005-0000-0000-00005A870000}"/>
    <cellStyle name="Separador de milhares 2 8 5 4 4" xfId="34499" xr:uid="{00000000-0005-0000-0000-00005B870000}"/>
    <cellStyle name="Separador de milhares 2 8 5 5" xfId="34500" xr:uid="{00000000-0005-0000-0000-00005C870000}"/>
    <cellStyle name="Separador de milhares 2 8 5 5 2" xfId="34501" xr:uid="{00000000-0005-0000-0000-00005D870000}"/>
    <cellStyle name="Separador de milhares 2 8 5 5 3" xfId="34502" xr:uid="{00000000-0005-0000-0000-00005E870000}"/>
    <cellStyle name="Separador de milhares 2 8 5 6" xfId="34503" xr:uid="{00000000-0005-0000-0000-00005F870000}"/>
    <cellStyle name="Separador de milhares 2 8 5 7" xfId="34504" xr:uid="{00000000-0005-0000-0000-000060870000}"/>
    <cellStyle name="Separador de milhares 2 8 6" xfId="34505" xr:uid="{00000000-0005-0000-0000-000061870000}"/>
    <cellStyle name="Separador de milhares 2 9" xfId="34506" xr:uid="{00000000-0005-0000-0000-000062870000}"/>
    <cellStyle name="Separador de milhares 2 9 2" xfId="34507" xr:uid="{00000000-0005-0000-0000-000063870000}"/>
    <cellStyle name="Separador de milhares 2 9 3" xfId="34508" xr:uid="{00000000-0005-0000-0000-000064870000}"/>
    <cellStyle name="Separador de milhares 20" xfId="34509" xr:uid="{00000000-0005-0000-0000-000065870000}"/>
    <cellStyle name="Separador de milhares 20 2" xfId="34510" xr:uid="{00000000-0005-0000-0000-000066870000}"/>
    <cellStyle name="Separador de milhares 20 2 2" xfId="34511" xr:uid="{00000000-0005-0000-0000-000067870000}"/>
    <cellStyle name="Separador de milhares 20 2 2 2" xfId="34512" xr:uid="{00000000-0005-0000-0000-000068870000}"/>
    <cellStyle name="Separador de milhares 20 3" xfId="34513" xr:uid="{00000000-0005-0000-0000-000069870000}"/>
    <cellStyle name="Separador de milhares 20 4" xfId="34514" xr:uid="{00000000-0005-0000-0000-00006A870000}"/>
    <cellStyle name="Separador de milhares 20 5" xfId="34515" xr:uid="{00000000-0005-0000-0000-00006B870000}"/>
    <cellStyle name="Separador de milhares 21" xfId="34516" xr:uid="{00000000-0005-0000-0000-00006C870000}"/>
    <cellStyle name="Separador de milhares 21 10" xfId="34517" xr:uid="{00000000-0005-0000-0000-00006D870000}"/>
    <cellStyle name="Separador de milhares 21 10 2" xfId="34518" xr:uid="{00000000-0005-0000-0000-00006E870000}"/>
    <cellStyle name="Separador de milhares 21 10 2 2" xfId="34519" xr:uid="{00000000-0005-0000-0000-00006F870000}"/>
    <cellStyle name="Separador de milhares 21 10 2 2 2" xfId="34520" xr:uid="{00000000-0005-0000-0000-000070870000}"/>
    <cellStyle name="Separador de milhares 21 10 2 2 3" xfId="34521" xr:uid="{00000000-0005-0000-0000-000071870000}"/>
    <cellStyle name="Separador de milhares 21 10 2 3" xfId="34522" xr:uid="{00000000-0005-0000-0000-000072870000}"/>
    <cellStyle name="Separador de milhares 21 10 2 4" xfId="34523" xr:uid="{00000000-0005-0000-0000-000073870000}"/>
    <cellStyle name="Separador de milhares 21 10 3" xfId="34524" xr:uid="{00000000-0005-0000-0000-000074870000}"/>
    <cellStyle name="Separador de milhares 21 10 3 2" xfId="34525" xr:uid="{00000000-0005-0000-0000-000075870000}"/>
    <cellStyle name="Separador de milhares 21 10 3 2 2" xfId="34526" xr:uid="{00000000-0005-0000-0000-000076870000}"/>
    <cellStyle name="Separador de milhares 21 10 3 2 3" xfId="34527" xr:uid="{00000000-0005-0000-0000-000077870000}"/>
    <cellStyle name="Separador de milhares 21 10 3 3" xfId="34528" xr:uid="{00000000-0005-0000-0000-000078870000}"/>
    <cellStyle name="Separador de milhares 21 10 3 4" xfId="34529" xr:uid="{00000000-0005-0000-0000-000079870000}"/>
    <cellStyle name="Separador de milhares 21 10 4" xfId="34530" xr:uid="{00000000-0005-0000-0000-00007A870000}"/>
    <cellStyle name="Separador de milhares 21 10 4 2" xfId="34531" xr:uid="{00000000-0005-0000-0000-00007B870000}"/>
    <cellStyle name="Separador de milhares 21 10 4 2 2" xfId="34532" xr:uid="{00000000-0005-0000-0000-00007C870000}"/>
    <cellStyle name="Separador de milhares 21 10 4 2 3" xfId="34533" xr:uid="{00000000-0005-0000-0000-00007D870000}"/>
    <cellStyle name="Separador de milhares 21 10 4 3" xfId="34534" xr:uid="{00000000-0005-0000-0000-00007E870000}"/>
    <cellStyle name="Separador de milhares 21 10 4 4" xfId="34535" xr:uid="{00000000-0005-0000-0000-00007F870000}"/>
    <cellStyle name="Separador de milhares 21 10 5" xfId="34536" xr:uid="{00000000-0005-0000-0000-000080870000}"/>
    <cellStyle name="Separador de milhares 21 10 5 2" xfId="34537" xr:uid="{00000000-0005-0000-0000-000081870000}"/>
    <cellStyle name="Separador de milhares 21 10 5 3" xfId="34538" xr:uid="{00000000-0005-0000-0000-000082870000}"/>
    <cellStyle name="Separador de milhares 21 10 6" xfId="34539" xr:uid="{00000000-0005-0000-0000-000083870000}"/>
    <cellStyle name="Separador de milhares 21 10 7" xfId="34540" xr:uid="{00000000-0005-0000-0000-000084870000}"/>
    <cellStyle name="Separador de milhares 21 10 8" xfId="34541" xr:uid="{00000000-0005-0000-0000-000085870000}"/>
    <cellStyle name="Separador de milhares 21 10 9" xfId="34542" xr:uid="{00000000-0005-0000-0000-000086870000}"/>
    <cellStyle name="Separador de milhares 21 11" xfId="34543" xr:uid="{00000000-0005-0000-0000-000087870000}"/>
    <cellStyle name="Separador de milhares 21 11 2" xfId="34544" xr:uid="{00000000-0005-0000-0000-000088870000}"/>
    <cellStyle name="Separador de milhares 21 11 2 2" xfId="34545" xr:uid="{00000000-0005-0000-0000-000089870000}"/>
    <cellStyle name="Separador de milhares 21 11 2 3" xfId="34546" xr:uid="{00000000-0005-0000-0000-00008A870000}"/>
    <cellStyle name="Separador de milhares 21 11 3" xfId="34547" xr:uid="{00000000-0005-0000-0000-00008B870000}"/>
    <cellStyle name="Separador de milhares 21 11 4" xfId="34548" xr:uid="{00000000-0005-0000-0000-00008C870000}"/>
    <cellStyle name="Separador de milhares 21 11 5" xfId="34549" xr:uid="{00000000-0005-0000-0000-00008D870000}"/>
    <cellStyle name="Separador de milhares 21 11 6" xfId="34550" xr:uid="{00000000-0005-0000-0000-00008E870000}"/>
    <cellStyle name="Separador de milhares 21 12" xfId="34551" xr:uid="{00000000-0005-0000-0000-00008F870000}"/>
    <cellStyle name="Separador de milhares 21 12 2" xfId="34552" xr:uid="{00000000-0005-0000-0000-000090870000}"/>
    <cellStyle name="Separador de milhares 21 12 2 2" xfId="34553" xr:uid="{00000000-0005-0000-0000-000091870000}"/>
    <cellStyle name="Separador de milhares 21 12 2 3" xfId="34554" xr:uid="{00000000-0005-0000-0000-000092870000}"/>
    <cellStyle name="Separador de milhares 21 12 3" xfId="34555" xr:uid="{00000000-0005-0000-0000-000093870000}"/>
    <cellStyle name="Separador de milhares 21 12 4" xfId="34556" xr:uid="{00000000-0005-0000-0000-000094870000}"/>
    <cellStyle name="Separador de milhares 21 13" xfId="34557" xr:uid="{00000000-0005-0000-0000-000095870000}"/>
    <cellStyle name="Separador de milhares 21 13 2" xfId="34558" xr:uid="{00000000-0005-0000-0000-000096870000}"/>
    <cellStyle name="Separador de milhares 21 13 2 2" xfId="34559" xr:uid="{00000000-0005-0000-0000-000097870000}"/>
    <cellStyle name="Separador de milhares 21 13 2 3" xfId="34560" xr:uid="{00000000-0005-0000-0000-000098870000}"/>
    <cellStyle name="Separador de milhares 21 13 3" xfId="34561" xr:uid="{00000000-0005-0000-0000-000099870000}"/>
    <cellStyle name="Separador de milhares 21 13 4" xfId="34562" xr:uid="{00000000-0005-0000-0000-00009A870000}"/>
    <cellStyle name="Separador de milhares 21 14" xfId="34563" xr:uid="{00000000-0005-0000-0000-00009B870000}"/>
    <cellStyle name="Separador de milhares 21 14 2" xfId="34564" xr:uid="{00000000-0005-0000-0000-00009C870000}"/>
    <cellStyle name="Separador de milhares 21 14 3" xfId="34565" xr:uid="{00000000-0005-0000-0000-00009D870000}"/>
    <cellStyle name="Separador de milhares 21 15" xfId="34566" xr:uid="{00000000-0005-0000-0000-00009E870000}"/>
    <cellStyle name="Separador de milhares 21 16" xfId="34567" xr:uid="{00000000-0005-0000-0000-00009F870000}"/>
    <cellStyle name="Separador de milhares 21 17" xfId="34568" xr:uid="{00000000-0005-0000-0000-0000A0870000}"/>
    <cellStyle name="Separador de milhares 21 18" xfId="34569" xr:uid="{00000000-0005-0000-0000-0000A1870000}"/>
    <cellStyle name="Separador de milhares 21 19" xfId="34570" xr:uid="{00000000-0005-0000-0000-0000A2870000}"/>
    <cellStyle name="Separador de milhares 21 2" xfId="34571" xr:uid="{00000000-0005-0000-0000-0000A3870000}"/>
    <cellStyle name="Separador de milhares 21 2 10" xfId="34572" xr:uid="{00000000-0005-0000-0000-0000A4870000}"/>
    <cellStyle name="Separador de milhares 21 2 10 2" xfId="34573" xr:uid="{00000000-0005-0000-0000-0000A5870000}"/>
    <cellStyle name="Separador de milhares 21 2 10 3" xfId="34574" xr:uid="{00000000-0005-0000-0000-0000A6870000}"/>
    <cellStyle name="Separador de milhares 21 2 11" xfId="34575" xr:uid="{00000000-0005-0000-0000-0000A7870000}"/>
    <cellStyle name="Separador de milhares 21 2 12" xfId="34576" xr:uid="{00000000-0005-0000-0000-0000A8870000}"/>
    <cellStyle name="Separador de milhares 21 2 13" xfId="34577" xr:uid="{00000000-0005-0000-0000-0000A9870000}"/>
    <cellStyle name="Separador de milhares 21 2 14" xfId="34578" xr:uid="{00000000-0005-0000-0000-0000AA870000}"/>
    <cellStyle name="Separador de milhares 21 2 15" xfId="34579" xr:uid="{00000000-0005-0000-0000-0000AB870000}"/>
    <cellStyle name="Separador de milhares 21 2 2" xfId="34580" xr:uid="{00000000-0005-0000-0000-0000AC870000}"/>
    <cellStyle name="Separador de milhares 21 2 2 10" xfId="34581" xr:uid="{00000000-0005-0000-0000-0000AD870000}"/>
    <cellStyle name="Separador de milhares 21 2 2 2" xfId="34582" xr:uid="{00000000-0005-0000-0000-0000AE870000}"/>
    <cellStyle name="Separador de milhares 21 2 2 2 2" xfId="34583" xr:uid="{00000000-0005-0000-0000-0000AF870000}"/>
    <cellStyle name="Separador de milhares 21 2 2 2 2 2" xfId="34584" xr:uid="{00000000-0005-0000-0000-0000B0870000}"/>
    <cellStyle name="Separador de milhares 21 2 2 2 2 2 2" xfId="34585" xr:uid="{00000000-0005-0000-0000-0000B1870000}"/>
    <cellStyle name="Separador de milhares 21 2 2 2 2 2 2 2" xfId="34586" xr:uid="{00000000-0005-0000-0000-0000B2870000}"/>
    <cellStyle name="Separador de milhares 21 2 2 2 2 2 2 3" xfId="34587" xr:uid="{00000000-0005-0000-0000-0000B3870000}"/>
    <cellStyle name="Separador de milhares 21 2 2 2 2 2 3" xfId="34588" xr:uid="{00000000-0005-0000-0000-0000B4870000}"/>
    <cellStyle name="Separador de milhares 21 2 2 2 2 2 4" xfId="34589" xr:uid="{00000000-0005-0000-0000-0000B5870000}"/>
    <cellStyle name="Separador de milhares 21 2 2 2 2 3" xfId="34590" xr:uid="{00000000-0005-0000-0000-0000B6870000}"/>
    <cellStyle name="Separador de milhares 21 2 2 2 2 3 2" xfId="34591" xr:uid="{00000000-0005-0000-0000-0000B7870000}"/>
    <cellStyle name="Separador de milhares 21 2 2 2 2 3 2 2" xfId="34592" xr:uid="{00000000-0005-0000-0000-0000B8870000}"/>
    <cellStyle name="Separador de milhares 21 2 2 2 2 3 2 3" xfId="34593" xr:uid="{00000000-0005-0000-0000-0000B9870000}"/>
    <cellStyle name="Separador de milhares 21 2 2 2 2 3 3" xfId="34594" xr:uid="{00000000-0005-0000-0000-0000BA870000}"/>
    <cellStyle name="Separador de milhares 21 2 2 2 2 3 4" xfId="34595" xr:uid="{00000000-0005-0000-0000-0000BB870000}"/>
    <cellStyle name="Separador de milhares 21 2 2 2 2 4" xfId="34596" xr:uid="{00000000-0005-0000-0000-0000BC870000}"/>
    <cellStyle name="Separador de milhares 21 2 2 2 2 4 2" xfId="34597" xr:uid="{00000000-0005-0000-0000-0000BD870000}"/>
    <cellStyle name="Separador de milhares 21 2 2 2 2 4 2 2" xfId="34598" xr:uid="{00000000-0005-0000-0000-0000BE870000}"/>
    <cellStyle name="Separador de milhares 21 2 2 2 2 4 2 3" xfId="34599" xr:uid="{00000000-0005-0000-0000-0000BF870000}"/>
    <cellStyle name="Separador de milhares 21 2 2 2 2 4 3" xfId="34600" xr:uid="{00000000-0005-0000-0000-0000C0870000}"/>
    <cellStyle name="Separador de milhares 21 2 2 2 2 4 4" xfId="34601" xr:uid="{00000000-0005-0000-0000-0000C1870000}"/>
    <cellStyle name="Separador de milhares 21 2 2 2 2 5" xfId="34602" xr:uid="{00000000-0005-0000-0000-0000C2870000}"/>
    <cellStyle name="Separador de milhares 21 2 2 2 2 5 2" xfId="34603" xr:uid="{00000000-0005-0000-0000-0000C3870000}"/>
    <cellStyle name="Separador de milhares 21 2 2 2 2 5 3" xfId="34604" xr:uid="{00000000-0005-0000-0000-0000C4870000}"/>
    <cellStyle name="Separador de milhares 21 2 2 2 2 6" xfId="34605" xr:uid="{00000000-0005-0000-0000-0000C5870000}"/>
    <cellStyle name="Separador de milhares 21 2 2 2 2 7" xfId="34606" xr:uid="{00000000-0005-0000-0000-0000C6870000}"/>
    <cellStyle name="Separador de milhares 21 2 2 2 3" xfId="34607" xr:uid="{00000000-0005-0000-0000-0000C7870000}"/>
    <cellStyle name="Separador de milhares 21 2 2 2 3 2" xfId="34608" xr:uid="{00000000-0005-0000-0000-0000C8870000}"/>
    <cellStyle name="Separador de milhares 21 2 2 2 3 2 2" xfId="34609" xr:uid="{00000000-0005-0000-0000-0000C9870000}"/>
    <cellStyle name="Separador de milhares 21 2 2 2 3 2 3" xfId="34610" xr:uid="{00000000-0005-0000-0000-0000CA870000}"/>
    <cellStyle name="Separador de milhares 21 2 2 2 3 3" xfId="34611" xr:uid="{00000000-0005-0000-0000-0000CB870000}"/>
    <cellStyle name="Separador de milhares 21 2 2 2 3 4" xfId="34612" xr:uid="{00000000-0005-0000-0000-0000CC870000}"/>
    <cellStyle name="Separador de milhares 21 2 2 2 4" xfId="34613" xr:uid="{00000000-0005-0000-0000-0000CD870000}"/>
    <cellStyle name="Separador de milhares 21 2 2 2 4 2" xfId="34614" xr:uid="{00000000-0005-0000-0000-0000CE870000}"/>
    <cellStyle name="Separador de milhares 21 2 2 2 4 2 2" xfId="34615" xr:uid="{00000000-0005-0000-0000-0000CF870000}"/>
    <cellStyle name="Separador de milhares 21 2 2 2 4 2 3" xfId="34616" xr:uid="{00000000-0005-0000-0000-0000D0870000}"/>
    <cellStyle name="Separador de milhares 21 2 2 2 4 3" xfId="34617" xr:uid="{00000000-0005-0000-0000-0000D1870000}"/>
    <cellStyle name="Separador de milhares 21 2 2 2 4 4" xfId="34618" xr:uid="{00000000-0005-0000-0000-0000D2870000}"/>
    <cellStyle name="Separador de milhares 21 2 2 2 5" xfId="34619" xr:uid="{00000000-0005-0000-0000-0000D3870000}"/>
    <cellStyle name="Separador de milhares 21 2 2 2 5 2" xfId="34620" xr:uid="{00000000-0005-0000-0000-0000D4870000}"/>
    <cellStyle name="Separador de milhares 21 2 2 2 5 2 2" xfId="34621" xr:uid="{00000000-0005-0000-0000-0000D5870000}"/>
    <cellStyle name="Separador de milhares 21 2 2 2 5 2 3" xfId="34622" xr:uid="{00000000-0005-0000-0000-0000D6870000}"/>
    <cellStyle name="Separador de milhares 21 2 2 2 5 3" xfId="34623" xr:uid="{00000000-0005-0000-0000-0000D7870000}"/>
    <cellStyle name="Separador de milhares 21 2 2 2 5 4" xfId="34624" xr:uid="{00000000-0005-0000-0000-0000D8870000}"/>
    <cellStyle name="Separador de milhares 21 2 2 2 6" xfId="34625" xr:uid="{00000000-0005-0000-0000-0000D9870000}"/>
    <cellStyle name="Separador de milhares 21 2 2 2 6 2" xfId="34626" xr:uid="{00000000-0005-0000-0000-0000DA870000}"/>
    <cellStyle name="Separador de milhares 21 2 2 2 6 3" xfId="34627" xr:uid="{00000000-0005-0000-0000-0000DB870000}"/>
    <cellStyle name="Separador de milhares 21 2 2 2 7" xfId="34628" xr:uid="{00000000-0005-0000-0000-0000DC870000}"/>
    <cellStyle name="Separador de milhares 21 2 2 2 8" xfId="34629" xr:uid="{00000000-0005-0000-0000-0000DD870000}"/>
    <cellStyle name="Separador de milhares 21 2 2 2 9" xfId="34630" xr:uid="{00000000-0005-0000-0000-0000DE870000}"/>
    <cellStyle name="Separador de milhares 21 2 2 3" xfId="34631" xr:uid="{00000000-0005-0000-0000-0000DF870000}"/>
    <cellStyle name="Separador de milhares 21 2 2 3 2" xfId="34632" xr:uid="{00000000-0005-0000-0000-0000E0870000}"/>
    <cellStyle name="Separador de milhares 21 2 2 3 2 2" xfId="34633" xr:uid="{00000000-0005-0000-0000-0000E1870000}"/>
    <cellStyle name="Separador de milhares 21 2 2 3 2 2 2" xfId="34634" xr:uid="{00000000-0005-0000-0000-0000E2870000}"/>
    <cellStyle name="Separador de milhares 21 2 2 3 2 2 3" xfId="34635" xr:uid="{00000000-0005-0000-0000-0000E3870000}"/>
    <cellStyle name="Separador de milhares 21 2 2 3 2 3" xfId="34636" xr:uid="{00000000-0005-0000-0000-0000E4870000}"/>
    <cellStyle name="Separador de milhares 21 2 2 3 2 4" xfId="34637" xr:uid="{00000000-0005-0000-0000-0000E5870000}"/>
    <cellStyle name="Separador de milhares 21 2 2 3 3" xfId="34638" xr:uid="{00000000-0005-0000-0000-0000E6870000}"/>
    <cellStyle name="Separador de milhares 21 2 2 3 3 2" xfId="34639" xr:uid="{00000000-0005-0000-0000-0000E7870000}"/>
    <cellStyle name="Separador de milhares 21 2 2 3 3 2 2" xfId="34640" xr:uid="{00000000-0005-0000-0000-0000E8870000}"/>
    <cellStyle name="Separador de milhares 21 2 2 3 3 2 3" xfId="34641" xr:uid="{00000000-0005-0000-0000-0000E9870000}"/>
    <cellStyle name="Separador de milhares 21 2 2 3 3 3" xfId="34642" xr:uid="{00000000-0005-0000-0000-0000EA870000}"/>
    <cellStyle name="Separador de milhares 21 2 2 3 3 4" xfId="34643" xr:uid="{00000000-0005-0000-0000-0000EB870000}"/>
    <cellStyle name="Separador de milhares 21 2 2 3 4" xfId="34644" xr:uid="{00000000-0005-0000-0000-0000EC870000}"/>
    <cellStyle name="Separador de milhares 21 2 2 3 4 2" xfId="34645" xr:uid="{00000000-0005-0000-0000-0000ED870000}"/>
    <cellStyle name="Separador de milhares 21 2 2 3 4 2 2" xfId="34646" xr:uid="{00000000-0005-0000-0000-0000EE870000}"/>
    <cellStyle name="Separador de milhares 21 2 2 3 4 2 3" xfId="34647" xr:uid="{00000000-0005-0000-0000-0000EF870000}"/>
    <cellStyle name="Separador de milhares 21 2 2 3 4 3" xfId="34648" xr:uid="{00000000-0005-0000-0000-0000F0870000}"/>
    <cellStyle name="Separador de milhares 21 2 2 3 4 4" xfId="34649" xr:uid="{00000000-0005-0000-0000-0000F1870000}"/>
    <cellStyle name="Separador de milhares 21 2 2 3 5" xfId="34650" xr:uid="{00000000-0005-0000-0000-0000F2870000}"/>
    <cellStyle name="Separador de milhares 21 2 2 3 5 2" xfId="34651" xr:uid="{00000000-0005-0000-0000-0000F3870000}"/>
    <cellStyle name="Separador de milhares 21 2 2 3 5 3" xfId="34652" xr:uid="{00000000-0005-0000-0000-0000F4870000}"/>
    <cellStyle name="Separador de milhares 21 2 2 3 6" xfId="34653" xr:uid="{00000000-0005-0000-0000-0000F5870000}"/>
    <cellStyle name="Separador de milhares 21 2 2 3 7" xfId="34654" xr:uid="{00000000-0005-0000-0000-0000F6870000}"/>
    <cellStyle name="Separador de milhares 21 2 2 4" xfId="34655" xr:uid="{00000000-0005-0000-0000-0000F7870000}"/>
    <cellStyle name="Separador de milhares 21 2 2 4 2" xfId="34656" xr:uid="{00000000-0005-0000-0000-0000F8870000}"/>
    <cellStyle name="Separador de milhares 21 2 2 4 2 2" xfId="34657" xr:uid="{00000000-0005-0000-0000-0000F9870000}"/>
    <cellStyle name="Separador de milhares 21 2 2 4 2 3" xfId="34658" xr:uid="{00000000-0005-0000-0000-0000FA870000}"/>
    <cellStyle name="Separador de milhares 21 2 2 4 3" xfId="34659" xr:uid="{00000000-0005-0000-0000-0000FB870000}"/>
    <cellStyle name="Separador de milhares 21 2 2 4 4" xfId="34660" xr:uid="{00000000-0005-0000-0000-0000FC870000}"/>
    <cellStyle name="Separador de milhares 21 2 2 5" xfId="34661" xr:uid="{00000000-0005-0000-0000-0000FD870000}"/>
    <cellStyle name="Separador de milhares 21 2 2 5 2" xfId="34662" xr:uid="{00000000-0005-0000-0000-0000FE870000}"/>
    <cellStyle name="Separador de milhares 21 2 2 5 2 2" xfId="34663" xr:uid="{00000000-0005-0000-0000-0000FF870000}"/>
    <cellStyle name="Separador de milhares 21 2 2 5 2 3" xfId="34664" xr:uid="{00000000-0005-0000-0000-000000880000}"/>
    <cellStyle name="Separador de milhares 21 2 2 5 3" xfId="34665" xr:uid="{00000000-0005-0000-0000-000001880000}"/>
    <cellStyle name="Separador de milhares 21 2 2 5 4" xfId="34666" xr:uid="{00000000-0005-0000-0000-000002880000}"/>
    <cellStyle name="Separador de milhares 21 2 2 6" xfId="34667" xr:uid="{00000000-0005-0000-0000-000003880000}"/>
    <cellStyle name="Separador de milhares 21 2 2 6 2" xfId="34668" xr:uid="{00000000-0005-0000-0000-000004880000}"/>
    <cellStyle name="Separador de milhares 21 2 2 6 2 2" xfId="34669" xr:uid="{00000000-0005-0000-0000-000005880000}"/>
    <cellStyle name="Separador de milhares 21 2 2 6 2 3" xfId="34670" xr:uid="{00000000-0005-0000-0000-000006880000}"/>
    <cellStyle name="Separador de milhares 21 2 2 6 3" xfId="34671" xr:uid="{00000000-0005-0000-0000-000007880000}"/>
    <cellStyle name="Separador de milhares 21 2 2 6 4" xfId="34672" xr:uid="{00000000-0005-0000-0000-000008880000}"/>
    <cellStyle name="Separador de milhares 21 2 2 7" xfId="34673" xr:uid="{00000000-0005-0000-0000-000009880000}"/>
    <cellStyle name="Separador de milhares 21 2 2 7 2" xfId="34674" xr:uid="{00000000-0005-0000-0000-00000A880000}"/>
    <cellStyle name="Separador de milhares 21 2 2 7 3" xfId="34675" xr:uid="{00000000-0005-0000-0000-00000B880000}"/>
    <cellStyle name="Separador de milhares 21 2 2 8" xfId="34676" xr:uid="{00000000-0005-0000-0000-00000C880000}"/>
    <cellStyle name="Separador de milhares 21 2 2 9" xfId="34677" xr:uid="{00000000-0005-0000-0000-00000D880000}"/>
    <cellStyle name="Separador de milhares 21 2 3" xfId="34678" xr:uid="{00000000-0005-0000-0000-00000E880000}"/>
    <cellStyle name="Separador de milhares 21 2 3 10" xfId="34679" xr:uid="{00000000-0005-0000-0000-00000F880000}"/>
    <cellStyle name="Separador de milhares 21 2 3 11" xfId="34680" xr:uid="{00000000-0005-0000-0000-000010880000}"/>
    <cellStyle name="Separador de milhares 21 2 3 2" xfId="34681" xr:uid="{00000000-0005-0000-0000-000011880000}"/>
    <cellStyle name="Separador de milhares 21 2 3 2 2" xfId="34682" xr:uid="{00000000-0005-0000-0000-000012880000}"/>
    <cellStyle name="Separador de milhares 21 2 3 2 2 2" xfId="34683" xr:uid="{00000000-0005-0000-0000-000013880000}"/>
    <cellStyle name="Separador de milhares 21 2 3 2 2 2 2" xfId="34684" xr:uid="{00000000-0005-0000-0000-000014880000}"/>
    <cellStyle name="Separador de milhares 21 2 3 2 2 2 2 2" xfId="34685" xr:uid="{00000000-0005-0000-0000-000015880000}"/>
    <cellStyle name="Separador de milhares 21 2 3 2 2 2 2 3" xfId="34686" xr:uid="{00000000-0005-0000-0000-000016880000}"/>
    <cellStyle name="Separador de milhares 21 2 3 2 2 2 3" xfId="34687" xr:uid="{00000000-0005-0000-0000-000017880000}"/>
    <cellStyle name="Separador de milhares 21 2 3 2 2 2 4" xfId="34688" xr:uid="{00000000-0005-0000-0000-000018880000}"/>
    <cellStyle name="Separador de milhares 21 2 3 2 2 3" xfId="34689" xr:uid="{00000000-0005-0000-0000-000019880000}"/>
    <cellStyle name="Separador de milhares 21 2 3 2 2 3 2" xfId="34690" xr:uid="{00000000-0005-0000-0000-00001A880000}"/>
    <cellStyle name="Separador de milhares 21 2 3 2 2 3 2 2" xfId="34691" xr:uid="{00000000-0005-0000-0000-00001B880000}"/>
    <cellStyle name="Separador de milhares 21 2 3 2 2 3 2 3" xfId="34692" xr:uid="{00000000-0005-0000-0000-00001C880000}"/>
    <cellStyle name="Separador de milhares 21 2 3 2 2 3 3" xfId="34693" xr:uid="{00000000-0005-0000-0000-00001D880000}"/>
    <cellStyle name="Separador de milhares 21 2 3 2 2 3 4" xfId="34694" xr:uid="{00000000-0005-0000-0000-00001E880000}"/>
    <cellStyle name="Separador de milhares 21 2 3 2 2 4" xfId="34695" xr:uid="{00000000-0005-0000-0000-00001F880000}"/>
    <cellStyle name="Separador de milhares 21 2 3 2 2 4 2" xfId="34696" xr:uid="{00000000-0005-0000-0000-000020880000}"/>
    <cellStyle name="Separador de milhares 21 2 3 2 2 4 2 2" xfId="34697" xr:uid="{00000000-0005-0000-0000-000021880000}"/>
    <cellStyle name="Separador de milhares 21 2 3 2 2 4 2 3" xfId="34698" xr:uid="{00000000-0005-0000-0000-000022880000}"/>
    <cellStyle name="Separador de milhares 21 2 3 2 2 4 3" xfId="34699" xr:uid="{00000000-0005-0000-0000-000023880000}"/>
    <cellStyle name="Separador de milhares 21 2 3 2 2 4 4" xfId="34700" xr:uid="{00000000-0005-0000-0000-000024880000}"/>
    <cellStyle name="Separador de milhares 21 2 3 2 2 5" xfId="34701" xr:uid="{00000000-0005-0000-0000-000025880000}"/>
    <cellStyle name="Separador de milhares 21 2 3 2 2 5 2" xfId="34702" xr:uid="{00000000-0005-0000-0000-000026880000}"/>
    <cellStyle name="Separador de milhares 21 2 3 2 2 5 3" xfId="34703" xr:uid="{00000000-0005-0000-0000-000027880000}"/>
    <cellStyle name="Separador de milhares 21 2 3 2 2 6" xfId="34704" xr:uid="{00000000-0005-0000-0000-000028880000}"/>
    <cellStyle name="Separador de milhares 21 2 3 2 2 7" xfId="34705" xr:uid="{00000000-0005-0000-0000-000029880000}"/>
    <cellStyle name="Separador de milhares 21 2 3 2 3" xfId="34706" xr:uid="{00000000-0005-0000-0000-00002A880000}"/>
    <cellStyle name="Separador de milhares 21 2 3 2 3 2" xfId="34707" xr:uid="{00000000-0005-0000-0000-00002B880000}"/>
    <cellStyle name="Separador de milhares 21 2 3 2 3 2 2" xfId="34708" xr:uid="{00000000-0005-0000-0000-00002C880000}"/>
    <cellStyle name="Separador de milhares 21 2 3 2 3 2 3" xfId="34709" xr:uid="{00000000-0005-0000-0000-00002D880000}"/>
    <cellStyle name="Separador de milhares 21 2 3 2 3 3" xfId="34710" xr:uid="{00000000-0005-0000-0000-00002E880000}"/>
    <cellStyle name="Separador de milhares 21 2 3 2 3 4" xfId="34711" xr:uid="{00000000-0005-0000-0000-00002F880000}"/>
    <cellStyle name="Separador de milhares 21 2 3 2 4" xfId="34712" xr:uid="{00000000-0005-0000-0000-000030880000}"/>
    <cellStyle name="Separador de milhares 21 2 3 2 4 2" xfId="34713" xr:uid="{00000000-0005-0000-0000-000031880000}"/>
    <cellStyle name="Separador de milhares 21 2 3 2 4 2 2" xfId="34714" xr:uid="{00000000-0005-0000-0000-000032880000}"/>
    <cellStyle name="Separador de milhares 21 2 3 2 4 2 3" xfId="34715" xr:uid="{00000000-0005-0000-0000-000033880000}"/>
    <cellStyle name="Separador de milhares 21 2 3 2 4 3" xfId="34716" xr:uid="{00000000-0005-0000-0000-000034880000}"/>
    <cellStyle name="Separador de milhares 21 2 3 2 4 4" xfId="34717" xr:uid="{00000000-0005-0000-0000-000035880000}"/>
    <cellStyle name="Separador de milhares 21 2 3 2 5" xfId="34718" xr:uid="{00000000-0005-0000-0000-000036880000}"/>
    <cellStyle name="Separador de milhares 21 2 3 2 5 2" xfId="34719" xr:uid="{00000000-0005-0000-0000-000037880000}"/>
    <cellStyle name="Separador de milhares 21 2 3 2 5 2 2" xfId="34720" xr:uid="{00000000-0005-0000-0000-000038880000}"/>
    <cellStyle name="Separador de milhares 21 2 3 2 5 2 3" xfId="34721" xr:uid="{00000000-0005-0000-0000-000039880000}"/>
    <cellStyle name="Separador de milhares 21 2 3 2 5 3" xfId="34722" xr:uid="{00000000-0005-0000-0000-00003A880000}"/>
    <cellStyle name="Separador de milhares 21 2 3 2 5 4" xfId="34723" xr:uid="{00000000-0005-0000-0000-00003B880000}"/>
    <cellStyle name="Separador de milhares 21 2 3 2 6" xfId="34724" xr:uid="{00000000-0005-0000-0000-00003C880000}"/>
    <cellStyle name="Separador de milhares 21 2 3 2 6 2" xfId="34725" xr:uid="{00000000-0005-0000-0000-00003D880000}"/>
    <cellStyle name="Separador de milhares 21 2 3 2 6 3" xfId="34726" xr:uid="{00000000-0005-0000-0000-00003E880000}"/>
    <cellStyle name="Separador de milhares 21 2 3 2 7" xfId="34727" xr:uid="{00000000-0005-0000-0000-00003F880000}"/>
    <cellStyle name="Separador de milhares 21 2 3 2 8" xfId="34728" xr:uid="{00000000-0005-0000-0000-000040880000}"/>
    <cellStyle name="Separador de milhares 21 2 3 2 9" xfId="34729" xr:uid="{00000000-0005-0000-0000-000041880000}"/>
    <cellStyle name="Separador de milhares 21 2 3 3" xfId="34730" xr:uid="{00000000-0005-0000-0000-000042880000}"/>
    <cellStyle name="Separador de milhares 21 2 3 3 2" xfId="34731" xr:uid="{00000000-0005-0000-0000-000043880000}"/>
    <cellStyle name="Separador de milhares 21 2 3 3 2 2" xfId="34732" xr:uid="{00000000-0005-0000-0000-000044880000}"/>
    <cellStyle name="Separador de milhares 21 2 3 3 2 2 2" xfId="34733" xr:uid="{00000000-0005-0000-0000-000045880000}"/>
    <cellStyle name="Separador de milhares 21 2 3 3 2 2 3" xfId="34734" xr:uid="{00000000-0005-0000-0000-000046880000}"/>
    <cellStyle name="Separador de milhares 21 2 3 3 2 3" xfId="34735" xr:uid="{00000000-0005-0000-0000-000047880000}"/>
    <cellStyle name="Separador de milhares 21 2 3 3 2 4" xfId="34736" xr:uid="{00000000-0005-0000-0000-000048880000}"/>
    <cellStyle name="Separador de milhares 21 2 3 3 3" xfId="34737" xr:uid="{00000000-0005-0000-0000-000049880000}"/>
    <cellStyle name="Separador de milhares 21 2 3 3 3 2" xfId="34738" xr:uid="{00000000-0005-0000-0000-00004A880000}"/>
    <cellStyle name="Separador de milhares 21 2 3 3 3 2 2" xfId="34739" xr:uid="{00000000-0005-0000-0000-00004B880000}"/>
    <cellStyle name="Separador de milhares 21 2 3 3 3 2 3" xfId="34740" xr:uid="{00000000-0005-0000-0000-00004C880000}"/>
    <cellStyle name="Separador de milhares 21 2 3 3 3 3" xfId="34741" xr:uid="{00000000-0005-0000-0000-00004D880000}"/>
    <cellStyle name="Separador de milhares 21 2 3 3 3 4" xfId="34742" xr:uid="{00000000-0005-0000-0000-00004E880000}"/>
    <cellStyle name="Separador de milhares 21 2 3 3 4" xfId="34743" xr:uid="{00000000-0005-0000-0000-00004F880000}"/>
    <cellStyle name="Separador de milhares 21 2 3 3 4 2" xfId="34744" xr:uid="{00000000-0005-0000-0000-000050880000}"/>
    <cellStyle name="Separador de milhares 21 2 3 3 4 2 2" xfId="34745" xr:uid="{00000000-0005-0000-0000-000051880000}"/>
    <cellStyle name="Separador de milhares 21 2 3 3 4 2 3" xfId="34746" xr:uid="{00000000-0005-0000-0000-000052880000}"/>
    <cellStyle name="Separador de milhares 21 2 3 3 4 3" xfId="34747" xr:uid="{00000000-0005-0000-0000-000053880000}"/>
    <cellStyle name="Separador de milhares 21 2 3 3 4 4" xfId="34748" xr:uid="{00000000-0005-0000-0000-000054880000}"/>
    <cellStyle name="Separador de milhares 21 2 3 3 5" xfId="34749" xr:uid="{00000000-0005-0000-0000-000055880000}"/>
    <cellStyle name="Separador de milhares 21 2 3 3 5 2" xfId="34750" xr:uid="{00000000-0005-0000-0000-000056880000}"/>
    <cellStyle name="Separador de milhares 21 2 3 3 5 3" xfId="34751" xr:uid="{00000000-0005-0000-0000-000057880000}"/>
    <cellStyle name="Separador de milhares 21 2 3 3 6" xfId="34752" xr:uid="{00000000-0005-0000-0000-000058880000}"/>
    <cellStyle name="Separador de milhares 21 2 3 3 7" xfId="34753" xr:uid="{00000000-0005-0000-0000-000059880000}"/>
    <cellStyle name="Separador de milhares 21 2 3 4" xfId="34754" xr:uid="{00000000-0005-0000-0000-00005A880000}"/>
    <cellStyle name="Separador de milhares 21 2 3 5" xfId="34755" xr:uid="{00000000-0005-0000-0000-00005B880000}"/>
    <cellStyle name="Separador de milhares 21 2 3 5 2" xfId="34756" xr:uid="{00000000-0005-0000-0000-00005C880000}"/>
    <cellStyle name="Separador de milhares 21 2 3 5 2 2" xfId="34757" xr:uid="{00000000-0005-0000-0000-00005D880000}"/>
    <cellStyle name="Separador de milhares 21 2 3 5 2 3" xfId="34758" xr:uid="{00000000-0005-0000-0000-00005E880000}"/>
    <cellStyle name="Separador de milhares 21 2 3 5 3" xfId="34759" xr:uid="{00000000-0005-0000-0000-00005F880000}"/>
    <cellStyle name="Separador de milhares 21 2 3 5 4" xfId="34760" xr:uid="{00000000-0005-0000-0000-000060880000}"/>
    <cellStyle name="Separador de milhares 21 2 3 6" xfId="34761" xr:uid="{00000000-0005-0000-0000-000061880000}"/>
    <cellStyle name="Separador de milhares 21 2 3 6 2" xfId="34762" xr:uid="{00000000-0005-0000-0000-000062880000}"/>
    <cellStyle name="Separador de milhares 21 2 3 6 2 2" xfId="34763" xr:uid="{00000000-0005-0000-0000-000063880000}"/>
    <cellStyle name="Separador de milhares 21 2 3 6 2 3" xfId="34764" xr:uid="{00000000-0005-0000-0000-000064880000}"/>
    <cellStyle name="Separador de milhares 21 2 3 6 3" xfId="34765" xr:uid="{00000000-0005-0000-0000-000065880000}"/>
    <cellStyle name="Separador de milhares 21 2 3 6 4" xfId="34766" xr:uid="{00000000-0005-0000-0000-000066880000}"/>
    <cellStyle name="Separador de milhares 21 2 3 7" xfId="34767" xr:uid="{00000000-0005-0000-0000-000067880000}"/>
    <cellStyle name="Separador de milhares 21 2 3 7 2" xfId="34768" xr:uid="{00000000-0005-0000-0000-000068880000}"/>
    <cellStyle name="Separador de milhares 21 2 3 7 2 2" xfId="34769" xr:uid="{00000000-0005-0000-0000-000069880000}"/>
    <cellStyle name="Separador de milhares 21 2 3 7 2 3" xfId="34770" xr:uid="{00000000-0005-0000-0000-00006A880000}"/>
    <cellStyle name="Separador de milhares 21 2 3 7 3" xfId="34771" xr:uid="{00000000-0005-0000-0000-00006B880000}"/>
    <cellStyle name="Separador de milhares 21 2 3 7 4" xfId="34772" xr:uid="{00000000-0005-0000-0000-00006C880000}"/>
    <cellStyle name="Separador de milhares 21 2 3 8" xfId="34773" xr:uid="{00000000-0005-0000-0000-00006D880000}"/>
    <cellStyle name="Separador de milhares 21 2 3 8 2" xfId="34774" xr:uid="{00000000-0005-0000-0000-00006E880000}"/>
    <cellStyle name="Separador de milhares 21 2 3 8 3" xfId="34775" xr:uid="{00000000-0005-0000-0000-00006F880000}"/>
    <cellStyle name="Separador de milhares 21 2 3 9" xfId="34776" xr:uid="{00000000-0005-0000-0000-000070880000}"/>
    <cellStyle name="Separador de milhares 21 2 4" xfId="34777" xr:uid="{00000000-0005-0000-0000-000071880000}"/>
    <cellStyle name="Separador de milhares 21 2 4 2" xfId="34778" xr:uid="{00000000-0005-0000-0000-000072880000}"/>
    <cellStyle name="Separador de milhares 21 2 4 2 2" xfId="34779" xr:uid="{00000000-0005-0000-0000-000073880000}"/>
    <cellStyle name="Separador de milhares 21 2 4 2 2 2" xfId="34780" xr:uid="{00000000-0005-0000-0000-000074880000}"/>
    <cellStyle name="Separador de milhares 21 2 4 2 2 2 2" xfId="34781" xr:uid="{00000000-0005-0000-0000-000075880000}"/>
    <cellStyle name="Separador de milhares 21 2 4 2 2 2 3" xfId="34782" xr:uid="{00000000-0005-0000-0000-000076880000}"/>
    <cellStyle name="Separador de milhares 21 2 4 2 2 3" xfId="34783" xr:uid="{00000000-0005-0000-0000-000077880000}"/>
    <cellStyle name="Separador de milhares 21 2 4 2 2 4" xfId="34784" xr:uid="{00000000-0005-0000-0000-000078880000}"/>
    <cellStyle name="Separador de milhares 21 2 4 2 3" xfId="34785" xr:uid="{00000000-0005-0000-0000-000079880000}"/>
    <cellStyle name="Separador de milhares 21 2 4 2 3 2" xfId="34786" xr:uid="{00000000-0005-0000-0000-00007A880000}"/>
    <cellStyle name="Separador de milhares 21 2 4 2 3 2 2" xfId="34787" xr:uid="{00000000-0005-0000-0000-00007B880000}"/>
    <cellStyle name="Separador de milhares 21 2 4 2 3 2 3" xfId="34788" xr:uid="{00000000-0005-0000-0000-00007C880000}"/>
    <cellStyle name="Separador de milhares 21 2 4 2 3 3" xfId="34789" xr:uid="{00000000-0005-0000-0000-00007D880000}"/>
    <cellStyle name="Separador de milhares 21 2 4 2 3 4" xfId="34790" xr:uid="{00000000-0005-0000-0000-00007E880000}"/>
    <cellStyle name="Separador de milhares 21 2 4 2 4" xfId="34791" xr:uid="{00000000-0005-0000-0000-00007F880000}"/>
    <cellStyle name="Separador de milhares 21 2 4 2 4 2" xfId="34792" xr:uid="{00000000-0005-0000-0000-000080880000}"/>
    <cellStyle name="Separador de milhares 21 2 4 2 4 2 2" xfId="34793" xr:uid="{00000000-0005-0000-0000-000081880000}"/>
    <cellStyle name="Separador de milhares 21 2 4 2 4 2 3" xfId="34794" xr:uid="{00000000-0005-0000-0000-000082880000}"/>
    <cellStyle name="Separador de milhares 21 2 4 2 4 3" xfId="34795" xr:uid="{00000000-0005-0000-0000-000083880000}"/>
    <cellStyle name="Separador de milhares 21 2 4 2 4 4" xfId="34796" xr:uid="{00000000-0005-0000-0000-000084880000}"/>
    <cellStyle name="Separador de milhares 21 2 4 2 5" xfId="34797" xr:uid="{00000000-0005-0000-0000-000085880000}"/>
    <cellStyle name="Separador de milhares 21 2 4 2 5 2" xfId="34798" xr:uid="{00000000-0005-0000-0000-000086880000}"/>
    <cellStyle name="Separador de milhares 21 2 4 2 5 3" xfId="34799" xr:uid="{00000000-0005-0000-0000-000087880000}"/>
    <cellStyle name="Separador de milhares 21 2 4 2 6" xfId="34800" xr:uid="{00000000-0005-0000-0000-000088880000}"/>
    <cellStyle name="Separador de milhares 21 2 4 2 7" xfId="34801" xr:uid="{00000000-0005-0000-0000-000089880000}"/>
    <cellStyle name="Separador de milhares 21 2 4 3" xfId="34802" xr:uid="{00000000-0005-0000-0000-00008A880000}"/>
    <cellStyle name="Separador de milhares 21 2 4 3 2" xfId="34803" xr:uid="{00000000-0005-0000-0000-00008B880000}"/>
    <cellStyle name="Separador de milhares 21 2 4 3 2 2" xfId="34804" xr:uid="{00000000-0005-0000-0000-00008C880000}"/>
    <cellStyle name="Separador de milhares 21 2 4 3 2 3" xfId="34805" xr:uid="{00000000-0005-0000-0000-00008D880000}"/>
    <cellStyle name="Separador de milhares 21 2 4 3 3" xfId="34806" xr:uid="{00000000-0005-0000-0000-00008E880000}"/>
    <cellStyle name="Separador de milhares 21 2 4 3 4" xfId="34807" xr:uid="{00000000-0005-0000-0000-00008F880000}"/>
    <cellStyle name="Separador de milhares 21 2 4 4" xfId="34808" xr:uid="{00000000-0005-0000-0000-000090880000}"/>
    <cellStyle name="Separador de milhares 21 2 4 4 2" xfId="34809" xr:uid="{00000000-0005-0000-0000-000091880000}"/>
    <cellStyle name="Separador de milhares 21 2 4 4 2 2" xfId="34810" xr:uid="{00000000-0005-0000-0000-000092880000}"/>
    <cellStyle name="Separador de milhares 21 2 4 4 2 3" xfId="34811" xr:uid="{00000000-0005-0000-0000-000093880000}"/>
    <cellStyle name="Separador de milhares 21 2 4 4 3" xfId="34812" xr:uid="{00000000-0005-0000-0000-000094880000}"/>
    <cellStyle name="Separador de milhares 21 2 4 4 4" xfId="34813" xr:uid="{00000000-0005-0000-0000-000095880000}"/>
    <cellStyle name="Separador de milhares 21 2 4 5" xfId="34814" xr:uid="{00000000-0005-0000-0000-000096880000}"/>
    <cellStyle name="Separador de milhares 21 2 4 5 2" xfId="34815" xr:uid="{00000000-0005-0000-0000-000097880000}"/>
    <cellStyle name="Separador de milhares 21 2 4 5 2 2" xfId="34816" xr:uid="{00000000-0005-0000-0000-000098880000}"/>
    <cellStyle name="Separador de milhares 21 2 4 5 2 3" xfId="34817" xr:uid="{00000000-0005-0000-0000-000099880000}"/>
    <cellStyle name="Separador de milhares 21 2 4 5 3" xfId="34818" xr:uid="{00000000-0005-0000-0000-00009A880000}"/>
    <cellStyle name="Separador de milhares 21 2 4 5 4" xfId="34819" xr:uid="{00000000-0005-0000-0000-00009B880000}"/>
    <cellStyle name="Separador de milhares 21 2 4 6" xfId="34820" xr:uid="{00000000-0005-0000-0000-00009C880000}"/>
    <cellStyle name="Separador de milhares 21 2 4 6 2" xfId="34821" xr:uid="{00000000-0005-0000-0000-00009D880000}"/>
    <cellStyle name="Separador de milhares 21 2 4 6 3" xfId="34822" xr:uid="{00000000-0005-0000-0000-00009E880000}"/>
    <cellStyle name="Separador de milhares 21 2 4 7" xfId="34823" xr:uid="{00000000-0005-0000-0000-00009F880000}"/>
    <cellStyle name="Separador de milhares 21 2 4 8" xfId="34824" xr:uid="{00000000-0005-0000-0000-0000A0880000}"/>
    <cellStyle name="Separador de milhares 21 2 4 9" xfId="34825" xr:uid="{00000000-0005-0000-0000-0000A1880000}"/>
    <cellStyle name="Separador de milhares 21 2 5" xfId="34826" xr:uid="{00000000-0005-0000-0000-0000A2880000}"/>
    <cellStyle name="Separador de milhares 21 2 5 2" xfId="34827" xr:uid="{00000000-0005-0000-0000-0000A3880000}"/>
    <cellStyle name="Separador de milhares 21 2 5 2 2" xfId="34828" xr:uid="{00000000-0005-0000-0000-0000A4880000}"/>
    <cellStyle name="Separador de milhares 21 2 5 2 2 2" xfId="34829" xr:uid="{00000000-0005-0000-0000-0000A5880000}"/>
    <cellStyle name="Separador de milhares 21 2 5 2 2 2 2" xfId="34830" xr:uid="{00000000-0005-0000-0000-0000A6880000}"/>
    <cellStyle name="Separador de milhares 21 2 5 2 2 2 3" xfId="34831" xr:uid="{00000000-0005-0000-0000-0000A7880000}"/>
    <cellStyle name="Separador de milhares 21 2 5 2 2 3" xfId="34832" xr:uid="{00000000-0005-0000-0000-0000A8880000}"/>
    <cellStyle name="Separador de milhares 21 2 5 2 2 4" xfId="34833" xr:uid="{00000000-0005-0000-0000-0000A9880000}"/>
    <cellStyle name="Separador de milhares 21 2 5 2 3" xfId="34834" xr:uid="{00000000-0005-0000-0000-0000AA880000}"/>
    <cellStyle name="Separador de milhares 21 2 5 2 3 2" xfId="34835" xr:uid="{00000000-0005-0000-0000-0000AB880000}"/>
    <cellStyle name="Separador de milhares 21 2 5 2 3 2 2" xfId="34836" xr:uid="{00000000-0005-0000-0000-0000AC880000}"/>
    <cellStyle name="Separador de milhares 21 2 5 2 3 2 3" xfId="34837" xr:uid="{00000000-0005-0000-0000-0000AD880000}"/>
    <cellStyle name="Separador de milhares 21 2 5 2 3 3" xfId="34838" xr:uid="{00000000-0005-0000-0000-0000AE880000}"/>
    <cellStyle name="Separador de milhares 21 2 5 2 3 4" xfId="34839" xr:uid="{00000000-0005-0000-0000-0000AF880000}"/>
    <cellStyle name="Separador de milhares 21 2 5 2 4" xfId="34840" xr:uid="{00000000-0005-0000-0000-0000B0880000}"/>
    <cellStyle name="Separador de milhares 21 2 5 2 4 2" xfId="34841" xr:uid="{00000000-0005-0000-0000-0000B1880000}"/>
    <cellStyle name="Separador de milhares 21 2 5 2 4 2 2" xfId="34842" xr:uid="{00000000-0005-0000-0000-0000B2880000}"/>
    <cellStyle name="Separador de milhares 21 2 5 2 4 2 3" xfId="34843" xr:uid="{00000000-0005-0000-0000-0000B3880000}"/>
    <cellStyle name="Separador de milhares 21 2 5 2 4 3" xfId="34844" xr:uid="{00000000-0005-0000-0000-0000B4880000}"/>
    <cellStyle name="Separador de milhares 21 2 5 2 4 4" xfId="34845" xr:uid="{00000000-0005-0000-0000-0000B5880000}"/>
    <cellStyle name="Separador de milhares 21 2 5 2 5" xfId="34846" xr:uid="{00000000-0005-0000-0000-0000B6880000}"/>
    <cellStyle name="Separador de milhares 21 2 5 2 5 2" xfId="34847" xr:uid="{00000000-0005-0000-0000-0000B7880000}"/>
    <cellStyle name="Separador de milhares 21 2 5 2 5 3" xfId="34848" xr:uid="{00000000-0005-0000-0000-0000B8880000}"/>
    <cellStyle name="Separador de milhares 21 2 5 2 6" xfId="34849" xr:uid="{00000000-0005-0000-0000-0000B9880000}"/>
    <cellStyle name="Separador de milhares 21 2 5 2 7" xfId="34850" xr:uid="{00000000-0005-0000-0000-0000BA880000}"/>
    <cellStyle name="Separador de milhares 21 2 5 2 8" xfId="34851" xr:uid="{00000000-0005-0000-0000-0000BB880000}"/>
    <cellStyle name="Separador de milhares 21 2 5 3" xfId="34852" xr:uid="{00000000-0005-0000-0000-0000BC880000}"/>
    <cellStyle name="Separador de milhares 21 2 5 3 2" xfId="34853" xr:uid="{00000000-0005-0000-0000-0000BD880000}"/>
    <cellStyle name="Separador de milhares 21 2 5 3 2 2" xfId="34854" xr:uid="{00000000-0005-0000-0000-0000BE880000}"/>
    <cellStyle name="Separador de milhares 21 2 5 3 2 3" xfId="34855" xr:uid="{00000000-0005-0000-0000-0000BF880000}"/>
    <cellStyle name="Separador de milhares 21 2 5 3 3" xfId="34856" xr:uid="{00000000-0005-0000-0000-0000C0880000}"/>
    <cellStyle name="Separador de milhares 21 2 5 3 4" xfId="34857" xr:uid="{00000000-0005-0000-0000-0000C1880000}"/>
    <cellStyle name="Separador de milhares 21 2 5 4" xfId="34858" xr:uid="{00000000-0005-0000-0000-0000C2880000}"/>
    <cellStyle name="Separador de milhares 21 2 5 4 2" xfId="34859" xr:uid="{00000000-0005-0000-0000-0000C3880000}"/>
    <cellStyle name="Separador de milhares 21 2 5 4 2 2" xfId="34860" xr:uid="{00000000-0005-0000-0000-0000C4880000}"/>
    <cellStyle name="Separador de milhares 21 2 5 4 2 3" xfId="34861" xr:uid="{00000000-0005-0000-0000-0000C5880000}"/>
    <cellStyle name="Separador de milhares 21 2 5 4 3" xfId="34862" xr:uid="{00000000-0005-0000-0000-0000C6880000}"/>
    <cellStyle name="Separador de milhares 21 2 5 4 4" xfId="34863" xr:uid="{00000000-0005-0000-0000-0000C7880000}"/>
    <cellStyle name="Separador de milhares 21 2 5 5" xfId="34864" xr:uid="{00000000-0005-0000-0000-0000C8880000}"/>
    <cellStyle name="Separador de milhares 21 2 5 5 2" xfId="34865" xr:uid="{00000000-0005-0000-0000-0000C9880000}"/>
    <cellStyle name="Separador de milhares 21 2 5 5 2 2" xfId="34866" xr:uid="{00000000-0005-0000-0000-0000CA880000}"/>
    <cellStyle name="Separador de milhares 21 2 5 5 2 3" xfId="34867" xr:uid="{00000000-0005-0000-0000-0000CB880000}"/>
    <cellStyle name="Separador de milhares 21 2 5 5 3" xfId="34868" xr:uid="{00000000-0005-0000-0000-0000CC880000}"/>
    <cellStyle name="Separador de milhares 21 2 5 5 4" xfId="34869" xr:uid="{00000000-0005-0000-0000-0000CD880000}"/>
    <cellStyle name="Separador de milhares 21 2 5 6" xfId="34870" xr:uid="{00000000-0005-0000-0000-0000CE880000}"/>
    <cellStyle name="Separador de milhares 21 2 5 6 2" xfId="34871" xr:uid="{00000000-0005-0000-0000-0000CF880000}"/>
    <cellStyle name="Separador de milhares 21 2 5 6 3" xfId="34872" xr:uid="{00000000-0005-0000-0000-0000D0880000}"/>
    <cellStyle name="Separador de milhares 21 2 5 7" xfId="34873" xr:uid="{00000000-0005-0000-0000-0000D1880000}"/>
    <cellStyle name="Separador de milhares 21 2 5 8" xfId="34874" xr:uid="{00000000-0005-0000-0000-0000D2880000}"/>
    <cellStyle name="Separador de milhares 21 2 5 9" xfId="34875" xr:uid="{00000000-0005-0000-0000-0000D3880000}"/>
    <cellStyle name="Separador de milhares 21 2 6" xfId="34876" xr:uid="{00000000-0005-0000-0000-0000D4880000}"/>
    <cellStyle name="Separador de milhares 21 2 6 2" xfId="34877" xr:uid="{00000000-0005-0000-0000-0000D5880000}"/>
    <cellStyle name="Separador de milhares 21 2 6 2 2" xfId="34878" xr:uid="{00000000-0005-0000-0000-0000D6880000}"/>
    <cellStyle name="Separador de milhares 21 2 6 2 2 2" xfId="34879" xr:uid="{00000000-0005-0000-0000-0000D7880000}"/>
    <cellStyle name="Separador de milhares 21 2 6 2 2 3" xfId="34880" xr:uid="{00000000-0005-0000-0000-0000D8880000}"/>
    <cellStyle name="Separador de milhares 21 2 6 2 3" xfId="34881" xr:uid="{00000000-0005-0000-0000-0000D9880000}"/>
    <cellStyle name="Separador de milhares 21 2 6 2 4" xfId="34882" xr:uid="{00000000-0005-0000-0000-0000DA880000}"/>
    <cellStyle name="Separador de milhares 21 2 6 3" xfId="34883" xr:uid="{00000000-0005-0000-0000-0000DB880000}"/>
    <cellStyle name="Separador de milhares 21 2 6 3 2" xfId="34884" xr:uid="{00000000-0005-0000-0000-0000DC880000}"/>
    <cellStyle name="Separador de milhares 21 2 6 3 2 2" xfId="34885" xr:uid="{00000000-0005-0000-0000-0000DD880000}"/>
    <cellStyle name="Separador de milhares 21 2 6 3 2 3" xfId="34886" xr:uid="{00000000-0005-0000-0000-0000DE880000}"/>
    <cellStyle name="Separador de milhares 21 2 6 3 3" xfId="34887" xr:uid="{00000000-0005-0000-0000-0000DF880000}"/>
    <cellStyle name="Separador de milhares 21 2 6 3 4" xfId="34888" xr:uid="{00000000-0005-0000-0000-0000E0880000}"/>
    <cellStyle name="Separador de milhares 21 2 6 4" xfId="34889" xr:uid="{00000000-0005-0000-0000-0000E1880000}"/>
    <cellStyle name="Separador de milhares 21 2 6 4 2" xfId="34890" xr:uid="{00000000-0005-0000-0000-0000E2880000}"/>
    <cellStyle name="Separador de milhares 21 2 6 4 2 2" xfId="34891" xr:uid="{00000000-0005-0000-0000-0000E3880000}"/>
    <cellStyle name="Separador de milhares 21 2 6 4 2 3" xfId="34892" xr:uid="{00000000-0005-0000-0000-0000E4880000}"/>
    <cellStyle name="Separador de milhares 21 2 6 4 3" xfId="34893" xr:uid="{00000000-0005-0000-0000-0000E5880000}"/>
    <cellStyle name="Separador de milhares 21 2 6 4 4" xfId="34894" xr:uid="{00000000-0005-0000-0000-0000E6880000}"/>
    <cellStyle name="Separador de milhares 21 2 6 5" xfId="34895" xr:uid="{00000000-0005-0000-0000-0000E7880000}"/>
    <cellStyle name="Separador de milhares 21 2 6 5 2" xfId="34896" xr:uid="{00000000-0005-0000-0000-0000E8880000}"/>
    <cellStyle name="Separador de milhares 21 2 6 5 3" xfId="34897" xr:uid="{00000000-0005-0000-0000-0000E9880000}"/>
    <cellStyle name="Separador de milhares 21 2 6 6" xfId="34898" xr:uid="{00000000-0005-0000-0000-0000EA880000}"/>
    <cellStyle name="Separador de milhares 21 2 6 7" xfId="34899" xr:uid="{00000000-0005-0000-0000-0000EB880000}"/>
    <cellStyle name="Separador de milhares 21 2 6 8" xfId="34900" xr:uid="{00000000-0005-0000-0000-0000EC880000}"/>
    <cellStyle name="Separador de milhares 21 2 6 9" xfId="34901" xr:uid="{00000000-0005-0000-0000-0000ED880000}"/>
    <cellStyle name="Separador de milhares 21 2 7" xfId="34902" xr:uid="{00000000-0005-0000-0000-0000EE880000}"/>
    <cellStyle name="Separador de milhares 21 2 7 2" xfId="34903" xr:uid="{00000000-0005-0000-0000-0000EF880000}"/>
    <cellStyle name="Separador de milhares 21 2 7 2 2" xfId="34904" xr:uid="{00000000-0005-0000-0000-0000F0880000}"/>
    <cellStyle name="Separador de milhares 21 2 7 2 3" xfId="34905" xr:uid="{00000000-0005-0000-0000-0000F1880000}"/>
    <cellStyle name="Separador de milhares 21 2 7 3" xfId="34906" xr:uid="{00000000-0005-0000-0000-0000F2880000}"/>
    <cellStyle name="Separador de milhares 21 2 7 4" xfId="34907" xr:uid="{00000000-0005-0000-0000-0000F3880000}"/>
    <cellStyle name="Separador de milhares 21 2 8" xfId="34908" xr:uid="{00000000-0005-0000-0000-0000F4880000}"/>
    <cellStyle name="Separador de milhares 21 2 8 2" xfId="34909" xr:uid="{00000000-0005-0000-0000-0000F5880000}"/>
    <cellStyle name="Separador de milhares 21 2 8 2 2" xfId="34910" xr:uid="{00000000-0005-0000-0000-0000F6880000}"/>
    <cellStyle name="Separador de milhares 21 2 8 2 3" xfId="34911" xr:uid="{00000000-0005-0000-0000-0000F7880000}"/>
    <cellStyle name="Separador de milhares 21 2 8 3" xfId="34912" xr:uid="{00000000-0005-0000-0000-0000F8880000}"/>
    <cellStyle name="Separador de milhares 21 2 8 4" xfId="34913" xr:uid="{00000000-0005-0000-0000-0000F9880000}"/>
    <cellStyle name="Separador de milhares 21 2 9" xfId="34914" xr:uid="{00000000-0005-0000-0000-0000FA880000}"/>
    <cellStyle name="Separador de milhares 21 2 9 2" xfId="34915" xr:uid="{00000000-0005-0000-0000-0000FB880000}"/>
    <cellStyle name="Separador de milhares 21 2 9 2 2" xfId="34916" xr:uid="{00000000-0005-0000-0000-0000FC880000}"/>
    <cellStyle name="Separador de milhares 21 2 9 2 3" xfId="34917" xr:uid="{00000000-0005-0000-0000-0000FD880000}"/>
    <cellStyle name="Separador de milhares 21 2 9 3" xfId="34918" xr:uid="{00000000-0005-0000-0000-0000FE880000}"/>
    <cellStyle name="Separador de milhares 21 2 9 4" xfId="34919" xr:uid="{00000000-0005-0000-0000-0000FF880000}"/>
    <cellStyle name="Separador de milhares 21 20" xfId="34920" xr:uid="{00000000-0005-0000-0000-000000890000}"/>
    <cellStyle name="Separador de milhares 21 21" xfId="34921" xr:uid="{00000000-0005-0000-0000-000001890000}"/>
    <cellStyle name="Separador de milhares 21 22" xfId="34922" xr:uid="{00000000-0005-0000-0000-000002890000}"/>
    <cellStyle name="Separador de milhares 21 3" xfId="34923" xr:uid="{00000000-0005-0000-0000-000003890000}"/>
    <cellStyle name="Separador de milhares 21 3 10" xfId="34924" xr:uid="{00000000-0005-0000-0000-000004890000}"/>
    <cellStyle name="Separador de milhares 21 3 11" xfId="34925" xr:uid="{00000000-0005-0000-0000-000005890000}"/>
    <cellStyle name="Separador de milhares 21 3 12" xfId="34926" xr:uid="{00000000-0005-0000-0000-000006890000}"/>
    <cellStyle name="Separador de milhares 21 3 2" xfId="34927" xr:uid="{00000000-0005-0000-0000-000007890000}"/>
    <cellStyle name="Separador de milhares 21 3 2 2" xfId="34928" xr:uid="{00000000-0005-0000-0000-000008890000}"/>
    <cellStyle name="Separador de milhares 21 3 2 2 2" xfId="34929" xr:uid="{00000000-0005-0000-0000-000009890000}"/>
    <cellStyle name="Separador de milhares 21 3 2 2 2 2" xfId="34930" xr:uid="{00000000-0005-0000-0000-00000A890000}"/>
    <cellStyle name="Separador de milhares 21 3 2 2 2 2 2" xfId="34931" xr:uid="{00000000-0005-0000-0000-00000B890000}"/>
    <cellStyle name="Separador de milhares 21 3 2 2 2 2 3" xfId="34932" xr:uid="{00000000-0005-0000-0000-00000C890000}"/>
    <cellStyle name="Separador de milhares 21 3 2 2 2 3" xfId="34933" xr:uid="{00000000-0005-0000-0000-00000D890000}"/>
    <cellStyle name="Separador de milhares 21 3 2 2 2 4" xfId="34934" xr:uid="{00000000-0005-0000-0000-00000E890000}"/>
    <cellStyle name="Separador de milhares 21 3 2 2 3" xfId="34935" xr:uid="{00000000-0005-0000-0000-00000F890000}"/>
    <cellStyle name="Separador de milhares 21 3 2 2 3 2" xfId="34936" xr:uid="{00000000-0005-0000-0000-000010890000}"/>
    <cellStyle name="Separador de milhares 21 3 2 2 3 2 2" xfId="34937" xr:uid="{00000000-0005-0000-0000-000011890000}"/>
    <cellStyle name="Separador de milhares 21 3 2 2 3 2 3" xfId="34938" xr:uid="{00000000-0005-0000-0000-000012890000}"/>
    <cellStyle name="Separador de milhares 21 3 2 2 3 3" xfId="34939" xr:uid="{00000000-0005-0000-0000-000013890000}"/>
    <cellStyle name="Separador de milhares 21 3 2 2 3 4" xfId="34940" xr:uid="{00000000-0005-0000-0000-000014890000}"/>
    <cellStyle name="Separador de milhares 21 3 2 2 4" xfId="34941" xr:uid="{00000000-0005-0000-0000-000015890000}"/>
    <cellStyle name="Separador de milhares 21 3 2 2 4 2" xfId="34942" xr:uid="{00000000-0005-0000-0000-000016890000}"/>
    <cellStyle name="Separador de milhares 21 3 2 2 4 2 2" xfId="34943" xr:uid="{00000000-0005-0000-0000-000017890000}"/>
    <cellStyle name="Separador de milhares 21 3 2 2 4 2 3" xfId="34944" xr:uid="{00000000-0005-0000-0000-000018890000}"/>
    <cellStyle name="Separador de milhares 21 3 2 2 4 3" xfId="34945" xr:uid="{00000000-0005-0000-0000-000019890000}"/>
    <cellStyle name="Separador de milhares 21 3 2 2 4 4" xfId="34946" xr:uid="{00000000-0005-0000-0000-00001A890000}"/>
    <cellStyle name="Separador de milhares 21 3 2 2 5" xfId="34947" xr:uid="{00000000-0005-0000-0000-00001B890000}"/>
    <cellStyle name="Separador de milhares 21 3 2 2 5 2" xfId="34948" xr:uid="{00000000-0005-0000-0000-00001C890000}"/>
    <cellStyle name="Separador de milhares 21 3 2 2 5 3" xfId="34949" xr:uid="{00000000-0005-0000-0000-00001D890000}"/>
    <cellStyle name="Separador de milhares 21 3 2 2 6" xfId="34950" xr:uid="{00000000-0005-0000-0000-00001E890000}"/>
    <cellStyle name="Separador de milhares 21 3 2 2 7" xfId="34951" xr:uid="{00000000-0005-0000-0000-00001F890000}"/>
    <cellStyle name="Separador de milhares 21 3 2 3" xfId="34952" xr:uid="{00000000-0005-0000-0000-000020890000}"/>
    <cellStyle name="Separador de milhares 21 3 2 3 2" xfId="34953" xr:uid="{00000000-0005-0000-0000-000021890000}"/>
    <cellStyle name="Separador de milhares 21 3 2 3 2 2" xfId="34954" xr:uid="{00000000-0005-0000-0000-000022890000}"/>
    <cellStyle name="Separador de milhares 21 3 2 3 2 3" xfId="34955" xr:uid="{00000000-0005-0000-0000-000023890000}"/>
    <cellStyle name="Separador de milhares 21 3 2 3 3" xfId="34956" xr:uid="{00000000-0005-0000-0000-000024890000}"/>
    <cellStyle name="Separador de milhares 21 3 2 3 4" xfId="34957" xr:uid="{00000000-0005-0000-0000-000025890000}"/>
    <cellStyle name="Separador de milhares 21 3 2 4" xfId="34958" xr:uid="{00000000-0005-0000-0000-000026890000}"/>
    <cellStyle name="Separador de milhares 21 3 2 4 2" xfId="34959" xr:uid="{00000000-0005-0000-0000-000027890000}"/>
    <cellStyle name="Separador de milhares 21 3 2 4 2 2" xfId="34960" xr:uid="{00000000-0005-0000-0000-000028890000}"/>
    <cellStyle name="Separador de milhares 21 3 2 4 2 3" xfId="34961" xr:uid="{00000000-0005-0000-0000-000029890000}"/>
    <cellStyle name="Separador de milhares 21 3 2 4 3" xfId="34962" xr:uid="{00000000-0005-0000-0000-00002A890000}"/>
    <cellStyle name="Separador de milhares 21 3 2 4 4" xfId="34963" xr:uid="{00000000-0005-0000-0000-00002B890000}"/>
    <cellStyle name="Separador de milhares 21 3 2 5" xfId="34964" xr:uid="{00000000-0005-0000-0000-00002C890000}"/>
    <cellStyle name="Separador de milhares 21 3 2 5 2" xfId="34965" xr:uid="{00000000-0005-0000-0000-00002D890000}"/>
    <cellStyle name="Separador de milhares 21 3 2 5 2 2" xfId="34966" xr:uid="{00000000-0005-0000-0000-00002E890000}"/>
    <cellStyle name="Separador de milhares 21 3 2 5 2 3" xfId="34967" xr:uid="{00000000-0005-0000-0000-00002F890000}"/>
    <cellStyle name="Separador de milhares 21 3 2 5 3" xfId="34968" xr:uid="{00000000-0005-0000-0000-000030890000}"/>
    <cellStyle name="Separador de milhares 21 3 2 5 4" xfId="34969" xr:uid="{00000000-0005-0000-0000-000031890000}"/>
    <cellStyle name="Separador de milhares 21 3 2 6" xfId="34970" xr:uid="{00000000-0005-0000-0000-000032890000}"/>
    <cellStyle name="Separador de milhares 21 3 2 6 2" xfId="34971" xr:uid="{00000000-0005-0000-0000-000033890000}"/>
    <cellStyle name="Separador de milhares 21 3 2 6 3" xfId="34972" xr:uid="{00000000-0005-0000-0000-000034890000}"/>
    <cellStyle name="Separador de milhares 21 3 2 7" xfId="34973" xr:uid="{00000000-0005-0000-0000-000035890000}"/>
    <cellStyle name="Separador de milhares 21 3 2 8" xfId="34974" xr:uid="{00000000-0005-0000-0000-000036890000}"/>
    <cellStyle name="Separador de milhares 21 3 2 9" xfId="34975" xr:uid="{00000000-0005-0000-0000-000037890000}"/>
    <cellStyle name="Separador de milhares 21 3 3" xfId="34976" xr:uid="{00000000-0005-0000-0000-000038890000}"/>
    <cellStyle name="Separador de milhares 21 3 3 2" xfId="34977" xr:uid="{00000000-0005-0000-0000-000039890000}"/>
    <cellStyle name="Separador de milhares 21 3 3 2 2" xfId="34978" xr:uid="{00000000-0005-0000-0000-00003A890000}"/>
    <cellStyle name="Separador de milhares 21 3 3 2 2 2" xfId="34979" xr:uid="{00000000-0005-0000-0000-00003B890000}"/>
    <cellStyle name="Separador de milhares 21 3 3 2 2 3" xfId="34980" xr:uid="{00000000-0005-0000-0000-00003C890000}"/>
    <cellStyle name="Separador de milhares 21 3 3 2 3" xfId="34981" xr:uid="{00000000-0005-0000-0000-00003D890000}"/>
    <cellStyle name="Separador de milhares 21 3 3 2 4" xfId="34982" xr:uid="{00000000-0005-0000-0000-00003E890000}"/>
    <cellStyle name="Separador de milhares 21 3 3 3" xfId="34983" xr:uid="{00000000-0005-0000-0000-00003F890000}"/>
    <cellStyle name="Separador de milhares 21 3 3 3 2" xfId="34984" xr:uid="{00000000-0005-0000-0000-000040890000}"/>
    <cellStyle name="Separador de milhares 21 3 3 3 2 2" xfId="34985" xr:uid="{00000000-0005-0000-0000-000041890000}"/>
    <cellStyle name="Separador de milhares 21 3 3 3 2 3" xfId="34986" xr:uid="{00000000-0005-0000-0000-000042890000}"/>
    <cellStyle name="Separador de milhares 21 3 3 3 3" xfId="34987" xr:uid="{00000000-0005-0000-0000-000043890000}"/>
    <cellStyle name="Separador de milhares 21 3 3 3 4" xfId="34988" xr:uid="{00000000-0005-0000-0000-000044890000}"/>
    <cellStyle name="Separador de milhares 21 3 3 4" xfId="34989" xr:uid="{00000000-0005-0000-0000-000045890000}"/>
    <cellStyle name="Separador de milhares 21 3 3 4 2" xfId="34990" xr:uid="{00000000-0005-0000-0000-000046890000}"/>
    <cellStyle name="Separador de milhares 21 3 3 4 2 2" xfId="34991" xr:uid="{00000000-0005-0000-0000-000047890000}"/>
    <cellStyle name="Separador de milhares 21 3 3 4 2 3" xfId="34992" xr:uid="{00000000-0005-0000-0000-000048890000}"/>
    <cellStyle name="Separador de milhares 21 3 3 4 3" xfId="34993" xr:uid="{00000000-0005-0000-0000-000049890000}"/>
    <cellStyle name="Separador de milhares 21 3 3 4 4" xfId="34994" xr:uid="{00000000-0005-0000-0000-00004A890000}"/>
    <cellStyle name="Separador de milhares 21 3 3 5" xfId="34995" xr:uid="{00000000-0005-0000-0000-00004B890000}"/>
    <cellStyle name="Separador de milhares 21 3 3 5 2" xfId="34996" xr:uid="{00000000-0005-0000-0000-00004C890000}"/>
    <cellStyle name="Separador de milhares 21 3 3 5 3" xfId="34997" xr:uid="{00000000-0005-0000-0000-00004D890000}"/>
    <cellStyle name="Separador de milhares 21 3 3 6" xfId="34998" xr:uid="{00000000-0005-0000-0000-00004E890000}"/>
    <cellStyle name="Separador de milhares 21 3 3 7" xfId="34999" xr:uid="{00000000-0005-0000-0000-00004F890000}"/>
    <cellStyle name="Separador de milhares 21 3 3 8" xfId="35000" xr:uid="{00000000-0005-0000-0000-000050890000}"/>
    <cellStyle name="Separador de milhares 21 3 4" xfId="35001" xr:uid="{00000000-0005-0000-0000-000051890000}"/>
    <cellStyle name="Separador de milhares 21 3 5" xfId="35002" xr:uid="{00000000-0005-0000-0000-000052890000}"/>
    <cellStyle name="Separador de milhares 21 3 5 2" xfId="35003" xr:uid="{00000000-0005-0000-0000-000053890000}"/>
    <cellStyle name="Separador de milhares 21 3 5 2 2" xfId="35004" xr:uid="{00000000-0005-0000-0000-000054890000}"/>
    <cellStyle name="Separador de milhares 21 3 5 2 3" xfId="35005" xr:uid="{00000000-0005-0000-0000-000055890000}"/>
    <cellStyle name="Separador de milhares 21 3 5 3" xfId="35006" xr:uid="{00000000-0005-0000-0000-000056890000}"/>
    <cellStyle name="Separador de milhares 21 3 5 4" xfId="35007" xr:uid="{00000000-0005-0000-0000-000057890000}"/>
    <cellStyle name="Separador de milhares 21 3 6" xfId="35008" xr:uid="{00000000-0005-0000-0000-000058890000}"/>
    <cellStyle name="Separador de milhares 21 3 6 2" xfId="35009" xr:uid="{00000000-0005-0000-0000-000059890000}"/>
    <cellStyle name="Separador de milhares 21 3 6 2 2" xfId="35010" xr:uid="{00000000-0005-0000-0000-00005A890000}"/>
    <cellStyle name="Separador de milhares 21 3 6 2 3" xfId="35011" xr:uid="{00000000-0005-0000-0000-00005B890000}"/>
    <cellStyle name="Separador de milhares 21 3 6 3" xfId="35012" xr:uid="{00000000-0005-0000-0000-00005C890000}"/>
    <cellStyle name="Separador de milhares 21 3 6 4" xfId="35013" xr:uid="{00000000-0005-0000-0000-00005D890000}"/>
    <cellStyle name="Separador de milhares 21 3 7" xfId="35014" xr:uid="{00000000-0005-0000-0000-00005E890000}"/>
    <cellStyle name="Separador de milhares 21 3 7 2" xfId="35015" xr:uid="{00000000-0005-0000-0000-00005F890000}"/>
    <cellStyle name="Separador de milhares 21 3 7 2 2" xfId="35016" xr:uid="{00000000-0005-0000-0000-000060890000}"/>
    <cellStyle name="Separador de milhares 21 3 7 2 3" xfId="35017" xr:uid="{00000000-0005-0000-0000-000061890000}"/>
    <cellStyle name="Separador de milhares 21 3 7 3" xfId="35018" xr:uid="{00000000-0005-0000-0000-000062890000}"/>
    <cellStyle name="Separador de milhares 21 3 7 4" xfId="35019" xr:uid="{00000000-0005-0000-0000-000063890000}"/>
    <cellStyle name="Separador de milhares 21 3 8" xfId="35020" xr:uid="{00000000-0005-0000-0000-000064890000}"/>
    <cellStyle name="Separador de milhares 21 3 8 2" xfId="35021" xr:uid="{00000000-0005-0000-0000-000065890000}"/>
    <cellStyle name="Separador de milhares 21 3 8 3" xfId="35022" xr:uid="{00000000-0005-0000-0000-000066890000}"/>
    <cellStyle name="Separador de milhares 21 3 9" xfId="35023" xr:uid="{00000000-0005-0000-0000-000067890000}"/>
    <cellStyle name="Separador de milhares 21 4" xfId="35024" xr:uid="{00000000-0005-0000-0000-000068890000}"/>
    <cellStyle name="Separador de milhares 21 4 10" xfId="35025" xr:uid="{00000000-0005-0000-0000-000069890000}"/>
    <cellStyle name="Separador de milhares 21 4 2" xfId="35026" xr:uid="{00000000-0005-0000-0000-00006A890000}"/>
    <cellStyle name="Separador de milhares 21 4 2 2" xfId="35027" xr:uid="{00000000-0005-0000-0000-00006B890000}"/>
    <cellStyle name="Separador de milhares 21 4 2 2 2" xfId="35028" xr:uid="{00000000-0005-0000-0000-00006C890000}"/>
    <cellStyle name="Separador de milhares 21 4 2 2 2 2" xfId="35029" xr:uid="{00000000-0005-0000-0000-00006D890000}"/>
    <cellStyle name="Separador de milhares 21 4 2 2 2 3" xfId="35030" xr:uid="{00000000-0005-0000-0000-00006E890000}"/>
    <cellStyle name="Separador de milhares 21 4 2 2 3" xfId="35031" xr:uid="{00000000-0005-0000-0000-00006F890000}"/>
    <cellStyle name="Separador de milhares 21 4 2 2 4" xfId="35032" xr:uid="{00000000-0005-0000-0000-000070890000}"/>
    <cellStyle name="Separador de milhares 21 4 2 3" xfId="35033" xr:uid="{00000000-0005-0000-0000-000071890000}"/>
    <cellStyle name="Separador de milhares 21 4 2 3 2" xfId="35034" xr:uid="{00000000-0005-0000-0000-000072890000}"/>
    <cellStyle name="Separador de milhares 21 4 2 3 2 2" xfId="35035" xr:uid="{00000000-0005-0000-0000-000073890000}"/>
    <cellStyle name="Separador de milhares 21 4 2 3 2 3" xfId="35036" xr:uid="{00000000-0005-0000-0000-000074890000}"/>
    <cellStyle name="Separador de milhares 21 4 2 3 3" xfId="35037" xr:uid="{00000000-0005-0000-0000-000075890000}"/>
    <cellStyle name="Separador de milhares 21 4 2 3 4" xfId="35038" xr:uid="{00000000-0005-0000-0000-000076890000}"/>
    <cellStyle name="Separador de milhares 21 4 2 4" xfId="35039" xr:uid="{00000000-0005-0000-0000-000077890000}"/>
    <cellStyle name="Separador de milhares 21 4 2 4 2" xfId="35040" xr:uid="{00000000-0005-0000-0000-000078890000}"/>
    <cellStyle name="Separador de milhares 21 4 2 4 2 2" xfId="35041" xr:uid="{00000000-0005-0000-0000-000079890000}"/>
    <cellStyle name="Separador de milhares 21 4 2 4 2 3" xfId="35042" xr:uid="{00000000-0005-0000-0000-00007A890000}"/>
    <cellStyle name="Separador de milhares 21 4 2 4 3" xfId="35043" xr:uid="{00000000-0005-0000-0000-00007B890000}"/>
    <cellStyle name="Separador de milhares 21 4 2 4 4" xfId="35044" xr:uid="{00000000-0005-0000-0000-00007C890000}"/>
    <cellStyle name="Separador de milhares 21 4 2 5" xfId="35045" xr:uid="{00000000-0005-0000-0000-00007D890000}"/>
    <cellStyle name="Separador de milhares 21 4 2 5 2" xfId="35046" xr:uid="{00000000-0005-0000-0000-00007E890000}"/>
    <cellStyle name="Separador de milhares 21 4 2 5 3" xfId="35047" xr:uid="{00000000-0005-0000-0000-00007F890000}"/>
    <cellStyle name="Separador de milhares 21 4 2 6" xfId="35048" xr:uid="{00000000-0005-0000-0000-000080890000}"/>
    <cellStyle name="Separador de milhares 21 4 2 7" xfId="35049" xr:uid="{00000000-0005-0000-0000-000081890000}"/>
    <cellStyle name="Separador de milhares 21 4 3" xfId="35050" xr:uid="{00000000-0005-0000-0000-000082890000}"/>
    <cellStyle name="Separador de milhares 21 4 4" xfId="35051" xr:uid="{00000000-0005-0000-0000-000083890000}"/>
    <cellStyle name="Separador de milhares 21 4 4 2" xfId="35052" xr:uid="{00000000-0005-0000-0000-000084890000}"/>
    <cellStyle name="Separador de milhares 21 4 4 2 2" xfId="35053" xr:uid="{00000000-0005-0000-0000-000085890000}"/>
    <cellStyle name="Separador de milhares 21 4 4 2 3" xfId="35054" xr:uid="{00000000-0005-0000-0000-000086890000}"/>
    <cellStyle name="Separador de milhares 21 4 4 3" xfId="35055" xr:uid="{00000000-0005-0000-0000-000087890000}"/>
    <cellStyle name="Separador de milhares 21 4 4 4" xfId="35056" xr:uid="{00000000-0005-0000-0000-000088890000}"/>
    <cellStyle name="Separador de milhares 21 4 5" xfId="35057" xr:uid="{00000000-0005-0000-0000-000089890000}"/>
    <cellStyle name="Separador de milhares 21 4 5 2" xfId="35058" xr:uid="{00000000-0005-0000-0000-00008A890000}"/>
    <cellStyle name="Separador de milhares 21 4 5 2 2" xfId="35059" xr:uid="{00000000-0005-0000-0000-00008B890000}"/>
    <cellStyle name="Separador de milhares 21 4 5 2 3" xfId="35060" xr:uid="{00000000-0005-0000-0000-00008C890000}"/>
    <cellStyle name="Separador de milhares 21 4 5 3" xfId="35061" xr:uid="{00000000-0005-0000-0000-00008D890000}"/>
    <cellStyle name="Separador de milhares 21 4 5 4" xfId="35062" xr:uid="{00000000-0005-0000-0000-00008E890000}"/>
    <cellStyle name="Separador de milhares 21 4 6" xfId="35063" xr:uid="{00000000-0005-0000-0000-00008F890000}"/>
    <cellStyle name="Separador de milhares 21 4 6 2" xfId="35064" xr:uid="{00000000-0005-0000-0000-000090890000}"/>
    <cellStyle name="Separador de milhares 21 4 6 2 2" xfId="35065" xr:uid="{00000000-0005-0000-0000-000091890000}"/>
    <cellStyle name="Separador de milhares 21 4 6 2 3" xfId="35066" xr:uid="{00000000-0005-0000-0000-000092890000}"/>
    <cellStyle name="Separador de milhares 21 4 6 3" xfId="35067" xr:uid="{00000000-0005-0000-0000-000093890000}"/>
    <cellStyle name="Separador de milhares 21 4 6 4" xfId="35068" xr:uid="{00000000-0005-0000-0000-000094890000}"/>
    <cellStyle name="Separador de milhares 21 4 7" xfId="35069" xr:uid="{00000000-0005-0000-0000-000095890000}"/>
    <cellStyle name="Separador de milhares 21 4 7 2" xfId="35070" xr:uid="{00000000-0005-0000-0000-000096890000}"/>
    <cellStyle name="Separador de milhares 21 4 7 3" xfId="35071" xr:uid="{00000000-0005-0000-0000-000097890000}"/>
    <cellStyle name="Separador de milhares 21 4 8" xfId="35072" xr:uid="{00000000-0005-0000-0000-000098890000}"/>
    <cellStyle name="Separador de milhares 21 4 9" xfId="35073" xr:uid="{00000000-0005-0000-0000-000099890000}"/>
    <cellStyle name="Separador de milhares 21 5" xfId="35074" xr:uid="{00000000-0005-0000-0000-00009A890000}"/>
    <cellStyle name="Separador de milhares 21 5 2" xfId="35075" xr:uid="{00000000-0005-0000-0000-00009B890000}"/>
    <cellStyle name="Separador de milhares 21 5 3" xfId="35076" xr:uid="{00000000-0005-0000-0000-00009C890000}"/>
    <cellStyle name="Separador de milhares 21 5 3 2" xfId="35077" xr:uid="{00000000-0005-0000-0000-00009D890000}"/>
    <cellStyle name="Separador de milhares 21 5 3 2 2" xfId="35078" xr:uid="{00000000-0005-0000-0000-00009E890000}"/>
    <cellStyle name="Separador de milhares 21 5 3 2 2 2" xfId="35079" xr:uid="{00000000-0005-0000-0000-00009F890000}"/>
    <cellStyle name="Separador de milhares 21 5 3 2 2 3" xfId="35080" xr:uid="{00000000-0005-0000-0000-0000A0890000}"/>
    <cellStyle name="Separador de milhares 21 5 3 2 3" xfId="35081" xr:uid="{00000000-0005-0000-0000-0000A1890000}"/>
    <cellStyle name="Separador de milhares 21 5 3 2 4" xfId="35082" xr:uid="{00000000-0005-0000-0000-0000A2890000}"/>
    <cellStyle name="Separador de milhares 21 5 3 3" xfId="35083" xr:uid="{00000000-0005-0000-0000-0000A3890000}"/>
    <cellStyle name="Separador de milhares 21 5 3 3 2" xfId="35084" xr:uid="{00000000-0005-0000-0000-0000A4890000}"/>
    <cellStyle name="Separador de milhares 21 5 3 3 2 2" xfId="35085" xr:uid="{00000000-0005-0000-0000-0000A5890000}"/>
    <cellStyle name="Separador de milhares 21 5 3 3 2 3" xfId="35086" xr:uid="{00000000-0005-0000-0000-0000A6890000}"/>
    <cellStyle name="Separador de milhares 21 5 3 3 3" xfId="35087" xr:uid="{00000000-0005-0000-0000-0000A7890000}"/>
    <cellStyle name="Separador de milhares 21 5 3 3 4" xfId="35088" xr:uid="{00000000-0005-0000-0000-0000A8890000}"/>
    <cellStyle name="Separador de milhares 21 5 3 4" xfId="35089" xr:uid="{00000000-0005-0000-0000-0000A9890000}"/>
    <cellStyle name="Separador de milhares 21 5 3 4 2" xfId="35090" xr:uid="{00000000-0005-0000-0000-0000AA890000}"/>
    <cellStyle name="Separador de milhares 21 5 3 4 2 2" xfId="35091" xr:uid="{00000000-0005-0000-0000-0000AB890000}"/>
    <cellStyle name="Separador de milhares 21 5 3 4 2 3" xfId="35092" xr:uid="{00000000-0005-0000-0000-0000AC890000}"/>
    <cellStyle name="Separador de milhares 21 5 3 4 3" xfId="35093" xr:uid="{00000000-0005-0000-0000-0000AD890000}"/>
    <cellStyle name="Separador de milhares 21 5 3 4 4" xfId="35094" xr:uid="{00000000-0005-0000-0000-0000AE890000}"/>
    <cellStyle name="Separador de milhares 21 5 3 5" xfId="35095" xr:uid="{00000000-0005-0000-0000-0000AF890000}"/>
    <cellStyle name="Separador de milhares 21 5 3 5 2" xfId="35096" xr:uid="{00000000-0005-0000-0000-0000B0890000}"/>
    <cellStyle name="Separador de milhares 21 5 3 5 3" xfId="35097" xr:uid="{00000000-0005-0000-0000-0000B1890000}"/>
    <cellStyle name="Separador de milhares 21 5 3 6" xfId="35098" xr:uid="{00000000-0005-0000-0000-0000B2890000}"/>
    <cellStyle name="Separador de milhares 21 5 3 7" xfId="35099" xr:uid="{00000000-0005-0000-0000-0000B3890000}"/>
    <cellStyle name="Separador de milhares 21 6" xfId="35100" xr:uid="{00000000-0005-0000-0000-0000B4890000}"/>
    <cellStyle name="Separador de milhares 21 6 10" xfId="35101" xr:uid="{00000000-0005-0000-0000-0000B5890000}"/>
    <cellStyle name="Separador de milhares 21 6 2" xfId="35102" xr:uid="{00000000-0005-0000-0000-0000B6890000}"/>
    <cellStyle name="Separador de milhares 21 6 2 2" xfId="35103" xr:uid="{00000000-0005-0000-0000-0000B7890000}"/>
    <cellStyle name="Separador de milhares 21 6 2 2 2" xfId="35104" xr:uid="{00000000-0005-0000-0000-0000B8890000}"/>
    <cellStyle name="Separador de milhares 21 6 2 2 2 2" xfId="35105" xr:uid="{00000000-0005-0000-0000-0000B9890000}"/>
    <cellStyle name="Separador de milhares 21 6 2 2 2 3" xfId="35106" xr:uid="{00000000-0005-0000-0000-0000BA890000}"/>
    <cellStyle name="Separador de milhares 21 6 2 2 3" xfId="35107" xr:uid="{00000000-0005-0000-0000-0000BB890000}"/>
    <cellStyle name="Separador de milhares 21 6 2 2 4" xfId="35108" xr:uid="{00000000-0005-0000-0000-0000BC890000}"/>
    <cellStyle name="Separador de milhares 21 6 2 3" xfId="35109" xr:uid="{00000000-0005-0000-0000-0000BD890000}"/>
    <cellStyle name="Separador de milhares 21 6 2 3 2" xfId="35110" xr:uid="{00000000-0005-0000-0000-0000BE890000}"/>
    <cellStyle name="Separador de milhares 21 6 2 3 2 2" xfId="35111" xr:uid="{00000000-0005-0000-0000-0000BF890000}"/>
    <cellStyle name="Separador de milhares 21 6 2 3 2 3" xfId="35112" xr:uid="{00000000-0005-0000-0000-0000C0890000}"/>
    <cellStyle name="Separador de milhares 21 6 2 3 3" xfId="35113" xr:uid="{00000000-0005-0000-0000-0000C1890000}"/>
    <cellStyle name="Separador de milhares 21 6 2 3 4" xfId="35114" xr:uid="{00000000-0005-0000-0000-0000C2890000}"/>
    <cellStyle name="Separador de milhares 21 6 2 4" xfId="35115" xr:uid="{00000000-0005-0000-0000-0000C3890000}"/>
    <cellStyle name="Separador de milhares 21 6 2 4 2" xfId="35116" xr:uid="{00000000-0005-0000-0000-0000C4890000}"/>
    <cellStyle name="Separador de milhares 21 6 2 4 2 2" xfId="35117" xr:uid="{00000000-0005-0000-0000-0000C5890000}"/>
    <cellStyle name="Separador de milhares 21 6 2 4 2 3" xfId="35118" xr:uid="{00000000-0005-0000-0000-0000C6890000}"/>
    <cellStyle name="Separador de milhares 21 6 2 4 3" xfId="35119" xr:uid="{00000000-0005-0000-0000-0000C7890000}"/>
    <cellStyle name="Separador de milhares 21 6 2 4 4" xfId="35120" xr:uid="{00000000-0005-0000-0000-0000C8890000}"/>
    <cellStyle name="Separador de milhares 21 6 2 5" xfId="35121" xr:uid="{00000000-0005-0000-0000-0000C9890000}"/>
    <cellStyle name="Separador de milhares 21 6 2 5 2" xfId="35122" xr:uid="{00000000-0005-0000-0000-0000CA890000}"/>
    <cellStyle name="Separador de milhares 21 6 2 5 3" xfId="35123" xr:uid="{00000000-0005-0000-0000-0000CB890000}"/>
    <cellStyle name="Separador de milhares 21 6 2 6" xfId="35124" xr:uid="{00000000-0005-0000-0000-0000CC890000}"/>
    <cellStyle name="Separador de milhares 21 6 2 7" xfId="35125" xr:uid="{00000000-0005-0000-0000-0000CD890000}"/>
    <cellStyle name="Separador de milhares 21 6 3" xfId="35126" xr:uid="{00000000-0005-0000-0000-0000CE890000}"/>
    <cellStyle name="Separador de milhares 21 6 3 2" xfId="35127" xr:uid="{00000000-0005-0000-0000-0000CF890000}"/>
    <cellStyle name="Separador de milhares 21 6 3 2 2" xfId="35128" xr:uid="{00000000-0005-0000-0000-0000D0890000}"/>
    <cellStyle name="Separador de milhares 21 6 3 2 2 2" xfId="35129" xr:uid="{00000000-0005-0000-0000-0000D1890000}"/>
    <cellStyle name="Separador de milhares 21 6 3 2 2 3" xfId="35130" xr:uid="{00000000-0005-0000-0000-0000D2890000}"/>
    <cellStyle name="Separador de milhares 21 6 3 2 3" xfId="35131" xr:uid="{00000000-0005-0000-0000-0000D3890000}"/>
    <cellStyle name="Separador de milhares 21 6 3 2 4" xfId="35132" xr:uid="{00000000-0005-0000-0000-0000D4890000}"/>
    <cellStyle name="Separador de milhares 21 6 3 3" xfId="35133" xr:uid="{00000000-0005-0000-0000-0000D5890000}"/>
    <cellStyle name="Separador de milhares 21 6 3 3 2" xfId="35134" xr:uid="{00000000-0005-0000-0000-0000D6890000}"/>
    <cellStyle name="Separador de milhares 21 6 3 3 2 2" xfId="35135" xr:uid="{00000000-0005-0000-0000-0000D7890000}"/>
    <cellStyle name="Separador de milhares 21 6 3 3 2 3" xfId="35136" xr:uid="{00000000-0005-0000-0000-0000D8890000}"/>
    <cellStyle name="Separador de milhares 21 6 3 3 3" xfId="35137" xr:uid="{00000000-0005-0000-0000-0000D9890000}"/>
    <cellStyle name="Separador de milhares 21 6 3 3 4" xfId="35138" xr:uid="{00000000-0005-0000-0000-0000DA890000}"/>
    <cellStyle name="Separador de milhares 21 6 3 4" xfId="35139" xr:uid="{00000000-0005-0000-0000-0000DB890000}"/>
    <cellStyle name="Separador de milhares 21 6 3 4 2" xfId="35140" xr:uid="{00000000-0005-0000-0000-0000DC890000}"/>
    <cellStyle name="Separador de milhares 21 6 3 4 2 2" xfId="35141" xr:uid="{00000000-0005-0000-0000-0000DD890000}"/>
    <cellStyle name="Separador de milhares 21 6 3 4 2 3" xfId="35142" xr:uid="{00000000-0005-0000-0000-0000DE890000}"/>
    <cellStyle name="Separador de milhares 21 6 3 4 3" xfId="35143" xr:uid="{00000000-0005-0000-0000-0000DF890000}"/>
    <cellStyle name="Separador de milhares 21 6 3 4 4" xfId="35144" xr:uid="{00000000-0005-0000-0000-0000E0890000}"/>
    <cellStyle name="Separador de milhares 21 6 3 5" xfId="35145" xr:uid="{00000000-0005-0000-0000-0000E1890000}"/>
    <cellStyle name="Separador de milhares 21 6 3 5 2" xfId="35146" xr:uid="{00000000-0005-0000-0000-0000E2890000}"/>
    <cellStyle name="Separador de milhares 21 6 3 5 3" xfId="35147" xr:uid="{00000000-0005-0000-0000-0000E3890000}"/>
    <cellStyle name="Separador de milhares 21 6 3 6" xfId="35148" xr:uid="{00000000-0005-0000-0000-0000E4890000}"/>
    <cellStyle name="Separador de milhares 21 6 3 7" xfId="35149" xr:uid="{00000000-0005-0000-0000-0000E5890000}"/>
    <cellStyle name="Separador de milhares 21 6 4" xfId="35150" xr:uid="{00000000-0005-0000-0000-0000E6890000}"/>
    <cellStyle name="Separador de milhares 21 6 4 2" xfId="35151" xr:uid="{00000000-0005-0000-0000-0000E7890000}"/>
    <cellStyle name="Separador de milhares 21 6 4 2 2" xfId="35152" xr:uid="{00000000-0005-0000-0000-0000E8890000}"/>
    <cellStyle name="Separador de milhares 21 6 4 2 3" xfId="35153" xr:uid="{00000000-0005-0000-0000-0000E9890000}"/>
    <cellStyle name="Separador de milhares 21 6 4 3" xfId="35154" xr:uid="{00000000-0005-0000-0000-0000EA890000}"/>
    <cellStyle name="Separador de milhares 21 6 4 4" xfId="35155" xr:uid="{00000000-0005-0000-0000-0000EB890000}"/>
    <cellStyle name="Separador de milhares 21 6 5" xfId="35156" xr:uid="{00000000-0005-0000-0000-0000EC890000}"/>
    <cellStyle name="Separador de milhares 21 6 5 2" xfId="35157" xr:uid="{00000000-0005-0000-0000-0000ED890000}"/>
    <cellStyle name="Separador de milhares 21 6 5 2 2" xfId="35158" xr:uid="{00000000-0005-0000-0000-0000EE890000}"/>
    <cellStyle name="Separador de milhares 21 6 5 2 3" xfId="35159" xr:uid="{00000000-0005-0000-0000-0000EF890000}"/>
    <cellStyle name="Separador de milhares 21 6 5 3" xfId="35160" xr:uid="{00000000-0005-0000-0000-0000F0890000}"/>
    <cellStyle name="Separador de milhares 21 6 5 4" xfId="35161" xr:uid="{00000000-0005-0000-0000-0000F1890000}"/>
    <cellStyle name="Separador de milhares 21 6 6" xfId="35162" xr:uid="{00000000-0005-0000-0000-0000F2890000}"/>
    <cellStyle name="Separador de milhares 21 6 6 2" xfId="35163" xr:uid="{00000000-0005-0000-0000-0000F3890000}"/>
    <cellStyle name="Separador de milhares 21 6 6 2 2" xfId="35164" xr:uid="{00000000-0005-0000-0000-0000F4890000}"/>
    <cellStyle name="Separador de milhares 21 6 6 2 3" xfId="35165" xr:uid="{00000000-0005-0000-0000-0000F5890000}"/>
    <cellStyle name="Separador de milhares 21 6 6 3" xfId="35166" xr:uid="{00000000-0005-0000-0000-0000F6890000}"/>
    <cellStyle name="Separador de milhares 21 6 6 4" xfId="35167" xr:uid="{00000000-0005-0000-0000-0000F7890000}"/>
    <cellStyle name="Separador de milhares 21 6 7" xfId="35168" xr:uid="{00000000-0005-0000-0000-0000F8890000}"/>
    <cellStyle name="Separador de milhares 21 6 7 2" xfId="35169" xr:uid="{00000000-0005-0000-0000-0000F9890000}"/>
    <cellStyle name="Separador de milhares 21 6 7 3" xfId="35170" xr:uid="{00000000-0005-0000-0000-0000FA890000}"/>
    <cellStyle name="Separador de milhares 21 6 8" xfId="35171" xr:uid="{00000000-0005-0000-0000-0000FB890000}"/>
    <cellStyle name="Separador de milhares 21 6 9" xfId="35172" xr:uid="{00000000-0005-0000-0000-0000FC890000}"/>
    <cellStyle name="Separador de milhares 21 7" xfId="35173" xr:uid="{00000000-0005-0000-0000-0000FD890000}"/>
    <cellStyle name="Separador de milhares 21 7 2" xfId="35174" xr:uid="{00000000-0005-0000-0000-0000FE890000}"/>
    <cellStyle name="Separador de milhares 21 7 2 2" xfId="35175" xr:uid="{00000000-0005-0000-0000-0000FF890000}"/>
    <cellStyle name="Separador de milhares 21 7 2 2 2" xfId="35176" xr:uid="{00000000-0005-0000-0000-0000008A0000}"/>
    <cellStyle name="Separador de milhares 21 7 2 2 2 2" xfId="35177" xr:uid="{00000000-0005-0000-0000-0000018A0000}"/>
    <cellStyle name="Separador de milhares 21 7 2 2 2 3" xfId="35178" xr:uid="{00000000-0005-0000-0000-0000028A0000}"/>
    <cellStyle name="Separador de milhares 21 7 2 2 3" xfId="35179" xr:uid="{00000000-0005-0000-0000-0000038A0000}"/>
    <cellStyle name="Separador de milhares 21 7 2 2 4" xfId="35180" xr:uid="{00000000-0005-0000-0000-0000048A0000}"/>
    <cellStyle name="Separador de milhares 21 7 2 3" xfId="35181" xr:uid="{00000000-0005-0000-0000-0000058A0000}"/>
    <cellStyle name="Separador de milhares 21 7 2 3 2" xfId="35182" xr:uid="{00000000-0005-0000-0000-0000068A0000}"/>
    <cellStyle name="Separador de milhares 21 7 2 3 2 2" xfId="35183" xr:uid="{00000000-0005-0000-0000-0000078A0000}"/>
    <cellStyle name="Separador de milhares 21 7 2 3 2 3" xfId="35184" xr:uid="{00000000-0005-0000-0000-0000088A0000}"/>
    <cellStyle name="Separador de milhares 21 7 2 3 3" xfId="35185" xr:uid="{00000000-0005-0000-0000-0000098A0000}"/>
    <cellStyle name="Separador de milhares 21 7 2 3 4" xfId="35186" xr:uid="{00000000-0005-0000-0000-00000A8A0000}"/>
    <cellStyle name="Separador de milhares 21 7 2 4" xfId="35187" xr:uid="{00000000-0005-0000-0000-00000B8A0000}"/>
    <cellStyle name="Separador de milhares 21 7 2 4 2" xfId="35188" xr:uid="{00000000-0005-0000-0000-00000C8A0000}"/>
    <cellStyle name="Separador de milhares 21 7 2 4 2 2" xfId="35189" xr:uid="{00000000-0005-0000-0000-00000D8A0000}"/>
    <cellStyle name="Separador de milhares 21 7 2 4 2 3" xfId="35190" xr:uid="{00000000-0005-0000-0000-00000E8A0000}"/>
    <cellStyle name="Separador de milhares 21 7 2 4 3" xfId="35191" xr:uid="{00000000-0005-0000-0000-00000F8A0000}"/>
    <cellStyle name="Separador de milhares 21 7 2 4 4" xfId="35192" xr:uid="{00000000-0005-0000-0000-0000108A0000}"/>
    <cellStyle name="Separador de milhares 21 7 2 5" xfId="35193" xr:uid="{00000000-0005-0000-0000-0000118A0000}"/>
    <cellStyle name="Separador de milhares 21 7 2 5 2" xfId="35194" xr:uid="{00000000-0005-0000-0000-0000128A0000}"/>
    <cellStyle name="Separador de milhares 21 7 2 5 3" xfId="35195" xr:uid="{00000000-0005-0000-0000-0000138A0000}"/>
    <cellStyle name="Separador de milhares 21 7 2 6" xfId="35196" xr:uid="{00000000-0005-0000-0000-0000148A0000}"/>
    <cellStyle name="Separador de milhares 21 7 2 7" xfId="35197" xr:uid="{00000000-0005-0000-0000-0000158A0000}"/>
    <cellStyle name="Separador de milhares 21 7 3" xfId="35198" xr:uid="{00000000-0005-0000-0000-0000168A0000}"/>
    <cellStyle name="Separador de milhares 21 7 3 2" xfId="35199" xr:uid="{00000000-0005-0000-0000-0000178A0000}"/>
    <cellStyle name="Separador de milhares 21 7 3 2 2" xfId="35200" xr:uid="{00000000-0005-0000-0000-0000188A0000}"/>
    <cellStyle name="Separador de milhares 21 7 3 2 3" xfId="35201" xr:uid="{00000000-0005-0000-0000-0000198A0000}"/>
    <cellStyle name="Separador de milhares 21 7 3 3" xfId="35202" xr:uid="{00000000-0005-0000-0000-00001A8A0000}"/>
    <cellStyle name="Separador de milhares 21 7 3 4" xfId="35203" xr:uid="{00000000-0005-0000-0000-00001B8A0000}"/>
    <cellStyle name="Separador de milhares 21 7 4" xfId="35204" xr:uid="{00000000-0005-0000-0000-00001C8A0000}"/>
    <cellStyle name="Separador de milhares 21 7 4 2" xfId="35205" xr:uid="{00000000-0005-0000-0000-00001D8A0000}"/>
    <cellStyle name="Separador de milhares 21 7 4 2 2" xfId="35206" xr:uid="{00000000-0005-0000-0000-00001E8A0000}"/>
    <cellStyle name="Separador de milhares 21 7 4 2 3" xfId="35207" xr:uid="{00000000-0005-0000-0000-00001F8A0000}"/>
    <cellStyle name="Separador de milhares 21 7 4 3" xfId="35208" xr:uid="{00000000-0005-0000-0000-0000208A0000}"/>
    <cellStyle name="Separador de milhares 21 7 4 4" xfId="35209" xr:uid="{00000000-0005-0000-0000-0000218A0000}"/>
    <cellStyle name="Separador de milhares 21 7 5" xfId="35210" xr:uid="{00000000-0005-0000-0000-0000228A0000}"/>
    <cellStyle name="Separador de milhares 21 7 5 2" xfId="35211" xr:uid="{00000000-0005-0000-0000-0000238A0000}"/>
    <cellStyle name="Separador de milhares 21 7 5 2 2" xfId="35212" xr:uid="{00000000-0005-0000-0000-0000248A0000}"/>
    <cellStyle name="Separador de milhares 21 7 5 2 3" xfId="35213" xr:uid="{00000000-0005-0000-0000-0000258A0000}"/>
    <cellStyle name="Separador de milhares 21 7 5 3" xfId="35214" xr:uid="{00000000-0005-0000-0000-0000268A0000}"/>
    <cellStyle name="Separador de milhares 21 7 5 4" xfId="35215" xr:uid="{00000000-0005-0000-0000-0000278A0000}"/>
    <cellStyle name="Separador de milhares 21 7 6" xfId="35216" xr:uid="{00000000-0005-0000-0000-0000288A0000}"/>
    <cellStyle name="Separador de milhares 21 7 6 2" xfId="35217" xr:uid="{00000000-0005-0000-0000-0000298A0000}"/>
    <cellStyle name="Separador de milhares 21 7 6 3" xfId="35218" xr:uid="{00000000-0005-0000-0000-00002A8A0000}"/>
    <cellStyle name="Separador de milhares 21 7 7" xfId="35219" xr:uid="{00000000-0005-0000-0000-00002B8A0000}"/>
    <cellStyle name="Separador de milhares 21 7 8" xfId="35220" xr:uid="{00000000-0005-0000-0000-00002C8A0000}"/>
    <cellStyle name="Separador de milhares 21 7 9" xfId="35221" xr:uid="{00000000-0005-0000-0000-00002D8A0000}"/>
    <cellStyle name="Separador de milhares 21 8" xfId="35222" xr:uid="{00000000-0005-0000-0000-00002E8A0000}"/>
    <cellStyle name="Separador de milhares 21 8 2" xfId="35223" xr:uid="{00000000-0005-0000-0000-00002F8A0000}"/>
    <cellStyle name="Separador de milhares 21 8 2 2" xfId="35224" xr:uid="{00000000-0005-0000-0000-0000308A0000}"/>
    <cellStyle name="Separador de milhares 21 8 2 2 2" xfId="35225" xr:uid="{00000000-0005-0000-0000-0000318A0000}"/>
    <cellStyle name="Separador de milhares 21 8 2 2 2 2" xfId="35226" xr:uid="{00000000-0005-0000-0000-0000328A0000}"/>
    <cellStyle name="Separador de milhares 21 8 2 2 2 3" xfId="35227" xr:uid="{00000000-0005-0000-0000-0000338A0000}"/>
    <cellStyle name="Separador de milhares 21 8 2 2 3" xfId="35228" xr:uid="{00000000-0005-0000-0000-0000348A0000}"/>
    <cellStyle name="Separador de milhares 21 8 2 2 4" xfId="35229" xr:uid="{00000000-0005-0000-0000-0000358A0000}"/>
    <cellStyle name="Separador de milhares 21 8 2 3" xfId="35230" xr:uid="{00000000-0005-0000-0000-0000368A0000}"/>
    <cellStyle name="Separador de milhares 21 8 2 3 2" xfId="35231" xr:uid="{00000000-0005-0000-0000-0000378A0000}"/>
    <cellStyle name="Separador de milhares 21 8 2 3 2 2" xfId="35232" xr:uid="{00000000-0005-0000-0000-0000388A0000}"/>
    <cellStyle name="Separador de milhares 21 8 2 3 2 3" xfId="35233" xr:uid="{00000000-0005-0000-0000-0000398A0000}"/>
    <cellStyle name="Separador de milhares 21 8 2 3 3" xfId="35234" xr:uid="{00000000-0005-0000-0000-00003A8A0000}"/>
    <cellStyle name="Separador de milhares 21 8 2 3 4" xfId="35235" xr:uid="{00000000-0005-0000-0000-00003B8A0000}"/>
    <cellStyle name="Separador de milhares 21 8 2 4" xfId="35236" xr:uid="{00000000-0005-0000-0000-00003C8A0000}"/>
    <cellStyle name="Separador de milhares 21 8 2 4 2" xfId="35237" xr:uid="{00000000-0005-0000-0000-00003D8A0000}"/>
    <cellStyle name="Separador de milhares 21 8 2 4 2 2" xfId="35238" xr:uid="{00000000-0005-0000-0000-00003E8A0000}"/>
    <cellStyle name="Separador de milhares 21 8 2 4 2 3" xfId="35239" xr:uid="{00000000-0005-0000-0000-00003F8A0000}"/>
    <cellStyle name="Separador de milhares 21 8 2 4 3" xfId="35240" xr:uid="{00000000-0005-0000-0000-0000408A0000}"/>
    <cellStyle name="Separador de milhares 21 8 2 4 4" xfId="35241" xr:uid="{00000000-0005-0000-0000-0000418A0000}"/>
    <cellStyle name="Separador de milhares 21 8 2 5" xfId="35242" xr:uid="{00000000-0005-0000-0000-0000428A0000}"/>
    <cellStyle name="Separador de milhares 21 8 2 5 2" xfId="35243" xr:uid="{00000000-0005-0000-0000-0000438A0000}"/>
    <cellStyle name="Separador de milhares 21 8 2 5 3" xfId="35244" xr:uid="{00000000-0005-0000-0000-0000448A0000}"/>
    <cellStyle name="Separador de milhares 21 8 2 6" xfId="35245" xr:uid="{00000000-0005-0000-0000-0000458A0000}"/>
    <cellStyle name="Separador de milhares 21 8 2 7" xfId="35246" xr:uid="{00000000-0005-0000-0000-0000468A0000}"/>
    <cellStyle name="Separador de milhares 21 8 3" xfId="35247" xr:uid="{00000000-0005-0000-0000-0000478A0000}"/>
    <cellStyle name="Separador de milhares 21 8 3 2" xfId="35248" xr:uid="{00000000-0005-0000-0000-0000488A0000}"/>
    <cellStyle name="Separador de milhares 21 8 3 2 2" xfId="35249" xr:uid="{00000000-0005-0000-0000-0000498A0000}"/>
    <cellStyle name="Separador de milhares 21 8 3 2 3" xfId="35250" xr:uid="{00000000-0005-0000-0000-00004A8A0000}"/>
    <cellStyle name="Separador de milhares 21 8 3 3" xfId="35251" xr:uid="{00000000-0005-0000-0000-00004B8A0000}"/>
    <cellStyle name="Separador de milhares 21 8 3 4" xfId="35252" xr:uid="{00000000-0005-0000-0000-00004C8A0000}"/>
    <cellStyle name="Separador de milhares 21 8 4" xfId="35253" xr:uid="{00000000-0005-0000-0000-00004D8A0000}"/>
    <cellStyle name="Separador de milhares 21 8 4 2" xfId="35254" xr:uid="{00000000-0005-0000-0000-00004E8A0000}"/>
    <cellStyle name="Separador de milhares 21 8 4 2 2" xfId="35255" xr:uid="{00000000-0005-0000-0000-00004F8A0000}"/>
    <cellStyle name="Separador de milhares 21 8 4 2 3" xfId="35256" xr:uid="{00000000-0005-0000-0000-0000508A0000}"/>
    <cellStyle name="Separador de milhares 21 8 4 3" xfId="35257" xr:uid="{00000000-0005-0000-0000-0000518A0000}"/>
    <cellStyle name="Separador de milhares 21 8 4 4" xfId="35258" xr:uid="{00000000-0005-0000-0000-0000528A0000}"/>
    <cellStyle name="Separador de milhares 21 8 5" xfId="35259" xr:uid="{00000000-0005-0000-0000-0000538A0000}"/>
    <cellStyle name="Separador de milhares 21 8 5 2" xfId="35260" xr:uid="{00000000-0005-0000-0000-0000548A0000}"/>
    <cellStyle name="Separador de milhares 21 8 5 2 2" xfId="35261" xr:uid="{00000000-0005-0000-0000-0000558A0000}"/>
    <cellStyle name="Separador de milhares 21 8 5 2 3" xfId="35262" xr:uid="{00000000-0005-0000-0000-0000568A0000}"/>
    <cellStyle name="Separador de milhares 21 8 5 3" xfId="35263" xr:uid="{00000000-0005-0000-0000-0000578A0000}"/>
    <cellStyle name="Separador de milhares 21 8 5 4" xfId="35264" xr:uid="{00000000-0005-0000-0000-0000588A0000}"/>
    <cellStyle name="Separador de milhares 21 8 6" xfId="35265" xr:uid="{00000000-0005-0000-0000-0000598A0000}"/>
    <cellStyle name="Separador de milhares 21 8 6 2" xfId="35266" xr:uid="{00000000-0005-0000-0000-00005A8A0000}"/>
    <cellStyle name="Separador de milhares 21 8 6 3" xfId="35267" xr:uid="{00000000-0005-0000-0000-00005B8A0000}"/>
    <cellStyle name="Separador de milhares 21 8 7" xfId="35268" xr:uid="{00000000-0005-0000-0000-00005C8A0000}"/>
    <cellStyle name="Separador de milhares 21 8 8" xfId="35269" xr:uid="{00000000-0005-0000-0000-00005D8A0000}"/>
    <cellStyle name="Separador de milhares 21 8 9" xfId="35270" xr:uid="{00000000-0005-0000-0000-00005E8A0000}"/>
    <cellStyle name="Separador de milhares 21 9" xfId="35271" xr:uid="{00000000-0005-0000-0000-00005F8A0000}"/>
    <cellStyle name="Separador de milhares 21 9 2" xfId="35272" xr:uid="{00000000-0005-0000-0000-0000608A0000}"/>
    <cellStyle name="Separador de milhares 21 9 2 2" xfId="35273" xr:uid="{00000000-0005-0000-0000-0000618A0000}"/>
    <cellStyle name="Separador de milhares 21 9 2 2 2" xfId="35274" xr:uid="{00000000-0005-0000-0000-0000628A0000}"/>
    <cellStyle name="Separador de milhares 21 9 2 2 2 2" xfId="35275" xr:uid="{00000000-0005-0000-0000-0000638A0000}"/>
    <cellStyle name="Separador de milhares 21 9 2 2 2 3" xfId="35276" xr:uid="{00000000-0005-0000-0000-0000648A0000}"/>
    <cellStyle name="Separador de milhares 21 9 2 2 3" xfId="35277" xr:uid="{00000000-0005-0000-0000-0000658A0000}"/>
    <cellStyle name="Separador de milhares 21 9 2 2 4" xfId="35278" xr:uid="{00000000-0005-0000-0000-0000668A0000}"/>
    <cellStyle name="Separador de milhares 21 9 2 3" xfId="35279" xr:uid="{00000000-0005-0000-0000-0000678A0000}"/>
    <cellStyle name="Separador de milhares 21 9 2 3 2" xfId="35280" xr:uid="{00000000-0005-0000-0000-0000688A0000}"/>
    <cellStyle name="Separador de milhares 21 9 2 3 2 2" xfId="35281" xr:uid="{00000000-0005-0000-0000-0000698A0000}"/>
    <cellStyle name="Separador de milhares 21 9 2 3 2 3" xfId="35282" xr:uid="{00000000-0005-0000-0000-00006A8A0000}"/>
    <cellStyle name="Separador de milhares 21 9 2 3 3" xfId="35283" xr:uid="{00000000-0005-0000-0000-00006B8A0000}"/>
    <cellStyle name="Separador de milhares 21 9 2 3 4" xfId="35284" xr:uid="{00000000-0005-0000-0000-00006C8A0000}"/>
    <cellStyle name="Separador de milhares 21 9 2 4" xfId="35285" xr:uid="{00000000-0005-0000-0000-00006D8A0000}"/>
    <cellStyle name="Separador de milhares 21 9 2 4 2" xfId="35286" xr:uid="{00000000-0005-0000-0000-00006E8A0000}"/>
    <cellStyle name="Separador de milhares 21 9 2 4 2 2" xfId="35287" xr:uid="{00000000-0005-0000-0000-00006F8A0000}"/>
    <cellStyle name="Separador de milhares 21 9 2 4 2 3" xfId="35288" xr:uid="{00000000-0005-0000-0000-0000708A0000}"/>
    <cellStyle name="Separador de milhares 21 9 2 4 3" xfId="35289" xr:uid="{00000000-0005-0000-0000-0000718A0000}"/>
    <cellStyle name="Separador de milhares 21 9 2 4 4" xfId="35290" xr:uid="{00000000-0005-0000-0000-0000728A0000}"/>
    <cellStyle name="Separador de milhares 21 9 2 5" xfId="35291" xr:uid="{00000000-0005-0000-0000-0000738A0000}"/>
    <cellStyle name="Separador de milhares 21 9 2 5 2" xfId="35292" xr:uid="{00000000-0005-0000-0000-0000748A0000}"/>
    <cellStyle name="Separador de milhares 21 9 2 5 3" xfId="35293" xr:uid="{00000000-0005-0000-0000-0000758A0000}"/>
    <cellStyle name="Separador de milhares 21 9 2 6" xfId="35294" xr:uid="{00000000-0005-0000-0000-0000768A0000}"/>
    <cellStyle name="Separador de milhares 21 9 2 7" xfId="35295" xr:uid="{00000000-0005-0000-0000-0000778A0000}"/>
    <cellStyle name="Separador de milhares 21 9 2 8" xfId="35296" xr:uid="{00000000-0005-0000-0000-0000788A0000}"/>
    <cellStyle name="Separador de milhares 21 9 3" xfId="35297" xr:uid="{00000000-0005-0000-0000-0000798A0000}"/>
    <cellStyle name="Separador de milhares 21 9 3 2" xfId="35298" xr:uid="{00000000-0005-0000-0000-00007A8A0000}"/>
    <cellStyle name="Separador de milhares 21 9 3 2 2" xfId="35299" xr:uid="{00000000-0005-0000-0000-00007B8A0000}"/>
    <cellStyle name="Separador de milhares 21 9 3 2 3" xfId="35300" xr:uid="{00000000-0005-0000-0000-00007C8A0000}"/>
    <cellStyle name="Separador de milhares 21 9 3 3" xfId="35301" xr:uid="{00000000-0005-0000-0000-00007D8A0000}"/>
    <cellStyle name="Separador de milhares 21 9 3 4" xfId="35302" xr:uid="{00000000-0005-0000-0000-00007E8A0000}"/>
    <cellStyle name="Separador de milhares 21 9 4" xfId="35303" xr:uid="{00000000-0005-0000-0000-00007F8A0000}"/>
    <cellStyle name="Separador de milhares 21 9 4 2" xfId="35304" xr:uid="{00000000-0005-0000-0000-0000808A0000}"/>
    <cellStyle name="Separador de milhares 21 9 4 2 2" xfId="35305" xr:uid="{00000000-0005-0000-0000-0000818A0000}"/>
    <cellStyle name="Separador de milhares 21 9 4 2 3" xfId="35306" xr:uid="{00000000-0005-0000-0000-0000828A0000}"/>
    <cellStyle name="Separador de milhares 21 9 4 3" xfId="35307" xr:uid="{00000000-0005-0000-0000-0000838A0000}"/>
    <cellStyle name="Separador de milhares 21 9 4 4" xfId="35308" xr:uid="{00000000-0005-0000-0000-0000848A0000}"/>
    <cellStyle name="Separador de milhares 21 9 5" xfId="35309" xr:uid="{00000000-0005-0000-0000-0000858A0000}"/>
    <cellStyle name="Separador de milhares 21 9 5 2" xfId="35310" xr:uid="{00000000-0005-0000-0000-0000868A0000}"/>
    <cellStyle name="Separador de milhares 21 9 5 2 2" xfId="35311" xr:uid="{00000000-0005-0000-0000-0000878A0000}"/>
    <cellStyle name="Separador de milhares 21 9 5 2 3" xfId="35312" xr:uid="{00000000-0005-0000-0000-0000888A0000}"/>
    <cellStyle name="Separador de milhares 21 9 5 3" xfId="35313" xr:uid="{00000000-0005-0000-0000-0000898A0000}"/>
    <cellStyle name="Separador de milhares 21 9 5 4" xfId="35314" xr:uid="{00000000-0005-0000-0000-00008A8A0000}"/>
    <cellStyle name="Separador de milhares 21 9 6" xfId="35315" xr:uid="{00000000-0005-0000-0000-00008B8A0000}"/>
    <cellStyle name="Separador de milhares 21 9 6 2" xfId="35316" xr:uid="{00000000-0005-0000-0000-00008C8A0000}"/>
    <cellStyle name="Separador de milhares 21 9 6 3" xfId="35317" xr:uid="{00000000-0005-0000-0000-00008D8A0000}"/>
    <cellStyle name="Separador de milhares 21 9 7" xfId="35318" xr:uid="{00000000-0005-0000-0000-00008E8A0000}"/>
    <cellStyle name="Separador de milhares 21 9 8" xfId="35319" xr:uid="{00000000-0005-0000-0000-00008F8A0000}"/>
    <cellStyle name="Separador de milhares 21 9 9" xfId="35320" xr:uid="{00000000-0005-0000-0000-0000908A0000}"/>
    <cellStyle name="Separador de milhares 22" xfId="35321" xr:uid="{00000000-0005-0000-0000-0000918A0000}"/>
    <cellStyle name="Separador de milhares 22 2" xfId="35322" xr:uid="{00000000-0005-0000-0000-0000928A0000}"/>
    <cellStyle name="Separador de milhares 22 2 2" xfId="35323" xr:uid="{00000000-0005-0000-0000-0000938A0000}"/>
    <cellStyle name="Separador de milhares 22 3" xfId="35324" xr:uid="{00000000-0005-0000-0000-0000948A0000}"/>
    <cellStyle name="Separador de milhares 22 4" xfId="35325" xr:uid="{00000000-0005-0000-0000-0000958A0000}"/>
    <cellStyle name="Separador de milhares 23" xfId="35326" xr:uid="{00000000-0005-0000-0000-0000968A0000}"/>
    <cellStyle name="Separador de milhares 23 2" xfId="35327" xr:uid="{00000000-0005-0000-0000-0000978A0000}"/>
    <cellStyle name="Separador de milhares 24" xfId="44032" xr:uid="{00000000-0005-0000-0000-0000988A0000}"/>
    <cellStyle name="Separador de milhares 25" xfId="35328" xr:uid="{00000000-0005-0000-0000-0000998A0000}"/>
    <cellStyle name="Separador de milhares 3" xfId="35329" xr:uid="{00000000-0005-0000-0000-00009A8A0000}"/>
    <cellStyle name="Separador de milhares 3 2" xfId="35330" xr:uid="{00000000-0005-0000-0000-00009B8A0000}"/>
    <cellStyle name="Separador de milhares 3 2 2" xfId="35331" xr:uid="{00000000-0005-0000-0000-00009C8A0000}"/>
    <cellStyle name="Separador de milhares 3 2 2 2" xfId="35332" xr:uid="{00000000-0005-0000-0000-00009D8A0000}"/>
    <cellStyle name="Separador de milhares 3 2 2 3" xfId="35333" xr:uid="{00000000-0005-0000-0000-00009E8A0000}"/>
    <cellStyle name="Separador de milhares 3 2 3" xfId="35334" xr:uid="{00000000-0005-0000-0000-00009F8A0000}"/>
    <cellStyle name="Separador de milhares 3 2 3 2" xfId="35335" xr:uid="{00000000-0005-0000-0000-0000A08A0000}"/>
    <cellStyle name="Separador de milhares 3 3" xfId="35336" xr:uid="{00000000-0005-0000-0000-0000A18A0000}"/>
    <cellStyle name="Separador de milhares 3 3 2" xfId="35337" xr:uid="{00000000-0005-0000-0000-0000A28A0000}"/>
    <cellStyle name="Separador de milhares 3 3 2 2" xfId="35338" xr:uid="{00000000-0005-0000-0000-0000A38A0000}"/>
    <cellStyle name="Separador de milhares 3 4" xfId="35339" xr:uid="{00000000-0005-0000-0000-0000A48A0000}"/>
    <cellStyle name="Separador de milhares 3 4 2" xfId="35340" xr:uid="{00000000-0005-0000-0000-0000A58A0000}"/>
    <cellStyle name="Separador de milhares 3 4 2 2" xfId="35341" xr:uid="{00000000-0005-0000-0000-0000A68A0000}"/>
    <cellStyle name="Separador de milhares 3 4 3" xfId="35342" xr:uid="{00000000-0005-0000-0000-0000A78A0000}"/>
    <cellStyle name="Separador de milhares 3 5" xfId="35343" xr:uid="{00000000-0005-0000-0000-0000A88A0000}"/>
    <cellStyle name="Separador de milhares 3 5 2" xfId="35344" xr:uid="{00000000-0005-0000-0000-0000A98A0000}"/>
    <cellStyle name="Separador de milhares 3 5 3" xfId="35345" xr:uid="{00000000-0005-0000-0000-0000AA8A0000}"/>
    <cellStyle name="Separador de milhares 3 6" xfId="35346" xr:uid="{00000000-0005-0000-0000-0000AB8A0000}"/>
    <cellStyle name="Separador de milhares 3 6 2" xfId="35347" xr:uid="{00000000-0005-0000-0000-0000AC8A0000}"/>
    <cellStyle name="Separador de milhares 3 7" xfId="35348" xr:uid="{00000000-0005-0000-0000-0000AD8A0000}"/>
    <cellStyle name="Separador de milhares 3 8" xfId="35349" xr:uid="{00000000-0005-0000-0000-0000AE8A0000}"/>
    <cellStyle name="Separador de milhares 3 9" xfId="44013" xr:uid="{00000000-0005-0000-0000-0000AF8A0000}"/>
    <cellStyle name="Separador de milhares 4" xfId="35350" xr:uid="{00000000-0005-0000-0000-0000B08A0000}"/>
    <cellStyle name="Separador de milhares 4 10" xfId="35351" xr:uid="{00000000-0005-0000-0000-0000B18A0000}"/>
    <cellStyle name="Separador de milhares 4 10 2" xfId="35352" xr:uid="{00000000-0005-0000-0000-0000B28A0000}"/>
    <cellStyle name="Separador de milhares 4 10 2 2" xfId="35353" xr:uid="{00000000-0005-0000-0000-0000B38A0000}"/>
    <cellStyle name="Separador de milhares 4 10 2 2 2" xfId="35354" xr:uid="{00000000-0005-0000-0000-0000B48A0000}"/>
    <cellStyle name="Separador de milhares 4 10 2 2 3" xfId="35355" xr:uid="{00000000-0005-0000-0000-0000B58A0000}"/>
    <cellStyle name="Separador de milhares 4 10 2 3" xfId="35356" xr:uid="{00000000-0005-0000-0000-0000B68A0000}"/>
    <cellStyle name="Separador de milhares 4 10 2 4" xfId="35357" xr:uid="{00000000-0005-0000-0000-0000B78A0000}"/>
    <cellStyle name="Separador de milhares 4 10 3" xfId="35358" xr:uid="{00000000-0005-0000-0000-0000B88A0000}"/>
    <cellStyle name="Separador de milhares 4 10 3 2" xfId="35359" xr:uid="{00000000-0005-0000-0000-0000B98A0000}"/>
    <cellStyle name="Separador de milhares 4 10 3 2 2" xfId="35360" xr:uid="{00000000-0005-0000-0000-0000BA8A0000}"/>
    <cellStyle name="Separador de milhares 4 10 3 2 3" xfId="35361" xr:uid="{00000000-0005-0000-0000-0000BB8A0000}"/>
    <cellStyle name="Separador de milhares 4 10 3 3" xfId="35362" xr:uid="{00000000-0005-0000-0000-0000BC8A0000}"/>
    <cellStyle name="Separador de milhares 4 10 3 4" xfId="35363" xr:uid="{00000000-0005-0000-0000-0000BD8A0000}"/>
    <cellStyle name="Separador de milhares 4 10 4" xfId="35364" xr:uid="{00000000-0005-0000-0000-0000BE8A0000}"/>
    <cellStyle name="Separador de milhares 4 10 4 2" xfId="35365" xr:uid="{00000000-0005-0000-0000-0000BF8A0000}"/>
    <cellStyle name="Separador de milhares 4 10 4 2 2" xfId="35366" xr:uid="{00000000-0005-0000-0000-0000C08A0000}"/>
    <cellStyle name="Separador de milhares 4 10 4 2 3" xfId="35367" xr:uid="{00000000-0005-0000-0000-0000C18A0000}"/>
    <cellStyle name="Separador de milhares 4 10 4 3" xfId="35368" xr:uid="{00000000-0005-0000-0000-0000C28A0000}"/>
    <cellStyle name="Separador de milhares 4 10 4 4" xfId="35369" xr:uid="{00000000-0005-0000-0000-0000C38A0000}"/>
    <cellStyle name="Separador de milhares 4 10 5" xfId="35370" xr:uid="{00000000-0005-0000-0000-0000C48A0000}"/>
    <cellStyle name="Separador de milhares 4 10 5 2" xfId="35371" xr:uid="{00000000-0005-0000-0000-0000C58A0000}"/>
    <cellStyle name="Separador de milhares 4 10 5 3" xfId="35372" xr:uid="{00000000-0005-0000-0000-0000C68A0000}"/>
    <cellStyle name="Separador de milhares 4 10 6" xfId="35373" xr:uid="{00000000-0005-0000-0000-0000C78A0000}"/>
    <cellStyle name="Separador de milhares 4 10 7" xfId="35374" xr:uid="{00000000-0005-0000-0000-0000C88A0000}"/>
    <cellStyle name="Separador de milhares 4 11" xfId="35375" xr:uid="{00000000-0005-0000-0000-0000C98A0000}"/>
    <cellStyle name="Separador de milhares 4 11 2" xfId="35376" xr:uid="{00000000-0005-0000-0000-0000CA8A0000}"/>
    <cellStyle name="Separador de milhares 4 11 2 2" xfId="35377" xr:uid="{00000000-0005-0000-0000-0000CB8A0000}"/>
    <cellStyle name="Separador de milhares 4 11 2 2 2" xfId="35378" xr:uid="{00000000-0005-0000-0000-0000CC8A0000}"/>
    <cellStyle name="Separador de milhares 4 11 2 2 3" xfId="35379" xr:uid="{00000000-0005-0000-0000-0000CD8A0000}"/>
    <cellStyle name="Separador de milhares 4 11 2 3" xfId="35380" xr:uid="{00000000-0005-0000-0000-0000CE8A0000}"/>
    <cellStyle name="Separador de milhares 4 11 2 4" xfId="35381" xr:uid="{00000000-0005-0000-0000-0000CF8A0000}"/>
    <cellStyle name="Separador de milhares 4 11 3" xfId="35382" xr:uid="{00000000-0005-0000-0000-0000D08A0000}"/>
    <cellStyle name="Separador de milhares 4 11 3 2" xfId="35383" xr:uid="{00000000-0005-0000-0000-0000D18A0000}"/>
    <cellStyle name="Separador de milhares 4 11 3 3" xfId="35384" xr:uid="{00000000-0005-0000-0000-0000D28A0000}"/>
    <cellStyle name="Separador de milhares 4 11 4" xfId="35385" xr:uid="{00000000-0005-0000-0000-0000D38A0000}"/>
    <cellStyle name="Separador de milhares 4 11 5" xfId="35386" xr:uid="{00000000-0005-0000-0000-0000D48A0000}"/>
    <cellStyle name="Separador de milhares 4 12" xfId="35387" xr:uid="{00000000-0005-0000-0000-0000D58A0000}"/>
    <cellStyle name="Separador de milhares 4 12 2" xfId="35388" xr:uid="{00000000-0005-0000-0000-0000D68A0000}"/>
    <cellStyle name="Separador de milhares 4 12 2 2" xfId="35389" xr:uid="{00000000-0005-0000-0000-0000D78A0000}"/>
    <cellStyle name="Separador de milhares 4 12 2 3" xfId="35390" xr:uid="{00000000-0005-0000-0000-0000D88A0000}"/>
    <cellStyle name="Separador de milhares 4 12 3" xfId="35391" xr:uid="{00000000-0005-0000-0000-0000D98A0000}"/>
    <cellStyle name="Separador de milhares 4 12 4" xfId="35392" xr:uid="{00000000-0005-0000-0000-0000DA8A0000}"/>
    <cellStyle name="Separador de milhares 4 13" xfId="35393" xr:uid="{00000000-0005-0000-0000-0000DB8A0000}"/>
    <cellStyle name="Separador de milhares 4 13 2" xfId="35394" xr:uid="{00000000-0005-0000-0000-0000DC8A0000}"/>
    <cellStyle name="Separador de milhares 4 13 2 2" xfId="35395" xr:uid="{00000000-0005-0000-0000-0000DD8A0000}"/>
    <cellStyle name="Separador de milhares 4 13 2 3" xfId="35396" xr:uid="{00000000-0005-0000-0000-0000DE8A0000}"/>
    <cellStyle name="Separador de milhares 4 13 3" xfId="35397" xr:uid="{00000000-0005-0000-0000-0000DF8A0000}"/>
    <cellStyle name="Separador de milhares 4 13 4" xfId="35398" xr:uid="{00000000-0005-0000-0000-0000E08A0000}"/>
    <cellStyle name="Separador de milhares 4 14" xfId="35399" xr:uid="{00000000-0005-0000-0000-0000E18A0000}"/>
    <cellStyle name="Separador de milhares 4 14 2" xfId="35400" xr:uid="{00000000-0005-0000-0000-0000E28A0000}"/>
    <cellStyle name="Separador de milhares 4 14 2 2" xfId="35401" xr:uid="{00000000-0005-0000-0000-0000E38A0000}"/>
    <cellStyle name="Separador de milhares 4 14 2 3" xfId="35402" xr:uid="{00000000-0005-0000-0000-0000E48A0000}"/>
    <cellStyle name="Separador de milhares 4 14 3" xfId="35403" xr:uid="{00000000-0005-0000-0000-0000E58A0000}"/>
    <cellStyle name="Separador de milhares 4 14 4" xfId="35404" xr:uid="{00000000-0005-0000-0000-0000E68A0000}"/>
    <cellStyle name="Separador de milhares 4 15" xfId="35405" xr:uid="{00000000-0005-0000-0000-0000E78A0000}"/>
    <cellStyle name="Separador de milhares 4 15 2" xfId="35406" xr:uid="{00000000-0005-0000-0000-0000E88A0000}"/>
    <cellStyle name="Separador de milhares 4 15 3" xfId="35407" xr:uid="{00000000-0005-0000-0000-0000E98A0000}"/>
    <cellStyle name="Separador de milhares 4 16" xfId="35408" xr:uid="{00000000-0005-0000-0000-0000EA8A0000}"/>
    <cellStyle name="Separador de milhares 4 16 2" xfId="35409" xr:uid="{00000000-0005-0000-0000-0000EB8A0000}"/>
    <cellStyle name="Separador de milhares 4 16 3" xfId="35410" xr:uid="{00000000-0005-0000-0000-0000EC8A0000}"/>
    <cellStyle name="Separador de milhares 4 17" xfId="35411" xr:uid="{00000000-0005-0000-0000-0000ED8A0000}"/>
    <cellStyle name="Separador de milhares 4 18" xfId="35412" xr:uid="{00000000-0005-0000-0000-0000EE8A0000}"/>
    <cellStyle name="Separador de milhares 4 19" xfId="35413" xr:uid="{00000000-0005-0000-0000-0000EF8A0000}"/>
    <cellStyle name="Separador de milhares 4 2" xfId="35414" xr:uid="{00000000-0005-0000-0000-0000F08A0000}"/>
    <cellStyle name="Separador de milhares 4 2 10" xfId="35415" xr:uid="{00000000-0005-0000-0000-0000F18A0000}"/>
    <cellStyle name="Separador de milhares 4 2 10 10" xfId="35416" xr:uid="{00000000-0005-0000-0000-0000F28A0000}"/>
    <cellStyle name="Separador de milhares 4 2 10 2" xfId="35417" xr:uid="{00000000-0005-0000-0000-0000F38A0000}"/>
    <cellStyle name="Separador de milhares 4 2 10 2 2" xfId="35418" xr:uid="{00000000-0005-0000-0000-0000F48A0000}"/>
    <cellStyle name="Separador de milhares 4 2 10 2 2 2" xfId="35419" xr:uid="{00000000-0005-0000-0000-0000F58A0000}"/>
    <cellStyle name="Separador de milhares 4 2 10 2 2 2 2" xfId="35420" xr:uid="{00000000-0005-0000-0000-0000F68A0000}"/>
    <cellStyle name="Separador de milhares 4 2 10 2 2 2 3" xfId="35421" xr:uid="{00000000-0005-0000-0000-0000F78A0000}"/>
    <cellStyle name="Separador de milhares 4 2 10 2 2 3" xfId="35422" xr:uid="{00000000-0005-0000-0000-0000F88A0000}"/>
    <cellStyle name="Separador de milhares 4 2 10 2 2 4" xfId="35423" xr:uid="{00000000-0005-0000-0000-0000F98A0000}"/>
    <cellStyle name="Separador de milhares 4 2 10 2 3" xfId="35424" xr:uid="{00000000-0005-0000-0000-0000FA8A0000}"/>
    <cellStyle name="Separador de milhares 4 2 10 2 3 2" xfId="35425" xr:uid="{00000000-0005-0000-0000-0000FB8A0000}"/>
    <cellStyle name="Separador de milhares 4 2 10 2 3 2 2" xfId="35426" xr:uid="{00000000-0005-0000-0000-0000FC8A0000}"/>
    <cellStyle name="Separador de milhares 4 2 10 2 3 2 3" xfId="35427" xr:uid="{00000000-0005-0000-0000-0000FD8A0000}"/>
    <cellStyle name="Separador de milhares 4 2 10 2 3 3" xfId="35428" xr:uid="{00000000-0005-0000-0000-0000FE8A0000}"/>
    <cellStyle name="Separador de milhares 4 2 10 2 3 4" xfId="35429" xr:uid="{00000000-0005-0000-0000-0000FF8A0000}"/>
    <cellStyle name="Separador de milhares 4 2 10 2 4" xfId="35430" xr:uid="{00000000-0005-0000-0000-0000008B0000}"/>
    <cellStyle name="Separador de milhares 4 2 10 2 4 2" xfId="35431" xr:uid="{00000000-0005-0000-0000-0000018B0000}"/>
    <cellStyle name="Separador de milhares 4 2 10 2 4 2 2" xfId="35432" xr:uid="{00000000-0005-0000-0000-0000028B0000}"/>
    <cellStyle name="Separador de milhares 4 2 10 2 4 2 3" xfId="35433" xr:uid="{00000000-0005-0000-0000-0000038B0000}"/>
    <cellStyle name="Separador de milhares 4 2 10 2 4 3" xfId="35434" xr:uid="{00000000-0005-0000-0000-0000048B0000}"/>
    <cellStyle name="Separador de milhares 4 2 10 2 4 4" xfId="35435" xr:uid="{00000000-0005-0000-0000-0000058B0000}"/>
    <cellStyle name="Separador de milhares 4 2 10 2 5" xfId="35436" xr:uid="{00000000-0005-0000-0000-0000068B0000}"/>
    <cellStyle name="Separador de milhares 4 2 10 2 5 2" xfId="35437" xr:uid="{00000000-0005-0000-0000-0000078B0000}"/>
    <cellStyle name="Separador de milhares 4 2 10 2 5 3" xfId="35438" xr:uid="{00000000-0005-0000-0000-0000088B0000}"/>
    <cellStyle name="Separador de milhares 4 2 10 2 6" xfId="35439" xr:uid="{00000000-0005-0000-0000-0000098B0000}"/>
    <cellStyle name="Separador de milhares 4 2 10 2 7" xfId="35440" xr:uid="{00000000-0005-0000-0000-00000A8B0000}"/>
    <cellStyle name="Separador de milhares 4 2 10 3" xfId="35441" xr:uid="{00000000-0005-0000-0000-00000B8B0000}"/>
    <cellStyle name="Separador de milhares 4 2 10 3 2" xfId="35442" xr:uid="{00000000-0005-0000-0000-00000C8B0000}"/>
    <cellStyle name="Separador de milhares 4 2 10 3 2 2" xfId="35443" xr:uid="{00000000-0005-0000-0000-00000D8B0000}"/>
    <cellStyle name="Separador de milhares 4 2 10 3 2 3" xfId="35444" xr:uid="{00000000-0005-0000-0000-00000E8B0000}"/>
    <cellStyle name="Separador de milhares 4 2 10 3 3" xfId="35445" xr:uid="{00000000-0005-0000-0000-00000F8B0000}"/>
    <cellStyle name="Separador de milhares 4 2 10 3 4" xfId="35446" xr:uid="{00000000-0005-0000-0000-0000108B0000}"/>
    <cellStyle name="Separador de milhares 4 2 10 4" xfId="35447" xr:uid="{00000000-0005-0000-0000-0000118B0000}"/>
    <cellStyle name="Separador de milhares 4 2 10 4 2" xfId="35448" xr:uid="{00000000-0005-0000-0000-0000128B0000}"/>
    <cellStyle name="Separador de milhares 4 2 10 4 2 2" xfId="35449" xr:uid="{00000000-0005-0000-0000-0000138B0000}"/>
    <cellStyle name="Separador de milhares 4 2 10 4 2 3" xfId="35450" xr:uid="{00000000-0005-0000-0000-0000148B0000}"/>
    <cellStyle name="Separador de milhares 4 2 10 4 3" xfId="35451" xr:uid="{00000000-0005-0000-0000-0000158B0000}"/>
    <cellStyle name="Separador de milhares 4 2 10 4 4" xfId="35452" xr:uid="{00000000-0005-0000-0000-0000168B0000}"/>
    <cellStyle name="Separador de milhares 4 2 10 5" xfId="35453" xr:uid="{00000000-0005-0000-0000-0000178B0000}"/>
    <cellStyle name="Separador de milhares 4 2 10 5 2" xfId="35454" xr:uid="{00000000-0005-0000-0000-0000188B0000}"/>
    <cellStyle name="Separador de milhares 4 2 10 5 2 2" xfId="35455" xr:uid="{00000000-0005-0000-0000-0000198B0000}"/>
    <cellStyle name="Separador de milhares 4 2 10 5 2 3" xfId="35456" xr:uid="{00000000-0005-0000-0000-00001A8B0000}"/>
    <cellStyle name="Separador de milhares 4 2 10 5 3" xfId="35457" xr:uid="{00000000-0005-0000-0000-00001B8B0000}"/>
    <cellStyle name="Separador de milhares 4 2 10 5 4" xfId="35458" xr:uid="{00000000-0005-0000-0000-00001C8B0000}"/>
    <cellStyle name="Separador de milhares 4 2 10 6" xfId="35459" xr:uid="{00000000-0005-0000-0000-00001D8B0000}"/>
    <cellStyle name="Separador de milhares 4 2 10 6 2" xfId="35460" xr:uid="{00000000-0005-0000-0000-00001E8B0000}"/>
    <cellStyle name="Separador de milhares 4 2 10 6 3" xfId="35461" xr:uid="{00000000-0005-0000-0000-00001F8B0000}"/>
    <cellStyle name="Separador de milhares 4 2 10 7" xfId="35462" xr:uid="{00000000-0005-0000-0000-0000208B0000}"/>
    <cellStyle name="Separador de milhares 4 2 10 8" xfId="35463" xr:uid="{00000000-0005-0000-0000-0000218B0000}"/>
    <cellStyle name="Separador de milhares 4 2 10 9" xfId="35464" xr:uid="{00000000-0005-0000-0000-0000228B0000}"/>
    <cellStyle name="Separador de milhares 4 2 11" xfId="35465" xr:uid="{00000000-0005-0000-0000-0000238B0000}"/>
    <cellStyle name="Separador de milhares 4 2 11 2" xfId="35466" xr:uid="{00000000-0005-0000-0000-0000248B0000}"/>
    <cellStyle name="Separador de milhares 4 2 11 2 2" xfId="35467" xr:uid="{00000000-0005-0000-0000-0000258B0000}"/>
    <cellStyle name="Separador de milhares 4 2 11 2 2 2" xfId="35468" xr:uid="{00000000-0005-0000-0000-0000268B0000}"/>
    <cellStyle name="Separador de milhares 4 2 11 2 2 3" xfId="35469" xr:uid="{00000000-0005-0000-0000-0000278B0000}"/>
    <cellStyle name="Separador de milhares 4 2 11 2 3" xfId="35470" xr:uid="{00000000-0005-0000-0000-0000288B0000}"/>
    <cellStyle name="Separador de milhares 4 2 11 2 4" xfId="35471" xr:uid="{00000000-0005-0000-0000-0000298B0000}"/>
    <cellStyle name="Separador de milhares 4 2 11 3" xfId="35472" xr:uid="{00000000-0005-0000-0000-00002A8B0000}"/>
    <cellStyle name="Separador de milhares 4 2 11 3 2" xfId="35473" xr:uid="{00000000-0005-0000-0000-00002B8B0000}"/>
    <cellStyle name="Separador de milhares 4 2 11 3 2 2" xfId="35474" xr:uid="{00000000-0005-0000-0000-00002C8B0000}"/>
    <cellStyle name="Separador de milhares 4 2 11 3 2 3" xfId="35475" xr:uid="{00000000-0005-0000-0000-00002D8B0000}"/>
    <cellStyle name="Separador de milhares 4 2 11 3 3" xfId="35476" xr:uid="{00000000-0005-0000-0000-00002E8B0000}"/>
    <cellStyle name="Separador de milhares 4 2 11 3 4" xfId="35477" xr:uid="{00000000-0005-0000-0000-00002F8B0000}"/>
    <cellStyle name="Separador de milhares 4 2 11 4" xfId="35478" xr:uid="{00000000-0005-0000-0000-0000308B0000}"/>
    <cellStyle name="Separador de milhares 4 2 11 4 2" xfId="35479" xr:uid="{00000000-0005-0000-0000-0000318B0000}"/>
    <cellStyle name="Separador de milhares 4 2 11 4 2 2" xfId="35480" xr:uid="{00000000-0005-0000-0000-0000328B0000}"/>
    <cellStyle name="Separador de milhares 4 2 11 4 2 3" xfId="35481" xr:uid="{00000000-0005-0000-0000-0000338B0000}"/>
    <cellStyle name="Separador de milhares 4 2 11 4 3" xfId="35482" xr:uid="{00000000-0005-0000-0000-0000348B0000}"/>
    <cellStyle name="Separador de milhares 4 2 11 4 4" xfId="35483" xr:uid="{00000000-0005-0000-0000-0000358B0000}"/>
    <cellStyle name="Separador de milhares 4 2 11 5" xfId="35484" xr:uid="{00000000-0005-0000-0000-0000368B0000}"/>
    <cellStyle name="Separador de milhares 4 2 11 5 2" xfId="35485" xr:uid="{00000000-0005-0000-0000-0000378B0000}"/>
    <cellStyle name="Separador de milhares 4 2 11 5 3" xfId="35486" xr:uid="{00000000-0005-0000-0000-0000388B0000}"/>
    <cellStyle name="Separador de milhares 4 2 11 6" xfId="35487" xr:uid="{00000000-0005-0000-0000-0000398B0000}"/>
    <cellStyle name="Separador de milhares 4 2 11 7" xfId="35488" xr:uid="{00000000-0005-0000-0000-00003A8B0000}"/>
    <cellStyle name="Separador de milhares 4 2 11 8" xfId="35489" xr:uid="{00000000-0005-0000-0000-00003B8B0000}"/>
    <cellStyle name="Separador de milhares 4 2 12" xfId="35490" xr:uid="{00000000-0005-0000-0000-00003C8B0000}"/>
    <cellStyle name="Separador de milhares 4 2 12 2" xfId="35491" xr:uid="{00000000-0005-0000-0000-00003D8B0000}"/>
    <cellStyle name="Separador de milhares 4 2 12 2 2" xfId="35492" xr:uid="{00000000-0005-0000-0000-00003E8B0000}"/>
    <cellStyle name="Separador de milhares 4 2 12 2 3" xfId="35493" xr:uid="{00000000-0005-0000-0000-00003F8B0000}"/>
    <cellStyle name="Separador de milhares 4 2 12 3" xfId="35494" xr:uid="{00000000-0005-0000-0000-0000408B0000}"/>
    <cellStyle name="Separador de milhares 4 2 12 4" xfId="35495" xr:uid="{00000000-0005-0000-0000-0000418B0000}"/>
    <cellStyle name="Separador de milhares 4 2 12 5" xfId="35496" xr:uid="{00000000-0005-0000-0000-0000428B0000}"/>
    <cellStyle name="Separador de milhares 4 2 13" xfId="35497" xr:uid="{00000000-0005-0000-0000-0000438B0000}"/>
    <cellStyle name="Separador de milhares 4 2 13 2" xfId="35498" xr:uid="{00000000-0005-0000-0000-0000448B0000}"/>
    <cellStyle name="Separador de milhares 4 2 13 2 2" xfId="35499" xr:uid="{00000000-0005-0000-0000-0000458B0000}"/>
    <cellStyle name="Separador de milhares 4 2 13 2 3" xfId="35500" xr:uid="{00000000-0005-0000-0000-0000468B0000}"/>
    <cellStyle name="Separador de milhares 4 2 13 3" xfId="35501" xr:uid="{00000000-0005-0000-0000-0000478B0000}"/>
    <cellStyle name="Separador de milhares 4 2 13 4" xfId="35502" xr:uid="{00000000-0005-0000-0000-0000488B0000}"/>
    <cellStyle name="Separador de milhares 4 2 14" xfId="35503" xr:uid="{00000000-0005-0000-0000-0000498B0000}"/>
    <cellStyle name="Separador de milhares 4 2 14 2" xfId="35504" xr:uid="{00000000-0005-0000-0000-00004A8B0000}"/>
    <cellStyle name="Separador de milhares 4 2 14 2 2" xfId="35505" xr:uid="{00000000-0005-0000-0000-00004B8B0000}"/>
    <cellStyle name="Separador de milhares 4 2 14 2 3" xfId="35506" xr:uid="{00000000-0005-0000-0000-00004C8B0000}"/>
    <cellStyle name="Separador de milhares 4 2 14 3" xfId="35507" xr:uid="{00000000-0005-0000-0000-00004D8B0000}"/>
    <cellStyle name="Separador de milhares 4 2 14 4" xfId="35508" xr:uid="{00000000-0005-0000-0000-00004E8B0000}"/>
    <cellStyle name="Separador de milhares 4 2 15" xfId="35509" xr:uid="{00000000-0005-0000-0000-00004F8B0000}"/>
    <cellStyle name="Separador de milhares 4 2 15 2" xfId="35510" xr:uid="{00000000-0005-0000-0000-0000508B0000}"/>
    <cellStyle name="Separador de milhares 4 2 15 3" xfId="35511" xr:uid="{00000000-0005-0000-0000-0000518B0000}"/>
    <cellStyle name="Separador de milhares 4 2 16" xfId="35512" xr:uid="{00000000-0005-0000-0000-0000528B0000}"/>
    <cellStyle name="Separador de milhares 4 2 17" xfId="35513" xr:uid="{00000000-0005-0000-0000-0000538B0000}"/>
    <cellStyle name="Separador de milhares 4 2 18" xfId="35514" xr:uid="{00000000-0005-0000-0000-0000548B0000}"/>
    <cellStyle name="Separador de milhares 4 2 19" xfId="35515" xr:uid="{00000000-0005-0000-0000-0000558B0000}"/>
    <cellStyle name="Separador de milhares 4 2 2" xfId="35516" xr:uid="{00000000-0005-0000-0000-0000568B0000}"/>
    <cellStyle name="Separador de milhares 4 2 2 10" xfId="35517" xr:uid="{00000000-0005-0000-0000-0000578B0000}"/>
    <cellStyle name="Separador de milhares 4 2 2 11" xfId="35518" xr:uid="{00000000-0005-0000-0000-0000588B0000}"/>
    <cellStyle name="Separador de milhares 4 2 2 12" xfId="35519" xr:uid="{00000000-0005-0000-0000-0000598B0000}"/>
    <cellStyle name="Separador de milhares 4 2 2 2" xfId="35520" xr:uid="{00000000-0005-0000-0000-00005A8B0000}"/>
    <cellStyle name="Separador de milhares 4 2 2 2 10" xfId="35521" xr:uid="{00000000-0005-0000-0000-00005B8B0000}"/>
    <cellStyle name="Separador de milhares 4 2 2 2 11" xfId="35522" xr:uid="{00000000-0005-0000-0000-00005C8B0000}"/>
    <cellStyle name="Separador de milhares 4 2 2 2 2" xfId="35523" xr:uid="{00000000-0005-0000-0000-00005D8B0000}"/>
    <cellStyle name="Separador de milhares 4 2 2 2 2 10" xfId="35524" xr:uid="{00000000-0005-0000-0000-00005E8B0000}"/>
    <cellStyle name="Separador de milhares 4 2 2 2 2 2" xfId="35525" xr:uid="{00000000-0005-0000-0000-00005F8B0000}"/>
    <cellStyle name="Separador de milhares 4 2 2 2 2 2 2" xfId="35526" xr:uid="{00000000-0005-0000-0000-0000608B0000}"/>
    <cellStyle name="Separador de milhares 4 2 2 2 2 2 2 2" xfId="35527" xr:uid="{00000000-0005-0000-0000-0000618B0000}"/>
    <cellStyle name="Separador de milhares 4 2 2 2 2 2 2 2 2" xfId="35528" xr:uid="{00000000-0005-0000-0000-0000628B0000}"/>
    <cellStyle name="Separador de milhares 4 2 2 2 2 2 2 2 3" xfId="35529" xr:uid="{00000000-0005-0000-0000-0000638B0000}"/>
    <cellStyle name="Separador de milhares 4 2 2 2 2 2 2 3" xfId="35530" xr:uid="{00000000-0005-0000-0000-0000648B0000}"/>
    <cellStyle name="Separador de milhares 4 2 2 2 2 2 2 4" xfId="35531" xr:uid="{00000000-0005-0000-0000-0000658B0000}"/>
    <cellStyle name="Separador de milhares 4 2 2 2 2 2 3" xfId="35532" xr:uid="{00000000-0005-0000-0000-0000668B0000}"/>
    <cellStyle name="Separador de milhares 4 2 2 2 2 2 3 2" xfId="35533" xr:uid="{00000000-0005-0000-0000-0000678B0000}"/>
    <cellStyle name="Separador de milhares 4 2 2 2 2 2 3 2 2" xfId="35534" xr:uid="{00000000-0005-0000-0000-0000688B0000}"/>
    <cellStyle name="Separador de milhares 4 2 2 2 2 2 3 2 3" xfId="35535" xr:uid="{00000000-0005-0000-0000-0000698B0000}"/>
    <cellStyle name="Separador de milhares 4 2 2 2 2 2 3 3" xfId="35536" xr:uid="{00000000-0005-0000-0000-00006A8B0000}"/>
    <cellStyle name="Separador de milhares 4 2 2 2 2 2 3 4" xfId="35537" xr:uid="{00000000-0005-0000-0000-00006B8B0000}"/>
    <cellStyle name="Separador de milhares 4 2 2 2 2 2 4" xfId="35538" xr:uid="{00000000-0005-0000-0000-00006C8B0000}"/>
    <cellStyle name="Separador de milhares 4 2 2 2 2 2 4 2" xfId="35539" xr:uid="{00000000-0005-0000-0000-00006D8B0000}"/>
    <cellStyle name="Separador de milhares 4 2 2 2 2 2 4 2 2" xfId="35540" xr:uid="{00000000-0005-0000-0000-00006E8B0000}"/>
    <cellStyle name="Separador de milhares 4 2 2 2 2 2 4 2 3" xfId="35541" xr:uid="{00000000-0005-0000-0000-00006F8B0000}"/>
    <cellStyle name="Separador de milhares 4 2 2 2 2 2 4 3" xfId="35542" xr:uid="{00000000-0005-0000-0000-0000708B0000}"/>
    <cellStyle name="Separador de milhares 4 2 2 2 2 2 4 4" xfId="35543" xr:uid="{00000000-0005-0000-0000-0000718B0000}"/>
    <cellStyle name="Separador de milhares 4 2 2 2 2 2 5" xfId="35544" xr:uid="{00000000-0005-0000-0000-0000728B0000}"/>
    <cellStyle name="Separador de milhares 4 2 2 2 2 2 5 2" xfId="35545" xr:uid="{00000000-0005-0000-0000-0000738B0000}"/>
    <cellStyle name="Separador de milhares 4 2 2 2 2 2 5 3" xfId="35546" xr:uid="{00000000-0005-0000-0000-0000748B0000}"/>
    <cellStyle name="Separador de milhares 4 2 2 2 2 2 6" xfId="35547" xr:uid="{00000000-0005-0000-0000-0000758B0000}"/>
    <cellStyle name="Separador de milhares 4 2 2 2 2 2 7" xfId="35548" xr:uid="{00000000-0005-0000-0000-0000768B0000}"/>
    <cellStyle name="Separador de milhares 4 2 2 2 2 3" xfId="35549" xr:uid="{00000000-0005-0000-0000-0000778B0000}"/>
    <cellStyle name="Separador de milhares 4 2 2 2 2 3 2" xfId="35550" xr:uid="{00000000-0005-0000-0000-0000788B0000}"/>
    <cellStyle name="Separador de milhares 4 2 2 2 2 3 2 2" xfId="35551" xr:uid="{00000000-0005-0000-0000-0000798B0000}"/>
    <cellStyle name="Separador de milhares 4 2 2 2 2 3 2 2 2" xfId="35552" xr:uid="{00000000-0005-0000-0000-00007A8B0000}"/>
    <cellStyle name="Separador de milhares 4 2 2 2 2 3 2 2 3" xfId="35553" xr:uid="{00000000-0005-0000-0000-00007B8B0000}"/>
    <cellStyle name="Separador de milhares 4 2 2 2 2 3 2 3" xfId="35554" xr:uid="{00000000-0005-0000-0000-00007C8B0000}"/>
    <cellStyle name="Separador de milhares 4 2 2 2 2 3 2 4" xfId="35555" xr:uid="{00000000-0005-0000-0000-00007D8B0000}"/>
    <cellStyle name="Separador de milhares 4 2 2 2 2 3 3" xfId="35556" xr:uid="{00000000-0005-0000-0000-00007E8B0000}"/>
    <cellStyle name="Separador de milhares 4 2 2 2 2 3 3 2" xfId="35557" xr:uid="{00000000-0005-0000-0000-00007F8B0000}"/>
    <cellStyle name="Separador de milhares 4 2 2 2 2 3 3 2 2" xfId="35558" xr:uid="{00000000-0005-0000-0000-0000808B0000}"/>
    <cellStyle name="Separador de milhares 4 2 2 2 2 3 3 2 3" xfId="35559" xr:uid="{00000000-0005-0000-0000-0000818B0000}"/>
    <cellStyle name="Separador de milhares 4 2 2 2 2 3 3 3" xfId="35560" xr:uid="{00000000-0005-0000-0000-0000828B0000}"/>
    <cellStyle name="Separador de milhares 4 2 2 2 2 3 3 4" xfId="35561" xr:uid="{00000000-0005-0000-0000-0000838B0000}"/>
    <cellStyle name="Separador de milhares 4 2 2 2 2 3 4" xfId="35562" xr:uid="{00000000-0005-0000-0000-0000848B0000}"/>
    <cellStyle name="Separador de milhares 4 2 2 2 2 3 4 2" xfId="35563" xr:uid="{00000000-0005-0000-0000-0000858B0000}"/>
    <cellStyle name="Separador de milhares 4 2 2 2 2 3 4 2 2" xfId="35564" xr:uid="{00000000-0005-0000-0000-0000868B0000}"/>
    <cellStyle name="Separador de milhares 4 2 2 2 2 3 4 2 3" xfId="35565" xr:uid="{00000000-0005-0000-0000-0000878B0000}"/>
    <cellStyle name="Separador de milhares 4 2 2 2 2 3 4 3" xfId="35566" xr:uid="{00000000-0005-0000-0000-0000888B0000}"/>
    <cellStyle name="Separador de milhares 4 2 2 2 2 3 4 4" xfId="35567" xr:uid="{00000000-0005-0000-0000-0000898B0000}"/>
    <cellStyle name="Separador de milhares 4 2 2 2 2 3 5" xfId="35568" xr:uid="{00000000-0005-0000-0000-00008A8B0000}"/>
    <cellStyle name="Separador de milhares 4 2 2 2 2 3 5 2" xfId="35569" xr:uid="{00000000-0005-0000-0000-00008B8B0000}"/>
    <cellStyle name="Separador de milhares 4 2 2 2 2 3 5 3" xfId="35570" xr:uid="{00000000-0005-0000-0000-00008C8B0000}"/>
    <cellStyle name="Separador de milhares 4 2 2 2 2 3 6" xfId="35571" xr:uid="{00000000-0005-0000-0000-00008D8B0000}"/>
    <cellStyle name="Separador de milhares 4 2 2 2 2 3 7" xfId="35572" xr:uid="{00000000-0005-0000-0000-00008E8B0000}"/>
    <cellStyle name="Separador de milhares 4 2 2 2 2 4" xfId="35573" xr:uid="{00000000-0005-0000-0000-00008F8B0000}"/>
    <cellStyle name="Separador de milhares 4 2 2 2 2 4 2" xfId="35574" xr:uid="{00000000-0005-0000-0000-0000908B0000}"/>
    <cellStyle name="Separador de milhares 4 2 2 2 2 4 2 2" xfId="35575" xr:uid="{00000000-0005-0000-0000-0000918B0000}"/>
    <cellStyle name="Separador de milhares 4 2 2 2 2 4 2 3" xfId="35576" xr:uid="{00000000-0005-0000-0000-0000928B0000}"/>
    <cellStyle name="Separador de milhares 4 2 2 2 2 4 3" xfId="35577" xr:uid="{00000000-0005-0000-0000-0000938B0000}"/>
    <cellStyle name="Separador de milhares 4 2 2 2 2 4 4" xfId="35578" xr:uid="{00000000-0005-0000-0000-0000948B0000}"/>
    <cellStyle name="Separador de milhares 4 2 2 2 2 5" xfId="35579" xr:uid="{00000000-0005-0000-0000-0000958B0000}"/>
    <cellStyle name="Separador de milhares 4 2 2 2 2 5 2" xfId="35580" xr:uid="{00000000-0005-0000-0000-0000968B0000}"/>
    <cellStyle name="Separador de milhares 4 2 2 2 2 5 2 2" xfId="35581" xr:uid="{00000000-0005-0000-0000-0000978B0000}"/>
    <cellStyle name="Separador de milhares 4 2 2 2 2 5 2 3" xfId="35582" xr:uid="{00000000-0005-0000-0000-0000988B0000}"/>
    <cellStyle name="Separador de milhares 4 2 2 2 2 5 3" xfId="35583" xr:uid="{00000000-0005-0000-0000-0000998B0000}"/>
    <cellStyle name="Separador de milhares 4 2 2 2 2 5 4" xfId="35584" xr:uid="{00000000-0005-0000-0000-00009A8B0000}"/>
    <cellStyle name="Separador de milhares 4 2 2 2 2 6" xfId="35585" xr:uid="{00000000-0005-0000-0000-00009B8B0000}"/>
    <cellStyle name="Separador de milhares 4 2 2 2 2 6 2" xfId="35586" xr:uid="{00000000-0005-0000-0000-00009C8B0000}"/>
    <cellStyle name="Separador de milhares 4 2 2 2 2 6 2 2" xfId="35587" xr:uid="{00000000-0005-0000-0000-00009D8B0000}"/>
    <cellStyle name="Separador de milhares 4 2 2 2 2 6 2 3" xfId="35588" xr:uid="{00000000-0005-0000-0000-00009E8B0000}"/>
    <cellStyle name="Separador de milhares 4 2 2 2 2 6 3" xfId="35589" xr:uid="{00000000-0005-0000-0000-00009F8B0000}"/>
    <cellStyle name="Separador de milhares 4 2 2 2 2 6 4" xfId="35590" xr:uid="{00000000-0005-0000-0000-0000A08B0000}"/>
    <cellStyle name="Separador de milhares 4 2 2 2 2 7" xfId="35591" xr:uid="{00000000-0005-0000-0000-0000A18B0000}"/>
    <cellStyle name="Separador de milhares 4 2 2 2 2 7 2" xfId="35592" xr:uid="{00000000-0005-0000-0000-0000A28B0000}"/>
    <cellStyle name="Separador de milhares 4 2 2 2 2 7 3" xfId="35593" xr:uid="{00000000-0005-0000-0000-0000A38B0000}"/>
    <cellStyle name="Separador de milhares 4 2 2 2 2 8" xfId="35594" xr:uid="{00000000-0005-0000-0000-0000A48B0000}"/>
    <cellStyle name="Separador de milhares 4 2 2 2 2 9" xfId="35595" xr:uid="{00000000-0005-0000-0000-0000A58B0000}"/>
    <cellStyle name="Separador de milhares 4 2 2 2 3" xfId="35596" xr:uid="{00000000-0005-0000-0000-0000A68B0000}"/>
    <cellStyle name="Separador de milhares 4 2 2 2 3 2" xfId="35597" xr:uid="{00000000-0005-0000-0000-0000A78B0000}"/>
    <cellStyle name="Separador de milhares 4 2 2 2 3 2 2" xfId="35598" xr:uid="{00000000-0005-0000-0000-0000A88B0000}"/>
    <cellStyle name="Separador de milhares 4 2 2 2 3 2 2 2" xfId="35599" xr:uid="{00000000-0005-0000-0000-0000A98B0000}"/>
    <cellStyle name="Separador de milhares 4 2 2 2 3 2 2 3" xfId="35600" xr:uid="{00000000-0005-0000-0000-0000AA8B0000}"/>
    <cellStyle name="Separador de milhares 4 2 2 2 3 2 3" xfId="35601" xr:uid="{00000000-0005-0000-0000-0000AB8B0000}"/>
    <cellStyle name="Separador de milhares 4 2 2 2 3 2 4" xfId="35602" xr:uid="{00000000-0005-0000-0000-0000AC8B0000}"/>
    <cellStyle name="Separador de milhares 4 2 2 2 3 2 5" xfId="35603" xr:uid="{00000000-0005-0000-0000-0000AD8B0000}"/>
    <cellStyle name="Separador de milhares 4 2 2 2 3 3" xfId="35604" xr:uid="{00000000-0005-0000-0000-0000AE8B0000}"/>
    <cellStyle name="Separador de milhares 4 2 2 2 3 3 2" xfId="35605" xr:uid="{00000000-0005-0000-0000-0000AF8B0000}"/>
    <cellStyle name="Separador de milhares 4 2 2 2 3 3 2 2" xfId="35606" xr:uid="{00000000-0005-0000-0000-0000B08B0000}"/>
    <cellStyle name="Separador de milhares 4 2 2 2 3 3 2 3" xfId="35607" xr:uid="{00000000-0005-0000-0000-0000B18B0000}"/>
    <cellStyle name="Separador de milhares 4 2 2 2 3 3 3" xfId="35608" xr:uid="{00000000-0005-0000-0000-0000B28B0000}"/>
    <cellStyle name="Separador de milhares 4 2 2 2 3 3 4" xfId="35609" xr:uid="{00000000-0005-0000-0000-0000B38B0000}"/>
    <cellStyle name="Separador de milhares 4 2 2 2 3 4" xfId="35610" xr:uid="{00000000-0005-0000-0000-0000B48B0000}"/>
    <cellStyle name="Separador de milhares 4 2 2 2 3 4 2" xfId="35611" xr:uid="{00000000-0005-0000-0000-0000B58B0000}"/>
    <cellStyle name="Separador de milhares 4 2 2 2 3 4 2 2" xfId="35612" xr:uid="{00000000-0005-0000-0000-0000B68B0000}"/>
    <cellStyle name="Separador de milhares 4 2 2 2 3 4 2 3" xfId="35613" xr:uid="{00000000-0005-0000-0000-0000B78B0000}"/>
    <cellStyle name="Separador de milhares 4 2 2 2 3 4 3" xfId="35614" xr:uid="{00000000-0005-0000-0000-0000B88B0000}"/>
    <cellStyle name="Separador de milhares 4 2 2 2 3 4 4" xfId="35615" xr:uid="{00000000-0005-0000-0000-0000B98B0000}"/>
    <cellStyle name="Separador de milhares 4 2 2 2 3 5" xfId="35616" xr:uid="{00000000-0005-0000-0000-0000BA8B0000}"/>
    <cellStyle name="Separador de milhares 4 2 2 2 3 5 2" xfId="35617" xr:uid="{00000000-0005-0000-0000-0000BB8B0000}"/>
    <cellStyle name="Separador de milhares 4 2 2 2 3 5 3" xfId="35618" xr:uid="{00000000-0005-0000-0000-0000BC8B0000}"/>
    <cellStyle name="Separador de milhares 4 2 2 2 3 6" xfId="35619" xr:uid="{00000000-0005-0000-0000-0000BD8B0000}"/>
    <cellStyle name="Separador de milhares 4 2 2 2 3 7" xfId="35620" xr:uid="{00000000-0005-0000-0000-0000BE8B0000}"/>
    <cellStyle name="Separador de milhares 4 2 2 2 4" xfId="35621" xr:uid="{00000000-0005-0000-0000-0000BF8B0000}"/>
    <cellStyle name="Separador de milhares 4 2 2 2 5" xfId="35622" xr:uid="{00000000-0005-0000-0000-0000C08B0000}"/>
    <cellStyle name="Separador de milhares 4 2 2 2 5 2" xfId="35623" xr:uid="{00000000-0005-0000-0000-0000C18B0000}"/>
    <cellStyle name="Separador de milhares 4 2 2 2 5 2 2" xfId="35624" xr:uid="{00000000-0005-0000-0000-0000C28B0000}"/>
    <cellStyle name="Separador de milhares 4 2 2 2 5 2 3" xfId="35625" xr:uid="{00000000-0005-0000-0000-0000C38B0000}"/>
    <cellStyle name="Separador de milhares 4 2 2 2 5 3" xfId="35626" xr:uid="{00000000-0005-0000-0000-0000C48B0000}"/>
    <cellStyle name="Separador de milhares 4 2 2 2 5 4" xfId="35627" xr:uid="{00000000-0005-0000-0000-0000C58B0000}"/>
    <cellStyle name="Separador de milhares 4 2 2 2 6" xfId="35628" xr:uid="{00000000-0005-0000-0000-0000C68B0000}"/>
    <cellStyle name="Separador de milhares 4 2 2 2 6 2" xfId="35629" xr:uid="{00000000-0005-0000-0000-0000C78B0000}"/>
    <cellStyle name="Separador de milhares 4 2 2 2 6 2 2" xfId="35630" xr:uid="{00000000-0005-0000-0000-0000C88B0000}"/>
    <cellStyle name="Separador de milhares 4 2 2 2 6 2 3" xfId="35631" xr:uid="{00000000-0005-0000-0000-0000C98B0000}"/>
    <cellStyle name="Separador de milhares 4 2 2 2 6 3" xfId="35632" xr:uid="{00000000-0005-0000-0000-0000CA8B0000}"/>
    <cellStyle name="Separador de milhares 4 2 2 2 6 4" xfId="35633" xr:uid="{00000000-0005-0000-0000-0000CB8B0000}"/>
    <cellStyle name="Separador de milhares 4 2 2 2 7" xfId="35634" xr:uid="{00000000-0005-0000-0000-0000CC8B0000}"/>
    <cellStyle name="Separador de milhares 4 2 2 2 7 2" xfId="35635" xr:uid="{00000000-0005-0000-0000-0000CD8B0000}"/>
    <cellStyle name="Separador de milhares 4 2 2 2 7 2 2" xfId="35636" xr:uid="{00000000-0005-0000-0000-0000CE8B0000}"/>
    <cellStyle name="Separador de milhares 4 2 2 2 7 2 3" xfId="35637" xr:uid="{00000000-0005-0000-0000-0000CF8B0000}"/>
    <cellStyle name="Separador de milhares 4 2 2 2 7 3" xfId="35638" xr:uid="{00000000-0005-0000-0000-0000D08B0000}"/>
    <cellStyle name="Separador de milhares 4 2 2 2 7 4" xfId="35639" xr:uid="{00000000-0005-0000-0000-0000D18B0000}"/>
    <cellStyle name="Separador de milhares 4 2 2 2 8" xfId="35640" xr:uid="{00000000-0005-0000-0000-0000D28B0000}"/>
    <cellStyle name="Separador de milhares 4 2 2 2 8 2" xfId="35641" xr:uid="{00000000-0005-0000-0000-0000D38B0000}"/>
    <cellStyle name="Separador de milhares 4 2 2 2 8 3" xfId="35642" xr:uid="{00000000-0005-0000-0000-0000D48B0000}"/>
    <cellStyle name="Separador de milhares 4 2 2 2 9" xfId="35643" xr:uid="{00000000-0005-0000-0000-0000D58B0000}"/>
    <cellStyle name="Separador de milhares 4 2 2 3" xfId="35644" xr:uid="{00000000-0005-0000-0000-0000D68B0000}"/>
    <cellStyle name="Separador de milhares 4 2 2 3 10" xfId="35645" xr:uid="{00000000-0005-0000-0000-0000D78B0000}"/>
    <cellStyle name="Separador de milhares 4 2 2 3 2" xfId="35646" xr:uid="{00000000-0005-0000-0000-0000D88B0000}"/>
    <cellStyle name="Separador de milhares 4 2 2 3 2 2" xfId="35647" xr:uid="{00000000-0005-0000-0000-0000D98B0000}"/>
    <cellStyle name="Separador de milhares 4 2 2 3 2 2 2" xfId="35648" xr:uid="{00000000-0005-0000-0000-0000DA8B0000}"/>
    <cellStyle name="Separador de milhares 4 2 2 3 2 2 2 2" xfId="35649" xr:uid="{00000000-0005-0000-0000-0000DB8B0000}"/>
    <cellStyle name="Separador de milhares 4 2 2 3 2 2 2 3" xfId="35650" xr:uid="{00000000-0005-0000-0000-0000DC8B0000}"/>
    <cellStyle name="Separador de milhares 4 2 2 3 2 2 3" xfId="35651" xr:uid="{00000000-0005-0000-0000-0000DD8B0000}"/>
    <cellStyle name="Separador de milhares 4 2 2 3 2 2 4" xfId="35652" xr:uid="{00000000-0005-0000-0000-0000DE8B0000}"/>
    <cellStyle name="Separador de milhares 4 2 2 3 2 3" xfId="35653" xr:uid="{00000000-0005-0000-0000-0000DF8B0000}"/>
    <cellStyle name="Separador de milhares 4 2 2 3 2 3 2" xfId="35654" xr:uid="{00000000-0005-0000-0000-0000E08B0000}"/>
    <cellStyle name="Separador de milhares 4 2 2 3 2 3 2 2" xfId="35655" xr:uid="{00000000-0005-0000-0000-0000E18B0000}"/>
    <cellStyle name="Separador de milhares 4 2 2 3 2 3 2 3" xfId="35656" xr:uid="{00000000-0005-0000-0000-0000E28B0000}"/>
    <cellStyle name="Separador de milhares 4 2 2 3 2 3 3" xfId="35657" xr:uid="{00000000-0005-0000-0000-0000E38B0000}"/>
    <cellStyle name="Separador de milhares 4 2 2 3 2 3 4" xfId="35658" xr:uid="{00000000-0005-0000-0000-0000E48B0000}"/>
    <cellStyle name="Separador de milhares 4 2 2 3 2 4" xfId="35659" xr:uid="{00000000-0005-0000-0000-0000E58B0000}"/>
    <cellStyle name="Separador de milhares 4 2 2 3 2 4 2" xfId="35660" xr:uid="{00000000-0005-0000-0000-0000E68B0000}"/>
    <cellStyle name="Separador de milhares 4 2 2 3 2 4 2 2" xfId="35661" xr:uid="{00000000-0005-0000-0000-0000E78B0000}"/>
    <cellStyle name="Separador de milhares 4 2 2 3 2 4 2 3" xfId="35662" xr:uid="{00000000-0005-0000-0000-0000E88B0000}"/>
    <cellStyle name="Separador de milhares 4 2 2 3 2 4 3" xfId="35663" xr:uid="{00000000-0005-0000-0000-0000E98B0000}"/>
    <cellStyle name="Separador de milhares 4 2 2 3 2 4 4" xfId="35664" xr:uid="{00000000-0005-0000-0000-0000EA8B0000}"/>
    <cellStyle name="Separador de milhares 4 2 2 3 2 5" xfId="35665" xr:uid="{00000000-0005-0000-0000-0000EB8B0000}"/>
    <cellStyle name="Separador de milhares 4 2 2 3 2 5 2" xfId="35666" xr:uid="{00000000-0005-0000-0000-0000EC8B0000}"/>
    <cellStyle name="Separador de milhares 4 2 2 3 2 5 3" xfId="35667" xr:uid="{00000000-0005-0000-0000-0000ED8B0000}"/>
    <cellStyle name="Separador de milhares 4 2 2 3 2 6" xfId="35668" xr:uid="{00000000-0005-0000-0000-0000EE8B0000}"/>
    <cellStyle name="Separador de milhares 4 2 2 3 2 7" xfId="35669" xr:uid="{00000000-0005-0000-0000-0000EF8B0000}"/>
    <cellStyle name="Separador de milhares 4 2 2 3 3" xfId="35670" xr:uid="{00000000-0005-0000-0000-0000F08B0000}"/>
    <cellStyle name="Separador de milhares 4 2 2 3 4" xfId="35671" xr:uid="{00000000-0005-0000-0000-0000F18B0000}"/>
    <cellStyle name="Separador de milhares 4 2 2 3 4 2" xfId="35672" xr:uid="{00000000-0005-0000-0000-0000F28B0000}"/>
    <cellStyle name="Separador de milhares 4 2 2 3 4 2 2" xfId="35673" xr:uid="{00000000-0005-0000-0000-0000F38B0000}"/>
    <cellStyle name="Separador de milhares 4 2 2 3 4 2 3" xfId="35674" xr:uid="{00000000-0005-0000-0000-0000F48B0000}"/>
    <cellStyle name="Separador de milhares 4 2 2 3 4 3" xfId="35675" xr:uid="{00000000-0005-0000-0000-0000F58B0000}"/>
    <cellStyle name="Separador de milhares 4 2 2 3 4 4" xfId="35676" xr:uid="{00000000-0005-0000-0000-0000F68B0000}"/>
    <cellStyle name="Separador de milhares 4 2 2 3 5" xfId="35677" xr:uid="{00000000-0005-0000-0000-0000F78B0000}"/>
    <cellStyle name="Separador de milhares 4 2 2 3 5 2" xfId="35678" xr:uid="{00000000-0005-0000-0000-0000F88B0000}"/>
    <cellStyle name="Separador de milhares 4 2 2 3 5 2 2" xfId="35679" xr:uid="{00000000-0005-0000-0000-0000F98B0000}"/>
    <cellStyle name="Separador de milhares 4 2 2 3 5 2 3" xfId="35680" xr:uid="{00000000-0005-0000-0000-0000FA8B0000}"/>
    <cellStyle name="Separador de milhares 4 2 2 3 5 3" xfId="35681" xr:uid="{00000000-0005-0000-0000-0000FB8B0000}"/>
    <cellStyle name="Separador de milhares 4 2 2 3 5 4" xfId="35682" xr:uid="{00000000-0005-0000-0000-0000FC8B0000}"/>
    <cellStyle name="Separador de milhares 4 2 2 3 6" xfId="35683" xr:uid="{00000000-0005-0000-0000-0000FD8B0000}"/>
    <cellStyle name="Separador de milhares 4 2 2 3 6 2" xfId="35684" xr:uid="{00000000-0005-0000-0000-0000FE8B0000}"/>
    <cellStyle name="Separador de milhares 4 2 2 3 6 2 2" xfId="35685" xr:uid="{00000000-0005-0000-0000-0000FF8B0000}"/>
    <cellStyle name="Separador de milhares 4 2 2 3 6 2 3" xfId="35686" xr:uid="{00000000-0005-0000-0000-0000008C0000}"/>
    <cellStyle name="Separador de milhares 4 2 2 3 6 3" xfId="35687" xr:uid="{00000000-0005-0000-0000-0000018C0000}"/>
    <cellStyle name="Separador de milhares 4 2 2 3 6 4" xfId="35688" xr:uid="{00000000-0005-0000-0000-0000028C0000}"/>
    <cellStyle name="Separador de milhares 4 2 2 3 7" xfId="35689" xr:uid="{00000000-0005-0000-0000-0000038C0000}"/>
    <cellStyle name="Separador de milhares 4 2 2 3 7 2" xfId="35690" xr:uid="{00000000-0005-0000-0000-0000048C0000}"/>
    <cellStyle name="Separador de milhares 4 2 2 3 7 3" xfId="35691" xr:uid="{00000000-0005-0000-0000-0000058C0000}"/>
    <cellStyle name="Separador de milhares 4 2 2 3 8" xfId="35692" xr:uid="{00000000-0005-0000-0000-0000068C0000}"/>
    <cellStyle name="Separador de milhares 4 2 2 3 9" xfId="35693" xr:uid="{00000000-0005-0000-0000-0000078C0000}"/>
    <cellStyle name="Separador de milhares 4 2 2 4" xfId="35694" xr:uid="{00000000-0005-0000-0000-0000088C0000}"/>
    <cellStyle name="Separador de milhares 4 2 2 4 2" xfId="35695" xr:uid="{00000000-0005-0000-0000-0000098C0000}"/>
    <cellStyle name="Separador de milhares 4 2 2 4 2 2" xfId="35696" xr:uid="{00000000-0005-0000-0000-00000A8C0000}"/>
    <cellStyle name="Separador de milhares 4 2 2 4 2 2 2" xfId="35697" xr:uid="{00000000-0005-0000-0000-00000B8C0000}"/>
    <cellStyle name="Separador de milhares 4 2 2 4 2 2 3" xfId="35698" xr:uid="{00000000-0005-0000-0000-00000C8C0000}"/>
    <cellStyle name="Separador de milhares 4 2 2 4 2 3" xfId="35699" xr:uid="{00000000-0005-0000-0000-00000D8C0000}"/>
    <cellStyle name="Separador de milhares 4 2 2 4 2 4" xfId="35700" xr:uid="{00000000-0005-0000-0000-00000E8C0000}"/>
    <cellStyle name="Separador de milhares 4 2 2 4 3" xfId="35701" xr:uid="{00000000-0005-0000-0000-00000F8C0000}"/>
    <cellStyle name="Separador de milhares 4 2 2 4 3 2" xfId="35702" xr:uid="{00000000-0005-0000-0000-0000108C0000}"/>
    <cellStyle name="Separador de milhares 4 2 2 4 3 2 2" xfId="35703" xr:uid="{00000000-0005-0000-0000-0000118C0000}"/>
    <cellStyle name="Separador de milhares 4 2 2 4 3 2 3" xfId="35704" xr:uid="{00000000-0005-0000-0000-0000128C0000}"/>
    <cellStyle name="Separador de milhares 4 2 2 4 3 3" xfId="35705" xr:uid="{00000000-0005-0000-0000-0000138C0000}"/>
    <cellStyle name="Separador de milhares 4 2 2 4 3 4" xfId="35706" xr:uid="{00000000-0005-0000-0000-0000148C0000}"/>
    <cellStyle name="Separador de milhares 4 2 2 4 4" xfId="35707" xr:uid="{00000000-0005-0000-0000-0000158C0000}"/>
    <cellStyle name="Separador de milhares 4 2 2 4 4 2" xfId="35708" xr:uid="{00000000-0005-0000-0000-0000168C0000}"/>
    <cellStyle name="Separador de milhares 4 2 2 4 4 2 2" xfId="35709" xr:uid="{00000000-0005-0000-0000-0000178C0000}"/>
    <cellStyle name="Separador de milhares 4 2 2 4 4 2 3" xfId="35710" xr:uid="{00000000-0005-0000-0000-0000188C0000}"/>
    <cellStyle name="Separador de milhares 4 2 2 4 4 3" xfId="35711" xr:uid="{00000000-0005-0000-0000-0000198C0000}"/>
    <cellStyle name="Separador de milhares 4 2 2 4 4 4" xfId="35712" xr:uid="{00000000-0005-0000-0000-00001A8C0000}"/>
    <cellStyle name="Separador de milhares 4 2 2 4 5" xfId="35713" xr:uid="{00000000-0005-0000-0000-00001B8C0000}"/>
    <cellStyle name="Separador de milhares 4 2 2 4 5 2" xfId="35714" xr:uid="{00000000-0005-0000-0000-00001C8C0000}"/>
    <cellStyle name="Separador de milhares 4 2 2 4 5 3" xfId="35715" xr:uid="{00000000-0005-0000-0000-00001D8C0000}"/>
    <cellStyle name="Separador de milhares 4 2 2 4 6" xfId="35716" xr:uid="{00000000-0005-0000-0000-00001E8C0000}"/>
    <cellStyle name="Separador de milhares 4 2 2 4 7" xfId="35717" xr:uid="{00000000-0005-0000-0000-00001F8C0000}"/>
    <cellStyle name="Separador de milhares 4 2 2 4 8" xfId="35718" xr:uid="{00000000-0005-0000-0000-0000208C0000}"/>
    <cellStyle name="Separador de milhares 4 2 2 5" xfId="35719" xr:uid="{00000000-0005-0000-0000-0000218C0000}"/>
    <cellStyle name="Separador de milhares 4 2 2 5 2" xfId="35720" xr:uid="{00000000-0005-0000-0000-0000228C0000}"/>
    <cellStyle name="Separador de milhares 4 2 2 5 2 2" xfId="35721" xr:uid="{00000000-0005-0000-0000-0000238C0000}"/>
    <cellStyle name="Separador de milhares 4 2 2 5 2 3" xfId="35722" xr:uid="{00000000-0005-0000-0000-0000248C0000}"/>
    <cellStyle name="Separador de milhares 4 2 2 5 3" xfId="35723" xr:uid="{00000000-0005-0000-0000-0000258C0000}"/>
    <cellStyle name="Separador de milhares 4 2 2 5 4" xfId="35724" xr:uid="{00000000-0005-0000-0000-0000268C0000}"/>
    <cellStyle name="Separador de milhares 4 2 2 6" xfId="35725" xr:uid="{00000000-0005-0000-0000-0000278C0000}"/>
    <cellStyle name="Separador de milhares 4 2 2 6 2" xfId="35726" xr:uid="{00000000-0005-0000-0000-0000288C0000}"/>
    <cellStyle name="Separador de milhares 4 2 2 6 2 2" xfId="35727" xr:uid="{00000000-0005-0000-0000-0000298C0000}"/>
    <cellStyle name="Separador de milhares 4 2 2 6 2 3" xfId="35728" xr:uid="{00000000-0005-0000-0000-00002A8C0000}"/>
    <cellStyle name="Separador de milhares 4 2 2 6 3" xfId="35729" xr:uid="{00000000-0005-0000-0000-00002B8C0000}"/>
    <cellStyle name="Separador de milhares 4 2 2 6 4" xfId="35730" xr:uid="{00000000-0005-0000-0000-00002C8C0000}"/>
    <cellStyle name="Separador de milhares 4 2 2 7" xfId="35731" xr:uid="{00000000-0005-0000-0000-00002D8C0000}"/>
    <cellStyle name="Separador de milhares 4 2 2 7 2" xfId="35732" xr:uid="{00000000-0005-0000-0000-00002E8C0000}"/>
    <cellStyle name="Separador de milhares 4 2 2 7 2 2" xfId="35733" xr:uid="{00000000-0005-0000-0000-00002F8C0000}"/>
    <cellStyle name="Separador de milhares 4 2 2 7 2 3" xfId="35734" xr:uid="{00000000-0005-0000-0000-0000308C0000}"/>
    <cellStyle name="Separador de milhares 4 2 2 7 3" xfId="35735" xr:uid="{00000000-0005-0000-0000-0000318C0000}"/>
    <cellStyle name="Separador de milhares 4 2 2 7 4" xfId="35736" xr:uid="{00000000-0005-0000-0000-0000328C0000}"/>
    <cellStyle name="Separador de milhares 4 2 2 8" xfId="35737" xr:uid="{00000000-0005-0000-0000-0000338C0000}"/>
    <cellStyle name="Separador de milhares 4 2 2 8 2" xfId="35738" xr:uid="{00000000-0005-0000-0000-0000348C0000}"/>
    <cellStyle name="Separador de milhares 4 2 2 8 3" xfId="35739" xr:uid="{00000000-0005-0000-0000-0000358C0000}"/>
    <cellStyle name="Separador de milhares 4 2 2 9" xfId="35740" xr:uid="{00000000-0005-0000-0000-0000368C0000}"/>
    <cellStyle name="Separador de milhares 4 2 20" xfId="35741" xr:uid="{00000000-0005-0000-0000-0000378C0000}"/>
    <cellStyle name="Separador de milhares 4 2 21" xfId="35742" xr:uid="{00000000-0005-0000-0000-0000388C0000}"/>
    <cellStyle name="Separador de milhares 4 2 22" xfId="35743" xr:uid="{00000000-0005-0000-0000-0000398C0000}"/>
    <cellStyle name="Separador de milhares 4 2 23" xfId="35744" xr:uid="{00000000-0005-0000-0000-00003A8C0000}"/>
    <cellStyle name="Separador de milhares 4 2 3" xfId="35745" xr:uid="{00000000-0005-0000-0000-00003B8C0000}"/>
    <cellStyle name="Separador de milhares 4 2 3 10" xfId="35746" xr:uid="{00000000-0005-0000-0000-00003C8C0000}"/>
    <cellStyle name="Separador de milhares 4 2 3 11" xfId="35747" xr:uid="{00000000-0005-0000-0000-00003D8C0000}"/>
    <cellStyle name="Separador de milhares 4 2 3 2" xfId="35748" xr:uid="{00000000-0005-0000-0000-00003E8C0000}"/>
    <cellStyle name="Separador de milhares 4 2 3 2 2" xfId="35749" xr:uid="{00000000-0005-0000-0000-00003F8C0000}"/>
    <cellStyle name="Separador de milhares 4 2 3 2 2 2" xfId="35750" xr:uid="{00000000-0005-0000-0000-0000408C0000}"/>
    <cellStyle name="Separador de milhares 4 2 3 2 2 2 2" xfId="35751" xr:uid="{00000000-0005-0000-0000-0000418C0000}"/>
    <cellStyle name="Separador de milhares 4 2 3 2 2 2 2 2" xfId="35752" xr:uid="{00000000-0005-0000-0000-0000428C0000}"/>
    <cellStyle name="Separador de milhares 4 2 3 2 2 2 2 3" xfId="35753" xr:uid="{00000000-0005-0000-0000-0000438C0000}"/>
    <cellStyle name="Separador de milhares 4 2 3 2 2 2 3" xfId="35754" xr:uid="{00000000-0005-0000-0000-0000448C0000}"/>
    <cellStyle name="Separador de milhares 4 2 3 2 2 2 4" xfId="35755" xr:uid="{00000000-0005-0000-0000-0000458C0000}"/>
    <cellStyle name="Separador de milhares 4 2 3 2 2 3" xfId="35756" xr:uid="{00000000-0005-0000-0000-0000468C0000}"/>
    <cellStyle name="Separador de milhares 4 2 3 2 2 3 2" xfId="35757" xr:uid="{00000000-0005-0000-0000-0000478C0000}"/>
    <cellStyle name="Separador de milhares 4 2 3 2 2 3 2 2" xfId="35758" xr:uid="{00000000-0005-0000-0000-0000488C0000}"/>
    <cellStyle name="Separador de milhares 4 2 3 2 2 3 2 3" xfId="35759" xr:uid="{00000000-0005-0000-0000-0000498C0000}"/>
    <cellStyle name="Separador de milhares 4 2 3 2 2 3 3" xfId="35760" xr:uid="{00000000-0005-0000-0000-00004A8C0000}"/>
    <cellStyle name="Separador de milhares 4 2 3 2 2 3 4" xfId="35761" xr:uid="{00000000-0005-0000-0000-00004B8C0000}"/>
    <cellStyle name="Separador de milhares 4 2 3 2 2 4" xfId="35762" xr:uid="{00000000-0005-0000-0000-00004C8C0000}"/>
    <cellStyle name="Separador de milhares 4 2 3 2 2 4 2" xfId="35763" xr:uid="{00000000-0005-0000-0000-00004D8C0000}"/>
    <cellStyle name="Separador de milhares 4 2 3 2 2 4 2 2" xfId="35764" xr:uid="{00000000-0005-0000-0000-00004E8C0000}"/>
    <cellStyle name="Separador de milhares 4 2 3 2 2 4 2 3" xfId="35765" xr:uid="{00000000-0005-0000-0000-00004F8C0000}"/>
    <cellStyle name="Separador de milhares 4 2 3 2 2 4 3" xfId="35766" xr:uid="{00000000-0005-0000-0000-0000508C0000}"/>
    <cellStyle name="Separador de milhares 4 2 3 2 2 4 4" xfId="35767" xr:uid="{00000000-0005-0000-0000-0000518C0000}"/>
    <cellStyle name="Separador de milhares 4 2 3 2 2 5" xfId="35768" xr:uid="{00000000-0005-0000-0000-0000528C0000}"/>
    <cellStyle name="Separador de milhares 4 2 3 2 2 5 2" xfId="35769" xr:uid="{00000000-0005-0000-0000-0000538C0000}"/>
    <cellStyle name="Separador de milhares 4 2 3 2 2 5 3" xfId="35770" xr:uid="{00000000-0005-0000-0000-0000548C0000}"/>
    <cellStyle name="Separador de milhares 4 2 3 2 2 6" xfId="35771" xr:uid="{00000000-0005-0000-0000-0000558C0000}"/>
    <cellStyle name="Separador de milhares 4 2 3 2 2 7" xfId="35772" xr:uid="{00000000-0005-0000-0000-0000568C0000}"/>
    <cellStyle name="Separador de milhares 4 2 3 2 3" xfId="35773" xr:uid="{00000000-0005-0000-0000-0000578C0000}"/>
    <cellStyle name="Separador de milhares 4 2 3 2 3 2" xfId="35774" xr:uid="{00000000-0005-0000-0000-0000588C0000}"/>
    <cellStyle name="Separador de milhares 4 2 3 2 3 2 2" xfId="35775" xr:uid="{00000000-0005-0000-0000-0000598C0000}"/>
    <cellStyle name="Separador de milhares 4 2 3 2 3 2 3" xfId="35776" xr:uid="{00000000-0005-0000-0000-00005A8C0000}"/>
    <cellStyle name="Separador de milhares 4 2 3 2 3 3" xfId="35777" xr:uid="{00000000-0005-0000-0000-00005B8C0000}"/>
    <cellStyle name="Separador de milhares 4 2 3 2 3 4" xfId="35778" xr:uid="{00000000-0005-0000-0000-00005C8C0000}"/>
    <cellStyle name="Separador de milhares 4 2 3 2 4" xfId="35779" xr:uid="{00000000-0005-0000-0000-00005D8C0000}"/>
    <cellStyle name="Separador de milhares 4 2 3 2 4 2" xfId="35780" xr:uid="{00000000-0005-0000-0000-00005E8C0000}"/>
    <cellStyle name="Separador de milhares 4 2 3 2 4 2 2" xfId="35781" xr:uid="{00000000-0005-0000-0000-00005F8C0000}"/>
    <cellStyle name="Separador de milhares 4 2 3 2 4 2 3" xfId="35782" xr:uid="{00000000-0005-0000-0000-0000608C0000}"/>
    <cellStyle name="Separador de milhares 4 2 3 2 4 3" xfId="35783" xr:uid="{00000000-0005-0000-0000-0000618C0000}"/>
    <cellStyle name="Separador de milhares 4 2 3 2 4 4" xfId="35784" xr:uid="{00000000-0005-0000-0000-0000628C0000}"/>
    <cellStyle name="Separador de milhares 4 2 3 2 5" xfId="35785" xr:uid="{00000000-0005-0000-0000-0000638C0000}"/>
    <cellStyle name="Separador de milhares 4 2 3 2 5 2" xfId="35786" xr:uid="{00000000-0005-0000-0000-0000648C0000}"/>
    <cellStyle name="Separador de milhares 4 2 3 2 5 2 2" xfId="35787" xr:uid="{00000000-0005-0000-0000-0000658C0000}"/>
    <cellStyle name="Separador de milhares 4 2 3 2 5 2 3" xfId="35788" xr:uid="{00000000-0005-0000-0000-0000668C0000}"/>
    <cellStyle name="Separador de milhares 4 2 3 2 5 3" xfId="35789" xr:uid="{00000000-0005-0000-0000-0000678C0000}"/>
    <cellStyle name="Separador de milhares 4 2 3 2 5 4" xfId="35790" xr:uid="{00000000-0005-0000-0000-0000688C0000}"/>
    <cellStyle name="Separador de milhares 4 2 3 2 6" xfId="35791" xr:uid="{00000000-0005-0000-0000-0000698C0000}"/>
    <cellStyle name="Separador de milhares 4 2 3 2 6 2" xfId="35792" xr:uid="{00000000-0005-0000-0000-00006A8C0000}"/>
    <cellStyle name="Separador de milhares 4 2 3 2 6 3" xfId="35793" xr:uid="{00000000-0005-0000-0000-00006B8C0000}"/>
    <cellStyle name="Separador de milhares 4 2 3 2 7" xfId="35794" xr:uid="{00000000-0005-0000-0000-00006C8C0000}"/>
    <cellStyle name="Separador de milhares 4 2 3 2 8" xfId="35795" xr:uid="{00000000-0005-0000-0000-00006D8C0000}"/>
    <cellStyle name="Separador de milhares 4 2 3 2 9" xfId="35796" xr:uid="{00000000-0005-0000-0000-00006E8C0000}"/>
    <cellStyle name="Separador de milhares 4 2 3 3" xfId="35797" xr:uid="{00000000-0005-0000-0000-00006F8C0000}"/>
    <cellStyle name="Separador de milhares 4 2 3 3 2" xfId="35798" xr:uid="{00000000-0005-0000-0000-0000708C0000}"/>
    <cellStyle name="Separador de milhares 4 2 3 3 2 2" xfId="35799" xr:uid="{00000000-0005-0000-0000-0000718C0000}"/>
    <cellStyle name="Separador de milhares 4 2 3 3 2 2 2" xfId="35800" xr:uid="{00000000-0005-0000-0000-0000728C0000}"/>
    <cellStyle name="Separador de milhares 4 2 3 3 2 2 3" xfId="35801" xr:uid="{00000000-0005-0000-0000-0000738C0000}"/>
    <cellStyle name="Separador de milhares 4 2 3 3 2 3" xfId="35802" xr:uid="{00000000-0005-0000-0000-0000748C0000}"/>
    <cellStyle name="Separador de milhares 4 2 3 3 2 4" xfId="35803" xr:uid="{00000000-0005-0000-0000-0000758C0000}"/>
    <cellStyle name="Separador de milhares 4 2 3 3 3" xfId="35804" xr:uid="{00000000-0005-0000-0000-0000768C0000}"/>
    <cellStyle name="Separador de milhares 4 2 3 3 3 2" xfId="35805" xr:uid="{00000000-0005-0000-0000-0000778C0000}"/>
    <cellStyle name="Separador de milhares 4 2 3 3 3 2 2" xfId="35806" xr:uid="{00000000-0005-0000-0000-0000788C0000}"/>
    <cellStyle name="Separador de milhares 4 2 3 3 3 2 3" xfId="35807" xr:uid="{00000000-0005-0000-0000-0000798C0000}"/>
    <cellStyle name="Separador de milhares 4 2 3 3 3 3" xfId="35808" xr:uid="{00000000-0005-0000-0000-00007A8C0000}"/>
    <cellStyle name="Separador de milhares 4 2 3 3 3 4" xfId="35809" xr:uid="{00000000-0005-0000-0000-00007B8C0000}"/>
    <cellStyle name="Separador de milhares 4 2 3 3 4" xfId="35810" xr:uid="{00000000-0005-0000-0000-00007C8C0000}"/>
    <cellStyle name="Separador de milhares 4 2 3 3 4 2" xfId="35811" xr:uid="{00000000-0005-0000-0000-00007D8C0000}"/>
    <cellStyle name="Separador de milhares 4 2 3 3 4 2 2" xfId="35812" xr:uid="{00000000-0005-0000-0000-00007E8C0000}"/>
    <cellStyle name="Separador de milhares 4 2 3 3 4 2 3" xfId="35813" xr:uid="{00000000-0005-0000-0000-00007F8C0000}"/>
    <cellStyle name="Separador de milhares 4 2 3 3 4 3" xfId="35814" xr:uid="{00000000-0005-0000-0000-0000808C0000}"/>
    <cellStyle name="Separador de milhares 4 2 3 3 4 4" xfId="35815" xr:uid="{00000000-0005-0000-0000-0000818C0000}"/>
    <cellStyle name="Separador de milhares 4 2 3 3 5" xfId="35816" xr:uid="{00000000-0005-0000-0000-0000828C0000}"/>
    <cellStyle name="Separador de milhares 4 2 3 3 5 2" xfId="35817" xr:uid="{00000000-0005-0000-0000-0000838C0000}"/>
    <cellStyle name="Separador de milhares 4 2 3 3 5 3" xfId="35818" xr:uid="{00000000-0005-0000-0000-0000848C0000}"/>
    <cellStyle name="Separador de milhares 4 2 3 3 6" xfId="35819" xr:uid="{00000000-0005-0000-0000-0000858C0000}"/>
    <cellStyle name="Separador de milhares 4 2 3 3 7" xfId="35820" xr:uid="{00000000-0005-0000-0000-0000868C0000}"/>
    <cellStyle name="Separador de milhares 4 2 3 4" xfId="35821" xr:uid="{00000000-0005-0000-0000-0000878C0000}"/>
    <cellStyle name="Separador de milhares 4 2 3 5" xfId="35822" xr:uid="{00000000-0005-0000-0000-0000888C0000}"/>
    <cellStyle name="Separador de milhares 4 2 3 5 2" xfId="35823" xr:uid="{00000000-0005-0000-0000-0000898C0000}"/>
    <cellStyle name="Separador de milhares 4 2 3 5 2 2" xfId="35824" xr:uid="{00000000-0005-0000-0000-00008A8C0000}"/>
    <cellStyle name="Separador de milhares 4 2 3 5 2 3" xfId="35825" xr:uid="{00000000-0005-0000-0000-00008B8C0000}"/>
    <cellStyle name="Separador de milhares 4 2 3 5 3" xfId="35826" xr:uid="{00000000-0005-0000-0000-00008C8C0000}"/>
    <cellStyle name="Separador de milhares 4 2 3 5 4" xfId="35827" xr:uid="{00000000-0005-0000-0000-00008D8C0000}"/>
    <cellStyle name="Separador de milhares 4 2 3 6" xfId="35828" xr:uid="{00000000-0005-0000-0000-00008E8C0000}"/>
    <cellStyle name="Separador de milhares 4 2 3 6 2" xfId="35829" xr:uid="{00000000-0005-0000-0000-00008F8C0000}"/>
    <cellStyle name="Separador de milhares 4 2 3 6 2 2" xfId="35830" xr:uid="{00000000-0005-0000-0000-0000908C0000}"/>
    <cellStyle name="Separador de milhares 4 2 3 6 2 3" xfId="35831" xr:uid="{00000000-0005-0000-0000-0000918C0000}"/>
    <cellStyle name="Separador de milhares 4 2 3 6 3" xfId="35832" xr:uid="{00000000-0005-0000-0000-0000928C0000}"/>
    <cellStyle name="Separador de milhares 4 2 3 6 4" xfId="35833" xr:uid="{00000000-0005-0000-0000-0000938C0000}"/>
    <cellStyle name="Separador de milhares 4 2 3 7" xfId="35834" xr:uid="{00000000-0005-0000-0000-0000948C0000}"/>
    <cellStyle name="Separador de milhares 4 2 3 7 2" xfId="35835" xr:uid="{00000000-0005-0000-0000-0000958C0000}"/>
    <cellStyle name="Separador de milhares 4 2 3 7 2 2" xfId="35836" xr:uid="{00000000-0005-0000-0000-0000968C0000}"/>
    <cellStyle name="Separador de milhares 4 2 3 7 2 3" xfId="35837" xr:uid="{00000000-0005-0000-0000-0000978C0000}"/>
    <cellStyle name="Separador de milhares 4 2 3 7 3" xfId="35838" xr:uid="{00000000-0005-0000-0000-0000988C0000}"/>
    <cellStyle name="Separador de milhares 4 2 3 7 4" xfId="35839" xr:uid="{00000000-0005-0000-0000-0000998C0000}"/>
    <cellStyle name="Separador de milhares 4 2 3 8" xfId="35840" xr:uid="{00000000-0005-0000-0000-00009A8C0000}"/>
    <cellStyle name="Separador de milhares 4 2 3 8 2" xfId="35841" xr:uid="{00000000-0005-0000-0000-00009B8C0000}"/>
    <cellStyle name="Separador de milhares 4 2 3 8 3" xfId="35842" xr:uid="{00000000-0005-0000-0000-00009C8C0000}"/>
    <cellStyle name="Separador de milhares 4 2 3 9" xfId="35843" xr:uid="{00000000-0005-0000-0000-00009D8C0000}"/>
    <cellStyle name="Separador de milhares 4 2 4" xfId="35844" xr:uid="{00000000-0005-0000-0000-00009E8C0000}"/>
    <cellStyle name="Separador de milhares 4 2 4 2" xfId="35845" xr:uid="{00000000-0005-0000-0000-00009F8C0000}"/>
    <cellStyle name="Separador de milhares 4 2 5" xfId="35846" xr:uid="{00000000-0005-0000-0000-0000A08C0000}"/>
    <cellStyle name="Separador de milhares 4 2 5 10" xfId="35847" xr:uid="{00000000-0005-0000-0000-0000A18C0000}"/>
    <cellStyle name="Separador de milhares 4 2 5 2" xfId="35848" xr:uid="{00000000-0005-0000-0000-0000A28C0000}"/>
    <cellStyle name="Separador de milhares 4 2 5 2 2" xfId="35849" xr:uid="{00000000-0005-0000-0000-0000A38C0000}"/>
    <cellStyle name="Separador de milhares 4 2 5 2 2 2" xfId="35850" xr:uid="{00000000-0005-0000-0000-0000A48C0000}"/>
    <cellStyle name="Separador de milhares 4 2 5 2 2 2 2" xfId="35851" xr:uid="{00000000-0005-0000-0000-0000A58C0000}"/>
    <cellStyle name="Separador de milhares 4 2 5 2 2 2 2 2" xfId="35852" xr:uid="{00000000-0005-0000-0000-0000A68C0000}"/>
    <cellStyle name="Separador de milhares 4 2 5 2 2 2 2 3" xfId="35853" xr:uid="{00000000-0005-0000-0000-0000A78C0000}"/>
    <cellStyle name="Separador de milhares 4 2 5 2 2 2 3" xfId="35854" xr:uid="{00000000-0005-0000-0000-0000A88C0000}"/>
    <cellStyle name="Separador de milhares 4 2 5 2 2 2 4" xfId="35855" xr:uid="{00000000-0005-0000-0000-0000A98C0000}"/>
    <cellStyle name="Separador de milhares 4 2 5 2 2 3" xfId="35856" xr:uid="{00000000-0005-0000-0000-0000AA8C0000}"/>
    <cellStyle name="Separador de milhares 4 2 5 2 2 3 2" xfId="35857" xr:uid="{00000000-0005-0000-0000-0000AB8C0000}"/>
    <cellStyle name="Separador de milhares 4 2 5 2 2 3 2 2" xfId="35858" xr:uid="{00000000-0005-0000-0000-0000AC8C0000}"/>
    <cellStyle name="Separador de milhares 4 2 5 2 2 3 2 3" xfId="35859" xr:uid="{00000000-0005-0000-0000-0000AD8C0000}"/>
    <cellStyle name="Separador de milhares 4 2 5 2 2 3 3" xfId="35860" xr:uid="{00000000-0005-0000-0000-0000AE8C0000}"/>
    <cellStyle name="Separador de milhares 4 2 5 2 2 3 4" xfId="35861" xr:uid="{00000000-0005-0000-0000-0000AF8C0000}"/>
    <cellStyle name="Separador de milhares 4 2 5 2 2 4" xfId="35862" xr:uid="{00000000-0005-0000-0000-0000B08C0000}"/>
    <cellStyle name="Separador de milhares 4 2 5 2 2 4 2" xfId="35863" xr:uid="{00000000-0005-0000-0000-0000B18C0000}"/>
    <cellStyle name="Separador de milhares 4 2 5 2 2 4 2 2" xfId="35864" xr:uid="{00000000-0005-0000-0000-0000B28C0000}"/>
    <cellStyle name="Separador de milhares 4 2 5 2 2 4 2 3" xfId="35865" xr:uid="{00000000-0005-0000-0000-0000B38C0000}"/>
    <cellStyle name="Separador de milhares 4 2 5 2 2 4 3" xfId="35866" xr:uid="{00000000-0005-0000-0000-0000B48C0000}"/>
    <cellStyle name="Separador de milhares 4 2 5 2 2 4 4" xfId="35867" xr:uid="{00000000-0005-0000-0000-0000B58C0000}"/>
    <cellStyle name="Separador de milhares 4 2 5 2 2 5" xfId="35868" xr:uid="{00000000-0005-0000-0000-0000B68C0000}"/>
    <cellStyle name="Separador de milhares 4 2 5 2 2 5 2" xfId="35869" xr:uid="{00000000-0005-0000-0000-0000B78C0000}"/>
    <cellStyle name="Separador de milhares 4 2 5 2 2 5 3" xfId="35870" xr:uid="{00000000-0005-0000-0000-0000B88C0000}"/>
    <cellStyle name="Separador de milhares 4 2 5 2 2 6" xfId="35871" xr:uid="{00000000-0005-0000-0000-0000B98C0000}"/>
    <cellStyle name="Separador de milhares 4 2 5 2 2 7" xfId="35872" xr:uid="{00000000-0005-0000-0000-0000BA8C0000}"/>
    <cellStyle name="Separador de milhares 4 2 5 2 3" xfId="35873" xr:uid="{00000000-0005-0000-0000-0000BB8C0000}"/>
    <cellStyle name="Separador de milhares 4 2 5 2 3 2" xfId="35874" xr:uid="{00000000-0005-0000-0000-0000BC8C0000}"/>
    <cellStyle name="Separador de milhares 4 2 5 2 3 2 2" xfId="35875" xr:uid="{00000000-0005-0000-0000-0000BD8C0000}"/>
    <cellStyle name="Separador de milhares 4 2 5 2 3 2 3" xfId="35876" xr:uid="{00000000-0005-0000-0000-0000BE8C0000}"/>
    <cellStyle name="Separador de milhares 4 2 5 2 3 3" xfId="35877" xr:uid="{00000000-0005-0000-0000-0000BF8C0000}"/>
    <cellStyle name="Separador de milhares 4 2 5 2 3 4" xfId="35878" xr:uid="{00000000-0005-0000-0000-0000C08C0000}"/>
    <cellStyle name="Separador de milhares 4 2 5 2 4" xfId="35879" xr:uid="{00000000-0005-0000-0000-0000C18C0000}"/>
    <cellStyle name="Separador de milhares 4 2 5 2 4 2" xfId="35880" xr:uid="{00000000-0005-0000-0000-0000C28C0000}"/>
    <cellStyle name="Separador de milhares 4 2 5 2 4 2 2" xfId="35881" xr:uid="{00000000-0005-0000-0000-0000C38C0000}"/>
    <cellStyle name="Separador de milhares 4 2 5 2 4 2 3" xfId="35882" xr:uid="{00000000-0005-0000-0000-0000C48C0000}"/>
    <cellStyle name="Separador de milhares 4 2 5 2 4 3" xfId="35883" xr:uid="{00000000-0005-0000-0000-0000C58C0000}"/>
    <cellStyle name="Separador de milhares 4 2 5 2 4 4" xfId="35884" xr:uid="{00000000-0005-0000-0000-0000C68C0000}"/>
    <cellStyle name="Separador de milhares 4 2 5 2 5" xfId="35885" xr:uid="{00000000-0005-0000-0000-0000C78C0000}"/>
    <cellStyle name="Separador de milhares 4 2 5 2 5 2" xfId="35886" xr:uid="{00000000-0005-0000-0000-0000C88C0000}"/>
    <cellStyle name="Separador de milhares 4 2 5 2 5 2 2" xfId="35887" xr:uid="{00000000-0005-0000-0000-0000C98C0000}"/>
    <cellStyle name="Separador de milhares 4 2 5 2 5 2 3" xfId="35888" xr:uid="{00000000-0005-0000-0000-0000CA8C0000}"/>
    <cellStyle name="Separador de milhares 4 2 5 2 5 3" xfId="35889" xr:uid="{00000000-0005-0000-0000-0000CB8C0000}"/>
    <cellStyle name="Separador de milhares 4 2 5 2 5 4" xfId="35890" xr:uid="{00000000-0005-0000-0000-0000CC8C0000}"/>
    <cellStyle name="Separador de milhares 4 2 5 2 6" xfId="35891" xr:uid="{00000000-0005-0000-0000-0000CD8C0000}"/>
    <cellStyle name="Separador de milhares 4 2 5 2 6 2" xfId="35892" xr:uid="{00000000-0005-0000-0000-0000CE8C0000}"/>
    <cellStyle name="Separador de milhares 4 2 5 2 6 3" xfId="35893" xr:uid="{00000000-0005-0000-0000-0000CF8C0000}"/>
    <cellStyle name="Separador de milhares 4 2 5 2 7" xfId="35894" xr:uid="{00000000-0005-0000-0000-0000D08C0000}"/>
    <cellStyle name="Separador de milhares 4 2 5 2 8" xfId="35895" xr:uid="{00000000-0005-0000-0000-0000D18C0000}"/>
    <cellStyle name="Separador de milhares 4 2 5 2 9" xfId="35896" xr:uid="{00000000-0005-0000-0000-0000D28C0000}"/>
    <cellStyle name="Separador de milhares 4 2 5 3" xfId="35897" xr:uid="{00000000-0005-0000-0000-0000D38C0000}"/>
    <cellStyle name="Separador de milhares 4 2 5 3 2" xfId="35898" xr:uid="{00000000-0005-0000-0000-0000D48C0000}"/>
    <cellStyle name="Separador de milhares 4 2 5 3 2 2" xfId="35899" xr:uid="{00000000-0005-0000-0000-0000D58C0000}"/>
    <cellStyle name="Separador de milhares 4 2 5 3 2 2 2" xfId="35900" xr:uid="{00000000-0005-0000-0000-0000D68C0000}"/>
    <cellStyle name="Separador de milhares 4 2 5 3 2 2 3" xfId="35901" xr:uid="{00000000-0005-0000-0000-0000D78C0000}"/>
    <cellStyle name="Separador de milhares 4 2 5 3 2 3" xfId="35902" xr:uid="{00000000-0005-0000-0000-0000D88C0000}"/>
    <cellStyle name="Separador de milhares 4 2 5 3 2 4" xfId="35903" xr:uid="{00000000-0005-0000-0000-0000D98C0000}"/>
    <cellStyle name="Separador de milhares 4 2 5 3 3" xfId="35904" xr:uid="{00000000-0005-0000-0000-0000DA8C0000}"/>
    <cellStyle name="Separador de milhares 4 2 5 3 3 2" xfId="35905" xr:uid="{00000000-0005-0000-0000-0000DB8C0000}"/>
    <cellStyle name="Separador de milhares 4 2 5 3 3 2 2" xfId="35906" xr:uid="{00000000-0005-0000-0000-0000DC8C0000}"/>
    <cellStyle name="Separador de milhares 4 2 5 3 3 2 3" xfId="35907" xr:uid="{00000000-0005-0000-0000-0000DD8C0000}"/>
    <cellStyle name="Separador de milhares 4 2 5 3 3 3" xfId="35908" xr:uid="{00000000-0005-0000-0000-0000DE8C0000}"/>
    <cellStyle name="Separador de milhares 4 2 5 3 3 4" xfId="35909" xr:uid="{00000000-0005-0000-0000-0000DF8C0000}"/>
    <cellStyle name="Separador de milhares 4 2 5 3 4" xfId="35910" xr:uid="{00000000-0005-0000-0000-0000E08C0000}"/>
    <cellStyle name="Separador de milhares 4 2 5 3 4 2" xfId="35911" xr:uid="{00000000-0005-0000-0000-0000E18C0000}"/>
    <cellStyle name="Separador de milhares 4 2 5 3 4 2 2" xfId="35912" xr:uid="{00000000-0005-0000-0000-0000E28C0000}"/>
    <cellStyle name="Separador de milhares 4 2 5 3 4 2 3" xfId="35913" xr:uid="{00000000-0005-0000-0000-0000E38C0000}"/>
    <cellStyle name="Separador de milhares 4 2 5 3 4 3" xfId="35914" xr:uid="{00000000-0005-0000-0000-0000E48C0000}"/>
    <cellStyle name="Separador de milhares 4 2 5 3 4 4" xfId="35915" xr:uid="{00000000-0005-0000-0000-0000E58C0000}"/>
    <cellStyle name="Separador de milhares 4 2 5 3 5" xfId="35916" xr:uid="{00000000-0005-0000-0000-0000E68C0000}"/>
    <cellStyle name="Separador de milhares 4 2 5 3 5 2" xfId="35917" xr:uid="{00000000-0005-0000-0000-0000E78C0000}"/>
    <cellStyle name="Separador de milhares 4 2 5 3 5 3" xfId="35918" xr:uid="{00000000-0005-0000-0000-0000E88C0000}"/>
    <cellStyle name="Separador de milhares 4 2 5 3 6" xfId="35919" xr:uid="{00000000-0005-0000-0000-0000E98C0000}"/>
    <cellStyle name="Separador de milhares 4 2 5 3 7" xfId="35920" xr:uid="{00000000-0005-0000-0000-0000EA8C0000}"/>
    <cellStyle name="Separador de milhares 4 2 5 4" xfId="35921" xr:uid="{00000000-0005-0000-0000-0000EB8C0000}"/>
    <cellStyle name="Separador de milhares 4 2 5 4 2" xfId="35922" xr:uid="{00000000-0005-0000-0000-0000EC8C0000}"/>
    <cellStyle name="Separador de milhares 4 2 5 4 2 2" xfId="35923" xr:uid="{00000000-0005-0000-0000-0000ED8C0000}"/>
    <cellStyle name="Separador de milhares 4 2 5 4 2 3" xfId="35924" xr:uid="{00000000-0005-0000-0000-0000EE8C0000}"/>
    <cellStyle name="Separador de milhares 4 2 5 4 3" xfId="35925" xr:uid="{00000000-0005-0000-0000-0000EF8C0000}"/>
    <cellStyle name="Separador de milhares 4 2 5 4 4" xfId="35926" xr:uid="{00000000-0005-0000-0000-0000F08C0000}"/>
    <cellStyle name="Separador de milhares 4 2 5 5" xfId="35927" xr:uid="{00000000-0005-0000-0000-0000F18C0000}"/>
    <cellStyle name="Separador de milhares 4 2 5 5 2" xfId="35928" xr:uid="{00000000-0005-0000-0000-0000F28C0000}"/>
    <cellStyle name="Separador de milhares 4 2 5 5 2 2" xfId="35929" xr:uid="{00000000-0005-0000-0000-0000F38C0000}"/>
    <cellStyle name="Separador de milhares 4 2 5 5 2 3" xfId="35930" xr:uid="{00000000-0005-0000-0000-0000F48C0000}"/>
    <cellStyle name="Separador de milhares 4 2 5 5 3" xfId="35931" xr:uid="{00000000-0005-0000-0000-0000F58C0000}"/>
    <cellStyle name="Separador de milhares 4 2 5 5 4" xfId="35932" xr:uid="{00000000-0005-0000-0000-0000F68C0000}"/>
    <cellStyle name="Separador de milhares 4 2 5 6" xfId="35933" xr:uid="{00000000-0005-0000-0000-0000F78C0000}"/>
    <cellStyle name="Separador de milhares 4 2 5 6 2" xfId="35934" xr:uid="{00000000-0005-0000-0000-0000F88C0000}"/>
    <cellStyle name="Separador de milhares 4 2 5 6 2 2" xfId="35935" xr:uid="{00000000-0005-0000-0000-0000F98C0000}"/>
    <cellStyle name="Separador de milhares 4 2 5 6 2 3" xfId="35936" xr:uid="{00000000-0005-0000-0000-0000FA8C0000}"/>
    <cellStyle name="Separador de milhares 4 2 5 6 3" xfId="35937" xr:uid="{00000000-0005-0000-0000-0000FB8C0000}"/>
    <cellStyle name="Separador de milhares 4 2 5 6 4" xfId="35938" xr:uid="{00000000-0005-0000-0000-0000FC8C0000}"/>
    <cellStyle name="Separador de milhares 4 2 5 7" xfId="35939" xr:uid="{00000000-0005-0000-0000-0000FD8C0000}"/>
    <cellStyle name="Separador de milhares 4 2 5 7 2" xfId="35940" xr:uid="{00000000-0005-0000-0000-0000FE8C0000}"/>
    <cellStyle name="Separador de milhares 4 2 5 7 3" xfId="35941" xr:uid="{00000000-0005-0000-0000-0000FF8C0000}"/>
    <cellStyle name="Separador de milhares 4 2 5 8" xfId="35942" xr:uid="{00000000-0005-0000-0000-0000008D0000}"/>
    <cellStyle name="Separador de milhares 4 2 5 9" xfId="35943" xr:uid="{00000000-0005-0000-0000-0000018D0000}"/>
    <cellStyle name="Separador de milhares 4 2 6" xfId="35944" xr:uid="{00000000-0005-0000-0000-0000028D0000}"/>
    <cellStyle name="Separador de milhares 4 2 6 2" xfId="35945" xr:uid="{00000000-0005-0000-0000-0000038D0000}"/>
    <cellStyle name="Separador de milhares 4 2 6 2 2" xfId="35946" xr:uid="{00000000-0005-0000-0000-0000048D0000}"/>
    <cellStyle name="Separador de milhares 4 2 6 2 2 2" xfId="35947" xr:uid="{00000000-0005-0000-0000-0000058D0000}"/>
    <cellStyle name="Separador de milhares 4 2 6 2 2 2 2" xfId="35948" xr:uid="{00000000-0005-0000-0000-0000068D0000}"/>
    <cellStyle name="Separador de milhares 4 2 6 2 2 2 3" xfId="35949" xr:uid="{00000000-0005-0000-0000-0000078D0000}"/>
    <cellStyle name="Separador de milhares 4 2 6 2 2 3" xfId="35950" xr:uid="{00000000-0005-0000-0000-0000088D0000}"/>
    <cellStyle name="Separador de milhares 4 2 6 2 2 4" xfId="35951" xr:uid="{00000000-0005-0000-0000-0000098D0000}"/>
    <cellStyle name="Separador de milhares 4 2 6 2 3" xfId="35952" xr:uid="{00000000-0005-0000-0000-00000A8D0000}"/>
    <cellStyle name="Separador de milhares 4 2 6 2 3 2" xfId="35953" xr:uid="{00000000-0005-0000-0000-00000B8D0000}"/>
    <cellStyle name="Separador de milhares 4 2 6 2 3 2 2" xfId="35954" xr:uid="{00000000-0005-0000-0000-00000C8D0000}"/>
    <cellStyle name="Separador de milhares 4 2 6 2 3 2 3" xfId="35955" xr:uid="{00000000-0005-0000-0000-00000D8D0000}"/>
    <cellStyle name="Separador de milhares 4 2 6 2 3 3" xfId="35956" xr:uid="{00000000-0005-0000-0000-00000E8D0000}"/>
    <cellStyle name="Separador de milhares 4 2 6 2 3 4" xfId="35957" xr:uid="{00000000-0005-0000-0000-00000F8D0000}"/>
    <cellStyle name="Separador de milhares 4 2 6 2 4" xfId="35958" xr:uid="{00000000-0005-0000-0000-0000108D0000}"/>
    <cellStyle name="Separador de milhares 4 2 6 2 4 2" xfId="35959" xr:uid="{00000000-0005-0000-0000-0000118D0000}"/>
    <cellStyle name="Separador de milhares 4 2 6 2 4 2 2" xfId="35960" xr:uid="{00000000-0005-0000-0000-0000128D0000}"/>
    <cellStyle name="Separador de milhares 4 2 6 2 4 2 3" xfId="35961" xr:uid="{00000000-0005-0000-0000-0000138D0000}"/>
    <cellStyle name="Separador de milhares 4 2 6 2 4 3" xfId="35962" xr:uid="{00000000-0005-0000-0000-0000148D0000}"/>
    <cellStyle name="Separador de milhares 4 2 6 2 4 4" xfId="35963" xr:uid="{00000000-0005-0000-0000-0000158D0000}"/>
    <cellStyle name="Separador de milhares 4 2 6 2 5" xfId="35964" xr:uid="{00000000-0005-0000-0000-0000168D0000}"/>
    <cellStyle name="Separador de milhares 4 2 6 2 5 2" xfId="35965" xr:uid="{00000000-0005-0000-0000-0000178D0000}"/>
    <cellStyle name="Separador de milhares 4 2 6 2 5 3" xfId="35966" xr:uid="{00000000-0005-0000-0000-0000188D0000}"/>
    <cellStyle name="Separador de milhares 4 2 6 2 6" xfId="35967" xr:uid="{00000000-0005-0000-0000-0000198D0000}"/>
    <cellStyle name="Separador de milhares 4 2 6 2 7" xfId="35968" xr:uid="{00000000-0005-0000-0000-00001A8D0000}"/>
    <cellStyle name="Separador de milhares 4 2 6 3" xfId="35969" xr:uid="{00000000-0005-0000-0000-00001B8D0000}"/>
    <cellStyle name="Separador de milhares 4 2 6 3 2" xfId="35970" xr:uid="{00000000-0005-0000-0000-00001C8D0000}"/>
    <cellStyle name="Separador de milhares 4 2 6 3 2 2" xfId="35971" xr:uid="{00000000-0005-0000-0000-00001D8D0000}"/>
    <cellStyle name="Separador de milhares 4 2 6 3 2 3" xfId="35972" xr:uid="{00000000-0005-0000-0000-00001E8D0000}"/>
    <cellStyle name="Separador de milhares 4 2 6 3 3" xfId="35973" xr:uid="{00000000-0005-0000-0000-00001F8D0000}"/>
    <cellStyle name="Separador de milhares 4 2 6 3 4" xfId="35974" xr:uid="{00000000-0005-0000-0000-0000208D0000}"/>
    <cellStyle name="Separador de milhares 4 2 6 4" xfId="35975" xr:uid="{00000000-0005-0000-0000-0000218D0000}"/>
    <cellStyle name="Separador de milhares 4 2 6 4 2" xfId="35976" xr:uid="{00000000-0005-0000-0000-0000228D0000}"/>
    <cellStyle name="Separador de milhares 4 2 6 4 2 2" xfId="35977" xr:uid="{00000000-0005-0000-0000-0000238D0000}"/>
    <cellStyle name="Separador de milhares 4 2 6 4 2 3" xfId="35978" xr:uid="{00000000-0005-0000-0000-0000248D0000}"/>
    <cellStyle name="Separador de milhares 4 2 6 4 3" xfId="35979" xr:uid="{00000000-0005-0000-0000-0000258D0000}"/>
    <cellStyle name="Separador de milhares 4 2 6 4 4" xfId="35980" xr:uid="{00000000-0005-0000-0000-0000268D0000}"/>
    <cellStyle name="Separador de milhares 4 2 6 5" xfId="35981" xr:uid="{00000000-0005-0000-0000-0000278D0000}"/>
    <cellStyle name="Separador de milhares 4 2 6 5 2" xfId="35982" xr:uid="{00000000-0005-0000-0000-0000288D0000}"/>
    <cellStyle name="Separador de milhares 4 2 6 5 2 2" xfId="35983" xr:uid="{00000000-0005-0000-0000-0000298D0000}"/>
    <cellStyle name="Separador de milhares 4 2 6 5 2 3" xfId="35984" xr:uid="{00000000-0005-0000-0000-00002A8D0000}"/>
    <cellStyle name="Separador de milhares 4 2 6 5 3" xfId="35985" xr:uid="{00000000-0005-0000-0000-00002B8D0000}"/>
    <cellStyle name="Separador de milhares 4 2 6 5 4" xfId="35986" xr:uid="{00000000-0005-0000-0000-00002C8D0000}"/>
    <cellStyle name="Separador de milhares 4 2 6 6" xfId="35987" xr:uid="{00000000-0005-0000-0000-00002D8D0000}"/>
    <cellStyle name="Separador de milhares 4 2 6 6 2" xfId="35988" xr:uid="{00000000-0005-0000-0000-00002E8D0000}"/>
    <cellStyle name="Separador de milhares 4 2 6 6 3" xfId="35989" xr:uid="{00000000-0005-0000-0000-00002F8D0000}"/>
    <cellStyle name="Separador de milhares 4 2 6 7" xfId="35990" xr:uid="{00000000-0005-0000-0000-0000308D0000}"/>
    <cellStyle name="Separador de milhares 4 2 6 8" xfId="35991" xr:uid="{00000000-0005-0000-0000-0000318D0000}"/>
    <cellStyle name="Separador de milhares 4 2 6 9" xfId="35992" xr:uid="{00000000-0005-0000-0000-0000328D0000}"/>
    <cellStyle name="Separador de milhares 4 2 7" xfId="35993" xr:uid="{00000000-0005-0000-0000-0000338D0000}"/>
    <cellStyle name="Separador de milhares 4 2 7 2" xfId="35994" xr:uid="{00000000-0005-0000-0000-0000348D0000}"/>
    <cellStyle name="Separador de milhares 4 2 7 2 2" xfId="35995" xr:uid="{00000000-0005-0000-0000-0000358D0000}"/>
    <cellStyle name="Separador de milhares 4 2 7 2 2 2" xfId="35996" xr:uid="{00000000-0005-0000-0000-0000368D0000}"/>
    <cellStyle name="Separador de milhares 4 2 7 2 2 2 2" xfId="35997" xr:uid="{00000000-0005-0000-0000-0000378D0000}"/>
    <cellStyle name="Separador de milhares 4 2 7 2 2 2 3" xfId="35998" xr:uid="{00000000-0005-0000-0000-0000388D0000}"/>
    <cellStyle name="Separador de milhares 4 2 7 2 2 3" xfId="35999" xr:uid="{00000000-0005-0000-0000-0000398D0000}"/>
    <cellStyle name="Separador de milhares 4 2 7 2 2 4" xfId="36000" xr:uid="{00000000-0005-0000-0000-00003A8D0000}"/>
    <cellStyle name="Separador de milhares 4 2 7 2 3" xfId="36001" xr:uid="{00000000-0005-0000-0000-00003B8D0000}"/>
    <cellStyle name="Separador de milhares 4 2 7 2 3 2" xfId="36002" xr:uid="{00000000-0005-0000-0000-00003C8D0000}"/>
    <cellStyle name="Separador de milhares 4 2 7 2 3 2 2" xfId="36003" xr:uid="{00000000-0005-0000-0000-00003D8D0000}"/>
    <cellStyle name="Separador de milhares 4 2 7 2 3 2 3" xfId="36004" xr:uid="{00000000-0005-0000-0000-00003E8D0000}"/>
    <cellStyle name="Separador de milhares 4 2 7 2 3 3" xfId="36005" xr:uid="{00000000-0005-0000-0000-00003F8D0000}"/>
    <cellStyle name="Separador de milhares 4 2 7 2 3 4" xfId="36006" xr:uid="{00000000-0005-0000-0000-0000408D0000}"/>
    <cellStyle name="Separador de milhares 4 2 7 2 4" xfId="36007" xr:uid="{00000000-0005-0000-0000-0000418D0000}"/>
    <cellStyle name="Separador de milhares 4 2 7 2 4 2" xfId="36008" xr:uid="{00000000-0005-0000-0000-0000428D0000}"/>
    <cellStyle name="Separador de milhares 4 2 7 2 4 2 2" xfId="36009" xr:uid="{00000000-0005-0000-0000-0000438D0000}"/>
    <cellStyle name="Separador de milhares 4 2 7 2 4 2 3" xfId="36010" xr:uid="{00000000-0005-0000-0000-0000448D0000}"/>
    <cellStyle name="Separador de milhares 4 2 7 2 4 3" xfId="36011" xr:uid="{00000000-0005-0000-0000-0000458D0000}"/>
    <cellStyle name="Separador de milhares 4 2 7 2 4 4" xfId="36012" xr:uid="{00000000-0005-0000-0000-0000468D0000}"/>
    <cellStyle name="Separador de milhares 4 2 7 2 5" xfId="36013" xr:uid="{00000000-0005-0000-0000-0000478D0000}"/>
    <cellStyle name="Separador de milhares 4 2 7 2 5 2" xfId="36014" xr:uid="{00000000-0005-0000-0000-0000488D0000}"/>
    <cellStyle name="Separador de milhares 4 2 7 2 5 3" xfId="36015" xr:uid="{00000000-0005-0000-0000-0000498D0000}"/>
    <cellStyle name="Separador de milhares 4 2 7 2 6" xfId="36016" xr:uid="{00000000-0005-0000-0000-00004A8D0000}"/>
    <cellStyle name="Separador de milhares 4 2 7 2 7" xfId="36017" xr:uid="{00000000-0005-0000-0000-00004B8D0000}"/>
    <cellStyle name="Separador de milhares 4 2 7 3" xfId="36018" xr:uid="{00000000-0005-0000-0000-00004C8D0000}"/>
    <cellStyle name="Separador de milhares 4 2 7 3 2" xfId="36019" xr:uid="{00000000-0005-0000-0000-00004D8D0000}"/>
    <cellStyle name="Separador de milhares 4 2 7 3 2 2" xfId="36020" xr:uid="{00000000-0005-0000-0000-00004E8D0000}"/>
    <cellStyle name="Separador de milhares 4 2 7 3 2 3" xfId="36021" xr:uid="{00000000-0005-0000-0000-00004F8D0000}"/>
    <cellStyle name="Separador de milhares 4 2 7 3 3" xfId="36022" xr:uid="{00000000-0005-0000-0000-0000508D0000}"/>
    <cellStyle name="Separador de milhares 4 2 7 3 4" xfId="36023" xr:uid="{00000000-0005-0000-0000-0000518D0000}"/>
    <cellStyle name="Separador de milhares 4 2 7 4" xfId="36024" xr:uid="{00000000-0005-0000-0000-0000528D0000}"/>
    <cellStyle name="Separador de milhares 4 2 7 4 2" xfId="36025" xr:uid="{00000000-0005-0000-0000-0000538D0000}"/>
    <cellStyle name="Separador de milhares 4 2 7 4 2 2" xfId="36026" xr:uid="{00000000-0005-0000-0000-0000548D0000}"/>
    <cellStyle name="Separador de milhares 4 2 7 4 2 3" xfId="36027" xr:uid="{00000000-0005-0000-0000-0000558D0000}"/>
    <cellStyle name="Separador de milhares 4 2 7 4 3" xfId="36028" xr:uid="{00000000-0005-0000-0000-0000568D0000}"/>
    <cellStyle name="Separador de milhares 4 2 7 4 4" xfId="36029" xr:uid="{00000000-0005-0000-0000-0000578D0000}"/>
    <cellStyle name="Separador de milhares 4 2 7 5" xfId="36030" xr:uid="{00000000-0005-0000-0000-0000588D0000}"/>
    <cellStyle name="Separador de milhares 4 2 7 5 2" xfId="36031" xr:uid="{00000000-0005-0000-0000-0000598D0000}"/>
    <cellStyle name="Separador de milhares 4 2 7 5 2 2" xfId="36032" xr:uid="{00000000-0005-0000-0000-00005A8D0000}"/>
    <cellStyle name="Separador de milhares 4 2 7 5 2 3" xfId="36033" xr:uid="{00000000-0005-0000-0000-00005B8D0000}"/>
    <cellStyle name="Separador de milhares 4 2 7 5 3" xfId="36034" xr:uid="{00000000-0005-0000-0000-00005C8D0000}"/>
    <cellStyle name="Separador de milhares 4 2 7 5 4" xfId="36035" xr:uid="{00000000-0005-0000-0000-00005D8D0000}"/>
    <cellStyle name="Separador de milhares 4 2 7 6" xfId="36036" xr:uid="{00000000-0005-0000-0000-00005E8D0000}"/>
    <cellStyle name="Separador de milhares 4 2 7 6 2" xfId="36037" xr:uid="{00000000-0005-0000-0000-00005F8D0000}"/>
    <cellStyle name="Separador de milhares 4 2 7 6 3" xfId="36038" xr:uid="{00000000-0005-0000-0000-0000608D0000}"/>
    <cellStyle name="Separador de milhares 4 2 7 7" xfId="36039" xr:uid="{00000000-0005-0000-0000-0000618D0000}"/>
    <cellStyle name="Separador de milhares 4 2 7 8" xfId="36040" xr:uid="{00000000-0005-0000-0000-0000628D0000}"/>
    <cellStyle name="Separador de milhares 4 2 7 9" xfId="36041" xr:uid="{00000000-0005-0000-0000-0000638D0000}"/>
    <cellStyle name="Separador de milhares 4 2 8" xfId="36042" xr:uid="{00000000-0005-0000-0000-0000648D0000}"/>
    <cellStyle name="Separador de milhares 4 2 8 2" xfId="36043" xr:uid="{00000000-0005-0000-0000-0000658D0000}"/>
    <cellStyle name="Separador de milhares 4 2 8 2 2" xfId="36044" xr:uid="{00000000-0005-0000-0000-0000668D0000}"/>
    <cellStyle name="Separador de milhares 4 2 8 2 2 2" xfId="36045" xr:uid="{00000000-0005-0000-0000-0000678D0000}"/>
    <cellStyle name="Separador de milhares 4 2 8 2 2 2 2" xfId="36046" xr:uid="{00000000-0005-0000-0000-0000688D0000}"/>
    <cellStyle name="Separador de milhares 4 2 8 2 2 2 3" xfId="36047" xr:uid="{00000000-0005-0000-0000-0000698D0000}"/>
    <cellStyle name="Separador de milhares 4 2 8 2 2 3" xfId="36048" xr:uid="{00000000-0005-0000-0000-00006A8D0000}"/>
    <cellStyle name="Separador de milhares 4 2 8 2 2 4" xfId="36049" xr:uid="{00000000-0005-0000-0000-00006B8D0000}"/>
    <cellStyle name="Separador de milhares 4 2 8 2 3" xfId="36050" xr:uid="{00000000-0005-0000-0000-00006C8D0000}"/>
    <cellStyle name="Separador de milhares 4 2 8 2 3 2" xfId="36051" xr:uid="{00000000-0005-0000-0000-00006D8D0000}"/>
    <cellStyle name="Separador de milhares 4 2 8 2 3 2 2" xfId="36052" xr:uid="{00000000-0005-0000-0000-00006E8D0000}"/>
    <cellStyle name="Separador de milhares 4 2 8 2 3 2 3" xfId="36053" xr:uid="{00000000-0005-0000-0000-00006F8D0000}"/>
    <cellStyle name="Separador de milhares 4 2 8 2 3 3" xfId="36054" xr:uid="{00000000-0005-0000-0000-0000708D0000}"/>
    <cellStyle name="Separador de milhares 4 2 8 2 3 4" xfId="36055" xr:uid="{00000000-0005-0000-0000-0000718D0000}"/>
    <cellStyle name="Separador de milhares 4 2 8 2 4" xfId="36056" xr:uid="{00000000-0005-0000-0000-0000728D0000}"/>
    <cellStyle name="Separador de milhares 4 2 8 2 4 2" xfId="36057" xr:uid="{00000000-0005-0000-0000-0000738D0000}"/>
    <cellStyle name="Separador de milhares 4 2 8 2 4 2 2" xfId="36058" xr:uid="{00000000-0005-0000-0000-0000748D0000}"/>
    <cellStyle name="Separador de milhares 4 2 8 2 4 2 3" xfId="36059" xr:uid="{00000000-0005-0000-0000-0000758D0000}"/>
    <cellStyle name="Separador de milhares 4 2 8 2 4 3" xfId="36060" xr:uid="{00000000-0005-0000-0000-0000768D0000}"/>
    <cellStyle name="Separador de milhares 4 2 8 2 4 4" xfId="36061" xr:uid="{00000000-0005-0000-0000-0000778D0000}"/>
    <cellStyle name="Separador de milhares 4 2 8 2 5" xfId="36062" xr:uid="{00000000-0005-0000-0000-0000788D0000}"/>
    <cellStyle name="Separador de milhares 4 2 8 2 5 2" xfId="36063" xr:uid="{00000000-0005-0000-0000-0000798D0000}"/>
    <cellStyle name="Separador de milhares 4 2 8 2 5 3" xfId="36064" xr:uid="{00000000-0005-0000-0000-00007A8D0000}"/>
    <cellStyle name="Separador de milhares 4 2 8 2 6" xfId="36065" xr:uid="{00000000-0005-0000-0000-00007B8D0000}"/>
    <cellStyle name="Separador de milhares 4 2 8 2 7" xfId="36066" xr:uid="{00000000-0005-0000-0000-00007C8D0000}"/>
    <cellStyle name="Separador de milhares 4 2 8 3" xfId="36067" xr:uid="{00000000-0005-0000-0000-00007D8D0000}"/>
    <cellStyle name="Separador de milhares 4 2 8 3 2" xfId="36068" xr:uid="{00000000-0005-0000-0000-00007E8D0000}"/>
    <cellStyle name="Separador de milhares 4 2 8 3 2 2" xfId="36069" xr:uid="{00000000-0005-0000-0000-00007F8D0000}"/>
    <cellStyle name="Separador de milhares 4 2 8 3 2 3" xfId="36070" xr:uid="{00000000-0005-0000-0000-0000808D0000}"/>
    <cellStyle name="Separador de milhares 4 2 8 3 3" xfId="36071" xr:uid="{00000000-0005-0000-0000-0000818D0000}"/>
    <cellStyle name="Separador de milhares 4 2 8 3 4" xfId="36072" xr:uid="{00000000-0005-0000-0000-0000828D0000}"/>
    <cellStyle name="Separador de milhares 4 2 8 4" xfId="36073" xr:uid="{00000000-0005-0000-0000-0000838D0000}"/>
    <cellStyle name="Separador de milhares 4 2 8 4 2" xfId="36074" xr:uid="{00000000-0005-0000-0000-0000848D0000}"/>
    <cellStyle name="Separador de milhares 4 2 8 4 2 2" xfId="36075" xr:uid="{00000000-0005-0000-0000-0000858D0000}"/>
    <cellStyle name="Separador de milhares 4 2 8 4 2 3" xfId="36076" xr:uid="{00000000-0005-0000-0000-0000868D0000}"/>
    <cellStyle name="Separador de milhares 4 2 8 4 3" xfId="36077" xr:uid="{00000000-0005-0000-0000-0000878D0000}"/>
    <cellStyle name="Separador de milhares 4 2 8 4 4" xfId="36078" xr:uid="{00000000-0005-0000-0000-0000888D0000}"/>
    <cellStyle name="Separador de milhares 4 2 8 5" xfId="36079" xr:uid="{00000000-0005-0000-0000-0000898D0000}"/>
    <cellStyle name="Separador de milhares 4 2 8 5 2" xfId="36080" xr:uid="{00000000-0005-0000-0000-00008A8D0000}"/>
    <cellStyle name="Separador de milhares 4 2 8 5 2 2" xfId="36081" xr:uid="{00000000-0005-0000-0000-00008B8D0000}"/>
    <cellStyle name="Separador de milhares 4 2 8 5 2 3" xfId="36082" xr:uid="{00000000-0005-0000-0000-00008C8D0000}"/>
    <cellStyle name="Separador de milhares 4 2 8 5 3" xfId="36083" xr:uid="{00000000-0005-0000-0000-00008D8D0000}"/>
    <cellStyle name="Separador de milhares 4 2 8 5 4" xfId="36084" xr:uid="{00000000-0005-0000-0000-00008E8D0000}"/>
    <cellStyle name="Separador de milhares 4 2 8 6" xfId="36085" xr:uid="{00000000-0005-0000-0000-00008F8D0000}"/>
    <cellStyle name="Separador de milhares 4 2 8 6 2" xfId="36086" xr:uid="{00000000-0005-0000-0000-0000908D0000}"/>
    <cellStyle name="Separador de milhares 4 2 8 6 3" xfId="36087" xr:uid="{00000000-0005-0000-0000-0000918D0000}"/>
    <cellStyle name="Separador de milhares 4 2 8 7" xfId="36088" xr:uid="{00000000-0005-0000-0000-0000928D0000}"/>
    <cellStyle name="Separador de milhares 4 2 8 8" xfId="36089" xr:uid="{00000000-0005-0000-0000-0000938D0000}"/>
    <cellStyle name="Separador de milhares 4 2 8 9" xfId="36090" xr:uid="{00000000-0005-0000-0000-0000948D0000}"/>
    <cellStyle name="Separador de milhares 4 2 9" xfId="36091" xr:uid="{00000000-0005-0000-0000-0000958D0000}"/>
    <cellStyle name="Separador de milhares 4 2 9 2" xfId="36092" xr:uid="{00000000-0005-0000-0000-0000968D0000}"/>
    <cellStyle name="Separador de milhares 4 2 9 2 2" xfId="36093" xr:uid="{00000000-0005-0000-0000-0000978D0000}"/>
    <cellStyle name="Separador de milhares 4 2 9 2 2 2" xfId="36094" xr:uid="{00000000-0005-0000-0000-0000988D0000}"/>
    <cellStyle name="Separador de milhares 4 2 9 2 2 2 2" xfId="36095" xr:uid="{00000000-0005-0000-0000-0000998D0000}"/>
    <cellStyle name="Separador de milhares 4 2 9 2 2 2 3" xfId="36096" xr:uid="{00000000-0005-0000-0000-00009A8D0000}"/>
    <cellStyle name="Separador de milhares 4 2 9 2 2 3" xfId="36097" xr:uid="{00000000-0005-0000-0000-00009B8D0000}"/>
    <cellStyle name="Separador de milhares 4 2 9 2 2 4" xfId="36098" xr:uid="{00000000-0005-0000-0000-00009C8D0000}"/>
    <cellStyle name="Separador de milhares 4 2 9 2 3" xfId="36099" xr:uid="{00000000-0005-0000-0000-00009D8D0000}"/>
    <cellStyle name="Separador de milhares 4 2 9 2 3 2" xfId="36100" xr:uid="{00000000-0005-0000-0000-00009E8D0000}"/>
    <cellStyle name="Separador de milhares 4 2 9 2 3 2 2" xfId="36101" xr:uid="{00000000-0005-0000-0000-00009F8D0000}"/>
    <cellStyle name="Separador de milhares 4 2 9 2 3 2 3" xfId="36102" xr:uid="{00000000-0005-0000-0000-0000A08D0000}"/>
    <cellStyle name="Separador de milhares 4 2 9 2 3 3" xfId="36103" xr:uid="{00000000-0005-0000-0000-0000A18D0000}"/>
    <cellStyle name="Separador de milhares 4 2 9 2 3 4" xfId="36104" xr:uid="{00000000-0005-0000-0000-0000A28D0000}"/>
    <cellStyle name="Separador de milhares 4 2 9 2 4" xfId="36105" xr:uid="{00000000-0005-0000-0000-0000A38D0000}"/>
    <cellStyle name="Separador de milhares 4 2 9 2 4 2" xfId="36106" xr:uid="{00000000-0005-0000-0000-0000A48D0000}"/>
    <cellStyle name="Separador de milhares 4 2 9 2 4 2 2" xfId="36107" xr:uid="{00000000-0005-0000-0000-0000A58D0000}"/>
    <cellStyle name="Separador de milhares 4 2 9 2 4 2 3" xfId="36108" xr:uid="{00000000-0005-0000-0000-0000A68D0000}"/>
    <cellStyle name="Separador de milhares 4 2 9 2 4 3" xfId="36109" xr:uid="{00000000-0005-0000-0000-0000A78D0000}"/>
    <cellStyle name="Separador de milhares 4 2 9 2 4 4" xfId="36110" xr:uid="{00000000-0005-0000-0000-0000A88D0000}"/>
    <cellStyle name="Separador de milhares 4 2 9 2 5" xfId="36111" xr:uid="{00000000-0005-0000-0000-0000A98D0000}"/>
    <cellStyle name="Separador de milhares 4 2 9 2 5 2" xfId="36112" xr:uid="{00000000-0005-0000-0000-0000AA8D0000}"/>
    <cellStyle name="Separador de milhares 4 2 9 2 5 3" xfId="36113" xr:uid="{00000000-0005-0000-0000-0000AB8D0000}"/>
    <cellStyle name="Separador de milhares 4 2 9 2 6" xfId="36114" xr:uid="{00000000-0005-0000-0000-0000AC8D0000}"/>
    <cellStyle name="Separador de milhares 4 2 9 2 7" xfId="36115" xr:uid="{00000000-0005-0000-0000-0000AD8D0000}"/>
    <cellStyle name="Separador de milhares 4 2 9 3" xfId="36116" xr:uid="{00000000-0005-0000-0000-0000AE8D0000}"/>
    <cellStyle name="Separador de milhares 4 2 9 3 2" xfId="36117" xr:uid="{00000000-0005-0000-0000-0000AF8D0000}"/>
    <cellStyle name="Separador de milhares 4 2 9 3 2 2" xfId="36118" xr:uid="{00000000-0005-0000-0000-0000B08D0000}"/>
    <cellStyle name="Separador de milhares 4 2 9 3 2 3" xfId="36119" xr:uid="{00000000-0005-0000-0000-0000B18D0000}"/>
    <cellStyle name="Separador de milhares 4 2 9 3 3" xfId="36120" xr:uid="{00000000-0005-0000-0000-0000B28D0000}"/>
    <cellStyle name="Separador de milhares 4 2 9 3 4" xfId="36121" xr:uid="{00000000-0005-0000-0000-0000B38D0000}"/>
    <cellStyle name="Separador de milhares 4 2 9 4" xfId="36122" xr:uid="{00000000-0005-0000-0000-0000B48D0000}"/>
    <cellStyle name="Separador de milhares 4 2 9 4 2" xfId="36123" xr:uid="{00000000-0005-0000-0000-0000B58D0000}"/>
    <cellStyle name="Separador de milhares 4 2 9 4 2 2" xfId="36124" xr:uid="{00000000-0005-0000-0000-0000B68D0000}"/>
    <cellStyle name="Separador de milhares 4 2 9 4 2 3" xfId="36125" xr:uid="{00000000-0005-0000-0000-0000B78D0000}"/>
    <cellStyle name="Separador de milhares 4 2 9 4 3" xfId="36126" xr:uid="{00000000-0005-0000-0000-0000B88D0000}"/>
    <cellStyle name="Separador de milhares 4 2 9 4 4" xfId="36127" xr:uid="{00000000-0005-0000-0000-0000B98D0000}"/>
    <cellStyle name="Separador de milhares 4 2 9 5" xfId="36128" xr:uid="{00000000-0005-0000-0000-0000BA8D0000}"/>
    <cellStyle name="Separador de milhares 4 2 9 5 2" xfId="36129" xr:uid="{00000000-0005-0000-0000-0000BB8D0000}"/>
    <cellStyle name="Separador de milhares 4 2 9 5 2 2" xfId="36130" xr:uid="{00000000-0005-0000-0000-0000BC8D0000}"/>
    <cellStyle name="Separador de milhares 4 2 9 5 2 3" xfId="36131" xr:uid="{00000000-0005-0000-0000-0000BD8D0000}"/>
    <cellStyle name="Separador de milhares 4 2 9 5 3" xfId="36132" xr:uid="{00000000-0005-0000-0000-0000BE8D0000}"/>
    <cellStyle name="Separador de milhares 4 2 9 5 4" xfId="36133" xr:uid="{00000000-0005-0000-0000-0000BF8D0000}"/>
    <cellStyle name="Separador de milhares 4 2 9 6" xfId="36134" xr:uid="{00000000-0005-0000-0000-0000C08D0000}"/>
    <cellStyle name="Separador de milhares 4 2 9 6 2" xfId="36135" xr:uid="{00000000-0005-0000-0000-0000C18D0000}"/>
    <cellStyle name="Separador de milhares 4 2 9 6 3" xfId="36136" xr:uid="{00000000-0005-0000-0000-0000C28D0000}"/>
    <cellStyle name="Separador de milhares 4 2 9 7" xfId="36137" xr:uid="{00000000-0005-0000-0000-0000C38D0000}"/>
    <cellStyle name="Separador de milhares 4 2 9 8" xfId="36138" xr:uid="{00000000-0005-0000-0000-0000C48D0000}"/>
    <cellStyle name="Separador de milhares 4 2 9 9" xfId="36139" xr:uid="{00000000-0005-0000-0000-0000C58D0000}"/>
    <cellStyle name="Separador de milhares 4 20" xfId="36140" xr:uid="{00000000-0005-0000-0000-0000C68D0000}"/>
    <cellStyle name="Separador de milhares 4 21" xfId="36141" xr:uid="{00000000-0005-0000-0000-0000C78D0000}"/>
    <cellStyle name="Separador de milhares 4 22" xfId="43920" xr:uid="{00000000-0005-0000-0000-0000C88D0000}"/>
    <cellStyle name="Separador de milhares 4 3" xfId="36142" xr:uid="{00000000-0005-0000-0000-0000C98D0000}"/>
    <cellStyle name="Separador de milhares 4 3 10" xfId="36143" xr:uid="{00000000-0005-0000-0000-0000CA8D0000}"/>
    <cellStyle name="Separador de milhares 4 3 10 2" xfId="36144" xr:uid="{00000000-0005-0000-0000-0000CB8D0000}"/>
    <cellStyle name="Separador de milhares 4 3 10 2 2" xfId="36145" xr:uid="{00000000-0005-0000-0000-0000CC8D0000}"/>
    <cellStyle name="Separador de milhares 4 3 10 2 2 2" xfId="36146" xr:uid="{00000000-0005-0000-0000-0000CD8D0000}"/>
    <cellStyle name="Separador de milhares 4 3 10 2 2 2 2" xfId="36147" xr:uid="{00000000-0005-0000-0000-0000CE8D0000}"/>
    <cellStyle name="Separador de milhares 4 3 10 2 2 2 3" xfId="36148" xr:uid="{00000000-0005-0000-0000-0000CF8D0000}"/>
    <cellStyle name="Separador de milhares 4 3 10 2 2 3" xfId="36149" xr:uid="{00000000-0005-0000-0000-0000D08D0000}"/>
    <cellStyle name="Separador de milhares 4 3 10 2 2 4" xfId="36150" xr:uid="{00000000-0005-0000-0000-0000D18D0000}"/>
    <cellStyle name="Separador de milhares 4 3 10 2 3" xfId="36151" xr:uid="{00000000-0005-0000-0000-0000D28D0000}"/>
    <cellStyle name="Separador de milhares 4 3 10 2 3 2" xfId="36152" xr:uid="{00000000-0005-0000-0000-0000D38D0000}"/>
    <cellStyle name="Separador de milhares 4 3 10 2 3 2 2" xfId="36153" xr:uid="{00000000-0005-0000-0000-0000D48D0000}"/>
    <cellStyle name="Separador de milhares 4 3 10 2 3 2 3" xfId="36154" xr:uid="{00000000-0005-0000-0000-0000D58D0000}"/>
    <cellStyle name="Separador de milhares 4 3 10 2 3 3" xfId="36155" xr:uid="{00000000-0005-0000-0000-0000D68D0000}"/>
    <cellStyle name="Separador de milhares 4 3 10 2 3 4" xfId="36156" xr:uid="{00000000-0005-0000-0000-0000D78D0000}"/>
    <cellStyle name="Separador de milhares 4 3 10 2 4" xfId="36157" xr:uid="{00000000-0005-0000-0000-0000D88D0000}"/>
    <cellStyle name="Separador de milhares 4 3 10 2 4 2" xfId="36158" xr:uid="{00000000-0005-0000-0000-0000D98D0000}"/>
    <cellStyle name="Separador de milhares 4 3 10 2 4 2 2" xfId="36159" xr:uid="{00000000-0005-0000-0000-0000DA8D0000}"/>
    <cellStyle name="Separador de milhares 4 3 10 2 4 2 3" xfId="36160" xr:uid="{00000000-0005-0000-0000-0000DB8D0000}"/>
    <cellStyle name="Separador de milhares 4 3 10 2 4 3" xfId="36161" xr:uid="{00000000-0005-0000-0000-0000DC8D0000}"/>
    <cellStyle name="Separador de milhares 4 3 10 2 4 4" xfId="36162" xr:uid="{00000000-0005-0000-0000-0000DD8D0000}"/>
    <cellStyle name="Separador de milhares 4 3 10 2 5" xfId="36163" xr:uid="{00000000-0005-0000-0000-0000DE8D0000}"/>
    <cellStyle name="Separador de milhares 4 3 10 2 5 2" xfId="36164" xr:uid="{00000000-0005-0000-0000-0000DF8D0000}"/>
    <cellStyle name="Separador de milhares 4 3 10 2 5 3" xfId="36165" xr:uid="{00000000-0005-0000-0000-0000E08D0000}"/>
    <cellStyle name="Separador de milhares 4 3 10 2 6" xfId="36166" xr:uid="{00000000-0005-0000-0000-0000E18D0000}"/>
    <cellStyle name="Separador de milhares 4 3 10 2 7" xfId="36167" xr:uid="{00000000-0005-0000-0000-0000E28D0000}"/>
    <cellStyle name="Separador de milhares 4 3 10 2 8" xfId="36168" xr:uid="{00000000-0005-0000-0000-0000E38D0000}"/>
    <cellStyle name="Separador de milhares 4 3 10 3" xfId="36169" xr:uid="{00000000-0005-0000-0000-0000E48D0000}"/>
    <cellStyle name="Separador de milhares 4 3 10 3 2" xfId="36170" xr:uid="{00000000-0005-0000-0000-0000E58D0000}"/>
    <cellStyle name="Separador de milhares 4 3 10 3 2 2" xfId="36171" xr:uid="{00000000-0005-0000-0000-0000E68D0000}"/>
    <cellStyle name="Separador de milhares 4 3 10 3 2 3" xfId="36172" xr:uid="{00000000-0005-0000-0000-0000E78D0000}"/>
    <cellStyle name="Separador de milhares 4 3 10 3 3" xfId="36173" xr:uid="{00000000-0005-0000-0000-0000E88D0000}"/>
    <cellStyle name="Separador de milhares 4 3 10 3 4" xfId="36174" xr:uid="{00000000-0005-0000-0000-0000E98D0000}"/>
    <cellStyle name="Separador de milhares 4 3 10 4" xfId="36175" xr:uid="{00000000-0005-0000-0000-0000EA8D0000}"/>
    <cellStyle name="Separador de milhares 4 3 10 4 2" xfId="36176" xr:uid="{00000000-0005-0000-0000-0000EB8D0000}"/>
    <cellStyle name="Separador de milhares 4 3 10 4 2 2" xfId="36177" xr:uid="{00000000-0005-0000-0000-0000EC8D0000}"/>
    <cellStyle name="Separador de milhares 4 3 10 4 2 3" xfId="36178" xr:uid="{00000000-0005-0000-0000-0000ED8D0000}"/>
    <cellStyle name="Separador de milhares 4 3 10 4 3" xfId="36179" xr:uid="{00000000-0005-0000-0000-0000EE8D0000}"/>
    <cellStyle name="Separador de milhares 4 3 10 4 4" xfId="36180" xr:uid="{00000000-0005-0000-0000-0000EF8D0000}"/>
    <cellStyle name="Separador de milhares 4 3 10 5" xfId="36181" xr:uid="{00000000-0005-0000-0000-0000F08D0000}"/>
    <cellStyle name="Separador de milhares 4 3 10 5 2" xfId="36182" xr:uid="{00000000-0005-0000-0000-0000F18D0000}"/>
    <cellStyle name="Separador de milhares 4 3 10 5 2 2" xfId="36183" xr:uid="{00000000-0005-0000-0000-0000F28D0000}"/>
    <cellStyle name="Separador de milhares 4 3 10 5 2 3" xfId="36184" xr:uid="{00000000-0005-0000-0000-0000F38D0000}"/>
    <cellStyle name="Separador de milhares 4 3 10 5 3" xfId="36185" xr:uid="{00000000-0005-0000-0000-0000F48D0000}"/>
    <cellStyle name="Separador de milhares 4 3 10 5 4" xfId="36186" xr:uid="{00000000-0005-0000-0000-0000F58D0000}"/>
    <cellStyle name="Separador de milhares 4 3 10 6" xfId="36187" xr:uid="{00000000-0005-0000-0000-0000F68D0000}"/>
    <cellStyle name="Separador de milhares 4 3 10 6 2" xfId="36188" xr:uid="{00000000-0005-0000-0000-0000F78D0000}"/>
    <cellStyle name="Separador de milhares 4 3 10 6 3" xfId="36189" xr:uid="{00000000-0005-0000-0000-0000F88D0000}"/>
    <cellStyle name="Separador de milhares 4 3 10 7" xfId="36190" xr:uid="{00000000-0005-0000-0000-0000F98D0000}"/>
    <cellStyle name="Separador de milhares 4 3 10 8" xfId="36191" xr:uid="{00000000-0005-0000-0000-0000FA8D0000}"/>
    <cellStyle name="Separador de milhares 4 3 10 9" xfId="36192" xr:uid="{00000000-0005-0000-0000-0000FB8D0000}"/>
    <cellStyle name="Separador de milhares 4 3 11" xfId="36193" xr:uid="{00000000-0005-0000-0000-0000FC8D0000}"/>
    <cellStyle name="Separador de milhares 4 3 11 2" xfId="36194" xr:uid="{00000000-0005-0000-0000-0000FD8D0000}"/>
    <cellStyle name="Separador de milhares 4 3 11 2 2" xfId="36195" xr:uid="{00000000-0005-0000-0000-0000FE8D0000}"/>
    <cellStyle name="Separador de milhares 4 3 11 2 2 2" xfId="36196" xr:uid="{00000000-0005-0000-0000-0000FF8D0000}"/>
    <cellStyle name="Separador de milhares 4 3 11 2 2 3" xfId="36197" xr:uid="{00000000-0005-0000-0000-0000008E0000}"/>
    <cellStyle name="Separador de milhares 4 3 11 2 3" xfId="36198" xr:uid="{00000000-0005-0000-0000-0000018E0000}"/>
    <cellStyle name="Separador de milhares 4 3 11 2 4" xfId="36199" xr:uid="{00000000-0005-0000-0000-0000028E0000}"/>
    <cellStyle name="Separador de milhares 4 3 11 3" xfId="36200" xr:uid="{00000000-0005-0000-0000-0000038E0000}"/>
    <cellStyle name="Separador de milhares 4 3 11 3 2" xfId="36201" xr:uid="{00000000-0005-0000-0000-0000048E0000}"/>
    <cellStyle name="Separador de milhares 4 3 11 3 2 2" xfId="36202" xr:uid="{00000000-0005-0000-0000-0000058E0000}"/>
    <cellStyle name="Separador de milhares 4 3 11 3 2 3" xfId="36203" xr:uid="{00000000-0005-0000-0000-0000068E0000}"/>
    <cellStyle name="Separador de milhares 4 3 11 3 3" xfId="36204" xr:uid="{00000000-0005-0000-0000-0000078E0000}"/>
    <cellStyle name="Separador de milhares 4 3 11 3 4" xfId="36205" xr:uid="{00000000-0005-0000-0000-0000088E0000}"/>
    <cellStyle name="Separador de milhares 4 3 11 4" xfId="36206" xr:uid="{00000000-0005-0000-0000-0000098E0000}"/>
    <cellStyle name="Separador de milhares 4 3 11 4 2" xfId="36207" xr:uid="{00000000-0005-0000-0000-00000A8E0000}"/>
    <cellStyle name="Separador de milhares 4 3 11 4 2 2" xfId="36208" xr:uid="{00000000-0005-0000-0000-00000B8E0000}"/>
    <cellStyle name="Separador de milhares 4 3 11 4 2 3" xfId="36209" xr:uid="{00000000-0005-0000-0000-00000C8E0000}"/>
    <cellStyle name="Separador de milhares 4 3 11 4 3" xfId="36210" xr:uid="{00000000-0005-0000-0000-00000D8E0000}"/>
    <cellStyle name="Separador de milhares 4 3 11 4 4" xfId="36211" xr:uid="{00000000-0005-0000-0000-00000E8E0000}"/>
    <cellStyle name="Separador de milhares 4 3 11 5" xfId="36212" xr:uid="{00000000-0005-0000-0000-00000F8E0000}"/>
    <cellStyle name="Separador de milhares 4 3 11 5 2" xfId="36213" xr:uid="{00000000-0005-0000-0000-0000108E0000}"/>
    <cellStyle name="Separador de milhares 4 3 11 5 3" xfId="36214" xr:uid="{00000000-0005-0000-0000-0000118E0000}"/>
    <cellStyle name="Separador de milhares 4 3 11 6" xfId="36215" xr:uid="{00000000-0005-0000-0000-0000128E0000}"/>
    <cellStyle name="Separador de milhares 4 3 11 7" xfId="36216" xr:uid="{00000000-0005-0000-0000-0000138E0000}"/>
    <cellStyle name="Separador de milhares 4 3 12" xfId="36217" xr:uid="{00000000-0005-0000-0000-0000148E0000}"/>
    <cellStyle name="Separador de milhares 4 3 12 2" xfId="36218" xr:uid="{00000000-0005-0000-0000-0000158E0000}"/>
    <cellStyle name="Separador de milhares 4 3 12 2 2" xfId="36219" xr:uid="{00000000-0005-0000-0000-0000168E0000}"/>
    <cellStyle name="Separador de milhares 4 3 12 2 3" xfId="36220" xr:uid="{00000000-0005-0000-0000-0000178E0000}"/>
    <cellStyle name="Separador de milhares 4 3 12 3" xfId="36221" xr:uid="{00000000-0005-0000-0000-0000188E0000}"/>
    <cellStyle name="Separador de milhares 4 3 12 4" xfId="36222" xr:uid="{00000000-0005-0000-0000-0000198E0000}"/>
    <cellStyle name="Separador de milhares 4 3 13" xfId="36223" xr:uid="{00000000-0005-0000-0000-00001A8E0000}"/>
    <cellStyle name="Separador de milhares 4 3 13 2" xfId="36224" xr:uid="{00000000-0005-0000-0000-00001B8E0000}"/>
    <cellStyle name="Separador de milhares 4 3 13 2 2" xfId="36225" xr:uid="{00000000-0005-0000-0000-00001C8E0000}"/>
    <cellStyle name="Separador de milhares 4 3 13 2 3" xfId="36226" xr:uid="{00000000-0005-0000-0000-00001D8E0000}"/>
    <cellStyle name="Separador de milhares 4 3 13 3" xfId="36227" xr:uid="{00000000-0005-0000-0000-00001E8E0000}"/>
    <cellStyle name="Separador de milhares 4 3 13 4" xfId="36228" xr:uid="{00000000-0005-0000-0000-00001F8E0000}"/>
    <cellStyle name="Separador de milhares 4 3 14" xfId="36229" xr:uid="{00000000-0005-0000-0000-0000208E0000}"/>
    <cellStyle name="Separador de milhares 4 3 14 2" xfId="36230" xr:uid="{00000000-0005-0000-0000-0000218E0000}"/>
    <cellStyle name="Separador de milhares 4 3 14 2 2" xfId="36231" xr:uid="{00000000-0005-0000-0000-0000228E0000}"/>
    <cellStyle name="Separador de milhares 4 3 14 2 3" xfId="36232" xr:uid="{00000000-0005-0000-0000-0000238E0000}"/>
    <cellStyle name="Separador de milhares 4 3 14 3" xfId="36233" xr:uid="{00000000-0005-0000-0000-0000248E0000}"/>
    <cellStyle name="Separador de milhares 4 3 14 4" xfId="36234" xr:uid="{00000000-0005-0000-0000-0000258E0000}"/>
    <cellStyle name="Separador de milhares 4 3 15" xfId="36235" xr:uid="{00000000-0005-0000-0000-0000268E0000}"/>
    <cellStyle name="Separador de milhares 4 3 15 2" xfId="36236" xr:uid="{00000000-0005-0000-0000-0000278E0000}"/>
    <cellStyle name="Separador de milhares 4 3 15 3" xfId="36237" xr:uid="{00000000-0005-0000-0000-0000288E0000}"/>
    <cellStyle name="Separador de milhares 4 3 16" xfId="36238" xr:uid="{00000000-0005-0000-0000-0000298E0000}"/>
    <cellStyle name="Separador de milhares 4 3 17" xfId="36239" xr:uid="{00000000-0005-0000-0000-00002A8E0000}"/>
    <cellStyle name="Separador de milhares 4 3 18" xfId="36240" xr:uid="{00000000-0005-0000-0000-00002B8E0000}"/>
    <cellStyle name="Separador de milhares 4 3 19" xfId="36241" xr:uid="{00000000-0005-0000-0000-00002C8E0000}"/>
    <cellStyle name="Separador de milhares 4 3 2" xfId="36242" xr:uid="{00000000-0005-0000-0000-00002D8E0000}"/>
    <cellStyle name="Separador de milhares 4 3 2 10" xfId="36243" xr:uid="{00000000-0005-0000-0000-00002E8E0000}"/>
    <cellStyle name="Separador de milhares 4 3 2 11" xfId="36244" xr:uid="{00000000-0005-0000-0000-00002F8E0000}"/>
    <cellStyle name="Separador de milhares 4 3 2 12" xfId="36245" xr:uid="{00000000-0005-0000-0000-0000308E0000}"/>
    <cellStyle name="Separador de milhares 4 3 2 2" xfId="36246" xr:uid="{00000000-0005-0000-0000-0000318E0000}"/>
    <cellStyle name="Separador de milhares 4 3 2 2 10" xfId="36247" xr:uid="{00000000-0005-0000-0000-0000328E0000}"/>
    <cellStyle name="Separador de milhares 4 3 2 2 2" xfId="36248" xr:uid="{00000000-0005-0000-0000-0000338E0000}"/>
    <cellStyle name="Separador de milhares 4 3 2 2 2 2" xfId="36249" xr:uid="{00000000-0005-0000-0000-0000348E0000}"/>
    <cellStyle name="Separador de milhares 4 3 2 2 2 2 2" xfId="36250" xr:uid="{00000000-0005-0000-0000-0000358E0000}"/>
    <cellStyle name="Separador de milhares 4 3 2 2 2 2 2 2" xfId="36251" xr:uid="{00000000-0005-0000-0000-0000368E0000}"/>
    <cellStyle name="Separador de milhares 4 3 2 2 2 2 2 3" xfId="36252" xr:uid="{00000000-0005-0000-0000-0000378E0000}"/>
    <cellStyle name="Separador de milhares 4 3 2 2 2 2 3" xfId="36253" xr:uid="{00000000-0005-0000-0000-0000388E0000}"/>
    <cellStyle name="Separador de milhares 4 3 2 2 2 2 4" xfId="36254" xr:uid="{00000000-0005-0000-0000-0000398E0000}"/>
    <cellStyle name="Separador de milhares 4 3 2 2 2 3" xfId="36255" xr:uid="{00000000-0005-0000-0000-00003A8E0000}"/>
    <cellStyle name="Separador de milhares 4 3 2 2 2 3 2" xfId="36256" xr:uid="{00000000-0005-0000-0000-00003B8E0000}"/>
    <cellStyle name="Separador de milhares 4 3 2 2 2 3 2 2" xfId="36257" xr:uid="{00000000-0005-0000-0000-00003C8E0000}"/>
    <cellStyle name="Separador de milhares 4 3 2 2 2 3 2 3" xfId="36258" xr:uid="{00000000-0005-0000-0000-00003D8E0000}"/>
    <cellStyle name="Separador de milhares 4 3 2 2 2 3 3" xfId="36259" xr:uid="{00000000-0005-0000-0000-00003E8E0000}"/>
    <cellStyle name="Separador de milhares 4 3 2 2 2 3 4" xfId="36260" xr:uid="{00000000-0005-0000-0000-00003F8E0000}"/>
    <cellStyle name="Separador de milhares 4 3 2 2 2 4" xfId="36261" xr:uid="{00000000-0005-0000-0000-0000408E0000}"/>
    <cellStyle name="Separador de milhares 4 3 2 2 2 4 2" xfId="36262" xr:uid="{00000000-0005-0000-0000-0000418E0000}"/>
    <cellStyle name="Separador de milhares 4 3 2 2 2 4 2 2" xfId="36263" xr:uid="{00000000-0005-0000-0000-0000428E0000}"/>
    <cellStyle name="Separador de milhares 4 3 2 2 2 4 2 3" xfId="36264" xr:uid="{00000000-0005-0000-0000-0000438E0000}"/>
    <cellStyle name="Separador de milhares 4 3 2 2 2 4 3" xfId="36265" xr:uid="{00000000-0005-0000-0000-0000448E0000}"/>
    <cellStyle name="Separador de milhares 4 3 2 2 2 4 4" xfId="36266" xr:uid="{00000000-0005-0000-0000-0000458E0000}"/>
    <cellStyle name="Separador de milhares 4 3 2 2 2 5" xfId="36267" xr:uid="{00000000-0005-0000-0000-0000468E0000}"/>
    <cellStyle name="Separador de milhares 4 3 2 2 2 5 2" xfId="36268" xr:uid="{00000000-0005-0000-0000-0000478E0000}"/>
    <cellStyle name="Separador de milhares 4 3 2 2 2 5 3" xfId="36269" xr:uid="{00000000-0005-0000-0000-0000488E0000}"/>
    <cellStyle name="Separador de milhares 4 3 2 2 2 6" xfId="36270" xr:uid="{00000000-0005-0000-0000-0000498E0000}"/>
    <cellStyle name="Separador de milhares 4 3 2 2 2 7" xfId="36271" xr:uid="{00000000-0005-0000-0000-00004A8E0000}"/>
    <cellStyle name="Separador de milhares 4 3 2 2 3" xfId="36272" xr:uid="{00000000-0005-0000-0000-00004B8E0000}"/>
    <cellStyle name="Separador de milhares 4 3 2 2 4" xfId="36273" xr:uid="{00000000-0005-0000-0000-00004C8E0000}"/>
    <cellStyle name="Separador de milhares 4 3 2 2 4 2" xfId="36274" xr:uid="{00000000-0005-0000-0000-00004D8E0000}"/>
    <cellStyle name="Separador de milhares 4 3 2 2 4 2 2" xfId="36275" xr:uid="{00000000-0005-0000-0000-00004E8E0000}"/>
    <cellStyle name="Separador de milhares 4 3 2 2 4 2 3" xfId="36276" xr:uid="{00000000-0005-0000-0000-00004F8E0000}"/>
    <cellStyle name="Separador de milhares 4 3 2 2 4 3" xfId="36277" xr:uid="{00000000-0005-0000-0000-0000508E0000}"/>
    <cellStyle name="Separador de milhares 4 3 2 2 4 4" xfId="36278" xr:uid="{00000000-0005-0000-0000-0000518E0000}"/>
    <cellStyle name="Separador de milhares 4 3 2 2 5" xfId="36279" xr:uid="{00000000-0005-0000-0000-0000528E0000}"/>
    <cellStyle name="Separador de milhares 4 3 2 2 5 2" xfId="36280" xr:uid="{00000000-0005-0000-0000-0000538E0000}"/>
    <cellStyle name="Separador de milhares 4 3 2 2 5 2 2" xfId="36281" xr:uid="{00000000-0005-0000-0000-0000548E0000}"/>
    <cellStyle name="Separador de milhares 4 3 2 2 5 2 3" xfId="36282" xr:uid="{00000000-0005-0000-0000-0000558E0000}"/>
    <cellStyle name="Separador de milhares 4 3 2 2 5 3" xfId="36283" xr:uid="{00000000-0005-0000-0000-0000568E0000}"/>
    <cellStyle name="Separador de milhares 4 3 2 2 5 4" xfId="36284" xr:uid="{00000000-0005-0000-0000-0000578E0000}"/>
    <cellStyle name="Separador de milhares 4 3 2 2 6" xfId="36285" xr:uid="{00000000-0005-0000-0000-0000588E0000}"/>
    <cellStyle name="Separador de milhares 4 3 2 2 6 2" xfId="36286" xr:uid="{00000000-0005-0000-0000-0000598E0000}"/>
    <cellStyle name="Separador de milhares 4 3 2 2 6 2 2" xfId="36287" xr:uid="{00000000-0005-0000-0000-00005A8E0000}"/>
    <cellStyle name="Separador de milhares 4 3 2 2 6 2 3" xfId="36288" xr:uid="{00000000-0005-0000-0000-00005B8E0000}"/>
    <cellStyle name="Separador de milhares 4 3 2 2 6 3" xfId="36289" xr:uid="{00000000-0005-0000-0000-00005C8E0000}"/>
    <cellStyle name="Separador de milhares 4 3 2 2 6 4" xfId="36290" xr:uid="{00000000-0005-0000-0000-00005D8E0000}"/>
    <cellStyle name="Separador de milhares 4 3 2 2 7" xfId="36291" xr:uid="{00000000-0005-0000-0000-00005E8E0000}"/>
    <cellStyle name="Separador de milhares 4 3 2 2 7 2" xfId="36292" xr:uid="{00000000-0005-0000-0000-00005F8E0000}"/>
    <cellStyle name="Separador de milhares 4 3 2 2 7 3" xfId="36293" xr:uid="{00000000-0005-0000-0000-0000608E0000}"/>
    <cellStyle name="Separador de milhares 4 3 2 2 8" xfId="36294" xr:uid="{00000000-0005-0000-0000-0000618E0000}"/>
    <cellStyle name="Separador de milhares 4 3 2 2 9" xfId="36295" xr:uid="{00000000-0005-0000-0000-0000628E0000}"/>
    <cellStyle name="Separador de milhares 4 3 2 3" xfId="36296" xr:uid="{00000000-0005-0000-0000-0000638E0000}"/>
    <cellStyle name="Separador de milhares 4 3 2 3 2" xfId="36297" xr:uid="{00000000-0005-0000-0000-0000648E0000}"/>
    <cellStyle name="Separador de milhares 4 3 2 3 2 2" xfId="36298" xr:uid="{00000000-0005-0000-0000-0000658E0000}"/>
    <cellStyle name="Separador de milhares 4 3 2 3 3" xfId="36299" xr:uid="{00000000-0005-0000-0000-0000668E0000}"/>
    <cellStyle name="Separador de milhares 4 3 2 3 3 2" xfId="36300" xr:uid="{00000000-0005-0000-0000-0000678E0000}"/>
    <cellStyle name="Separador de milhares 4 3 2 3 3 2 2" xfId="36301" xr:uid="{00000000-0005-0000-0000-0000688E0000}"/>
    <cellStyle name="Separador de milhares 4 3 2 3 3 2 3" xfId="36302" xr:uid="{00000000-0005-0000-0000-0000698E0000}"/>
    <cellStyle name="Separador de milhares 4 3 2 3 3 3" xfId="36303" xr:uid="{00000000-0005-0000-0000-00006A8E0000}"/>
    <cellStyle name="Separador de milhares 4 3 2 3 3 4" xfId="36304" xr:uid="{00000000-0005-0000-0000-00006B8E0000}"/>
    <cellStyle name="Separador de milhares 4 3 2 3 4" xfId="36305" xr:uid="{00000000-0005-0000-0000-00006C8E0000}"/>
    <cellStyle name="Separador de milhares 4 3 2 3 4 2" xfId="36306" xr:uid="{00000000-0005-0000-0000-00006D8E0000}"/>
    <cellStyle name="Separador de milhares 4 3 2 3 4 2 2" xfId="36307" xr:uid="{00000000-0005-0000-0000-00006E8E0000}"/>
    <cellStyle name="Separador de milhares 4 3 2 3 4 2 3" xfId="36308" xr:uid="{00000000-0005-0000-0000-00006F8E0000}"/>
    <cellStyle name="Separador de milhares 4 3 2 3 4 3" xfId="36309" xr:uid="{00000000-0005-0000-0000-0000708E0000}"/>
    <cellStyle name="Separador de milhares 4 3 2 3 4 4" xfId="36310" xr:uid="{00000000-0005-0000-0000-0000718E0000}"/>
    <cellStyle name="Separador de milhares 4 3 2 3 5" xfId="36311" xr:uid="{00000000-0005-0000-0000-0000728E0000}"/>
    <cellStyle name="Separador de milhares 4 3 2 3 5 2" xfId="36312" xr:uid="{00000000-0005-0000-0000-0000738E0000}"/>
    <cellStyle name="Separador de milhares 4 3 2 3 5 2 2" xfId="36313" xr:uid="{00000000-0005-0000-0000-0000748E0000}"/>
    <cellStyle name="Separador de milhares 4 3 2 3 5 2 3" xfId="36314" xr:uid="{00000000-0005-0000-0000-0000758E0000}"/>
    <cellStyle name="Separador de milhares 4 3 2 3 5 3" xfId="36315" xr:uid="{00000000-0005-0000-0000-0000768E0000}"/>
    <cellStyle name="Separador de milhares 4 3 2 3 5 4" xfId="36316" xr:uid="{00000000-0005-0000-0000-0000778E0000}"/>
    <cellStyle name="Separador de milhares 4 3 2 3 6" xfId="36317" xr:uid="{00000000-0005-0000-0000-0000788E0000}"/>
    <cellStyle name="Separador de milhares 4 3 2 3 6 2" xfId="36318" xr:uid="{00000000-0005-0000-0000-0000798E0000}"/>
    <cellStyle name="Separador de milhares 4 3 2 3 6 3" xfId="36319" xr:uid="{00000000-0005-0000-0000-00007A8E0000}"/>
    <cellStyle name="Separador de milhares 4 3 2 3 7" xfId="36320" xr:uid="{00000000-0005-0000-0000-00007B8E0000}"/>
    <cellStyle name="Separador de milhares 4 3 2 3 8" xfId="36321" xr:uid="{00000000-0005-0000-0000-00007C8E0000}"/>
    <cellStyle name="Separador de milhares 4 3 2 4" xfId="36322" xr:uid="{00000000-0005-0000-0000-00007D8E0000}"/>
    <cellStyle name="Separador de milhares 4 3 2 4 2" xfId="36323" xr:uid="{00000000-0005-0000-0000-00007E8E0000}"/>
    <cellStyle name="Separador de milhares 4 3 2 4 2 2" xfId="36324" xr:uid="{00000000-0005-0000-0000-00007F8E0000}"/>
    <cellStyle name="Separador de milhares 4 3 2 4 2 2 2" xfId="36325" xr:uid="{00000000-0005-0000-0000-0000808E0000}"/>
    <cellStyle name="Separador de milhares 4 3 2 4 2 2 3" xfId="36326" xr:uid="{00000000-0005-0000-0000-0000818E0000}"/>
    <cellStyle name="Separador de milhares 4 3 2 4 2 3" xfId="36327" xr:uid="{00000000-0005-0000-0000-0000828E0000}"/>
    <cellStyle name="Separador de milhares 4 3 2 4 2 4" xfId="36328" xr:uid="{00000000-0005-0000-0000-0000838E0000}"/>
    <cellStyle name="Separador de milhares 4 3 2 4 3" xfId="36329" xr:uid="{00000000-0005-0000-0000-0000848E0000}"/>
    <cellStyle name="Separador de milhares 4 3 2 4 3 2" xfId="36330" xr:uid="{00000000-0005-0000-0000-0000858E0000}"/>
    <cellStyle name="Separador de milhares 4 3 2 4 3 2 2" xfId="36331" xr:uid="{00000000-0005-0000-0000-0000868E0000}"/>
    <cellStyle name="Separador de milhares 4 3 2 4 3 2 3" xfId="36332" xr:uid="{00000000-0005-0000-0000-0000878E0000}"/>
    <cellStyle name="Separador de milhares 4 3 2 4 3 3" xfId="36333" xr:uid="{00000000-0005-0000-0000-0000888E0000}"/>
    <cellStyle name="Separador de milhares 4 3 2 4 3 4" xfId="36334" xr:uid="{00000000-0005-0000-0000-0000898E0000}"/>
    <cellStyle name="Separador de milhares 4 3 2 4 4" xfId="36335" xr:uid="{00000000-0005-0000-0000-00008A8E0000}"/>
    <cellStyle name="Separador de milhares 4 3 2 4 4 2" xfId="36336" xr:uid="{00000000-0005-0000-0000-00008B8E0000}"/>
    <cellStyle name="Separador de milhares 4 3 2 4 4 2 2" xfId="36337" xr:uid="{00000000-0005-0000-0000-00008C8E0000}"/>
    <cellStyle name="Separador de milhares 4 3 2 4 4 2 3" xfId="36338" xr:uid="{00000000-0005-0000-0000-00008D8E0000}"/>
    <cellStyle name="Separador de milhares 4 3 2 4 4 3" xfId="36339" xr:uid="{00000000-0005-0000-0000-00008E8E0000}"/>
    <cellStyle name="Separador de milhares 4 3 2 4 4 4" xfId="36340" xr:uid="{00000000-0005-0000-0000-00008F8E0000}"/>
    <cellStyle name="Separador de milhares 4 3 2 4 5" xfId="36341" xr:uid="{00000000-0005-0000-0000-0000908E0000}"/>
    <cellStyle name="Separador de milhares 4 3 2 4 5 2" xfId="36342" xr:uid="{00000000-0005-0000-0000-0000918E0000}"/>
    <cellStyle name="Separador de milhares 4 3 2 4 5 3" xfId="36343" xr:uid="{00000000-0005-0000-0000-0000928E0000}"/>
    <cellStyle name="Separador de milhares 4 3 2 4 6" xfId="36344" xr:uid="{00000000-0005-0000-0000-0000938E0000}"/>
    <cellStyle name="Separador de milhares 4 3 2 4 7" xfId="36345" xr:uid="{00000000-0005-0000-0000-0000948E0000}"/>
    <cellStyle name="Separador de milhares 4 3 2 4 8" xfId="36346" xr:uid="{00000000-0005-0000-0000-0000958E0000}"/>
    <cellStyle name="Separador de milhares 4 3 2 5" xfId="36347" xr:uid="{00000000-0005-0000-0000-0000968E0000}"/>
    <cellStyle name="Separador de milhares 4 3 2 6" xfId="36348" xr:uid="{00000000-0005-0000-0000-0000978E0000}"/>
    <cellStyle name="Separador de milhares 4 3 2 6 2" xfId="36349" xr:uid="{00000000-0005-0000-0000-0000988E0000}"/>
    <cellStyle name="Separador de milhares 4 3 2 6 2 2" xfId="36350" xr:uid="{00000000-0005-0000-0000-0000998E0000}"/>
    <cellStyle name="Separador de milhares 4 3 2 6 2 3" xfId="36351" xr:uid="{00000000-0005-0000-0000-00009A8E0000}"/>
    <cellStyle name="Separador de milhares 4 3 2 6 3" xfId="36352" xr:uid="{00000000-0005-0000-0000-00009B8E0000}"/>
    <cellStyle name="Separador de milhares 4 3 2 6 4" xfId="36353" xr:uid="{00000000-0005-0000-0000-00009C8E0000}"/>
    <cellStyle name="Separador de milhares 4 3 2 7" xfId="36354" xr:uid="{00000000-0005-0000-0000-00009D8E0000}"/>
    <cellStyle name="Separador de milhares 4 3 2 7 2" xfId="36355" xr:uid="{00000000-0005-0000-0000-00009E8E0000}"/>
    <cellStyle name="Separador de milhares 4 3 2 7 2 2" xfId="36356" xr:uid="{00000000-0005-0000-0000-00009F8E0000}"/>
    <cellStyle name="Separador de milhares 4 3 2 7 2 3" xfId="36357" xr:uid="{00000000-0005-0000-0000-0000A08E0000}"/>
    <cellStyle name="Separador de milhares 4 3 2 7 3" xfId="36358" xr:uid="{00000000-0005-0000-0000-0000A18E0000}"/>
    <cellStyle name="Separador de milhares 4 3 2 7 4" xfId="36359" xr:uid="{00000000-0005-0000-0000-0000A28E0000}"/>
    <cellStyle name="Separador de milhares 4 3 2 8" xfId="36360" xr:uid="{00000000-0005-0000-0000-0000A38E0000}"/>
    <cellStyle name="Separador de milhares 4 3 2 8 2" xfId="36361" xr:uid="{00000000-0005-0000-0000-0000A48E0000}"/>
    <cellStyle name="Separador de milhares 4 3 2 8 2 2" xfId="36362" xr:uid="{00000000-0005-0000-0000-0000A58E0000}"/>
    <cellStyle name="Separador de milhares 4 3 2 8 2 3" xfId="36363" xr:uid="{00000000-0005-0000-0000-0000A68E0000}"/>
    <cellStyle name="Separador de milhares 4 3 2 8 3" xfId="36364" xr:uid="{00000000-0005-0000-0000-0000A78E0000}"/>
    <cellStyle name="Separador de milhares 4 3 2 8 4" xfId="36365" xr:uid="{00000000-0005-0000-0000-0000A88E0000}"/>
    <cellStyle name="Separador de milhares 4 3 2 9" xfId="36366" xr:uid="{00000000-0005-0000-0000-0000A98E0000}"/>
    <cellStyle name="Separador de milhares 4 3 2 9 2" xfId="36367" xr:uid="{00000000-0005-0000-0000-0000AA8E0000}"/>
    <cellStyle name="Separador de milhares 4 3 2 9 3" xfId="36368" xr:uid="{00000000-0005-0000-0000-0000AB8E0000}"/>
    <cellStyle name="Separador de milhares 4 3 20" xfId="36369" xr:uid="{00000000-0005-0000-0000-0000AC8E0000}"/>
    <cellStyle name="Separador de milhares 4 3 21" xfId="36370" xr:uid="{00000000-0005-0000-0000-0000AD8E0000}"/>
    <cellStyle name="Separador de milhares 4 3 22" xfId="36371" xr:uid="{00000000-0005-0000-0000-0000AE8E0000}"/>
    <cellStyle name="Separador de milhares 4 3 3" xfId="36372" xr:uid="{00000000-0005-0000-0000-0000AF8E0000}"/>
    <cellStyle name="Separador de milhares 4 3 3 10" xfId="36373" xr:uid="{00000000-0005-0000-0000-0000B08E0000}"/>
    <cellStyle name="Separador de milhares 4 3 3 2" xfId="36374" xr:uid="{00000000-0005-0000-0000-0000B18E0000}"/>
    <cellStyle name="Separador de milhares 4 3 3 2 2" xfId="36375" xr:uid="{00000000-0005-0000-0000-0000B28E0000}"/>
    <cellStyle name="Separador de milhares 4 3 3 2 2 2" xfId="36376" xr:uid="{00000000-0005-0000-0000-0000B38E0000}"/>
    <cellStyle name="Separador de milhares 4 3 3 2 2 2 2" xfId="36377" xr:uid="{00000000-0005-0000-0000-0000B48E0000}"/>
    <cellStyle name="Separador de milhares 4 3 3 2 2 2 2 2" xfId="36378" xr:uid="{00000000-0005-0000-0000-0000B58E0000}"/>
    <cellStyle name="Separador de milhares 4 3 3 2 2 2 2 3" xfId="36379" xr:uid="{00000000-0005-0000-0000-0000B68E0000}"/>
    <cellStyle name="Separador de milhares 4 3 3 2 2 2 3" xfId="36380" xr:uid="{00000000-0005-0000-0000-0000B78E0000}"/>
    <cellStyle name="Separador de milhares 4 3 3 2 2 2 4" xfId="36381" xr:uid="{00000000-0005-0000-0000-0000B88E0000}"/>
    <cellStyle name="Separador de milhares 4 3 3 2 2 3" xfId="36382" xr:uid="{00000000-0005-0000-0000-0000B98E0000}"/>
    <cellStyle name="Separador de milhares 4 3 3 2 2 3 2" xfId="36383" xr:uid="{00000000-0005-0000-0000-0000BA8E0000}"/>
    <cellStyle name="Separador de milhares 4 3 3 2 2 3 2 2" xfId="36384" xr:uid="{00000000-0005-0000-0000-0000BB8E0000}"/>
    <cellStyle name="Separador de milhares 4 3 3 2 2 3 2 3" xfId="36385" xr:uid="{00000000-0005-0000-0000-0000BC8E0000}"/>
    <cellStyle name="Separador de milhares 4 3 3 2 2 3 3" xfId="36386" xr:uid="{00000000-0005-0000-0000-0000BD8E0000}"/>
    <cellStyle name="Separador de milhares 4 3 3 2 2 3 4" xfId="36387" xr:uid="{00000000-0005-0000-0000-0000BE8E0000}"/>
    <cellStyle name="Separador de milhares 4 3 3 2 2 4" xfId="36388" xr:uid="{00000000-0005-0000-0000-0000BF8E0000}"/>
    <cellStyle name="Separador de milhares 4 3 3 2 2 4 2" xfId="36389" xr:uid="{00000000-0005-0000-0000-0000C08E0000}"/>
    <cellStyle name="Separador de milhares 4 3 3 2 2 4 2 2" xfId="36390" xr:uid="{00000000-0005-0000-0000-0000C18E0000}"/>
    <cellStyle name="Separador de milhares 4 3 3 2 2 4 2 3" xfId="36391" xr:uid="{00000000-0005-0000-0000-0000C28E0000}"/>
    <cellStyle name="Separador de milhares 4 3 3 2 2 4 3" xfId="36392" xr:uid="{00000000-0005-0000-0000-0000C38E0000}"/>
    <cellStyle name="Separador de milhares 4 3 3 2 2 4 4" xfId="36393" xr:uid="{00000000-0005-0000-0000-0000C48E0000}"/>
    <cellStyle name="Separador de milhares 4 3 3 2 2 5" xfId="36394" xr:uid="{00000000-0005-0000-0000-0000C58E0000}"/>
    <cellStyle name="Separador de milhares 4 3 3 2 2 5 2" xfId="36395" xr:uid="{00000000-0005-0000-0000-0000C68E0000}"/>
    <cellStyle name="Separador de milhares 4 3 3 2 2 5 3" xfId="36396" xr:uid="{00000000-0005-0000-0000-0000C78E0000}"/>
    <cellStyle name="Separador de milhares 4 3 3 2 2 6" xfId="36397" xr:uid="{00000000-0005-0000-0000-0000C88E0000}"/>
    <cellStyle name="Separador de milhares 4 3 3 2 2 7" xfId="36398" xr:uid="{00000000-0005-0000-0000-0000C98E0000}"/>
    <cellStyle name="Separador de milhares 4 3 3 2 3" xfId="36399" xr:uid="{00000000-0005-0000-0000-0000CA8E0000}"/>
    <cellStyle name="Separador de milhares 4 3 3 2 3 2" xfId="36400" xr:uid="{00000000-0005-0000-0000-0000CB8E0000}"/>
    <cellStyle name="Separador de milhares 4 3 3 2 3 2 2" xfId="36401" xr:uid="{00000000-0005-0000-0000-0000CC8E0000}"/>
    <cellStyle name="Separador de milhares 4 3 3 2 3 2 3" xfId="36402" xr:uid="{00000000-0005-0000-0000-0000CD8E0000}"/>
    <cellStyle name="Separador de milhares 4 3 3 2 3 3" xfId="36403" xr:uid="{00000000-0005-0000-0000-0000CE8E0000}"/>
    <cellStyle name="Separador de milhares 4 3 3 2 3 4" xfId="36404" xr:uid="{00000000-0005-0000-0000-0000CF8E0000}"/>
    <cellStyle name="Separador de milhares 4 3 3 2 4" xfId="36405" xr:uid="{00000000-0005-0000-0000-0000D08E0000}"/>
    <cellStyle name="Separador de milhares 4 3 3 2 4 2" xfId="36406" xr:uid="{00000000-0005-0000-0000-0000D18E0000}"/>
    <cellStyle name="Separador de milhares 4 3 3 2 4 2 2" xfId="36407" xr:uid="{00000000-0005-0000-0000-0000D28E0000}"/>
    <cellStyle name="Separador de milhares 4 3 3 2 4 2 3" xfId="36408" xr:uid="{00000000-0005-0000-0000-0000D38E0000}"/>
    <cellStyle name="Separador de milhares 4 3 3 2 4 3" xfId="36409" xr:uid="{00000000-0005-0000-0000-0000D48E0000}"/>
    <cellStyle name="Separador de milhares 4 3 3 2 4 4" xfId="36410" xr:uid="{00000000-0005-0000-0000-0000D58E0000}"/>
    <cellStyle name="Separador de milhares 4 3 3 2 5" xfId="36411" xr:uid="{00000000-0005-0000-0000-0000D68E0000}"/>
    <cellStyle name="Separador de milhares 4 3 3 2 5 2" xfId="36412" xr:uid="{00000000-0005-0000-0000-0000D78E0000}"/>
    <cellStyle name="Separador de milhares 4 3 3 2 5 2 2" xfId="36413" xr:uid="{00000000-0005-0000-0000-0000D88E0000}"/>
    <cellStyle name="Separador de milhares 4 3 3 2 5 2 3" xfId="36414" xr:uid="{00000000-0005-0000-0000-0000D98E0000}"/>
    <cellStyle name="Separador de milhares 4 3 3 2 5 3" xfId="36415" xr:uid="{00000000-0005-0000-0000-0000DA8E0000}"/>
    <cellStyle name="Separador de milhares 4 3 3 2 5 4" xfId="36416" xr:uid="{00000000-0005-0000-0000-0000DB8E0000}"/>
    <cellStyle name="Separador de milhares 4 3 3 2 6" xfId="36417" xr:uid="{00000000-0005-0000-0000-0000DC8E0000}"/>
    <cellStyle name="Separador de milhares 4 3 3 2 6 2" xfId="36418" xr:uid="{00000000-0005-0000-0000-0000DD8E0000}"/>
    <cellStyle name="Separador de milhares 4 3 3 2 6 3" xfId="36419" xr:uid="{00000000-0005-0000-0000-0000DE8E0000}"/>
    <cellStyle name="Separador de milhares 4 3 3 2 7" xfId="36420" xr:uid="{00000000-0005-0000-0000-0000DF8E0000}"/>
    <cellStyle name="Separador de milhares 4 3 3 2 8" xfId="36421" xr:uid="{00000000-0005-0000-0000-0000E08E0000}"/>
    <cellStyle name="Separador de milhares 4 3 3 2 9" xfId="36422" xr:uid="{00000000-0005-0000-0000-0000E18E0000}"/>
    <cellStyle name="Separador de milhares 4 3 3 3" xfId="36423" xr:uid="{00000000-0005-0000-0000-0000E28E0000}"/>
    <cellStyle name="Separador de milhares 4 3 3 3 2" xfId="36424" xr:uid="{00000000-0005-0000-0000-0000E38E0000}"/>
    <cellStyle name="Separador de milhares 4 3 3 3 2 2" xfId="36425" xr:uid="{00000000-0005-0000-0000-0000E48E0000}"/>
    <cellStyle name="Separador de milhares 4 3 3 3 2 2 2" xfId="36426" xr:uid="{00000000-0005-0000-0000-0000E58E0000}"/>
    <cellStyle name="Separador de milhares 4 3 3 3 2 2 3" xfId="36427" xr:uid="{00000000-0005-0000-0000-0000E68E0000}"/>
    <cellStyle name="Separador de milhares 4 3 3 3 2 3" xfId="36428" xr:uid="{00000000-0005-0000-0000-0000E78E0000}"/>
    <cellStyle name="Separador de milhares 4 3 3 3 2 4" xfId="36429" xr:uid="{00000000-0005-0000-0000-0000E88E0000}"/>
    <cellStyle name="Separador de milhares 4 3 3 3 3" xfId="36430" xr:uid="{00000000-0005-0000-0000-0000E98E0000}"/>
    <cellStyle name="Separador de milhares 4 3 3 3 3 2" xfId="36431" xr:uid="{00000000-0005-0000-0000-0000EA8E0000}"/>
    <cellStyle name="Separador de milhares 4 3 3 3 3 2 2" xfId="36432" xr:uid="{00000000-0005-0000-0000-0000EB8E0000}"/>
    <cellStyle name="Separador de milhares 4 3 3 3 3 2 3" xfId="36433" xr:uid="{00000000-0005-0000-0000-0000EC8E0000}"/>
    <cellStyle name="Separador de milhares 4 3 3 3 3 3" xfId="36434" xr:uid="{00000000-0005-0000-0000-0000ED8E0000}"/>
    <cellStyle name="Separador de milhares 4 3 3 3 3 4" xfId="36435" xr:uid="{00000000-0005-0000-0000-0000EE8E0000}"/>
    <cellStyle name="Separador de milhares 4 3 3 3 4" xfId="36436" xr:uid="{00000000-0005-0000-0000-0000EF8E0000}"/>
    <cellStyle name="Separador de milhares 4 3 3 3 4 2" xfId="36437" xr:uid="{00000000-0005-0000-0000-0000F08E0000}"/>
    <cellStyle name="Separador de milhares 4 3 3 3 4 2 2" xfId="36438" xr:uid="{00000000-0005-0000-0000-0000F18E0000}"/>
    <cellStyle name="Separador de milhares 4 3 3 3 4 2 3" xfId="36439" xr:uid="{00000000-0005-0000-0000-0000F28E0000}"/>
    <cellStyle name="Separador de milhares 4 3 3 3 4 3" xfId="36440" xr:uid="{00000000-0005-0000-0000-0000F38E0000}"/>
    <cellStyle name="Separador de milhares 4 3 3 3 4 4" xfId="36441" xr:uid="{00000000-0005-0000-0000-0000F48E0000}"/>
    <cellStyle name="Separador de milhares 4 3 3 3 5" xfId="36442" xr:uid="{00000000-0005-0000-0000-0000F58E0000}"/>
    <cellStyle name="Separador de milhares 4 3 3 3 5 2" xfId="36443" xr:uid="{00000000-0005-0000-0000-0000F68E0000}"/>
    <cellStyle name="Separador de milhares 4 3 3 3 5 3" xfId="36444" xr:uid="{00000000-0005-0000-0000-0000F78E0000}"/>
    <cellStyle name="Separador de milhares 4 3 3 3 6" xfId="36445" xr:uid="{00000000-0005-0000-0000-0000F88E0000}"/>
    <cellStyle name="Separador de milhares 4 3 3 3 7" xfId="36446" xr:uid="{00000000-0005-0000-0000-0000F98E0000}"/>
    <cellStyle name="Separador de milhares 4 3 3 3 8" xfId="36447" xr:uid="{00000000-0005-0000-0000-0000FA8E0000}"/>
    <cellStyle name="Separador de milhares 4 3 3 4" xfId="36448" xr:uid="{00000000-0005-0000-0000-0000FB8E0000}"/>
    <cellStyle name="Separador de milhares 4 3 3 4 2" xfId="36449" xr:uid="{00000000-0005-0000-0000-0000FC8E0000}"/>
    <cellStyle name="Separador de milhares 4 3 3 4 2 2" xfId="36450" xr:uid="{00000000-0005-0000-0000-0000FD8E0000}"/>
    <cellStyle name="Separador de milhares 4 3 3 4 2 3" xfId="36451" xr:uid="{00000000-0005-0000-0000-0000FE8E0000}"/>
    <cellStyle name="Separador de milhares 4 3 3 4 3" xfId="36452" xr:uid="{00000000-0005-0000-0000-0000FF8E0000}"/>
    <cellStyle name="Separador de milhares 4 3 3 4 4" xfId="36453" xr:uid="{00000000-0005-0000-0000-0000008F0000}"/>
    <cellStyle name="Separador de milhares 4 3 3 5" xfId="36454" xr:uid="{00000000-0005-0000-0000-0000018F0000}"/>
    <cellStyle name="Separador de milhares 4 3 3 5 2" xfId="36455" xr:uid="{00000000-0005-0000-0000-0000028F0000}"/>
    <cellStyle name="Separador de milhares 4 3 3 5 2 2" xfId="36456" xr:uid="{00000000-0005-0000-0000-0000038F0000}"/>
    <cellStyle name="Separador de milhares 4 3 3 5 2 3" xfId="36457" xr:uid="{00000000-0005-0000-0000-0000048F0000}"/>
    <cellStyle name="Separador de milhares 4 3 3 5 3" xfId="36458" xr:uid="{00000000-0005-0000-0000-0000058F0000}"/>
    <cellStyle name="Separador de milhares 4 3 3 5 4" xfId="36459" xr:uid="{00000000-0005-0000-0000-0000068F0000}"/>
    <cellStyle name="Separador de milhares 4 3 3 6" xfId="36460" xr:uid="{00000000-0005-0000-0000-0000078F0000}"/>
    <cellStyle name="Separador de milhares 4 3 3 6 2" xfId="36461" xr:uid="{00000000-0005-0000-0000-0000088F0000}"/>
    <cellStyle name="Separador de milhares 4 3 3 6 2 2" xfId="36462" xr:uid="{00000000-0005-0000-0000-0000098F0000}"/>
    <cellStyle name="Separador de milhares 4 3 3 6 2 3" xfId="36463" xr:uid="{00000000-0005-0000-0000-00000A8F0000}"/>
    <cellStyle name="Separador de milhares 4 3 3 6 3" xfId="36464" xr:uid="{00000000-0005-0000-0000-00000B8F0000}"/>
    <cellStyle name="Separador de milhares 4 3 3 6 4" xfId="36465" xr:uid="{00000000-0005-0000-0000-00000C8F0000}"/>
    <cellStyle name="Separador de milhares 4 3 3 7" xfId="36466" xr:uid="{00000000-0005-0000-0000-00000D8F0000}"/>
    <cellStyle name="Separador de milhares 4 3 3 7 2" xfId="36467" xr:uid="{00000000-0005-0000-0000-00000E8F0000}"/>
    <cellStyle name="Separador de milhares 4 3 3 7 3" xfId="36468" xr:uid="{00000000-0005-0000-0000-00000F8F0000}"/>
    <cellStyle name="Separador de milhares 4 3 3 8" xfId="36469" xr:uid="{00000000-0005-0000-0000-0000108F0000}"/>
    <cellStyle name="Separador de milhares 4 3 3 9" xfId="36470" xr:uid="{00000000-0005-0000-0000-0000118F0000}"/>
    <cellStyle name="Separador de milhares 4 3 4" xfId="36471" xr:uid="{00000000-0005-0000-0000-0000128F0000}"/>
    <cellStyle name="Separador de milhares 4 3 4 10" xfId="36472" xr:uid="{00000000-0005-0000-0000-0000138F0000}"/>
    <cellStyle name="Separador de milhares 4 3 4 11" xfId="36473" xr:uid="{00000000-0005-0000-0000-0000148F0000}"/>
    <cellStyle name="Separador de milhares 4 3 4 2" xfId="36474" xr:uid="{00000000-0005-0000-0000-0000158F0000}"/>
    <cellStyle name="Separador de milhares 4 3 4 2 2" xfId="36475" xr:uid="{00000000-0005-0000-0000-0000168F0000}"/>
    <cellStyle name="Separador de milhares 4 3 4 2 2 2" xfId="36476" xr:uid="{00000000-0005-0000-0000-0000178F0000}"/>
    <cellStyle name="Separador de milhares 4 3 4 2 2 2 2" xfId="36477" xr:uid="{00000000-0005-0000-0000-0000188F0000}"/>
    <cellStyle name="Separador de milhares 4 3 4 2 2 2 2 2" xfId="36478" xr:uid="{00000000-0005-0000-0000-0000198F0000}"/>
    <cellStyle name="Separador de milhares 4 3 4 2 2 2 2 3" xfId="36479" xr:uid="{00000000-0005-0000-0000-00001A8F0000}"/>
    <cellStyle name="Separador de milhares 4 3 4 2 2 2 3" xfId="36480" xr:uid="{00000000-0005-0000-0000-00001B8F0000}"/>
    <cellStyle name="Separador de milhares 4 3 4 2 2 2 4" xfId="36481" xr:uid="{00000000-0005-0000-0000-00001C8F0000}"/>
    <cellStyle name="Separador de milhares 4 3 4 2 2 3" xfId="36482" xr:uid="{00000000-0005-0000-0000-00001D8F0000}"/>
    <cellStyle name="Separador de milhares 4 3 4 2 2 3 2" xfId="36483" xr:uid="{00000000-0005-0000-0000-00001E8F0000}"/>
    <cellStyle name="Separador de milhares 4 3 4 2 2 3 2 2" xfId="36484" xr:uid="{00000000-0005-0000-0000-00001F8F0000}"/>
    <cellStyle name="Separador de milhares 4 3 4 2 2 3 2 3" xfId="36485" xr:uid="{00000000-0005-0000-0000-0000208F0000}"/>
    <cellStyle name="Separador de milhares 4 3 4 2 2 3 3" xfId="36486" xr:uid="{00000000-0005-0000-0000-0000218F0000}"/>
    <cellStyle name="Separador de milhares 4 3 4 2 2 3 4" xfId="36487" xr:uid="{00000000-0005-0000-0000-0000228F0000}"/>
    <cellStyle name="Separador de milhares 4 3 4 2 2 4" xfId="36488" xr:uid="{00000000-0005-0000-0000-0000238F0000}"/>
    <cellStyle name="Separador de milhares 4 3 4 2 2 4 2" xfId="36489" xr:uid="{00000000-0005-0000-0000-0000248F0000}"/>
    <cellStyle name="Separador de milhares 4 3 4 2 2 4 2 2" xfId="36490" xr:uid="{00000000-0005-0000-0000-0000258F0000}"/>
    <cellStyle name="Separador de milhares 4 3 4 2 2 4 2 3" xfId="36491" xr:uid="{00000000-0005-0000-0000-0000268F0000}"/>
    <cellStyle name="Separador de milhares 4 3 4 2 2 4 3" xfId="36492" xr:uid="{00000000-0005-0000-0000-0000278F0000}"/>
    <cellStyle name="Separador de milhares 4 3 4 2 2 4 4" xfId="36493" xr:uid="{00000000-0005-0000-0000-0000288F0000}"/>
    <cellStyle name="Separador de milhares 4 3 4 2 2 5" xfId="36494" xr:uid="{00000000-0005-0000-0000-0000298F0000}"/>
    <cellStyle name="Separador de milhares 4 3 4 2 2 5 2" xfId="36495" xr:uid="{00000000-0005-0000-0000-00002A8F0000}"/>
    <cellStyle name="Separador de milhares 4 3 4 2 2 5 3" xfId="36496" xr:uid="{00000000-0005-0000-0000-00002B8F0000}"/>
    <cellStyle name="Separador de milhares 4 3 4 2 2 6" xfId="36497" xr:uid="{00000000-0005-0000-0000-00002C8F0000}"/>
    <cellStyle name="Separador de milhares 4 3 4 2 2 7" xfId="36498" xr:uid="{00000000-0005-0000-0000-00002D8F0000}"/>
    <cellStyle name="Separador de milhares 4 3 4 2 3" xfId="36499" xr:uid="{00000000-0005-0000-0000-00002E8F0000}"/>
    <cellStyle name="Separador de milhares 4 3 4 2 3 2" xfId="36500" xr:uid="{00000000-0005-0000-0000-00002F8F0000}"/>
    <cellStyle name="Separador de milhares 4 3 4 2 3 2 2" xfId="36501" xr:uid="{00000000-0005-0000-0000-0000308F0000}"/>
    <cellStyle name="Separador de milhares 4 3 4 2 3 2 3" xfId="36502" xr:uid="{00000000-0005-0000-0000-0000318F0000}"/>
    <cellStyle name="Separador de milhares 4 3 4 2 3 3" xfId="36503" xr:uid="{00000000-0005-0000-0000-0000328F0000}"/>
    <cellStyle name="Separador de milhares 4 3 4 2 3 4" xfId="36504" xr:uid="{00000000-0005-0000-0000-0000338F0000}"/>
    <cellStyle name="Separador de milhares 4 3 4 2 4" xfId="36505" xr:uid="{00000000-0005-0000-0000-0000348F0000}"/>
    <cellStyle name="Separador de milhares 4 3 4 2 4 2" xfId="36506" xr:uid="{00000000-0005-0000-0000-0000358F0000}"/>
    <cellStyle name="Separador de milhares 4 3 4 2 4 2 2" xfId="36507" xr:uid="{00000000-0005-0000-0000-0000368F0000}"/>
    <cellStyle name="Separador de milhares 4 3 4 2 4 2 3" xfId="36508" xr:uid="{00000000-0005-0000-0000-0000378F0000}"/>
    <cellStyle name="Separador de milhares 4 3 4 2 4 3" xfId="36509" xr:uid="{00000000-0005-0000-0000-0000388F0000}"/>
    <cellStyle name="Separador de milhares 4 3 4 2 4 4" xfId="36510" xr:uid="{00000000-0005-0000-0000-0000398F0000}"/>
    <cellStyle name="Separador de milhares 4 3 4 2 5" xfId="36511" xr:uid="{00000000-0005-0000-0000-00003A8F0000}"/>
    <cellStyle name="Separador de milhares 4 3 4 2 5 2" xfId="36512" xr:uid="{00000000-0005-0000-0000-00003B8F0000}"/>
    <cellStyle name="Separador de milhares 4 3 4 2 5 2 2" xfId="36513" xr:uid="{00000000-0005-0000-0000-00003C8F0000}"/>
    <cellStyle name="Separador de milhares 4 3 4 2 5 2 3" xfId="36514" xr:uid="{00000000-0005-0000-0000-00003D8F0000}"/>
    <cellStyle name="Separador de milhares 4 3 4 2 5 3" xfId="36515" xr:uid="{00000000-0005-0000-0000-00003E8F0000}"/>
    <cellStyle name="Separador de milhares 4 3 4 2 5 4" xfId="36516" xr:uid="{00000000-0005-0000-0000-00003F8F0000}"/>
    <cellStyle name="Separador de milhares 4 3 4 2 6" xfId="36517" xr:uid="{00000000-0005-0000-0000-0000408F0000}"/>
    <cellStyle name="Separador de milhares 4 3 4 2 6 2" xfId="36518" xr:uid="{00000000-0005-0000-0000-0000418F0000}"/>
    <cellStyle name="Separador de milhares 4 3 4 2 6 3" xfId="36519" xr:uid="{00000000-0005-0000-0000-0000428F0000}"/>
    <cellStyle name="Separador de milhares 4 3 4 2 7" xfId="36520" xr:uid="{00000000-0005-0000-0000-0000438F0000}"/>
    <cellStyle name="Separador de milhares 4 3 4 2 8" xfId="36521" xr:uid="{00000000-0005-0000-0000-0000448F0000}"/>
    <cellStyle name="Separador de milhares 4 3 4 2 9" xfId="36522" xr:uid="{00000000-0005-0000-0000-0000458F0000}"/>
    <cellStyle name="Separador de milhares 4 3 4 3" xfId="36523" xr:uid="{00000000-0005-0000-0000-0000468F0000}"/>
    <cellStyle name="Separador de milhares 4 3 4 3 2" xfId="36524" xr:uid="{00000000-0005-0000-0000-0000478F0000}"/>
    <cellStyle name="Separador de milhares 4 3 4 3 2 2" xfId="36525" xr:uid="{00000000-0005-0000-0000-0000488F0000}"/>
    <cellStyle name="Separador de milhares 4 3 4 3 2 2 2" xfId="36526" xr:uid="{00000000-0005-0000-0000-0000498F0000}"/>
    <cellStyle name="Separador de milhares 4 3 4 3 2 2 3" xfId="36527" xr:uid="{00000000-0005-0000-0000-00004A8F0000}"/>
    <cellStyle name="Separador de milhares 4 3 4 3 2 3" xfId="36528" xr:uid="{00000000-0005-0000-0000-00004B8F0000}"/>
    <cellStyle name="Separador de milhares 4 3 4 3 2 4" xfId="36529" xr:uid="{00000000-0005-0000-0000-00004C8F0000}"/>
    <cellStyle name="Separador de milhares 4 3 4 3 3" xfId="36530" xr:uid="{00000000-0005-0000-0000-00004D8F0000}"/>
    <cellStyle name="Separador de milhares 4 3 4 3 3 2" xfId="36531" xr:uid="{00000000-0005-0000-0000-00004E8F0000}"/>
    <cellStyle name="Separador de milhares 4 3 4 3 3 2 2" xfId="36532" xr:uid="{00000000-0005-0000-0000-00004F8F0000}"/>
    <cellStyle name="Separador de milhares 4 3 4 3 3 2 3" xfId="36533" xr:uid="{00000000-0005-0000-0000-0000508F0000}"/>
    <cellStyle name="Separador de milhares 4 3 4 3 3 3" xfId="36534" xr:uid="{00000000-0005-0000-0000-0000518F0000}"/>
    <cellStyle name="Separador de milhares 4 3 4 3 3 4" xfId="36535" xr:uid="{00000000-0005-0000-0000-0000528F0000}"/>
    <cellStyle name="Separador de milhares 4 3 4 3 4" xfId="36536" xr:uid="{00000000-0005-0000-0000-0000538F0000}"/>
    <cellStyle name="Separador de milhares 4 3 4 3 4 2" xfId="36537" xr:uid="{00000000-0005-0000-0000-0000548F0000}"/>
    <cellStyle name="Separador de milhares 4 3 4 3 4 2 2" xfId="36538" xr:uid="{00000000-0005-0000-0000-0000558F0000}"/>
    <cellStyle name="Separador de milhares 4 3 4 3 4 2 3" xfId="36539" xr:uid="{00000000-0005-0000-0000-0000568F0000}"/>
    <cellStyle name="Separador de milhares 4 3 4 3 4 3" xfId="36540" xr:uid="{00000000-0005-0000-0000-0000578F0000}"/>
    <cellStyle name="Separador de milhares 4 3 4 3 4 4" xfId="36541" xr:uid="{00000000-0005-0000-0000-0000588F0000}"/>
    <cellStyle name="Separador de milhares 4 3 4 3 5" xfId="36542" xr:uid="{00000000-0005-0000-0000-0000598F0000}"/>
    <cellStyle name="Separador de milhares 4 3 4 3 5 2" xfId="36543" xr:uid="{00000000-0005-0000-0000-00005A8F0000}"/>
    <cellStyle name="Separador de milhares 4 3 4 3 5 3" xfId="36544" xr:uid="{00000000-0005-0000-0000-00005B8F0000}"/>
    <cellStyle name="Separador de milhares 4 3 4 3 6" xfId="36545" xr:uid="{00000000-0005-0000-0000-00005C8F0000}"/>
    <cellStyle name="Separador de milhares 4 3 4 3 7" xfId="36546" xr:uid="{00000000-0005-0000-0000-00005D8F0000}"/>
    <cellStyle name="Separador de milhares 4 3 4 3 8" xfId="36547" xr:uid="{00000000-0005-0000-0000-00005E8F0000}"/>
    <cellStyle name="Separador de milhares 4 3 4 4" xfId="36548" xr:uid="{00000000-0005-0000-0000-00005F8F0000}"/>
    <cellStyle name="Separador de milhares 4 3 4 5" xfId="36549" xr:uid="{00000000-0005-0000-0000-0000608F0000}"/>
    <cellStyle name="Separador de milhares 4 3 4 5 2" xfId="36550" xr:uid="{00000000-0005-0000-0000-0000618F0000}"/>
    <cellStyle name="Separador de milhares 4 3 4 5 2 2" xfId="36551" xr:uid="{00000000-0005-0000-0000-0000628F0000}"/>
    <cellStyle name="Separador de milhares 4 3 4 5 2 3" xfId="36552" xr:uid="{00000000-0005-0000-0000-0000638F0000}"/>
    <cellStyle name="Separador de milhares 4 3 4 5 3" xfId="36553" xr:uid="{00000000-0005-0000-0000-0000648F0000}"/>
    <cellStyle name="Separador de milhares 4 3 4 5 4" xfId="36554" xr:uid="{00000000-0005-0000-0000-0000658F0000}"/>
    <cellStyle name="Separador de milhares 4 3 4 6" xfId="36555" xr:uid="{00000000-0005-0000-0000-0000668F0000}"/>
    <cellStyle name="Separador de milhares 4 3 4 6 2" xfId="36556" xr:uid="{00000000-0005-0000-0000-0000678F0000}"/>
    <cellStyle name="Separador de milhares 4 3 4 6 2 2" xfId="36557" xr:uid="{00000000-0005-0000-0000-0000688F0000}"/>
    <cellStyle name="Separador de milhares 4 3 4 6 2 3" xfId="36558" xr:uid="{00000000-0005-0000-0000-0000698F0000}"/>
    <cellStyle name="Separador de milhares 4 3 4 6 3" xfId="36559" xr:uid="{00000000-0005-0000-0000-00006A8F0000}"/>
    <cellStyle name="Separador de milhares 4 3 4 6 4" xfId="36560" xr:uid="{00000000-0005-0000-0000-00006B8F0000}"/>
    <cellStyle name="Separador de milhares 4 3 4 7" xfId="36561" xr:uid="{00000000-0005-0000-0000-00006C8F0000}"/>
    <cellStyle name="Separador de milhares 4 3 4 7 2" xfId="36562" xr:uid="{00000000-0005-0000-0000-00006D8F0000}"/>
    <cellStyle name="Separador de milhares 4 3 4 7 2 2" xfId="36563" xr:uid="{00000000-0005-0000-0000-00006E8F0000}"/>
    <cellStyle name="Separador de milhares 4 3 4 7 2 3" xfId="36564" xr:uid="{00000000-0005-0000-0000-00006F8F0000}"/>
    <cellStyle name="Separador de milhares 4 3 4 7 3" xfId="36565" xr:uid="{00000000-0005-0000-0000-0000708F0000}"/>
    <cellStyle name="Separador de milhares 4 3 4 7 4" xfId="36566" xr:uid="{00000000-0005-0000-0000-0000718F0000}"/>
    <cellStyle name="Separador de milhares 4 3 4 8" xfId="36567" xr:uid="{00000000-0005-0000-0000-0000728F0000}"/>
    <cellStyle name="Separador de milhares 4 3 4 8 2" xfId="36568" xr:uid="{00000000-0005-0000-0000-0000738F0000}"/>
    <cellStyle name="Separador de milhares 4 3 4 8 3" xfId="36569" xr:uid="{00000000-0005-0000-0000-0000748F0000}"/>
    <cellStyle name="Separador de milhares 4 3 4 9" xfId="36570" xr:uid="{00000000-0005-0000-0000-0000758F0000}"/>
    <cellStyle name="Separador de milhares 4 3 5" xfId="36571" xr:uid="{00000000-0005-0000-0000-0000768F0000}"/>
    <cellStyle name="Separador de milhares 4 3 5 10" xfId="36572" xr:uid="{00000000-0005-0000-0000-0000778F0000}"/>
    <cellStyle name="Separador de milhares 4 3 5 2" xfId="36573" xr:uid="{00000000-0005-0000-0000-0000788F0000}"/>
    <cellStyle name="Separador de milhares 4 3 5 2 2" xfId="36574" xr:uid="{00000000-0005-0000-0000-0000798F0000}"/>
    <cellStyle name="Separador de milhares 4 3 5 2 2 2" xfId="36575" xr:uid="{00000000-0005-0000-0000-00007A8F0000}"/>
    <cellStyle name="Separador de milhares 4 3 5 2 2 2 2" xfId="36576" xr:uid="{00000000-0005-0000-0000-00007B8F0000}"/>
    <cellStyle name="Separador de milhares 4 3 5 2 2 2 2 2" xfId="36577" xr:uid="{00000000-0005-0000-0000-00007C8F0000}"/>
    <cellStyle name="Separador de milhares 4 3 5 2 2 2 2 3" xfId="36578" xr:uid="{00000000-0005-0000-0000-00007D8F0000}"/>
    <cellStyle name="Separador de milhares 4 3 5 2 2 2 3" xfId="36579" xr:uid="{00000000-0005-0000-0000-00007E8F0000}"/>
    <cellStyle name="Separador de milhares 4 3 5 2 2 2 4" xfId="36580" xr:uid="{00000000-0005-0000-0000-00007F8F0000}"/>
    <cellStyle name="Separador de milhares 4 3 5 2 2 3" xfId="36581" xr:uid="{00000000-0005-0000-0000-0000808F0000}"/>
    <cellStyle name="Separador de milhares 4 3 5 2 2 3 2" xfId="36582" xr:uid="{00000000-0005-0000-0000-0000818F0000}"/>
    <cellStyle name="Separador de milhares 4 3 5 2 2 3 2 2" xfId="36583" xr:uid="{00000000-0005-0000-0000-0000828F0000}"/>
    <cellStyle name="Separador de milhares 4 3 5 2 2 3 2 3" xfId="36584" xr:uid="{00000000-0005-0000-0000-0000838F0000}"/>
    <cellStyle name="Separador de milhares 4 3 5 2 2 3 3" xfId="36585" xr:uid="{00000000-0005-0000-0000-0000848F0000}"/>
    <cellStyle name="Separador de milhares 4 3 5 2 2 3 4" xfId="36586" xr:uid="{00000000-0005-0000-0000-0000858F0000}"/>
    <cellStyle name="Separador de milhares 4 3 5 2 2 4" xfId="36587" xr:uid="{00000000-0005-0000-0000-0000868F0000}"/>
    <cellStyle name="Separador de milhares 4 3 5 2 2 4 2" xfId="36588" xr:uid="{00000000-0005-0000-0000-0000878F0000}"/>
    <cellStyle name="Separador de milhares 4 3 5 2 2 4 2 2" xfId="36589" xr:uid="{00000000-0005-0000-0000-0000888F0000}"/>
    <cellStyle name="Separador de milhares 4 3 5 2 2 4 2 3" xfId="36590" xr:uid="{00000000-0005-0000-0000-0000898F0000}"/>
    <cellStyle name="Separador de milhares 4 3 5 2 2 4 3" xfId="36591" xr:uid="{00000000-0005-0000-0000-00008A8F0000}"/>
    <cellStyle name="Separador de milhares 4 3 5 2 2 4 4" xfId="36592" xr:uid="{00000000-0005-0000-0000-00008B8F0000}"/>
    <cellStyle name="Separador de milhares 4 3 5 2 2 5" xfId="36593" xr:uid="{00000000-0005-0000-0000-00008C8F0000}"/>
    <cellStyle name="Separador de milhares 4 3 5 2 2 5 2" xfId="36594" xr:uid="{00000000-0005-0000-0000-00008D8F0000}"/>
    <cellStyle name="Separador de milhares 4 3 5 2 2 5 3" xfId="36595" xr:uid="{00000000-0005-0000-0000-00008E8F0000}"/>
    <cellStyle name="Separador de milhares 4 3 5 2 2 6" xfId="36596" xr:uid="{00000000-0005-0000-0000-00008F8F0000}"/>
    <cellStyle name="Separador de milhares 4 3 5 2 2 7" xfId="36597" xr:uid="{00000000-0005-0000-0000-0000908F0000}"/>
    <cellStyle name="Separador de milhares 4 3 5 2 3" xfId="36598" xr:uid="{00000000-0005-0000-0000-0000918F0000}"/>
    <cellStyle name="Separador de milhares 4 3 5 2 3 2" xfId="36599" xr:uid="{00000000-0005-0000-0000-0000928F0000}"/>
    <cellStyle name="Separador de milhares 4 3 5 2 3 2 2" xfId="36600" xr:uid="{00000000-0005-0000-0000-0000938F0000}"/>
    <cellStyle name="Separador de milhares 4 3 5 2 3 2 3" xfId="36601" xr:uid="{00000000-0005-0000-0000-0000948F0000}"/>
    <cellStyle name="Separador de milhares 4 3 5 2 3 3" xfId="36602" xr:uid="{00000000-0005-0000-0000-0000958F0000}"/>
    <cellStyle name="Separador de milhares 4 3 5 2 3 4" xfId="36603" xr:uid="{00000000-0005-0000-0000-0000968F0000}"/>
    <cellStyle name="Separador de milhares 4 3 5 2 4" xfId="36604" xr:uid="{00000000-0005-0000-0000-0000978F0000}"/>
    <cellStyle name="Separador de milhares 4 3 5 2 4 2" xfId="36605" xr:uid="{00000000-0005-0000-0000-0000988F0000}"/>
    <cellStyle name="Separador de milhares 4 3 5 2 4 2 2" xfId="36606" xr:uid="{00000000-0005-0000-0000-0000998F0000}"/>
    <cellStyle name="Separador de milhares 4 3 5 2 4 2 3" xfId="36607" xr:uid="{00000000-0005-0000-0000-00009A8F0000}"/>
    <cellStyle name="Separador de milhares 4 3 5 2 4 3" xfId="36608" xr:uid="{00000000-0005-0000-0000-00009B8F0000}"/>
    <cellStyle name="Separador de milhares 4 3 5 2 4 4" xfId="36609" xr:uid="{00000000-0005-0000-0000-00009C8F0000}"/>
    <cellStyle name="Separador de milhares 4 3 5 2 5" xfId="36610" xr:uid="{00000000-0005-0000-0000-00009D8F0000}"/>
    <cellStyle name="Separador de milhares 4 3 5 2 5 2" xfId="36611" xr:uid="{00000000-0005-0000-0000-00009E8F0000}"/>
    <cellStyle name="Separador de milhares 4 3 5 2 5 2 2" xfId="36612" xr:uid="{00000000-0005-0000-0000-00009F8F0000}"/>
    <cellStyle name="Separador de milhares 4 3 5 2 5 2 3" xfId="36613" xr:uid="{00000000-0005-0000-0000-0000A08F0000}"/>
    <cellStyle name="Separador de milhares 4 3 5 2 5 3" xfId="36614" xr:uid="{00000000-0005-0000-0000-0000A18F0000}"/>
    <cellStyle name="Separador de milhares 4 3 5 2 5 4" xfId="36615" xr:uid="{00000000-0005-0000-0000-0000A28F0000}"/>
    <cellStyle name="Separador de milhares 4 3 5 2 6" xfId="36616" xr:uid="{00000000-0005-0000-0000-0000A38F0000}"/>
    <cellStyle name="Separador de milhares 4 3 5 2 6 2" xfId="36617" xr:uid="{00000000-0005-0000-0000-0000A48F0000}"/>
    <cellStyle name="Separador de milhares 4 3 5 2 6 3" xfId="36618" xr:uid="{00000000-0005-0000-0000-0000A58F0000}"/>
    <cellStyle name="Separador de milhares 4 3 5 2 7" xfId="36619" xr:uid="{00000000-0005-0000-0000-0000A68F0000}"/>
    <cellStyle name="Separador de milhares 4 3 5 2 8" xfId="36620" xr:uid="{00000000-0005-0000-0000-0000A78F0000}"/>
    <cellStyle name="Separador de milhares 4 3 5 2 9" xfId="36621" xr:uid="{00000000-0005-0000-0000-0000A88F0000}"/>
    <cellStyle name="Separador de milhares 4 3 5 3" xfId="36622" xr:uid="{00000000-0005-0000-0000-0000A98F0000}"/>
    <cellStyle name="Separador de milhares 4 3 5 3 2" xfId="36623" xr:uid="{00000000-0005-0000-0000-0000AA8F0000}"/>
    <cellStyle name="Separador de milhares 4 3 5 3 2 2" xfId="36624" xr:uid="{00000000-0005-0000-0000-0000AB8F0000}"/>
    <cellStyle name="Separador de milhares 4 3 5 3 2 2 2" xfId="36625" xr:uid="{00000000-0005-0000-0000-0000AC8F0000}"/>
    <cellStyle name="Separador de milhares 4 3 5 3 2 2 3" xfId="36626" xr:uid="{00000000-0005-0000-0000-0000AD8F0000}"/>
    <cellStyle name="Separador de milhares 4 3 5 3 2 3" xfId="36627" xr:uid="{00000000-0005-0000-0000-0000AE8F0000}"/>
    <cellStyle name="Separador de milhares 4 3 5 3 2 4" xfId="36628" xr:uid="{00000000-0005-0000-0000-0000AF8F0000}"/>
    <cellStyle name="Separador de milhares 4 3 5 3 3" xfId="36629" xr:uid="{00000000-0005-0000-0000-0000B08F0000}"/>
    <cellStyle name="Separador de milhares 4 3 5 3 3 2" xfId="36630" xr:uid="{00000000-0005-0000-0000-0000B18F0000}"/>
    <cellStyle name="Separador de milhares 4 3 5 3 3 2 2" xfId="36631" xr:uid="{00000000-0005-0000-0000-0000B28F0000}"/>
    <cellStyle name="Separador de milhares 4 3 5 3 3 2 3" xfId="36632" xr:uid="{00000000-0005-0000-0000-0000B38F0000}"/>
    <cellStyle name="Separador de milhares 4 3 5 3 3 3" xfId="36633" xr:uid="{00000000-0005-0000-0000-0000B48F0000}"/>
    <cellStyle name="Separador de milhares 4 3 5 3 3 4" xfId="36634" xr:uid="{00000000-0005-0000-0000-0000B58F0000}"/>
    <cellStyle name="Separador de milhares 4 3 5 3 4" xfId="36635" xr:uid="{00000000-0005-0000-0000-0000B68F0000}"/>
    <cellStyle name="Separador de milhares 4 3 5 3 4 2" xfId="36636" xr:uid="{00000000-0005-0000-0000-0000B78F0000}"/>
    <cellStyle name="Separador de milhares 4 3 5 3 4 2 2" xfId="36637" xr:uid="{00000000-0005-0000-0000-0000B88F0000}"/>
    <cellStyle name="Separador de milhares 4 3 5 3 4 2 3" xfId="36638" xr:uid="{00000000-0005-0000-0000-0000B98F0000}"/>
    <cellStyle name="Separador de milhares 4 3 5 3 4 3" xfId="36639" xr:uid="{00000000-0005-0000-0000-0000BA8F0000}"/>
    <cellStyle name="Separador de milhares 4 3 5 3 4 4" xfId="36640" xr:uid="{00000000-0005-0000-0000-0000BB8F0000}"/>
    <cellStyle name="Separador de milhares 4 3 5 3 5" xfId="36641" xr:uid="{00000000-0005-0000-0000-0000BC8F0000}"/>
    <cellStyle name="Separador de milhares 4 3 5 3 5 2" xfId="36642" xr:uid="{00000000-0005-0000-0000-0000BD8F0000}"/>
    <cellStyle name="Separador de milhares 4 3 5 3 5 3" xfId="36643" xr:uid="{00000000-0005-0000-0000-0000BE8F0000}"/>
    <cellStyle name="Separador de milhares 4 3 5 3 6" xfId="36644" xr:uid="{00000000-0005-0000-0000-0000BF8F0000}"/>
    <cellStyle name="Separador de milhares 4 3 5 3 7" xfId="36645" xr:uid="{00000000-0005-0000-0000-0000C08F0000}"/>
    <cellStyle name="Separador de milhares 4 3 5 4" xfId="36646" xr:uid="{00000000-0005-0000-0000-0000C18F0000}"/>
    <cellStyle name="Separador de milhares 4 3 5 4 2" xfId="36647" xr:uid="{00000000-0005-0000-0000-0000C28F0000}"/>
    <cellStyle name="Separador de milhares 4 3 5 4 2 2" xfId="36648" xr:uid="{00000000-0005-0000-0000-0000C38F0000}"/>
    <cellStyle name="Separador de milhares 4 3 5 4 2 3" xfId="36649" xr:uid="{00000000-0005-0000-0000-0000C48F0000}"/>
    <cellStyle name="Separador de milhares 4 3 5 4 3" xfId="36650" xr:uid="{00000000-0005-0000-0000-0000C58F0000}"/>
    <cellStyle name="Separador de milhares 4 3 5 4 4" xfId="36651" xr:uid="{00000000-0005-0000-0000-0000C68F0000}"/>
    <cellStyle name="Separador de milhares 4 3 5 5" xfId="36652" xr:uid="{00000000-0005-0000-0000-0000C78F0000}"/>
    <cellStyle name="Separador de milhares 4 3 5 5 2" xfId="36653" xr:uid="{00000000-0005-0000-0000-0000C88F0000}"/>
    <cellStyle name="Separador de milhares 4 3 5 5 2 2" xfId="36654" xr:uid="{00000000-0005-0000-0000-0000C98F0000}"/>
    <cellStyle name="Separador de milhares 4 3 5 5 2 3" xfId="36655" xr:uid="{00000000-0005-0000-0000-0000CA8F0000}"/>
    <cellStyle name="Separador de milhares 4 3 5 5 3" xfId="36656" xr:uid="{00000000-0005-0000-0000-0000CB8F0000}"/>
    <cellStyle name="Separador de milhares 4 3 5 5 4" xfId="36657" xr:uid="{00000000-0005-0000-0000-0000CC8F0000}"/>
    <cellStyle name="Separador de milhares 4 3 5 6" xfId="36658" xr:uid="{00000000-0005-0000-0000-0000CD8F0000}"/>
    <cellStyle name="Separador de milhares 4 3 5 6 2" xfId="36659" xr:uid="{00000000-0005-0000-0000-0000CE8F0000}"/>
    <cellStyle name="Separador de milhares 4 3 5 6 2 2" xfId="36660" xr:uid="{00000000-0005-0000-0000-0000CF8F0000}"/>
    <cellStyle name="Separador de milhares 4 3 5 6 2 3" xfId="36661" xr:uid="{00000000-0005-0000-0000-0000D08F0000}"/>
    <cellStyle name="Separador de milhares 4 3 5 6 3" xfId="36662" xr:uid="{00000000-0005-0000-0000-0000D18F0000}"/>
    <cellStyle name="Separador de milhares 4 3 5 6 4" xfId="36663" xr:uid="{00000000-0005-0000-0000-0000D28F0000}"/>
    <cellStyle name="Separador de milhares 4 3 5 7" xfId="36664" xr:uid="{00000000-0005-0000-0000-0000D38F0000}"/>
    <cellStyle name="Separador de milhares 4 3 5 7 2" xfId="36665" xr:uid="{00000000-0005-0000-0000-0000D48F0000}"/>
    <cellStyle name="Separador de milhares 4 3 5 7 3" xfId="36666" xr:uid="{00000000-0005-0000-0000-0000D58F0000}"/>
    <cellStyle name="Separador de milhares 4 3 5 8" xfId="36667" xr:uid="{00000000-0005-0000-0000-0000D68F0000}"/>
    <cellStyle name="Separador de milhares 4 3 5 9" xfId="36668" xr:uid="{00000000-0005-0000-0000-0000D78F0000}"/>
    <cellStyle name="Separador de milhares 4 3 6" xfId="36669" xr:uid="{00000000-0005-0000-0000-0000D88F0000}"/>
    <cellStyle name="Separador de milhares 4 3 6 2" xfId="36670" xr:uid="{00000000-0005-0000-0000-0000D98F0000}"/>
    <cellStyle name="Separador de milhares 4 3 6 2 2" xfId="36671" xr:uid="{00000000-0005-0000-0000-0000DA8F0000}"/>
    <cellStyle name="Separador de milhares 4 3 6 2 2 2" xfId="36672" xr:uid="{00000000-0005-0000-0000-0000DB8F0000}"/>
    <cellStyle name="Separador de milhares 4 3 6 2 2 2 2" xfId="36673" xr:uid="{00000000-0005-0000-0000-0000DC8F0000}"/>
    <cellStyle name="Separador de milhares 4 3 6 2 2 2 2 2" xfId="36674" xr:uid="{00000000-0005-0000-0000-0000DD8F0000}"/>
    <cellStyle name="Separador de milhares 4 3 6 2 2 2 2 3" xfId="36675" xr:uid="{00000000-0005-0000-0000-0000DE8F0000}"/>
    <cellStyle name="Separador de milhares 4 3 6 2 2 2 3" xfId="36676" xr:uid="{00000000-0005-0000-0000-0000DF8F0000}"/>
    <cellStyle name="Separador de milhares 4 3 6 2 2 2 4" xfId="36677" xr:uid="{00000000-0005-0000-0000-0000E08F0000}"/>
    <cellStyle name="Separador de milhares 4 3 6 2 2 3" xfId="36678" xr:uid="{00000000-0005-0000-0000-0000E18F0000}"/>
    <cellStyle name="Separador de milhares 4 3 6 2 2 3 2" xfId="36679" xr:uid="{00000000-0005-0000-0000-0000E28F0000}"/>
    <cellStyle name="Separador de milhares 4 3 6 2 2 3 2 2" xfId="36680" xr:uid="{00000000-0005-0000-0000-0000E38F0000}"/>
    <cellStyle name="Separador de milhares 4 3 6 2 2 3 2 3" xfId="36681" xr:uid="{00000000-0005-0000-0000-0000E48F0000}"/>
    <cellStyle name="Separador de milhares 4 3 6 2 2 3 3" xfId="36682" xr:uid="{00000000-0005-0000-0000-0000E58F0000}"/>
    <cellStyle name="Separador de milhares 4 3 6 2 2 3 4" xfId="36683" xr:uid="{00000000-0005-0000-0000-0000E68F0000}"/>
    <cellStyle name="Separador de milhares 4 3 6 2 2 4" xfId="36684" xr:uid="{00000000-0005-0000-0000-0000E78F0000}"/>
    <cellStyle name="Separador de milhares 4 3 6 2 2 4 2" xfId="36685" xr:uid="{00000000-0005-0000-0000-0000E88F0000}"/>
    <cellStyle name="Separador de milhares 4 3 6 2 2 4 2 2" xfId="36686" xr:uid="{00000000-0005-0000-0000-0000E98F0000}"/>
    <cellStyle name="Separador de milhares 4 3 6 2 2 4 2 3" xfId="36687" xr:uid="{00000000-0005-0000-0000-0000EA8F0000}"/>
    <cellStyle name="Separador de milhares 4 3 6 2 2 4 3" xfId="36688" xr:uid="{00000000-0005-0000-0000-0000EB8F0000}"/>
    <cellStyle name="Separador de milhares 4 3 6 2 2 4 4" xfId="36689" xr:uid="{00000000-0005-0000-0000-0000EC8F0000}"/>
    <cellStyle name="Separador de milhares 4 3 6 2 2 5" xfId="36690" xr:uid="{00000000-0005-0000-0000-0000ED8F0000}"/>
    <cellStyle name="Separador de milhares 4 3 6 2 2 5 2" xfId="36691" xr:uid="{00000000-0005-0000-0000-0000EE8F0000}"/>
    <cellStyle name="Separador de milhares 4 3 6 2 2 5 3" xfId="36692" xr:uid="{00000000-0005-0000-0000-0000EF8F0000}"/>
    <cellStyle name="Separador de milhares 4 3 6 2 2 6" xfId="36693" xr:uid="{00000000-0005-0000-0000-0000F08F0000}"/>
    <cellStyle name="Separador de milhares 4 3 6 2 2 7" xfId="36694" xr:uid="{00000000-0005-0000-0000-0000F18F0000}"/>
    <cellStyle name="Separador de milhares 4 3 6 2 3" xfId="36695" xr:uid="{00000000-0005-0000-0000-0000F28F0000}"/>
    <cellStyle name="Separador de milhares 4 3 6 2 3 2" xfId="36696" xr:uid="{00000000-0005-0000-0000-0000F38F0000}"/>
    <cellStyle name="Separador de milhares 4 3 6 2 3 2 2" xfId="36697" xr:uid="{00000000-0005-0000-0000-0000F48F0000}"/>
    <cellStyle name="Separador de milhares 4 3 6 2 3 2 3" xfId="36698" xr:uid="{00000000-0005-0000-0000-0000F58F0000}"/>
    <cellStyle name="Separador de milhares 4 3 6 2 3 3" xfId="36699" xr:uid="{00000000-0005-0000-0000-0000F68F0000}"/>
    <cellStyle name="Separador de milhares 4 3 6 2 3 4" xfId="36700" xr:uid="{00000000-0005-0000-0000-0000F78F0000}"/>
    <cellStyle name="Separador de milhares 4 3 6 2 4" xfId="36701" xr:uid="{00000000-0005-0000-0000-0000F88F0000}"/>
    <cellStyle name="Separador de milhares 4 3 6 2 4 2" xfId="36702" xr:uid="{00000000-0005-0000-0000-0000F98F0000}"/>
    <cellStyle name="Separador de milhares 4 3 6 2 4 2 2" xfId="36703" xr:uid="{00000000-0005-0000-0000-0000FA8F0000}"/>
    <cellStyle name="Separador de milhares 4 3 6 2 4 2 3" xfId="36704" xr:uid="{00000000-0005-0000-0000-0000FB8F0000}"/>
    <cellStyle name="Separador de milhares 4 3 6 2 4 3" xfId="36705" xr:uid="{00000000-0005-0000-0000-0000FC8F0000}"/>
    <cellStyle name="Separador de milhares 4 3 6 2 4 4" xfId="36706" xr:uid="{00000000-0005-0000-0000-0000FD8F0000}"/>
    <cellStyle name="Separador de milhares 4 3 6 2 5" xfId="36707" xr:uid="{00000000-0005-0000-0000-0000FE8F0000}"/>
    <cellStyle name="Separador de milhares 4 3 6 2 5 2" xfId="36708" xr:uid="{00000000-0005-0000-0000-0000FF8F0000}"/>
    <cellStyle name="Separador de milhares 4 3 6 2 5 2 2" xfId="36709" xr:uid="{00000000-0005-0000-0000-000000900000}"/>
    <cellStyle name="Separador de milhares 4 3 6 2 5 2 3" xfId="36710" xr:uid="{00000000-0005-0000-0000-000001900000}"/>
    <cellStyle name="Separador de milhares 4 3 6 2 5 3" xfId="36711" xr:uid="{00000000-0005-0000-0000-000002900000}"/>
    <cellStyle name="Separador de milhares 4 3 6 2 5 4" xfId="36712" xr:uid="{00000000-0005-0000-0000-000003900000}"/>
    <cellStyle name="Separador de milhares 4 3 6 2 6" xfId="36713" xr:uid="{00000000-0005-0000-0000-000004900000}"/>
    <cellStyle name="Separador de milhares 4 3 6 2 6 2" xfId="36714" xr:uid="{00000000-0005-0000-0000-000005900000}"/>
    <cellStyle name="Separador de milhares 4 3 6 2 6 3" xfId="36715" xr:uid="{00000000-0005-0000-0000-000006900000}"/>
    <cellStyle name="Separador de milhares 4 3 6 2 7" xfId="36716" xr:uid="{00000000-0005-0000-0000-000007900000}"/>
    <cellStyle name="Separador de milhares 4 3 6 2 8" xfId="36717" xr:uid="{00000000-0005-0000-0000-000008900000}"/>
    <cellStyle name="Separador de milhares 4 3 6 2 9" xfId="36718" xr:uid="{00000000-0005-0000-0000-000009900000}"/>
    <cellStyle name="Separador de milhares 4 3 7" xfId="36719" xr:uid="{00000000-0005-0000-0000-00000A900000}"/>
    <cellStyle name="Separador de milhares 4 3 8" xfId="36720" xr:uid="{00000000-0005-0000-0000-00000B900000}"/>
    <cellStyle name="Separador de milhares 4 3 8 2" xfId="36721" xr:uid="{00000000-0005-0000-0000-00000C900000}"/>
    <cellStyle name="Separador de milhares 4 3 8 2 2" xfId="36722" xr:uid="{00000000-0005-0000-0000-00000D900000}"/>
    <cellStyle name="Separador de milhares 4 3 8 2 2 2" xfId="36723" xr:uid="{00000000-0005-0000-0000-00000E900000}"/>
    <cellStyle name="Separador de milhares 4 3 8 2 2 2 2" xfId="36724" xr:uid="{00000000-0005-0000-0000-00000F900000}"/>
    <cellStyle name="Separador de milhares 4 3 8 2 2 2 3" xfId="36725" xr:uid="{00000000-0005-0000-0000-000010900000}"/>
    <cellStyle name="Separador de milhares 4 3 8 2 2 3" xfId="36726" xr:uid="{00000000-0005-0000-0000-000011900000}"/>
    <cellStyle name="Separador de milhares 4 3 8 2 2 4" xfId="36727" xr:uid="{00000000-0005-0000-0000-000012900000}"/>
    <cellStyle name="Separador de milhares 4 3 8 2 3" xfId="36728" xr:uid="{00000000-0005-0000-0000-000013900000}"/>
    <cellStyle name="Separador de milhares 4 3 8 2 3 2" xfId="36729" xr:uid="{00000000-0005-0000-0000-000014900000}"/>
    <cellStyle name="Separador de milhares 4 3 8 2 3 2 2" xfId="36730" xr:uid="{00000000-0005-0000-0000-000015900000}"/>
    <cellStyle name="Separador de milhares 4 3 8 2 3 2 3" xfId="36731" xr:uid="{00000000-0005-0000-0000-000016900000}"/>
    <cellStyle name="Separador de milhares 4 3 8 2 3 3" xfId="36732" xr:uid="{00000000-0005-0000-0000-000017900000}"/>
    <cellStyle name="Separador de milhares 4 3 8 2 3 4" xfId="36733" xr:uid="{00000000-0005-0000-0000-000018900000}"/>
    <cellStyle name="Separador de milhares 4 3 8 2 4" xfId="36734" xr:uid="{00000000-0005-0000-0000-000019900000}"/>
    <cellStyle name="Separador de milhares 4 3 8 2 4 2" xfId="36735" xr:uid="{00000000-0005-0000-0000-00001A900000}"/>
    <cellStyle name="Separador de milhares 4 3 8 2 4 2 2" xfId="36736" xr:uid="{00000000-0005-0000-0000-00001B900000}"/>
    <cellStyle name="Separador de milhares 4 3 8 2 4 2 3" xfId="36737" xr:uid="{00000000-0005-0000-0000-00001C900000}"/>
    <cellStyle name="Separador de milhares 4 3 8 2 4 3" xfId="36738" xr:uid="{00000000-0005-0000-0000-00001D900000}"/>
    <cellStyle name="Separador de milhares 4 3 8 2 4 4" xfId="36739" xr:uid="{00000000-0005-0000-0000-00001E900000}"/>
    <cellStyle name="Separador de milhares 4 3 8 2 5" xfId="36740" xr:uid="{00000000-0005-0000-0000-00001F900000}"/>
    <cellStyle name="Separador de milhares 4 3 8 2 5 2" xfId="36741" xr:uid="{00000000-0005-0000-0000-000020900000}"/>
    <cellStyle name="Separador de milhares 4 3 8 2 5 3" xfId="36742" xr:uid="{00000000-0005-0000-0000-000021900000}"/>
    <cellStyle name="Separador de milhares 4 3 8 2 6" xfId="36743" xr:uid="{00000000-0005-0000-0000-000022900000}"/>
    <cellStyle name="Separador de milhares 4 3 8 2 7" xfId="36744" xr:uid="{00000000-0005-0000-0000-000023900000}"/>
    <cellStyle name="Separador de milhares 4 3 8 3" xfId="36745" xr:uid="{00000000-0005-0000-0000-000024900000}"/>
    <cellStyle name="Separador de milhares 4 3 8 3 2" xfId="36746" xr:uid="{00000000-0005-0000-0000-000025900000}"/>
    <cellStyle name="Separador de milhares 4 3 8 3 2 2" xfId="36747" xr:uid="{00000000-0005-0000-0000-000026900000}"/>
    <cellStyle name="Separador de milhares 4 3 8 3 2 3" xfId="36748" xr:uid="{00000000-0005-0000-0000-000027900000}"/>
    <cellStyle name="Separador de milhares 4 3 8 3 3" xfId="36749" xr:uid="{00000000-0005-0000-0000-000028900000}"/>
    <cellStyle name="Separador de milhares 4 3 8 3 4" xfId="36750" xr:uid="{00000000-0005-0000-0000-000029900000}"/>
    <cellStyle name="Separador de milhares 4 3 8 4" xfId="36751" xr:uid="{00000000-0005-0000-0000-00002A900000}"/>
    <cellStyle name="Separador de milhares 4 3 8 4 2" xfId="36752" xr:uid="{00000000-0005-0000-0000-00002B900000}"/>
    <cellStyle name="Separador de milhares 4 3 8 4 2 2" xfId="36753" xr:uid="{00000000-0005-0000-0000-00002C900000}"/>
    <cellStyle name="Separador de milhares 4 3 8 4 2 3" xfId="36754" xr:uid="{00000000-0005-0000-0000-00002D900000}"/>
    <cellStyle name="Separador de milhares 4 3 8 4 3" xfId="36755" xr:uid="{00000000-0005-0000-0000-00002E900000}"/>
    <cellStyle name="Separador de milhares 4 3 8 4 4" xfId="36756" xr:uid="{00000000-0005-0000-0000-00002F900000}"/>
    <cellStyle name="Separador de milhares 4 3 8 5" xfId="36757" xr:uid="{00000000-0005-0000-0000-000030900000}"/>
    <cellStyle name="Separador de milhares 4 3 8 5 2" xfId="36758" xr:uid="{00000000-0005-0000-0000-000031900000}"/>
    <cellStyle name="Separador de milhares 4 3 8 5 2 2" xfId="36759" xr:uid="{00000000-0005-0000-0000-000032900000}"/>
    <cellStyle name="Separador de milhares 4 3 8 5 2 3" xfId="36760" xr:uid="{00000000-0005-0000-0000-000033900000}"/>
    <cellStyle name="Separador de milhares 4 3 8 5 3" xfId="36761" xr:uid="{00000000-0005-0000-0000-000034900000}"/>
    <cellStyle name="Separador de milhares 4 3 8 5 4" xfId="36762" xr:uid="{00000000-0005-0000-0000-000035900000}"/>
    <cellStyle name="Separador de milhares 4 3 8 6" xfId="36763" xr:uid="{00000000-0005-0000-0000-000036900000}"/>
    <cellStyle name="Separador de milhares 4 3 8 6 2" xfId="36764" xr:uid="{00000000-0005-0000-0000-000037900000}"/>
    <cellStyle name="Separador de milhares 4 3 8 6 3" xfId="36765" xr:uid="{00000000-0005-0000-0000-000038900000}"/>
    <cellStyle name="Separador de milhares 4 3 8 7" xfId="36766" xr:uid="{00000000-0005-0000-0000-000039900000}"/>
    <cellStyle name="Separador de milhares 4 3 8 8" xfId="36767" xr:uid="{00000000-0005-0000-0000-00003A900000}"/>
    <cellStyle name="Separador de milhares 4 3 8 9" xfId="36768" xr:uid="{00000000-0005-0000-0000-00003B900000}"/>
    <cellStyle name="Separador de milhares 4 3 9" xfId="36769" xr:uid="{00000000-0005-0000-0000-00003C900000}"/>
    <cellStyle name="Separador de milhares 4 3 9 2" xfId="36770" xr:uid="{00000000-0005-0000-0000-00003D900000}"/>
    <cellStyle name="Separador de milhares 4 3 9 2 2" xfId="36771" xr:uid="{00000000-0005-0000-0000-00003E900000}"/>
    <cellStyle name="Separador de milhares 4 3 9 2 2 2" xfId="36772" xr:uid="{00000000-0005-0000-0000-00003F900000}"/>
    <cellStyle name="Separador de milhares 4 3 9 2 2 2 2" xfId="36773" xr:uid="{00000000-0005-0000-0000-000040900000}"/>
    <cellStyle name="Separador de milhares 4 3 9 2 2 2 3" xfId="36774" xr:uid="{00000000-0005-0000-0000-000041900000}"/>
    <cellStyle name="Separador de milhares 4 3 9 2 2 3" xfId="36775" xr:uid="{00000000-0005-0000-0000-000042900000}"/>
    <cellStyle name="Separador de milhares 4 3 9 2 2 4" xfId="36776" xr:uid="{00000000-0005-0000-0000-000043900000}"/>
    <cellStyle name="Separador de milhares 4 3 9 2 3" xfId="36777" xr:uid="{00000000-0005-0000-0000-000044900000}"/>
    <cellStyle name="Separador de milhares 4 3 9 2 3 2" xfId="36778" xr:uid="{00000000-0005-0000-0000-000045900000}"/>
    <cellStyle name="Separador de milhares 4 3 9 2 3 2 2" xfId="36779" xr:uid="{00000000-0005-0000-0000-000046900000}"/>
    <cellStyle name="Separador de milhares 4 3 9 2 3 2 3" xfId="36780" xr:uid="{00000000-0005-0000-0000-000047900000}"/>
    <cellStyle name="Separador de milhares 4 3 9 2 3 3" xfId="36781" xr:uid="{00000000-0005-0000-0000-000048900000}"/>
    <cellStyle name="Separador de milhares 4 3 9 2 3 4" xfId="36782" xr:uid="{00000000-0005-0000-0000-000049900000}"/>
    <cellStyle name="Separador de milhares 4 3 9 2 4" xfId="36783" xr:uid="{00000000-0005-0000-0000-00004A900000}"/>
    <cellStyle name="Separador de milhares 4 3 9 2 4 2" xfId="36784" xr:uid="{00000000-0005-0000-0000-00004B900000}"/>
    <cellStyle name="Separador de milhares 4 3 9 2 4 2 2" xfId="36785" xr:uid="{00000000-0005-0000-0000-00004C900000}"/>
    <cellStyle name="Separador de milhares 4 3 9 2 4 2 3" xfId="36786" xr:uid="{00000000-0005-0000-0000-00004D900000}"/>
    <cellStyle name="Separador de milhares 4 3 9 2 4 3" xfId="36787" xr:uid="{00000000-0005-0000-0000-00004E900000}"/>
    <cellStyle name="Separador de milhares 4 3 9 2 4 4" xfId="36788" xr:uid="{00000000-0005-0000-0000-00004F900000}"/>
    <cellStyle name="Separador de milhares 4 3 9 2 5" xfId="36789" xr:uid="{00000000-0005-0000-0000-000050900000}"/>
    <cellStyle name="Separador de milhares 4 3 9 2 5 2" xfId="36790" xr:uid="{00000000-0005-0000-0000-000051900000}"/>
    <cellStyle name="Separador de milhares 4 3 9 2 5 3" xfId="36791" xr:uid="{00000000-0005-0000-0000-000052900000}"/>
    <cellStyle name="Separador de milhares 4 3 9 2 6" xfId="36792" xr:uid="{00000000-0005-0000-0000-000053900000}"/>
    <cellStyle name="Separador de milhares 4 3 9 2 7" xfId="36793" xr:uid="{00000000-0005-0000-0000-000054900000}"/>
    <cellStyle name="Separador de milhares 4 3 9 3" xfId="36794" xr:uid="{00000000-0005-0000-0000-000055900000}"/>
    <cellStyle name="Separador de milhares 4 3 9 3 2" xfId="36795" xr:uid="{00000000-0005-0000-0000-000056900000}"/>
    <cellStyle name="Separador de milhares 4 3 9 3 2 2" xfId="36796" xr:uid="{00000000-0005-0000-0000-000057900000}"/>
    <cellStyle name="Separador de milhares 4 3 9 3 2 3" xfId="36797" xr:uid="{00000000-0005-0000-0000-000058900000}"/>
    <cellStyle name="Separador de milhares 4 3 9 3 3" xfId="36798" xr:uid="{00000000-0005-0000-0000-000059900000}"/>
    <cellStyle name="Separador de milhares 4 3 9 3 4" xfId="36799" xr:uid="{00000000-0005-0000-0000-00005A900000}"/>
    <cellStyle name="Separador de milhares 4 3 9 4" xfId="36800" xr:uid="{00000000-0005-0000-0000-00005B900000}"/>
    <cellStyle name="Separador de milhares 4 3 9 4 2" xfId="36801" xr:uid="{00000000-0005-0000-0000-00005C900000}"/>
    <cellStyle name="Separador de milhares 4 3 9 4 2 2" xfId="36802" xr:uid="{00000000-0005-0000-0000-00005D900000}"/>
    <cellStyle name="Separador de milhares 4 3 9 4 2 3" xfId="36803" xr:uid="{00000000-0005-0000-0000-00005E900000}"/>
    <cellStyle name="Separador de milhares 4 3 9 4 3" xfId="36804" xr:uid="{00000000-0005-0000-0000-00005F900000}"/>
    <cellStyle name="Separador de milhares 4 3 9 4 4" xfId="36805" xr:uid="{00000000-0005-0000-0000-000060900000}"/>
    <cellStyle name="Separador de milhares 4 3 9 5" xfId="36806" xr:uid="{00000000-0005-0000-0000-000061900000}"/>
    <cellStyle name="Separador de milhares 4 3 9 5 2" xfId="36807" xr:uid="{00000000-0005-0000-0000-000062900000}"/>
    <cellStyle name="Separador de milhares 4 3 9 5 2 2" xfId="36808" xr:uid="{00000000-0005-0000-0000-000063900000}"/>
    <cellStyle name="Separador de milhares 4 3 9 5 2 3" xfId="36809" xr:uid="{00000000-0005-0000-0000-000064900000}"/>
    <cellStyle name="Separador de milhares 4 3 9 5 3" xfId="36810" xr:uid="{00000000-0005-0000-0000-000065900000}"/>
    <cellStyle name="Separador de milhares 4 3 9 5 4" xfId="36811" xr:uid="{00000000-0005-0000-0000-000066900000}"/>
    <cellStyle name="Separador de milhares 4 3 9 6" xfId="36812" xr:uid="{00000000-0005-0000-0000-000067900000}"/>
    <cellStyle name="Separador de milhares 4 3 9 6 2" xfId="36813" xr:uid="{00000000-0005-0000-0000-000068900000}"/>
    <cellStyle name="Separador de milhares 4 3 9 6 3" xfId="36814" xr:uid="{00000000-0005-0000-0000-000069900000}"/>
    <cellStyle name="Separador de milhares 4 3 9 7" xfId="36815" xr:uid="{00000000-0005-0000-0000-00006A900000}"/>
    <cellStyle name="Separador de milhares 4 3 9 8" xfId="36816" xr:uid="{00000000-0005-0000-0000-00006B900000}"/>
    <cellStyle name="Separador de milhares 4 3 9 9" xfId="36817" xr:uid="{00000000-0005-0000-0000-00006C900000}"/>
    <cellStyle name="Separador de milhares 4 4" xfId="36818" xr:uid="{00000000-0005-0000-0000-00006D900000}"/>
    <cellStyle name="Separador de milhares 4 4 2" xfId="36819" xr:uid="{00000000-0005-0000-0000-00006E900000}"/>
    <cellStyle name="Separador de milhares 4 4 2 10" xfId="36820" xr:uid="{00000000-0005-0000-0000-00006F900000}"/>
    <cellStyle name="Separador de milhares 4 4 2 2" xfId="36821" xr:uid="{00000000-0005-0000-0000-000070900000}"/>
    <cellStyle name="Separador de milhares 4 4 2 2 2" xfId="36822" xr:uid="{00000000-0005-0000-0000-000071900000}"/>
    <cellStyle name="Separador de milhares 4 4 2 2 2 2" xfId="36823" xr:uid="{00000000-0005-0000-0000-000072900000}"/>
    <cellStyle name="Separador de milhares 4 4 2 2 2 2 2" xfId="36824" xr:uid="{00000000-0005-0000-0000-000073900000}"/>
    <cellStyle name="Separador de milhares 4 4 2 2 2 2 3" xfId="36825" xr:uid="{00000000-0005-0000-0000-000074900000}"/>
    <cellStyle name="Separador de milhares 4 4 2 2 2 3" xfId="36826" xr:uid="{00000000-0005-0000-0000-000075900000}"/>
    <cellStyle name="Separador de milhares 4 4 2 2 2 4" xfId="36827" xr:uid="{00000000-0005-0000-0000-000076900000}"/>
    <cellStyle name="Separador de milhares 4 4 2 2 3" xfId="36828" xr:uid="{00000000-0005-0000-0000-000077900000}"/>
    <cellStyle name="Separador de milhares 4 4 2 2 3 2" xfId="36829" xr:uid="{00000000-0005-0000-0000-000078900000}"/>
    <cellStyle name="Separador de milhares 4 4 2 2 3 2 2" xfId="36830" xr:uid="{00000000-0005-0000-0000-000079900000}"/>
    <cellStyle name="Separador de milhares 4 4 2 2 3 2 3" xfId="36831" xr:uid="{00000000-0005-0000-0000-00007A900000}"/>
    <cellStyle name="Separador de milhares 4 4 2 2 3 3" xfId="36832" xr:uid="{00000000-0005-0000-0000-00007B900000}"/>
    <cellStyle name="Separador de milhares 4 4 2 2 3 4" xfId="36833" xr:uid="{00000000-0005-0000-0000-00007C900000}"/>
    <cellStyle name="Separador de milhares 4 4 2 2 4" xfId="36834" xr:uid="{00000000-0005-0000-0000-00007D900000}"/>
    <cellStyle name="Separador de milhares 4 4 2 2 4 2" xfId="36835" xr:uid="{00000000-0005-0000-0000-00007E900000}"/>
    <cellStyle name="Separador de milhares 4 4 2 2 4 2 2" xfId="36836" xr:uid="{00000000-0005-0000-0000-00007F900000}"/>
    <cellStyle name="Separador de milhares 4 4 2 2 4 2 3" xfId="36837" xr:uid="{00000000-0005-0000-0000-000080900000}"/>
    <cellStyle name="Separador de milhares 4 4 2 2 4 3" xfId="36838" xr:uid="{00000000-0005-0000-0000-000081900000}"/>
    <cellStyle name="Separador de milhares 4 4 2 2 4 4" xfId="36839" xr:uid="{00000000-0005-0000-0000-000082900000}"/>
    <cellStyle name="Separador de milhares 4 4 2 2 5" xfId="36840" xr:uid="{00000000-0005-0000-0000-000083900000}"/>
    <cellStyle name="Separador de milhares 4 4 2 2 5 2" xfId="36841" xr:uid="{00000000-0005-0000-0000-000084900000}"/>
    <cellStyle name="Separador de milhares 4 4 2 2 5 3" xfId="36842" xr:uid="{00000000-0005-0000-0000-000085900000}"/>
    <cellStyle name="Separador de milhares 4 4 2 2 6" xfId="36843" xr:uid="{00000000-0005-0000-0000-000086900000}"/>
    <cellStyle name="Separador de milhares 4 4 2 2 7" xfId="36844" xr:uid="{00000000-0005-0000-0000-000087900000}"/>
    <cellStyle name="Separador de milhares 4 4 2 3" xfId="36845" xr:uid="{00000000-0005-0000-0000-000088900000}"/>
    <cellStyle name="Separador de milhares 4 4 2 3 2" xfId="36846" xr:uid="{00000000-0005-0000-0000-000089900000}"/>
    <cellStyle name="Separador de milhares 4 4 2 3 2 2" xfId="36847" xr:uid="{00000000-0005-0000-0000-00008A900000}"/>
    <cellStyle name="Separador de milhares 4 4 2 3 2 2 2" xfId="36848" xr:uid="{00000000-0005-0000-0000-00008B900000}"/>
    <cellStyle name="Separador de milhares 4 4 2 3 2 2 3" xfId="36849" xr:uid="{00000000-0005-0000-0000-00008C900000}"/>
    <cellStyle name="Separador de milhares 4 4 2 3 2 3" xfId="36850" xr:uid="{00000000-0005-0000-0000-00008D900000}"/>
    <cellStyle name="Separador de milhares 4 4 2 3 2 4" xfId="36851" xr:uid="{00000000-0005-0000-0000-00008E900000}"/>
    <cellStyle name="Separador de milhares 4 4 2 3 3" xfId="36852" xr:uid="{00000000-0005-0000-0000-00008F900000}"/>
    <cellStyle name="Separador de milhares 4 4 2 3 3 2" xfId="36853" xr:uid="{00000000-0005-0000-0000-000090900000}"/>
    <cellStyle name="Separador de milhares 4 4 2 3 3 2 2" xfId="36854" xr:uid="{00000000-0005-0000-0000-000091900000}"/>
    <cellStyle name="Separador de milhares 4 4 2 3 3 2 3" xfId="36855" xr:uid="{00000000-0005-0000-0000-000092900000}"/>
    <cellStyle name="Separador de milhares 4 4 2 3 3 3" xfId="36856" xr:uid="{00000000-0005-0000-0000-000093900000}"/>
    <cellStyle name="Separador de milhares 4 4 2 3 3 4" xfId="36857" xr:uid="{00000000-0005-0000-0000-000094900000}"/>
    <cellStyle name="Separador de milhares 4 4 2 3 4" xfId="36858" xr:uid="{00000000-0005-0000-0000-000095900000}"/>
    <cellStyle name="Separador de milhares 4 4 2 3 4 2" xfId="36859" xr:uid="{00000000-0005-0000-0000-000096900000}"/>
    <cellStyle name="Separador de milhares 4 4 2 3 4 2 2" xfId="36860" xr:uid="{00000000-0005-0000-0000-000097900000}"/>
    <cellStyle name="Separador de milhares 4 4 2 3 4 2 3" xfId="36861" xr:uid="{00000000-0005-0000-0000-000098900000}"/>
    <cellStyle name="Separador de milhares 4 4 2 3 4 3" xfId="36862" xr:uid="{00000000-0005-0000-0000-000099900000}"/>
    <cellStyle name="Separador de milhares 4 4 2 3 4 4" xfId="36863" xr:uid="{00000000-0005-0000-0000-00009A900000}"/>
    <cellStyle name="Separador de milhares 4 4 2 3 5" xfId="36864" xr:uid="{00000000-0005-0000-0000-00009B900000}"/>
    <cellStyle name="Separador de milhares 4 4 2 3 5 2" xfId="36865" xr:uid="{00000000-0005-0000-0000-00009C900000}"/>
    <cellStyle name="Separador de milhares 4 4 2 3 5 3" xfId="36866" xr:uid="{00000000-0005-0000-0000-00009D900000}"/>
    <cellStyle name="Separador de milhares 4 4 2 3 6" xfId="36867" xr:uid="{00000000-0005-0000-0000-00009E900000}"/>
    <cellStyle name="Separador de milhares 4 4 2 3 7" xfId="36868" xr:uid="{00000000-0005-0000-0000-00009F900000}"/>
    <cellStyle name="Separador de milhares 4 4 2 4" xfId="36869" xr:uid="{00000000-0005-0000-0000-0000A0900000}"/>
    <cellStyle name="Separador de milhares 4 4 2 4 2" xfId="36870" xr:uid="{00000000-0005-0000-0000-0000A1900000}"/>
    <cellStyle name="Separador de milhares 4 4 2 4 2 2" xfId="36871" xr:uid="{00000000-0005-0000-0000-0000A2900000}"/>
    <cellStyle name="Separador de milhares 4 4 2 4 2 3" xfId="36872" xr:uid="{00000000-0005-0000-0000-0000A3900000}"/>
    <cellStyle name="Separador de milhares 4 4 2 4 3" xfId="36873" xr:uid="{00000000-0005-0000-0000-0000A4900000}"/>
    <cellStyle name="Separador de milhares 4 4 2 4 4" xfId="36874" xr:uid="{00000000-0005-0000-0000-0000A5900000}"/>
    <cellStyle name="Separador de milhares 4 4 2 5" xfId="36875" xr:uid="{00000000-0005-0000-0000-0000A6900000}"/>
    <cellStyle name="Separador de milhares 4 4 2 5 2" xfId="36876" xr:uid="{00000000-0005-0000-0000-0000A7900000}"/>
    <cellStyle name="Separador de milhares 4 4 2 5 2 2" xfId="36877" xr:uid="{00000000-0005-0000-0000-0000A8900000}"/>
    <cellStyle name="Separador de milhares 4 4 2 5 2 3" xfId="36878" xr:uid="{00000000-0005-0000-0000-0000A9900000}"/>
    <cellStyle name="Separador de milhares 4 4 2 5 3" xfId="36879" xr:uid="{00000000-0005-0000-0000-0000AA900000}"/>
    <cellStyle name="Separador de milhares 4 4 2 5 4" xfId="36880" xr:uid="{00000000-0005-0000-0000-0000AB900000}"/>
    <cellStyle name="Separador de milhares 4 4 2 6" xfId="36881" xr:uid="{00000000-0005-0000-0000-0000AC900000}"/>
    <cellStyle name="Separador de milhares 4 4 2 6 2" xfId="36882" xr:uid="{00000000-0005-0000-0000-0000AD900000}"/>
    <cellStyle name="Separador de milhares 4 4 2 6 2 2" xfId="36883" xr:uid="{00000000-0005-0000-0000-0000AE900000}"/>
    <cellStyle name="Separador de milhares 4 4 2 6 2 3" xfId="36884" xr:uid="{00000000-0005-0000-0000-0000AF900000}"/>
    <cellStyle name="Separador de milhares 4 4 2 6 3" xfId="36885" xr:uid="{00000000-0005-0000-0000-0000B0900000}"/>
    <cellStyle name="Separador de milhares 4 4 2 6 4" xfId="36886" xr:uid="{00000000-0005-0000-0000-0000B1900000}"/>
    <cellStyle name="Separador de milhares 4 4 2 7" xfId="36887" xr:uid="{00000000-0005-0000-0000-0000B2900000}"/>
    <cellStyle name="Separador de milhares 4 4 2 7 2" xfId="36888" xr:uid="{00000000-0005-0000-0000-0000B3900000}"/>
    <cellStyle name="Separador de milhares 4 4 2 7 3" xfId="36889" xr:uid="{00000000-0005-0000-0000-0000B4900000}"/>
    <cellStyle name="Separador de milhares 4 4 2 8" xfId="36890" xr:uid="{00000000-0005-0000-0000-0000B5900000}"/>
    <cellStyle name="Separador de milhares 4 4 2 9" xfId="36891" xr:uid="{00000000-0005-0000-0000-0000B6900000}"/>
    <cellStyle name="Separador de milhares 4 4 3" xfId="36892" xr:uid="{00000000-0005-0000-0000-0000B7900000}"/>
    <cellStyle name="Separador de milhares 4 4 3 2" xfId="36893" xr:uid="{00000000-0005-0000-0000-0000B8900000}"/>
    <cellStyle name="Separador de milhares 4 4 3 3" xfId="36894" xr:uid="{00000000-0005-0000-0000-0000B9900000}"/>
    <cellStyle name="Separador de milhares 4 4 4" xfId="36895" xr:uid="{00000000-0005-0000-0000-0000BA900000}"/>
    <cellStyle name="Separador de milhares 4 4 4 2" xfId="36896" xr:uid="{00000000-0005-0000-0000-0000BB900000}"/>
    <cellStyle name="Separador de milhares 4 4 4 2 2" xfId="36897" xr:uid="{00000000-0005-0000-0000-0000BC900000}"/>
    <cellStyle name="Separador de milhares 4 4 4 2 2 2" xfId="36898" xr:uid="{00000000-0005-0000-0000-0000BD900000}"/>
    <cellStyle name="Separador de milhares 4 4 4 2 2 2 2" xfId="36899" xr:uid="{00000000-0005-0000-0000-0000BE900000}"/>
    <cellStyle name="Separador de milhares 4 4 4 2 2 2 3" xfId="36900" xr:uid="{00000000-0005-0000-0000-0000BF900000}"/>
    <cellStyle name="Separador de milhares 4 4 4 2 2 3" xfId="36901" xr:uid="{00000000-0005-0000-0000-0000C0900000}"/>
    <cellStyle name="Separador de milhares 4 4 4 2 2 4" xfId="36902" xr:uid="{00000000-0005-0000-0000-0000C1900000}"/>
    <cellStyle name="Separador de milhares 4 4 4 2 3" xfId="36903" xr:uid="{00000000-0005-0000-0000-0000C2900000}"/>
    <cellStyle name="Separador de milhares 4 4 4 2 3 2" xfId="36904" xr:uid="{00000000-0005-0000-0000-0000C3900000}"/>
    <cellStyle name="Separador de milhares 4 4 4 2 3 2 2" xfId="36905" xr:uid="{00000000-0005-0000-0000-0000C4900000}"/>
    <cellStyle name="Separador de milhares 4 4 4 2 3 2 3" xfId="36906" xr:uid="{00000000-0005-0000-0000-0000C5900000}"/>
    <cellStyle name="Separador de milhares 4 4 4 2 3 3" xfId="36907" xr:uid="{00000000-0005-0000-0000-0000C6900000}"/>
    <cellStyle name="Separador de milhares 4 4 4 2 3 4" xfId="36908" xr:uid="{00000000-0005-0000-0000-0000C7900000}"/>
    <cellStyle name="Separador de milhares 4 4 4 2 4" xfId="36909" xr:uid="{00000000-0005-0000-0000-0000C8900000}"/>
    <cellStyle name="Separador de milhares 4 4 4 2 4 2" xfId="36910" xr:uid="{00000000-0005-0000-0000-0000C9900000}"/>
    <cellStyle name="Separador de milhares 4 4 4 2 4 2 2" xfId="36911" xr:uid="{00000000-0005-0000-0000-0000CA900000}"/>
    <cellStyle name="Separador de milhares 4 4 4 2 4 2 3" xfId="36912" xr:uid="{00000000-0005-0000-0000-0000CB900000}"/>
    <cellStyle name="Separador de milhares 4 4 4 2 4 3" xfId="36913" xr:uid="{00000000-0005-0000-0000-0000CC900000}"/>
    <cellStyle name="Separador de milhares 4 4 4 2 4 4" xfId="36914" xr:uid="{00000000-0005-0000-0000-0000CD900000}"/>
    <cellStyle name="Separador de milhares 4 4 4 2 5" xfId="36915" xr:uid="{00000000-0005-0000-0000-0000CE900000}"/>
    <cellStyle name="Separador de milhares 4 4 4 2 5 2" xfId="36916" xr:uid="{00000000-0005-0000-0000-0000CF900000}"/>
    <cellStyle name="Separador de milhares 4 4 4 2 5 3" xfId="36917" xr:uid="{00000000-0005-0000-0000-0000D0900000}"/>
    <cellStyle name="Separador de milhares 4 4 4 2 6" xfId="36918" xr:uid="{00000000-0005-0000-0000-0000D1900000}"/>
    <cellStyle name="Separador de milhares 4 4 4 2 7" xfId="36919" xr:uid="{00000000-0005-0000-0000-0000D2900000}"/>
    <cellStyle name="Separador de milhares 4 4 4 3" xfId="36920" xr:uid="{00000000-0005-0000-0000-0000D3900000}"/>
    <cellStyle name="Separador de milhares 4 4 4 3 2" xfId="36921" xr:uid="{00000000-0005-0000-0000-0000D4900000}"/>
    <cellStyle name="Separador de milhares 4 4 4 3 2 2" xfId="36922" xr:uid="{00000000-0005-0000-0000-0000D5900000}"/>
    <cellStyle name="Separador de milhares 4 4 4 3 2 3" xfId="36923" xr:uid="{00000000-0005-0000-0000-0000D6900000}"/>
    <cellStyle name="Separador de milhares 4 4 4 3 3" xfId="36924" xr:uid="{00000000-0005-0000-0000-0000D7900000}"/>
    <cellStyle name="Separador de milhares 4 4 4 3 4" xfId="36925" xr:uid="{00000000-0005-0000-0000-0000D8900000}"/>
    <cellStyle name="Separador de milhares 4 4 4 4" xfId="36926" xr:uid="{00000000-0005-0000-0000-0000D9900000}"/>
    <cellStyle name="Separador de milhares 4 4 4 4 2" xfId="36927" xr:uid="{00000000-0005-0000-0000-0000DA900000}"/>
    <cellStyle name="Separador de milhares 4 4 4 4 2 2" xfId="36928" xr:uid="{00000000-0005-0000-0000-0000DB900000}"/>
    <cellStyle name="Separador de milhares 4 4 4 4 2 3" xfId="36929" xr:uid="{00000000-0005-0000-0000-0000DC900000}"/>
    <cellStyle name="Separador de milhares 4 4 4 4 3" xfId="36930" xr:uid="{00000000-0005-0000-0000-0000DD900000}"/>
    <cellStyle name="Separador de milhares 4 4 4 4 4" xfId="36931" xr:uid="{00000000-0005-0000-0000-0000DE900000}"/>
    <cellStyle name="Separador de milhares 4 4 4 5" xfId="36932" xr:uid="{00000000-0005-0000-0000-0000DF900000}"/>
    <cellStyle name="Separador de milhares 4 4 4 5 2" xfId="36933" xr:uid="{00000000-0005-0000-0000-0000E0900000}"/>
    <cellStyle name="Separador de milhares 4 4 4 5 2 2" xfId="36934" xr:uid="{00000000-0005-0000-0000-0000E1900000}"/>
    <cellStyle name="Separador de milhares 4 4 4 5 2 3" xfId="36935" xr:uid="{00000000-0005-0000-0000-0000E2900000}"/>
    <cellStyle name="Separador de milhares 4 4 4 5 3" xfId="36936" xr:uid="{00000000-0005-0000-0000-0000E3900000}"/>
    <cellStyle name="Separador de milhares 4 4 4 5 4" xfId="36937" xr:uid="{00000000-0005-0000-0000-0000E4900000}"/>
    <cellStyle name="Separador de milhares 4 4 4 6" xfId="36938" xr:uid="{00000000-0005-0000-0000-0000E5900000}"/>
    <cellStyle name="Separador de milhares 4 4 4 6 2" xfId="36939" xr:uid="{00000000-0005-0000-0000-0000E6900000}"/>
    <cellStyle name="Separador de milhares 4 4 4 6 3" xfId="36940" xr:uid="{00000000-0005-0000-0000-0000E7900000}"/>
    <cellStyle name="Separador de milhares 4 4 4 7" xfId="36941" xr:uid="{00000000-0005-0000-0000-0000E8900000}"/>
    <cellStyle name="Separador de milhares 4 4 4 8" xfId="36942" xr:uid="{00000000-0005-0000-0000-0000E9900000}"/>
    <cellStyle name="Separador de milhares 4 4 5" xfId="36943" xr:uid="{00000000-0005-0000-0000-0000EA900000}"/>
    <cellStyle name="Separador de milhares 4 4 6" xfId="36944" xr:uid="{00000000-0005-0000-0000-0000EB900000}"/>
    <cellStyle name="Separador de milhares 4 4 7" xfId="36945" xr:uid="{00000000-0005-0000-0000-0000EC900000}"/>
    <cellStyle name="Separador de milhares 4 5" xfId="36946" xr:uid="{00000000-0005-0000-0000-0000ED900000}"/>
    <cellStyle name="Separador de milhares 4 5 10" xfId="36947" xr:uid="{00000000-0005-0000-0000-0000EE900000}"/>
    <cellStyle name="Separador de milhares 4 5 11" xfId="36948" xr:uid="{00000000-0005-0000-0000-0000EF900000}"/>
    <cellStyle name="Separador de milhares 4 5 2" xfId="36949" xr:uid="{00000000-0005-0000-0000-0000F0900000}"/>
    <cellStyle name="Separador de milhares 4 5 2 2" xfId="36950" xr:uid="{00000000-0005-0000-0000-0000F1900000}"/>
    <cellStyle name="Separador de milhares 4 5 2 2 2" xfId="36951" xr:uid="{00000000-0005-0000-0000-0000F2900000}"/>
    <cellStyle name="Separador de milhares 4 5 2 2 2 2" xfId="36952" xr:uid="{00000000-0005-0000-0000-0000F3900000}"/>
    <cellStyle name="Separador de milhares 4 5 2 2 2 2 2" xfId="36953" xr:uid="{00000000-0005-0000-0000-0000F4900000}"/>
    <cellStyle name="Separador de milhares 4 5 2 2 2 2 3" xfId="36954" xr:uid="{00000000-0005-0000-0000-0000F5900000}"/>
    <cellStyle name="Separador de milhares 4 5 2 2 2 3" xfId="36955" xr:uid="{00000000-0005-0000-0000-0000F6900000}"/>
    <cellStyle name="Separador de milhares 4 5 2 2 2 4" xfId="36956" xr:uid="{00000000-0005-0000-0000-0000F7900000}"/>
    <cellStyle name="Separador de milhares 4 5 2 2 3" xfId="36957" xr:uid="{00000000-0005-0000-0000-0000F8900000}"/>
    <cellStyle name="Separador de milhares 4 5 2 2 3 2" xfId="36958" xr:uid="{00000000-0005-0000-0000-0000F9900000}"/>
    <cellStyle name="Separador de milhares 4 5 2 2 3 2 2" xfId="36959" xr:uid="{00000000-0005-0000-0000-0000FA900000}"/>
    <cellStyle name="Separador de milhares 4 5 2 2 3 2 3" xfId="36960" xr:uid="{00000000-0005-0000-0000-0000FB900000}"/>
    <cellStyle name="Separador de milhares 4 5 2 2 3 3" xfId="36961" xr:uid="{00000000-0005-0000-0000-0000FC900000}"/>
    <cellStyle name="Separador de milhares 4 5 2 2 3 4" xfId="36962" xr:uid="{00000000-0005-0000-0000-0000FD900000}"/>
    <cellStyle name="Separador de milhares 4 5 2 2 4" xfId="36963" xr:uid="{00000000-0005-0000-0000-0000FE900000}"/>
    <cellStyle name="Separador de milhares 4 5 2 2 4 2" xfId="36964" xr:uid="{00000000-0005-0000-0000-0000FF900000}"/>
    <cellStyle name="Separador de milhares 4 5 2 2 4 2 2" xfId="36965" xr:uid="{00000000-0005-0000-0000-000000910000}"/>
    <cellStyle name="Separador de milhares 4 5 2 2 4 2 3" xfId="36966" xr:uid="{00000000-0005-0000-0000-000001910000}"/>
    <cellStyle name="Separador de milhares 4 5 2 2 4 3" xfId="36967" xr:uid="{00000000-0005-0000-0000-000002910000}"/>
    <cellStyle name="Separador de milhares 4 5 2 2 4 4" xfId="36968" xr:uid="{00000000-0005-0000-0000-000003910000}"/>
    <cellStyle name="Separador de milhares 4 5 2 2 5" xfId="36969" xr:uid="{00000000-0005-0000-0000-000004910000}"/>
    <cellStyle name="Separador de milhares 4 5 2 2 5 2" xfId="36970" xr:uid="{00000000-0005-0000-0000-000005910000}"/>
    <cellStyle name="Separador de milhares 4 5 2 2 5 3" xfId="36971" xr:uid="{00000000-0005-0000-0000-000006910000}"/>
    <cellStyle name="Separador de milhares 4 5 2 2 6" xfId="36972" xr:uid="{00000000-0005-0000-0000-000007910000}"/>
    <cellStyle name="Separador de milhares 4 5 2 2 7" xfId="36973" xr:uid="{00000000-0005-0000-0000-000008910000}"/>
    <cellStyle name="Separador de milhares 4 5 2 3" xfId="36974" xr:uid="{00000000-0005-0000-0000-000009910000}"/>
    <cellStyle name="Separador de milhares 4 5 2 3 2" xfId="36975" xr:uid="{00000000-0005-0000-0000-00000A910000}"/>
    <cellStyle name="Separador de milhares 4 5 2 3 2 2" xfId="36976" xr:uid="{00000000-0005-0000-0000-00000B910000}"/>
    <cellStyle name="Separador de milhares 4 5 2 3 2 3" xfId="36977" xr:uid="{00000000-0005-0000-0000-00000C910000}"/>
    <cellStyle name="Separador de milhares 4 5 2 3 3" xfId="36978" xr:uid="{00000000-0005-0000-0000-00000D910000}"/>
    <cellStyle name="Separador de milhares 4 5 2 3 4" xfId="36979" xr:uid="{00000000-0005-0000-0000-00000E910000}"/>
    <cellStyle name="Separador de milhares 4 5 2 4" xfId="36980" xr:uid="{00000000-0005-0000-0000-00000F910000}"/>
    <cellStyle name="Separador de milhares 4 5 2 4 2" xfId="36981" xr:uid="{00000000-0005-0000-0000-000010910000}"/>
    <cellStyle name="Separador de milhares 4 5 2 4 2 2" xfId="36982" xr:uid="{00000000-0005-0000-0000-000011910000}"/>
    <cellStyle name="Separador de milhares 4 5 2 4 2 3" xfId="36983" xr:uid="{00000000-0005-0000-0000-000012910000}"/>
    <cellStyle name="Separador de milhares 4 5 2 4 3" xfId="36984" xr:uid="{00000000-0005-0000-0000-000013910000}"/>
    <cellStyle name="Separador de milhares 4 5 2 4 4" xfId="36985" xr:uid="{00000000-0005-0000-0000-000014910000}"/>
    <cellStyle name="Separador de milhares 4 5 2 5" xfId="36986" xr:uid="{00000000-0005-0000-0000-000015910000}"/>
    <cellStyle name="Separador de milhares 4 5 2 5 2" xfId="36987" xr:uid="{00000000-0005-0000-0000-000016910000}"/>
    <cellStyle name="Separador de milhares 4 5 2 5 2 2" xfId="36988" xr:uid="{00000000-0005-0000-0000-000017910000}"/>
    <cellStyle name="Separador de milhares 4 5 2 5 2 3" xfId="36989" xr:uid="{00000000-0005-0000-0000-000018910000}"/>
    <cellStyle name="Separador de milhares 4 5 2 5 3" xfId="36990" xr:uid="{00000000-0005-0000-0000-000019910000}"/>
    <cellStyle name="Separador de milhares 4 5 2 5 4" xfId="36991" xr:uid="{00000000-0005-0000-0000-00001A910000}"/>
    <cellStyle name="Separador de milhares 4 5 2 6" xfId="36992" xr:uid="{00000000-0005-0000-0000-00001B910000}"/>
    <cellStyle name="Separador de milhares 4 5 2 6 2" xfId="36993" xr:uid="{00000000-0005-0000-0000-00001C910000}"/>
    <cellStyle name="Separador de milhares 4 5 2 6 3" xfId="36994" xr:uid="{00000000-0005-0000-0000-00001D910000}"/>
    <cellStyle name="Separador de milhares 4 5 2 7" xfId="36995" xr:uid="{00000000-0005-0000-0000-00001E910000}"/>
    <cellStyle name="Separador de milhares 4 5 2 8" xfId="36996" xr:uid="{00000000-0005-0000-0000-00001F910000}"/>
    <cellStyle name="Separador de milhares 4 5 2 9" xfId="36997" xr:uid="{00000000-0005-0000-0000-000020910000}"/>
    <cellStyle name="Separador de milhares 4 5 3" xfId="36998" xr:uid="{00000000-0005-0000-0000-000021910000}"/>
    <cellStyle name="Separador de milhares 4 5 3 2" xfId="36999" xr:uid="{00000000-0005-0000-0000-000022910000}"/>
    <cellStyle name="Separador de milhares 4 5 3 2 2" xfId="37000" xr:uid="{00000000-0005-0000-0000-000023910000}"/>
    <cellStyle name="Separador de milhares 4 5 3 2 2 2" xfId="37001" xr:uid="{00000000-0005-0000-0000-000024910000}"/>
    <cellStyle name="Separador de milhares 4 5 3 2 2 3" xfId="37002" xr:uid="{00000000-0005-0000-0000-000025910000}"/>
    <cellStyle name="Separador de milhares 4 5 3 2 3" xfId="37003" xr:uid="{00000000-0005-0000-0000-000026910000}"/>
    <cellStyle name="Separador de milhares 4 5 3 2 4" xfId="37004" xr:uid="{00000000-0005-0000-0000-000027910000}"/>
    <cellStyle name="Separador de milhares 4 5 3 3" xfId="37005" xr:uid="{00000000-0005-0000-0000-000028910000}"/>
    <cellStyle name="Separador de milhares 4 5 3 3 2" xfId="37006" xr:uid="{00000000-0005-0000-0000-000029910000}"/>
    <cellStyle name="Separador de milhares 4 5 3 3 2 2" xfId="37007" xr:uid="{00000000-0005-0000-0000-00002A910000}"/>
    <cellStyle name="Separador de milhares 4 5 3 3 2 3" xfId="37008" xr:uid="{00000000-0005-0000-0000-00002B910000}"/>
    <cellStyle name="Separador de milhares 4 5 3 3 3" xfId="37009" xr:uid="{00000000-0005-0000-0000-00002C910000}"/>
    <cellStyle name="Separador de milhares 4 5 3 3 4" xfId="37010" xr:uid="{00000000-0005-0000-0000-00002D910000}"/>
    <cellStyle name="Separador de milhares 4 5 3 4" xfId="37011" xr:uid="{00000000-0005-0000-0000-00002E910000}"/>
    <cellStyle name="Separador de milhares 4 5 3 4 2" xfId="37012" xr:uid="{00000000-0005-0000-0000-00002F910000}"/>
    <cellStyle name="Separador de milhares 4 5 3 4 2 2" xfId="37013" xr:uid="{00000000-0005-0000-0000-000030910000}"/>
    <cellStyle name="Separador de milhares 4 5 3 4 2 3" xfId="37014" xr:uid="{00000000-0005-0000-0000-000031910000}"/>
    <cellStyle name="Separador de milhares 4 5 3 4 3" xfId="37015" xr:uid="{00000000-0005-0000-0000-000032910000}"/>
    <cellStyle name="Separador de milhares 4 5 3 4 4" xfId="37016" xr:uid="{00000000-0005-0000-0000-000033910000}"/>
    <cellStyle name="Separador de milhares 4 5 3 5" xfId="37017" xr:uid="{00000000-0005-0000-0000-000034910000}"/>
    <cellStyle name="Separador de milhares 4 5 3 5 2" xfId="37018" xr:uid="{00000000-0005-0000-0000-000035910000}"/>
    <cellStyle name="Separador de milhares 4 5 3 5 3" xfId="37019" xr:uid="{00000000-0005-0000-0000-000036910000}"/>
    <cellStyle name="Separador de milhares 4 5 3 6" xfId="37020" xr:uid="{00000000-0005-0000-0000-000037910000}"/>
    <cellStyle name="Separador de milhares 4 5 3 7" xfId="37021" xr:uid="{00000000-0005-0000-0000-000038910000}"/>
    <cellStyle name="Separador de milhares 4 5 4" xfId="37022" xr:uid="{00000000-0005-0000-0000-000039910000}"/>
    <cellStyle name="Separador de milhares 4 5 5" xfId="37023" xr:uid="{00000000-0005-0000-0000-00003A910000}"/>
    <cellStyle name="Separador de milhares 4 5 5 2" xfId="37024" xr:uid="{00000000-0005-0000-0000-00003B910000}"/>
    <cellStyle name="Separador de milhares 4 5 5 2 2" xfId="37025" xr:uid="{00000000-0005-0000-0000-00003C910000}"/>
    <cellStyle name="Separador de milhares 4 5 5 2 3" xfId="37026" xr:uid="{00000000-0005-0000-0000-00003D910000}"/>
    <cellStyle name="Separador de milhares 4 5 5 3" xfId="37027" xr:uid="{00000000-0005-0000-0000-00003E910000}"/>
    <cellStyle name="Separador de milhares 4 5 5 4" xfId="37028" xr:uid="{00000000-0005-0000-0000-00003F910000}"/>
    <cellStyle name="Separador de milhares 4 5 6" xfId="37029" xr:uid="{00000000-0005-0000-0000-000040910000}"/>
    <cellStyle name="Separador de milhares 4 5 6 2" xfId="37030" xr:uid="{00000000-0005-0000-0000-000041910000}"/>
    <cellStyle name="Separador de milhares 4 5 6 2 2" xfId="37031" xr:uid="{00000000-0005-0000-0000-000042910000}"/>
    <cellStyle name="Separador de milhares 4 5 6 2 3" xfId="37032" xr:uid="{00000000-0005-0000-0000-000043910000}"/>
    <cellStyle name="Separador de milhares 4 5 6 3" xfId="37033" xr:uid="{00000000-0005-0000-0000-000044910000}"/>
    <cellStyle name="Separador de milhares 4 5 6 4" xfId="37034" xr:uid="{00000000-0005-0000-0000-000045910000}"/>
    <cellStyle name="Separador de milhares 4 5 7" xfId="37035" xr:uid="{00000000-0005-0000-0000-000046910000}"/>
    <cellStyle name="Separador de milhares 4 5 7 2" xfId="37036" xr:uid="{00000000-0005-0000-0000-000047910000}"/>
    <cellStyle name="Separador de milhares 4 5 7 2 2" xfId="37037" xr:uid="{00000000-0005-0000-0000-000048910000}"/>
    <cellStyle name="Separador de milhares 4 5 7 2 3" xfId="37038" xr:uid="{00000000-0005-0000-0000-000049910000}"/>
    <cellStyle name="Separador de milhares 4 5 7 3" xfId="37039" xr:uid="{00000000-0005-0000-0000-00004A910000}"/>
    <cellStyle name="Separador de milhares 4 5 7 4" xfId="37040" xr:uid="{00000000-0005-0000-0000-00004B910000}"/>
    <cellStyle name="Separador de milhares 4 5 8" xfId="37041" xr:uid="{00000000-0005-0000-0000-00004C910000}"/>
    <cellStyle name="Separador de milhares 4 5 8 2" xfId="37042" xr:uid="{00000000-0005-0000-0000-00004D910000}"/>
    <cellStyle name="Separador de milhares 4 5 8 3" xfId="37043" xr:uid="{00000000-0005-0000-0000-00004E910000}"/>
    <cellStyle name="Separador de milhares 4 5 9" xfId="37044" xr:uid="{00000000-0005-0000-0000-00004F910000}"/>
    <cellStyle name="Separador de milhares 4 6" xfId="37045" xr:uid="{00000000-0005-0000-0000-000050910000}"/>
    <cellStyle name="Separador de milhares 4 6 2" xfId="37046" xr:uid="{00000000-0005-0000-0000-000051910000}"/>
    <cellStyle name="Separador de milhares 4 6 3" xfId="37047" xr:uid="{00000000-0005-0000-0000-000052910000}"/>
    <cellStyle name="Separador de milhares 4 6 4" xfId="37048" xr:uid="{00000000-0005-0000-0000-000053910000}"/>
    <cellStyle name="Separador de milhares 4 7" xfId="37049" xr:uid="{00000000-0005-0000-0000-000054910000}"/>
    <cellStyle name="Separador de milhares 4 8" xfId="37050" xr:uid="{00000000-0005-0000-0000-000055910000}"/>
    <cellStyle name="Separador de milhares 4 8 2" xfId="37051" xr:uid="{00000000-0005-0000-0000-000056910000}"/>
    <cellStyle name="Separador de milhares 4 8 2 2" xfId="37052" xr:uid="{00000000-0005-0000-0000-000057910000}"/>
    <cellStyle name="Separador de milhares 4 8 2 2 2" xfId="37053" xr:uid="{00000000-0005-0000-0000-000058910000}"/>
    <cellStyle name="Separador de milhares 4 8 2 2 2 2" xfId="37054" xr:uid="{00000000-0005-0000-0000-000059910000}"/>
    <cellStyle name="Separador de milhares 4 8 2 2 2 3" xfId="37055" xr:uid="{00000000-0005-0000-0000-00005A910000}"/>
    <cellStyle name="Separador de milhares 4 8 2 2 3" xfId="37056" xr:uid="{00000000-0005-0000-0000-00005B910000}"/>
    <cellStyle name="Separador de milhares 4 8 2 2 4" xfId="37057" xr:uid="{00000000-0005-0000-0000-00005C910000}"/>
    <cellStyle name="Separador de milhares 4 8 2 3" xfId="37058" xr:uid="{00000000-0005-0000-0000-00005D910000}"/>
    <cellStyle name="Separador de milhares 4 8 2 3 2" xfId="37059" xr:uid="{00000000-0005-0000-0000-00005E910000}"/>
    <cellStyle name="Separador de milhares 4 8 2 3 2 2" xfId="37060" xr:uid="{00000000-0005-0000-0000-00005F910000}"/>
    <cellStyle name="Separador de milhares 4 8 2 3 2 3" xfId="37061" xr:uid="{00000000-0005-0000-0000-000060910000}"/>
    <cellStyle name="Separador de milhares 4 8 2 3 3" xfId="37062" xr:uid="{00000000-0005-0000-0000-000061910000}"/>
    <cellStyle name="Separador de milhares 4 8 2 3 4" xfId="37063" xr:uid="{00000000-0005-0000-0000-000062910000}"/>
    <cellStyle name="Separador de milhares 4 8 2 4" xfId="37064" xr:uid="{00000000-0005-0000-0000-000063910000}"/>
    <cellStyle name="Separador de milhares 4 8 2 4 2" xfId="37065" xr:uid="{00000000-0005-0000-0000-000064910000}"/>
    <cellStyle name="Separador de milhares 4 8 2 4 2 2" xfId="37066" xr:uid="{00000000-0005-0000-0000-000065910000}"/>
    <cellStyle name="Separador de milhares 4 8 2 4 2 3" xfId="37067" xr:uid="{00000000-0005-0000-0000-000066910000}"/>
    <cellStyle name="Separador de milhares 4 8 2 4 3" xfId="37068" xr:uid="{00000000-0005-0000-0000-000067910000}"/>
    <cellStyle name="Separador de milhares 4 8 2 4 4" xfId="37069" xr:uid="{00000000-0005-0000-0000-000068910000}"/>
    <cellStyle name="Separador de milhares 4 8 2 5" xfId="37070" xr:uid="{00000000-0005-0000-0000-000069910000}"/>
    <cellStyle name="Separador de milhares 4 8 2 5 2" xfId="37071" xr:uid="{00000000-0005-0000-0000-00006A910000}"/>
    <cellStyle name="Separador de milhares 4 8 2 5 3" xfId="37072" xr:uid="{00000000-0005-0000-0000-00006B910000}"/>
    <cellStyle name="Separador de milhares 4 8 2 6" xfId="37073" xr:uid="{00000000-0005-0000-0000-00006C910000}"/>
    <cellStyle name="Separador de milhares 4 8 2 7" xfId="37074" xr:uid="{00000000-0005-0000-0000-00006D910000}"/>
    <cellStyle name="Separador de milhares 4 8 3" xfId="37075" xr:uid="{00000000-0005-0000-0000-00006E910000}"/>
    <cellStyle name="Separador de milhares 4 8 3 2" xfId="37076" xr:uid="{00000000-0005-0000-0000-00006F910000}"/>
    <cellStyle name="Separador de milhares 4 8 3 2 2" xfId="37077" xr:uid="{00000000-0005-0000-0000-000070910000}"/>
    <cellStyle name="Separador de milhares 4 8 3 2 3" xfId="37078" xr:uid="{00000000-0005-0000-0000-000071910000}"/>
    <cellStyle name="Separador de milhares 4 8 3 3" xfId="37079" xr:uid="{00000000-0005-0000-0000-000072910000}"/>
    <cellStyle name="Separador de milhares 4 8 3 4" xfId="37080" xr:uid="{00000000-0005-0000-0000-000073910000}"/>
    <cellStyle name="Separador de milhares 4 8 4" xfId="37081" xr:uid="{00000000-0005-0000-0000-000074910000}"/>
    <cellStyle name="Separador de milhares 4 8 4 2" xfId="37082" xr:uid="{00000000-0005-0000-0000-000075910000}"/>
    <cellStyle name="Separador de milhares 4 8 4 2 2" xfId="37083" xr:uid="{00000000-0005-0000-0000-000076910000}"/>
    <cellStyle name="Separador de milhares 4 8 4 2 3" xfId="37084" xr:uid="{00000000-0005-0000-0000-000077910000}"/>
    <cellStyle name="Separador de milhares 4 8 4 3" xfId="37085" xr:uid="{00000000-0005-0000-0000-000078910000}"/>
    <cellStyle name="Separador de milhares 4 8 4 4" xfId="37086" xr:uid="{00000000-0005-0000-0000-000079910000}"/>
    <cellStyle name="Separador de milhares 4 8 5" xfId="37087" xr:uid="{00000000-0005-0000-0000-00007A910000}"/>
    <cellStyle name="Separador de milhares 4 8 5 2" xfId="37088" xr:uid="{00000000-0005-0000-0000-00007B910000}"/>
    <cellStyle name="Separador de milhares 4 8 5 2 2" xfId="37089" xr:uid="{00000000-0005-0000-0000-00007C910000}"/>
    <cellStyle name="Separador de milhares 4 8 5 2 3" xfId="37090" xr:uid="{00000000-0005-0000-0000-00007D910000}"/>
    <cellStyle name="Separador de milhares 4 8 5 3" xfId="37091" xr:uid="{00000000-0005-0000-0000-00007E910000}"/>
    <cellStyle name="Separador de milhares 4 8 5 4" xfId="37092" xr:uid="{00000000-0005-0000-0000-00007F910000}"/>
    <cellStyle name="Separador de milhares 4 8 6" xfId="37093" xr:uid="{00000000-0005-0000-0000-000080910000}"/>
    <cellStyle name="Separador de milhares 4 8 6 2" xfId="37094" xr:uid="{00000000-0005-0000-0000-000081910000}"/>
    <cellStyle name="Separador de milhares 4 8 6 3" xfId="37095" xr:uid="{00000000-0005-0000-0000-000082910000}"/>
    <cellStyle name="Separador de milhares 4 8 7" xfId="37096" xr:uid="{00000000-0005-0000-0000-000083910000}"/>
    <cellStyle name="Separador de milhares 4 8 8" xfId="37097" xr:uid="{00000000-0005-0000-0000-000084910000}"/>
    <cellStyle name="Separador de milhares 4 9" xfId="37098" xr:uid="{00000000-0005-0000-0000-000085910000}"/>
    <cellStyle name="Separador de milhares 4 9 2" xfId="37099" xr:uid="{00000000-0005-0000-0000-000086910000}"/>
    <cellStyle name="Separador de milhares 4 9 2 2" xfId="37100" xr:uid="{00000000-0005-0000-0000-000087910000}"/>
    <cellStyle name="Separador de milhares 4 9 2 2 2" xfId="37101" xr:uid="{00000000-0005-0000-0000-000088910000}"/>
    <cellStyle name="Separador de milhares 4 9 2 2 2 2" xfId="37102" xr:uid="{00000000-0005-0000-0000-000089910000}"/>
    <cellStyle name="Separador de milhares 4 9 2 2 2 3" xfId="37103" xr:uid="{00000000-0005-0000-0000-00008A910000}"/>
    <cellStyle name="Separador de milhares 4 9 2 2 3" xfId="37104" xr:uid="{00000000-0005-0000-0000-00008B910000}"/>
    <cellStyle name="Separador de milhares 4 9 2 2 4" xfId="37105" xr:uid="{00000000-0005-0000-0000-00008C910000}"/>
    <cellStyle name="Separador de milhares 4 9 2 3" xfId="37106" xr:uid="{00000000-0005-0000-0000-00008D910000}"/>
    <cellStyle name="Separador de milhares 4 9 2 3 2" xfId="37107" xr:uid="{00000000-0005-0000-0000-00008E910000}"/>
    <cellStyle name="Separador de milhares 4 9 2 3 2 2" xfId="37108" xr:uid="{00000000-0005-0000-0000-00008F910000}"/>
    <cellStyle name="Separador de milhares 4 9 2 3 2 3" xfId="37109" xr:uid="{00000000-0005-0000-0000-000090910000}"/>
    <cellStyle name="Separador de milhares 4 9 2 3 3" xfId="37110" xr:uid="{00000000-0005-0000-0000-000091910000}"/>
    <cellStyle name="Separador de milhares 4 9 2 3 4" xfId="37111" xr:uid="{00000000-0005-0000-0000-000092910000}"/>
    <cellStyle name="Separador de milhares 4 9 2 4" xfId="37112" xr:uid="{00000000-0005-0000-0000-000093910000}"/>
    <cellStyle name="Separador de milhares 4 9 2 4 2" xfId="37113" xr:uid="{00000000-0005-0000-0000-000094910000}"/>
    <cellStyle name="Separador de milhares 4 9 2 4 2 2" xfId="37114" xr:uid="{00000000-0005-0000-0000-000095910000}"/>
    <cellStyle name="Separador de milhares 4 9 2 4 2 3" xfId="37115" xr:uid="{00000000-0005-0000-0000-000096910000}"/>
    <cellStyle name="Separador de milhares 4 9 2 4 3" xfId="37116" xr:uid="{00000000-0005-0000-0000-000097910000}"/>
    <cellStyle name="Separador de milhares 4 9 2 4 4" xfId="37117" xr:uid="{00000000-0005-0000-0000-000098910000}"/>
    <cellStyle name="Separador de milhares 4 9 2 5" xfId="37118" xr:uid="{00000000-0005-0000-0000-000099910000}"/>
    <cellStyle name="Separador de milhares 4 9 2 5 2" xfId="37119" xr:uid="{00000000-0005-0000-0000-00009A910000}"/>
    <cellStyle name="Separador de milhares 4 9 2 5 3" xfId="37120" xr:uid="{00000000-0005-0000-0000-00009B910000}"/>
    <cellStyle name="Separador de milhares 4 9 2 6" xfId="37121" xr:uid="{00000000-0005-0000-0000-00009C910000}"/>
    <cellStyle name="Separador de milhares 4 9 2 7" xfId="37122" xr:uid="{00000000-0005-0000-0000-00009D910000}"/>
    <cellStyle name="Separador de milhares 4 9 3" xfId="37123" xr:uid="{00000000-0005-0000-0000-00009E910000}"/>
    <cellStyle name="Separador de milhares 4 9 3 2" xfId="37124" xr:uid="{00000000-0005-0000-0000-00009F910000}"/>
    <cellStyle name="Separador de milhares 4 9 3 2 2" xfId="37125" xr:uid="{00000000-0005-0000-0000-0000A0910000}"/>
    <cellStyle name="Separador de milhares 4 9 3 2 3" xfId="37126" xr:uid="{00000000-0005-0000-0000-0000A1910000}"/>
    <cellStyle name="Separador de milhares 4 9 3 3" xfId="37127" xr:uid="{00000000-0005-0000-0000-0000A2910000}"/>
    <cellStyle name="Separador de milhares 4 9 3 4" xfId="37128" xr:uid="{00000000-0005-0000-0000-0000A3910000}"/>
    <cellStyle name="Separador de milhares 4 9 4" xfId="37129" xr:uid="{00000000-0005-0000-0000-0000A4910000}"/>
    <cellStyle name="Separador de milhares 4 9 4 2" xfId="37130" xr:uid="{00000000-0005-0000-0000-0000A5910000}"/>
    <cellStyle name="Separador de milhares 4 9 4 2 2" xfId="37131" xr:uid="{00000000-0005-0000-0000-0000A6910000}"/>
    <cellStyle name="Separador de milhares 4 9 4 2 3" xfId="37132" xr:uid="{00000000-0005-0000-0000-0000A7910000}"/>
    <cellStyle name="Separador de milhares 4 9 4 3" xfId="37133" xr:uid="{00000000-0005-0000-0000-0000A8910000}"/>
    <cellStyle name="Separador de milhares 4 9 4 4" xfId="37134" xr:uid="{00000000-0005-0000-0000-0000A9910000}"/>
    <cellStyle name="Separador de milhares 4 9 5" xfId="37135" xr:uid="{00000000-0005-0000-0000-0000AA910000}"/>
    <cellStyle name="Separador de milhares 4 9 5 2" xfId="37136" xr:uid="{00000000-0005-0000-0000-0000AB910000}"/>
    <cellStyle name="Separador de milhares 4 9 5 2 2" xfId="37137" xr:uid="{00000000-0005-0000-0000-0000AC910000}"/>
    <cellStyle name="Separador de milhares 4 9 5 2 3" xfId="37138" xr:uid="{00000000-0005-0000-0000-0000AD910000}"/>
    <cellStyle name="Separador de milhares 4 9 5 3" xfId="37139" xr:uid="{00000000-0005-0000-0000-0000AE910000}"/>
    <cellStyle name="Separador de milhares 4 9 5 4" xfId="37140" xr:uid="{00000000-0005-0000-0000-0000AF910000}"/>
    <cellStyle name="Separador de milhares 4 9 6" xfId="37141" xr:uid="{00000000-0005-0000-0000-0000B0910000}"/>
    <cellStyle name="Separador de milhares 4 9 6 2" xfId="37142" xr:uid="{00000000-0005-0000-0000-0000B1910000}"/>
    <cellStyle name="Separador de milhares 4 9 6 3" xfId="37143" xr:uid="{00000000-0005-0000-0000-0000B2910000}"/>
    <cellStyle name="Separador de milhares 4 9 7" xfId="37144" xr:uid="{00000000-0005-0000-0000-0000B3910000}"/>
    <cellStyle name="Separador de milhares 4 9 8" xfId="37145" xr:uid="{00000000-0005-0000-0000-0000B4910000}"/>
    <cellStyle name="Separador de milhares 4_Memória de Cálculo - BM 21 ANICUNS MARGEM ESQUERDA" xfId="37146" xr:uid="{00000000-0005-0000-0000-0000B5910000}"/>
    <cellStyle name="Separador de milhares 5" xfId="37147" xr:uid="{00000000-0005-0000-0000-0000B6910000}"/>
    <cellStyle name="Separador de milhares 5 10" xfId="37148" xr:uid="{00000000-0005-0000-0000-0000B7910000}"/>
    <cellStyle name="Separador de milhares 5 2" xfId="37149" xr:uid="{00000000-0005-0000-0000-0000B8910000}"/>
    <cellStyle name="Separador de milhares 5 2 2" xfId="37150" xr:uid="{00000000-0005-0000-0000-0000B9910000}"/>
    <cellStyle name="Separador de milhares 5 2 3" xfId="37151" xr:uid="{00000000-0005-0000-0000-0000BA910000}"/>
    <cellStyle name="Separador de milhares 5 3" xfId="37152" xr:uid="{00000000-0005-0000-0000-0000BB910000}"/>
    <cellStyle name="Separador de milhares 5 3 2" xfId="37153" xr:uid="{00000000-0005-0000-0000-0000BC910000}"/>
    <cellStyle name="Separador de milhares 5 3 2 2" xfId="37154" xr:uid="{00000000-0005-0000-0000-0000BD910000}"/>
    <cellStyle name="Separador de milhares 5 3 3" xfId="37155" xr:uid="{00000000-0005-0000-0000-0000BE910000}"/>
    <cellStyle name="Separador de milhares 5 3 3 2" xfId="37156" xr:uid="{00000000-0005-0000-0000-0000BF910000}"/>
    <cellStyle name="Separador de milhares 5 3 4" xfId="37157" xr:uid="{00000000-0005-0000-0000-0000C0910000}"/>
    <cellStyle name="Separador de milhares 5 4" xfId="37158" xr:uid="{00000000-0005-0000-0000-0000C1910000}"/>
    <cellStyle name="Separador de milhares 5 4 2" xfId="37159" xr:uid="{00000000-0005-0000-0000-0000C2910000}"/>
    <cellStyle name="Separador de milhares 5 4 3" xfId="37160" xr:uid="{00000000-0005-0000-0000-0000C3910000}"/>
    <cellStyle name="Separador de milhares 5 4 4" xfId="37161" xr:uid="{00000000-0005-0000-0000-0000C4910000}"/>
    <cellStyle name="Separador de milhares 5 4 5" xfId="37162" xr:uid="{00000000-0005-0000-0000-0000C5910000}"/>
    <cellStyle name="Separador de milhares 5 5" xfId="37163" xr:uid="{00000000-0005-0000-0000-0000C6910000}"/>
    <cellStyle name="Separador de milhares 5 5 2" xfId="37164" xr:uid="{00000000-0005-0000-0000-0000C7910000}"/>
    <cellStyle name="Separador de milhares 5 6" xfId="37165" xr:uid="{00000000-0005-0000-0000-0000C8910000}"/>
    <cellStyle name="Separador de milhares 5 7" xfId="37166" xr:uid="{00000000-0005-0000-0000-0000C9910000}"/>
    <cellStyle name="Separador de milhares 5 8" xfId="37167" xr:uid="{00000000-0005-0000-0000-0000CA910000}"/>
    <cellStyle name="Separador de milhares 5 9" xfId="37168" xr:uid="{00000000-0005-0000-0000-0000CB910000}"/>
    <cellStyle name="Separador de milhares 6" xfId="37169" xr:uid="{00000000-0005-0000-0000-0000CC910000}"/>
    <cellStyle name="Separador de milhares 6 2" xfId="37170" xr:uid="{00000000-0005-0000-0000-0000CD910000}"/>
    <cellStyle name="Separador de milhares 6 2 2" xfId="37171" xr:uid="{00000000-0005-0000-0000-0000CE910000}"/>
    <cellStyle name="Separador de milhares 6 2 2 2" xfId="37172" xr:uid="{00000000-0005-0000-0000-0000CF910000}"/>
    <cellStyle name="Separador de milhares 6 2 3" xfId="37173" xr:uid="{00000000-0005-0000-0000-0000D0910000}"/>
    <cellStyle name="Separador de milhares 6 2 4" xfId="43921" xr:uid="{00000000-0005-0000-0000-0000D1910000}"/>
    <cellStyle name="Separador de milhares 6 3" xfId="37174" xr:uid="{00000000-0005-0000-0000-0000D2910000}"/>
    <cellStyle name="Separador de milhares 7" xfId="37175" xr:uid="{00000000-0005-0000-0000-0000D3910000}"/>
    <cellStyle name="Separador de milhares 7 2" xfId="37176" xr:uid="{00000000-0005-0000-0000-0000D4910000}"/>
    <cellStyle name="Separador de milhares 7 3" xfId="37177" xr:uid="{00000000-0005-0000-0000-0000D5910000}"/>
    <cellStyle name="Separador de milhares 8" xfId="37178" xr:uid="{00000000-0005-0000-0000-0000D6910000}"/>
    <cellStyle name="Separador de milhares 8 2" xfId="37179" xr:uid="{00000000-0005-0000-0000-0000D7910000}"/>
    <cellStyle name="Separador de milhares 8 3" xfId="37180" xr:uid="{00000000-0005-0000-0000-0000D8910000}"/>
    <cellStyle name="Separador de milhares 9" xfId="37181" xr:uid="{00000000-0005-0000-0000-0000D9910000}"/>
    <cellStyle name="Separador de milhares 9 10" xfId="37182" xr:uid="{00000000-0005-0000-0000-0000DA910000}"/>
    <cellStyle name="Separador de milhares 9 11" xfId="37183" xr:uid="{00000000-0005-0000-0000-0000DB910000}"/>
    <cellStyle name="Separador de milhares 9 12" xfId="37184" xr:uid="{00000000-0005-0000-0000-0000DC910000}"/>
    <cellStyle name="Separador de milhares 9 13" xfId="37185" xr:uid="{00000000-0005-0000-0000-0000DD910000}"/>
    <cellStyle name="Separador de milhares 9 14" xfId="37186" xr:uid="{00000000-0005-0000-0000-0000DE910000}"/>
    <cellStyle name="Separador de milhares 9 2" xfId="37187" xr:uid="{00000000-0005-0000-0000-0000DF910000}"/>
    <cellStyle name="Separador de milhares 9 2 10" xfId="37188" xr:uid="{00000000-0005-0000-0000-0000E0910000}"/>
    <cellStyle name="Separador de milhares 9 2 10 2" xfId="37189" xr:uid="{00000000-0005-0000-0000-0000E1910000}"/>
    <cellStyle name="Separador de milhares 9 2 10 2 2" xfId="37190" xr:uid="{00000000-0005-0000-0000-0000E2910000}"/>
    <cellStyle name="Separador de milhares 9 2 10 2 2 2" xfId="37191" xr:uid="{00000000-0005-0000-0000-0000E3910000}"/>
    <cellStyle name="Separador de milhares 9 2 10 2 2 3" xfId="37192" xr:uid="{00000000-0005-0000-0000-0000E4910000}"/>
    <cellStyle name="Separador de milhares 9 2 10 2 3" xfId="37193" xr:uid="{00000000-0005-0000-0000-0000E5910000}"/>
    <cellStyle name="Separador de milhares 9 2 10 2 4" xfId="37194" xr:uid="{00000000-0005-0000-0000-0000E6910000}"/>
    <cellStyle name="Separador de milhares 9 2 10 3" xfId="37195" xr:uid="{00000000-0005-0000-0000-0000E7910000}"/>
    <cellStyle name="Separador de milhares 9 2 10 3 2" xfId="37196" xr:uid="{00000000-0005-0000-0000-0000E8910000}"/>
    <cellStyle name="Separador de milhares 9 2 10 3 2 2" xfId="37197" xr:uid="{00000000-0005-0000-0000-0000E9910000}"/>
    <cellStyle name="Separador de milhares 9 2 10 3 2 3" xfId="37198" xr:uid="{00000000-0005-0000-0000-0000EA910000}"/>
    <cellStyle name="Separador de milhares 9 2 10 3 3" xfId="37199" xr:uid="{00000000-0005-0000-0000-0000EB910000}"/>
    <cellStyle name="Separador de milhares 9 2 10 3 4" xfId="37200" xr:uid="{00000000-0005-0000-0000-0000EC910000}"/>
    <cellStyle name="Separador de milhares 9 2 10 4" xfId="37201" xr:uid="{00000000-0005-0000-0000-0000ED910000}"/>
    <cellStyle name="Separador de milhares 9 2 10 4 2" xfId="37202" xr:uid="{00000000-0005-0000-0000-0000EE910000}"/>
    <cellStyle name="Separador de milhares 9 2 10 4 2 2" xfId="37203" xr:uid="{00000000-0005-0000-0000-0000EF910000}"/>
    <cellStyle name="Separador de milhares 9 2 10 4 2 3" xfId="37204" xr:uid="{00000000-0005-0000-0000-0000F0910000}"/>
    <cellStyle name="Separador de milhares 9 2 10 4 3" xfId="37205" xr:uid="{00000000-0005-0000-0000-0000F1910000}"/>
    <cellStyle name="Separador de milhares 9 2 10 4 4" xfId="37206" xr:uid="{00000000-0005-0000-0000-0000F2910000}"/>
    <cellStyle name="Separador de milhares 9 2 10 5" xfId="37207" xr:uid="{00000000-0005-0000-0000-0000F3910000}"/>
    <cellStyle name="Separador de milhares 9 2 10 5 2" xfId="37208" xr:uid="{00000000-0005-0000-0000-0000F4910000}"/>
    <cellStyle name="Separador de milhares 9 2 10 5 3" xfId="37209" xr:uid="{00000000-0005-0000-0000-0000F5910000}"/>
    <cellStyle name="Separador de milhares 9 2 10 6" xfId="37210" xr:uid="{00000000-0005-0000-0000-0000F6910000}"/>
    <cellStyle name="Separador de milhares 9 2 10 7" xfId="37211" xr:uid="{00000000-0005-0000-0000-0000F7910000}"/>
    <cellStyle name="Separador de milhares 9 2 10 8" xfId="37212" xr:uid="{00000000-0005-0000-0000-0000F8910000}"/>
    <cellStyle name="Separador de milhares 9 2 10 9" xfId="37213" xr:uid="{00000000-0005-0000-0000-0000F9910000}"/>
    <cellStyle name="Separador de milhares 9 2 11" xfId="37214" xr:uid="{00000000-0005-0000-0000-0000FA910000}"/>
    <cellStyle name="Separador de milhares 9 2 11 2" xfId="37215" xr:uid="{00000000-0005-0000-0000-0000FB910000}"/>
    <cellStyle name="Separador de milhares 9 2 11 2 2" xfId="37216" xr:uid="{00000000-0005-0000-0000-0000FC910000}"/>
    <cellStyle name="Separador de milhares 9 2 11 2 3" xfId="37217" xr:uid="{00000000-0005-0000-0000-0000FD910000}"/>
    <cellStyle name="Separador de milhares 9 2 11 3" xfId="37218" xr:uid="{00000000-0005-0000-0000-0000FE910000}"/>
    <cellStyle name="Separador de milhares 9 2 11 4" xfId="37219" xr:uid="{00000000-0005-0000-0000-0000FF910000}"/>
    <cellStyle name="Separador de milhares 9 2 11 5" xfId="37220" xr:uid="{00000000-0005-0000-0000-000000920000}"/>
    <cellStyle name="Separador de milhares 9 2 11 6" xfId="37221" xr:uid="{00000000-0005-0000-0000-000001920000}"/>
    <cellStyle name="Separador de milhares 9 2 12" xfId="37222" xr:uid="{00000000-0005-0000-0000-000002920000}"/>
    <cellStyle name="Separador de milhares 9 2 12 2" xfId="37223" xr:uid="{00000000-0005-0000-0000-000003920000}"/>
    <cellStyle name="Separador de milhares 9 2 12 2 2" xfId="37224" xr:uid="{00000000-0005-0000-0000-000004920000}"/>
    <cellStyle name="Separador de milhares 9 2 12 2 3" xfId="37225" xr:uid="{00000000-0005-0000-0000-000005920000}"/>
    <cellStyle name="Separador de milhares 9 2 12 3" xfId="37226" xr:uid="{00000000-0005-0000-0000-000006920000}"/>
    <cellStyle name="Separador de milhares 9 2 12 4" xfId="37227" xr:uid="{00000000-0005-0000-0000-000007920000}"/>
    <cellStyle name="Separador de milhares 9 2 13" xfId="37228" xr:uid="{00000000-0005-0000-0000-000008920000}"/>
    <cellStyle name="Separador de milhares 9 2 13 2" xfId="37229" xr:uid="{00000000-0005-0000-0000-000009920000}"/>
    <cellStyle name="Separador de milhares 9 2 13 2 2" xfId="37230" xr:uid="{00000000-0005-0000-0000-00000A920000}"/>
    <cellStyle name="Separador de milhares 9 2 13 2 3" xfId="37231" xr:uid="{00000000-0005-0000-0000-00000B920000}"/>
    <cellStyle name="Separador de milhares 9 2 13 3" xfId="37232" xr:uid="{00000000-0005-0000-0000-00000C920000}"/>
    <cellStyle name="Separador de milhares 9 2 13 4" xfId="37233" xr:uid="{00000000-0005-0000-0000-00000D920000}"/>
    <cellStyle name="Separador de milhares 9 2 14" xfId="37234" xr:uid="{00000000-0005-0000-0000-00000E920000}"/>
    <cellStyle name="Separador de milhares 9 2 14 2" xfId="37235" xr:uid="{00000000-0005-0000-0000-00000F920000}"/>
    <cellStyle name="Separador de milhares 9 2 14 3" xfId="37236" xr:uid="{00000000-0005-0000-0000-000010920000}"/>
    <cellStyle name="Separador de milhares 9 2 15" xfId="37237" xr:uid="{00000000-0005-0000-0000-000011920000}"/>
    <cellStyle name="Separador de milhares 9 2 16" xfId="37238" xr:uid="{00000000-0005-0000-0000-000012920000}"/>
    <cellStyle name="Separador de milhares 9 2 17" xfId="37239" xr:uid="{00000000-0005-0000-0000-000013920000}"/>
    <cellStyle name="Separador de milhares 9 2 18" xfId="37240" xr:uid="{00000000-0005-0000-0000-000014920000}"/>
    <cellStyle name="Separador de milhares 9 2 19" xfId="37241" xr:uid="{00000000-0005-0000-0000-000015920000}"/>
    <cellStyle name="Separador de milhares 9 2 2" xfId="37242" xr:uid="{00000000-0005-0000-0000-000016920000}"/>
    <cellStyle name="Separador de milhares 9 2 2 10" xfId="37243" xr:uid="{00000000-0005-0000-0000-000017920000}"/>
    <cellStyle name="Separador de milhares 9 2 2 11" xfId="37244" xr:uid="{00000000-0005-0000-0000-000018920000}"/>
    <cellStyle name="Separador de milhares 9 2 2 12" xfId="37245" xr:uid="{00000000-0005-0000-0000-000019920000}"/>
    <cellStyle name="Separador de milhares 9 2 2 2" xfId="37246" xr:uid="{00000000-0005-0000-0000-00001A920000}"/>
    <cellStyle name="Separador de milhares 9 2 2 2 10" xfId="37247" xr:uid="{00000000-0005-0000-0000-00001B920000}"/>
    <cellStyle name="Separador de milhares 9 2 2 2 2" xfId="37248" xr:uid="{00000000-0005-0000-0000-00001C920000}"/>
    <cellStyle name="Separador de milhares 9 2 2 2 2 2" xfId="37249" xr:uid="{00000000-0005-0000-0000-00001D920000}"/>
    <cellStyle name="Separador de milhares 9 2 2 2 2 2 2" xfId="37250" xr:uid="{00000000-0005-0000-0000-00001E920000}"/>
    <cellStyle name="Separador de milhares 9 2 2 2 2 2 2 2" xfId="37251" xr:uid="{00000000-0005-0000-0000-00001F920000}"/>
    <cellStyle name="Separador de milhares 9 2 2 2 2 2 2 2 2" xfId="37252" xr:uid="{00000000-0005-0000-0000-000020920000}"/>
    <cellStyle name="Separador de milhares 9 2 2 2 2 2 2 2 3" xfId="37253" xr:uid="{00000000-0005-0000-0000-000021920000}"/>
    <cellStyle name="Separador de milhares 9 2 2 2 2 2 2 3" xfId="37254" xr:uid="{00000000-0005-0000-0000-000022920000}"/>
    <cellStyle name="Separador de milhares 9 2 2 2 2 2 2 4" xfId="37255" xr:uid="{00000000-0005-0000-0000-000023920000}"/>
    <cellStyle name="Separador de milhares 9 2 2 2 2 2 3" xfId="37256" xr:uid="{00000000-0005-0000-0000-000024920000}"/>
    <cellStyle name="Separador de milhares 9 2 2 2 2 2 3 2" xfId="37257" xr:uid="{00000000-0005-0000-0000-000025920000}"/>
    <cellStyle name="Separador de milhares 9 2 2 2 2 2 3 2 2" xfId="37258" xr:uid="{00000000-0005-0000-0000-000026920000}"/>
    <cellStyle name="Separador de milhares 9 2 2 2 2 2 3 2 3" xfId="37259" xr:uid="{00000000-0005-0000-0000-000027920000}"/>
    <cellStyle name="Separador de milhares 9 2 2 2 2 2 3 3" xfId="37260" xr:uid="{00000000-0005-0000-0000-000028920000}"/>
    <cellStyle name="Separador de milhares 9 2 2 2 2 2 3 4" xfId="37261" xr:uid="{00000000-0005-0000-0000-000029920000}"/>
    <cellStyle name="Separador de milhares 9 2 2 2 2 2 4" xfId="37262" xr:uid="{00000000-0005-0000-0000-00002A920000}"/>
    <cellStyle name="Separador de milhares 9 2 2 2 2 2 4 2" xfId="37263" xr:uid="{00000000-0005-0000-0000-00002B920000}"/>
    <cellStyle name="Separador de milhares 9 2 2 2 2 2 4 2 2" xfId="37264" xr:uid="{00000000-0005-0000-0000-00002C920000}"/>
    <cellStyle name="Separador de milhares 9 2 2 2 2 2 4 2 3" xfId="37265" xr:uid="{00000000-0005-0000-0000-00002D920000}"/>
    <cellStyle name="Separador de milhares 9 2 2 2 2 2 4 3" xfId="37266" xr:uid="{00000000-0005-0000-0000-00002E920000}"/>
    <cellStyle name="Separador de milhares 9 2 2 2 2 2 4 4" xfId="37267" xr:uid="{00000000-0005-0000-0000-00002F920000}"/>
    <cellStyle name="Separador de milhares 9 2 2 2 2 2 5" xfId="37268" xr:uid="{00000000-0005-0000-0000-000030920000}"/>
    <cellStyle name="Separador de milhares 9 2 2 2 2 2 5 2" xfId="37269" xr:uid="{00000000-0005-0000-0000-000031920000}"/>
    <cellStyle name="Separador de milhares 9 2 2 2 2 2 5 3" xfId="37270" xr:uid="{00000000-0005-0000-0000-000032920000}"/>
    <cellStyle name="Separador de milhares 9 2 2 2 2 2 6" xfId="37271" xr:uid="{00000000-0005-0000-0000-000033920000}"/>
    <cellStyle name="Separador de milhares 9 2 2 2 2 2 7" xfId="37272" xr:uid="{00000000-0005-0000-0000-000034920000}"/>
    <cellStyle name="Separador de milhares 9 2 2 2 2 3" xfId="37273" xr:uid="{00000000-0005-0000-0000-000035920000}"/>
    <cellStyle name="Separador de milhares 9 2 2 2 2 3 2" xfId="37274" xr:uid="{00000000-0005-0000-0000-000036920000}"/>
    <cellStyle name="Separador de milhares 9 2 2 2 2 3 2 2" xfId="37275" xr:uid="{00000000-0005-0000-0000-000037920000}"/>
    <cellStyle name="Separador de milhares 9 2 2 2 2 3 2 3" xfId="37276" xr:uid="{00000000-0005-0000-0000-000038920000}"/>
    <cellStyle name="Separador de milhares 9 2 2 2 2 3 3" xfId="37277" xr:uid="{00000000-0005-0000-0000-000039920000}"/>
    <cellStyle name="Separador de milhares 9 2 2 2 2 3 4" xfId="37278" xr:uid="{00000000-0005-0000-0000-00003A920000}"/>
    <cellStyle name="Separador de milhares 9 2 2 2 2 4" xfId="37279" xr:uid="{00000000-0005-0000-0000-00003B920000}"/>
    <cellStyle name="Separador de milhares 9 2 2 2 2 4 2" xfId="37280" xr:uid="{00000000-0005-0000-0000-00003C920000}"/>
    <cellStyle name="Separador de milhares 9 2 2 2 2 4 2 2" xfId="37281" xr:uid="{00000000-0005-0000-0000-00003D920000}"/>
    <cellStyle name="Separador de milhares 9 2 2 2 2 4 2 3" xfId="37282" xr:uid="{00000000-0005-0000-0000-00003E920000}"/>
    <cellStyle name="Separador de milhares 9 2 2 2 2 4 3" xfId="37283" xr:uid="{00000000-0005-0000-0000-00003F920000}"/>
    <cellStyle name="Separador de milhares 9 2 2 2 2 4 4" xfId="37284" xr:uid="{00000000-0005-0000-0000-000040920000}"/>
    <cellStyle name="Separador de milhares 9 2 2 2 2 5" xfId="37285" xr:uid="{00000000-0005-0000-0000-000041920000}"/>
    <cellStyle name="Separador de milhares 9 2 2 2 2 5 2" xfId="37286" xr:uid="{00000000-0005-0000-0000-000042920000}"/>
    <cellStyle name="Separador de milhares 9 2 2 2 2 5 2 2" xfId="37287" xr:uid="{00000000-0005-0000-0000-000043920000}"/>
    <cellStyle name="Separador de milhares 9 2 2 2 2 5 2 3" xfId="37288" xr:uid="{00000000-0005-0000-0000-000044920000}"/>
    <cellStyle name="Separador de milhares 9 2 2 2 2 5 3" xfId="37289" xr:uid="{00000000-0005-0000-0000-000045920000}"/>
    <cellStyle name="Separador de milhares 9 2 2 2 2 5 4" xfId="37290" xr:uid="{00000000-0005-0000-0000-000046920000}"/>
    <cellStyle name="Separador de milhares 9 2 2 2 2 6" xfId="37291" xr:uid="{00000000-0005-0000-0000-000047920000}"/>
    <cellStyle name="Separador de milhares 9 2 2 2 2 6 2" xfId="37292" xr:uid="{00000000-0005-0000-0000-000048920000}"/>
    <cellStyle name="Separador de milhares 9 2 2 2 2 6 3" xfId="37293" xr:uid="{00000000-0005-0000-0000-000049920000}"/>
    <cellStyle name="Separador de milhares 9 2 2 2 2 7" xfId="37294" xr:uid="{00000000-0005-0000-0000-00004A920000}"/>
    <cellStyle name="Separador de milhares 9 2 2 2 2 8" xfId="37295" xr:uid="{00000000-0005-0000-0000-00004B920000}"/>
    <cellStyle name="Separador de milhares 9 2 2 2 2 9" xfId="37296" xr:uid="{00000000-0005-0000-0000-00004C920000}"/>
    <cellStyle name="Separador de milhares 9 2 2 2 3" xfId="37297" xr:uid="{00000000-0005-0000-0000-00004D920000}"/>
    <cellStyle name="Separador de milhares 9 2 2 2 3 2" xfId="37298" xr:uid="{00000000-0005-0000-0000-00004E920000}"/>
    <cellStyle name="Separador de milhares 9 2 2 2 3 2 2" xfId="37299" xr:uid="{00000000-0005-0000-0000-00004F920000}"/>
    <cellStyle name="Separador de milhares 9 2 2 2 3 2 2 2" xfId="37300" xr:uid="{00000000-0005-0000-0000-000050920000}"/>
    <cellStyle name="Separador de milhares 9 2 2 2 3 2 2 3" xfId="37301" xr:uid="{00000000-0005-0000-0000-000051920000}"/>
    <cellStyle name="Separador de milhares 9 2 2 2 3 2 3" xfId="37302" xr:uid="{00000000-0005-0000-0000-000052920000}"/>
    <cellStyle name="Separador de milhares 9 2 2 2 3 2 4" xfId="37303" xr:uid="{00000000-0005-0000-0000-000053920000}"/>
    <cellStyle name="Separador de milhares 9 2 2 2 3 3" xfId="37304" xr:uid="{00000000-0005-0000-0000-000054920000}"/>
    <cellStyle name="Separador de milhares 9 2 2 2 3 3 2" xfId="37305" xr:uid="{00000000-0005-0000-0000-000055920000}"/>
    <cellStyle name="Separador de milhares 9 2 2 2 3 3 2 2" xfId="37306" xr:uid="{00000000-0005-0000-0000-000056920000}"/>
    <cellStyle name="Separador de milhares 9 2 2 2 3 3 2 3" xfId="37307" xr:uid="{00000000-0005-0000-0000-000057920000}"/>
    <cellStyle name="Separador de milhares 9 2 2 2 3 3 3" xfId="37308" xr:uid="{00000000-0005-0000-0000-000058920000}"/>
    <cellStyle name="Separador de milhares 9 2 2 2 3 3 4" xfId="37309" xr:uid="{00000000-0005-0000-0000-000059920000}"/>
    <cellStyle name="Separador de milhares 9 2 2 2 3 4" xfId="37310" xr:uid="{00000000-0005-0000-0000-00005A920000}"/>
    <cellStyle name="Separador de milhares 9 2 2 2 3 4 2" xfId="37311" xr:uid="{00000000-0005-0000-0000-00005B920000}"/>
    <cellStyle name="Separador de milhares 9 2 2 2 3 4 2 2" xfId="37312" xr:uid="{00000000-0005-0000-0000-00005C920000}"/>
    <cellStyle name="Separador de milhares 9 2 2 2 3 4 2 3" xfId="37313" xr:uid="{00000000-0005-0000-0000-00005D920000}"/>
    <cellStyle name="Separador de milhares 9 2 2 2 3 4 3" xfId="37314" xr:uid="{00000000-0005-0000-0000-00005E920000}"/>
    <cellStyle name="Separador de milhares 9 2 2 2 3 4 4" xfId="37315" xr:uid="{00000000-0005-0000-0000-00005F920000}"/>
    <cellStyle name="Separador de milhares 9 2 2 2 3 5" xfId="37316" xr:uid="{00000000-0005-0000-0000-000060920000}"/>
    <cellStyle name="Separador de milhares 9 2 2 2 3 5 2" xfId="37317" xr:uid="{00000000-0005-0000-0000-000061920000}"/>
    <cellStyle name="Separador de milhares 9 2 2 2 3 5 3" xfId="37318" xr:uid="{00000000-0005-0000-0000-000062920000}"/>
    <cellStyle name="Separador de milhares 9 2 2 2 3 6" xfId="37319" xr:uid="{00000000-0005-0000-0000-000063920000}"/>
    <cellStyle name="Separador de milhares 9 2 2 2 3 7" xfId="37320" xr:uid="{00000000-0005-0000-0000-000064920000}"/>
    <cellStyle name="Separador de milhares 9 2 2 2 4" xfId="37321" xr:uid="{00000000-0005-0000-0000-000065920000}"/>
    <cellStyle name="Separador de milhares 9 2 2 2 4 2" xfId="37322" xr:uid="{00000000-0005-0000-0000-000066920000}"/>
    <cellStyle name="Separador de milhares 9 2 2 2 4 2 2" xfId="37323" xr:uid="{00000000-0005-0000-0000-000067920000}"/>
    <cellStyle name="Separador de milhares 9 2 2 2 4 2 3" xfId="37324" xr:uid="{00000000-0005-0000-0000-000068920000}"/>
    <cellStyle name="Separador de milhares 9 2 2 2 4 3" xfId="37325" xr:uid="{00000000-0005-0000-0000-000069920000}"/>
    <cellStyle name="Separador de milhares 9 2 2 2 4 4" xfId="37326" xr:uid="{00000000-0005-0000-0000-00006A920000}"/>
    <cellStyle name="Separador de milhares 9 2 2 2 5" xfId="37327" xr:uid="{00000000-0005-0000-0000-00006B920000}"/>
    <cellStyle name="Separador de milhares 9 2 2 2 5 2" xfId="37328" xr:uid="{00000000-0005-0000-0000-00006C920000}"/>
    <cellStyle name="Separador de milhares 9 2 2 2 5 2 2" xfId="37329" xr:uid="{00000000-0005-0000-0000-00006D920000}"/>
    <cellStyle name="Separador de milhares 9 2 2 2 5 2 3" xfId="37330" xr:uid="{00000000-0005-0000-0000-00006E920000}"/>
    <cellStyle name="Separador de milhares 9 2 2 2 5 3" xfId="37331" xr:uid="{00000000-0005-0000-0000-00006F920000}"/>
    <cellStyle name="Separador de milhares 9 2 2 2 5 4" xfId="37332" xr:uid="{00000000-0005-0000-0000-000070920000}"/>
    <cellStyle name="Separador de milhares 9 2 2 2 6" xfId="37333" xr:uid="{00000000-0005-0000-0000-000071920000}"/>
    <cellStyle name="Separador de milhares 9 2 2 2 6 2" xfId="37334" xr:uid="{00000000-0005-0000-0000-000072920000}"/>
    <cellStyle name="Separador de milhares 9 2 2 2 6 2 2" xfId="37335" xr:uid="{00000000-0005-0000-0000-000073920000}"/>
    <cellStyle name="Separador de milhares 9 2 2 2 6 2 3" xfId="37336" xr:uid="{00000000-0005-0000-0000-000074920000}"/>
    <cellStyle name="Separador de milhares 9 2 2 2 6 3" xfId="37337" xr:uid="{00000000-0005-0000-0000-000075920000}"/>
    <cellStyle name="Separador de milhares 9 2 2 2 6 4" xfId="37338" xr:uid="{00000000-0005-0000-0000-000076920000}"/>
    <cellStyle name="Separador de milhares 9 2 2 2 7" xfId="37339" xr:uid="{00000000-0005-0000-0000-000077920000}"/>
    <cellStyle name="Separador de milhares 9 2 2 2 7 2" xfId="37340" xr:uid="{00000000-0005-0000-0000-000078920000}"/>
    <cellStyle name="Separador de milhares 9 2 2 2 7 3" xfId="37341" xr:uid="{00000000-0005-0000-0000-000079920000}"/>
    <cellStyle name="Separador de milhares 9 2 2 2 8" xfId="37342" xr:uid="{00000000-0005-0000-0000-00007A920000}"/>
    <cellStyle name="Separador de milhares 9 2 2 2 9" xfId="37343" xr:uid="{00000000-0005-0000-0000-00007B920000}"/>
    <cellStyle name="Separador de milhares 9 2 2 3" xfId="37344" xr:uid="{00000000-0005-0000-0000-00007C920000}"/>
    <cellStyle name="Separador de milhares 9 2 2 3 10" xfId="37345" xr:uid="{00000000-0005-0000-0000-00007D920000}"/>
    <cellStyle name="Separador de milhares 9 2 2 3 2" xfId="37346" xr:uid="{00000000-0005-0000-0000-00007E920000}"/>
    <cellStyle name="Separador de milhares 9 2 2 3 2 2" xfId="37347" xr:uid="{00000000-0005-0000-0000-00007F920000}"/>
    <cellStyle name="Separador de milhares 9 2 2 3 2 2 2" xfId="37348" xr:uid="{00000000-0005-0000-0000-000080920000}"/>
    <cellStyle name="Separador de milhares 9 2 2 3 2 2 2 2" xfId="37349" xr:uid="{00000000-0005-0000-0000-000081920000}"/>
    <cellStyle name="Separador de milhares 9 2 2 3 2 2 2 3" xfId="37350" xr:uid="{00000000-0005-0000-0000-000082920000}"/>
    <cellStyle name="Separador de milhares 9 2 2 3 2 2 3" xfId="37351" xr:uid="{00000000-0005-0000-0000-000083920000}"/>
    <cellStyle name="Separador de milhares 9 2 2 3 2 2 4" xfId="37352" xr:uid="{00000000-0005-0000-0000-000084920000}"/>
    <cellStyle name="Separador de milhares 9 2 2 3 2 3" xfId="37353" xr:uid="{00000000-0005-0000-0000-000085920000}"/>
    <cellStyle name="Separador de milhares 9 2 2 3 2 3 2" xfId="37354" xr:uid="{00000000-0005-0000-0000-000086920000}"/>
    <cellStyle name="Separador de milhares 9 2 2 3 2 3 2 2" xfId="37355" xr:uid="{00000000-0005-0000-0000-000087920000}"/>
    <cellStyle name="Separador de milhares 9 2 2 3 2 3 2 3" xfId="37356" xr:uid="{00000000-0005-0000-0000-000088920000}"/>
    <cellStyle name="Separador de milhares 9 2 2 3 2 3 3" xfId="37357" xr:uid="{00000000-0005-0000-0000-000089920000}"/>
    <cellStyle name="Separador de milhares 9 2 2 3 2 3 4" xfId="37358" xr:uid="{00000000-0005-0000-0000-00008A920000}"/>
    <cellStyle name="Separador de milhares 9 2 2 3 2 4" xfId="37359" xr:uid="{00000000-0005-0000-0000-00008B920000}"/>
    <cellStyle name="Separador de milhares 9 2 2 3 2 4 2" xfId="37360" xr:uid="{00000000-0005-0000-0000-00008C920000}"/>
    <cellStyle name="Separador de milhares 9 2 2 3 2 4 2 2" xfId="37361" xr:uid="{00000000-0005-0000-0000-00008D920000}"/>
    <cellStyle name="Separador de milhares 9 2 2 3 2 4 2 3" xfId="37362" xr:uid="{00000000-0005-0000-0000-00008E920000}"/>
    <cellStyle name="Separador de milhares 9 2 2 3 2 4 3" xfId="37363" xr:uid="{00000000-0005-0000-0000-00008F920000}"/>
    <cellStyle name="Separador de milhares 9 2 2 3 2 4 4" xfId="37364" xr:uid="{00000000-0005-0000-0000-000090920000}"/>
    <cellStyle name="Separador de milhares 9 2 2 3 2 5" xfId="37365" xr:uid="{00000000-0005-0000-0000-000091920000}"/>
    <cellStyle name="Separador de milhares 9 2 2 3 2 5 2" xfId="37366" xr:uid="{00000000-0005-0000-0000-000092920000}"/>
    <cellStyle name="Separador de milhares 9 2 2 3 2 5 3" xfId="37367" xr:uid="{00000000-0005-0000-0000-000093920000}"/>
    <cellStyle name="Separador de milhares 9 2 2 3 2 6" xfId="37368" xr:uid="{00000000-0005-0000-0000-000094920000}"/>
    <cellStyle name="Separador de milhares 9 2 2 3 2 7" xfId="37369" xr:uid="{00000000-0005-0000-0000-000095920000}"/>
    <cellStyle name="Separador de milhares 9 2 2 3 3" xfId="37370" xr:uid="{00000000-0005-0000-0000-000096920000}"/>
    <cellStyle name="Separador de milhares 9 2 2 3 4" xfId="37371" xr:uid="{00000000-0005-0000-0000-000097920000}"/>
    <cellStyle name="Separador de milhares 9 2 2 3 4 2" xfId="37372" xr:uid="{00000000-0005-0000-0000-000098920000}"/>
    <cellStyle name="Separador de milhares 9 2 2 3 4 2 2" xfId="37373" xr:uid="{00000000-0005-0000-0000-000099920000}"/>
    <cellStyle name="Separador de milhares 9 2 2 3 4 2 3" xfId="37374" xr:uid="{00000000-0005-0000-0000-00009A920000}"/>
    <cellStyle name="Separador de milhares 9 2 2 3 4 3" xfId="37375" xr:uid="{00000000-0005-0000-0000-00009B920000}"/>
    <cellStyle name="Separador de milhares 9 2 2 3 4 4" xfId="37376" xr:uid="{00000000-0005-0000-0000-00009C920000}"/>
    <cellStyle name="Separador de milhares 9 2 2 3 5" xfId="37377" xr:uid="{00000000-0005-0000-0000-00009D920000}"/>
    <cellStyle name="Separador de milhares 9 2 2 3 5 2" xfId="37378" xr:uid="{00000000-0005-0000-0000-00009E920000}"/>
    <cellStyle name="Separador de milhares 9 2 2 3 5 2 2" xfId="37379" xr:uid="{00000000-0005-0000-0000-00009F920000}"/>
    <cellStyle name="Separador de milhares 9 2 2 3 5 2 3" xfId="37380" xr:uid="{00000000-0005-0000-0000-0000A0920000}"/>
    <cellStyle name="Separador de milhares 9 2 2 3 5 3" xfId="37381" xr:uid="{00000000-0005-0000-0000-0000A1920000}"/>
    <cellStyle name="Separador de milhares 9 2 2 3 5 4" xfId="37382" xr:uid="{00000000-0005-0000-0000-0000A2920000}"/>
    <cellStyle name="Separador de milhares 9 2 2 3 6" xfId="37383" xr:uid="{00000000-0005-0000-0000-0000A3920000}"/>
    <cellStyle name="Separador de milhares 9 2 2 3 6 2" xfId="37384" xr:uid="{00000000-0005-0000-0000-0000A4920000}"/>
    <cellStyle name="Separador de milhares 9 2 2 3 6 2 2" xfId="37385" xr:uid="{00000000-0005-0000-0000-0000A5920000}"/>
    <cellStyle name="Separador de milhares 9 2 2 3 6 2 3" xfId="37386" xr:uid="{00000000-0005-0000-0000-0000A6920000}"/>
    <cellStyle name="Separador de milhares 9 2 2 3 6 3" xfId="37387" xr:uid="{00000000-0005-0000-0000-0000A7920000}"/>
    <cellStyle name="Separador de milhares 9 2 2 3 6 4" xfId="37388" xr:uid="{00000000-0005-0000-0000-0000A8920000}"/>
    <cellStyle name="Separador de milhares 9 2 2 3 7" xfId="37389" xr:uid="{00000000-0005-0000-0000-0000A9920000}"/>
    <cellStyle name="Separador de milhares 9 2 2 3 7 2" xfId="37390" xr:uid="{00000000-0005-0000-0000-0000AA920000}"/>
    <cellStyle name="Separador de milhares 9 2 2 3 7 3" xfId="37391" xr:uid="{00000000-0005-0000-0000-0000AB920000}"/>
    <cellStyle name="Separador de milhares 9 2 2 3 8" xfId="37392" xr:uid="{00000000-0005-0000-0000-0000AC920000}"/>
    <cellStyle name="Separador de milhares 9 2 2 3 9" xfId="37393" xr:uid="{00000000-0005-0000-0000-0000AD920000}"/>
    <cellStyle name="Separador de milhares 9 2 2 4" xfId="37394" xr:uid="{00000000-0005-0000-0000-0000AE920000}"/>
    <cellStyle name="Separador de milhares 9 2 2 4 2" xfId="37395" xr:uid="{00000000-0005-0000-0000-0000AF920000}"/>
    <cellStyle name="Separador de milhares 9 2 2 4 2 2" xfId="37396" xr:uid="{00000000-0005-0000-0000-0000B0920000}"/>
    <cellStyle name="Separador de milhares 9 2 2 4 2 2 2" xfId="37397" xr:uid="{00000000-0005-0000-0000-0000B1920000}"/>
    <cellStyle name="Separador de milhares 9 2 2 4 2 2 2 2" xfId="37398" xr:uid="{00000000-0005-0000-0000-0000B2920000}"/>
    <cellStyle name="Separador de milhares 9 2 2 4 2 2 2 3" xfId="37399" xr:uid="{00000000-0005-0000-0000-0000B3920000}"/>
    <cellStyle name="Separador de milhares 9 2 2 4 2 2 3" xfId="37400" xr:uid="{00000000-0005-0000-0000-0000B4920000}"/>
    <cellStyle name="Separador de milhares 9 2 2 4 2 2 4" xfId="37401" xr:uid="{00000000-0005-0000-0000-0000B5920000}"/>
    <cellStyle name="Separador de milhares 9 2 2 4 2 3" xfId="37402" xr:uid="{00000000-0005-0000-0000-0000B6920000}"/>
    <cellStyle name="Separador de milhares 9 2 2 4 2 3 2" xfId="37403" xr:uid="{00000000-0005-0000-0000-0000B7920000}"/>
    <cellStyle name="Separador de milhares 9 2 2 4 2 3 2 2" xfId="37404" xr:uid="{00000000-0005-0000-0000-0000B8920000}"/>
    <cellStyle name="Separador de milhares 9 2 2 4 2 3 2 3" xfId="37405" xr:uid="{00000000-0005-0000-0000-0000B9920000}"/>
    <cellStyle name="Separador de milhares 9 2 2 4 2 3 3" xfId="37406" xr:uid="{00000000-0005-0000-0000-0000BA920000}"/>
    <cellStyle name="Separador de milhares 9 2 2 4 2 3 4" xfId="37407" xr:uid="{00000000-0005-0000-0000-0000BB920000}"/>
    <cellStyle name="Separador de milhares 9 2 2 4 2 4" xfId="37408" xr:uid="{00000000-0005-0000-0000-0000BC920000}"/>
    <cellStyle name="Separador de milhares 9 2 2 4 2 4 2" xfId="37409" xr:uid="{00000000-0005-0000-0000-0000BD920000}"/>
    <cellStyle name="Separador de milhares 9 2 2 4 2 4 2 2" xfId="37410" xr:uid="{00000000-0005-0000-0000-0000BE920000}"/>
    <cellStyle name="Separador de milhares 9 2 2 4 2 4 2 3" xfId="37411" xr:uid="{00000000-0005-0000-0000-0000BF920000}"/>
    <cellStyle name="Separador de milhares 9 2 2 4 2 4 3" xfId="37412" xr:uid="{00000000-0005-0000-0000-0000C0920000}"/>
    <cellStyle name="Separador de milhares 9 2 2 4 2 4 4" xfId="37413" xr:uid="{00000000-0005-0000-0000-0000C1920000}"/>
    <cellStyle name="Separador de milhares 9 2 2 4 2 5" xfId="37414" xr:uid="{00000000-0005-0000-0000-0000C2920000}"/>
    <cellStyle name="Separador de milhares 9 2 2 4 2 5 2" xfId="37415" xr:uid="{00000000-0005-0000-0000-0000C3920000}"/>
    <cellStyle name="Separador de milhares 9 2 2 4 2 5 3" xfId="37416" xr:uid="{00000000-0005-0000-0000-0000C4920000}"/>
    <cellStyle name="Separador de milhares 9 2 2 4 2 6" xfId="37417" xr:uid="{00000000-0005-0000-0000-0000C5920000}"/>
    <cellStyle name="Separador de milhares 9 2 2 4 2 7" xfId="37418" xr:uid="{00000000-0005-0000-0000-0000C6920000}"/>
    <cellStyle name="Separador de milhares 9 2 2 4 2 8" xfId="37419" xr:uid="{00000000-0005-0000-0000-0000C7920000}"/>
    <cellStyle name="Separador de milhares 9 2 2 4 3" xfId="37420" xr:uid="{00000000-0005-0000-0000-0000C8920000}"/>
    <cellStyle name="Separador de milhares 9 2 2 4 3 2" xfId="37421" xr:uid="{00000000-0005-0000-0000-0000C9920000}"/>
    <cellStyle name="Separador de milhares 9 2 2 4 3 2 2" xfId="37422" xr:uid="{00000000-0005-0000-0000-0000CA920000}"/>
    <cellStyle name="Separador de milhares 9 2 2 4 3 2 3" xfId="37423" xr:uid="{00000000-0005-0000-0000-0000CB920000}"/>
    <cellStyle name="Separador de milhares 9 2 2 4 3 3" xfId="37424" xr:uid="{00000000-0005-0000-0000-0000CC920000}"/>
    <cellStyle name="Separador de milhares 9 2 2 4 3 4" xfId="37425" xr:uid="{00000000-0005-0000-0000-0000CD920000}"/>
    <cellStyle name="Separador de milhares 9 2 2 4 4" xfId="37426" xr:uid="{00000000-0005-0000-0000-0000CE920000}"/>
    <cellStyle name="Separador de milhares 9 2 2 4 4 2" xfId="37427" xr:uid="{00000000-0005-0000-0000-0000CF920000}"/>
    <cellStyle name="Separador de milhares 9 2 2 4 4 2 2" xfId="37428" xr:uid="{00000000-0005-0000-0000-0000D0920000}"/>
    <cellStyle name="Separador de milhares 9 2 2 4 4 2 3" xfId="37429" xr:uid="{00000000-0005-0000-0000-0000D1920000}"/>
    <cellStyle name="Separador de milhares 9 2 2 4 4 3" xfId="37430" xr:uid="{00000000-0005-0000-0000-0000D2920000}"/>
    <cellStyle name="Separador de milhares 9 2 2 4 4 4" xfId="37431" xr:uid="{00000000-0005-0000-0000-0000D3920000}"/>
    <cellStyle name="Separador de milhares 9 2 2 4 5" xfId="37432" xr:uid="{00000000-0005-0000-0000-0000D4920000}"/>
    <cellStyle name="Separador de milhares 9 2 2 4 5 2" xfId="37433" xr:uid="{00000000-0005-0000-0000-0000D5920000}"/>
    <cellStyle name="Separador de milhares 9 2 2 4 5 2 2" xfId="37434" xr:uid="{00000000-0005-0000-0000-0000D6920000}"/>
    <cellStyle name="Separador de milhares 9 2 2 4 5 2 3" xfId="37435" xr:uid="{00000000-0005-0000-0000-0000D7920000}"/>
    <cellStyle name="Separador de milhares 9 2 2 4 5 3" xfId="37436" xr:uid="{00000000-0005-0000-0000-0000D8920000}"/>
    <cellStyle name="Separador de milhares 9 2 2 4 5 4" xfId="37437" xr:uid="{00000000-0005-0000-0000-0000D9920000}"/>
    <cellStyle name="Separador de milhares 9 2 2 4 6" xfId="37438" xr:uid="{00000000-0005-0000-0000-0000DA920000}"/>
    <cellStyle name="Separador de milhares 9 2 2 4 6 2" xfId="37439" xr:uid="{00000000-0005-0000-0000-0000DB920000}"/>
    <cellStyle name="Separador de milhares 9 2 2 4 6 3" xfId="37440" xr:uid="{00000000-0005-0000-0000-0000DC920000}"/>
    <cellStyle name="Separador de milhares 9 2 2 4 7" xfId="37441" xr:uid="{00000000-0005-0000-0000-0000DD920000}"/>
    <cellStyle name="Separador de milhares 9 2 2 4 8" xfId="37442" xr:uid="{00000000-0005-0000-0000-0000DE920000}"/>
    <cellStyle name="Separador de milhares 9 2 2 4 9" xfId="37443" xr:uid="{00000000-0005-0000-0000-0000DF920000}"/>
    <cellStyle name="Separador de milhares 9 2 2 5" xfId="37444" xr:uid="{00000000-0005-0000-0000-0000E0920000}"/>
    <cellStyle name="Separador de milhares 9 2 2 5 2" xfId="37445" xr:uid="{00000000-0005-0000-0000-0000E1920000}"/>
    <cellStyle name="Separador de milhares 9 2 2 5 2 2" xfId="37446" xr:uid="{00000000-0005-0000-0000-0000E2920000}"/>
    <cellStyle name="Separador de milhares 9 2 2 5 2 2 2" xfId="37447" xr:uid="{00000000-0005-0000-0000-0000E3920000}"/>
    <cellStyle name="Separador de milhares 9 2 2 5 2 2 3" xfId="37448" xr:uid="{00000000-0005-0000-0000-0000E4920000}"/>
    <cellStyle name="Separador de milhares 9 2 2 5 2 3" xfId="37449" xr:uid="{00000000-0005-0000-0000-0000E5920000}"/>
    <cellStyle name="Separador de milhares 9 2 2 5 2 4" xfId="37450" xr:uid="{00000000-0005-0000-0000-0000E6920000}"/>
    <cellStyle name="Separador de milhares 9 2 2 5 3" xfId="37451" xr:uid="{00000000-0005-0000-0000-0000E7920000}"/>
    <cellStyle name="Separador de milhares 9 2 2 5 3 2" xfId="37452" xr:uid="{00000000-0005-0000-0000-0000E8920000}"/>
    <cellStyle name="Separador de milhares 9 2 2 5 3 2 2" xfId="37453" xr:uid="{00000000-0005-0000-0000-0000E9920000}"/>
    <cellStyle name="Separador de milhares 9 2 2 5 3 2 3" xfId="37454" xr:uid="{00000000-0005-0000-0000-0000EA920000}"/>
    <cellStyle name="Separador de milhares 9 2 2 5 3 3" xfId="37455" xr:uid="{00000000-0005-0000-0000-0000EB920000}"/>
    <cellStyle name="Separador de milhares 9 2 2 5 3 4" xfId="37456" xr:uid="{00000000-0005-0000-0000-0000EC920000}"/>
    <cellStyle name="Separador de milhares 9 2 2 5 4" xfId="37457" xr:uid="{00000000-0005-0000-0000-0000ED920000}"/>
    <cellStyle name="Separador de milhares 9 2 2 5 4 2" xfId="37458" xr:uid="{00000000-0005-0000-0000-0000EE920000}"/>
    <cellStyle name="Separador de milhares 9 2 2 5 4 2 2" xfId="37459" xr:uid="{00000000-0005-0000-0000-0000EF920000}"/>
    <cellStyle name="Separador de milhares 9 2 2 5 4 2 3" xfId="37460" xr:uid="{00000000-0005-0000-0000-0000F0920000}"/>
    <cellStyle name="Separador de milhares 9 2 2 5 4 3" xfId="37461" xr:uid="{00000000-0005-0000-0000-0000F1920000}"/>
    <cellStyle name="Separador de milhares 9 2 2 5 4 4" xfId="37462" xr:uid="{00000000-0005-0000-0000-0000F2920000}"/>
    <cellStyle name="Separador de milhares 9 2 2 5 5" xfId="37463" xr:uid="{00000000-0005-0000-0000-0000F3920000}"/>
    <cellStyle name="Separador de milhares 9 2 2 5 5 2" xfId="37464" xr:uid="{00000000-0005-0000-0000-0000F4920000}"/>
    <cellStyle name="Separador de milhares 9 2 2 5 5 3" xfId="37465" xr:uid="{00000000-0005-0000-0000-0000F5920000}"/>
    <cellStyle name="Separador de milhares 9 2 2 5 6" xfId="37466" xr:uid="{00000000-0005-0000-0000-0000F6920000}"/>
    <cellStyle name="Separador de milhares 9 2 2 5 7" xfId="37467" xr:uid="{00000000-0005-0000-0000-0000F7920000}"/>
    <cellStyle name="Separador de milhares 9 2 2 5 8" xfId="37468" xr:uid="{00000000-0005-0000-0000-0000F8920000}"/>
    <cellStyle name="Separador de milhares 9 2 2 5 9" xfId="37469" xr:uid="{00000000-0005-0000-0000-0000F9920000}"/>
    <cellStyle name="Separador de milhares 9 2 2 6" xfId="37470" xr:uid="{00000000-0005-0000-0000-0000FA920000}"/>
    <cellStyle name="Separador de milhares 9 2 2 6 2" xfId="37471" xr:uid="{00000000-0005-0000-0000-0000FB920000}"/>
    <cellStyle name="Separador de milhares 9 2 2 6 2 2" xfId="37472" xr:uid="{00000000-0005-0000-0000-0000FC920000}"/>
    <cellStyle name="Separador de milhares 9 2 2 6 2 3" xfId="37473" xr:uid="{00000000-0005-0000-0000-0000FD920000}"/>
    <cellStyle name="Separador de milhares 9 2 2 6 3" xfId="37474" xr:uid="{00000000-0005-0000-0000-0000FE920000}"/>
    <cellStyle name="Separador de milhares 9 2 2 6 4" xfId="37475" xr:uid="{00000000-0005-0000-0000-0000FF920000}"/>
    <cellStyle name="Separador de milhares 9 2 2 7" xfId="37476" xr:uid="{00000000-0005-0000-0000-000000930000}"/>
    <cellStyle name="Separador de milhares 9 2 2 7 2" xfId="37477" xr:uid="{00000000-0005-0000-0000-000001930000}"/>
    <cellStyle name="Separador de milhares 9 2 2 7 2 2" xfId="37478" xr:uid="{00000000-0005-0000-0000-000002930000}"/>
    <cellStyle name="Separador de milhares 9 2 2 7 2 3" xfId="37479" xr:uid="{00000000-0005-0000-0000-000003930000}"/>
    <cellStyle name="Separador de milhares 9 2 2 7 3" xfId="37480" xr:uid="{00000000-0005-0000-0000-000004930000}"/>
    <cellStyle name="Separador de milhares 9 2 2 7 4" xfId="37481" xr:uid="{00000000-0005-0000-0000-000005930000}"/>
    <cellStyle name="Separador de milhares 9 2 2 8" xfId="37482" xr:uid="{00000000-0005-0000-0000-000006930000}"/>
    <cellStyle name="Separador de milhares 9 2 2 8 2" xfId="37483" xr:uid="{00000000-0005-0000-0000-000007930000}"/>
    <cellStyle name="Separador de milhares 9 2 2 8 2 2" xfId="37484" xr:uid="{00000000-0005-0000-0000-000008930000}"/>
    <cellStyle name="Separador de milhares 9 2 2 8 2 3" xfId="37485" xr:uid="{00000000-0005-0000-0000-000009930000}"/>
    <cellStyle name="Separador de milhares 9 2 2 8 3" xfId="37486" xr:uid="{00000000-0005-0000-0000-00000A930000}"/>
    <cellStyle name="Separador de milhares 9 2 2 8 4" xfId="37487" xr:uid="{00000000-0005-0000-0000-00000B930000}"/>
    <cellStyle name="Separador de milhares 9 2 2 9" xfId="37488" xr:uid="{00000000-0005-0000-0000-00000C930000}"/>
    <cellStyle name="Separador de milhares 9 2 2 9 2" xfId="37489" xr:uid="{00000000-0005-0000-0000-00000D930000}"/>
    <cellStyle name="Separador de milhares 9 2 2 9 3" xfId="37490" xr:uid="{00000000-0005-0000-0000-00000E930000}"/>
    <cellStyle name="Separador de milhares 9 2 20" xfId="37491" xr:uid="{00000000-0005-0000-0000-00000F930000}"/>
    <cellStyle name="Separador de milhares 9 2 21" xfId="37492" xr:uid="{00000000-0005-0000-0000-000010930000}"/>
    <cellStyle name="Separador de milhares 9 2 3" xfId="37493" xr:uid="{00000000-0005-0000-0000-000011930000}"/>
    <cellStyle name="Separador de milhares 9 2 3 10" xfId="37494" xr:uid="{00000000-0005-0000-0000-000012930000}"/>
    <cellStyle name="Separador de milhares 9 2 3 11" xfId="37495" xr:uid="{00000000-0005-0000-0000-000013930000}"/>
    <cellStyle name="Separador de milhares 9 2 3 2" xfId="37496" xr:uid="{00000000-0005-0000-0000-000014930000}"/>
    <cellStyle name="Separador de milhares 9 2 3 2 2" xfId="37497" xr:uid="{00000000-0005-0000-0000-000015930000}"/>
    <cellStyle name="Separador de milhares 9 2 3 2 2 2" xfId="37498" xr:uid="{00000000-0005-0000-0000-000016930000}"/>
    <cellStyle name="Separador de milhares 9 2 3 2 2 2 2" xfId="37499" xr:uid="{00000000-0005-0000-0000-000017930000}"/>
    <cellStyle name="Separador de milhares 9 2 3 2 2 2 2 2" xfId="37500" xr:uid="{00000000-0005-0000-0000-000018930000}"/>
    <cellStyle name="Separador de milhares 9 2 3 2 2 2 2 3" xfId="37501" xr:uid="{00000000-0005-0000-0000-000019930000}"/>
    <cellStyle name="Separador de milhares 9 2 3 2 2 2 3" xfId="37502" xr:uid="{00000000-0005-0000-0000-00001A930000}"/>
    <cellStyle name="Separador de milhares 9 2 3 2 2 2 4" xfId="37503" xr:uid="{00000000-0005-0000-0000-00001B930000}"/>
    <cellStyle name="Separador de milhares 9 2 3 2 2 3" xfId="37504" xr:uid="{00000000-0005-0000-0000-00001C930000}"/>
    <cellStyle name="Separador de milhares 9 2 3 2 2 3 2" xfId="37505" xr:uid="{00000000-0005-0000-0000-00001D930000}"/>
    <cellStyle name="Separador de milhares 9 2 3 2 2 3 2 2" xfId="37506" xr:uid="{00000000-0005-0000-0000-00001E930000}"/>
    <cellStyle name="Separador de milhares 9 2 3 2 2 3 2 3" xfId="37507" xr:uid="{00000000-0005-0000-0000-00001F930000}"/>
    <cellStyle name="Separador de milhares 9 2 3 2 2 3 3" xfId="37508" xr:uid="{00000000-0005-0000-0000-000020930000}"/>
    <cellStyle name="Separador de milhares 9 2 3 2 2 3 4" xfId="37509" xr:uid="{00000000-0005-0000-0000-000021930000}"/>
    <cellStyle name="Separador de milhares 9 2 3 2 2 4" xfId="37510" xr:uid="{00000000-0005-0000-0000-000022930000}"/>
    <cellStyle name="Separador de milhares 9 2 3 2 2 4 2" xfId="37511" xr:uid="{00000000-0005-0000-0000-000023930000}"/>
    <cellStyle name="Separador de milhares 9 2 3 2 2 4 2 2" xfId="37512" xr:uid="{00000000-0005-0000-0000-000024930000}"/>
    <cellStyle name="Separador de milhares 9 2 3 2 2 4 2 3" xfId="37513" xr:uid="{00000000-0005-0000-0000-000025930000}"/>
    <cellStyle name="Separador de milhares 9 2 3 2 2 4 3" xfId="37514" xr:uid="{00000000-0005-0000-0000-000026930000}"/>
    <cellStyle name="Separador de milhares 9 2 3 2 2 4 4" xfId="37515" xr:uid="{00000000-0005-0000-0000-000027930000}"/>
    <cellStyle name="Separador de milhares 9 2 3 2 2 5" xfId="37516" xr:uid="{00000000-0005-0000-0000-000028930000}"/>
    <cellStyle name="Separador de milhares 9 2 3 2 2 5 2" xfId="37517" xr:uid="{00000000-0005-0000-0000-000029930000}"/>
    <cellStyle name="Separador de milhares 9 2 3 2 2 5 3" xfId="37518" xr:uid="{00000000-0005-0000-0000-00002A930000}"/>
    <cellStyle name="Separador de milhares 9 2 3 2 2 6" xfId="37519" xr:uid="{00000000-0005-0000-0000-00002B930000}"/>
    <cellStyle name="Separador de milhares 9 2 3 2 2 7" xfId="37520" xr:uid="{00000000-0005-0000-0000-00002C930000}"/>
    <cellStyle name="Separador de milhares 9 2 3 2 3" xfId="37521" xr:uid="{00000000-0005-0000-0000-00002D930000}"/>
    <cellStyle name="Separador de milhares 9 2 3 2 3 2" xfId="37522" xr:uid="{00000000-0005-0000-0000-00002E930000}"/>
    <cellStyle name="Separador de milhares 9 2 3 2 3 2 2" xfId="37523" xr:uid="{00000000-0005-0000-0000-00002F930000}"/>
    <cellStyle name="Separador de milhares 9 2 3 2 3 2 3" xfId="37524" xr:uid="{00000000-0005-0000-0000-000030930000}"/>
    <cellStyle name="Separador de milhares 9 2 3 2 3 3" xfId="37525" xr:uid="{00000000-0005-0000-0000-000031930000}"/>
    <cellStyle name="Separador de milhares 9 2 3 2 3 4" xfId="37526" xr:uid="{00000000-0005-0000-0000-000032930000}"/>
    <cellStyle name="Separador de milhares 9 2 3 2 4" xfId="37527" xr:uid="{00000000-0005-0000-0000-000033930000}"/>
    <cellStyle name="Separador de milhares 9 2 3 2 4 2" xfId="37528" xr:uid="{00000000-0005-0000-0000-000034930000}"/>
    <cellStyle name="Separador de milhares 9 2 3 2 4 2 2" xfId="37529" xr:uid="{00000000-0005-0000-0000-000035930000}"/>
    <cellStyle name="Separador de milhares 9 2 3 2 4 2 3" xfId="37530" xr:uid="{00000000-0005-0000-0000-000036930000}"/>
    <cellStyle name="Separador de milhares 9 2 3 2 4 3" xfId="37531" xr:uid="{00000000-0005-0000-0000-000037930000}"/>
    <cellStyle name="Separador de milhares 9 2 3 2 4 4" xfId="37532" xr:uid="{00000000-0005-0000-0000-000038930000}"/>
    <cellStyle name="Separador de milhares 9 2 3 2 5" xfId="37533" xr:uid="{00000000-0005-0000-0000-000039930000}"/>
    <cellStyle name="Separador de milhares 9 2 3 2 5 2" xfId="37534" xr:uid="{00000000-0005-0000-0000-00003A930000}"/>
    <cellStyle name="Separador de milhares 9 2 3 2 5 2 2" xfId="37535" xr:uid="{00000000-0005-0000-0000-00003B930000}"/>
    <cellStyle name="Separador de milhares 9 2 3 2 5 2 3" xfId="37536" xr:uid="{00000000-0005-0000-0000-00003C930000}"/>
    <cellStyle name="Separador de milhares 9 2 3 2 5 3" xfId="37537" xr:uid="{00000000-0005-0000-0000-00003D930000}"/>
    <cellStyle name="Separador de milhares 9 2 3 2 5 4" xfId="37538" xr:uid="{00000000-0005-0000-0000-00003E930000}"/>
    <cellStyle name="Separador de milhares 9 2 3 2 6" xfId="37539" xr:uid="{00000000-0005-0000-0000-00003F930000}"/>
    <cellStyle name="Separador de milhares 9 2 3 2 6 2" xfId="37540" xr:uid="{00000000-0005-0000-0000-000040930000}"/>
    <cellStyle name="Separador de milhares 9 2 3 2 6 3" xfId="37541" xr:uid="{00000000-0005-0000-0000-000041930000}"/>
    <cellStyle name="Separador de milhares 9 2 3 2 7" xfId="37542" xr:uid="{00000000-0005-0000-0000-000042930000}"/>
    <cellStyle name="Separador de milhares 9 2 3 2 8" xfId="37543" xr:uid="{00000000-0005-0000-0000-000043930000}"/>
    <cellStyle name="Separador de milhares 9 2 3 2 9" xfId="37544" xr:uid="{00000000-0005-0000-0000-000044930000}"/>
    <cellStyle name="Separador de milhares 9 2 3 3" xfId="37545" xr:uid="{00000000-0005-0000-0000-000045930000}"/>
    <cellStyle name="Separador de milhares 9 2 3 3 2" xfId="37546" xr:uid="{00000000-0005-0000-0000-000046930000}"/>
    <cellStyle name="Separador de milhares 9 2 3 3 2 2" xfId="37547" xr:uid="{00000000-0005-0000-0000-000047930000}"/>
    <cellStyle name="Separador de milhares 9 2 3 3 2 2 2" xfId="37548" xr:uid="{00000000-0005-0000-0000-000048930000}"/>
    <cellStyle name="Separador de milhares 9 2 3 3 2 2 3" xfId="37549" xr:uid="{00000000-0005-0000-0000-000049930000}"/>
    <cellStyle name="Separador de milhares 9 2 3 3 2 3" xfId="37550" xr:uid="{00000000-0005-0000-0000-00004A930000}"/>
    <cellStyle name="Separador de milhares 9 2 3 3 2 4" xfId="37551" xr:uid="{00000000-0005-0000-0000-00004B930000}"/>
    <cellStyle name="Separador de milhares 9 2 3 3 3" xfId="37552" xr:uid="{00000000-0005-0000-0000-00004C930000}"/>
    <cellStyle name="Separador de milhares 9 2 3 3 3 2" xfId="37553" xr:uid="{00000000-0005-0000-0000-00004D930000}"/>
    <cellStyle name="Separador de milhares 9 2 3 3 3 2 2" xfId="37554" xr:uid="{00000000-0005-0000-0000-00004E930000}"/>
    <cellStyle name="Separador de milhares 9 2 3 3 3 2 3" xfId="37555" xr:uid="{00000000-0005-0000-0000-00004F930000}"/>
    <cellStyle name="Separador de milhares 9 2 3 3 3 3" xfId="37556" xr:uid="{00000000-0005-0000-0000-000050930000}"/>
    <cellStyle name="Separador de milhares 9 2 3 3 3 4" xfId="37557" xr:uid="{00000000-0005-0000-0000-000051930000}"/>
    <cellStyle name="Separador de milhares 9 2 3 3 4" xfId="37558" xr:uid="{00000000-0005-0000-0000-000052930000}"/>
    <cellStyle name="Separador de milhares 9 2 3 3 4 2" xfId="37559" xr:uid="{00000000-0005-0000-0000-000053930000}"/>
    <cellStyle name="Separador de milhares 9 2 3 3 4 2 2" xfId="37560" xr:uid="{00000000-0005-0000-0000-000054930000}"/>
    <cellStyle name="Separador de milhares 9 2 3 3 4 2 3" xfId="37561" xr:uid="{00000000-0005-0000-0000-000055930000}"/>
    <cellStyle name="Separador de milhares 9 2 3 3 4 3" xfId="37562" xr:uid="{00000000-0005-0000-0000-000056930000}"/>
    <cellStyle name="Separador de milhares 9 2 3 3 4 4" xfId="37563" xr:uid="{00000000-0005-0000-0000-000057930000}"/>
    <cellStyle name="Separador de milhares 9 2 3 3 5" xfId="37564" xr:uid="{00000000-0005-0000-0000-000058930000}"/>
    <cellStyle name="Separador de milhares 9 2 3 3 5 2" xfId="37565" xr:uid="{00000000-0005-0000-0000-000059930000}"/>
    <cellStyle name="Separador de milhares 9 2 3 3 5 3" xfId="37566" xr:uid="{00000000-0005-0000-0000-00005A930000}"/>
    <cellStyle name="Separador de milhares 9 2 3 3 6" xfId="37567" xr:uid="{00000000-0005-0000-0000-00005B930000}"/>
    <cellStyle name="Separador de milhares 9 2 3 3 7" xfId="37568" xr:uid="{00000000-0005-0000-0000-00005C930000}"/>
    <cellStyle name="Separador de milhares 9 2 3 3 8" xfId="37569" xr:uid="{00000000-0005-0000-0000-00005D930000}"/>
    <cellStyle name="Separador de milhares 9 2 3 4" xfId="37570" xr:uid="{00000000-0005-0000-0000-00005E930000}"/>
    <cellStyle name="Separador de milhares 9 2 3 5" xfId="37571" xr:uid="{00000000-0005-0000-0000-00005F930000}"/>
    <cellStyle name="Separador de milhares 9 2 3 5 2" xfId="37572" xr:uid="{00000000-0005-0000-0000-000060930000}"/>
    <cellStyle name="Separador de milhares 9 2 3 5 2 2" xfId="37573" xr:uid="{00000000-0005-0000-0000-000061930000}"/>
    <cellStyle name="Separador de milhares 9 2 3 5 2 3" xfId="37574" xr:uid="{00000000-0005-0000-0000-000062930000}"/>
    <cellStyle name="Separador de milhares 9 2 3 5 3" xfId="37575" xr:uid="{00000000-0005-0000-0000-000063930000}"/>
    <cellStyle name="Separador de milhares 9 2 3 5 4" xfId="37576" xr:uid="{00000000-0005-0000-0000-000064930000}"/>
    <cellStyle name="Separador de milhares 9 2 3 6" xfId="37577" xr:uid="{00000000-0005-0000-0000-000065930000}"/>
    <cellStyle name="Separador de milhares 9 2 3 6 2" xfId="37578" xr:uid="{00000000-0005-0000-0000-000066930000}"/>
    <cellStyle name="Separador de milhares 9 2 3 6 2 2" xfId="37579" xr:uid="{00000000-0005-0000-0000-000067930000}"/>
    <cellStyle name="Separador de milhares 9 2 3 6 2 3" xfId="37580" xr:uid="{00000000-0005-0000-0000-000068930000}"/>
    <cellStyle name="Separador de milhares 9 2 3 6 3" xfId="37581" xr:uid="{00000000-0005-0000-0000-000069930000}"/>
    <cellStyle name="Separador de milhares 9 2 3 6 4" xfId="37582" xr:uid="{00000000-0005-0000-0000-00006A930000}"/>
    <cellStyle name="Separador de milhares 9 2 3 7" xfId="37583" xr:uid="{00000000-0005-0000-0000-00006B930000}"/>
    <cellStyle name="Separador de milhares 9 2 3 7 2" xfId="37584" xr:uid="{00000000-0005-0000-0000-00006C930000}"/>
    <cellStyle name="Separador de milhares 9 2 3 7 2 2" xfId="37585" xr:uid="{00000000-0005-0000-0000-00006D930000}"/>
    <cellStyle name="Separador de milhares 9 2 3 7 2 3" xfId="37586" xr:uid="{00000000-0005-0000-0000-00006E930000}"/>
    <cellStyle name="Separador de milhares 9 2 3 7 3" xfId="37587" xr:uid="{00000000-0005-0000-0000-00006F930000}"/>
    <cellStyle name="Separador de milhares 9 2 3 7 4" xfId="37588" xr:uid="{00000000-0005-0000-0000-000070930000}"/>
    <cellStyle name="Separador de milhares 9 2 3 8" xfId="37589" xr:uid="{00000000-0005-0000-0000-000071930000}"/>
    <cellStyle name="Separador de milhares 9 2 3 8 2" xfId="37590" xr:uid="{00000000-0005-0000-0000-000072930000}"/>
    <cellStyle name="Separador de milhares 9 2 3 8 3" xfId="37591" xr:uid="{00000000-0005-0000-0000-000073930000}"/>
    <cellStyle name="Separador de milhares 9 2 3 9" xfId="37592" xr:uid="{00000000-0005-0000-0000-000074930000}"/>
    <cellStyle name="Separador de milhares 9 2 4" xfId="37593" xr:uid="{00000000-0005-0000-0000-000075930000}"/>
    <cellStyle name="Separador de milhares 9 2 4 10" xfId="37594" xr:uid="{00000000-0005-0000-0000-000076930000}"/>
    <cellStyle name="Separador de milhares 9 2 4 2" xfId="37595" xr:uid="{00000000-0005-0000-0000-000077930000}"/>
    <cellStyle name="Separador de milhares 9 2 4 2 2" xfId="37596" xr:uid="{00000000-0005-0000-0000-000078930000}"/>
    <cellStyle name="Separador de milhares 9 2 4 2 2 2" xfId="37597" xr:uid="{00000000-0005-0000-0000-000079930000}"/>
    <cellStyle name="Separador de milhares 9 2 4 2 2 2 2" xfId="37598" xr:uid="{00000000-0005-0000-0000-00007A930000}"/>
    <cellStyle name="Separador de milhares 9 2 4 2 2 2 3" xfId="37599" xr:uid="{00000000-0005-0000-0000-00007B930000}"/>
    <cellStyle name="Separador de milhares 9 2 4 2 2 3" xfId="37600" xr:uid="{00000000-0005-0000-0000-00007C930000}"/>
    <cellStyle name="Separador de milhares 9 2 4 2 2 4" xfId="37601" xr:uid="{00000000-0005-0000-0000-00007D930000}"/>
    <cellStyle name="Separador de milhares 9 2 4 2 3" xfId="37602" xr:uid="{00000000-0005-0000-0000-00007E930000}"/>
    <cellStyle name="Separador de milhares 9 2 4 2 3 2" xfId="37603" xr:uid="{00000000-0005-0000-0000-00007F930000}"/>
    <cellStyle name="Separador de milhares 9 2 4 2 3 2 2" xfId="37604" xr:uid="{00000000-0005-0000-0000-000080930000}"/>
    <cellStyle name="Separador de milhares 9 2 4 2 3 2 3" xfId="37605" xr:uid="{00000000-0005-0000-0000-000081930000}"/>
    <cellStyle name="Separador de milhares 9 2 4 2 3 3" xfId="37606" xr:uid="{00000000-0005-0000-0000-000082930000}"/>
    <cellStyle name="Separador de milhares 9 2 4 2 3 4" xfId="37607" xr:uid="{00000000-0005-0000-0000-000083930000}"/>
    <cellStyle name="Separador de milhares 9 2 4 2 4" xfId="37608" xr:uid="{00000000-0005-0000-0000-000084930000}"/>
    <cellStyle name="Separador de milhares 9 2 4 2 4 2" xfId="37609" xr:uid="{00000000-0005-0000-0000-000085930000}"/>
    <cellStyle name="Separador de milhares 9 2 4 2 4 2 2" xfId="37610" xr:uid="{00000000-0005-0000-0000-000086930000}"/>
    <cellStyle name="Separador de milhares 9 2 4 2 4 2 3" xfId="37611" xr:uid="{00000000-0005-0000-0000-000087930000}"/>
    <cellStyle name="Separador de milhares 9 2 4 2 4 3" xfId="37612" xr:uid="{00000000-0005-0000-0000-000088930000}"/>
    <cellStyle name="Separador de milhares 9 2 4 2 4 4" xfId="37613" xr:uid="{00000000-0005-0000-0000-000089930000}"/>
    <cellStyle name="Separador de milhares 9 2 4 2 5" xfId="37614" xr:uid="{00000000-0005-0000-0000-00008A930000}"/>
    <cellStyle name="Separador de milhares 9 2 4 2 5 2" xfId="37615" xr:uid="{00000000-0005-0000-0000-00008B930000}"/>
    <cellStyle name="Separador de milhares 9 2 4 2 5 3" xfId="37616" xr:uid="{00000000-0005-0000-0000-00008C930000}"/>
    <cellStyle name="Separador de milhares 9 2 4 2 6" xfId="37617" xr:uid="{00000000-0005-0000-0000-00008D930000}"/>
    <cellStyle name="Separador de milhares 9 2 4 2 7" xfId="37618" xr:uid="{00000000-0005-0000-0000-00008E930000}"/>
    <cellStyle name="Separador de milhares 9 2 4 3" xfId="37619" xr:uid="{00000000-0005-0000-0000-00008F930000}"/>
    <cellStyle name="Separador de milhares 9 2 4 4" xfId="37620" xr:uid="{00000000-0005-0000-0000-000090930000}"/>
    <cellStyle name="Separador de milhares 9 2 4 4 2" xfId="37621" xr:uid="{00000000-0005-0000-0000-000091930000}"/>
    <cellStyle name="Separador de milhares 9 2 4 4 2 2" xfId="37622" xr:uid="{00000000-0005-0000-0000-000092930000}"/>
    <cellStyle name="Separador de milhares 9 2 4 4 2 3" xfId="37623" xr:uid="{00000000-0005-0000-0000-000093930000}"/>
    <cellStyle name="Separador de milhares 9 2 4 4 3" xfId="37624" xr:uid="{00000000-0005-0000-0000-000094930000}"/>
    <cellStyle name="Separador de milhares 9 2 4 4 4" xfId="37625" xr:uid="{00000000-0005-0000-0000-000095930000}"/>
    <cellStyle name="Separador de milhares 9 2 4 5" xfId="37626" xr:uid="{00000000-0005-0000-0000-000096930000}"/>
    <cellStyle name="Separador de milhares 9 2 4 5 2" xfId="37627" xr:uid="{00000000-0005-0000-0000-000097930000}"/>
    <cellStyle name="Separador de milhares 9 2 4 5 2 2" xfId="37628" xr:uid="{00000000-0005-0000-0000-000098930000}"/>
    <cellStyle name="Separador de milhares 9 2 4 5 2 3" xfId="37629" xr:uid="{00000000-0005-0000-0000-000099930000}"/>
    <cellStyle name="Separador de milhares 9 2 4 5 3" xfId="37630" xr:uid="{00000000-0005-0000-0000-00009A930000}"/>
    <cellStyle name="Separador de milhares 9 2 4 5 4" xfId="37631" xr:uid="{00000000-0005-0000-0000-00009B930000}"/>
    <cellStyle name="Separador de milhares 9 2 4 6" xfId="37632" xr:uid="{00000000-0005-0000-0000-00009C930000}"/>
    <cellStyle name="Separador de milhares 9 2 4 6 2" xfId="37633" xr:uid="{00000000-0005-0000-0000-00009D930000}"/>
    <cellStyle name="Separador de milhares 9 2 4 6 2 2" xfId="37634" xr:uid="{00000000-0005-0000-0000-00009E930000}"/>
    <cellStyle name="Separador de milhares 9 2 4 6 2 3" xfId="37635" xr:uid="{00000000-0005-0000-0000-00009F930000}"/>
    <cellStyle name="Separador de milhares 9 2 4 6 3" xfId="37636" xr:uid="{00000000-0005-0000-0000-0000A0930000}"/>
    <cellStyle name="Separador de milhares 9 2 4 6 4" xfId="37637" xr:uid="{00000000-0005-0000-0000-0000A1930000}"/>
    <cellStyle name="Separador de milhares 9 2 4 7" xfId="37638" xr:uid="{00000000-0005-0000-0000-0000A2930000}"/>
    <cellStyle name="Separador de milhares 9 2 4 7 2" xfId="37639" xr:uid="{00000000-0005-0000-0000-0000A3930000}"/>
    <cellStyle name="Separador de milhares 9 2 4 7 3" xfId="37640" xr:uid="{00000000-0005-0000-0000-0000A4930000}"/>
    <cellStyle name="Separador de milhares 9 2 4 8" xfId="37641" xr:uid="{00000000-0005-0000-0000-0000A5930000}"/>
    <cellStyle name="Separador de milhares 9 2 4 9" xfId="37642" xr:uid="{00000000-0005-0000-0000-0000A6930000}"/>
    <cellStyle name="Separador de milhares 9 2 5" xfId="37643" xr:uid="{00000000-0005-0000-0000-0000A7930000}"/>
    <cellStyle name="Separador de milhares 9 2 5 2" xfId="37644" xr:uid="{00000000-0005-0000-0000-0000A8930000}"/>
    <cellStyle name="Separador de milhares 9 2 5 3" xfId="37645" xr:uid="{00000000-0005-0000-0000-0000A9930000}"/>
    <cellStyle name="Separador de milhares 9 2 5 3 2" xfId="37646" xr:uid="{00000000-0005-0000-0000-0000AA930000}"/>
    <cellStyle name="Separador de milhares 9 2 5 3 2 2" xfId="37647" xr:uid="{00000000-0005-0000-0000-0000AB930000}"/>
    <cellStyle name="Separador de milhares 9 2 5 3 2 2 2" xfId="37648" xr:uid="{00000000-0005-0000-0000-0000AC930000}"/>
    <cellStyle name="Separador de milhares 9 2 5 3 2 2 3" xfId="37649" xr:uid="{00000000-0005-0000-0000-0000AD930000}"/>
    <cellStyle name="Separador de milhares 9 2 5 3 2 3" xfId="37650" xr:uid="{00000000-0005-0000-0000-0000AE930000}"/>
    <cellStyle name="Separador de milhares 9 2 5 3 2 4" xfId="37651" xr:uid="{00000000-0005-0000-0000-0000AF930000}"/>
    <cellStyle name="Separador de milhares 9 2 5 3 3" xfId="37652" xr:uid="{00000000-0005-0000-0000-0000B0930000}"/>
    <cellStyle name="Separador de milhares 9 2 5 3 3 2" xfId="37653" xr:uid="{00000000-0005-0000-0000-0000B1930000}"/>
    <cellStyle name="Separador de milhares 9 2 5 3 3 2 2" xfId="37654" xr:uid="{00000000-0005-0000-0000-0000B2930000}"/>
    <cellStyle name="Separador de milhares 9 2 5 3 3 2 3" xfId="37655" xr:uid="{00000000-0005-0000-0000-0000B3930000}"/>
    <cellStyle name="Separador de milhares 9 2 5 3 3 3" xfId="37656" xr:uid="{00000000-0005-0000-0000-0000B4930000}"/>
    <cellStyle name="Separador de milhares 9 2 5 3 3 4" xfId="37657" xr:uid="{00000000-0005-0000-0000-0000B5930000}"/>
    <cellStyle name="Separador de milhares 9 2 5 3 4" xfId="37658" xr:uid="{00000000-0005-0000-0000-0000B6930000}"/>
    <cellStyle name="Separador de milhares 9 2 5 3 4 2" xfId="37659" xr:uid="{00000000-0005-0000-0000-0000B7930000}"/>
    <cellStyle name="Separador de milhares 9 2 5 3 4 2 2" xfId="37660" xr:uid="{00000000-0005-0000-0000-0000B8930000}"/>
    <cellStyle name="Separador de milhares 9 2 5 3 4 2 3" xfId="37661" xr:uid="{00000000-0005-0000-0000-0000B9930000}"/>
    <cellStyle name="Separador de milhares 9 2 5 3 4 3" xfId="37662" xr:uid="{00000000-0005-0000-0000-0000BA930000}"/>
    <cellStyle name="Separador de milhares 9 2 5 3 4 4" xfId="37663" xr:uid="{00000000-0005-0000-0000-0000BB930000}"/>
    <cellStyle name="Separador de milhares 9 2 5 3 5" xfId="37664" xr:uid="{00000000-0005-0000-0000-0000BC930000}"/>
    <cellStyle name="Separador de milhares 9 2 5 3 5 2" xfId="37665" xr:uid="{00000000-0005-0000-0000-0000BD930000}"/>
    <cellStyle name="Separador de milhares 9 2 5 3 5 3" xfId="37666" xr:uid="{00000000-0005-0000-0000-0000BE930000}"/>
    <cellStyle name="Separador de milhares 9 2 5 3 6" xfId="37667" xr:uid="{00000000-0005-0000-0000-0000BF930000}"/>
    <cellStyle name="Separador de milhares 9 2 5 3 7" xfId="37668" xr:uid="{00000000-0005-0000-0000-0000C0930000}"/>
    <cellStyle name="Separador de milhares 9 2 5 4" xfId="37669" xr:uid="{00000000-0005-0000-0000-0000C1930000}"/>
    <cellStyle name="Separador de milhares 9 2 6" xfId="37670" xr:uid="{00000000-0005-0000-0000-0000C2930000}"/>
    <cellStyle name="Separador de milhares 9 2 6 10" xfId="37671" xr:uid="{00000000-0005-0000-0000-0000C3930000}"/>
    <cellStyle name="Separador de milhares 9 2 6 2" xfId="37672" xr:uid="{00000000-0005-0000-0000-0000C4930000}"/>
    <cellStyle name="Separador de milhares 9 2 6 2 2" xfId="37673" xr:uid="{00000000-0005-0000-0000-0000C5930000}"/>
    <cellStyle name="Separador de milhares 9 2 6 2 2 2" xfId="37674" xr:uid="{00000000-0005-0000-0000-0000C6930000}"/>
    <cellStyle name="Separador de milhares 9 2 6 2 2 2 2" xfId="37675" xr:uid="{00000000-0005-0000-0000-0000C7930000}"/>
    <cellStyle name="Separador de milhares 9 2 6 2 2 2 3" xfId="37676" xr:uid="{00000000-0005-0000-0000-0000C8930000}"/>
    <cellStyle name="Separador de milhares 9 2 6 2 2 3" xfId="37677" xr:uid="{00000000-0005-0000-0000-0000C9930000}"/>
    <cellStyle name="Separador de milhares 9 2 6 2 2 4" xfId="37678" xr:uid="{00000000-0005-0000-0000-0000CA930000}"/>
    <cellStyle name="Separador de milhares 9 2 6 2 3" xfId="37679" xr:uid="{00000000-0005-0000-0000-0000CB930000}"/>
    <cellStyle name="Separador de milhares 9 2 6 2 3 2" xfId="37680" xr:uid="{00000000-0005-0000-0000-0000CC930000}"/>
    <cellStyle name="Separador de milhares 9 2 6 2 3 2 2" xfId="37681" xr:uid="{00000000-0005-0000-0000-0000CD930000}"/>
    <cellStyle name="Separador de milhares 9 2 6 2 3 2 3" xfId="37682" xr:uid="{00000000-0005-0000-0000-0000CE930000}"/>
    <cellStyle name="Separador de milhares 9 2 6 2 3 3" xfId="37683" xr:uid="{00000000-0005-0000-0000-0000CF930000}"/>
    <cellStyle name="Separador de milhares 9 2 6 2 3 4" xfId="37684" xr:uid="{00000000-0005-0000-0000-0000D0930000}"/>
    <cellStyle name="Separador de milhares 9 2 6 2 4" xfId="37685" xr:uid="{00000000-0005-0000-0000-0000D1930000}"/>
    <cellStyle name="Separador de milhares 9 2 6 2 4 2" xfId="37686" xr:uid="{00000000-0005-0000-0000-0000D2930000}"/>
    <cellStyle name="Separador de milhares 9 2 6 2 4 2 2" xfId="37687" xr:uid="{00000000-0005-0000-0000-0000D3930000}"/>
    <cellStyle name="Separador de milhares 9 2 6 2 4 2 3" xfId="37688" xr:uid="{00000000-0005-0000-0000-0000D4930000}"/>
    <cellStyle name="Separador de milhares 9 2 6 2 4 3" xfId="37689" xr:uid="{00000000-0005-0000-0000-0000D5930000}"/>
    <cellStyle name="Separador de milhares 9 2 6 2 4 4" xfId="37690" xr:uid="{00000000-0005-0000-0000-0000D6930000}"/>
    <cellStyle name="Separador de milhares 9 2 6 2 5" xfId="37691" xr:uid="{00000000-0005-0000-0000-0000D7930000}"/>
    <cellStyle name="Separador de milhares 9 2 6 2 5 2" xfId="37692" xr:uid="{00000000-0005-0000-0000-0000D8930000}"/>
    <cellStyle name="Separador de milhares 9 2 6 2 5 3" xfId="37693" xr:uid="{00000000-0005-0000-0000-0000D9930000}"/>
    <cellStyle name="Separador de milhares 9 2 6 2 6" xfId="37694" xr:uid="{00000000-0005-0000-0000-0000DA930000}"/>
    <cellStyle name="Separador de milhares 9 2 6 2 7" xfId="37695" xr:uid="{00000000-0005-0000-0000-0000DB930000}"/>
    <cellStyle name="Separador de milhares 9 2 6 3" xfId="37696" xr:uid="{00000000-0005-0000-0000-0000DC930000}"/>
    <cellStyle name="Separador de milhares 9 2 6 3 2" xfId="37697" xr:uid="{00000000-0005-0000-0000-0000DD930000}"/>
    <cellStyle name="Separador de milhares 9 2 6 3 2 2" xfId="37698" xr:uid="{00000000-0005-0000-0000-0000DE930000}"/>
    <cellStyle name="Separador de milhares 9 2 6 3 2 2 2" xfId="37699" xr:uid="{00000000-0005-0000-0000-0000DF930000}"/>
    <cellStyle name="Separador de milhares 9 2 6 3 2 2 3" xfId="37700" xr:uid="{00000000-0005-0000-0000-0000E0930000}"/>
    <cellStyle name="Separador de milhares 9 2 6 3 2 3" xfId="37701" xr:uid="{00000000-0005-0000-0000-0000E1930000}"/>
    <cellStyle name="Separador de milhares 9 2 6 3 2 4" xfId="37702" xr:uid="{00000000-0005-0000-0000-0000E2930000}"/>
    <cellStyle name="Separador de milhares 9 2 6 3 3" xfId="37703" xr:uid="{00000000-0005-0000-0000-0000E3930000}"/>
    <cellStyle name="Separador de milhares 9 2 6 3 3 2" xfId="37704" xr:uid="{00000000-0005-0000-0000-0000E4930000}"/>
    <cellStyle name="Separador de milhares 9 2 6 3 3 2 2" xfId="37705" xr:uid="{00000000-0005-0000-0000-0000E5930000}"/>
    <cellStyle name="Separador de milhares 9 2 6 3 3 2 3" xfId="37706" xr:uid="{00000000-0005-0000-0000-0000E6930000}"/>
    <cellStyle name="Separador de milhares 9 2 6 3 3 3" xfId="37707" xr:uid="{00000000-0005-0000-0000-0000E7930000}"/>
    <cellStyle name="Separador de milhares 9 2 6 3 3 4" xfId="37708" xr:uid="{00000000-0005-0000-0000-0000E8930000}"/>
    <cellStyle name="Separador de milhares 9 2 6 3 4" xfId="37709" xr:uid="{00000000-0005-0000-0000-0000E9930000}"/>
    <cellStyle name="Separador de milhares 9 2 6 3 4 2" xfId="37710" xr:uid="{00000000-0005-0000-0000-0000EA930000}"/>
    <cellStyle name="Separador de milhares 9 2 6 3 4 2 2" xfId="37711" xr:uid="{00000000-0005-0000-0000-0000EB930000}"/>
    <cellStyle name="Separador de milhares 9 2 6 3 4 2 3" xfId="37712" xr:uid="{00000000-0005-0000-0000-0000EC930000}"/>
    <cellStyle name="Separador de milhares 9 2 6 3 4 3" xfId="37713" xr:uid="{00000000-0005-0000-0000-0000ED930000}"/>
    <cellStyle name="Separador de milhares 9 2 6 3 4 4" xfId="37714" xr:uid="{00000000-0005-0000-0000-0000EE930000}"/>
    <cellStyle name="Separador de milhares 9 2 6 3 5" xfId="37715" xr:uid="{00000000-0005-0000-0000-0000EF930000}"/>
    <cellStyle name="Separador de milhares 9 2 6 3 5 2" xfId="37716" xr:uid="{00000000-0005-0000-0000-0000F0930000}"/>
    <cellStyle name="Separador de milhares 9 2 6 3 5 3" xfId="37717" xr:uid="{00000000-0005-0000-0000-0000F1930000}"/>
    <cellStyle name="Separador de milhares 9 2 6 3 6" xfId="37718" xr:uid="{00000000-0005-0000-0000-0000F2930000}"/>
    <cellStyle name="Separador de milhares 9 2 6 3 7" xfId="37719" xr:uid="{00000000-0005-0000-0000-0000F3930000}"/>
    <cellStyle name="Separador de milhares 9 2 6 4" xfId="37720" xr:uid="{00000000-0005-0000-0000-0000F4930000}"/>
    <cellStyle name="Separador de milhares 9 2 6 4 2" xfId="37721" xr:uid="{00000000-0005-0000-0000-0000F5930000}"/>
    <cellStyle name="Separador de milhares 9 2 6 4 2 2" xfId="37722" xr:uid="{00000000-0005-0000-0000-0000F6930000}"/>
    <cellStyle name="Separador de milhares 9 2 6 4 2 3" xfId="37723" xr:uid="{00000000-0005-0000-0000-0000F7930000}"/>
    <cellStyle name="Separador de milhares 9 2 6 4 3" xfId="37724" xr:uid="{00000000-0005-0000-0000-0000F8930000}"/>
    <cellStyle name="Separador de milhares 9 2 6 4 4" xfId="37725" xr:uid="{00000000-0005-0000-0000-0000F9930000}"/>
    <cellStyle name="Separador de milhares 9 2 6 5" xfId="37726" xr:uid="{00000000-0005-0000-0000-0000FA930000}"/>
    <cellStyle name="Separador de milhares 9 2 6 5 2" xfId="37727" xr:uid="{00000000-0005-0000-0000-0000FB930000}"/>
    <cellStyle name="Separador de milhares 9 2 6 5 2 2" xfId="37728" xr:uid="{00000000-0005-0000-0000-0000FC930000}"/>
    <cellStyle name="Separador de milhares 9 2 6 5 2 3" xfId="37729" xr:uid="{00000000-0005-0000-0000-0000FD930000}"/>
    <cellStyle name="Separador de milhares 9 2 6 5 3" xfId="37730" xr:uid="{00000000-0005-0000-0000-0000FE930000}"/>
    <cellStyle name="Separador de milhares 9 2 6 5 4" xfId="37731" xr:uid="{00000000-0005-0000-0000-0000FF930000}"/>
    <cellStyle name="Separador de milhares 9 2 6 6" xfId="37732" xr:uid="{00000000-0005-0000-0000-000000940000}"/>
    <cellStyle name="Separador de milhares 9 2 6 6 2" xfId="37733" xr:uid="{00000000-0005-0000-0000-000001940000}"/>
    <cellStyle name="Separador de milhares 9 2 6 6 2 2" xfId="37734" xr:uid="{00000000-0005-0000-0000-000002940000}"/>
    <cellStyle name="Separador de milhares 9 2 6 6 2 3" xfId="37735" xr:uid="{00000000-0005-0000-0000-000003940000}"/>
    <cellStyle name="Separador de milhares 9 2 6 6 3" xfId="37736" xr:uid="{00000000-0005-0000-0000-000004940000}"/>
    <cellStyle name="Separador de milhares 9 2 6 6 4" xfId="37737" xr:uid="{00000000-0005-0000-0000-000005940000}"/>
    <cellStyle name="Separador de milhares 9 2 6 7" xfId="37738" xr:uid="{00000000-0005-0000-0000-000006940000}"/>
    <cellStyle name="Separador de milhares 9 2 6 7 2" xfId="37739" xr:uid="{00000000-0005-0000-0000-000007940000}"/>
    <cellStyle name="Separador de milhares 9 2 6 7 3" xfId="37740" xr:uid="{00000000-0005-0000-0000-000008940000}"/>
    <cellStyle name="Separador de milhares 9 2 6 8" xfId="37741" xr:uid="{00000000-0005-0000-0000-000009940000}"/>
    <cellStyle name="Separador de milhares 9 2 6 9" xfId="37742" xr:uid="{00000000-0005-0000-0000-00000A940000}"/>
    <cellStyle name="Separador de milhares 9 2 7" xfId="37743" xr:uid="{00000000-0005-0000-0000-00000B940000}"/>
    <cellStyle name="Separador de milhares 9 2 7 2" xfId="37744" xr:uid="{00000000-0005-0000-0000-00000C940000}"/>
    <cellStyle name="Separador de milhares 9 2 7 2 2" xfId="37745" xr:uid="{00000000-0005-0000-0000-00000D940000}"/>
    <cellStyle name="Separador de milhares 9 2 7 2 2 2" xfId="37746" xr:uid="{00000000-0005-0000-0000-00000E940000}"/>
    <cellStyle name="Separador de milhares 9 2 7 2 2 2 2" xfId="37747" xr:uid="{00000000-0005-0000-0000-00000F940000}"/>
    <cellStyle name="Separador de milhares 9 2 7 2 2 2 3" xfId="37748" xr:uid="{00000000-0005-0000-0000-000010940000}"/>
    <cellStyle name="Separador de milhares 9 2 7 2 2 3" xfId="37749" xr:uid="{00000000-0005-0000-0000-000011940000}"/>
    <cellStyle name="Separador de milhares 9 2 7 2 2 4" xfId="37750" xr:uid="{00000000-0005-0000-0000-000012940000}"/>
    <cellStyle name="Separador de milhares 9 2 7 2 3" xfId="37751" xr:uid="{00000000-0005-0000-0000-000013940000}"/>
    <cellStyle name="Separador de milhares 9 2 7 2 3 2" xfId="37752" xr:uid="{00000000-0005-0000-0000-000014940000}"/>
    <cellStyle name="Separador de milhares 9 2 7 2 3 2 2" xfId="37753" xr:uid="{00000000-0005-0000-0000-000015940000}"/>
    <cellStyle name="Separador de milhares 9 2 7 2 3 2 3" xfId="37754" xr:uid="{00000000-0005-0000-0000-000016940000}"/>
    <cellStyle name="Separador de milhares 9 2 7 2 3 3" xfId="37755" xr:uid="{00000000-0005-0000-0000-000017940000}"/>
    <cellStyle name="Separador de milhares 9 2 7 2 3 4" xfId="37756" xr:uid="{00000000-0005-0000-0000-000018940000}"/>
    <cellStyle name="Separador de milhares 9 2 7 2 4" xfId="37757" xr:uid="{00000000-0005-0000-0000-000019940000}"/>
    <cellStyle name="Separador de milhares 9 2 7 2 4 2" xfId="37758" xr:uid="{00000000-0005-0000-0000-00001A940000}"/>
    <cellStyle name="Separador de milhares 9 2 7 2 4 2 2" xfId="37759" xr:uid="{00000000-0005-0000-0000-00001B940000}"/>
    <cellStyle name="Separador de milhares 9 2 7 2 4 2 3" xfId="37760" xr:uid="{00000000-0005-0000-0000-00001C940000}"/>
    <cellStyle name="Separador de milhares 9 2 7 2 4 3" xfId="37761" xr:uid="{00000000-0005-0000-0000-00001D940000}"/>
    <cellStyle name="Separador de milhares 9 2 7 2 4 4" xfId="37762" xr:uid="{00000000-0005-0000-0000-00001E940000}"/>
    <cellStyle name="Separador de milhares 9 2 7 2 5" xfId="37763" xr:uid="{00000000-0005-0000-0000-00001F940000}"/>
    <cellStyle name="Separador de milhares 9 2 7 2 5 2" xfId="37764" xr:uid="{00000000-0005-0000-0000-000020940000}"/>
    <cellStyle name="Separador de milhares 9 2 7 2 5 3" xfId="37765" xr:uid="{00000000-0005-0000-0000-000021940000}"/>
    <cellStyle name="Separador de milhares 9 2 7 2 6" xfId="37766" xr:uid="{00000000-0005-0000-0000-000022940000}"/>
    <cellStyle name="Separador de milhares 9 2 7 2 7" xfId="37767" xr:uid="{00000000-0005-0000-0000-000023940000}"/>
    <cellStyle name="Separador de milhares 9 2 7 3" xfId="37768" xr:uid="{00000000-0005-0000-0000-000024940000}"/>
    <cellStyle name="Separador de milhares 9 2 7 3 2" xfId="37769" xr:uid="{00000000-0005-0000-0000-000025940000}"/>
    <cellStyle name="Separador de milhares 9 2 7 3 2 2" xfId="37770" xr:uid="{00000000-0005-0000-0000-000026940000}"/>
    <cellStyle name="Separador de milhares 9 2 7 3 2 3" xfId="37771" xr:uid="{00000000-0005-0000-0000-000027940000}"/>
    <cellStyle name="Separador de milhares 9 2 7 3 3" xfId="37772" xr:uid="{00000000-0005-0000-0000-000028940000}"/>
    <cellStyle name="Separador de milhares 9 2 7 3 4" xfId="37773" xr:uid="{00000000-0005-0000-0000-000029940000}"/>
    <cellStyle name="Separador de milhares 9 2 7 4" xfId="37774" xr:uid="{00000000-0005-0000-0000-00002A940000}"/>
    <cellStyle name="Separador de milhares 9 2 7 4 2" xfId="37775" xr:uid="{00000000-0005-0000-0000-00002B940000}"/>
    <cellStyle name="Separador de milhares 9 2 7 4 2 2" xfId="37776" xr:uid="{00000000-0005-0000-0000-00002C940000}"/>
    <cellStyle name="Separador de milhares 9 2 7 4 2 3" xfId="37777" xr:uid="{00000000-0005-0000-0000-00002D940000}"/>
    <cellStyle name="Separador de milhares 9 2 7 4 3" xfId="37778" xr:uid="{00000000-0005-0000-0000-00002E940000}"/>
    <cellStyle name="Separador de milhares 9 2 7 4 4" xfId="37779" xr:uid="{00000000-0005-0000-0000-00002F940000}"/>
    <cellStyle name="Separador de milhares 9 2 7 5" xfId="37780" xr:uid="{00000000-0005-0000-0000-000030940000}"/>
    <cellStyle name="Separador de milhares 9 2 7 5 2" xfId="37781" xr:uid="{00000000-0005-0000-0000-000031940000}"/>
    <cellStyle name="Separador de milhares 9 2 7 5 2 2" xfId="37782" xr:uid="{00000000-0005-0000-0000-000032940000}"/>
    <cellStyle name="Separador de milhares 9 2 7 5 2 3" xfId="37783" xr:uid="{00000000-0005-0000-0000-000033940000}"/>
    <cellStyle name="Separador de milhares 9 2 7 5 3" xfId="37784" xr:uid="{00000000-0005-0000-0000-000034940000}"/>
    <cellStyle name="Separador de milhares 9 2 7 5 4" xfId="37785" xr:uid="{00000000-0005-0000-0000-000035940000}"/>
    <cellStyle name="Separador de milhares 9 2 7 6" xfId="37786" xr:uid="{00000000-0005-0000-0000-000036940000}"/>
    <cellStyle name="Separador de milhares 9 2 7 6 2" xfId="37787" xr:uid="{00000000-0005-0000-0000-000037940000}"/>
    <cellStyle name="Separador de milhares 9 2 7 6 3" xfId="37788" xr:uid="{00000000-0005-0000-0000-000038940000}"/>
    <cellStyle name="Separador de milhares 9 2 7 7" xfId="37789" xr:uid="{00000000-0005-0000-0000-000039940000}"/>
    <cellStyle name="Separador de milhares 9 2 7 8" xfId="37790" xr:uid="{00000000-0005-0000-0000-00003A940000}"/>
    <cellStyle name="Separador de milhares 9 2 7 9" xfId="37791" xr:uid="{00000000-0005-0000-0000-00003B940000}"/>
    <cellStyle name="Separador de milhares 9 2 8" xfId="37792" xr:uid="{00000000-0005-0000-0000-00003C940000}"/>
    <cellStyle name="Separador de milhares 9 2 8 2" xfId="37793" xr:uid="{00000000-0005-0000-0000-00003D940000}"/>
    <cellStyle name="Separador de milhares 9 2 8 2 2" xfId="37794" xr:uid="{00000000-0005-0000-0000-00003E940000}"/>
    <cellStyle name="Separador de milhares 9 2 8 2 2 2" xfId="37795" xr:uid="{00000000-0005-0000-0000-00003F940000}"/>
    <cellStyle name="Separador de milhares 9 2 8 2 2 2 2" xfId="37796" xr:uid="{00000000-0005-0000-0000-000040940000}"/>
    <cellStyle name="Separador de milhares 9 2 8 2 2 2 3" xfId="37797" xr:uid="{00000000-0005-0000-0000-000041940000}"/>
    <cellStyle name="Separador de milhares 9 2 8 2 2 3" xfId="37798" xr:uid="{00000000-0005-0000-0000-000042940000}"/>
    <cellStyle name="Separador de milhares 9 2 8 2 2 4" xfId="37799" xr:uid="{00000000-0005-0000-0000-000043940000}"/>
    <cellStyle name="Separador de milhares 9 2 8 2 3" xfId="37800" xr:uid="{00000000-0005-0000-0000-000044940000}"/>
    <cellStyle name="Separador de milhares 9 2 8 2 3 2" xfId="37801" xr:uid="{00000000-0005-0000-0000-000045940000}"/>
    <cellStyle name="Separador de milhares 9 2 8 2 3 2 2" xfId="37802" xr:uid="{00000000-0005-0000-0000-000046940000}"/>
    <cellStyle name="Separador de milhares 9 2 8 2 3 2 3" xfId="37803" xr:uid="{00000000-0005-0000-0000-000047940000}"/>
    <cellStyle name="Separador de milhares 9 2 8 2 3 3" xfId="37804" xr:uid="{00000000-0005-0000-0000-000048940000}"/>
    <cellStyle name="Separador de milhares 9 2 8 2 3 4" xfId="37805" xr:uid="{00000000-0005-0000-0000-000049940000}"/>
    <cellStyle name="Separador de milhares 9 2 8 2 4" xfId="37806" xr:uid="{00000000-0005-0000-0000-00004A940000}"/>
    <cellStyle name="Separador de milhares 9 2 8 2 4 2" xfId="37807" xr:uid="{00000000-0005-0000-0000-00004B940000}"/>
    <cellStyle name="Separador de milhares 9 2 8 2 4 2 2" xfId="37808" xr:uid="{00000000-0005-0000-0000-00004C940000}"/>
    <cellStyle name="Separador de milhares 9 2 8 2 4 2 3" xfId="37809" xr:uid="{00000000-0005-0000-0000-00004D940000}"/>
    <cellStyle name="Separador de milhares 9 2 8 2 4 3" xfId="37810" xr:uid="{00000000-0005-0000-0000-00004E940000}"/>
    <cellStyle name="Separador de milhares 9 2 8 2 4 4" xfId="37811" xr:uid="{00000000-0005-0000-0000-00004F940000}"/>
    <cellStyle name="Separador de milhares 9 2 8 2 5" xfId="37812" xr:uid="{00000000-0005-0000-0000-000050940000}"/>
    <cellStyle name="Separador de milhares 9 2 8 2 5 2" xfId="37813" xr:uid="{00000000-0005-0000-0000-000051940000}"/>
    <cellStyle name="Separador de milhares 9 2 8 2 5 3" xfId="37814" xr:uid="{00000000-0005-0000-0000-000052940000}"/>
    <cellStyle name="Separador de milhares 9 2 8 2 6" xfId="37815" xr:uid="{00000000-0005-0000-0000-000053940000}"/>
    <cellStyle name="Separador de milhares 9 2 8 2 7" xfId="37816" xr:uid="{00000000-0005-0000-0000-000054940000}"/>
    <cellStyle name="Separador de milhares 9 2 8 3" xfId="37817" xr:uid="{00000000-0005-0000-0000-000055940000}"/>
    <cellStyle name="Separador de milhares 9 2 8 3 2" xfId="37818" xr:uid="{00000000-0005-0000-0000-000056940000}"/>
    <cellStyle name="Separador de milhares 9 2 8 3 2 2" xfId="37819" xr:uid="{00000000-0005-0000-0000-000057940000}"/>
    <cellStyle name="Separador de milhares 9 2 8 3 2 3" xfId="37820" xr:uid="{00000000-0005-0000-0000-000058940000}"/>
    <cellStyle name="Separador de milhares 9 2 8 3 3" xfId="37821" xr:uid="{00000000-0005-0000-0000-000059940000}"/>
    <cellStyle name="Separador de milhares 9 2 8 3 4" xfId="37822" xr:uid="{00000000-0005-0000-0000-00005A940000}"/>
    <cellStyle name="Separador de milhares 9 2 8 4" xfId="37823" xr:uid="{00000000-0005-0000-0000-00005B940000}"/>
    <cellStyle name="Separador de milhares 9 2 8 4 2" xfId="37824" xr:uid="{00000000-0005-0000-0000-00005C940000}"/>
    <cellStyle name="Separador de milhares 9 2 8 4 2 2" xfId="37825" xr:uid="{00000000-0005-0000-0000-00005D940000}"/>
    <cellStyle name="Separador de milhares 9 2 8 4 2 3" xfId="37826" xr:uid="{00000000-0005-0000-0000-00005E940000}"/>
    <cellStyle name="Separador de milhares 9 2 8 4 3" xfId="37827" xr:uid="{00000000-0005-0000-0000-00005F940000}"/>
    <cellStyle name="Separador de milhares 9 2 8 4 4" xfId="37828" xr:uid="{00000000-0005-0000-0000-000060940000}"/>
    <cellStyle name="Separador de milhares 9 2 8 5" xfId="37829" xr:uid="{00000000-0005-0000-0000-000061940000}"/>
    <cellStyle name="Separador de milhares 9 2 8 5 2" xfId="37830" xr:uid="{00000000-0005-0000-0000-000062940000}"/>
    <cellStyle name="Separador de milhares 9 2 8 5 2 2" xfId="37831" xr:uid="{00000000-0005-0000-0000-000063940000}"/>
    <cellStyle name="Separador de milhares 9 2 8 5 2 3" xfId="37832" xr:uid="{00000000-0005-0000-0000-000064940000}"/>
    <cellStyle name="Separador de milhares 9 2 8 5 3" xfId="37833" xr:uid="{00000000-0005-0000-0000-000065940000}"/>
    <cellStyle name="Separador de milhares 9 2 8 5 4" xfId="37834" xr:uid="{00000000-0005-0000-0000-000066940000}"/>
    <cellStyle name="Separador de milhares 9 2 8 6" xfId="37835" xr:uid="{00000000-0005-0000-0000-000067940000}"/>
    <cellStyle name="Separador de milhares 9 2 8 6 2" xfId="37836" xr:uid="{00000000-0005-0000-0000-000068940000}"/>
    <cellStyle name="Separador de milhares 9 2 8 6 3" xfId="37837" xr:uid="{00000000-0005-0000-0000-000069940000}"/>
    <cellStyle name="Separador de milhares 9 2 8 7" xfId="37838" xr:uid="{00000000-0005-0000-0000-00006A940000}"/>
    <cellStyle name="Separador de milhares 9 2 8 8" xfId="37839" xr:uid="{00000000-0005-0000-0000-00006B940000}"/>
    <cellStyle name="Separador de milhares 9 2 8 9" xfId="37840" xr:uid="{00000000-0005-0000-0000-00006C940000}"/>
    <cellStyle name="Separador de milhares 9 2 9" xfId="37841" xr:uid="{00000000-0005-0000-0000-00006D940000}"/>
    <cellStyle name="Separador de milhares 9 2 9 2" xfId="37842" xr:uid="{00000000-0005-0000-0000-00006E940000}"/>
    <cellStyle name="Separador de milhares 9 2 9 2 2" xfId="37843" xr:uid="{00000000-0005-0000-0000-00006F940000}"/>
    <cellStyle name="Separador de milhares 9 2 9 2 2 2" xfId="37844" xr:uid="{00000000-0005-0000-0000-000070940000}"/>
    <cellStyle name="Separador de milhares 9 2 9 2 2 2 2" xfId="37845" xr:uid="{00000000-0005-0000-0000-000071940000}"/>
    <cellStyle name="Separador de milhares 9 2 9 2 2 2 3" xfId="37846" xr:uid="{00000000-0005-0000-0000-000072940000}"/>
    <cellStyle name="Separador de milhares 9 2 9 2 2 3" xfId="37847" xr:uid="{00000000-0005-0000-0000-000073940000}"/>
    <cellStyle name="Separador de milhares 9 2 9 2 2 4" xfId="37848" xr:uid="{00000000-0005-0000-0000-000074940000}"/>
    <cellStyle name="Separador de milhares 9 2 9 2 3" xfId="37849" xr:uid="{00000000-0005-0000-0000-000075940000}"/>
    <cellStyle name="Separador de milhares 9 2 9 2 3 2" xfId="37850" xr:uid="{00000000-0005-0000-0000-000076940000}"/>
    <cellStyle name="Separador de milhares 9 2 9 2 3 2 2" xfId="37851" xr:uid="{00000000-0005-0000-0000-000077940000}"/>
    <cellStyle name="Separador de milhares 9 2 9 2 3 2 3" xfId="37852" xr:uid="{00000000-0005-0000-0000-000078940000}"/>
    <cellStyle name="Separador de milhares 9 2 9 2 3 3" xfId="37853" xr:uid="{00000000-0005-0000-0000-000079940000}"/>
    <cellStyle name="Separador de milhares 9 2 9 2 3 4" xfId="37854" xr:uid="{00000000-0005-0000-0000-00007A940000}"/>
    <cellStyle name="Separador de milhares 9 2 9 2 4" xfId="37855" xr:uid="{00000000-0005-0000-0000-00007B940000}"/>
    <cellStyle name="Separador de milhares 9 2 9 2 4 2" xfId="37856" xr:uid="{00000000-0005-0000-0000-00007C940000}"/>
    <cellStyle name="Separador de milhares 9 2 9 2 4 2 2" xfId="37857" xr:uid="{00000000-0005-0000-0000-00007D940000}"/>
    <cellStyle name="Separador de milhares 9 2 9 2 4 2 3" xfId="37858" xr:uid="{00000000-0005-0000-0000-00007E940000}"/>
    <cellStyle name="Separador de milhares 9 2 9 2 4 3" xfId="37859" xr:uid="{00000000-0005-0000-0000-00007F940000}"/>
    <cellStyle name="Separador de milhares 9 2 9 2 4 4" xfId="37860" xr:uid="{00000000-0005-0000-0000-000080940000}"/>
    <cellStyle name="Separador de milhares 9 2 9 2 5" xfId="37861" xr:uid="{00000000-0005-0000-0000-000081940000}"/>
    <cellStyle name="Separador de milhares 9 2 9 2 5 2" xfId="37862" xr:uid="{00000000-0005-0000-0000-000082940000}"/>
    <cellStyle name="Separador de milhares 9 2 9 2 5 3" xfId="37863" xr:uid="{00000000-0005-0000-0000-000083940000}"/>
    <cellStyle name="Separador de milhares 9 2 9 2 6" xfId="37864" xr:uid="{00000000-0005-0000-0000-000084940000}"/>
    <cellStyle name="Separador de milhares 9 2 9 2 7" xfId="37865" xr:uid="{00000000-0005-0000-0000-000085940000}"/>
    <cellStyle name="Separador de milhares 9 2 9 2 8" xfId="37866" xr:uid="{00000000-0005-0000-0000-000086940000}"/>
    <cellStyle name="Separador de milhares 9 2 9 3" xfId="37867" xr:uid="{00000000-0005-0000-0000-000087940000}"/>
    <cellStyle name="Separador de milhares 9 2 9 3 2" xfId="37868" xr:uid="{00000000-0005-0000-0000-000088940000}"/>
    <cellStyle name="Separador de milhares 9 2 9 3 2 2" xfId="37869" xr:uid="{00000000-0005-0000-0000-000089940000}"/>
    <cellStyle name="Separador de milhares 9 2 9 3 2 3" xfId="37870" xr:uid="{00000000-0005-0000-0000-00008A940000}"/>
    <cellStyle name="Separador de milhares 9 2 9 3 3" xfId="37871" xr:uid="{00000000-0005-0000-0000-00008B940000}"/>
    <cellStyle name="Separador de milhares 9 2 9 3 4" xfId="37872" xr:uid="{00000000-0005-0000-0000-00008C940000}"/>
    <cellStyle name="Separador de milhares 9 2 9 4" xfId="37873" xr:uid="{00000000-0005-0000-0000-00008D940000}"/>
    <cellStyle name="Separador de milhares 9 2 9 4 2" xfId="37874" xr:uid="{00000000-0005-0000-0000-00008E940000}"/>
    <cellStyle name="Separador de milhares 9 2 9 4 2 2" xfId="37875" xr:uid="{00000000-0005-0000-0000-00008F940000}"/>
    <cellStyle name="Separador de milhares 9 2 9 4 2 3" xfId="37876" xr:uid="{00000000-0005-0000-0000-000090940000}"/>
    <cellStyle name="Separador de milhares 9 2 9 4 3" xfId="37877" xr:uid="{00000000-0005-0000-0000-000091940000}"/>
    <cellStyle name="Separador de milhares 9 2 9 4 4" xfId="37878" xr:uid="{00000000-0005-0000-0000-000092940000}"/>
    <cellStyle name="Separador de milhares 9 2 9 5" xfId="37879" xr:uid="{00000000-0005-0000-0000-000093940000}"/>
    <cellStyle name="Separador de milhares 9 2 9 5 2" xfId="37880" xr:uid="{00000000-0005-0000-0000-000094940000}"/>
    <cellStyle name="Separador de milhares 9 2 9 5 2 2" xfId="37881" xr:uid="{00000000-0005-0000-0000-000095940000}"/>
    <cellStyle name="Separador de milhares 9 2 9 5 2 3" xfId="37882" xr:uid="{00000000-0005-0000-0000-000096940000}"/>
    <cellStyle name="Separador de milhares 9 2 9 5 3" xfId="37883" xr:uid="{00000000-0005-0000-0000-000097940000}"/>
    <cellStyle name="Separador de milhares 9 2 9 5 4" xfId="37884" xr:uid="{00000000-0005-0000-0000-000098940000}"/>
    <cellStyle name="Separador de milhares 9 2 9 6" xfId="37885" xr:uid="{00000000-0005-0000-0000-000099940000}"/>
    <cellStyle name="Separador de milhares 9 2 9 6 2" xfId="37886" xr:uid="{00000000-0005-0000-0000-00009A940000}"/>
    <cellStyle name="Separador de milhares 9 2 9 6 3" xfId="37887" xr:uid="{00000000-0005-0000-0000-00009B940000}"/>
    <cellStyle name="Separador de milhares 9 2 9 7" xfId="37888" xr:uid="{00000000-0005-0000-0000-00009C940000}"/>
    <cellStyle name="Separador de milhares 9 2 9 8" xfId="37889" xr:uid="{00000000-0005-0000-0000-00009D940000}"/>
    <cellStyle name="Separador de milhares 9 2 9 9" xfId="37890" xr:uid="{00000000-0005-0000-0000-00009E940000}"/>
    <cellStyle name="Separador de milhares 9 3" xfId="37891" xr:uid="{00000000-0005-0000-0000-00009F940000}"/>
    <cellStyle name="Separador de milhares 9 3 10" xfId="37892" xr:uid="{00000000-0005-0000-0000-0000A0940000}"/>
    <cellStyle name="Separador de milhares 9 3 10 2" xfId="37893" xr:uid="{00000000-0005-0000-0000-0000A1940000}"/>
    <cellStyle name="Separador de milhares 9 3 10 2 2" xfId="37894" xr:uid="{00000000-0005-0000-0000-0000A2940000}"/>
    <cellStyle name="Separador de milhares 9 3 10 2 3" xfId="37895" xr:uid="{00000000-0005-0000-0000-0000A3940000}"/>
    <cellStyle name="Separador de milhares 9 3 10 3" xfId="37896" xr:uid="{00000000-0005-0000-0000-0000A4940000}"/>
    <cellStyle name="Separador de milhares 9 3 10 4" xfId="37897" xr:uid="{00000000-0005-0000-0000-0000A5940000}"/>
    <cellStyle name="Separador de milhares 9 3 11" xfId="37898" xr:uid="{00000000-0005-0000-0000-0000A6940000}"/>
    <cellStyle name="Separador de milhares 9 3 11 2" xfId="37899" xr:uid="{00000000-0005-0000-0000-0000A7940000}"/>
    <cellStyle name="Separador de milhares 9 3 11 2 2" xfId="37900" xr:uid="{00000000-0005-0000-0000-0000A8940000}"/>
    <cellStyle name="Separador de milhares 9 3 11 2 3" xfId="37901" xr:uid="{00000000-0005-0000-0000-0000A9940000}"/>
    <cellStyle name="Separador de milhares 9 3 11 3" xfId="37902" xr:uid="{00000000-0005-0000-0000-0000AA940000}"/>
    <cellStyle name="Separador de milhares 9 3 11 4" xfId="37903" xr:uid="{00000000-0005-0000-0000-0000AB940000}"/>
    <cellStyle name="Separador de milhares 9 3 12" xfId="37904" xr:uid="{00000000-0005-0000-0000-0000AC940000}"/>
    <cellStyle name="Separador de milhares 9 3 12 2" xfId="37905" xr:uid="{00000000-0005-0000-0000-0000AD940000}"/>
    <cellStyle name="Separador de milhares 9 3 12 3" xfId="37906" xr:uid="{00000000-0005-0000-0000-0000AE940000}"/>
    <cellStyle name="Separador de milhares 9 3 13" xfId="37907" xr:uid="{00000000-0005-0000-0000-0000AF940000}"/>
    <cellStyle name="Separador de milhares 9 3 14" xfId="37908" xr:uid="{00000000-0005-0000-0000-0000B0940000}"/>
    <cellStyle name="Separador de milhares 9 3 15" xfId="37909" xr:uid="{00000000-0005-0000-0000-0000B1940000}"/>
    <cellStyle name="Separador de milhares 9 3 16" xfId="37910" xr:uid="{00000000-0005-0000-0000-0000B2940000}"/>
    <cellStyle name="Separador de milhares 9 3 2" xfId="37911" xr:uid="{00000000-0005-0000-0000-0000B3940000}"/>
    <cellStyle name="Separador de milhares 9 3 2 10" xfId="37912" xr:uid="{00000000-0005-0000-0000-0000B4940000}"/>
    <cellStyle name="Separador de milhares 9 3 2 11" xfId="37913" xr:uid="{00000000-0005-0000-0000-0000B5940000}"/>
    <cellStyle name="Separador de milhares 9 3 2 2" xfId="37914" xr:uid="{00000000-0005-0000-0000-0000B6940000}"/>
    <cellStyle name="Separador de milhares 9 3 2 2 2" xfId="37915" xr:uid="{00000000-0005-0000-0000-0000B7940000}"/>
    <cellStyle name="Separador de milhares 9 3 2 2 2 2" xfId="37916" xr:uid="{00000000-0005-0000-0000-0000B8940000}"/>
    <cellStyle name="Separador de milhares 9 3 2 2 2 2 2" xfId="37917" xr:uid="{00000000-0005-0000-0000-0000B9940000}"/>
    <cellStyle name="Separador de milhares 9 3 2 2 2 2 2 2" xfId="37918" xr:uid="{00000000-0005-0000-0000-0000BA940000}"/>
    <cellStyle name="Separador de milhares 9 3 2 2 2 2 2 3" xfId="37919" xr:uid="{00000000-0005-0000-0000-0000BB940000}"/>
    <cellStyle name="Separador de milhares 9 3 2 2 2 2 3" xfId="37920" xr:uid="{00000000-0005-0000-0000-0000BC940000}"/>
    <cellStyle name="Separador de milhares 9 3 2 2 2 2 4" xfId="37921" xr:uid="{00000000-0005-0000-0000-0000BD940000}"/>
    <cellStyle name="Separador de milhares 9 3 2 2 2 3" xfId="37922" xr:uid="{00000000-0005-0000-0000-0000BE940000}"/>
    <cellStyle name="Separador de milhares 9 3 2 2 2 3 2" xfId="37923" xr:uid="{00000000-0005-0000-0000-0000BF940000}"/>
    <cellStyle name="Separador de milhares 9 3 2 2 2 3 2 2" xfId="37924" xr:uid="{00000000-0005-0000-0000-0000C0940000}"/>
    <cellStyle name="Separador de milhares 9 3 2 2 2 3 2 3" xfId="37925" xr:uid="{00000000-0005-0000-0000-0000C1940000}"/>
    <cellStyle name="Separador de milhares 9 3 2 2 2 3 3" xfId="37926" xr:uid="{00000000-0005-0000-0000-0000C2940000}"/>
    <cellStyle name="Separador de milhares 9 3 2 2 2 3 4" xfId="37927" xr:uid="{00000000-0005-0000-0000-0000C3940000}"/>
    <cellStyle name="Separador de milhares 9 3 2 2 2 4" xfId="37928" xr:uid="{00000000-0005-0000-0000-0000C4940000}"/>
    <cellStyle name="Separador de milhares 9 3 2 2 2 4 2" xfId="37929" xr:uid="{00000000-0005-0000-0000-0000C5940000}"/>
    <cellStyle name="Separador de milhares 9 3 2 2 2 4 2 2" xfId="37930" xr:uid="{00000000-0005-0000-0000-0000C6940000}"/>
    <cellStyle name="Separador de milhares 9 3 2 2 2 4 2 3" xfId="37931" xr:uid="{00000000-0005-0000-0000-0000C7940000}"/>
    <cellStyle name="Separador de milhares 9 3 2 2 2 4 3" xfId="37932" xr:uid="{00000000-0005-0000-0000-0000C8940000}"/>
    <cellStyle name="Separador de milhares 9 3 2 2 2 4 4" xfId="37933" xr:uid="{00000000-0005-0000-0000-0000C9940000}"/>
    <cellStyle name="Separador de milhares 9 3 2 2 2 5" xfId="37934" xr:uid="{00000000-0005-0000-0000-0000CA940000}"/>
    <cellStyle name="Separador de milhares 9 3 2 2 2 5 2" xfId="37935" xr:uid="{00000000-0005-0000-0000-0000CB940000}"/>
    <cellStyle name="Separador de milhares 9 3 2 2 2 5 3" xfId="37936" xr:uid="{00000000-0005-0000-0000-0000CC940000}"/>
    <cellStyle name="Separador de milhares 9 3 2 2 2 6" xfId="37937" xr:uid="{00000000-0005-0000-0000-0000CD940000}"/>
    <cellStyle name="Separador de milhares 9 3 2 2 2 7" xfId="37938" xr:uid="{00000000-0005-0000-0000-0000CE940000}"/>
    <cellStyle name="Separador de milhares 9 3 2 2 3" xfId="37939" xr:uid="{00000000-0005-0000-0000-0000CF940000}"/>
    <cellStyle name="Separador de milhares 9 3 2 2 3 2" xfId="37940" xr:uid="{00000000-0005-0000-0000-0000D0940000}"/>
    <cellStyle name="Separador de milhares 9 3 2 2 3 2 2" xfId="37941" xr:uid="{00000000-0005-0000-0000-0000D1940000}"/>
    <cellStyle name="Separador de milhares 9 3 2 2 3 2 3" xfId="37942" xr:uid="{00000000-0005-0000-0000-0000D2940000}"/>
    <cellStyle name="Separador de milhares 9 3 2 2 3 3" xfId="37943" xr:uid="{00000000-0005-0000-0000-0000D3940000}"/>
    <cellStyle name="Separador de milhares 9 3 2 2 3 4" xfId="37944" xr:uid="{00000000-0005-0000-0000-0000D4940000}"/>
    <cellStyle name="Separador de milhares 9 3 2 2 4" xfId="37945" xr:uid="{00000000-0005-0000-0000-0000D5940000}"/>
    <cellStyle name="Separador de milhares 9 3 2 2 4 2" xfId="37946" xr:uid="{00000000-0005-0000-0000-0000D6940000}"/>
    <cellStyle name="Separador de milhares 9 3 2 2 4 2 2" xfId="37947" xr:uid="{00000000-0005-0000-0000-0000D7940000}"/>
    <cellStyle name="Separador de milhares 9 3 2 2 4 2 3" xfId="37948" xr:uid="{00000000-0005-0000-0000-0000D8940000}"/>
    <cellStyle name="Separador de milhares 9 3 2 2 4 3" xfId="37949" xr:uid="{00000000-0005-0000-0000-0000D9940000}"/>
    <cellStyle name="Separador de milhares 9 3 2 2 4 4" xfId="37950" xr:uid="{00000000-0005-0000-0000-0000DA940000}"/>
    <cellStyle name="Separador de milhares 9 3 2 2 5" xfId="37951" xr:uid="{00000000-0005-0000-0000-0000DB940000}"/>
    <cellStyle name="Separador de milhares 9 3 2 2 5 2" xfId="37952" xr:uid="{00000000-0005-0000-0000-0000DC940000}"/>
    <cellStyle name="Separador de milhares 9 3 2 2 5 2 2" xfId="37953" xr:uid="{00000000-0005-0000-0000-0000DD940000}"/>
    <cellStyle name="Separador de milhares 9 3 2 2 5 2 3" xfId="37954" xr:uid="{00000000-0005-0000-0000-0000DE940000}"/>
    <cellStyle name="Separador de milhares 9 3 2 2 5 3" xfId="37955" xr:uid="{00000000-0005-0000-0000-0000DF940000}"/>
    <cellStyle name="Separador de milhares 9 3 2 2 5 4" xfId="37956" xr:uid="{00000000-0005-0000-0000-0000E0940000}"/>
    <cellStyle name="Separador de milhares 9 3 2 2 6" xfId="37957" xr:uid="{00000000-0005-0000-0000-0000E1940000}"/>
    <cellStyle name="Separador de milhares 9 3 2 2 6 2" xfId="37958" xr:uid="{00000000-0005-0000-0000-0000E2940000}"/>
    <cellStyle name="Separador de milhares 9 3 2 2 6 3" xfId="37959" xr:uid="{00000000-0005-0000-0000-0000E3940000}"/>
    <cellStyle name="Separador de milhares 9 3 2 2 7" xfId="37960" xr:uid="{00000000-0005-0000-0000-0000E4940000}"/>
    <cellStyle name="Separador de milhares 9 3 2 2 8" xfId="37961" xr:uid="{00000000-0005-0000-0000-0000E5940000}"/>
    <cellStyle name="Separador de milhares 9 3 2 2 9" xfId="37962" xr:uid="{00000000-0005-0000-0000-0000E6940000}"/>
    <cellStyle name="Separador de milhares 9 3 2 3" xfId="37963" xr:uid="{00000000-0005-0000-0000-0000E7940000}"/>
    <cellStyle name="Separador de milhares 9 3 2 3 2" xfId="37964" xr:uid="{00000000-0005-0000-0000-0000E8940000}"/>
    <cellStyle name="Separador de milhares 9 3 2 3 2 2" xfId="37965" xr:uid="{00000000-0005-0000-0000-0000E9940000}"/>
    <cellStyle name="Separador de milhares 9 3 2 3 2 2 2" xfId="37966" xr:uid="{00000000-0005-0000-0000-0000EA940000}"/>
    <cellStyle name="Separador de milhares 9 3 2 3 2 2 3" xfId="37967" xr:uid="{00000000-0005-0000-0000-0000EB940000}"/>
    <cellStyle name="Separador de milhares 9 3 2 3 2 3" xfId="37968" xr:uid="{00000000-0005-0000-0000-0000EC940000}"/>
    <cellStyle name="Separador de milhares 9 3 2 3 2 4" xfId="37969" xr:uid="{00000000-0005-0000-0000-0000ED940000}"/>
    <cellStyle name="Separador de milhares 9 3 2 3 3" xfId="37970" xr:uid="{00000000-0005-0000-0000-0000EE940000}"/>
    <cellStyle name="Separador de milhares 9 3 2 3 3 2" xfId="37971" xr:uid="{00000000-0005-0000-0000-0000EF940000}"/>
    <cellStyle name="Separador de milhares 9 3 2 3 3 2 2" xfId="37972" xr:uid="{00000000-0005-0000-0000-0000F0940000}"/>
    <cellStyle name="Separador de milhares 9 3 2 3 3 2 3" xfId="37973" xr:uid="{00000000-0005-0000-0000-0000F1940000}"/>
    <cellStyle name="Separador de milhares 9 3 2 3 3 3" xfId="37974" xr:uid="{00000000-0005-0000-0000-0000F2940000}"/>
    <cellStyle name="Separador de milhares 9 3 2 3 3 4" xfId="37975" xr:uid="{00000000-0005-0000-0000-0000F3940000}"/>
    <cellStyle name="Separador de milhares 9 3 2 3 4" xfId="37976" xr:uid="{00000000-0005-0000-0000-0000F4940000}"/>
    <cellStyle name="Separador de milhares 9 3 2 3 4 2" xfId="37977" xr:uid="{00000000-0005-0000-0000-0000F5940000}"/>
    <cellStyle name="Separador de milhares 9 3 2 3 4 2 2" xfId="37978" xr:uid="{00000000-0005-0000-0000-0000F6940000}"/>
    <cellStyle name="Separador de milhares 9 3 2 3 4 2 3" xfId="37979" xr:uid="{00000000-0005-0000-0000-0000F7940000}"/>
    <cellStyle name="Separador de milhares 9 3 2 3 4 3" xfId="37980" xr:uid="{00000000-0005-0000-0000-0000F8940000}"/>
    <cellStyle name="Separador de milhares 9 3 2 3 4 4" xfId="37981" xr:uid="{00000000-0005-0000-0000-0000F9940000}"/>
    <cellStyle name="Separador de milhares 9 3 2 3 5" xfId="37982" xr:uid="{00000000-0005-0000-0000-0000FA940000}"/>
    <cellStyle name="Separador de milhares 9 3 2 3 5 2" xfId="37983" xr:uid="{00000000-0005-0000-0000-0000FB940000}"/>
    <cellStyle name="Separador de milhares 9 3 2 3 5 3" xfId="37984" xr:uid="{00000000-0005-0000-0000-0000FC940000}"/>
    <cellStyle name="Separador de milhares 9 3 2 3 6" xfId="37985" xr:uid="{00000000-0005-0000-0000-0000FD940000}"/>
    <cellStyle name="Separador de milhares 9 3 2 3 7" xfId="37986" xr:uid="{00000000-0005-0000-0000-0000FE940000}"/>
    <cellStyle name="Separador de milhares 9 3 2 4" xfId="37987" xr:uid="{00000000-0005-0000-0000-0000FF940000}"/>
    <cellStyle name="Separador de milhares 9 3 2 5" xfId="37988" xr:uid="{00000000-0005-0000-0000-000000950000}"/>
    <cellStyle name="Separador de milhares 9 3 2 5 2" xfId="37989" xr:uid="{00000000-0005-0000-0000-000001950000}"/>
    <cellStyle name="Separador de milhares 9 3 2 5 2 2" xfId="37990" xr:uid="{00000000-0005-0000-0000-000002950000}"/>
    <cellStyle name="Separador de milhares 9 3 2 5 2 3" xfId="37991" xr:uid="{00000000-0005-0000-0000-000003950000}"/>
    <cellStyle name="Separador de milhares 9 3 2 5 3" xfId="37992" xr:uid="{00000000-0005-0000-0000-000004950000}"/>
    <cellStyle name="Separador de milhares 9 3 2 5 4" xfId="37993" xr:uid="{00000000-0005-0000-0000-000005950000}"/>
    <cellStyle name="Separador de milhares 9 3 2 6" xfId="37994" xr:uid="{00000000-0005-0000-0000-000006950000}"/>
    <cellStyle name="Separador de milhares 9 3 2 6 2" xfId="37995" xr:uid="{00000000-0005-0000-0000-000007950000}"/>
    <cellStyle name="Separador de milhares 9 3 2 6 2 2" xfId="37996" xr:uid="{00000000-0005-0000-0000-000008950000}"/>
    <cellStyle name="Separador de milhares 9 3 2 6 2 3" xfId="37997" xr:uid="{00000000-0005-0000-0000-000009950000}"/>
    <cellStyle name="Separador de milhares 9 3 2 6 3" xfId="37998" xr:uid="{00000000-0005-0000-0000-00000A950000}"/>
    <cellStyle name="Separador de milhares 9 3 2 6 4" xfId="37999" xr:uid="{00000000-0005-0000-0000-00000B950000}"/>
    <cellStyle name="Separador de milhares 9 3 2 7" xfId="38000" xr:uid="{00000000-0005-0000-0000-00000C950000}"/>
    <cellStyle name="Separador de milhares 9 3 2 7 2" xfId="38001" xr:uid="{00000000-0005-0000-0000-00000D950000}"/>
    <cellStyle name="Separador de milhares 9 3 2 7 2 2" xfId="38002" xr:uid="{00000000-0005-0000-0000-00000E950000}"/>
    <cellStyle name="Separador de milhares 9 3 2 7 2 3" xfId="38003" xr:uid="{00000000-0005-0000-0000-00000F950000}"/>
    <cellStyle name="Separador de milhares 9 3 2 7 3" xfId="38004" xr:uid="{00000000-0005-0000-0000-000010950000}"/>
    <cellStyle name="Separador de milhares 9 3 2 7 4" xfId="38005" xr:uid="{00000000-0005-0000-0000-000011950000}"/>
    <cellStyle name="Separador de milhares 9 3 2 8" xfId="38006" xr:uid="{00000000-0005-0000-0000-000012950000}"/>
    <cellStyle name="Separador de milhares 9 3 2 8 2" xfId="38007" xr:uid="{00000000-0005-0000-0000-000013950000}"/>
    <cellStyle name="Separador de milhares 9 3 2 8 3" xfId="38008" xr:uid="{00000000-0005-0000-0000-000014950000}"/>
    <cellStyle name="Separador de milhares 9 3 2 9" xfId="38009" xr:uid="{00000000-0005-0000-0000-000015950000}"/>
    <cellStyle name="Separador de milhares 9 3 3" xfId="38010" xr:uid="{00000000-0005-0000-0000-000016950000}"/>
    <cellStyle name="Separador de milhares 9 3 3 10" xfId="38011" xr:uid="{00000000-0005-0000-0000-000017950000}"/>
    <cellStyle name="Separador de milhares 9 3 3 2" xfId="38012" xr:uid="{00000000-0005-0000-0000-000018950000}"/>
    <cellStyle name="Separador de milhares 9 3 3 2 2" xfId="38013" xr:uid="{00000000-0005-0000-0000-000019950000}"/>
    <cellStyle name="Separador de milhares 9 3 3 2 2 2" xfId="38014" xr:uid="{00000000-0005-0000-0000-00001A950000}"/>
    <cellStyle name="Separador de milhares 9 3 3 2 2 2 2" xfId="38015" xr:uid="{00000000-0005-0000-0000-00001B950000}"/>
    <cellStyle name="Separador de milhares 9 3 3 2 2 2 3" xfId="38016" xr:uid="{00000000-0005-0000-0000-00001C950000}"/>
    <cellStyle name="Separador de milhares 9 3 3 2 2 3" xfId="38017" xr:uid="{00000000-0005-0000-0000-00001D950000}"/>
    <cellStyle name="Separador de milhares 9 3 3 2 2 4" xfId="38018" xr:uid="{00000000-0005-0000-0000-00001E950000}"/>
    <cellStyle name="Separador de milhares 9 3 3 2 3" xfId="38019" xr:uid="{00000000-0005-0000-0000-00001F950000}"/>
    <cellStyle name="Separador de milhares 9 3 3 2 3 2" xfId="38020" xr:uid="{00000000-0005-0000-0000-000020950000}"/>
    <cellStyle name="Separador de milhares 9 3 3 2 3 2 2" xfId="38021" xr:uid="{00000000-0005-0000-0000-000021950000}"/>
    <cellStyle name="Separador de milhares 9 3 3 2 3 2 3" xfId="38022" xr:uid="{00000000-0005-0000-0000-000022950000}"/>
    <cellStyle name="Separador de milhares 9 3 3 2 3 3" xfId="38023" xr:uid="{00000000-0005-0000-0000-000023950000}"/>
    <cellStyle name="Separador de milhares 9 3 3 2 3 4" xfId="38024" xr:uid="{00000000-0005-0000-0000-000024950000}"/>
    <cellStyle name="Separador de milhares 9 3 3 2 4" xfId="38025" xr:uid="{00000000-0005-0000-0000-000025950000}"/>
    <cellStyle name="Separador de milhares 9 3 3 2 4 2" xfId="38026" xr:uid="{00000000-0005-0000-0000-000026950000}"/>
    <cellStyle name="Separador de milhares 9 3 3 2 4 2 2" xfId="38027" xr:uid="{00000000-0005-0000-0000-000027950000}"/>
    <cellStyle name="Separador de milhares 9 3 3 2 4 2 3" xfId="38028" xr:uid="{00000000-0005-0000-0000-000028950000}"/>
    <cellStyle name="Separador de milhares 9 3 3 2 4 3" xfId="38029" xr:uid="{00000000-0005-0000-0000-000029950000}"/>
    <cellStyle name="Separador de milhares 9 3 3 2 4 4" xfId="38030" xr:uid="{00000000-0005-0000-0000-00002A950000}"/>
    <cellStyle name="Separador de milhares 9 3 3 2 5" xfId="38031" xr:uid="{00000000-0005-0000-0000-00002B950000}"/>
    <cellStyle name="Separador de milhares 9 3 3 2 5 2" xfId="38032" xr:uid="{00000000-0005-0000-0000-00002C950000}"/>
    <cellStyle name="Separador de milhares 9 3 3 2 5 3" xfId="38033" xr:uid="{00000000-0005-0000-0000-00002D950000}"/>
    <cellStyle name="Separador de milhares 9 3 3 2 6" xfId="38034" xr:uid="{00000000-0005-0000-0000-00002E950000}"/>
    <cellStyle name="Separador de milhares 9 3 3 2 7" xfId="38035" xr:uid="{00000000-0005-0000-0000-00002F950000}"/>
    <cellStyle name="Separador de milhares 9 3 3 3" xfId="38036" xr:uid="{00000000-0005-0000-0000-000030950000}"/>
    <cellStyle name="Separador de milhares 9 3 3 4" xfId="38037" xr:uid="{00000000-0005-0000-0000-000031950000}"/>
    <cellStyle name="Separador de milhares 9 3 3 4 2" xfId="38038" xr:uid="{00000000-0005-0000-0000-000032950000}"/>
    <cellStyle name="Separador de milhares 9 3 3 4 2 2" xfId="38039" xr:uid="{00000000-0005-0000-0000-000033950000}"/>
    <cellStyle name="Separador de milhares 9 3 3 4 2 3" xfId="38040" xr:uid="{00000000-0005-0000-0000-000034950000}"/>
    <cellStyle name="Separador de milhares 9 3 3 4 3" xfId="38041" xr:uid="{00000000-0005-0000-0000-000035950000}"/>
    <cellStyle name="Separador de milhares 9 3 3 4 4" xfId="38042" xr:uid="{00000000-0005-0000-0000-000036950000}"/>
    <cellStyle name="Separador de milhares 9 3 3 5" xfId="38043" xr:uid="{00000000-0005-0000-0000-000037950000}"/>
    <cellStyle name="Separador de milhares 9 3 3 5 2" xfId="38044" xr:uid="{00000000-0005-0000-0000-000038950000}"/>
    <cellStyle name="Separador de milhares 9 3 3 5 2 2" xfId="38045" xr:uid="{00000000-0005-0000-0000-000039950000}"/>
    <cellStyle name="Separador de milhares 9 3 3 5 2 3" xfId="38046" xr:uid="{00000000-0005-0000-0000-00003A950000}"/>
    <cellStyle name="Separador de milhares 9 3 3 5 3" xfId="38047" xr:uid="{00000000-0005-0000-0000-00003B950000}"/>
    <cellStyle name="Separador de milhares 9 3 3 5 4" xfId="38048" xr:uid="{00000000-0005-0000-0000-00003C950000}"/>
    <cellStyle name="Separador de milhares 9 3 3 6" xfId="38049" xr:uid="{00000000-0005-0000-0000-00003D950000}"/>
    <cellStyle name="Separador de milhares 9 3 3 6 2" xfId="38050" xr:uid="{00000000-0005-0000-0000-00003E950000}"/>
    <cellStyle name="Separador de milhares 9 3 3 6 2 2" xfId="38051" xr:uid="{00000000-0005-0000-0000-00003F950000}"/>
    <cellStyle name="Separador de milhares 9 3 3 6 2 3" xfId="38052" xr:uid="{00000000-0005-0000-0000-000040950000}"/>
    <cellStyle name="Separador de milhares 9 3 3 6 3" xfId="38053" xr:uid="{00000000-0005-0000-0000-000041950000}"/>
    <cellStyle name="Separador de milhares 9 3 3 6 4" xfId="38054" xr:uid="{00000000-0005-0000-0000-000042950000}"/>
    <cellStyle name="Separador de milhares 9 3 3 7" xfId="38055" xr:uid="{00000000-0005-0000-0000-000043950000}"/>
    <cellStyle name="Separador de milhares 9 3 3 7 2" xfId="38056" xr:uid="{00000000-0005-0000-0000-000044950000}"/>
    <cellStyle name="Separador de milhares 9 3 3 7 3" xfId="38057" xr:uid="{00000000-0005-0000-0000-000045950000}"/>
    <cellStyle name="Separador de milhares 9 3 3 8" xfId="38058" xr:uid="{00000000-0005-0000-0000-000046950000}"/>
    <cellStyle name="Separador de milhares 9 3 3 9" xfId="38059" xr:uid="{00000000-0005-0000-0000-000047950000}"/>
    <cellStyle name="Separador de milhares 9 3 4" xfId="38060" xr:uid="{00000000-0005-0000-0000-000048950000}"/>
    <cellStyle name="Separador de milhares 9 3 4 2" xfId="38061" xr:uid="{00000000-0005-0000-0000-000049950000}"/>
    <cellStyle name="Separador de milhares 9 3 4 2 2" xfId="38062" xr:uid="{00000000-0005-0000-0000-00004A950000}"/>
    <cellStyle name="Separador de milhares 9 3 4 2 2 2" xfId="38063" xr:uid="{00000000-0005-0000-0000-00004B950000}"/>
    <cellStyle name="Separador de milhares 9 3 4 2 2 2 2" xfId="38064" xr:uid="{00000000-0005-0000-0000-00004C950000}"/>
    <cellStyle name="Separador de milhares 9 3 4 2 2 2 3" xfId="38065" xr:uid="{00000000-0005-0000-0000-00004D950000}"/>
    <cellStyle name="Separador de milhares 9 3 4 2 2 3" xfId="38066" xr:uid="{00000000-0005-0000-0000-00004E950000}"/>
    <cellStyle name="Separador de milhares 9 3 4 2 2 4" xfId="38067" xr:uid="{00000000-0005-0000-0000-00004F950000}"/>
    <cellStyle name="Separador de milhares 9 3 4 2 3" xfId="38068" xr:uid="{00000000-0005-0000-0000-000050950000}"/>
    <cellStyle name="Separador de milhares 9 3 4 2 3 2" xfId="38069" xr:uid="{00000000-0005-0000-0000-000051950000}"/>
    <cellStyle name="Separador de milhares 9 3 4 2 3 2 2" xfId="38070" xr:uid="{00000000-0005-0000-0000-000052950000}"/>
    <cellStyle name="Separador de milhares 9 3 4 2 3 2 3" xfId="38071" xr:uid="{00000000-0005-0000-0000-000053950000}"/>
    <cellStyle name="Separador de milhares 9 3 4 2 3 3" xfId="38072" xr:uid="{00000000-0005-0000-0000-000054950000}"/>
    <cellStyle name="Separador de milhares 9 3 4 2 3 4" xfId="38073" xr:uid="{00000000-0005-0000-0000-000055950000}"/>
    <cellStyle name="Separador de milhares 9 3 4 2 4" xfId="38074" xr:uid="{00000000-0005-0000-0000-000056950000}"/>
    <cellStyle name="Separador de milhares 9 3 4 2 4 2" xfId="38075" xr:uid="{00000000-0005-0000-0000-000057950000}"/>
    <cellStyle name="Separador de milhares 9 3 4 2 4 2 2" xfId="38076" xr:uid="{00000000-0005-0000-0000-000058950000}"/>
    <cellStyle name="Separador de milhares 9 3 4 2 4 2 3" xfId="38077" xr:uid="{00000000-0005-0000-0000-000059950000}"/>
    <cellStyle name="Separador de milhares 9 3 4 2 4 3" xfId="38078" xr:uid="{00000000-0005-0000-0000-00005A950000}"/>
    <cellStyle name="Separador de milhares 9 3 4 2 4 4" xfId="38079" xr:uid="{00000000-0005-0000-0000-00005B950000}"/>
    <cellStyle name="Separador de milhares 9 3 4 2 5" xfId="38080" xr:uid="{00000000-0005-0000-0000-00005C950000}"/>
    <cellStyle name="Separador de milhares 9 3 4 2 5 2" xfId="38081" xr:uid="{00000000-0005-0000-0000-00005D950000}"/>
    <cellStyle name="Separador de milhares 9 3 4 2 5 3" xfId="38082" xr:uid="{00000000-0005-0000-0000-00005E950000}"/>
    <cellStyle name="Separador de milhares 9 3 4 2 6" xfId="38083" xr:uid="{00000000-0005-0000-0000-00005F950000}"/>
    <cellStyle name="Separador de milhares 9 3 4 2 7" xfId="38084" xr:uid="{00000000-0005-0000-0000-000060950000}"/>
    <cellStyle name="Separador de milhares 9 3 4 3" xfId="38085" xr:uid="{00000000-0005-0000-0000-000061950000}"/>
    <cellStyle name="Separador de milhares 9 3 4 3 2" xfId="38086" xr:uid="{00000000-0005-0000-0000-000062950000}"/>
    <cellStyle name="Separador de milhares 9 3 4 3 2 2" xfId="38087" xr:uid="{00000000-0005-0000-0000-000063950000}"/>
    <cellStyle name="Separador de milhares 9 3 4 3 2 3" xfId="38088" xr:uid="{00000000-0005-0000-0000-000064950000}"/>
    <cellStyle name="Separador de milhares 9 3 4 3 3" xfId="38089" xr:uid="{00000000-0005-0000-0000-000065950000}"/>
    <cellStyle name="Separador de milhares 9 3 4 3 4" xfId="38090" xr:uid="{00000000-0005-0000-0000-000066950000}"/>
    <cellStyle name="Separador de milhares 9 3 4 4" xfId="38091" xr:uid="{00000000-0005-0000-0000-000067950000}"/>
    <cellStyle name="Separador de milhares 9 3 4 4 2" xfId="38092" xr:uid="{00000000-0005-0000-0000-000068950000}"/>
    <cellStyle name="Separador de milhares 9 3 4 4 2 2" xfId="38093" xr:uid="{00000000-0005-0000-0000-000069950000}"/>
    <cellStyle name="Separador de milhares 9 3 4 4 2 3" xfId="38094" xr:uid="{00000000-0005-0000-0000-00006A950000}"/>
    <cellStyle name="Separador de milhares 9 3 4 4 3" xfId="38095" xr:uid="{00000000-0005-0000-0000-00006B950000}"/>
    <cellStyle name="Separador de milhares 9 3 4 4 4" xfId="38096" xr:uid="{00000000-0005-0000-0000-00006C950000}"/>
    <cellStyle name="Separador de milhares 9 3 4 5" xfId="38097" xr:uid="{00000000-0005-0000-0000-00006D950000}"/>
    <cellStyle name="Separador de milhares 9 3 4 5 2" xfId="38098" xr:uid="{00000000-0005-0000-0000-00006E950000}"/>
    <cellStyle name="Separador de milhares 9 3 4 5 2 2" xfId="38099" xr:uid="{00000000-0005-0000-0000-00006F950000}"/>
    <cellStyle name="Separador de milhares 9 3 4 5 2 3" xfId="38100" xr:uid="{00000000-0005-0000-0000-000070950000}"/>
    <cellStyle name="Separador de milhares 9 3 4 5 3" xfId="38101" xr:uid="{00000000-0005-0000-0000-000071950000}"/>
    <cellStyle name="Separador de milhares 9 3 4 5 4" xfId="38102" xr:uid="{00000000-0005-0000-0000-000072950000}"/>
    <cellStyle name="Separador de milhares 9 3 4 6" xfId="38103" xr:uid="{00000000-0005-0000-0000-000073950000}"/>
    <cellStyle name="Separador de milhares 9 3 4 6 2" xfId="38104" xr:uid="{00000000-0005-0000-0000-000074950000}"/>
    <cellStyle name="Separador de milhares 9 3 4 6 3" xfId="38105" xr:uid="{00000000-0005-0000-0000-000075950000}"/>
    <cellStyle name="Separador de milhares 9 3 4 7" xfId="38106" xr:uid="{00000000-0005-0000-0000-000076950000}"/>
    <cellStyle name="Separador de milhares 9 3 4 8" xfId="38107" xr:uid="{00000000-0005-0000-0000-000077950000}"/>
    <cellStyle name="Separador de milhares 9 3 4 9" xfId="38108" xr:uid="{00000000-0005-0000-0000-000078950000}"/>
    <cellStyle name="Separador de milhares 9 3 5" xfId="38109" xr:uid="{00000000-0005-0000-0000-000079950000}"/>
    <cellStyle name="Separador de milhares 9 3 5 2" xfId="38110" xr:uid="{00000000-0005-0000-0000-00007A950000}"/>
    <cellStyle name="Separador de milhares 9 3 5 2 2" xfId="38111" xr:uid="{00000000-0005-0000-0000-00007B950000}"/>
    <cellStyle name="Separador de milhares 9 3 5 2 2 2" xfId="38112" xr:uid="{00000000-0005-0000-0000-00007C950000}"/>
    <cellStyle name="Separador de milhares 9 3 5 2 2 2 2" xfId="38113" xr:uid="{00000000-0005-0000-0000-00007D950000}"/>
    <cellStyle name="Separador de milhares 9 3 5 2 2 2 3" xfId="38114" xr:uid="{00000000-0005-0000-0000-00007E950000}"/>
    <cellStyle name="Separador de milhares 9 3 5 2 2 3" xfId="38115" xr:uid="{00000000-0005-0000-0000-00007F950000}"/>
    <cellStyle name="Separador de milhares 9 3 5 2 2 4" xfId="38116" xr:uid="{00000000-0005-0000-0000-000080950000}"/>
    <cellStyle name="Separador de milhares 9 3 5 2 3" xfId="38117" xr:uid="{00000000-0005-0000-0000-000081950000}"/>
    <cellStyle name="Separador de milhares 9 3 5 2 3 2" xfId="38118" xr:uid="{00000000-0005-0000-0000-000082950000}"/>
    <cellStyle name="Separador de milhares 9 3 5 2 3 2 2" xfId="38119" xr:uid="{00000000-0005-0000-0000-000083950000}"/>
    <cellStyle name="Separador de milhares 9 3 5 2 3 2 3" xfId="38120" xr:uid="{00000000-0005-0000-0000-000084950000}"/>
    <cellStyle name="Separador de milhares 9 3 5 2 3 3" xfId="38121" xr:uid="{00000000-0005-0000-0000-000085950000}"/>
    <cellStyle name="Separador de milhares 9 3 5 2 3 4" xfId="38122" xr:uid="{00000000-0005-0000-0000-000086950000}"/>
    <cellStyle name="Separador de milhares 9 3 5 2 4" xfId="38123" xr:uid="{00000000-0005-0000-0000-000087950000}"/>
    <cellStyle name="Separador de milhares 9 3 5 2 4 2" xfId="38124" xr:uid="{00000000-0005-0000-0000-000088950000}"/>
    <cellStyle name="Separador de milhares 9 3 5 2 4 2 2" xfId="38125" xr:uid="{00000000-0005-0000-0000-000089950000}"/>
    <cellStyle name="Separador de milhares 9 3 5 2 4 2 3" xfId="38126" xr:uid="{00000000-0005-0000-0000-00008A950000}"/>
    <cellStyle name="Separador de milhares 9 3 5 2 4 3" xfId="38127" xr:uid="{00000000-0005-0000-0000-00008B950000}"/>
    <cellStyle name="Separador de milhares 9 3 5 2 4 4" xfId="38128" xr:uid="{00000000-0005-0000-0000-00008C950000}"/>
    <cellStyle name="Separador de milhares 9 3 5 2 5" xfId="38129" xr:uid="{00000000-0005-0000-0000-00008D950000}"/>
    <cellStyle name="Separador de milhares 9 3 5 2 5 2" xfId="38130" xr:uid="{00000000-0005-0000-0000-00008E950000}"/>
    <cellStyle name="Separador de milhares 9 3 5 2 5 3" xfId="38131" xr:uid="{00000000-0005-0000-0000-00008F950000}"/>
    <cellStyle name="Separador de milhares 9 3 5 2 6" xfId="38132" xr:uid="{00000000-0005-0000-0000-000090950000}"/>
    <cellStyle name="Separador de milhares 9 3 5 2 7" xfId="38133" xr:uid="{00000000-0005-0000-0000-000091950000}"/>
    <cellStyle name="Separador de milhares 9 3 5 3" xfId="38134" xr:uid="{00000000-0005-0000-0000-000092950000}"/>
    <cellStyle name="Separador de milhares 9 3 5 3 2" xfId="38135" xr:uid="{00000000-0005-0000-0000-000093950000}"/>
    <cellStyle name="Separador de milhares 9 3 5 3 2 2" xfId="38136" xr:uid="{00000000-0005-0000-0000-000094950000}"/>
    <cellStyle name="Separador de milhares 9 3 5 3 2 3" xfId="38137" xr:uid="{00000000-0005-0000-0000-000095950000}"/>
    <cellStyle name="Separador de milhares 9 3 5 3 3" xfId="38138" xr:uid="{00000000-0005-0000-0000-000096950000}"/>
    <cellStyle name="Separador de milhares 9 3 5 3 4" xfId="38139" xr:uid="{00000000-0005-0000-0000-000097950000}"/>
    <cellStyle name="Separador de milhares 9 3 5 4" xfId="38140" xr:uid="{00000000-0005-0000-0000-000098950000}"/>
    <cellStyle name="Separador de milhares 9 3 5 4 2" xfId="38141" xr:uid="{00000000-0005-0000-0000-000099950000}"/>
    <cellStyle name="Separador de milhares 9 3 5 4 2 2" xfId="38142" xr:uid="{00000000-0005-0000-0000-00009A950000}"/>
    <cellStyle name="Separador de milhares 9 3 5 4 2 3" xfId="38143" xr:uid="{00000000-0005-0000-0000-00009B950000}"/>
    <cellStyle name="Separador de milhares 9 3 5 4 3" xfId="38144" xr:uid="{00000000-0005-0000-0000-00009C950000}"/>
    <cellStyle name="Separador de milhares 9 3 5 4 4" xfId="38145" xr:uid="{00000000-0005-0000-0000-00009D950000}"/>
    <cellStyle name="Separador de milhares 9 3 5 5" xfId="38146" xr:uid="{00000000-0005-0000-0000-00009E950000}"/>
    <cellStyle name="Separador de milhares 9 3 5 5 2" xfId="38147" xr:uid="{00000000-0005-0000-0000-00009F950000}"/>
    <cellStyle name="Separador de milhares 9 3 5 5 2 2" xfId="38148" xr:uid="{00000000-0005-0000-0000-0000A0950000}"/>
    <cellStyle name="Separador de milhares 9 3 5 5 2 3" xfId="38149" xr:uid="{00000000-0005-0000-0000-0000A1950000}"/>
    <cellStyle name="Separador de milhares 9 3 5 5 3" xfId="38150" xr:uid="{00000000-0005-0000-0000-0000A2950000}"/>
    <cellStyle name="Separador de milhares 9 3 5 5 4" xfId="38151" xr:uid="{00000000-0005-0000-0000-0000A3950000}"/>
    <cellStyle name="Separador de milhares 9 3 5 6" xfId="38152" xr:uid="{00000000-0005-0000-0000-0000A4950000}"/>
    <cellStyle name="Separador de milhares 9 3 5 6 2" xfId="38153" xr:uid="{00000000-0005-0000-0000-0000A5950000}"/>
    <cellStyle name="Separador de milhares 9 3 5 6 3" xfId="38154" xr:uid="{00000000-0005-0000-0000-0000A6950000}"/>
    <cellStyle name="Separador de milhares 9 3 5 7" xfId="38155" xr:uid="{00000000-0005-0000-0000-0000A7950000}"/>
    <cellStyle name="Separador de milhares 9 3 5 8" xfId="38156" xr:uid="{00000000-0005-0000-0000-0000A8950000}"/>
    <cellStyle name="Separador de milhares 9 3 5 9" xfId="38157" xr:uid="{00000000-0005-0000-0000-0000A9950000}"/>
    <cellStyle name="Separador de milhares 9 3 6" xfId="38158" xr:uid="{00000000-0005-0000-0000-0000AA950000}"/>
    <cellStyle name="Separador de milhares 9 3 6 2" xfId="38159" xr:uid="{00000000-0005-0000-0000-0000AB950000}"/>
    <cellStyle name="Separador de milhares 9 3 6 2 2" xfId="38160" xr:uid="{00000000-0005-0000-0000-0000AC950000}"/>
    <cellStyle name="Separador de milhares 9 3 6 2 2 2" xfId="38161" xr:uid="{00000000-0005-0000-0000-0000AD950000}"/>
    <cellStyle name="Separador de milhares 9 3 6 2 2 2 2" xfId="38162" xr:uid="{00000000-0005-0000-0000-0000AE950000}"/>
    <cellStyle name="Separador de milhares 9 3 6 2 2 2 3" xfId="38163" xr:uid="{00000000-0005-0000-0000-0000AF950000}"/>
    <cellStyle name="Separador de milhares 9 3 6 2 2 3" xfId="38164" xr:uid="{00000000-0005-0000-0000-0000B0950000}"/>
    <cellStyle name="Separador de milhares 9 3 6 2 2 4" xfId="38165" xr:uid="{00000000-0005-0000-0000-0000B1950000}"/>
    <cellStyle name="Separador de milhares 9 3 6 2 3" xfId="38166" xr:uid="{00000000-0005-0000-0000-0000B2950000}"/>
    <cellStyle name="Separador de milhares 9 3 6 2 3 2" xfId="38167" xr:uid="{00000000-0005-0000-0000-0000B3950000}"/>
    <cellStyle name="Separador de milhares 9 3 6 2 3 2 2" xfId="38168" xr:uid="{00000000-0005-0000-0000-0000B4950000}"/>
    <cellStyle name="Separador de milhares 9 3 6 2 3 2 3" xfId="38169" xr:uid="{00000000-0005-0000-0000-0000B5950000}"/>
    <cellStyle name="Separador de milhares 9 3 6 2 3 3" xfId="38170" xr:uid="{00000000-0005-0000-0000-0000B6950000}"/>
    <cellStyle name="Separador de milhares 9 3 6 2 3 4" xfId="38171" xr:uid="{00000000-0005-0000-0000-0000B7950000}"/>
    <cellStyle name="Separador de milhares 9 3 6 2 4" xfId="38172" xr:uid="{00000000-0005-0000-0000-0000B8950000}"/>
    <cellStyle name="Separador de milhares 9 3 6 2 4 2" xfId="38173" xr:uid="{00000000-0005-0000-0000-0000B9950000}"/>
    <cellStyle name="Separador de milhares 9 3 6 2 4 2 2" xfId="38174" xr:uid="{00000000-0005-0000-0000-0000BA950000}"/>
    <cellStyle name="Separador de milhares 9 3 6 2 4 2 3" xfId="38175" xr:uid="{00000000-0005-0000-0000-0000BB950000}"/>
    <cellStyle name="Separador de milhares 9 3 6 2 4 3" xfId="38176" xr:uid="{00000000-0005-0000-0000-0000BC950000}"/>
    <cellStyle name="Separador de milhares 9 3 6 2 4 4" xfId="38177" xr:uid="{00000000-0005-0000-0000-0000BD950000}"/>
    <cellStyle name="Separador de milhares 9 3 6 2 5" xfId="38178" xr:uid="{00000000-0005-0000-0000-0000BE950000}"/>
    <cellStyle name="Separador de milhares 9 3 6 2 5 2" xfId="38179" xr:uid="{00000000-0005-0000-0000-0000BF950000}"/>
    <cellStyle name="Separador de milhares 9 3 6 2 5 3" xfId="38180" xr:uid="{00000000-0005-0000-0000-0000C0950000}"/>
    <cellStyle name="Separador de milhares 9 3 6 2 6" xfId="38181" xr:uid="{00000000-0005-0000-0000-0000C1950000}"/>
    <cellStyle name="Separador de milhares 9 3 6 2 7" xfId="38182" xr:uid="{00000000-0005-0000-0000-0000C2950000}"/>
    <cellStyle name="Separador de milhares 9 3 6 2 8" xfId="38183" xr:uid="{00000000-0005-0000-0000-0000C3950000}"/>
    <cellStyle name="Separador de milhares 9 3 6 3" xfId="38184" xr:uid="{00000000-0005-0000-0000-0000C4950000}"/>
    <cellStyle name="Separador de milhares 9 3 6 3 2" xfId="38185" xr:uid="{00000000-0005-0000-0000-0000C5950000}"/>
    <cellStyle name="Separador de milhares 9 3 6 3 2 2" xfId="38186" xr:uid="{00000000-0005-0000-0000-0000C6950000}"/>
    <cellStyle name="Separador de milhares 9 3 6 3 2 3" xfId="38187" xr:uid="{00000000-0005-0000-0000-0000C7950000}"/>
    <cellStyle name="Separador de milhares 9 3 6 3 3" xfId="38188" xr:uid="{00000000-0005-0000-0000-0000C8950000}"/>
    <cellStyle name="Separador de milhares 9 3 6 3 4" xfId="38189" xr:uid="{00000000-0005-0000-0000-0000C9950000}"/>
    <cellStyle name="Separador de milhares 9 3 6 4" xfId="38190" xr:uid="{00000000-0005-0000-0000-0000CA950000}"/>
    <cellStyle name="Separador de milhares 9 3 6 4 2" xfId="38191" xr:uid="{00000000-0005-0000-0000-0000CB950000}"/>
    <cellStyle name="Separador de milhares 9 3 6 4 2 2" xfId="38192" xr:uid="{00000000-0005-0000-0000-0000CC950000}"/>
    <cellStyle name="Separador de milhares 9 3 6 4 2 3" xfId="38193" xr:uid="{00000000-0005-0000-0000-0000CD950000}"/>
    <cellStyle name="Separador de milhares 9 3 6 4 3" xfId="38194" xr:uid="{00000000-0005-0000-0000-0000CE950000}"/>
    <cellStyle name="Separador de milhares 9 3 6 4 4" xfId="38195" xr:uid="{00000000-0005-0000-0000-0000CF950000}"/>
    <cellStyle name="Separador de milhares 9 3 6 5" xfId="38196" xr:uid="{00000000-0005-0000-0000-0000D0950000}"/>
    <cellStyle name="Separador de milhares 9 3 6 5 2" xfId="38197" xr:uid="{00000000-0005-0000-0000-0000D1950000}"/>
    <cellStyle name="Separador de milhares 9 3 6 5 2 2" xfId="38198" xr:uid="{00000000-0005-0000-0000-0000D2950000}"/>
    <cellStyle name="Separador de milhares 9 3 6 5 2 3" xfId="38199" xr:uid="{00000000-0005-0000-0000-0000D3950000}"/>
    <cellStyle name="Separador de milhares 9 3 6 5 3" xfId="38200" xr:uid="{00000000-0005-0000-0000-0000D4950000}"/>
    <cellStyle name="Separador de milhares 9 3 6 5 4" xfId="38201" xr:uid="{00000000-0005-0000-0000-0000D5950000}"/>
    <cellStyle name="Separador de milhares 9 3 6 6" xfId="38202" xr:uid="{00000000-0005-0000-0000-0000D6950000}"/>
    <cellStyle name="Separador de milhares 9 3 6 6 2" xfId="38203" xr:uid="{00000000-0005-0000-0000-0000D7950000}"/>
    <cellStyle name="Separador de milhares 9 3 6 6 3" xfId="38204" xr:uid="{00000000-0005-0000-0000-0000D8950000}"/>
    <cellStyle name="Separador de milhares 9 3 6 7" xfId="38205" xr:uid="{00000000-0005-0000-0000-0000D9950000}"/>
    <cellStyle name="Separador de milhares 9 3 6 8" xfId="38206" xr:uid="{00000000-0005-0000-0000-0000DA950000}"/>
    <cellStyle name="Separador de milhares 9 3 6 9" xfId="38207" xr:uid="{00000000-0005-0000-0000-0000DB950000}"/>
    <cellStyle name="Separador de milhares 9 3 7" xfId="38208" xr:uid="{00000000-0005-0000-0000-0000DC950000}"/>
    <cellStyle name="Separador de milhares 9 3 7 2" xfId="38209" xr:uid="{00000000-0005-0000-0000-0000DD950000}"/>
    <cellStyle name="Separador de milhares 9 3 7 2 2" xfId="38210" xr:uid="{00000000-0005-0000-0000-0000DE950000}"/>
    <cellStyle name="Separador de milhares 9 3 7 2 2 2" xfId="38211" xr:uid="{00000000-0005-0000-0000-0000DF950000}"/>
    <cellStyle name="Separador de milhares 9 3 7 2 2 3" xfId="38212" xr:uid="{00000000-0005-0000-0000-0000E0950000}"/>
    <cellStyle name="Separador de milhares 9 3 7 2 3" xfId="38213" xr:uid="{00000000-0005-0000-0000-0000E1950000}"/>
    <cellStyle name="Separador de milhares 9 3 7 2 4" xfId="38214" xr:uid="{00000000-0005-0000-0000-0000E2950000}"/>
    <cellStyle name="Separador de milhares 9 3 7 3" xfId="38215" xr:uid="{00000000-0005-0000-0000-0000E3950000}"/>
    <cellStyle name="Separador de milhares 9 3 7 3 2" xfId="38216" xr:uid="{00000000-0005-0000-0000-0000E4950000}"/>
    <cellStyle name="Separador de milhares 9 3 7 3 2 2" xfId="38217" xr:uid="{00000000-0005-0000-0000-0000E5950000}"/>
    <cellStyle name="Separador de milhares 9 3 7 3 2 3" xfId="38218" xr:uid="{00000000-0005-0000-0000-0000E6950000}"/>
    <cellStyle name="Separador de milhares 9 3 7 3 3" xfId="38219" xr:uid="{00000000-0005-0000-0000-0000E7950000}"/>
    <cellStyle name="Separador de milhares 9 3 7 3 4" xfId="38220" xr:uid="{00000000-0005-0000-0000-0000E8950000}"/>
    <cellStyle name="Separador de milhares 9 3 7 4" xfId="38221" xr:uid="{00000000-0005-0000-0000-0000E9950000}"/>
    <cellStyle name="Separador de milhares 9 3 7 4 2" xfId="38222" xr:uid="{00000000-0005-0000-0000-0000EA950000}"/>
    <cellStyle name="Separador de milhares 9 3 7 4 2 2" xfId="38223" xr:uid="{00000000-0005-0000-0000-0000EB950000}"/>
    <cellStyle name="Separador de milhares 9 3 7 4 2 3" xfId="38224" xr:uid="{00000000-0005-0000-0000-0000EC950000}"/>
    <cellStyle name="Separador de milhares 9 3 7 4 3" xfId="38225" xr:uid="{00000000-0005-0000-0000-0000ED950000}"/>
    <cellStyle name="Separador de milhares 9 3 7 4 4" xfId="38226" xr:uid="{00000000-0005-0000-0000-0000EE950000}"/>
    <cellStyle name="Separador de milhares 9 3 7 5" xfId="38227" xr:uid="{00000000-0005-0000-0000-0000EF950000}"/>
    <cellStyle name="Separador de milhares 9 3 7 5 2" xfId="38228" xr:uid="{00000000-0005-0000-0000-0000F0950000}"/>
    <cellStyle name="Separador de milhares 9 3 7 5 3" xfId="38229" xr:uid="{00000000-0005-0000-0000-0000F1950000}"/>
    <cellStyle name="Separador de milhares 9 3 7 6" xfId="38230" xr:uid="{00000000-0005-0000-0000-0000F2950000}"/>
    <cellStyle name="Separador de milhares 9 3 7 7" xfId="38231" xr:uid="{00000000-0005-0000-0000-0000F3950000}"/>
    <cellStyle name="Separador de milhares 9 3 7 8" xfId="38232" xr:uid="{00000000-0005-0000-0000-0000F4950000}"/>
    <cellStyle name="Separador de milhares 9 3 7 9" xfId="38233" xr:uid="{00000000-0005-0000-0000-0000F5950000}"/>
    <cellStyle name="Separador de milhares 9 3 8" xfId="38234" xr:uid="{00000000-0005-0000-0000-0000F6950000}"/>
    <cellStyle name="Separador de milhares 9 3 8 2" xfId="38235" xr:uid="{00000000-0005-0000-0000-0000F7950000}"/>
    <cellStyle name="Separador de milhares 9 3 8 3" xfId="38236" xr:uid="{00000000-0005-0000-0000-0000F8950000}"/>
    <cellStyle name="Separador de milhares 9 3 9" xfId="38237" xr:uid="{00000000-0005-0000-0000-0000F9950000}"/>
    <cellStyle name="Separador de milhares 9 3 9 2" xfId="38238" xr:uid="{00000000-0005-0000-0000-0000FA950000}"/>
    <cellStyle name="Separador de milhares 9 3 9 2 2" xfId="38239" xr:uid="{00000000-0005-0000-0000-0000FB950000}"/>
    <cellStyle name="Separador de milhares 9 3 9 2 3" xfId="38240" xr:uid="{00000000-0005-0000-0000-0000FC950000}"/>
    <cellStyle name="Separador de milhares 9 3 9 3" xfId="38241" xr:uid="{00000000-0005-0000-0000-0000FD950000}"/>
    <cellStyle name="Separador de milhares 9 3 9 4" xfId="38242" xr:uid="{00000000-0005-0000-0000-0000FE950000}"/>
    <cellStyle name="Separador de milhares 9 4" xfId="38243" xr:uid="{00000000-0005-0000-0000-0000FF950000}"/>
    <cellStyle name="Separador de milhares 9 4 10" xfId="38244" xr:uid="{00000000-0005-0000-0000-000000960000}"/>
    <cellStyle name="Separador de milhares 9 4 2" xfId="38245" xr:uid="{00000000-0005-0000-0000-000001960000}"/>
    <cellStyle name="Separador de milhares 9 4 2 2" xfId="38246" xr:uid="{00000000-0005-0000-0000-000002960000}"/>
    <cellStyle name="Separador de milhares 9 4 2 3" xfId="38247" xr:uid="{00000000-0005-0000-0000-000003960000}"/>
    <cellStyle name="Separador de milhares 9 4 2 3 2" xfId="38248" xr:uid="{00000000-0005-0000-0000-000004960000}"/>
    <cellStyle name="Separador de milhares 9 4 2 3 2 2" xfId="38249" xr:uid="{00000000-0005-0000-0000-000005960000}"/>
    <cellStyle name="Separador de milhares 9 4 2 3 2 2 2" xfId="38250" xr:uid="{00000000-0005-0000-0000-000006960000}"/>
    <cellStyle name="Separador de milhares 9 4 2 3 2 2 3" xfId="38251" xr:uid="{00000000-0005-0000-0000-000007960000}"/>
    <cellStyle name="Separador de milhares 9 4 2 3 2 3" xfId="38252" xr:uid="{00000000-0005-0000-0000-000008960000}"/>
    <cellStyle name="Separador de milhares 9 4 2 3 2 4" xfId="38253" xr:uid="{00000000-0005-0000-0000-000009960000}"/>
    <cellStyle name="Separador de milhares 9 4 2 3 3" xfId="38254" xr:uid="{00000000-0005-0000-0000-00000A960000}"/>
    <cellStyle name="Separador de milhares 9 4 2 3 3 2" xfId="38255" xr:uid="{00000000-0005-0000-0000-00000B960000}"/>
    <cellStyle name="Separador de milhares 9 4 2 3 3 2 2" xfId="38256" xr:uid="{00000000-0005-0000-0000-00000C960000}"/>
    <cellStyle name="Separador de milhares 9 4 2 3 3 2 3" xfId="38257" xr:uid="{00000000-0005-0000-0000-00000D960000}"/>
    <cellStyle name="Separador de milhares 9 4 2 3 3 3" xfId="38258" xr:uid="{00000000-0005-0000-0000-00000E960000}"/>
    <cellStyle name="Separador de milhares 9 4 2 3 3 4" xfId="38259" xr:uid="{00000000-0005-0000-0000-00000F960000}"/>
    <cellStyle name="Separador de milhares 9 4 2 3 4" xfId="38260" xr:uid="{00000000-0005-0000-0000-000010960000}"/>
    <cellStyle name="Separador de milhares 9 4 2 3 4 2" xfId="38261" xr:uid="{00000000-0005-0000-0000-000011960000}"/>
    <cellStyle name="Separador de milhares 9 4 2 3 4 2 2" xfId="38262" xr:uid="{00000000-0005-0000-0000-000012960000}"/>
    <cellStyle name="Separador de milhares 9 4 2 3 4 2 3" xfId="38263" xr:uid="{00000000-0005-0000-0000-000013960000}"/>
    <cellStyle name="Separador de milhares 9 4 2 3 4 3" xfId="38264" xr:uid="{00000000-0005-0000-0000-000014960000}"/>
    <cellStyle name="Separador de milhares 9 4 2 3 4 4" xfId="38265" xr:uid="{00000000-0005-0000-0000-000015960000}"/>
    <cellStyle name="Separador de milhares 9 4 2 3 5" xfId="38266" xr:uid="{00000000-0005-0000-0000-000016960000}"/>
    <cellStyle name="Separador de milhares 9 4 2 3 5 2" xfId="38267" xr:uid="{00000000-0005-0000-0000-000017960000}"/>
    <cellStyle name="Separador de milhares 9 4 2 3 5 3" xfId="38268" xr:uid="{00000000-0005-0000-0000-000018960000}"/>
    <cellStyle name="Separador de milhares 9 4 2 3 6" xfId="38269" xr:uid="{00000000-0005-0000-0000-000019960000}"/>
    <cellStyle name="Separador de milhares 9 4 2 3 7" xfId="38270" xr:uid="{00000000-0005-0000-0000-00001A960000}"/>
    <cellStyle name="Separador de milhares 9 4 2 4" xfId="38271" xr:uid="{00000000-0005-0000-0000-00001B960000}"/>
    <cellStyle name="Separador de milhares 9 4 2 5" xfId="38272" xr:uid="{00000000-0005-0000-0000-00001C960000}"/>
    <cellStyle name="Separador de milhares 9 4 3" xfId="38273" xr:uid="{00000000-0005-0000-0000-00001D960000}"/>
    <cellStyle name="Separador de milhares 9 4 3 2" xfId="38274" xr:uid="{00000000-0005-0000-0000-00001E960000}"/>
    <cellStyle name="Separador de milhares 9 4 3 2 2" xfId="38275" xr:uid="{00000000-0005-0000-0000-00001F960000}"/>
    <cellStyle name="Separador de milhares 9 4 3 2 2 2" xfId="38276" xr:uid="{00000000-0005-0000-0000-000020960000}"/>
    <cellStyle name="Separador de milhares 9 4 3 2 2 3" xfId="38277" xr:uid="{00000000-0005-0000-0000-000021960000}"/>
    <cellStyle name="Separador de milhares 9 4 3 2 3" xfId="38278" xr:uid="{00000000-0005-0000-0000-000022960000}"/>
    <cellStyle name="Separador de milhares 9 4 3 2 4" xfId="38279" xr:uid="{00000000-0005-0000-0000-000023960000}"/>
    <cellStyle name="Separador de milhares 9 4 3 3" xfId="38280" xr:uid="{00000000-0005-0000-0000-000024960000}"/>
    <cellStyle name="Separador de milhares 9 4 3 3 2" xfId="38281" xr:uid="{00000000-0005-0000-0000-000025960000}"/>
    <cellStyle name="Separador de milhares 9 4 3 3 2 2" xfId="38282" xr:uid="{00000000-0005-0000-0000-000026960000}"/>
    <cellStyle name="Separador de milhares 9 4 3 3 2 3" xfId="38283" xr:uid="{00000000-0005-0000-0000-000027960000}"/>
    <cellStyle name="Separador de milhares 9 4 3 3 3" xfId="38284" xr:uid="{00000000-0005-0000-0000-000028960000}"/>
    <cellStyle name="Separador de milhares 9 4 3 3 4" xfId="38285" xr:uid="{00000000-0005-0000-0000-000029960000}"/>
    <cellStyle name="Separador de milhares 9 4 3 4" xfId="38286" xr:uid="{00000000-0005-0000-0000-00002A960000}"/>
    <cellStyle name="Separador de milhares 9 4 3 4 2" xfId="38287" xr:uid="{00000000-0005-0000-0000-00002B960000}"/>
    <cellStyle name="Separador de milhares 9 4 3 4 2 2" xfId="38288" xr:uid="{00000000-0005-0000-0000-00002C960000}"/>
    <cellStyle name="Separador de milhares 9 4 3 4 2 3" xfId="38289" xr:uid="{00000000-0005-0000-0000-00002D960000}"/>
    <cellStyle name="Separador de milhares 9 4 3 4 3" xfId="38290" xr:uid="{00000000-0005-0000-0000-00002E960000}"/>
    <cellStyle name="Separador de milhares 9 4 3 4 4" xfId="38291" xr:uid="{00000000-0005-0000-0000-00002F960000}"/>
    <cellStyle name="Separador de milhares 9 4 3 5" xfId="38292" xr:uid="{00000000-0005-0000-0000-000030960000}"/>
    <cellStyle name="Separador de milhares 9 4 3 5 2" xfId="38293" xr:uid="{00000000-0005-0000-0000-000031960000}"/>
    <cellStyle name="Separador de milhares 9 4 3 5 3" xfId="38294" xr:uid="{00000000-0005-0000-0000-000032960000}"/>
    <cellStyle name="Separador de milhares 9 4 3 6" xfId="38295" xr:uid="{00000000-0005-0000-0000-000033960000}"/>
    <cellStyle name="Separador de milhares 9 4 3 7" xfId="38296" xr:uid="{00000000-0005-0000-0000-000034960000}"/>
    <cellStyle name="Separador de milhares 9 4 4" xfId="38297" xr:uid="{00000000-0005-0000-0000-000035960000}"/>
    <cellStyle name="Separador de milhares 9 4 4 2" xfId="38298" xr:uid="{00000000-0005-0000-0000-000036960000}"/>
    <cellStyle name="Separador de milhares 9 4 4 2 2" xfId="38299" xr:uid="{00000000-0005-0000-0000-000037960000}"/>
    <cellStyle name="Separador de milhares 9 4 4 2 3" xfId="38300" xr:uid="{00000000-0005-0000-0000-000038960000}"/>
    <cellStyle name="Separador de milhares 9 4 4 3" xfId="38301" xr:uid="{00000000-0005-0000-0000-000039960000}"/>
    <cellStyle name="Separador de milhares 9 4 4 4" xfId="38302" xr:uid="{00000000-0005-0000-0000-00003A960000}"/>
    <cellStyle name="Separador de milhares 9 4 5" xfId="38303" xr:uid="{00000000-0005-0000-0000-00003B960000}"/>
    <cellStyle name="Separador de milhares 9 4 5 2" xfId="38304" xr:uid="{00000000-0005-0000-0000-00003C960000}"/>
    <cellStyle name="Separador de milhares 9 4 5 2 2" xfId="38305" xr:uid="{00000000-0005-0000-0000-00003D960000}"/>
    <cellStyle name="Separador de milhares 9 4 5 2 3" xfId="38306" xr:uid="{00000000-0005-0000-0000-00003E960000}"/>
    <cellStyle name="Separador de milhares 9 4 5 3" xfId="38307" xr:uid="{00000000-0005-0000-0000-00003F960000}"/>
    <cellStyle name="Separador de milhares 9 4 5 4" xfId="38308" xr:uid="{00000000-0005-0000-0000-000040960000}"/>
    <cellStyle name="Separador de milhares 9 4 6" xfId="38309" xr:uid="{00000000-0005-0000-0000-000041960000}"/>
    <cellStyle name="Separador de milhares 9 4 6 2" xfId="38310" xr:uid="{00000000-0005-0000-0000-000042960000}"/>
    <cellStyle name="Separador de milhares 9 4 6 2 2" xfId="38311" xr:uid="{00000000-0005-0000-0000-000043960000}"/>
    <cellStyle name="Separador de milhares 9 4 6 2 3" xfId="38312" xr:uid="{00000000-0005-0000-0000-000044960000}"/>
    <cellStyle name="Separador de milhares 9 4 6 3" xfId="38313" xr:uid="{00000000-0005-0000-0000-000045960000}"/>
    <cellStyle name="Separador de milhares 9 4 6 4" xfId="38314" xr:uid="{00000000-0005-0000-0000-000046960000}"/>
    <cellStyle name="Separador de milhares 9 4 7" xfId="38315" xr:uid="{00000000-0005-0000-0000-000047960000}"/>
    <cellStyle name="Separador de milhares 9 4 7 2" xfId="38316" xr:uid="{00000000-0005-0000-0000-000048960000}"/>
    <cellStyle name="Separador de milhares 9 4 7 3" xfId="38317" xr:uid="{00000000-0005-0000-0000-000049960000}"/>
    <cellStyle name="Separador de milhares 9 4 8" xfId="38318" xr:uid="{00000000-0005-0000-0000-00004A960000}"/>
    <cellStyle name="Separador de milhares 9 4 9" xfId="38319" xr:uid="{00000000-0005-0000-0000-00004B960000}"/>
    <cellStyle name="Separador de milhares 9 5" xfId="38320" xr:uid="{00000000-0005-0000-0000-00004C960000}"/>
    <cellStyle name="Separador de milhares 9 5 10" xfId="38321" xr:uid="{00000000-0005-0000-0000-00004D960000}"/>
    <cellStyle name="Separador de milhares 9 5 11" xfId="38322" xr:uid="{00000000-0005-0000-0000-00004E960000}"/>
    <cellStyle name="Separador de milhares 9 5 2" xfId="38323" xr:uid="{00000000-0005-0000-0000-00004F960000}"/>
    <cellStyle name="Separador de milhares 9 5 2 2" xfId="38324" xr:uid="{00000000-0005-0000-0000-000050960000}"/>
    <cellStyle name="Separador de milhares 9 5 2 2 2" xfId="38325" xr:uid="{00000000-0005-0000-0000-000051960000}"/>
    <cellStyle name="Separador de milhares 9 5 2 2 2 2" xfId="38326" xr:uid="{00000000-0005-0000-0000-000052960000}"/>
    <cellStyle name="Separador de milhares 9 5 2 2 2 2 2" xfId="38327" xr:uid="{00000000-0005-0000-0000-000053960000}"/>
    <cellStyle name="Separador de milhares 9 5 2 2 2 2 3" xfId="38328" xr:uid="{00000000-0005-0000-0000-000054960000}"/>
    <cellStyle name="Separador de milhares 9 5 2 2 2 3" xfId="38329" xr:uid="{00000000-0005-0000-0000-000055960000}"/>
    <cellStyle name="Separador de milhares 9 5 2 2 2 4" xfId="38330" xr:uid="{00000000-0005-0000-0000-000056960000}"/>
    <cellStyle name="Separador de milhares 9 5 2 2 3" xfId="38331" xr:uid="{00000000-0005-0000-0000-000057960000}"/>
    <cellStyle name="Separador de milhares 9 5 2 2 3 2" xfId="38332" xr:uid="{00000000-0005-0000-0000-000058960000}"/>
    <cellStyle name="Separador de milhares 9 5 2 2 3 2 2" xfId="38333" xr:uid="{00000000-0005-0000-0000-000059960000}"/>
    <cellStyle name="Separador de milhares 9 5 2 2 3 2 3" xfId="38334" xr:uid="{00000000-0005-0000-0000-00005A960000}"/>
    <cellStyle name="Separador de milhares 9 5 2 2 3 3" xfId="38335" xr:uid="{00000000-0005-0000-0000-00005B960000}"/>
    <cellStyle name="Separador de milhares 9 5 2 2 3 4" xfId="38336" xr:uid="{00000000-0005-0000-0000-00005C960000}"/>
    <cellStyle name="Separador de milhares 9 5 2 2 4" xfId="38337" xr:uid="{00000000-0005-0000-0000-00005D960000}"/>
    <cellStyle name="Separador de milhares 9 5 2 2 4 2" xfId="38338" xr:uid="{00000000-0005-0000-0000-00005E960000}"/>
    <cellStyle name="Separador de milhares 9 5 2 2 4 2 2" xfId="38339" xr:uid="{00000000-0005-0000-0000-00005F960000}"/>
    <cellStyle name="Separador de milhares 9 5 2 2 4 2 3" xfId="38340" xr:uid="{00000000-0005-0000-0000-000060960000}"/>
    <cellStyle name="Separador de milhares 9 5 2 2 4 3" xfId="38341" xr:uid="{00000000-0005-0000-0000-000061960000}"/>
    <cellStyle name="Separador de milhares 9 5 2 2 4 4" xfId="38342" xr:uid="{00000000-0005-0000-0000-000062960000}"/>
    <cellStyle name="Separador de milhares 9 5 2 2 5" xfId="38343" xr:uid="{00000000-0005-0000-0000-000063960000}"/>
    <cellStyle name="Separador de milhares 9 5 2 2 5 2" xfId="38344" xr:uid="{00000000-0005-0000-0000-000064960000}"/>
    <cellStyle name="Separador de milhares 9 5 2 2 5 3" xfId="38345" xr:uid="{00000000-0005-0000-0000-000065960000}"/>
    <cellStyle name="Separador de milhares 9 5 2 2 6" xfId="38346" xr:uid="{00000000-0005-0000-0000-000066960000}"/>
    <cellStyle name="Separador de milhares 9 5 2 2 7" xfId="38347" xr:uid="{00000000-0005-0000-0000-000067960000}"/>
    <cellStyle name="Separador de milhares 9 5 2 3" xfId="38348" xr:uid="{00000000-0005-0000-0000-000068960000}"/>
    <cellStyle name="Separador de milhares 9 5 2 3 2" xfId="38349" xr:uid="{00000000-0005-0000-0000-000069960000}"/>
    <cellStyle name="Separador de milhares 9 5 2 3 2 2" xfId="38350" xr:uid="{00000000-0005-0000-0000-00006A960000}"/>
    <cellStyle name="Separador de milhares 9 5 2 3 2 3" xfId="38351" xr:uid="{00000000-0005-0000-0000-00006B960000}"/>
    <cellStyle name="Separador de milhares 9 5 2 3 3" xfId="38352" xr:uid="{00000000-0005-0000-0000-00006C960000}"/>
    <cellStyle name="Separador de milhares 9 5 2 3 4" xfId="38353" xr:uid="{00000000-0005-0000-0000-00006D960000}"/>
    <cellStyle name="Separador de milhares 9 5 2 4" xfId="38354" xr:uid="{00000000-0005-0000-0000-00006E960000}"/>
    <cellStyle name="Separador de milhares 9 5 2 4 2" xfId="38355" xr:uid="{00000000-0005-0000-0000-00006F960000}"/>
    <cellStyle name="Separador de milhares 9 5 2 4 2 2" xfId="38356" xr:uid="{00000000-0005-0000-0000-000070960000}"/>
    <cellStyle name="Separador de milhares 9 5 2 4 2 3" xfId="38357" xr:uid="{00000000-0005-0000-0000-000071960000}"/>
    <cellStyle name="Separador de milhares 9 5 2 4 3" xfId="38358" xr:uid="{00000000-0005-0000-0000-000072960000}"/>
    <cellStyle name="Separador de milhares 9 5 2 4 4" xfId="38359" xr:uid="{00000000-0005-0000-0000-000073960000}"/>
    <cellStyle name="Separador de milhares 9 5 2 5" xfId="38360" xr:uid="{00000000-0005-0000-0000-000074960000}"/>
    <cellStyle name="Separador de milhares 9 5 2 5 2" xfId="38361" xr:uid="{00000000-0005-0000-0000-000075960000}"/>
    <cellStyle name="Separador de milhares 9 5 2 5 2 2" xfId="38362" xr:uid="{00000000-0005-0000-0000-000076960000}"/>
    <cellStyle name="Separador de milhares 9 5 2 5 2 3" xfId="38363" xr:uid="{00000000-0005-0000-0000-000077960000}"/>
    <cellStyle name="Separador de milhares 9 5 2 5 3" xfId="38364" xr:uid="{00000000-0005-0000-0000-000078960000}"/>
    <cellStyle name="Separador de milhares 9 5 2 5 4" xfId="38365" xr:uid="{00000000-0005-0000-0000-000079960000}"/>
    <cellStyle name="Separador de milhares 9 5 2 6" xfId="38366" xr:uid="{00000000-0005-0000-0000-00007A960000}"/>
    <cellStyle name="Separador de milhares 9 5 2 6 2" xfId="38367" xr:uid="{00000000-0005-0000-0000-00007B960000}"/>
    <cellStyle name="Separador de milhares 9 5 2 6 3" xfId="38368" xr:uid="{00000000-0005-0000-0000-00007C960000}"/>
    <cellStyle name="Separador de milhares 9 5 2 7" xfId="38369" xr:uid="{00000000-0005-0000-0000-00007D960000}"/>
    <cellStyle name="Separador de milhares 9 5 2 8" xfId="38370" xr:uid="{00000000-0005-0000-0000-00007E960000}"/>
    <cellStyle name="Separador de milhares 9 5 2 9" xfId="38371" xr:uid="{00000000-0005-0000-0000-00007F960000}"/>
    <cellStyle name="Separador de milhares 9 5 3" xfId="38372" xr:uid="{00000000-0005-0000-0000-000080960000}"/>
    <cellStyle name="Separador de milhares 9 5 3 2" xfId="38373" xr:uid="{00000000-0005-0000-0000-000081960000}"/>
    <cellStyle name="Separador de milhares 9 5 3 2 2" xfId="38374" xr:uid="{00000000-0005-0000-0000-000082960000}"/>
    <cellStyle name="Separador de milhares 9 5 3 2 2 2" xfId="38375" xr:uid="{00000000-0005-0000-0000-000083960000}"/>
    <cellStyle name="Separador de milhares 9 5 3 2 2 3" xfId="38376" xr:uid="{00000000-0005-0000-0000-000084960000}"/>
    <cellStyle name="Separador de milhares 9 5 3 2 3" xfId="38377" xr:uid="{00000000-0005-0000-0000-000085960000}"/>
    <cellStyle name="Separador de milhares 9 5 3 2 4" xfId="38378" xr:uid="{00000000-0005-0000-0000-000086960000}"/>
    <cellStyle name="Separador de milhares 9 5 3 3" xfId="38379" xr:uid="{00000000-0005-0000-0000-000087960000}"/>
    <cellStyle name="Separador de milhares 9 5 3 3 2" xfId="38380" xr:uid="{00000000-0005-0000-0000-000088960000}"/>
    <cellStyle name="Separador de milhares 9 5 3 3 2 2" xfId="38381" xr:uid="{00000000-0005-0000-0000-000089960000}"/>
    <cellStyle name="Separador de milhares 9 5 3 3 2 3" xfId="38382" xr:uid="{00000000-0005-0000-0000-00008A960000}"/>
    <cellStyle name="Separador de milhares 9 5 3 3 3" xfId="38383" xr:uid="{00000000-0005-0000-0000-00008B960000}"/>
    <cellStyle name="Separador de milhares 9 5 3 3 4" xfId="38384" xr:uid="{00000000-0005-0000-0000-00008C960000}"/>
    <cellStyle name="Separador de milhares 9 5 3 4" xfId="38385" xr:uid="{00000000-0005-0000-0000-00008D960000}"/>
    <cellStyle name="Separador de milhares 9 5 3 4 2" xfId="38386" xr:uid="{00000000-0005-0000-0000-00008E960000}"/>
    <cellStyle name="Separador de milhares 9 5 3 4 2 2" xfId="38387" xr:uid="{00000000-0005-0000-0000-00008F960000}"/>
    <cellStyle name="Separador de milhares 9 5 3 4 2 3" xfId="38388" xr:uid="{00000000-0005-0000-0000-000090960000}"/>
    <cellStyle name="Separador de milhares 9 5 3 4 3" xfId="38389" xr:uid="{00000000-0005-0000-0000-000091960000}"/>
    <cellStyle name="Separador de milhares 9 5 3 4 4" xfId="38390" xr:uid="{00000000-0005-0000-0000-000092960000}"/>
    <cellStyle name="Separador de milhares 9 5 3 5" xfId="38391" xr:uid="{00000000-0005-0000-0000-000093960000}"/>
    <cellStyle name="Separador de milhares 9 5 3 5 2" xfId="38392" xr:uid="{00000000-0005-0000-0000-000094960000}"/>
    <cellStyle name="Separador de milhares 9 5 3 5 3" xfId="38393" xr:uid="{00000000-0005-0000-0000-000095960000}"/>
    <cellStyle name="Separador de milhares 9 5 3 6" xfId="38394" xr:uid="{00000000-0005-0000-0000-000096960000}"/>
    <cellStyle name="Separador de milhares 9 5 3 7" xfId="38395" xr:uid="{00000000-0005-0000-0000-000097960000}"/>
    <cellStyle name="Separador de milhares 9 5 3 8" xfId="38396" xr:uid="{00000000-0005-0000-0000-000098960000}"/>
    <cellStyle name="Separador de milhares 9 5 4" xfId="38397" xr:uid="{00000000-0005-0000-0000-000099960000}"/>
    <cellStyle name="Separador de milhares 9 5 5" xfId="38398" xr:uid="{00000000-0005-0000-0000-00009A960000}"/>
    <cellStyle name="Separador de milhares 9 5 5 2" xfId="38399" xr:uid="{00000000-0005-0000-0000-00009B960000}"/>
    <cellStyle name="Separador de milhares 9 5 5 2 2" xfId="38400" xr:uid="{00000000-0005-0000-0000-00009C960000}"/>
    <cellStyle name="Separador de milhares 9 5 5 2 3" xfId="38401" xr:uid="{00000000-0005-0000-0000-00009D960000}"/>
    <cellStyle name="Separador de milhares 9 5 5 3" xfId="38402" xr:uid="{00000000-0005-0000-0000-00009E960000}"/>
    <cellStyle name="Separador de milhares 9 5 5 4" xfId="38403" xr:uid="{00000000-0005-0000-0000-00009F960000}"/>
    <cellStyle name="Separador de milhares 9 5 6" xfId="38404" xr:uid="{00000000-0005-0000-0000-0000A0960000}"/>
    <cellStyle name="Separador de milhares 9 5 6 2" xfId="38405" xr:uid="{00000000-0005-0000-0000-0000A1960000}"/>
    <cellStyle name="Separador de milhares 9 5 6 2 2" xfId="38406" xr:uid="{00000000-0005-0000-0000-0000A2960000}"/>
    <cellStyle name="Separador de milhares 9 5 6 2 3" xfId="38407" xr:uid="{00000000-0005-0000-0000-0000A3960000}"/>
    <cellStyle name="Separador de milhares 9 5 6 3" xfId="38408" xr:uid="{00000000-0005-0000-0000-0000A4960000}"/>
    <cellStyle name="Separador de milhares 9 5 6 4" xfId="38409" xr:uid="{00000000-0005-0000-0000-0000A5960000}"/>
    <cellStyle name="Separador de milhares 9 5 7" xfId="38410" xr:uid="{00000000-0005-0000-0000-0000A6960000}"/>
    <cellStyle name="Separador de milhares 9 5 7 2" xfId="38411" xr:uid="{00000000-0005-0000-0000-0000A7960000}"/>
    <cellStyle name="Separador de milhares 9 5 7 2 2" xfId="38412" xr:uid="{00000000-0005-0000-0000-0000A8960000}"/>
    <cellStyle name="Separador de milhares 9 5 7 2 3" xfId="38413" xr:uid="{00000000-0005-0000-0000-0000A9960000}"/>
    <cellStyle name="Separador de milhares 9 5 7 3" xfId="38414" xr:uid="{00000000-0005-0000-0000-0000AA960000}"/>
    <cellStyle name="Separador de milhares 9 5 7 4" xfId="38415" xr:uid="{00000000-0005-0000-0000-0000AB960000}"/>
    <cellStyle name="Separador de milhares 9 5 8" xfId="38416" xr:uid="{00000000-0005-0000-0000-0000AC960000}"/>
    <cellStyle name="Separador de milhares 9 5 8 2" xfId="38417" xr:uid="{00000000-0005-0000-0000-0000AD960000}"/>
    <cellStyle name="Separador de milhares 9 5 8 3" xfId="38418" xr:uid="{00000000-0005-0000-0000-0000AE960000}"/>
    <cellStyle name="Separador de milhares 9 5 9" xfId="38419" xr:uid="{00000000-0005-0000-0000-0000AF960000}"/>
    <cellStyle name="Separador de milhares 9 6" xfId="38420" xr:uid="{00000000-0005-0000-0000-0000B0960000}"/>
    <cellStyle name="Separador de milhares 9 6 2" xfId="38421" xr:uid="{00000000-0005-0000-0000-0000B1960000}"/>
    <cellStyle name="Separador de milhares 9 7" xfId="38422" xr:uid="{00000000-0005-0000-0000-0000B2960000}"/>
    <cellStyle name="Separador de milhares 9 7 2" xfId="38423" xr:uid="{00000000-0005-0000-0000-0000B3960000}"/>
    <cellStyle name="Separador de milhares 9 7 2 2" xfId="38424" xr:uid="{00000000-0005-0000-0000-0000B4960000}"/>
    <cellStyle name="Separador de milhares 9 7 2 2 2" xfId="38425" xr:uid="{00000000-0005-0000-0000-0000B5960000}"/>
    <cellStyle name="Separador de milhares 9 7 2 2 2 2" xfId="38426" xr:uid="{00000000-0005-0000-0000-0000B6960000}"/>
    <cellStyle name="Separador de milhares 9 7 2 2 2 3" xfId="38427" xr:uid="{00000000-0005-0000-0000-0000B7960000}"/>
    <cellStyle name="Separador de milhares 9 7 2 2 3" xfId="38428" xr:uid="{00000000-0005-0000-0000-0000B8960000}"/>
    <cellStyle name="Separador de milhares 9 7 2 2 4" xfId="38429" xr:uid="{00000000-0005-0000-0000-0000B9960000}"/>
    <cellStyle name="Separador de milhares 9 7 2 3" xfId="38430" xr:uid="{00000000-0005-0000-0000-0000BA960000}"/>
    <cellStyle name="Separador de milhares 9 7 2 3 2" xfId="38431" xr:uid="{00000000-0005-0000-0000-0000BB960000}"/>
    <cellStyle name="Separador de milhares 9 7 2 3 2 2" xfId="38432" xr:uid="{00000000-0005-0000-0000-0000BC960000}"/>
    <cellStyle name="Separador de milhares 9 7 2 3 2 3" xfId="38433" xr:uid="{00000000-0005-0000-0000-0000BD960000}"/>
    <cellStyle name="Separador de milhares 9 7 2 3 3" xfId="38434" xr:uid="{00000000-0005-0000-0000-0000BE960000}"/>
    <cellStyle name="Separador de milhares 9 7 2 3 4" xfId="38435" xr:uid="{00000000-0005-0000-0000-0000BF960000}"/>
    <cellStyle name="Separador de milhares 9 7 2 4" xfId="38436" xr:uid="{00000000-0005-0000-0000-0000C0960000}"/>
    <cellStyle name="Separador de milhares 9 7 2 4 2" xfId="38437" xr:uid="{00000000-0005-0000-0000-0000C1960000}"/>
    <cellStyle name="Separador de milhares 9 7 2 4 2 2" xfId="38438" xr:uid="{00000000-0005-0000-0000-0000C2960000}"/>
    <cellStyle name="Separador de milhares 9 7 2 4 2 3" xfId="38439" xr:uid="{00000000-0005-0000-0000-0000C3960000}"/>
    <cellStyle name="Separador de milhares 9 7 2 4 3" xfId="38440" xr:uid="{00000000-0005-0000-0000-0000C4960000}"/>
    <cellStyle name="Separador de milhares 9 7 2 4 4" xfId="38441" xr:uid="{00000000-0005-0000-0000-0000C5960000}"/>
    <cellStyle name="Separador de milhares 9 7 2 5" xfId="38442" xr:uid="{00000000-0005-0000-0000-0000C6960000}"/>
    <cellStyle name="Separador de milhares 9 7 2 5 2" xfId="38443" xr:uid="{00000000-0005-0000-0000-0000C7960000}"/>
    <cellStyle name="Separador de milhares 9 7 2 5 3" xfId="38444" xr:uid="{00000000-0005-0000-0000-0000C8960000}"/>
    <cellStyle name="Separador de milhares 9 7 2 6" xfId="38445" xr:uid="{00000000-0005-0000-0000-0000C9960000}"/>
    <cellStyle name="Separador de milhares 9 7 2 7" xfId="38446" xr:uid="{00000000-0005-0000-0000-0000CA960000}"/>
    <cellStyle name="Separador de milhares 9 7 3" xfId="38447" xr:uid="{00000000-0005-0000-0000-0000CB960000}"/>
    <cellStyle name="Separador de milhares 9 7 3 2" xfId="38448" xr:uid="{00000000-0005-0000-0000-0000CC960000}"/>
    <cellStyle name="Separador de milhares 9 7 3 2 2" xfId="38449" xr:uid="{00000000-0005-0000-0000-0000CD960000}"/>
    <cellStyle name="Separador de milhares 9 7 3 2 3" xfId="38450" xr:uid="{00000000-0005-0000-0000-0000CE960000}"/>
    <cellStyle name="Separador de milhares 9 7 3 3" xfId="38451" xr:uid="{00000000-0005-0000-0000-0000CF960000}"/>
    <cellStyle name="Separador de milhares 9 7 3 4" xfId="38452" xr:uid="{00000000-0005-0000-0000-0000D0960000}"/>
    <cellStyle name="Separador de milhares 9 7 4" xfId="38453" xr:uid="{00000000-0005-0000-0000-0000D1960000}"/>
    <cellStyle name="Separador de milhares 9 7 4 2" xfId="38454" xr:uid="{00000000-0005-0000-0000-0000D2960000}"/>
    <cellStyle name="Separador de milhares 9 7 4 2 2" xfId="38455" xr:uid="{00000000-0005-0000-0000-0000D3960000}"/>
    <cellStyle name="Separador de milhares 9 7 4 2 3" xfId="38456" xr:uid="{00000000-0005-0000-0000-0000D4960000}"/>
    <cellStyle name="Separador de milhares 9 7 4 3" xfId="38457" xr:uid="{00000000-0005-0000-0000-0000D5960000}"/>
    <cellStyle name="Separador de milhares 9 7 4 4" xfId="38458" xr:uid="{00000000-0005-0000-0000-0000D6960000}"/>
    <cellStyle name="Separador de milhares 9 7 5" xfId="38459" xr:uid="{00000000-0005-0000-0000-0000D7960000}"/>
    <cellStyle name="Separador de milhares 9 7 5 2" xfId="38460" xr:uid="{00000000-0005-0000-0000-0000D8960000}"/>
    <cellStyle name="Separador de milhares 9 7 5 2 2" xfId="38461" xr:uid="{00000000-0005-0000-0000-0000D9960000}"/>
    <cellStyle name="Separador de milhares 9 7 5 2 3" xfId="38462" xr:uid="{00000000-0005-0000-0000-0000DA960000}"/>
    <cellStyle name="Separador de milhares 9 7 5 3" xfId="38463" xr:uid="{00000000-0005-0000-0000-0000DB960000}"/>
    <cellStyle name="Separador de milhares 9 7 5 4" xfId="38464" xr:uid="{00000000-0005-0000-0000-0000DC960000}"/>
    <cellStyle name="Separador de milhares 9 7 6" xfId="38465" xr:uid="{00000000-0005-0000-0000-0000DD960000}"/>
    <cellStyle name="Separador de milhares 9 7 6 2" xfId="38466" xr:uid="{00000000-0005-0000-0000-0000DE960000}"/>
    <cellStyle name="Separador de milhares 9 7 6 3" xfId="38467" xr:uid="{00000000-0005-0000-0000-0000DF960000}"/>
    <cellStyle name="Separador de milhares 9 7 7" xfId="38468" xr:uid="{00000000-0005-0000-0000-0000E0960000}"/>
    <cellStyle name="Separador de milhares 9 7 8" xfId="38469" xr:uid="{00000000-0005-0000-0000-0000E1960000}"/>
    <cellStyle name="Separador de milhares 9 7 9" xfId="38470" xr:uid="{00000000-0005-0000-0000-0000E2960000}"/>
    <cellStyle name="Separador de milhares 9 8" xfId="38471" xr:uid="{00000000-0005-0000-0000-0000E3960000}"/>
    <cellStyle name="Separador de milhares 9 8 2" xfId="38472" xr:uid="{00000000-0005-0000-0000-0000E4960000}"/>
    <cellStyle name="Separador de milhares 9 8 2 2" xfId="38473" xr:uid="{00000000-0005-0000-0000-0000E5960000}"/>
    <cellStyle name="Separador de milhares 9 8 2 2 2" xfId="38474" xr:uid="{00000000-0005-0000-0000-0000E6960000}"/>
    <cellStyle name="Separador de milhares 9 8 2 2 2 2" xfId="38475" xr:uid="{00000000-0005-0000-0000-0000E7960000}"/>
    <cellStyle name="Separador de milhares 9 8 2 2 2 3" xfId="38476" xr:uid="{00000000-0005-0000-0000-0000E8960000}"/>
    <cellStyle name="Separador de milhares 9 8 2 2 3" xfId="38477" xr:uid="{00000000-0005-0000-0000-0000E9960000}"/>
    <cellStyle name="Separador de milhares 9 8 2 2 4" xfId="38478" xr:uid="{00000000-0005-0000-0000-0000EA960000}"/>
    <cellStyle name="Separador de milhares 9 8 2 3" xfId="38479" xr:uid="{00000000-0005-0000-0000-0000EB960000}"/>
    <cellStyle name="Separador de milhares 9 8 2 3 2" xfId="38480" xr:uid="{00000000-0005-0000-0000-0000EC960000}"/>
    <cellStyle name="Separador de milhares 9 8 2 3 2 2" xfId="38481" xr:uid="{00000000-0005-0000-0000-0000ED960000}"/>
    <cellStyle name="Separador de milhares 9 8 2 3 2 3" xfId="38482" xr:uid="{00000000-0005-0000-0000-0000EE960000}"/>
    <cellStyle name="Separador de milhares 9 8 2 3 3" xfId="38483" xr:uid="{00000000-0005-0000-0000-0000EF960000}"/>
    <cellStyle name="Separador de milhares 9 8 2 3 4" xfId="38484" xr:uid="{00000000-0005-0000-0000-0000F0960000}"/>
    <cellStyle name="Separador de milhares 9 8 2 4" xfId="38485" xr:uid="{00000000-0005-0000-0000-0000F1960000}"/>
    <cellStyle name="Separador de milhares 9 8 2 4 2" xfId="38486" xr:uid="{00000000-0005-0000-0000-0000F2960000}"/>
    <cellStyle name="Separador de milhares 9 8 2 4 2 2" xfId="38487" xr:uid="{00000000-0005-0000-0000-0000F3960000}"/>
    <cellStyle name="Separador de milhares 9 8 2 4 2 3" xfId="38488" xr:uid="{00000000-0005-0000-0000-0000F4960000}"/>
    <cellStyle name="Separador de milhares 9 8 2 4 3" xfId="38489" xr:uid="{00000000-0005-0000-0000-0000F5960000}"/>
    <cellStyle name="Separador de milhares 9 8 2 4 4" xfId="38490" xr:uid="{00000000-0005-0000-0000-0000F6960000}"/>
    <cellStyle name="Separador de milhares 9 8 2 5" xfId="38491" xr:uid="{00000000-0005-0000-0000-0000F7960000}"/>
    <cellStyle name="Separador de milhares 9 8 2 5 2" xfId="38492" xr:uid="{00000000-0005-0000-0000-0000F8960000}"/>
    <cellStyle name="Separador de milhares 9 8 2 5 3" xfId="38493" xr:uid="{00000000-0005-0000-0000-0000F9960000}"/>
    <cellStyle name="Separador de milhares 9 8 2 6" xfId="38494" xr:uid="{00000000-0005-0000-0000-0000FA960000}"/>
    <cellStyle name="Separador de milhares 9 8 2 7" xfId="38495" xr:uid="{00000000-0005-0000-0000-0000FB960000}"/>
    <cellStyle name="Separador de milhares 9 8 3" xfId="38496" xr:uid="{00000000-0005-0000-0000-0000FC960000}"/>
    <cellStyle name="Separador de milhares 9 8 3 2" xfId="38497" xr:uid="{00000000-0005-0000-0000-0000FD960000}"/>
    <cellStyle name="Separador de milhares 9 8 3 2 2" xfId="38498" xr:uid="{00000000-0005-0000-0000-0000FE960000}"/>
    <cellStyle name="Separador de milhares 9 8 3 2 3" xfId="38499" xr:uid="{00000000-0005-0000-0000-0000FF960000}"/>
    <cellStyle name="Separador de milhares 9 8 3 3" xfId="38500" xr:uid="{00000000-0005-0000-0000-000000970000}"/>
    <cellStyle name="Separador de milhares 9 8 3 4" xfId="38501" xr:uid="{00000000-0005-0000-0000-000001970000}"/>
    <cellStyle name="Separador de milhares 9 8 4" xfId="38502" xr:uid="{00000000-0005-0000-0000-000002970000}"/>
    <cellStyle name="Separador de milhares 9 8 4 2" xfId="38503" xr:uid="{00000000-0005-0000-0000-000003970000}"/>
    <cellStyle name="Separador de milhares 9 8 4 2 2" xfId="38504" xr:uid="{00000000-0005-0000-0000-000004970000}"/>
    <cellStyle name="Separador de milhares 9 8 4 2 3" xfId="38505" xr:uid="{00000000-0005-0000-0000-000005970000}"/>
    <cellStyle name="Separador de milhares 9 8 4 3" xfId="38506" xr:uid="{00000000-0005-0000-0000-000006970000}"/>
    <cellStyle name="Separador de milhares 9 8 4 4" xfId="38507" xr:uid="{00000000-0005-0000-0000-000007970000}"/>
    <cellStyle name="Separador de milhares 9 8 5" xfId="38508" xr:uid="{00000000-0005-0000-0000-000008970000}"/>
    <cellStyle name="Separador de milhares 9 8 5 2" xfId="38509" xr:uid="{00000000-0005-0000-0000-000009970000}"/>
    <cellStyle name="Separador de milhares 9 8 5 2 2" xfId="38510" xr:uid="{00000000-0005-0000-0000-00000A970000}"/>
    <cellStyle name="Separador de milhares 9 8 5 2 3" xfId="38511" xr:uid="{00000000-0005-0000-0000-00000B970000}"/>
    <cellStyle name="Separador de milhares 9 8 5 3" xfId="38512" xr:uid="{00000000-0005-0000-0000-00000C970000}"/>
    <cellStyle name="Separador de milhares 9 8 5 4" xfId="38513" xr:uid="{00000000-0005-0000-0000-00000D970000}"/>
    <cellStyle name="Separador de milhares 9 8 6" xfId="38514" xr:uid="{00000000-0005-0000-0000-00000E970000}"/>
    <cellStyle name="Separador de milhares 9 8 6 2" xfId="38515" xr:uid="{00000000-0005-0000-0000-00000F970000}"/>
    <cellStyle name="Separador de milhares 9 8 6 3" xfId="38516" xr:uid="{00000000-0005-0000-0000-000010970000}"/>
    <cellStyle name="Separador de milhares 9 8 7" xfId="38517" xr:uid="{00000000-0005-0000-0000-000011970000}"/>
    <cellStyle name="Separador de milhares 9 8 8" xfId="38518" xr:uid="{00000000-0005-0000-0000-000012970000}"/>
    <cellStyle name="Separador de milhares 9 8 9" xfId="38519" xr:uid="{00000000-0005-0000-0000-000013970000}"/>
    <cellStyle name="Separador de milhares 9 9" xfId="38520" xr:uid="{00000000-0005-0000-0000-000014970000}"/>
    <cellStyle name="Separador de milhares 9 9 2" xfId="38521" xr:uid="{00000000-0005-0000-0000-000015970000}"/>
    <cellStyle name="Separador de milhares 9 9 2 2" xfId="38522" xr:uid="{00000000-0005-0000-0000-000016970000}"/>
    <cellStyle name="Separador de milhares 9 9 2 3" xfId="38523" xr:uid="{00000000-0005-0000-0000-000017970000}"/>
    <cellStyle name="Separador de milhares 9 9 3" xfId="38524" xr:uid="{00000000-0005-0000-0000-000018970000}"/>
    <cellStyle name="Separador de milhares 9 9 4" xfId="38525" xr:uid="{00000000-0005-0000-0000-000019970000}"/>
    <cellStyle name="Serenco" xfId="38526" xr:uid="{00000000-0005-0000-0000-00001A970000}"/>
    <cellStyle name="Texto de Aviso" xfId="44046" builtinId="11" customBuiltin="1"/>
    <cellStyle name="Texto de Aviso 2" xfId="38527" xr:uid="{00000000-0005-0000-0000-00001C970000}"/>
    <cellStyle name="Texto de Aviso 3" xfId="38528" xr:uid="{00000000-0005-0000-0000-00001D970000}"/>
    <cellStyle name="Texto de Aviso 6" xfId="38529" xr:uid="{00000000-0005-0000-0000-00001E970000}"/>
    <cellStyle name="Texto de Aviso 6 2" xfId="38530" xr:uid="{00000000-0005-0000-0000-00001F970000}"/>
    <cellStyle name="Texto Explicativo" xfId="44048" builtinId="53" customBuiltin="1"/>
    <cellStyle name="Texto Explicativo 2" xfId="38531" xr:uid="{00000000-0005-0000-0000-000021970000}"/>
    <cellStyle name="Texto Explicativo 3" xfId="38532" xr:uid="{00000000-0005-0000-0000-000022970000}"/>
    <cellStyle name="Texto Explicativo 4" xfId="38533" xr:uid="{00000000-0005-0000-0000-000023970000}"/>
    <cellStyle name="Title" xfId="38534" xr:uid="{00000000-0005-0000-0000-000024970000}"/>
    <cellStyle name="Título" xfId="44033" builtinId="15" customBuiltin="1"/>
    <cellStyle name="Título 1" xfId="44034" builtinId="16" customBuiltin="1"/>
    <cellStyle name="Título 1 1" xfId="38535" xr:uid="{00000000-0005-0000-0000-000027970000}"/>
    <cellStyle name="Título 1 1 1" xfId="38536" xr:uid="{00000000-0005-0000-0000-000028970000}"/>
    <cellStyle name="Título 1 1 1 1" xfId="38537" xr:uid="{00000000-0005-0000-0000-000029970000}"/>
    <cellStyle name="Título 1 1 1 1 1" xfId="38538" xr:uid="{00000000-0005-0000-0000-00002A970000}"/>
    <cellStyle name="Título 1 1 1 1 1 1" xfId="38539" xr:uid="{00000000-0005-0000-0000-00002B970000}"/>
    <cellStyle name="Título 1 1 1 1 1 1 1" xfId="38540" xr:uid="{00000000-0005-0000-0000-00002C970000}"/>
    <cellStyle name="Título 1 1 1 1 1 1 1 1" xfId="38541" xr:uid="{00000000-0005-0000-0000-00002D970000}"/>
    <cellStyle name="Título 1 1 1 1 1 1 1 1 1" xfId="38542" xr:uid="{00000000-0005-0000-0000-00002E970000}"/>
    <cellStyle name="Título 1 1 1 1 1 1 1 1 1 1" xfId="38543" xr:uid="{00000000-0005-0000-0000-00002F970000}"/>
    <cellStyle name="Título 1 1 1 1 1 1 1 1 1 1 1" xfId="38544" xr:uid="{00000000-0005-0000-0000-000030970000}"/>
    <cellStyle name="Título 1 1 1 1 1 1 1 1 1 1 1 1" xfId="38545" xr:uid="{00000000-0005-0000-0000-000031970000}"/>
    <cellStyle name="Título 1 1 1 1 1 1 1_Equipamentos (revistas) 2011" xfId="38546" xr:uid="{00000000-0005-0000-0000-000032970000}"/>
    <cellStyle name="Título 1 1 1 1 1 1_Equipamentos (revistas) 2011" xfId="38547" xr:uid="{00000000-0005-0000-0000-000033970000}"/>
    <cellStyle name="Título 1 1 1 1 1_Equipamentos (revistas) 2011" xfId="38548" xr:uid="{00000000-0005-0000-0000-000034970000}"/>
    <cellStyle name="Título 1 1 1 1_Equipamentos (revistas) 2011" xfId="38549" xr:uid="{00000000-0005-0000-0000-000035970000}"/>
    <cellStyle name="Título 1 1 1 10" xfId="38550" xr:uid="{00000000-0005-0000-0000-000036970000}"/>
    <cellStyle name="Título 1 1 1 11" xfId="38551" xr:uid="{00000000-0005-0000-0000-000037970000}"/>
    <cellStyle name="Título 1 1 1 12" xfId="38552" xr:uid="{00000000-0005-0000-0000-000038970000}"/>
    <cellStyle name="Título 1 1 1 13" xfId="38553" xr:uid="{00000000-0005-0000-0000-000039970000}"/>
    <cellStyle name="Título 1 1 1 14" xfId="38554" xr:uid="{00000000-0005-0000-0000-00003A970000}"/>
    <cellStyle name="Título 1 1 1 15" xfId="38555" xr:uid="{00000000-0005-0000-0000-00003B970000}"/>
    <cellStyle name="Título 1 1 1 16" xfId="38556" xr:uid="{00000000-0005-0000-0000-00003C970000}"/>
    <cellStyle name="Título 1 1 1 17" xfId="38557" xr:uid="{00000000-0005-0000-0000-00003D970000}"/>
    <cellStyle name="Título 1 1 1 18" xfId="38558" xr:uid="{00000000-0005-0000-0000-00003E970000}"/>
    <cellStyle name="Título 1 1 1 19" xfId="38559" xr:uid="{00000000-0005-0000-0000-00003F970000}"/>
    <cellStyle name="Título 1 1 1 2" xfId="38560" xr:uid="{00000000-0005-0000-0000-000040970000}"/>
    <cellStyle name="Título 1 1 1 20" xfId="38561" xr:uid="{00000000-0005-0000-0000-000041970000}"/>
    <cellStyle name="Título 1 1 1 21" xfId="38562" xr:uid="{00000000-0005-0000-0000-000042970000}"/>
    <cellStyle name="Título 1 1 1 22" xfId="38563" xr:uid="{00000000-0005-0000-0000-000043970000}"/>
    <cellStyle name="Título 1 1 1 23" xfId="38564" xr:uid="{00000000-0005-0000-0000-000044970000}"/>
    <cellStyle name="Título 1 1 1 24" xfId="38565" xr:uid="{00000000-0005-0000-0000-000045970000}"/>
    <cellStyle name="Título 1 1 1 25" xfId="38566" xr:uid="{00000000-0005-0000-0000-000046970000}"/>
    <cellStyle name="Título 1 1 1 26" xfId="38567" xr:uid="{00000000-0005-0000-0000-000047970000}"/>
    <cellStyle name="Título 1 1 1 27" xfId="38568" xr:uid="{00000000-0005-0000-0000-000048970000}"/>
    <cellStyle name="Título 1 1 1 28" xfId="38569" xr:uid="{00000000-0005-0000-0000-000049970000}"/>
    <cellStyle name="Título 1 1 1 29" xfId="38570" xr:uid="{00000000-0005-0000-0000-00004A970000}"/>
    <cellStyle name="Título 1 1 1 3" xfId="38571" xr:uid="{00000000-0005-0000-0000-00004B970000}"/>
    <cellStyle name="Título 1 1 1 3 2" xfId="38572" xr:uid="{00000000-0005-0000-0000-00004C970000}"/>
    <cellStyle name="Título 1 1 1 30" xfId="38573" xr:uid="{00000000-0005-0000-0000-00004D970000}"/>
    <cellStyle name="Título 1 1 1 31" xfId="38574" xr:uid="{00000000-0005-0000-0000-00004E970000}"/>
    <cellStyle name="Título 1 1 1 32" xfId="38575" xr:uid="{00000000-0005-0000-0000-00004F970000}"/>
    <cellStyle name="Título 1 1 1 33" xfId="38576" xr:uid="{00000000-0005-0000-0000-000050970000}"/>
    <cellStyle name="Título 1 1 1 34" xfId="38577" xr:uid="{00000000-0005-0000-0000-000051970000}"/>
    <cellStyle name="Título 1 1 1 35" xfId="38578" xr:uid="{00000000-0005-0000-0000-000052970000}"/>
    <cellStyle name="Título 1 1 1 36" xfId="38579" xr:uid="{00000000-0005-0000-0000-000053970000}"/>
    <cellStyle name="Título 1 1 1 37" xfId="38580" xr:uid="{00000000-0005-0000-0000-000054970000}"/>
    <cellStyle name="Título 1 1 1 38" xfId="38581" xr:uid="{00000000-0005-0000-0000-000055970000}"/>
    <cellStyle name="Título 1 1 1 39" xfId="38582" xr:uid="{00000000-0005-0000-0000-000056970000}"/>
    <cellStyle name="Título 1 1 1 4" xfId="38583" xr:uid="{00000000-0005-0000-0000-000057970000}"/>
    <cellStyle name="Título 1 1 1 40" xfId="38584" xr:uid="{00000000-0005-0000-0000-000058970000}"/>
    <cellStyle name="Título 1 1 1 41" xfId="38585" xr:uid="{00000000-0005-0000-0000-000059970000}"/>
    <cellStyle name="Título 1 1 1 42" xfId="38586" xr:uid="{00000000-0005-0000-0000-00005A970000}"/>
    <cellStyle name="Título 1 1 1 43" xfId="38587" xr:uid="{00000000-0005-0000-0000-00005B970000}"/>
    <cellStyle name="Título 1 1 1 44" xfId="38588" xr:uid="{00000000-0005-0000-0000-00005C970000}"/>
    <cellStyle name="Título 1 1 1 45" xfId="38589" xr:uid="{00000000-0005-0000-0000-00005D970000}"/>
    <cellStyle name="Título 1 1 1 5" xfId="38590" xr:uid="{00000000-0005-0000-0000-00005E970000}"/>
    <cellStyle name="Título 1 1 1 5 2" xfId="38591" xr:uid="{00000000-0005-0000-0000-00005F970000}"/>
    <cellStyle name="Título 1 1 1 6" xfId="38592" xr:uid="{00000000-0005-0000-0000-000060970000}"/>
    <cellStyle name="Título 1 1 1 6 2" xfId="38593" xr:uid="{00000000-0005-0000-0000-000061970000}"/>
    <cellStyle name="Título 1 1 1 7" xfId="38594" xr:uid="{00000000-0005-0000-0000-000062970000}"/>
    <cellStyle name="Título 1 1 1 7 2" xfId="38595" xr:uid="{00000000-0005-0000-0000-000063970000}"/>
    <cellStyle name="Título 1 1 1 8" xfId="38596" xr:uid="{00000000-0005-0000-0000-000064970000}"/>
    <cellStyle name="Título 1 1 1 8 2" xfId="38597" xr:uid="{00000000-0005-0000-0000-000065970000}"/>
    <cellStyle name="Título 1 1 1 9" xfId="38598" xr:uid="{00000000-0005-0000-0000-000066970000}"/>
    <cellStyle name="Título 1 1 1 9 2" xfId="38599" xr:uid="{00000000-0005-0000-0000-000067970000}"/>
    <cellStyle name="Título 1 1 1_Calculo-da-mao-de-obra (critério SANEAGO) 2011" xfId="38600" xr:uid="{00000000-0005-0000-0000-000068970000}"/>
    <cellStyle name="Título 1 1 10" xfId="38601" xr:uid="{00000000-0005-0000-0000-000069970000}"/>
    <cellStyle name="Título 1 1 10 2" xfId="38602" xr:uid="{00000000-0005-0000-0000-00006A970000}"/>
    <cellStyle name="Título 1 1 11" xfId="38603" xr:uid="{00000000-0005-0000-0000-00006B970000}"/>
    <cellStyle name="Título 1 1 11 2" xfId="38604" xr:uid="{00000000-0005-0000-0000-00006C970000}"/>
    <cellStyle name="Título 1 1 12" xfId="38605" xr:uid="{00000000-0005-0000-0000-00006D970000}"/>
    <cellStyle name="Título 1 1 13" xfId="38606" xr:uid="{00000000-0005-0000-0000-00006E970000}"/>
    <cellStyle name="Título 1 1 14" xfId="38607" xr:uid="{00000000-0005-0000-0000-00006F970000}"/>
    <cellStyle name="Título 1 1 15" xfId="38608" xr:uid="{00000000-0005-0000-0000-000070970000}"/>
    <cellStyle name="Título 1 1 16" xfId="38609" xr:uid="{00000000-0005-0000-0000-000071970000}"/>
    <cellStyle name="Título 1 1 17" xfId="38610" xr:uid="{00000000-0005-0000-0000-000072970000}"/>
    <cellStyle name="Título 1 1 18" xfId="38611" xr:uid="{00000000-0005-0000-0000-000073970000}"/>
    <cellStyle name="Título 1 1 19" xfId="38612" xr:uid="{00000000-0005-0000-0000-000074970000}"/>
    <cellStyle name="Título 1 1 2" xfId="38613" xr:uid="{00000000-0005-0000-0000-000075970000}"/>
    <cellStyle name="Título 1 1 2 2" xfId="38614" xr:uid="{00000000-0005-0000-0000-000076970000}"/>
    <cellStyle name="Título 1 1 2 3" xfId="38615" xr:uid="{00000000-0005-0000-0000-000077970000}"/>
    <cellStyle name="Título 1 1 20" xfId="38616" xr:uid="{00000000-0005-0000-0000-000078970000}"/>
    <cellStyle name="Título 1 1 21" xfId="38617" xr:uid="{00000000-0005-0000-0000-000079970000}"/>
    <cellStyle name="Título 1 1 22" xfId="38618" xr:uid="{00000000-0005-0000-0000-00007A970000}"/>
    <cellStyle name="Título 1 1 23" xfId="38619" xr:uid="{00000000-0005-0000-0000-00007B970000}"/>
    <cellStyle name="Título 1 1 24" xfId="38620" xr:uid="{00000000-0005-0000-0000-00007C970000}"/>
    <cellStyle name="Título 1 1 25" xfId="38621" xr:uid="{00000000-0005-0000-0000-00007D970000}"/>
    <cellStyle name="Título 1 1 26" xfId="38622" xr:uid="{00000000-0005-0000-0000-00007E970000}"/>
    <cellStyle name="Título 1 1 27" xfId="38623" xr:uid="{00000000-0005-0000-0000-00007F970000}"/>
    <cellStyle name="Título 1 1 28" xfId="38624" xr:uid="{00000000-0005-0000-0000-000080970000}"/>
    <cellStyle name="Título 1 1 29" xfId="38625" xr:uid="{00000000-0005-0000-0000-000081970000}"/>
    <cellStyle name="Título 1 1 3" xfId="38626" xr:uid="{00000000-0005-0000-0000-000082970000}"/>
    <cellStyle name="Título 1 1 30" xfId="38627" xr:uid="{00000000-0005-0000-0000-000083970000}"/>
    <cellStyle name="Título 1 1 31" xfId="38628" xr:uid="{00000000-0005-0000-0000-000084970000}"/>
    <cellStyle name="Título 1 1 32" xfId="38629" xr:uid="{00000000-0005-0000-0000-000085970000}"/>
    <cellStyle name="Título 1 1 33" xfId="38630" xr:uid="{00000000-0005-0000-0000-000086970000}"/>
    <cellStyle name="Título 1 1 34" xfId="38631" xr:uid="{00000000-0005-0000-0000-000087970000}"/>
    <cellStyle name="Título 1 1 4" xfId="38632" xr:uid="{00000000-0005-0000-0000-000088970000}"/>
    <cellStyle name="Título 1 1 5" xfId="38633" xr:uid="{00000000-0005-0000-0000-000089970000}"/>
    <cellStyle name="Título 1 1 6" xfId="38634" xr:uid="{00000000-0005-0000-0000-00008A970000}"/>
    <cellStyle name="Título 1 1 7" xfId="38635" xr:uid="{00000000-0005-0000-0000-00008B970000}"/>
    <cellStyle name="Título 1 1 7 2" xfId="38636" xr:uid="{00000000-0005-0000-0000-00008C970000}"/>
    <cellStyle name="Título 1 1 8" xfId="38637" xr:uid="{00000000-0005-0000-0000-00008D970000}"/>
    <cellStyle name="Título 1 1 8 2" xfId="38638" xr:uid="{00000000-0005-0000-0000-00008E970000}"/>
    <cellStyle name="Título 1 1 9" xfId="38639" xr:uid="{00000000-0005-0000-0000-00008F970000}"/>
    <cellStyle name="Título 1 1 9 2" xfId="38640" xr:uid="{00000000-0005-0000-0000-000090970000}"/>
    <cellStyle name="Título 1 1_Calculo-da-mao-de-obra (critério SANEAGO) 2011" xfId="38641" xr:uid="{00000000-0005-0000-0000-000091970000}"/>
    <cellStyle name="Título 1 2" xfId="38642" xr:uid="{00000000-0005-0000-0000-000092970000}"/>
    <cellStyle name="Título 1 2 2" xfId="38643" xr:uid="{00000000-0005-0000-0000-000093970000}"/>
    <cellStyle name="Título 1 2 3" xfId="38644" xr:uid="{00000000-0005-0000-0000-000094970000}"/>
    <cellStyle name="Título 1 2 4" xfId="38645" xr:uid="{00000000-0005-0000-0000-000095970000}"/>
    <cellStyle name="Título 1 2 5" xfId="38646" xr:uid="{00000000-0005-0000-0000-000096970000}"/>
    <cellStyle name="Título 1 2 6" xfId="38647" xr:uid="{00000000-0005-0000-0000-000097970000}"/>
    <cellStyle name="Título 1 3" xfId="38648" xr:uid="{00000000-0005-0000-0000-000098970000}"/>
    <cellStyle name="Título 1 4" xfId="38649" xr:uid="{00000000-0005-0000-0000-000099970000}"/>
    <cellStyle name="Título 1 5" xfId="38650" xr:uid="{00000000-0005-0000-0000-00009A970000}"/>
    <cellStyle name="Título 1 6" xfId="38651" xr:uid="{00000000-0005-0000-0000-00009B970000}"/>
    <cellStyle name="Título 1 7" xfId="38652" xr:uid="{00000000-0005-0000-0000-00009C970000}"/>
    <cellStyle name="Título 2" xfId="44035" builtinId="17" customBuiltin="1"/>
    <cellStyle name="Título 2 2" xfId="38653" xr:uid="{00000000-0005-0000-0000-00009E970000}"/>
    <cellStyle name="Título 2 2 2" xfId="38654" xr:uid="{00000000-0005-0000-0000-00009F970000}"/>
    <cellStyle name="Título 2 2 3" xfId="38655" xr:uid="{00000000-0005-0000-0000-0000A0970000}"/>
    <cellStyle name="Título 2 2 4" xfId="38656" xr:uid="{00000000-0005-0000-0000-0000A1970000}"/>
    <cellStyle name="Título 2 3" xfId="38657" xr:uid="{00000000-0005-0000-0000-0000A2970000}"/>
    <cellStyle name="Título 2 4" xfId="38658" xr:uid="{00000000-0005-0000-0000-0000A3970000}"/>
    <cellStyle name="Título 3" xfId="44036" builtinId="18" customBuiltin="1"/>
    <cellStyle name="Título 3 2" xfId="38659" xr:uid="{00000000-0005-0000-0000-0000A5970000}"/>
    <cellStyle name="Título 3 2 2" xfId="38660" xr:uid="{00000000-0005-0000-0000-0000A6970000}"/>
    <cellStyle name="Título 3 2 3" xfId="38661" xr:uid="{00000000-0005-0000-0000-0000A7970000}"/>
    <cellStyle name="Título 3 2 4" xfId="38662" xr:uid="{00000000-0005-0000-0000-0000A8970000}"/>
    <cellStyle name="Título 3 3" xfId="38663" xr:uid="{00000000-0005-0000-0000-0000A9970000}"/>
    <cellStyle name="Título 3 4" xfId="38664" xr:uid="{00000000-0005-0000-0000-0000AA970000}"/>
    <cellStyle name="Título 4" xfId="44037" builtinId="19" customBuiltin="1"/>
    <cellStyle name="Título 4 2" xfId="38665" xr:uid="{00000000-0005-0000-0000-0000AC970000}"/>
    <cellStyle name="Título 4 2 2" xfId="38666" xr:uid="{00000000-0005-0000-0000-0000AD970000}"/>
    <cellStyle name="Título 4 2 3" xfId="38667" xr:uid="{00000000-0005-0000-0000-0000AE970000}"/>
    <cellStyle name="Título 4 2 4" xfId="38668" xr:uid="{00000000-0005-0000-0000-0000AF970000}"/>
    <cellStyle name="Título 4 3" xfId="38669" xr:uid="{00000000-0005-0000-0000-0000B0970000}"/>
    <cellStyle name="Título 4 4" xfId="38670" xr:uid="{00000000-0005-0000-0000-0000B1970000}"/>
    <cellStyle name="Título 5" xfId="38671" xr:uid="{00000000-0005-0000-0000-0000B2970000}"/>
    <cellStyle name="Título 5 2" xfId="38672" xr:uid="{00000000-0005-0000-0000-0000B3970000}"/>
    <cellStyle name="Titulo1" xfId="38673" xr:uid="{00000000-0005-0000-0000-0000B4970000}"/>
    <cellStyle name="Titulo1 2" xfId="43955" xr:uid="{00000000-0005-0000-0000-0000B5970000}"/>
    <cellStyle name="Titulo2" xfId="38674" xr:uid="{00000000-0005-0000-0000-0000B6970000}"/>
    <cellStyle name="Titulo2 2" xfId="43956" xr:uid="{00000000-0005-0000-0000-0000B7970000}"/>
    <cellStyle name="Total" xfId="44049" builtinId="25" customBuiltin="1"/>
    <cellStyle name="Total 2" xfId="38675" xr:uid="{00000000-0005-0000-0000-0000B9970000}"/>
    <cellStyle name="Total 2 10" xfId="38676" xr:uid="{00000000-0005-0000-0000-0000BA970000}"/>
    <cellStyle name="Total 2 11" xfId="38677" xr:uid="{00000000-0005-0000-0000-0000BB970000}"/>
    <cellStyle name="Total 2 12" xfId="38678" xr:uid="{00000000-0005-0000-0000-0000BC970000}"/>
    <cellStyle name="Total 2 13" xfId="38679" xr:uid="{00000000-0005-0000-0000-0000BD970000}"/>
    <cellStyle name="Total 2 14" xfId="38680" xr:uid="{00000000-0005-0000-0000-0000BE970000}"/>
    <cellStyle name="Total 2 15" xfId="38681" xr:uid="{00000000-0005-0000-0000-0000BF970000}"/>
    <cellStyle name="Total 2 16" xfId="38682" xr:uid="{00000000-0005-0000-0000-0000C0970000}"/>
    <cellStyle name="Total 2 17" xfId="38683" xr:uid="{00000000-0005-0000-0000-0000C1970000}"/>
    <cellStyle name="Total 2 18" xfId="38684" xr:uid="{00000000-0005-0000-0000-0000C2970000}"/>
    <cellStyle name="Total 2 19" xfId="38685" xr:uid="{00000000-0005-0000-0000-0000C3970000}"/>
    <cellStyle name="Total 2 2" xfId="38686" xr:uid="{00000000-0005-0000-0000-0000C4970000}"/>
    <cellStyle name="Total 2 2 2" xfId="38687" xr:uid="{00000000-0005-0000-0000-0000C5970000}"/>
    <cellStyle name="Total 2 2 2 2" xfId="38688" xr:uid="{00000000-0005-0000-0000-0000C6970000}"/>
    <cellStyle name="Total 2 2 2 2 2" xfId="38689" xr:uid="{00000000-0005-0000-0000-0000C7970000}"/>
    <cellStyle name="Total 2 2 2 2 2 2" xfId="38690" xr:uid="{00000000-0005-0000-0000-0000C8970000}"/>
    <cellStyle name="Total 2 2 2 2 2 2 2" xfId="38691" xr:uid="{00000000-0005-0000-0000-0000C9970000}"/>
    <cellStyle name="Total 2 2 2 2 2 2 3" xfId="38692" xr:uid="{00000000-0005-0000-0000-0000CA970000}"/>
    <cellStyle name="Total 2 2 2 2 2 2 4" xfId="38693" xr:uid="{00000000-0005-0000-0000-0000CB970000}"/>
    <cellStyle name="Total 2 2 2 2 2 2 5" xfId="38694" xr:uid="{00000000-0005-0000-0000-0000CC970000}"/>
    <cellStyle name="Total 2 2 2 2 2 2 6" xfId="38695" xr:uid="{00000000-0005-0000-0000-0000CD970000}"/>
    <cellStyle name="Total 2 2 2 2 2 3" xfId="38696" xr:uid="{00000000-0005-0000-0000-0000CE970000}"/>
    <cellStyle name="Total 2 2 2 2 2 3 2" xfId="38697" xr:uid="{00000000-0005-0000-0000-0000CF970000}"/>
    <cellStyle name="Total 2 2 2 2 2 3 3" xfId="38698" xr:uid="{00000000-0005-0000-0000-0000D0970000}"/>
    <cellStyle name="Total 2 2 2 2 2 3 4" xfId="38699" xr:uid="{00000000-0005-0000-0000-0000D1970000}"/>
    <cellStyle name="Total 2 2 2 2 2 3 5" xfId="38700" xr:uid="{00000000-0005-0000-0000-0000D2970000}"/>
    <cellStyle name="Total 2 2 2 2 2 3 6" xfId="38701" xr:uid="{00000000-0005-0000-0000-0000D3970000}"/>
    <cellStyle name="Total 2 2 2 2 2 4" xfId="38702" xr:uid="{00000000-0005-0000-0000-0000D4970000}"/>
    <cellStyle name="Total 2 2 2 2 3" xfId="38703" xr:uid="{00000000-0005-0000-0000-0000D5970000}"/>
    <cellStyle name="Total 2 2 2 2 3 2" xfId="38704" xr:uid="{00000000-0005-0000-0000-0000D6970000}"/>
    <cellStyle name="Total 2 2 2 2 3 2 2" xfId="38705" xr:uid="{00000000-0005-0000-0000-0000D7970000}"/>
    <cellStyle name="Total 2 2 2 2 3 2 3" xfId="38706" xr:uid="{00000000-0005-0000-0000-0000D8970000}"/>
    <cellStyle name="Total 2 2 2 2 3 2 4" xfId="38707" xr:uid="{00000000-0005-0000-0000-0000D9970000}"/>
    <cellStyle name="Total 2 2 2 2 3 2 5" xfId="38708" xr:uid="{00000000-0005-0000-0000-0000DA970000}"/>
    <cellStyle name="Total 2 2 2 2 3 2 6" xfId="38709" xr:uid="{00000000-0005-0000-0000-0000DB970000}"/>
    <cellStyle name="Total 2 2 2 2 3 3" xfId="38710" xr:uid="{00000000-0005-0000-0000-0000DC970000}"/>
    <cellStyle name="Total 2 2 2 2 3 4" xfId="38711" xr:uid="{00000000-0005-0000-0000-0000DD970000}"/>
    <cellStyle name="Total 2 2 2 2 3 5" xfId="38712" xr:uid="{00000000-0005-0000-0000-0000DE970000}"/>
    <cellStyle name="Total 2 2 2 2 3 6" xfId="38713" xr:uid="{00000000-0005-0000-0000-0000DF970000}"/>
    <cellStyle name="Total 2 2 2 2 3 7" xfId="38714" xr:uid="{00000000-0005-0000-0000-0000E0970000}"/>
    <cellStyle name="Total 2 2 2 2 3 8" xfId="38715" xr:uid="{00000000-0005-0000-0000-0000E1970000}"/>
    <cellStyle name="Total 2 2 2 3" xfId="38716" xr:uid="{00000000-0005-0000-0000-0000E2970000}"/>
    <cellStyle name="Total 2 2 2 3 2" xfId="38717" xr:uid="{00000000-0005-0000-0000-0000E3970000}"/>
    <cellStyle name="Total 2 2 2 3 2 2" xfId="38718" xr:uid="{00000000-0005-0000-0000-0000E4970000}"/>
    <cellStyle name="Total 2 2 2 3 2 3" xfId="38719" xr:uid="{00000000-0005-0000-0000-0000E5970000}"/>
    <cellStyle name="Total 2 2 2 3 2 4" xfId="38720" xr:uid="{00000000-0005-0000-0000-0000E6970000}"/>
    <cellStyle name="Total 2 2 2 3 2 5" xfId="38721" xr:uid="{00000000-0005-0000-0000-0000E7970000}"/>
    <cellStyle name="Total 2 2 2 3 2 6" xfId="38722" xr:uid="{00000000-0005-0000-0000-0000E8970000}"/>
    <cellStyle name="Total 2 2 2 3 3" xfId="38723" xr:uid="{00000000-0005-0000-0000-0000E9970000}"/>
    <cellStyle name="Total 2 2 2 3 3 2" xfId="38724" xr:uid="{00000000-0005-0000-0000-0000EA970000}"/>
    <cellStyle name="Total 2 2 2 3 3 3" xfId="38725" xr:uid="{00000000-0005-0000-0000-0000EB970000}"/>
    <cellStyle name="Total 2 2 2 3 3 4" xfId="38726" xr:uid="{00000000-0005-0000-0000-0000EC970000}"/>
    <cellStyle name="Total 2 2 2 3 3 5" xfId="38727" xr:uid="{00000000-0005-0000-0000-0000ED970000}"/>
    <cellStyle name="Total 2 2 2 3 3 6" xfId="38728" xr:uid="{00000000-0005-0000-0000-0000EE970000}"/>
    <cellStyle name="Total 2 2 2 3 4" xfId="38729" xr:uid="{00000000-0005-0000-0000-0000EF970000}"/>
    <cellStyle name="Total 2 2 2 4" xfId="38730" xr:uid="{00000000-0005-0000-0000-0000F0970000}"/>
    <cellStyle name="Total 2 2 2 4 2" xfId="38731" xr:uid="{00000000-0005-0000-0000-0000F1970000}"/>
    <cellStyle name="Total 2 2 2 4 2 2" xfId="38732" xr:uid="{00000000-0005-0000-0000-0000F2970000}"/>
    <cellStyle name="Total 2 2 2 4 2 3" xfId="38733" xr:uid="{00000000-0005-0000-0000-0000F3970000}"/>
    <cellStyle name="Total 2 2 2 4 2 4" xfId="38734" xr:uid="{00000000-0005-0000-0000-0000F4970000}"/>
    <cellStyle name="Total 2 2 2 4 2 5" xfId="38735" xr:uid="{00000000-0005-0000-0000-0000F5970000}"/>
    <cellStyle name="Total 2 2 2 4 2 6" xfId="38736" xr:uid="{00000000-0005-0000-0000-0000F6970000}"/>
    <cellStyle name="Total 2 2 2 4 3" xfId="38737" xr:uid="{00000000-0005-0000-0000-0000F7970000}"/>
    <cellStyle name="Total 2 2 2 4 4" xfId="38738" xr:uid="{00000000-0005-0000-0000-0000F8970000}"/>
    <cellStyle name="Total 2 2 2 4 5" xfId="38739" xr:uid="{00000000-0005-0000-0000-0000F9970000}"/>
    <cellStyle name="Total 2 2 2 4 6" xfId="38740" xr:uid="{00000000-0005-0000-0000-0000FA970000}"/>
    <cellStyle name="Total 2 2 2 4 7" xfId="38741" xr:uid="{00000000-0005-0000-0000-0000FB970000}"/>
    <cellStyle name="Total 2 2 2 4 8" xfId="38742" xr:uid="{00000000-0005-0000-0000-0000FC970000}"/>
    <cellStyle name="Total 2 2 3" xfId="38743" xr:uid="{00000000-0005-0000-0000-0000FD970000}"/>
    <cellStyle name="Total 2 2 3 2" xfId="38744" xr:uid="{00000000-0005-0000-0000-0000FE970000}"/>
    <cellStyle name="Total 2 2 3 2 2" xfId="38745" xr:uid="{00000000-0005-0000-0000-0000FF970000}"/>
    <cellStyle name="Total 2 2 3 2 2 2" xfId="38746" xr:uid="{00000000-0005-0000-0000-000000980000}"/>
    <cellStyle name="Total 2 2 3 2 2 3" xfId="38747" xr:uid="{00000000-0005-0000-0000-000001980000}"/>
    <cellStyle name="Total 2 2 3 2 2 4" xfId="38748" xr:uid="{00000000-0005-0000-0000-000002980000}"/>
    <cellStyle name="Total 2 2 3 2 2 5" xfId="38749" xr:uid="{00000000-0005-0000-0000-000003980000}"/>
    <cellStyle name="Total 2 2 3 2 2 6" xfId="38750" xr:uid="{00000000-0005-0000-0000-000004980000}"/>
    <cellStyle name="Total 2 2 3 2 3" xfId="38751" xr:uid="{00000000-0005-0000-0000-000005980000}"/>
    <cellStyle name="Total 2 2 3 2 3 2" xfId="38752" xr:uid="{00000000-0005-0000-0000-000006980000}"/>
    <cellStyle name="Total 2 2 3 2 3 3" xfId="38753" xr:uid="{00000000-0005-0000-0000-000007980000}"/>
    <cellStyle name="Total 2 2 3 2 3 4" xfId="38754" xr:uid="{00000000-0005-0000-0000-000008980000}"/>
    <cellStyle name="Total 2 2 3 2 3 5" xfId="38755" xr:uid="{00000000-0005-0000-0000-000009980000}"/>
    <cellStyle name="Total 2 2 3 2 3 6" xfId="38756" xr:uid="{00000000-0005-0000-0000-00000A980000}"/>
    <cellStyle name="Total 2 2 3 2 4" xfId="38757" xr:uid="{00000000-0005-0000-0000-00000B980000}"/>
    <cellStyle name="Total 2 2 3 3" xfId="38758" xr:uid="{00000000-0005-0000-0000-00000C980000}"/>
    <cellStyle name="Total 2 2 3 3 2" xfId="38759" xr:uid="{00000000-0005-0000-0000-00000D980000}"/>
    <cellStyle name="Total 2 2 3 3 2 2" xfId="38760" xr:uid="{00000000-0005-0000-0000-00000E980000}"/>
    <cellStyle name="Total 2 2 3 3 2 3" xfId="38761" xr:uid="{00000000-0005-0000-0000-00000F980000}"/>
    <cellStyle name="Total 2 2 3 3 2 4" xfId="38762" xr:uid="{00000000-0005-0000-0000-000010980000}"/>
    <cellStyle name="Total 2 2 3 3 2 5" xfId="38763" xr:uid="{00000000-0005-0000-0000-000011980000}"/>
    <cellStyle name="Total 2 2 3 3 2 6" xfId="38764" xr:uid="{00000000-0005-0000-0000-000012980000}"/>
    <cellStyle name="Total 2 2 3 3 3" xfId="38765" xr:uid="{00000000-0005-0000-0000-000013980000}"/>
    <cellStyle name="Total 2 2 3 3 4" xfId="38766" xr:uid="{00000000-0005-0000-0000-000014980000}"/>
    <cellStyle name="Total 2 2 3 3 5" xfId="38767" xr:uid="{00000000-0005-0000-0000-000015980000}"/>
    <cellStyle name="Total 2 2 3 3 6" xfId="38768" xr:uid="{00000000-0005-0000-0000-000016980000}"/>
    <cellStyle name="Total 2 2 3 3 7" xfId="38769" xr:uid="{00000000-0005-0000-0000-000017980000}"/>
    <cellStyle name="Total 2 2 3 3 8" xfId="38770" xr:uid="{00000000-0005-0000-0000-000018980000}"/>
    <cellStyle name="Total 2 2 4" xfId="38771" xr:uid="{00000000-0005-0000-0000-000019980000}"/>
    <cellStyle name="Total 2 2 4 2" xfId="38772" xr:uid="{00000000-0005-0000-0000-00001A980000}"/>
    <cellStyle name="Total 2 2 4 2 2" xfId="38773" xr:uid="{00000000-0005-0000-0000-00001B980000}"/>
    <cellStyle name="Total 2 2 4 2 2 2" xfId="38774" xr:uid="{00000000-0005-0000-0000-00001C980000}"/>
    <cellStyle name="Total 2 2 4 2 2 3" xfId="38775" xr:uid="{00000000-0005-0000-0000-00001D980000}"/>
    <cellStyle name="Total 2 2 4 2 2 4" xfId="38776" xr:uid="{00000000-0005-0000-0000-00001E980000}"/>
    <cellStyle name="Total 2 2 4 2 2 5" xfId="38777" xr:uid="{00000000-0005-0000-0000-00001F980000}"/>
    <cellStyle name="Total 2 2 4 2 2 6" xfId="38778" xr:uid="{00000000-0005-0000-0000-000020980000}"/>
    <cellStyle name="Total 2 2 4 2 3" xfId="38779" xr:uid="{00000000-0005-0000-0000-000021980000}"/>
    <cellStyle name="Total 2 2 4 2 3 2" xfId="38780" xr:uid="{00000000-0005-0000-0000-000022980000}"/>
    <cellStyle name="Total 2 2 4 2 3 3" xfId="38781" xr:uid="{00000000-0005-0000-0000-000023980000}"/>
    <cellStyle name="Total 2 2 4 2 3 4" xfId="38782" xr:uid="{00000000-0005-0000-0000-000024980000}"/>
    <cellStyle name="Total 2 2 4 2 3 5" xfId="38783" xr:uid="{00000000-0005-0000-0000-000025980000}"/>
    <cellStyle name="Total 2 2 4 2 3 6" xfId="38784" xr:uid="{00000000-0005-0000-0000-000026980000}"/>
    <cellStyle name="Total 2 2 4 2 4" xfId="38785" xr:uid="{00000000-0005-0000-0000-000027980000}"/>
    <cellStyle name="Total 2 2 4 3" xfId="38786" xr:uid="{00000000-0005-0000-0000-000028980000}"/>
    <cellStyle name="Total 2 2 4 3 2" xfId="38787" xr:uid="{00000000-0005-0000-0000-000029980000}"/>
    <cellStyle name="Total 2 2 4 3 3" xfId="38788" xr:uid="{00000000-0005-0000-0000-00002A980000}"/>
    <cellStyle name="Total 2 2 4 3 4" xfId="38789" xr:uid="{00000000-0005-0000-0000-00002B980000}"/>
    <cellStyle name="Total 2 2 4 3 5" xfId="38790" xr:uid="{00000000-0005-0000-0000-00002C980000}"/>
    <cellStyle name="Total 2 2 4 3 6" xfId="38791" xr:uid="{00000000-0005-0000-0000-00002D980000}"/>
    <cellStyle name="Total 2 2 5" xfId="38792" xr:uid="{00000000-0005-0000-0000-00002E980000}"/>
    <cellStyle name="Total 2 2 5 2" xfId="38793" xr:uid="{00000000-0005-0000-0000-00002F980000}"/>
    <cellStyle name="Total 2 2 5 3" xfId="38794" xr:uid="{00000000-0005-0000-0000-000030980000}"/>
    <cellStyle name="Total 2 2 5 4" xfId="38795" xr:uid="{00000000-0005-0000-0000-000031980000}"/>
    <cellStyle name="Total 2 2 5 5" xfId="38796" xr:uid="{00000000-0005-0000-0000-000032980000}"/>
    <cellStyle name="Total 2 2 5 6" xfId="38797" xr:uid="{00000000-0005-0000-0000-000033980000}"/>
    <cellStyle name="Total 2 2 5 7" xfId="38798" xr:uid="{00000000-0005-0000-0000-000034980000}"/>
    <cellStyle name="Total 2 2 6" xfId="38799" xr:uid="{00000000-0005-0000-0000-000035980000}"/>
    <cellStyle name="Total 2 20" xfId="38800" xr:uid="{00000000-0005-0000-0000-000036980000}"/>
    <cellStyle name="Total 2 21" xfId="38801" xr:uid="{00000000-0005-0000-0000-000037980000}"/>
    <cellStyle name="Total 2 22" xfId="38802" xr:uid="{00000000-0005-0000-0000-000038980000}"/>
    <cellStyle name="Total 2 23" xfId="38803" xr:uid="{00000000-0005-0000-0000-000039980000}"/>
    <cellStyle name="Total 2 24" xfId="38804" xr:uid="{00000000-0005-0000-0000-00003A980000}"/>
    <cellStyle name="Total 2 25" xfId="38805" xr:uid="{00000000-0005-0000-0000-00003B980000}"/>
    <cellStyle name="Total 2 26" xfId="38806" xr:uid="{00000000-0005-0000-0000-00003C980000}"/>
    <cellStyle name="Total 2 27" xfId="38807" xr:uid="{00000000-0005-0000-0000-00003D980000}"/>
    <cellStyle name="Total 2 28" xfId="38808" xr:uid="{00000000-0005-0000-0000-00003E980000}"/>
    <cellStyle name="Total 2 29" xfId="38809" xr:uid="{00000000-0005-0000-0000-00003F980000}"/>
    <cellStyle name="Total 2 3" xfId="38810" xr:uid="{00000000-0005-0000-0000-000040980000}"/>
    <cellStyle name="Total 2 3 2" xfId="38811" xr:uid="{00000000-0005-0000-0000-000041980000}"/>
    <cellStyle name="Total 2 3 2 2" xfId="38812" xr:uid="{00000000-0005-0000-0000-000042980000}"/>
    <cellStyle name="Total 2 3 2 2 2" xfId="38813" xr:uid="{00000000-0005-0000-0000-000043980000}"/>
    <cellStyle name="Total 2 3 2 2 2 2" xfId="38814" xr:uid="{00000000-0005-0000-0000-000044980000}"/>
    <cellStyle name="Total 2 3 2 2 2 3" xfId="38815" xr:uid="{00000000-0005-0000-0000-000045980000}"/>
    <cellStyle name="Total 2 3 2 2 2 4" xfId="38816" xr:uid="{00000000-0005-0000-0000-000046980000}"/>
    <cellStyle name="Total 2 3 2 2 2 5" xfId="38817" xr:uid="{00000000-0005-0000-0000-000047980000}"/>
    <cellStyle name="Total 2 3 2 2 2 6" xfId="38818" xr:uid="{00000000-0005-0000-0000-000048980000}"/>
    <cellStyle name="Total 2 3 2 2 3" xfId="38819" xr:uid="{00000000-0005-0000-0000-000049980000}"/>
    <cellStyle name="Total 2 3 2 2 3 2" xfId="38820" xr:uid="{00000000-0005-0000-0000-00004A980000}"/>
    <cellStyle name="Total 2 3 2 2 3 3" xfId="38821" xr:uid="{00000000-0005-0000-0000-00004B980000}"/>
    <cellStyle name="Total 2 3 2 2 3 4" xfId="38822" xr:uid="{00000000-0005-0000-0000-00004C980000}"/>
    <cellStyle name="Total 2 3 2 2 3 5" xfId="38823" xr:uid="{00000000-0005-0000-0000-00004D980000}"/>
    <cellStyle name="Total 2 3 2 2 3 6" xfId="38824" xr:uid="{00000000-0005-0000-0000-00004E980000}"/>
    <cellStyle name="Total 2 3 2 2 4" xfId="38825" xr:uid="{00000000-0005-0000-0000-00004F980000}"/>
    <cellStyle name="Total 2 3 2 3" xfId="38826" xr:uid="{00000000-0005-0000-0000-000050980000}"/>
    <cellStyle name="Total 2 3 2 3 2" xfId="38827" xr:uid="{00000000-0005-0000-0000-000051980000}"/>
    <cellStyle name="Total 2 3 2 3 3" xfId="38828" xr:uid="{00000000-0005-0000-0000-000052980000}"/>
    <cellStyle name="Total 2 3 2 3 4" xfId="38829" xr:uid="{00000000-0005-0000-0000-000053980000}"/>
    <cellStyle name="Total 2 3 2 3 5" xfId="38830" xr:uid="{00000000-0005-0000-0000-000054980000}"/>
    <cellStyle name="Total 2 3 2 3 6" xfId="38831" xr:uid="{00000000-0005-0000-0000-000055980000}"/>
    <cellStyle name="Total 2 3 3" xfId="38832" xr:uid="{00000000-0005-0000-0000-000056980000}"/>
    <cellStyle name="Total 2 3 3 2" xfId="38833" xr:uid="{00000000-0005-0000-0000-000057980000}"/>
    <cellStyle name="Total 2 3 3 2 2" xfId="38834" xr:uid="{00000000-0005-0000-0000-000058980000}"/>
    <cellStyle name="Total 2 3 3 2 3" xfId="38835" xr:uid="{00000000-0005-0000-0000-000059980000}"/>
    <cellStyle name="Total 2 3 3 2 4" xfId="38836" xr:uid="{00000000-0005-0000-0000-00005A980000}"/>
    <cellStyle name="Total 2 3 3 2 5" xfId="38837" xr:uid="{00000000-0005-0000-0000-00005B980000}"/>
    <cellStyle name="Total 2 3 3 2 6" xfId="38838" xr:uid="{00000000-0005-0000-0000-00005C980000}"/>
    <cellStyle name="Total 2 3 3 3" xfId="38839" xr:uid="{00000000-0005-0000-0000-00005D980000}"/>
    <cellStyle name="Total 2 3 3 3 2" xfId="38840" xr:uid="{00000000-0005-0000-0000-00005E980000}"/>
    <cellStyle name="Total 2 3 3 3 3" xfId="38841" xr:uid="{00000000-0005-0000-0000-00005F980000}"/>
    <cellStyle name="Total 2 3 3 3 4" xfId="38842" xr:uid="{00000000-0005-0000-0000-000060980000}"/>
    <cellStyle name="Total 2 3 3 3 5" xfId="38843" xr:uid="{00000000-0005-0000-0000-000061980000}"/>
    <cellStyle name="Total 2 3 3 3 6" xfId="38844" xr:uid="{00000000-0005-0000-0000-000062980000}"/>
    <cellStyle name="Total 2 3 3 4" xfId="38845" xr:uid="{00000000-0005-0000-0000-000063980000}"/>
    <cellStyle name="Total 2 3 4" xfId="38846" xr:uid="{00000000-0005-0000-0000-000064980000}"/>
    <cellStyle name="Total 2 3 4 2" xfId="38847" xr:uid="{00000000-0005-0000-0000-000065980000}"/>
    <cellStyle name="Total 2 3 4 2 2" xfId="38848" xr:uid="{00000000-0005-0000-0000-000066980000}"/>
    <cellStyle name="Total 2 3 4 2 3" xfId="38849" xr:uid="{00000000-0005-0000-0000-000067980000}"/>
    <cellStyle name="Total 2 3 4 2 4" xfId="38850" xr:uid="{00000000-0005-0000-0000-000068980000}"/>
    <cellStyle name="Total 2 3 4 2 5" xfId="38851" xr:uid="{00000000-0005-0000-0000-000069980000}"/>
    <cellStyle name="Total 2 3 4 2 6" xfId="38852" xr:uid="{00000000-0005-0000-0000-00006A980000}"/>
    <cellStyle name="Total 2 3 4 3" xfId="38853" xr:uid="{00000000-0005-0000-0000-00006B980000}"/>
    <cellStyle name="Total 2 3 4 4" xfId="38854" xr:uid="{00000000-0005-0000-0000-00006C980000}"/>
    <cellStyle name="Total 2 3 4 5" xfId="38855" xr:uid="{00000000-0005-0000-0000-00006D980000}"/>
    <cellStyle name="Total 2 3 4 6" xfId="38856" xr:uid="{00000000-0005-0000-0000-00006E980000}"/>
    <cellStyle name="Total 2 3 4 7" xfId="38857" xr:uid="{00000000-0005-0000-0000-00006F980000}"/>
    <cellStyle name="Total 2 3 4 8" xfId="38858" xr:uid="{00000000-0005-0000-0000-000070980000}"/>
    <cellStyle name="Total 2 30" xfId="38859" xr:uid="{00000000-0005-0000-0000-000071980000}"/>
    <cellStyle name="Total 2 31" xfId="38860" xr:uid="{00000000-0005-0000-0000-000072980000}"/>
    <cellStyle name="Total 2 32" xfId="38861" xr:uid="{00000000-0005-0000-0000-000073980000}"/>
    <cellStyle name="Total 2 33" xfId="38862" xr:uid="{00000000-0005-0000-0000-000074980000}"/>
    <cellStyle name="Total 2 34" xfId="38863" xr:uid="{00000000-0005-0000-0000-000075980000}"/>
    <cellStyle name="Total 2 35" xfId="38864" xr:uid="{00000000-0005-0000-0000-000076980000}"/>
    <cellStyle name="Total 2 36" xfId="38865" xr:uid="{00000000-0005-0000-0000-000077980000}"/>
    <cellStyle name="Total 2 37" xfId="38866" xr:uid="{00000000-0005-0000-0000-000078980000}"/>
    <cellStyle name="Total 2 38" xfId="38867" xr:uid="{00000000-0005-0000-0000-000079980000}"/>
    <cellStyle name="Total 2 39" xfId="38868" xr:uid="{00000000-0005-0000-0000-00007A980000}"/>
    <cellStyle name="Total 2 4" xfId="38869" xr:uid="{00000000-0005-0000-0000-00007B980000}"/>
    <cellStyle name="Total 2 4 2" xfId="38870" xr:uid="{00000000-0005-0000-0000-00007C980000}"/>
    <cellStyle name="Total 2 4 2 2" xfId="38871" xr:uid="{00000000-0005-0000-0000-00007D980000}"/>
    <cellStyle name="Total 2 4 2 2 2" xfId="38872" xr:uid="{00000000-0005-0000-0000-00007E980000}"/>
    <cellStyle name="Total 2 4 2 2 2 2" xfId="38873" xr:uid="{00000000-0005-0000-0000-00007F980000}"/>
    <cellStyle name="Total 2 4 2 2 2 3" xfId="38874" xr:uid="{00000000-0005-0000-0000-000080980000}"/>
    <cellStyle name="Total 2 4 2 2 2 4" xfId="38875" xr:uid="{00000000-0005-0000-0000-000081980000}"/>
    <cellStyle name="Total 2 4 2 2 2 5" xfId="38876" xr:uid="{00000000-0005-0000-0000-000082980000}"/>
    <cellStyle name="Total 2 4 2 2 2 6" xfId="38877" xr:uid="{00000000-0005-0000-0000-000083980000}"/>
    <cellStyle name="Total 2 4 2 2 3" xfId="38878" xr:uid="{00000000-0005-0000-0000-000084980000}"/>
    <cellStyle name="Total 2 4 2 2 3 2" xfId="38879" xr:uid="{00000000-0005-0000-0000-000085980000}"/>
    <cellStyle name="Total 2 4 2 2 3 3" xfId="38880" xr:uid="{00000000-0005-0000-0000-000086980000}"/>
    <cellStyle name="Total 2 4 2 2 3 4" xfId="38881" xr:uid="{00000000-0005-0000-0000-000087980000}"/>
    <cellStyle name="Total 2 4 2 2 3 5" xfId="38882" xr:uid="{00000000-0005-0000-0000-000088980000}"/>
    <cellStyle name="Total 2 4 2 2 3 6" xfId="38883" xr:uid="{00000000-0005-0000-0000-000089980000}"/>
    <cellStyle name="Total 2 4 2 2 4" xfId="38884" xr:uid="{00000000-0005-0000-0000-00008A980000}"/>
    <cellStyle name="Total 2 4 2 3" xfId="38885" xr:uid="{00000000-0005-0000-0000-00008B980000}"/>
    <cellStyle name="Total 2 4 2 3 2" xfId="38886" xr:uid="{00000000-0005-0000-0000-00008C980000}"/>
    <cellStyle name="Total 2 4 2 3 3" xfId="38887" xr:uid="{00000000-0005-0000-0000-00008D980000}"/>
    <cellStyle name="Total 2 4 2 3 4" xfId="38888" xr:uid="{00000000-0005-0000-0000-00008E980000}"/>
    <cellStyle name="Total 2 4 2 3 5" xfId="38889" xr:uid="{00000000-0005-0000-0000-00008F980000}"/>
    <cellStyle name="Total 2 4 2 3 6" xfId="38890" xr:uid="{00000000-0005-0000-0000-000090980000}"/>
    <cellStyle name="Total 2 4 3" xfId="38891" xr:uid="{00000000-0005-0000-0000-000091980000}"/>
    <cellStyle name="Total 2 4 3 2" xfId="38892" xr:uid="{00000000-0005-0000-0000-000092980000}"/>
    <cellStyle name="Total 2 4 3 2 2" xfId="38893" xr:uid="{00000000-0005-0000-0000-000093980000}"/>
    <cellStyle name="Total 2 4 3 2 3" xfId="38894" xr:uid="{00000000-0005-0000-0000-000094980000}"/>
    <cellStyle name="Total 2 4 3 2 4" xfId="38895" xr:uid="{00000000-0005-0000-0000-000095980000}"/>
    <cellStyle name="Total 2 4 3 2 5" xfId="38896" xr:uid="{00000000-0005-0000-0000-000096980000}"/>
    <cellStyle name="Total 2 4 3 2 6" xfId="38897" xr:uid="{00000000-0005-0000-0000-000097980000}"/>
    <cellStyle name="Total 2 4 3 3" xfId="38898" xr:uid="{00000000-0005-0000-0000-000098980000}"/>
    <cellStyle name="Total 2 4 3 3 2" xfId="38899" xr:uid="{00000000-0005-0000-0000-000099980000}"/>
    <cellStyle name="Total 2 4 3 3 3" xfId="38900" xr:uid="{00000000-0005-0000-0000-00009A980000}"/>
    <cellStyle name="Total 2 4 3 3 4" xfId="38901" xr:uid="{00000000-0005-0000-0000-00009B980000}"/>
    <cellStyle name="Total 2 4 3 3 5" xfId="38902" xr:uid="{00000000-0005-0000-0000-00009C980000}"/>
    <cellStyle name="Total 2 4 3 3 6" xfId="38903" xr:uid="{00000000-0005-0000-0000-00009D980000}"/>
    <cellStyle name="Total 2 4 3 4" xfId="38904" xr:uid="{00000000-0005-0000-0000-00009E980000}"/>
    <cellStyle name="Total 2 4 4" xfId="38905" xr:uid="{00000000-0005-0000-0000-00009F980000}"/>
    <cellStyle name="Total 2 4 4 2" xfId="38906" xr:uid="{00000000-0005-0000-0000-0000A0980000}"/>
    <cellStyle name="Total 2 4 4 2 2" xfId="38907" xr:uid="{00000000-0005-0000-0000-0000A1980000}"/>
    <cellStyle name="Total 2 4 4 2 3" xfId="38908" xr:uid="{00000000-0005-0000-0000-0000A2980000}"/>
    <cellStyle name="Total 2 4 4 2 4" xfId="38909" xr:uid="{00000000-0005-0000-0000-0000A3980000}"/>
    <cellStyle name="Total 2 4 4 2 5" xfId="38910" xr:uid="{00000000-0005-0000-0000-0000A4980000}"/>
    <cellStyle name="Total 2 4 4 2 6" xfId="38911" xr:uid="{00000000-0005-0000-0000-0000A5980000}"/>
    <cellStyle name="Total 2 4 4 3" xfId="38912" xr:uid="{00000000-0005-0000-0000-0000A6980000}"/>
    <cellStyle name="Total 2 4 4 4" xfId="38913" xr:uid="{00000000-0005-0000-0000-0000A7980000}"/>
    <cellStyle name="Total 2 4 4 5" xfId="38914" xr:uid="{00000000-0005-0000-0000-0000A8980000}"/>
    <cellStyle name="Total 2 4 4 6" xfId="38915" xr:uid="{00000000-0005-0000-0000-0000A9980000}"/>
    <cellStyle name="Total 2 4 4 7" xfId="38916" xr:uid="{00000000-0005-0000-0000-0000AA980000}"/>
    <cellStyle name="Total 2 4 4 8" xfId="38917" xr:uid="{00000000-0005-0000-0000-0000AB980000}"/>
    <cellStyle name="Total 2 40" xfId="38918" xr:uid="{00000000-0005-0000-0000-0000AC980000}"/>
    <cellStyle name="Total 2 41" xfId="38919" xr:uid="{00000000-0005-0000-0000-0000AD980000}"/>
    <cellStyle name="Total 2 42" xfId="38920" xr:uid="{00000000-0005-0000-0000-0000AE980000}"/>
    <cellStyle name="Total 2 43" xfId="38921" xr:uid="{00000000-0005-0000-0000-0000AF980000}"/>
    <cellStyle name="Total 2 44" xfId="38922" xr:uid="{00000000-0005-0000-0000-0000B0980000}"/>
    <cellStyle name="Total 2 45" xfId="38923" xr:uid="{00000000-0005-0000-0000-0000B1980000}"/>
    <cellStyle name="Total 2 46" xfId="38924" xr:uid="{00000000-0005-0000-0000-0000B2980000}"/>
    <cellStyle name="Total 2 5" xfId="38925" xr:uid="{00000000-0005-0000-0000-0000B3980000}"/>
    <cellStyle name="Total 2 5 2" xfId="38926" xr:uid="{00000000-0005-0000-0000-0000B4980000}"/>
    <cellStyle name="Total 2 5 2 2" xfId="38927" xr:uid="{00000000-0005-0000-0000-0000B5980000}"/>
    <cellStyle name="Total 2 5 2 2 2" xfId="38928" xr:uid="{00000000-0005-0000-0000-0000B6980000}"/>
    <cellStyle name="Total 2 5 2 2 2 2" xfId="38929" xr:uid="{00000000-0005-0000-0000-0000B7980000}"/>
    <cellStyle name="Total 2 5 2 2 2 3" xfId="38930" xr:uid="{00000000-0005-0000-0000-0000B8980000}"/>
    <cellStyle name="Total 2 5 2 2 2 4" xfId="38931" xr:uid="{00000000-0005-0000-0000-0000B9980000}"/>
    <cellStyle name="Total 2 5 2 2 2 5" xfId="38932" xr:uid="{00000000-0005-0000-0000-0000BA980000}"/>
    <cellStyle name="Total 2 5 2 2 2 6" xfId="38933" xr:uid="{00000000-0005-0000-0000-0000BB980000}"/>
    <cellStyle name="Total 2 5 2 2 3" xfId="38934" xr:uid="{00000000-0005-0000-0000-0000BC980000}"/>
    <cellStyle name="Total 2 5 2 2 3 2" xfId="38935" xr:uid="{00000000-0005-0000-0000-0000BD980000}"/>
    <cellStyle name="Total 2 5 2 2 3 3" xfId="38936" xr:uid="{00000000-0005-0000-0000-0000BE980000}"/>
    <cellStyle name="Total 2 5 2 2 3 4" xfId="38937" xr:uid="{00000000-0005-0000-0000-0000BF980000}"/>
    <cellStyle name="Total 2 5 2 2 3 5" xfId="38938" xr:uid="{00000000-0005-0000-0000-0000C0980000}"/>
    <cellStyle name="Total 2 5 2 2 3 6" xfId="38939" xr:uid="{00000000-0005-0000-0000-0000C1980000}"/>
    <cellStyle name="Total 2 5 2 2 4" xfId="38940" xr:uid="{00000000-0005-0000-0000-0000C2980000}"/>
    <cellStyle name="Total 2 5 2 3" xfId="38941" xr:uid="{00000000-0005-0000-0000-0000C3980000}"/>
    <cellStyle name="Total 2 5 2 3 2" xfId="38942" xr:uid="{00000000-0005-0000-0000-0000C4980000}"/>
    <cellStyle name="Total 2 5 2 3 2 2" xfId="38943" xr:uid="{00000000-0005-0000-0000-0000C5980000}"/>
    <cellStyle name="Total 2 5 2 3 2 3" xfId="38944" xr:uid="{00000000-0005-0000-0000-0000C6980000}"/>
    <cellStyle name="Total 2 5 2 3 2 4" xfId="38945" xr:uid="{00000000-0005-0000-0000-0000C7980000}"/>
    <cellStyle name="Total 2 5 2 3 2 5" xfId="38946" xr:uid="{00000000-0005-0000-0000-0000C8980000}"/>
    <cellStyle name="Total 2 5 2 3 2 6" xfId="38947" xr:uid="{00000000-0005-0000-0000-0000C9980000}"/>
    <cellStyle name="Total 2 5 2 3 3" xfId="38948" xr:uid="{00000000-0005-0000-0000-0000CA980000}"/>
    <cellStyle name="Total 2 5 2 3 4" xfId="38949" xr:uid="{00000000-0005-0000-0000-0000CB980000}"/>
    <cellStyle name="Total 2 5 2 3 5" xfId="38950" xr:uid="{00000000-0005-0000-0000-0000CC980000}"/>
    <cellStyle name="Total 2 5 2 3 6" xfId="38951" xr:uid="{00000000-0005-0000-0000-0000CD980000}"/>
    <cellStyle name="Total 2 5 2 3 7" xfId="38952" xr:uid="{00000000-0005-0000-0000-0000CE980000}"/>
    <cellStyle name="Total 2 5 2 3 8" xfId="38953" xr:uid="{00000000-0005-0000-0000-0000CF980000}"/>
    <cellStyle name="Total 2 5 3" xfId="38954" xr:uid="{00000000-0005-0000-0000-0000D0980000}"/>
    <cellStyle name="Total 2 5 3 2" xfId="38955" xr:uid="{00000000-0005-0000-0000-0000D1980000}"/>
    <cellStyle name="Total 2 5 3 2 2" xfId="38956" xr:uid="{00000000-0005-0000-0000-0000D2980000}"/>
    <cellStyle name="Total 2 5 3 2 3" xfId="38957" xr:uid="{00000000-0005-0000-0000-0000D3980000}"/>
    <cellStyle name="Total 2 5 3 2 4" xfId="38958" xr:uid="{00000000-0005-0000-0000-0000D4980000}"/>
    <cellStyle name="Total 2 5 3 2 5" xfId="38959" xr:uid="{00000000-0005-0000-0000-0000D5980000}"/>
    <cellStyle name="Total 2 5 3 2 6" xfId="38960" xr:uid="{00000000-0005-0000-0000-0000D6980000}"/>
    <cellStyle name="Total 2 5 3 3" xfId="38961" xr:uid="{00000000-0005-0000-0000-0000D7980000}"/>
    <cellStyle name="Total 2 5 3 3 2" xfId="38962" xr:uid="{00000000-0005-0000-0000-0000D8980000}"/>
    <cellStyle name="Total 2 5 3 3 3" xfId="38963" xr:uid="{00000000-0005-0000-0000-0000D9980000}"/>
    <cellStyle name="Total 2 5 3 3 4" xfId="38964" xr:uid="{00000000-0005-0000-0000-0000DA980000}"/>
    <cellStyle name="Total 2 5 3 3 5" xfId="38965" xr:uid="{00000000-0005-0000-0000-0000DB980000}"/>
    <cellStyle name="Total 2 5 3 3 6" xfId="38966" xr:uid="{00000000-0005-0000-0000-0000DC980000}"/>
    <cellStyle name="Total 2 5 3 4" xfId="38967" xr:uid="{00000000-0005-0000-0000-0000DD980000}"/>
    <cellStyle name="Total 2 5 4" xfId="38968" xr:uid="{00000000-0005-0000-0000-0000DE980000}"/>
    <cellStyle name="Total 2 5 4 2" xfId="38969" xr:uid="{00000000-0005-0000-0000-0000DF980000}"/>
    <cellStyle name="Total 2 5 4 2 2" xfId="38970" xr:uid="{00000000-0005-0000-0000-0000E0980000}"/>
    <cellStyle name="Total 2 5 4 2 3" xfId="38971" xr:uid="{00000000-0005-0000-0000-0000E1980000}"/>
    <cellStyle name="Total 2 5 4 2 4" xfId="38972" xr:uid="{00000000-0005-0000-0000-0000E2980000}"/>
    <cellStyle name="Total 2 5 4 2 5" xfId="38973" xr:uid="{00000000-0005-0000-0000-0000E3980000}"/>
    <cellStyle name="Total 2 5 4 2 6" xfId="38974" xr:uid="{00000000-0005-0000-0000-0000E4980000}"/>
    <cellStyle name="Total 2 5 4 3" xfId="38975" xr:uid="{00000000-0005-0000-0000-0000E5980000}"/>
    <cellStyle name="Total 2 5 4 4" xfId="38976" xr:uid="{00000000-0005-0000-0000-0000E6980000}"/>
    <cellStyle name="Total 2 5 4 5" xfId="38977" xr:uid="{00000000-0005-0000-0000-0000E7980000}"/>
    <cellStyle name="Total 2 5 4 6" xfId="38978" xr:uid="{00000000-0005-0000-0000-0000E8980000}"/>
    <cellStyle name="Total 2 5 4 7" xfId="38979" xr:uid="{00000000-0005-0000-0000-0000E9980000}"/>
    <cellStyle name="Total 2 5 4 8" xfId="38980" xr:uid="{00000000-0005-0000-0000-0000EA980000}"/>
    <cellStyle name="Total 2 6" xfId="38981" xr:uid="{00000000-0005-0000-0000-0000EB980000}"/>
    <cellStyle name="Total 2 6 2" xfId="38982" xr:uid="{00000000-0005-0000-0000-0000EC980000}"/>
    <cellStyle name="Total 2 6 2 2" xfId="38983" xr:uid="{00000000-0005-0000-0000-0000ED980000}"/>
    <cellStyle name="Total 2 6 2 2 2" xfId="38984" xr:uid="{00000000-0005-0000-0000-0000EE980000}"/>
    <cellStyle name="Total 2 6 2 2 3" xfId="38985" xr:uid="{00000000-0005-0000-0000-0000EF980000}"/>
    <cellStyle name="Total 2 6 2 2 4" xfId="38986" xr:uid="{00000000-0005-0000-0000-0000F0980000}"/>
    <cellStyle name="Total 2 6 2 2 5" xfId="38987" xr:uid="{00000000-0005-0000-0000-0000F1980000}"/>
    <cellStyle name="Total 2 6 2 2 6" xfId="38988" xr:uid="{00000000-0005-0000-0000-0000F2980000}"/>
    <cellStyle name="Total 2 6 2 3" xfId="38989" xr:uid="{00000000-0005-0000-0000-0000F3980000}"/>
    <cellStyle name="Total 2 6 2 3 2" xfId="38990" xr:uid="{00000000-0005-0000-0000-0000F4980000}"/>
    <cellStyle name="Total 2 6 2 3 3" xfId="38991" xr:uid="{00000000-0005-0000-0000-0000F5980000}"/>
    <cellStyle name="Total 2 6 2 3 4" xfId="38992" xr:uid="{00000000-0005-0000-0000-0000F6980000}"/>
    <cellStyle name="Total 2 6 2 3 5" xfId="38993" xr:uid="{00000000-0005-0000-0000-0000F7980000}"/>
    <cellStyle name="Total 2 6 2 3 6" xfId="38994" xr:uid="{00000000-0005-0000-0000-0000F8980000}"/>
    <cellStyle name="Total 2 6 2 4" xfId="38995" xr:uid="{00000000-0005-0000-0000-0000F9980000}"/>
    <cellStyle name="Total 2 6 3" xfId="38996" xr:uid="{00000000-0005-0000-0000-0000FA980000}"/>
    <cellStyle name="Total 2 6 3 2" xfId="38997" xr:uid="{00000000-0005-0000-0000-0000FB980000}"/>
    <cellStyle name="Total 2 6 3 2 2" xfId="38998" xr:uid="{00000000-0005-0000-0000-0000FC980000}"/>
    <cellStyle name="Total 2 6 3 2 3" xfId="38999" xr:uid="{00000000-0005-0000-0000-0000FD980000}"/>
    <cellStyle name="Total 2 6 3 2 4" xfId="39000" xr:uid="{00000000-0005-0000-0000-0000FE980000}"/>
    <cellStyle name="Total 2 6 3 2 5" xfId="39001" xr:uid="{00000000-0005-0000-0000-0000FF980000}"/>
    <cellStyle name="Total 2 6 3 2 6" xfId="39002" xr:uid="{00000000-0005-0000-0000-000000990000}"/>
    <cellStyle name="Total 2 6 3 3" xfId="39003" xr:uid="{00000000-0005-0000-0000-000001990000}"/>
    <cellStyle name="Total 2 6 3 4" xfId="39004" xr:uid="{00000000-0005-0000-0000-000002990000}"/>
    <cellStyle name="Total 2 6 3 5" xfId="39005" xr:uid="{00000000-0005-0000-0000-000003990000}"/>
    <cellStyle name="Total 2 6 3 6" xfId="39006" xr:uid="{00000000-0005-0000-0000-000004990000}"/>
    <cellStyle name="Total 2 6 3 7" xfId="39007" xr:uid="{00000000-0005-0000-0000-000005990000}"/>
    <cellStyle name="Total 2 6 3 8" xfId="39008" xr:uid="{00000000-0005-0000-0000-000006990000}"/>
    <cellStyle name="Total 2 7" xfId="39009" xr:uid="{00000000-0005-0000-0000-000007990000}"/>
    <cellStyle name="Total 2 7 2" xfId="39010" xr:uid="{00000000-0005-0000-0000-000008990000}"/>
    <cellStyle name="Total 2 7 3" xfId="39011" xr:uid="{00000000-0005-0000-0000-000009990000}"/>
    <cellStyle name="Total 2 7 4" xfId="39012" xr:uid="{00000000-0005-0000-0000-00000A990000}"/>
    <cellStyle name="Total 2 7 5" xfId="39013" xr:uid="{00000000-0005-0000-0000-00000B990000}"/>
    <cellStyle name="Total 2 7 6" xfId="39014" xr:uid="{00000000-0005-0000-0000-00000C990000}"/>
    <cellStyle name="Total 2 7 7" xfId="39015" xr:uid="{00000000-0005-0000-0000-00000D990000}"/>
    <cellStyle name="Total 2 8" xfId="39016" xr:uid="{00000000-0005-0000-0000-00000E990000}"/>
    <cellStyle name="Total 2 9" xfId="39017" xr:uid="{00000000-0005-0000-0000-00000F990000}"/>
    <cellStyle name="Total 2_Curva ABC" xfId="39018" xr:uid="{00000000-0005-0000-0000-000010990000}"/>
    <cellStyle name="Total 3" xfId="39019" xr:uid="{00000000-0005-0000-0000-000011990000}"/>
    <cellStyle name="Total 3 2" xfId="39020" xr:uid="{00000000-0005-0000-0000-000012990000}"/>
    <cellStyle name="Total 3 2 2" xfId="39021" xr:uid="{00000000-0005-0000-0000-000013990000}"/>
    <cellStyle name="Total 3 2 2 2" xfId="39022" xr:uid="{00000000-0005-0000-0000-000014990000}"/>
    <cellStyle name="Total 3 2 2 2 2" xfId="39023" xr:uid="{00000000-0005-0000-0000-000015990000}"/>
    <cellStyle name="Total 3 2 2 2 2 2" xfId="39024" xr:uid="{00000000-0005-0000-0000-000016990000}"/>
    <cellStyle name="Total 3 2 2 2 2 3" xfId="39025" xr:uid="{00000000-0005-0000-0000-000017990000}"/>
    <cellStyle name="Total 3 2 2 2 2 4" xfId="39026" xr:uid="{00000000-0005-0000-0000-000018990000}"/>
    <cellStyle name="Total 3 2 2 2 2 5" xfId="39027" xr:uid="{00000000-0005-0000-0000-000019990000}"/>
    <cellStyle name="Total 3 2 2 2 2 6" xfId="39028" xr:uid="{00000000-0005-0000-0000-00001A990000}"/>
    <cellStyle name="Total 3 2 2 2 3" xfId="39029" xr:uid="{00000000-0005-0000-0000-00001B990000}"/>
    <cellStyle name="Total 3 2 2 2 3 2" xfId="39030" xr:uid="{00000000-0005-0000-0000-00001C990000}"/>
    <cellStyle name="Total 3 2 2 2 3 3" xfId="39031" xr:uid="{00000000-0005-0000-0000-00001D990000}"/>
    <cellStyle name="Total 3 2 2 2 3 4" xfId="39032" xr:uid="{00000000-0005-0000-0000-00001E990000}"/>
    <cellStyle name="Total 3 2 2 2 3 5" xfId="39033" xr:uid="{00000000-0005-0000-0000-00001F990000}"/>
    <cellStyle name="Total 3 2 2 2 3 6" xfId="39034" xr:uid="{00000000-0005-0000-0000-000020990000}"/>
    <cellStyle name="Total 3 2 2 2 4" xfId="39035" xr:uid="{00000000-0005-0000-0000-000021990000}"/>
    <cellStyle name="Total 3 2 2 3" xfId="39036" xr:uid="{00000000-0005-0000-0000-000022990000}"/>
    <cellStyle name="Total 3 2 2 3 2" xfId="39037" xr:uid="{00000000-0005-0000-0000-000023990000}"/>
    <cellStyle name="Total 3 2 2 3 3" xfId="39038" xr:uid="{00000000-0005-0000-0000-000024990000}"/>
    <cellStyle name="Total 3 2 2 3 4" xfId="39039" xr:uid="{00000000-0005-0000-0000-000025990000}"/>
    <cellStyle name="Total 3 2 2 3 5" xfId="39040" xr:uid="{00000000-0005-0000-0000-000026990000}"/>
    <cellStyle name="Total 3 2 2 3 6" xfId="39041" xr:uid="{00000000-0005-0000-0000-000027990000}"/>
    <cellStyle name="Total 3 2 3" xfId="39042" xr:uid="{00000000-0005-0000-0000-000028990000}"/>
    <cellStyle name="Total 3 2 3 2" xfId="39043" xr:uid="{00000000-0005-0000-0000-000029990000}"/>
    <cellStyle name="Total 3 2 3 2 2" xfId="39044" xr:uid="{00000000-0005-0000-0000-00002A990000}"/>
    <cellStyle name="Total 3 2 3 2 3" xfId="39045" xr:uid="{00000000-0005-0000-0000-00002B990000}"/>
    <cellStyle name="Total 3 2 3 2 4" xfId="39046" xr:uid="{00000000-0005-0000-0000-00002C990000}"/>
    <cellStyle name="Total 3 2 3 2 5" xfId="39047" xr:uid="{00000000-0005-0000-0000-00002D990000}"/>
    <cellStyle name="Total 3 2 3 2 6" xfId="39048" xr:uid="{00000000-0005-0000-0000-00002E990000}"/>
    <cellStyle name="Total 3 2 3 3" xfId="39049" xr:uid="{00000000-0005-0000-0000-00002F990000}"/>
    <cellStyle name="Total 3 2 3 3 2" xfId="39050" xr:uid="{00000000-0005-0000-0000-000030990000}"/>
    <cellStyle name="Total 3 2 3 3 3" xfId="39051" xr:uid="{00000000-0005-0000-0000-000031990000}"/>
    <cellStyle name="Total 3 2 3 3 4" xfId="39052" xr:uid="{00000000-0005-0000-0000-000032990000}"/>
    <cellStyle name="Total 3 2 3 3 5" xfId="39053" xr:uid="{00000000-0005-0000-0000-000033990000}"/>
    <cellStyle name="Total 3 2 3 3 6" xfId="39054" xr:uid="{00000000-0005-0000-0000-000034990000}"/>
    <cellStyle name="Total 3 2 3 4" xfId="39055" xr:uid="{00000000-0005-0000-0000-000035990000}"/>
    <cellStyle name="Total 3 2 4" xfId="39056" xr:uid="{00000000-0005-0000-0000-000036990000}"/>
    <cellStyle name="Total 3 2 4 2" xfId="39057" xr:uid="{00000000-0005-0000-0000-000037990000}"/>
    <cellStyle name="Total 3 2 4 2 2" xfId="39058" xr:uid="{00000000-0005-0000-0000-000038990000}"/>
    <cellStyle name="Total 3 2 4 2 3" xfId="39059" xr:uid="{00000000-0005-0000-0000-000039990000}"/>
    <cellStyle name="Total 3 2 4 2 4" xfId="39060" xr:uid="{00000000-0005-0000-0000-00003A990000}"/>
    <cellStyle name="Total 3 2 4 2 5" xfId="39061" xr:uid="{00000000-0005-0000-0000-00003B990000}"/>
    <cellStyle name="Total 3 2 4 2 6" xfId="39062" xr:uid="{00000000-0005-0000-0000-00003C990000}"/>
    <cellStyle name="Total 3 2 4 3" xfId="39063" xr:uid="{00000000-0005-0000-0000-00003D990000}"/>
    <cellStyle name="Total 3 2 4 4" xfId="39064" xr:uid="{00000000-0005-0000-0000-00003E990000}"/>
    <cellStyle name="Total 3 2 4 5" xfId="39065" xr:uid="{00000000-0005-0000-0000-00003F990000}"/>
    <cellStyle name="Total 3 2 4 6" xfId="39066" xr:uid="{00000000-0005-0000-0000-000040990000}"/>
    <cellStyle name="Total 3 2 4 7" xfId="39067" xr:uid="{00000000-0005-0000-0000-000041990000}"/>
    <cellStyle name="Total 3 2 4 8" xfId="39068" xr:uid="{00000000-0005-0000-0000-000042990000}"/>
    <cellStyle name="Total 3 3" xfId="39069" xr:uid="{00000000-0005-0000-0000-000043990000}"/>
    <cellStyle name="Total 3 3 2" xfId="39070" xr:uid="{00000000-0005-0000-0000-000044990000}"/>
    <cellStyle name="Total 3 3 2 2" xfId="39071" xr:uid="{00000000-0005-0000-0000-000045990000}"/>
    <cellStyle name="Total 3 3 2 2 2" xfId="39072" xr:uid="{00000000-0005-0000-0000-000046990000}"/>
    <cellStyle name="Total 3 3 2 2 3" xfId="39073" xr:uid="{00000000-0005-0000-0000-000047990000}"/>
    <cellStyle name="Total 3 3 2 2 4" xfId="39074" xr:uid="{00000000-0005-0000-0000-000048990000}"/>
    <cellStyle name="Total 3 3 2 2 5" xfId="39075" xr:uid="{00000000-0005-0000-0000-000049990000}"/>
    <cellStyle name="Total 3 3 2 2 6" xfId="39076" xr:uid="{00000000-0005-0000-0000-00004A990000}"/>
    <cellStyle name="Total 3 3 2 3" xfId="39077" xr:uid="{00000000-0005-0000-0000-00004B990000}"/>
    <cellStyle name="Total 3 3 2 3 2" xfId="39078" xr:uid="{00000000-0005-0000-0000-00004C990000}"/>
    <cellStyle name="Total 3 3 2 3 3" xfId="39079" xr:uid="{00000000-0005-0000-0000-00004D990000}"/>
    <cellStyle name="Total 3 3 2 3 4" xfId="39080" xr:uid="{00000000-0005-0000-0000-00004E990000}"/>
    <cellStyle name="Total 3 3 2 3 5" xfId="39081" xr:uid="{00000000-0005-0000-0000-00004F990000}"/>
    <cellStyle name="Total 3 3 2 3 6" xfId="39082" xr:uid="{00000000-0005-0000-0000-000050990000}"/>
    <cellStyle name="Total 3 3 2 4" xfId="39083" xr:uid="{00000000-0005-0000-0000-000051990000}"/>
    <cellStyle name="Total 3 3 3" xfId="39084" xr:uid="{00000000-0005-0000-0000-000052990000}"/>
    <cellStyle name="Total 3 3 3 2" xfId="39085" xr:uid="{00000000-0005-0000-0000-000053990000}"/>
    <cellStyle name="Total 3 3 3 2 2" xfId="39086" xr:uid="{00000000-0005-0000-0000-000054990000}"/>
    <cellStyle name="Total 3 3 3 2 3" xfId="39087" xr:uid="{00000000-0005-0000-0000-000055990000}"/>
    <cellStyle name="Total 3 3 3 2 4" xfId="39088" xr:uid="{00000000-0005-0000-0000-000056990000}"/>
    <cellStyle name="Total 3 3 3 2 5" xfId="39089" xr:uid="{00000000-0005-0000-0000-000057990000}"/>
    <cellStyle name="Total 3 3 3 2 6" xfId="39090" xr:uid="{00000000-0005-0000-0000-000058990000}"/>
    <cellStyle name="Total 3 3 3 3" xfId="39091" xr:uid="{00000000-0005-0000-0000-000059990000}"/>
    <cellStyle name="Total 3 3 3 4" xfId="39092" xr:uid="{00000000-0005-0000-0000-00005A990000}"/>
    <cellStyle name="Total 3 3 3 5" xfId="39093" xr:uid="{00000000-0005-0000-0000-00005B990000}"/>
    <cellStyle name="Total 3 3 3 6" xfId="39094" xr:uid="{00000000-0005-0000-0000-00005C990000}"/>
    <cellStyle name="Total 3 3 3 7" xfId="39095" xr:uid="{00000000-0005-0000-0000-00005D990000}"/>
    <cellStyle name="Total 3 3 3 8" xfId="39096" xr:uid="{00000000-0005-0000-0000-00005E990000}"/>
    <cellStyle name="Total 3 4" xfId="39097" xr:uid="{00000000-0005-0000-0000-00005F990000}"/>
    <cellStyle name="Total 3 4 2" xfId="39098" xr:uid="{00000000-0005-0000-0000-000060990000}"/>
    <cellStyle name="Total 3 4 3" xfId="39099" xr:uid="{00000000-0005-0000-0000-000061990000}"/>
    <cellStyle name="Total 3 4 4" xfId="39100" xr:uid="{00000000-0005-0000-0000-000062990000}"/>
    <cellStyle name="Total 3 4 5" xfId="39101" xr:uid="{00000000-0005-0000-0000-000063990000}"/>
    <cellStyle name="Total 3 4 6" xfId="39102" xr:uid="{00000000-0005-0000-0000-000064990000}"/>
    <cellStyle name="Total 3 4 7" xfId="39103" xr:uid="{00000000-0005-0000-0000-000065990000}"/>
    <cellStyle name="Total 3 5" xfId="39104" xr:uid="{00000000-0005-0000-0000-000066990000}"/>
    <cellStyle name="Total 3 5 2" xfId="39105" xr:uid="{00000000-0005-0000-0000-000067990000}"/>
    <cellStyle name="Total 3 5 3" xfId="39106" xr:uid="{00000000-0005-0000-0000-000068990000}"/>
    <cellStyle name="Total 3 5 4" xfId="39107" xr:uid="{00000000-0005-0000-0000-000069990000}"/>
    <cellStyle name="Total 3 5 5" xfId="39108" xr:uid="{00000000-0005-0000-0000-00006A990000}"/>
    <cellStyle name="Total 3 5 6" xfId="39109" xr:uid="{00000000-0005-0000-0000-00006B990000}"/>
    <cellStyle name="Total 3 5 7" xfId="39110" xr:uid="{00000000-0005-0000-0000-00006C990000}"/>
    <cellStyle name="Total 4" xfId="39111" xr:uid="{00000000-0005-0000-0000-00006D990000}"/>
    <cellStyle name="Total 4 2" xfId="39112" xr:uid="{00000000-0005-0000-0000-00006E990000}"/>
    <cellStyle name="Total 4 2 2" xfId="39113" xr:uid="{00000000-0005-0000-0000-00006F990000}"/>
    <cellStyle name="Total 4 2 3" xfId="39114" xr:uid="{00000000-0005-0000-0000-000070990000}"/>
    <cellStyle name="Total 4 2 4" xfId="39115" xr:uid="{00000000-0005-0000-0000-000071990000}"/>
    <cellStyle name="Total 4 2 5" xfId="39116" xr:uid="{00000000-0005-0000-0000-000072990000}"/>
    <cellStyle name="Total 4 2 6" xfId="39117" xr:uid="{00000000-0005-0000-0000-000073990000}"/>
    <cellStyle name="Total 5" xfId="43957" xr:uid="{00000000-0005-0000-0000-000074990000}"/>
    <cellStyle name="Vírgula" xfId="1" builtinId="3"/>
    <cellStyle name="Vírgula 10" xfId="9" xr:uid="{00000000-0005-0000-0000-000076990000}"/>
    <cellStyle name="Vírgula 10 2" xfId="39119" xr:uid="{00000000-0005-0000-0000-000077990000}"/>
    <cellStyle name="Vírgula 10 2 2" xfId="39120" xr:uid="{00000000-0005-0000-0000-000078990000}"/>
    <cellStyle name="Vírgula 10 3" xfId="39121" xr:uid="{00000000-0005-0000-0000-000079990000}"/>
    <cellStyle name="Vírgula 10 3 2" xfId="39122" xr:uid="{00000000-0005-0000-0000-00007A990000}"/>
    <cellStyle name="Vírgula 10 3 2 2" xfId="39123" xr:uid="{00000000-0005-0000-0000-00007B990000}"/>
    <cellStyle name="Vírgula 10 3 3" xfId="39124" xr:uid="{00000000-0005-0000-0000-00007C990000}"/>
    <cellStyle name="Vírgula 10 4" xfId="39125" xr:uid="{00000000-0005-0000-0000-00007D990000}"/>
    <cellStyle name="Vírgula 10 5" xfId="39126" xr:uid="{00000000-0005-0000-0000-00007E990000}"/>
    <cellStyle name="Vírgula 10 6" xfId="39118" xr:uid="{00000000-0005-0000-0000-00007F990000}"/>
    <cellStyle name="Vírgula 10 7" xfId="44025" xr:uid="{00000000-0005-0000-0000-000080990000}"/>
    <cellStyle name="Vírgula 11" xfId="39127" xr:uid="{00000000-0005-0000-0000-000081990000}"/>
    <cellStyle name="Vírgula 11 2" xfId="39128" xr:uid="{00000000-0005-0000-0000-000082990000}"/>
    <cellStyle name="Vírgula 11 3" xfId="39129" xr:uid="{00000000-0005-0000-0000-000083990000}"/>
    <cellStyle name="Vírgula 12" xfId="39130" xr:uid="{00000000-0005-0000-0000-000084990000}"/>
    <cellStyle name="Vírgula 12 2" xfId="39131" xr:uid="{00000000-0005-0000-0000-000085990000}"/>
    <cellStyle name="Vírgula 12 2 2" xfId="39132" xr:uid="{00000000-0005-0000-0000-000086990000}"/>
    <cellStyle name="Vírgula 12 2 3" xfId="39133" xr:uid="{00000000-0005-0000-0000-000087990000}"/>
    <cellStyle name="Vírgula 12 3" xfId="39134" xr:uid="{00000000-0005-0000-0000-000088990000}"/>
    <cellStyle name="Vírgula 13" xfId="39135" xr:uid="{00000000-0005-0000-0000-000089990000}"/>
    <cellStyle name="Vírgula 13 2" xfId="39136" xr:uid="{00000000-0005-0000-0000-00008A990000}"/>
    <cellStyle name="Vírgula 13 3" xfId="39137" xr:uid="{00000000-0005-0000-0000-00008B990000}"/>
    <cellStyle name="Vírgula 13 3 10" xfId="39138" xr:uid="{00000000-0005-0000-0000-00008C990000}"/>
    <cellStyle name="Vírgula 13 3 2" xfId="39139" xr:uid="{00000000-0005-0000-0000-00008D990000}"/>
    <cellStyle name="Vírgula 13 3 2 2" xfId="39140" xr:uid="{00000000-0005-0000-0000-00008E990000}"/>
    <cellStyle name="Vírgula 13 3 2 2 2" xfId="39141" xr:uid="{00000000-0005-0000-0000-00008F990000}"/>
    <cellStyle name="Vírgula 13 3 2 2 2 2" xfId="39142" xr:uid="{00000000-0005-0000-0000-000090990000}"/>
    <cellStyle name="Vírgula 13 3 2 2 2 3" xfId="39143" xr:uid="{00000000-0005-0000-0000-000091990000}"/>
    <cellStyle name="Vírgula 13 3 2 2 3" xfId="39144" xr:uid="{00000000-0005-0000-0000-000092990000}"/>
    <cellStyle name="Vírgula 13 3 2 2 4" xfId="39145" xr:uid="{00000000-0005-0000-0000-000093990000}"/>
    <cellStyle name="Vírgula 13 3 2 3" xfId="39146" xr:uid="{00000000-0005-0000-0000-000094990000}"/>
    <cellStyle name="Vírgula 13 3 2 3 2" xfId="39147" xr:uid="{00000000-0005-0000-0000-000095990000}"/>
    <cellStyle name="Vírgula 13 3 2 3 2 2" xfId="39148" xr:uid="{00000000-0005-0000-0000-000096990000}"/>
    <cellStyle name="Vírgula 13 3 2 3 2 3" xfId="39149" xr:uid="{00000000-0005-0000-0000-000097990000}"/>
    <cellStyle name="Vírgula 13 3 2 3 3" xfId="39150" xr:uid="{00000000-0005-0000-0000-000098990000}"/>
    <cellStyle name="Vírgula 13 3 2 3 4" xfId="39151" xr:uid="{00000000-0005-0000-0000-000099990000}"/>
    <cellStyle name="Vírgula 13 3 2 4" xfId="39152" xr:uid="{00000000-0005-0000-0000-00009A990000}"/>
    <cellStyle name="Vírgula 13 3 2 4 2" xfId="39153" xr:uid="{00000000-0005-0000-0000-00009B990000}"/>
    <cellStyle name="Vírgula 13 3 2 4 2 2" xfId="39154" xr:uid="{00000000-0005-0000-0000-00009C990000}"/>
    <cellStyle name="Vírgula 13 3 2 4 2 3" xfId="39155" xr:uid="{00000000-0005-0000-0000-00009D990000}"/>
    <cellStyle name="Vírgula 13 3 2 4 3" xfId="39156" xr:uid="{00000000-0005-0000-0000-00009E990000}"/>
    <cellStyle name="Vírgula 13 3 2 4 4" xfId="39157" xr:uid="{00000000-0005-0000-0000-00009F990000}"/>
    <cellStyle name="Vírgula 13 3 2 5" xfId="39158" xr:uid="{00000000-0005-0000-0000-0000A0990000}"/>
    <cellStyle name="Vírgula 13 3 2 5 2" xfId="39159" xr:uid="{00000000-0005-0000-0000-0000A1990000}"/>
    <cellStyle name="Vírgula 13 3 2 5 3" xfId="39160" xr:uid="{00000000-0005-0000-0000-0000A2990000}"/>
    <cellStyle name="Vírgula 13 3 2 6" xfId="39161" xr:uid="{00000000-0005-0000-0000-0000A3990000}"/>
    <cellStyle name="Vírgula 13 3 2 7" xfId="39162" xr:uid="{00000000-0005-0000-0000-0000A4990000}"/>
    <cellStyle name="Vírgula 13 3 3" xfId="39163" xr:uid="{00000000-0005-0000-0000-0000A5990000}"/>
    <cellStyle name="Vírgula 13 3 4" xfId="39164" xr:uid="{00000000-0005-0000-0000-0000A6990000}"/>
    <cellStyle name="Vírgula 13 3 4 2" xfId="39165" xr:uid="{00000000-0005-0000-0000-0000A7990000}"/>
    <cellStyle name="Vírgula 13 3 4 2 2" xfId="39166" xr:uid="{00000000-0005-0000-0000-0000A8990000}"/>
    <cellStyle name="Vírgula 13 3 4 2 3" xfId="39167" xr:uid="{00000000-0005-0000-0000-0000A9990000}"/>
    <cellStyle name="Vírgula 13 3 4 3" xfId="39168" xr:uid="{00000000-0005-0000-0000-0000AA990000}"/>
    <cellStyle name="Vírgula 13 3 4 4" xfId="39169" xr:uid="{00000000-0005-0000-0000-0000AB990000}"/>
    <cellStyle name="Vírgula 13 3 5" xfId="39170" xr:uid="{00000000-0005-0000-0000-0000AC990000}"/>
    <cellStyle name="Vírgula 13 3 5 2" xfId="39171" xr:uid="{00000000-0005-0000-0000-0000AD990000}"/>
    <cellStyle name="Vírgula 13 3 5 2 2" xfId="39172" xr:uid="{00000000-0005-0000-0000-0000AE990000}"/>
    <cellStyle name="Vírgula 13 3 5 2 3" xfId="39173" xr:uid="{00000000-0005-0000-0000-0000AF990000}"/>
    <cellStyle name="Vírgula 13 3 5 3" xfId="39174" xr:uid="{00000000-0005-0000-0000-0000B0990000}"/>
    <cellStyle name="Vírgula 13 3 5 4" xfId="39175" xr:uid="{00000000-0005-0000-0000-0000B1990000}"/>
    <cellStyle name="Vírgula 13 3 6" xfId="39176" xr:uid="{00000000-0005-0000-0000-0000B2990000}"/>
    <cellStyle name="Vírgula 13 3 6 2" xfId="39177" xr:uid="{00000000-0005-0000-0000-0000B3990000}"/>
    <cellStyle name="Vírgula 13 3 6 2 2" xfId="39178" xr:uid="{00000000-0005-0000-0000-0000B4990000}"/>
    <cellStyle name="Vírgula 13 3 6 2 3" xfId="39179" xr:uid="{00000000-0005-0000-0000-0000B5990000}"/>
    <cellStyle name="Vírgula 13 3 6 3" xfId="39180" xr:uid="{00000000-0005-0000-0000-0000B6990000}"/>
    <cellStyle name="Vírgula 13 3 6 4" xfId="39181" xr:uid="{00000000-0005-0000-0000-0000B7990000}"/>
    <cellStyle name="Vírgula 13 3 7" xfId="39182" xr:uid="{00000000-0005-0000-0000-0000B8990000}"/>
    <cellStyle name="Vírgula 13 3 7 2" xfId="39183" xr:uid="{00000000-0005-0000-0000-0000B9990000}"/>
    <cellStyle name="Vírgula 13 3 7 3" xfId="39184" xr:uid="{00000000-0005-0000-0000-0000BA990000}"/>
    <cellStyle name="Vírgula 13 3 8" xfId="39185" xr:uid="{00000000-0005-0000-0000-0000BB990000}"/>
    <cellStyle name="Vírgula 13 3 9" xfId="39186" xr:uid="{00000000-0005-0000-0000-0000BC990000}"/>
    <cellStyle name="Vírgula 13 4" xfId="39187" xr:uid="{00000000-0005-0000-0000-0000BD990000}"/>
    <cellStyle name="Vírgula 13 4 10" xfId="39188" xr:uid="{00000000-0005-0000-0000-0000BE990000}"/>
    <cellStyle name="Vírgula 13 4 2" xfId="39189" xr:uid="{00000000-0005-0000-0000-0000BF990000}"/>
    <cellStyle name="Vírgula 13 4 2 2" xfId="39190" xr:uid="{00000000-0005-0000-0000-0000C0990000}"/>
    <cellStyle name="Vírgula 13 4 2 2 2" xfId="39191" xr:uid="{00000000-0005-0000-0000-0000C1990000}"/>
    <cellStyle name="Vírgula 13 4 2 2 2 2" xfId="39192" xr:uid="{00000000-0005-0000-0000-0000C2990000}"/>
    <cellStyle name="Vírgula 13 4 2 2 2 3" xfId="39193" xr:uid="{00000000-0005-0000-0000-0000C3990000}"/>
    <cellStyle name="Vírgula 13 4 2 2 3" xfId="39194" xr:uid="{00000000-0005-0000-0000-0000C4990000}"/>
    <cellStyle name="Vírgula 13 4 2 2 4" xfId="39195" xr:uid="{00000000-0005-0000-0000-0000C5990000}"/>
    <cellStyle name="Vírgula 13 4 2 3" xfId="39196" xr:uid="{00000000-0005-0000-0000-0000C6990000}"/>
    <cellStyle name="Vírgula 13 4 2 3 2" xfId="39197" xr:uid="{00000000-0005-0000-0000-0000C7990000}"/>
    <cellStyle name="Vírgula 13 4 2 3 2 2" xfId="39198" xr:uid="{00000000-0005-0000-0000-0000C8990000}"/>
    <cellStyle name="Vírgula 13 4 2 3 2 3" xfId="39199" xr:uid="{00000000-0005-0000-0000-0000C9990000}"/>
    <cellStyle name="Vírgula 13 4 2 3 3" xfId="39200" xr:uid="{00000000-0005-0000-0000-0000CA990000}"/>
    <cellStyle name="Vírgula 13 4 2 3 4" xfId="39201" xr:uid="{00000000-0005-0000-0000-0000CB990000}"/>
    <cellStyle name="Vírgula 13 4 2 4" xfId="39202" xr:uid="{00000000-0005-0000-0000-0000CC990000}"/>
    <cellStyle name="Vírgula 13 4 2 4 2" xfId="39203" xr:uid="{00000000-0005-0000-0000-0000CD990000}"/>
    <cellStyle name="Vírgula 13 4 2 4 2 2" xfId="39204" xr:uid="{00000000-0005-0000-0000-0000CE990000}"/>
    <cellStyle name="Vírgula 13 4 2 4 2 3" xfId="39205" xr:uid="{00000000-0005-0000-0000-0000CF990000}"/>
    <cellStyle name="Vírgula 13 4 2 4 3" xfId="39206" xr:uid="{00000000-0005-0000-0000-0000D0990000}"/>
    <cellStyle name="Vírgula 13 4 2 4 4" xfId="39207" xr:uid="{00000000-0005-0000-0000-0000D1990000}"/>
    <cellStyle name="Vírgula 13 4 2 5" xfId="39208" xr:uid="{00000000-0005-0000-0000-0000D2990000}"/>
    <cellStyle name="Vírgula 13 4 2 5 2" xfId="39209" xr:uid="{00000000-0005-0000-0000-0000D3990000}"/>
    <cellStyle name="Vírgula 13 4 2 5 3" xfId="39210" xr:uid="{00000000-0005-0000-0000-0000D4990000}"/>
    <cellStyle name="Vírgula 13 4 2 6" xfId="39211" xr:uid="{00000000-0005-0000-0000-0000D5990000}"/>
    <cellStyle name="Vírgula 13 4 2 7" xfId="39212" xr:uid="{00000000-0005-0000-0000-0000D6990000}"/>
    <cellStyle name="Vírgula 13 4 3" xfId="39213" xr:uid="{00000000-0005-0000-0000-0000D7990000}"/>
    <cellStyle name="Vírgula 13 4 3 2" xfId="39214" xr:uid="{00000000-0005-0000-0000-0000D8990000}"/>
    <cellStyle name="Vírgula 13 4 3 2 2" xfId="39215" xr:uid="{00000000-0005-0000-0000-0000D9990000}"/>
    <cellStyle name="Vírgula 13 4 3 2 2 2" xfId="39216" xr:uid="{00000000-0005-0000-0000-0000DA990000}"/>
    <cellStyle name="Vírgula 13 4 3 2 2 3" xfId="39217" xr:uid="{00000000-0005-0000-0000-0000DB990000}"/>
    <cellStyle name="Vírgula 13 4 3 2 3" xfId="39218" xr:uid="{00000000-0005-0000-0000-0000DC990000}"/>
    <cellStyle name="Vírgula 13 4 3 2 4" xfId="39219" xr:uid="{00000000-0005-0000-0000-0000DD990000}"/>
    <cellStyle name="Vírgula 13 4 3 3" xfId="39220" xr:uid="{00000000-0005-0000-0000-0000DE990000}"/>
    <cellStyle name="Vírgula 13 4 3 3 2" xfId="39221" xr:uid="{00000000-0005-0000-0000-0000DF990000}"/>
    <cellStyle name="Vírgula 13 4 3 3 2 2" xfId="39222" xr:uid="{00000000-0005-0000-0000-0000E0990000}"/>
    <cellStyle name="Vírgula 13 4 3 3 2 3" xfId="39223" xr:uid="{00000000-0005-0000-0000-0000E1990000}"/>
    <cellStyle name="Vírgula 13 4 3 3 3" xfId="39224" xr:uid="{00000000-0005-0000-0000-0000E2990000}"/>
    <cellStyle name="Vírgula 13 4 3 3 4" xfId="39225" xr:uid="{00000000-0005-0000-0000-0000E3990000}"/>
    <cellStyle name="Vírgula 13 4 3 4" xfId="39226" xr:uid="{00000000-0005-0000-0000-0000E4990000}"/>
    <cellStyle name="Vírgula 13 4 3 4 2" xfId="39227" xr:uid="{00000000-0005-0000-0000-0000E5990000}"/>
    <cellStyle name="Vírgula 13 4 3 4 2 2" xfId="39228" xr:uid="{00000000-0005-0000-0000-0000E6990000}"/>
    <cellStyle name="Vírgula 13 4 3 4 2 3" xfId="39229" xr:uid="{00000000-0005-0000-0000-0000E7990000}"/>
    <cellStyle name="Vírgula 13 4 3 4 3" xfId="39230" xr:uid="{00000000-0005-0000-0000-0000E8990000}"/>
    <cellStyle name="Vírgula 13 4 3 4 4" xfId="39231" xr:uid="{00000000-0005-0000-0000-0000E9990000}"/>
    <cellStyle name="Vírgula 13 4 3 5" xfId="39232" xr:uid="{00000000-0005-0000-0000-0000EA990000}"/>
    <cellStyle name="Vírgula 13 4 3 5 2" xfId="39233" xr:uid="{00000000-0005-0000-0000-0000EB990000}"/>
    <cellStyle name="Vírgula 13 4 3 5 3" xfId="39234" xr:uid="{00000000-0005-0000-0000-0000EC990000}"/>
    <cellStyle name="Vírgula 13 4 3 6" xfId="39235" xr:uid="{00000000-0005-0000-0000-0000ED990000}"/>
    <cellStyle name="Vírgula 13 4 3 7" xfId="39236" xr:uid="{00000000-0005-0000-0000-0000EE990000}"/>
    <cellStyle name="Vírgula 13 4 4" xfId="39237" xr:uid="{00000000-0005-0000-0000-0000EF990000}"/>
    <cellStyle name="Vírgula 13 4 4 2" xfId="39238" xr:uid="{00000000-0005-0000-0000-0000F0990000}"/>
    <cellStyle name="Vírgula 13 4 4 2 2" xfId="39239" xr:uid="{00000000-0005-0000-0000-0000F1990000}"/>
    <cellStyle name="Vírgula 13 4 4 2 3" xfId="39240" xr:uid="{00000000-0005-0000-0000-0000F2990000}"/>
    <cellStyle name="Vírgula 13 4 4 3" xfId="39241" xr:uid="{00000000-0005-0000-0000-0000F3990000}"/>
    <cellStyle name="Vírgula 13 4 4 4" xfId="39242" xr:uid="{00000000-0005-0000-0000-0000F4990000}"/>
    <cellStyle name="Vírgula 13 4 5" xfId="39243" xr:uid="{00000000-0005-0000-0000-0000F5990000}"/>
    <cellStyle name="Vírgula 13 4 5 2" xfId="39244" xr:uid="{00000000-0005-0000-0000-0000F6990000}"/>
    <cellStyle name="Vírgula 13 4 5 2 2" xfId="39245" xr:uid="{00000000-0005-0000-0000-0000F7990000}"/>
    <cellStyle name="Vírgula 13 4 5 2 3" xfId="39246" xr:uid="{00000000-0005-0000-0000-0000F8990000}"/>
    <cellStyle name="Vírgula 13 4 5 3" xfId="39247" xr:uid="{00000000-0005-0000-0000-0000F9990000}"/>
    <cellStyle name="Vírgula 13 4 5 4" xfId="39248" xr:uid="{00000000-0005-0000-0000-0000FA990000}"/>
    <cellStyle name="Vírgula 13 4 6" xfId="39249" xr:uid="{00000000-0005-0000-0000-0000FB990000}"/>
    <cellStyle name="Vírgula 13 4 6 2" xfId="39250" xr:uid="{00000000-0005-0000-0000-0000FC990000}"/>
    <cellStyle name="Vírgula 13 4 6 2 2" xfId="39251" xr:uid="{00000000-0005-0000-0000-0000FD990000}"/>
    <cellStyle name="Vírgula 13 4 6 2 3" xfId="39252" xr:uid="{00000000-0005-0000-0000-0000FE990000}"/>
    <cellStyle name="Vírgula 13 4 6 3" xfId="39253" xr:uid="{00000000-0005-0000-0000-0000FF990000}"/>
    <cellStyle name="Vírgula 13 4 6 4" xfId="39254" xr:uid="{00000000-0005-0000-0000-0000009A0000}"/>
    <cellStyle name="Vírgula 13 4 7" xfId="39255" xr:uid="{00000000-0005-0000-0000-0000019A0000}"/>
    <cellStyle name="Vírgula 13 4 7 2" xfId="39256" xr:uid="{00000000-0005-0000-0000-0000029A0000}"/>
    <cellStyle name="Vírgula 13 4 7 3" xfId="39257" xr:uid="{00000000-0005-0000-0000-0000039A0000}"/>
    <cellStyle name="Vírgula 13 4 8" xfId="39258" xr:uid="{00000000-0005-0000-0000-0000049A0000}"/>
    <cellStyle name="Vírgula 13 4 9" xfId="39259" xr:uid="{00000000-0005-0000-0000-0000059A0000}"/>
    <cellStyle name="Vírgula 13 5" xfId="39260" xr:uid="{00000000-0005-0000-0000-0000069A0000}"/>
    <cellStyle name="Vírgula 13 5 2" xfId="39261" xr:uid="{00000000-0005-0000-0000-0000079A0000}"/>
    <cellStyle name="Vírgula 13 5 2 2" xfId="39262" xr:uid="{00000000-0005-0000-0000-0000089A0000}"/>
    <cellStyle name="Vírgula 13 5 2 2 2" xfId="39263" xr:uid="{00000000-0005-0000-0000-0000099A0000}"/>
    <cellStyle name="Vírgula 13 5 2 2 2 2" xfId="39264" xr:uid="{00000000-0005-0000-0000-00000A9A0000}"/>
    <cellStyle name="Vírgula 13 5 2 2 2 3" xfId="39265" xr:uid="{00000000-0005-0000-0000-00000B9A0000}"/>
    <cellStyle name="Vírgula 13 5 2 2 3" xfId="39266" xr:uid="{00000000-0005-0000-0000-00000C9A0000}"/>
    <cellStyle name="Vírgula 13 5 2 2 4" xfId="39267" xr:uid="{00000000-0005-0000-0000-00000D9A0000}"/>
    <cellStyle name="Vírgula 13 5 2 3" xfId="39268" xr:uid="{00000000-0005-0000-0000-00000E9A0000}"/>
    <cellStyle name="Vírgula 13 5 2 3 2" xfId="39269" xr:uid="{00000000-0005-0000-0000-00000F9A0000}"/>
    <cellStyle name="Vírgula 13 5 2 3 2 2" xfId="39270" xr:uid="{00000000-0005-0000-0000-0000109A0000}"/>
    <cellStyle name="Vírgula 13 5 2 3 2 3" xfId="39271" xr:uid="{00000000-0005-0000-0000-0000119A0000}"/>
    <cellStyle name="Vírgula 13 5 2 3 3" xfId="39272" xr:uid="{00000000-0005-0000-0000-0000129A0000}"/>
    <cellStyle name="Vírgula 13 5 2 3 4" xfId="39273" xr:uid="{00000000-0005-0000-0000-0000139A0000}"/>
    <cellStyle name="Vírgula 13 5 2 4" xfId="39274" xr:uid="{00000000-0005-0000-0000-0000149A0000}"/>
    <cellStyle name="Vírgula 13 5 2 4 2" xfId="39275" xr:uid="{00000000-0005-0000-0000-0000159A0000}"/>
    <cellStyle name="Vírgula 13 5 2 4 2 2" xfId="39276" xr:uid="{00000000-0005-0000-0000-0000169A0000}"/>
    <cellStyle name="Vírgula 13 5 2 4 2 3" xfId="39277" xr:uid="{00000000-0005-0000-0000-0000179A0000}"/>
    <cellStyle name="Vírgula 13 5 2 4 3" xfId="39278" xr:uid="{00000000-0005-0000-0000-0000189A0000}"/>
    <cellStyle name="Vírgula 13 5 2 4 4" xfId="39279" xr:uid="{00000000-0005-0000-0000-0000199A0000}"/>
    <cellStyle name="Vírgula 13 5 2 5" xfId="39280" xr:uid="{00000000-0005-0000-0000-00001A9A0000}"/>
    <cellStyle name="Vírgula 13 5 2 5 2" xfId="39281" xr:uid="{00000000-0005-0000-0000-00001B9A0000}"/>
    <cellStyle name="Vírgula 13 5 2 5 3" xfId="39282" xr:uid="{00000000-0005-0000-0000-00001C9A0000}"/>
    <cellStyle name="Vírgula 13 5 2 6" xfId="39283" xr:uid="{00000000-0005-0000-0000-00001D9A0000}"/>
    <cellStyle name="Vírgula 13 5 2 7" xfId="39284" xr:uid="{00000000-0005-0000-0000-00001E9A0000}"/>
    <cellStyle name="Vírgula 13 5 3" xfId="39285" xr:uid="{00000000-0005-0000-0000-00001F9A0000}"/>
    <cellStyle name="Vírgula 13 5 3 2" xfId="39286" xr:uid="{00000000-0005-0000-0000-0000209A0000}"/>
    <cellStyle name="Vírgula 13 5 3 2 2" xfId="39287" xr:uid="{00000000-0005-0000-0000-0000219A0000}"/>
    <cellStyle name="Vírgula 13 5 3 2 3" xfId="39288" xr:uid="{00000000-0005-0000-0000-0000229A0000}"/>
    <cellStyle name="Vírgula 13 5 3 3" xfId="39289" xr:uid="{00000000-0005-0000-0000-0000239A0000}"/>
    <cellStyle name="Vírgula 13 5 3 4" xfId="39290" xr:uid="{00000000-0005-0000-0000-0000249A0000}"/>
    <cellStyle name="Vírgula 13 5 4" xfId="39291" xr:uid="{00000000-0005-0000-0000-0000259A0000}"/>
    <cellStyle name="Vírgula 13 5 4 2" xfId="39292" xr:uid="{00000000-0005-0000-0000-0000269A0000}"/>
    <cellStyle name="Vírgula 13 5 4 2 2" xfId="39293" xr:uid="{00000000-0005-0000-0000-0000279A0000}"/>
    <cellStyle name="Vírgula 13 5 4 2 3" xfId="39294" xr:uid="{00000000-0005-0000-0000-0000289A0000}"/>
    <cellStyle name="Vírgula 13 5 4 3" xfId="39295" xr:uid="{00000000-0005-0000-0000-0000299A0000}"/>
    <cellStyle name="Vírgula 13 5 4 4" xfId="39296" xr:uid="{00000000-0005-0000-0000-00002A9A0000}"/>
    <cellStyle name="Vírgula 13 5 5" xfId="39297" xr:uid="{00000000-0005-0000-0000-00002B9A0000}"/>
    <cellStyle name="Vírgula 13 5 5 2" xfId="39298" xr:uid="{00000000-0005-0000-0000-00002C9A0000}"/>
    <cellStyle name="Vírgula 13 5 5 2 2" xfId="39299" xr:uid="{00000000-0005-0000-0000-00002D9A0000}"/>
    <cellStyle name="Vírgula 13 5 5 2 3" xfId="39300" xr:uid="{00000000-0005-0000-0000-00002E9A0000}"/>
    <cellStyle name="Vírgula 13 5 5 3" xfId="39301" xr:uid="{00000000-0005-0000-0000-00002F9A0000}"/>
    <cellStyle name="Vírgula 13 5 5 4" xfId="39302" xr:uid="{00000000-0005-0000-0000-0000309A0000}"/>
    <cellStyle name="Vírgula 13 5 6" xfId="39303" xr:uid="{00000000-0005-0000-0000-0000319A0000}"/>
    <cellStyle name="Vírgula 13 5 6 2" xfId="39304" xr:uid="{00000000-0005-0000-0000-0000329A0000}"/>
    <cellStyle name="Vírgula 13 5 6 3" xfId="39305" xr:uid="{00000000-0005-0000-0000-0000339A0000}"/>
    <cellStyle name="Vírgula 13 5 7" xfId="39306" xr:uid="{00000000-0005-0000-0000-0000349A0000}"/>
    <cellStyle name="Vírgula 13 5 8" xfId="39307" xr:uid="{00000000-0005-0000-0000-0000359A0000}"/>
    <cellStyle name="Vírgula 13 6" xfId="39308" xr:uid="{00000000-0005-0000-0000-0000369A0000}"/>
    <cellStyle name="Vírgula 14" xfId="13" xr:uid="{00000000-0005-0000-0000-0000379A0000}"/>
    <cellStyle name="Vírgula 14 10" xfId="39310" xr:uid="{00000000-0005-0000-0000-0000389A0000}"/>
    <cellStyle name="Vírgula 14 11" xfId="39311" xr:uid="{00000000-0005-0000-0000-0000399A0000}"/>
    <cellStyle name="Vírgula 14 12" xfId="39312" xr:uid="{00000000-0005-0000-0000-00003A9A0000}"/>
    <cellStyle name="Vírgula 14 13" xfId="39313" xr:uid="{00000000-0005-0000-0000-00003B9A0000}"/>
    <cellStyle name="Vírgula 14 14" xfId="39309" xr:uid="{00000000-0005-0000-0000-00003C9A0000}"/>
    <cellStyle name="Vírgula 14 2" xfId="39314" xr:uid="{00000000-0005-0000-0000-00003D9A0000}"/>
    <cellStyle name="Vírgula 14 2 10" xfId="39315" xr:uid="{00000000-0005-0000-0000-00003E9A0000}"/>
    <cellStyle name="Vírgula 14 2 2" xfId="39316" xr:uid="{00000000-0005-0000-0000-00003F9A0000}"/>
    <cellStyle name="Vírgula 14 2 2 2" xfId="39317" xr:uid="{00000000-0005-0000-0000-0000409A0000}"/>
    <cellStyle name="Vírgula 14 2 2 2 2" xfId="39318" xr:uid="{00000000-0005-0000-0000-0000419A0000}"/>
    <cellStyle name="Vírgula 14 2 2 2 2 2" xfId="39319" xr:uid="{00000000-0005-0000-0000-0000429A0000}"/>
    <cellStyle name="Vírgula 14 2 2 2 2 3" xfId="39320" xr:uid="{00000000-0005-0000-0000-0000439A0000}"/>
    <cellStyle name="Vírgula 14 2 2 2 3" xfId="39321" xr:uid="{00000000-0005-0000-0000-0000449A0000}"/>
    <cellStyle name="Vírgula 14 2 2 2 4" xfId="39322" xr:uid="{00000000-0005-0000-0000-0000459A0000}"/>
    <cellStyle name="Vírgula 14 2 2 3" xfId="39323" xr:uid="{00000000-0005-0000-0000-0000469A0000}"/>
    <cellStyle name="Vírgula 14 2 2 3 2" xfId="39324" xr:uid="{00000000-0005-0000-0000-0000479A0000}"/>
    <cellStyle name="Vírgula 14 2 2 3 2 2" xfId="39325" xr:uid="{00000000-0005-0000-0000-0000489A0000}"/>
    <cellStyle name="Vírgula 14 2 2 3 2 3" xfId="39326" xr:uid="{00000000-0005-0000-0000-0000499A0000}"/>
    <cellStyle name="Vírgula 14 2 2 3 3" xfId="39327" xr:uid="{00000000-0005-0000-0000-00004A9A0000}"/>
    <cellStyle name="Vírgula 14 2 2 3 4" xfId="39328" xr:uid="{00000000-0005-0000-0000-00004B9A0000}"/>
    <cellStyle name="Vírgula 14 2 2 4" xfId="39329" xr:uid="{00000000-0005-0000-0000-00004C9A0000}"/>
    <cellStyle name="Vírgula 14 2 2 4 2" xfId="39330" xr:uid="{00000000-0005-0000-0000-00004D9A0000}"/>
    <cellStyle name="Vírgula 14 2 2 4 2 2" xfId="39331" xr:uid="{00000000-0005-0000-0000-00004E9A0000}"/>
    <cellStyle name="Vírgula 14 2 2 4 2 3" xfId="39332" xr:uid="{00000000-0005-0000-0000-00004F9A0000}"/>
    <cellStyle name="Vírgula 14 2 2 4 3" xfId="39333" xr:uid="{00000000-0005-0000-0000-0000509A0000}"/>
    <cellStyle name="Vírgula 14 2 2 4 4" xfId="39334" xr:uid="{00000000-0005-0000-0000-0000519A0000}"/>
    <cellStyle name="Vírgula 14 2 2 5" xfId="39335" xr:uid="{00000000-0005-0000-0000-0000529A0000}"/>
    <cellStyle name="Vírgula 14 2 2 5 2" xfId="39336" xr:uid="{00000000-0005-0000-0000-0000539A0000}"/>
    <cellStyle name="Vírgula 14 2 2 5 3" xfId="39337" xr:uid="{00000000-0005-0000-0000-0000549A0000}"/>
    <cellStyle name="Vírgula 14 2 2 6" xfId="39338" xr:uid="{00000000-0005-0000-0000-0000559A0000}"/>
    <cellStyle name="Vírgula 14 2 2 7" xfId="39339" xr:uid="{00000000-0005-0000-0000-0000569A0000}"/>
    <cellStyle name="Vírgula 14 2 3" xfId="39340" xr:uid="{00000000-0005-0000-0000-0000579A0000}"/>
    <cellStyle name="Vírgula 14 2 4" xfId="39341" xr:uid="{00000000-0005-0000-0000-0000589A0000}"/>
    <cellStyle name="Vírgula 14 2 4 2" xfId="39342" xr:uid="{00000000-0005-0000-0000-0000599A0000}"/>
    <cellStyle name="Vírgula 14 2 4 2 2" xfId="39343" xr:uid="{00000000-0005-0000-0000-00005A9A0000}"/>
    <cellStyle name="Vírgula 14 2 4 2 3" xfId="39344" xr:uid="{00000000-0005-0000-0000-00005B9A0000}"/>
    <cellStyle name="Vírgula 14 2 4 3" xfId="39345" xr:uid="{00000000-0005-0000-0000-00005C9A0000}"/>
    <cellStyle name="Vírgula 14 2 4 4" xfId="39346" xr:uid="{00000000-0005-0000-0000-00005D9A0000}"/>
    <cellStyle name="Vírgula 14 2 5" xfId="39347" xr:uid="{00000000-0005-0000-0000-00005E9A0000}"/>
    <cellStyle name="Vírgula 14 2 5 2" xfId="39348" xr:uid="{00000000-0005-0000-0000-00005F9A0000}"/>
    <cellStyle name="Vírgula 14 2 5 2 2" xfId="39349" xr:uid="{00000000-0005-0000-0000-0000609A0000}"/>
    <cellStyle name="Vírgula 14 2 5 2 3" xfId="39350" xr:uid="{00000000-0005-0000-0000-0000619A0000}"/>
    <cellStyle name="Vírgula 14 2 5 3" xfId="39351" xr:uid="{00000000-0005-0000-0000-0000629A0000}"/>
    <cellStyle name="Vírgula 14 2 5 4" xfId="39352" xr:uid="{00000000-0005-0000-0000-0000639A0000}"/>
    <cellStyle name="Vírgula 14 2 6" xfId="39353" xr:uid="{00000000-0005-0000-0000-0000649A0000}"/>
    <cellStyle name="Vírgula 14 2 6 2" xfId="39354" xr:uid="{00000000-0005-0000-0000-0000659A0000}"/>
    <cellStyle name="Vírgula 14 2 6 2 2" xfId="39355" xr:uid="{00000000-0005-0000-0000-0000669A0000}"/>
    <cellStyle name="Vírgula 14 2 6 2 3" xfId="39356" xr:uid="{00000000-0005-0000-0000-0000679A0000}"/>
    <cellStyle name="Vírgula 14 2 6 3" xfId="39357" xr:uid="{00000000-0005-0000-0000-0000689A0000}"/>
    <cellStyle name="Vírgula 14 2 6 4" xfId="39358" xr:uid="{00000000-0005-0000-0000-0000699A0000}"/>
    <cellStyle name="Vírgula 14 2 7" xfId="39359" xr:uid="{00000000-0005-0000-0000-00006A9A0000}"/>
    <cellStyle name="Vírgula 14 2 7 2" xfId="39360" xr:uid="{00000000-0005-0000-0000-00006B9A0000}"/>
    <cellStyle name="Vírgula 14 2 7 3" xfId="39361" xr:uid="{00000000-0005-0000-0000-00006C9A0000}"/>
    <cellStyle name="Vírgula 14 2 8" xfId="39362" xr:uid="{00000000-0005-0000-0000-00006D9A0000}"/>
    <cellStyle name="Vírgula 14 2 9" xfId="39363" xr:uid="{00000000-0005-0000-0000-00006E9A0000}"/>
    <cellStyle name="Vírgula 14 3" xfId="39364" xr:uid="{00000000-0005-0000-0000-00006F9A0000}"/>
    <cellStyle name="Vírgula 14 3 2" xfId="39365" xr:uid="{00000000-0005-0000-0000-0000709A0000}"/>
    <cellStyle name="Vírgula 14 3 2 2" xfId="39366" xr:uid="{00000000-0005-0000-0000-0000719A0000}"/>
    <cellStyle name="Vírgula 14 3 2 2 2" xfId="39367" xr:uid="{00000000-0005-0000-0000-0000729A0000}"/>
    <cellStyle name="Vírgula 14 3 2 2 2 2" xfId="39368" xr:uid="{00000000-0005-0000-0000-0000739A0000}"/>
    <cellStyle name="Vírgula 14 3 2 2 2 3" xfId="39369" xr:uid="{00000000-0005-0000-0000-0000749A0000}"/>
    <cellStyle name="Vírgula 14 3 2 2 3" xfId="39370" xr:uid="{00000000-0005-0000-0000-0000759A0000}"/>
    <cellStyle name="Vírgula 14 3 2 2 4" xfId="39371" xr:uid="{00000000-0005-0000-0000-0000769A0000}"/>
    <cellStyle name="Vírgula 14 3 2 3" xfId="39372" xr:uid="{00000000-0005-0000-0000-0000779A0000}"/>
    <cellStyle name="Vírgula 14 3 2 3 2" xfId="39373" xr:uid="{00000000-0005-0000-0000-0000789A0000}"/>
    <cellStyle name="Vírgula 14 3 2 3 2 2" xfId="39374" xr:uid="{00000000-0005-0000-0000-0000799A0000}"/>
    <cellStyle name="Vírgula 14 3 2 3 2 3" xfId="39375" xr:uid="{00000000-0005-0000-0000-00007A9A0000}"/>
    <cellStyle name="Vírgula 14 3 2 3 3" xfId="39376" xr:uid="{00000000-0005-0000-0000-00007B9A0000}"/>
    <cellStyle name="Vírgula 14 3 2 3 4" xfId="39377" xr:uid="{00000000-0005-0000-0000-00007C9A0000}"/>
    <cellStyle name="Vírgula 14 3 2 4" xfId="39378" xr:uid="{00000000-0005-0000-0000-00007D9A0000}"/>
    <cellStyle name="Vírgula 14 3 2 4 2" xfId="39379" xr:uid="{00000000-0005-0000-0000-00007E9A0000}"/>
    <cellStyle name="Vírgula 14 3 2 4 2 2" xfId="39380" xr:uid="{00000000-0005-0000-0000-00007F9A0000}"/>
    <cellStyle name="Vírgula 14 3 2 4 2 3" xfId="39381" xr:uid="{00000000-0005-0000-0000-0000809A0000}"/>
    <cellStyle name="Vírgula 14 3 2 4 3" xfId="39382" xr:uid="{00000000-0005-0000-0000-0000819A0000}"/>
    <cellStyle name="Vírgula 14 3 2 4 4" xfId="39383" xr:uid="{00000000-0005-0000-0000-0000829A0000}"/>
    <cellStyle name="Vírgula 14 3 2 5" xfId="39384" xr:uid="{00000000-0005-0000-0000-0000839A0000}"/>
    <cellStyle name="Vírgula 14 3 2 5 2" xfId="39385" xr:uid="{00000000-0005-0000-0000-0000849A0000}"/>
    <cellStyle name="Vírgula 14 3 2 5 3" xfId="39386" xr:uid="{00000000-0005-0000-0000-0000859A0000}"/>
    <cellStyle name="Vírgula 14 3 2 6" xfId="39387" xr:uid="{00000000-0005-0000-0000-0000869A0000}"/>
    <cellStyle name="Vírgula 14 3 2 7" xfId="39388" xr:uid="{00000000-0005-0000-0000-0000879A0000}"/>
    <cellStyle name="Vírgula 14 3 3" xfId="39389" xr:uid="{00000000-0005-0000-0000-0000889A0000}"/>
    <cellStyle name="Vírgula 14 3 4" xfId="39390" xr:uid="{00000000-0005-0000-0000-0000899A0000}"/>
    <cellStyle name="Vírgula 14 4" xfId="39391" xr:uid="{00000000-0005-0000-0000-00008A9A0000}"/>
    <cellStyle name="Vírgula 14 4 2" xfId="39392" xr:uid="{00000000-0005-0000-0000-00008B9A0000}"/>
    <cellStyle name="Vírgula 14 4 2 2" xfId="39393" xr:uid="{00000000-0005-0000-0000-00008C9A0000}"/>
    <cellStyle name="Vírgula 14 4 2 2 2" xfId="39394" xr:uid="{00000000-0005-0000-0000-00008D9A0000}"/>
    <cellStyle name="Vírgula 14 4 2 2 3" xfId="39395" xr:uid="{00000000-0005-0000-0000-00008E9A0000}"/>
    <cellStyle name="Vírgula 14 4 2 3" xfId="39396" xr:uid="{00000000-0005-0000-0000-00008F9A0000}"/>
    <cellStyle name="Vírgula 14 4 2 4" xfId="39397" xr:uid="{00000000-0005-0000-0000-0000909A0000}"/>
    <cellStyle name="Vírgula 14 4 3" xfId="39398" xr:uid="{00000000-0005-0000-0000-0000919A0000}"/>
    <cellStyle name="Vírgula 14 4 3 2" xfId="39399" xr:uid="{00000000-0005-0000-0000-0000929A0000}"/>
    <cellStyle name="Vírgula 14 4 3 2 2" xfId="39400" xr:uid="{00000000-0005-0000-0000-0000939A0000}"/>
    <cellStyle name="Vírgula 14 4 3 2 3" xfId="39401" xr:uid="{00000000-0005-0000-0000-0000949A0000}"/>
    <cellStyle name="Vírgula 14 4 3 3" xfId="39402" xr:uid="{00000000-0005-0000-0000-0000959A0000}"/>
    <cellStyle name="Vírgula 14 4 3 4" xfId="39403" xr:uid="{00000000-0005-0000-0000-0000969A0000}"/>
    <cellStyle name="Vírgula 14 4 4" xfId="39404" xr:uid="{00000000-0005-0000-0000-0000979A0000}"/>
    <cellStyle name="Vírgula 14 4 4 2" xfId="39405" xr:uid="{00000000-0005-0000-0000-0000989A0000}"/>
    <cellStyle name="Vírgula 14 4 4 2 2" xfId="39406" xr:uid="{00000000-0005-0000-0000-0000999A0000}"/>
    <cellStyle name="Vírgula 14 4 4 2 3" xfId="39407" xr:uid="{00000000-0005-0000-0000-00009A9A0000}"/>
    <cellStyle name="Vírgula 14 4 4 3" xfId="39408" xr:uid="{00000000-0005-0000-0000-00009B9A0000}"/>
    <cellStyle name="Vírgula 14 4 4 4" xfId="39409" xr:uid="{00000000-0005-0000-0000-00009C9A0000}"/>
    <cellStyle name="Vírgula 14 4 5" xfId="39410" xr:uid="{00000000-0005-0000-0000-00009D9A0000}"/>
    <cellStyle name="Vírgula 14 4 5 2" xfId="39411" xr:uid="{00000000-0005-0000-0000-00009E9A0000}"/>
    <cellStyle name="Vírgula 14 4 5 3" xfId="39412" xr:uid="{00000000-0005-0000-0000-00009F9A0000}"/>
    <cellStyle name="Vírgula 14 4 6" xfId="39413" xr:uid="{00000000-0005-0000-0000-0000A09A0000}"/>
    <cellStyle name="Vírgula 14 4 7" xfId="39414" xr:uid="{00000000-0005-0000-0000-0000A19A0000}"/>
    <cellStyle name="Vírgula 14 5" xfId="39415" xr:uid="{00000000-0005-0000-0000-0000A29A0000}"/>
    <cellStyle name="Vírgula 14 6" xfId="39416" xr:uid="{00000000-0005-0000-0000-0000A39A0000}"/>
    <cellStyle name="Vírgula 14 6 2" xfId="39417" xr:uid="{00000000-0005-0000-0000-0000A49A0000}"/>
    <cellStyle name="Vírgula 14 6 2 2" xfId="39418" xr:uid="{00000000-0005-0000-0000-0000A59A0000}"/>
    <cellStyle name="Vírgula 14 6 2 3" xfId="39419" xr:uid="{00000000-0005-0000-0000-0000A69A0000}"/>
    <cellStyle name="Vírgula 14 6 3" xfId="39420" xr:uid="{00000000-0005-0000-0000-0000A79A0000}"/>
    <cellStyle name="Vírgula 14 6 4" xfId="39421" xr:uid="{00000000-0005-0000-0000-0000A89A0000}"/>
    <cellStyle name="Vírgula 14 7" xfId="39422" xr:uid="{00000000-0005-0000-0000-0000A99A0000}"/>
    <cellStyle name="Vírgula 14 7 2" xfId="39423" xr:uid="{00000000-0005-0000-0000-0000AA9A0000}"/>
    <cellStyle name="Vírgula 14 7 2 2" xfId="39424" xr:uid="{00000000-0005-0000-0000-0000AB9A0000}"/>
    <cellStyle name="Vírgula 14 7 2 3" xfId="39425" xr:uid="{00000000-0005-0000-0000-0000AC9A0000}"/>
    <cellStyle name="Vírgula 14 7 3" xfId="39426" xr:uid="{00000000-0005-0000-0000-0000AD9A0000}"/>
    <cellStyle name="Vírgula 14 7 4" xfId="39427" xr:uid="{00000000-0005-0000-0000-0000AE9A0000}"/>
    <cellStyle name="Vírgula 14 8" xfId="39428" xr:uid="{00000000-0005-0000-0000-0000AF9A0000}"/>
    <cellStyle name="Vírgula 14 8 2" xfId="39429" xr:uid="{00000000-0005-0000-0000-0000B09A0000}"/>
    <cellStyle name="Vírgula 14 8 2 2" xfId="39430" xr:uid="{00000000-0005-0000-0000-0000B19A0000}"/>
    <cellStyle name="Vírgula 14 8 2 3" xfId="39431" xr:uid="{00000000-0005-0000-0000-0000B29A0000}"/>
    <cellStyle name="Vírgula 14 8 3" xfId="39432" xr:uid="{00000000-0005-0000-0000-0000B39A0000}"/>
    <cellStyle name="Vírgula 14 8 4" xfId="39433" xr:uid="{00000000-0005-0000-0000-0000B49A0000}"/>
    <cellStyle name="Vírgula 14 9" xfId="39434" xr:uid="{00000000-0005-0000-0000-0000B59A0000}"/>
    <cellStyle name="Vírgula 14 9 2" xfId="39435" xr:uid="{00000000-0005-0000-0000-0000B69A0000}"/>
    <cellStyle name="Vírgula 14 9 3" xfId="39436" xr:uid="{00000000-0005-0000-0000-0000B79A0000}"/>
    <cellStyle name="Vírgula 15" xfId="39437" xr:uid="{00000000-0005-0000-0000-0000B89A0000}"/>
    <cellStyle name="Vírgula 15 10" xfId="39438" xr:uid="{00000000-0005-0000-0000-0000B99A0000}"/>
    <cellStyle name="Vírgula 15 11" xfId="39439" xr:uid="{00000000-0005-0000-0000-0000BA9A0000}"/>
    <cellStyle name="Vírgula 15 12" xfId="39440" xr:uid="{00000000-0005-0000-0000-0000BB9A0000}"/>
    <cellStyle name="Vírgula 15 2" xfId="39441" xr:uid="{00000000-0005-0000-0000-0000BC9A0000}"/>
    <cellStyle name="Vírgula 15 2 2" xfId="39442" xr:uid="{00000000-0005-0000-0000-0000BD9A0000}"/>
    <cellStyle name="Vírgula 15 2 2 2" xfId="39443" xr:uid="{00000000-0005-0000-0000-0000BE9A0000}"/>
    <cellStyle name="Vírgula 15 2 2 2 2" xfId="39444" xr:uid="{00000000-0005-0000-0000-0000BF9A0000}"/>
    <cellStyle name="Vírgula 15 2 2 2 2 2" xfId="39445" xr:uid="{00000000-0005-0000-0000-0000C09A0000}"/>
    <cellStyle name="Vírgula 15 2 2 2 2 3" xfId="39446" xr:uid="{00000000-0005-0000-0000-0000C19A0000}"/>
    <cellStyle name="Vírgula 15 2 2 2 3" xfId="39447" xr:uid="{00000000-0005-0000-0000-0000C29A0000}"/>
    <cellStyle name="Vírgula 15 2 2 2 4" xfId="39448" xr:uid="{00000000-0005-0000-0000-0000C39A0000}"/>
    <cellStyle name="Vírgula 15 2 2 3" xfId="39449" xr:uid="{00000000-0005-0000-0000-0000C49A0000}"/>
    <cellStyle name="Vírgula 15 2 2 3 2" xfId="39450" xr:uid="{00000000-0005-0000-0000-0000C59A0000}"/>
    <cellStyle name="Vírgula 15 2 2 3 2 2" xfId="39451" xr:uid="{00000000-0005-0000-0000-0000C69A0000}"/>
    <cellStyle name="Vírgula 15 2 2 3 2 3" xfId="39452" xr:uid="{00000000-0005-0000-0000-0000C79A0000}"/>
    <cellStyle name="Vírgula 15 2 2 3 3" xfId="39453" xr:uid="{00000000-0005-0000-0000-0000C89A0000}"/>
    <cellStyle name="Vírgula 15 2 2 3 4" xfId="39454" xr:uid="{00000000-0005-0000-0000-0000C99A0000}"/>
    <cellStyle name="Vírgula 15 2 2 4" xfId="39455" xr:uid="{00000000-0005-0000-0000-0000CA9A0000}"/>
    <cellStyle name="Vírgula 15 2 2 4 2" xfId="39456" xr:uid="{00000000-0005-0000-0000-0000CB9A0000}"/>
    <cellStyle name="Vírgula 15 2 2 4 2 2" xfId="39457" xr:uid="{00000000-0005-0000-0000-0000CC9A0000}"/>
    <cellStyle name="Vírgula 15 2 2 4 2 3" xfId="39458" xr:uid="{00000000-0005-0000-0000-0000CD9A0000}"/>
    <cellStyle name="Vírgula 15 2 2 4 3" xfId="39459" xr:uid="{00000000-0005-0000-0000-0000CE9A0000}"/>
    <cellStyle name="Vírgula 15 2 2 4 4" xfId="39460" xr:uid="{00000000-0005-0000-0000-0000CF9A0000}"/>
    <cellStyle name="Vírgula 15 2 2 5" xfId="39461" xr:uid="{00000000-0005-0000-0000-0000D09A0000}"/>
    <cellStyle name="Vírgula 15 2 2 5 2" xfId="39462" xr:uid="{00000000-0005-0000-0000-0000D19A0000}"/>
    <cellStyle name="Vírgula 15 2 2 5 3" xfId="39463" xr:uid="{00000000-0005-0000-0000-0000D29A0000}"/>
    <cellStyle name="Vírgula 15 2 2 6" xfId="39464" xr:uid="{00000000-0005-0000-0000-0000D39A0000}"/>
    <cellStyle name="Vírgula 15 2 2 7" xfId="39465" xr:uid="{00000000-0005-0000-0000-0000D49A0000}"/>
    <cellStyle name="Vírgula 15 2 3" xfId="39466" xr:uid="{00000000-0005-0000-0000-0000D59A0000}"/>
    <cellStyle name="Vírgula 15 2 3 2" xfId="39467" xr:uid="{00000000-0005-0000-0000-0000D69A0000}"/>
    <cellStyle name="Vírgula 15 2 3 2 2" xfId="39468" xr:uid="{00000000-0005-0000-0000-0000D79A0000}"/>
    <cellStyle name="Vírgula 15 2 3 2 3" xfId="39469" xr:uid="{00000000-0005-0000-0000-0000D89A0000}"/>
    <cellStyle name="Vírgula 15 2 3 3" xfId="39470" xr:uid="{00000000-0005-0000-0000-0000D99A0000}"/>
    <cellStyle name="Vírgula 15 2 3 4" xfId="39471" xr:uid="{00000000-0005-0000-0000-0000DA9A0000}"/>
    <cellStyle name="Vírgula 15 2 4" xfId="39472" xr:uid="{00000000-0005-0000-0000-0000DB9A0000}"/>
    <cellStyle name="Vírgula 15 2 4 2" xfId="39473" xr:uid="{00000000-0005-0000-0000-0000DC9A0000}"/>
    <cellStyle name="Vírgula 15 2 4 2 2" xfId="39474" xr:uid="{00000000-0005-0000-0000-0000DD9A0000}"/>
    <cellStyle name="Vírgula 15 2 4 2 3" xfId="39475" xr:uid="{00000000-0005-0000-0000-0000DE9A0000}"/>
    <cellStyle name="Vírgula 15 2 4 3" xfId="39476" xr:uid="{00000000-0005-0000-0000-0000DF9A0000}"/>
    <cellStyle name="Vírgula 15 2 4 4" xfId="39477" xr:uid="{00000000-0005-0000-0000-0000E09A0000}"/>
    <cellStyle name="Vírgula 15 2 5" xfId="39478" xr:uid="{00000000-0005-0000-0000-0000E19A0000}"/>
    <cellStyle name="Vírgula 15 2 5 2" xfId="39479" xr:uid="{00000000-0005-0000-0000-0000E29A0000}"/>
    <cellStyle name="Vírgula 15 2 5 2 2" xfId="39480" xr:uid="{00000000-0005-0000-0000-0000E39A0000}"/>
    <cellStyle name="Vírgula 15 2 5 2 3" xfId="39481" xr:uid="{00000000-0005-0000-0000-0000E49A0000}"/>
    <cellStyle name="Vírgula 15 2 5 3" xfId="39482" xr:uid="{00000000-0005-0000-0000-0000E59A0000}"/>
    <cellStyle name="Vírgula 15 2 5 4" xfId="39483" xr:uid="{00000000-0005-0000-0000-0000E69A0000}"/>
    <cellStyle name="Vírgula 15 2 6" xfId="39484" xr:uid="{00000000-0005-0000-0000-0000E79A0000}"/>
    <cellStyle name="Vírgula 15 2 6 2" xfId="39485" xr:uid="{00000000-0005-0000-0000-0000E89A0000}"/>
    <cellStyle name="Vírgula 15 2 6 3" xfId="39486" xr:uid="{00000000-0005-0000-0000-0000E99A0000}"/>
    <cellStyle name="Vírgula 15 2 7" xfId="39487" xr:uid="{00000000-0005-0000-0000-0000EA9A0000}"/>
    <cellStyle name="Vírgula 15 2 8" xfId="39488" xr:uid="{00000000-0005-0000-0000-0000EB9A0000}"/>
    <cellStyle name="Vírgula 15 2 9" xfId="39489" xr:uid="{00000000-0005-0000-0000-0000EC9A0000}"/>
    <cellStyle name="Vírgula 15 3" xfId="39490" xr:uid="{00000000-0005-0000-0000-0000ED9A0000}"/>
    <cellStyle name="Vírgula 15 3 2" xfId="39491" xr:uid="{00000000-0005-0000-0000-0000EE9A0000}"/>
    <cellStyle name="Vírgula 15 3 2 2" xfId="39492" xr:uid="{00000000-0005-0000-0000-0000EF9A0000}"/>
    <cellStyle name="Vírgula 15 3 2 2 2" xfId="39493" xr:uid="{00000000-0005-0000-0000-0000F09A0000}"/>
    <cellStyle name="Vírgula 15 3 2 2 3" xfId="39494" xr:uid="{00000000-0005-0000-0000-0000F19A0000}"/>
    <cellStyle name="Vírgula 15 3 2 3" xfId="39495" xr:uid="{00000000-0005-0000-0000-0000F29A0000}"/>
    <cellStyle name="Vírgula 15 3 2 4" xfId="39496" xr:uid="{00000000-0005-0000-0000-0000F39A0000}"/>
    <cellStyle name="Vírgula 15 3 3" xfId="39497" xr:uid="{00000000-0005-0000-0000-0000F49A0000}"/>
    <cellStyle name="Vírgula 15 3 3 2" xfId="39498" xr:uid="{00000000-0005-0000-0000-0000F59A0000}"/>
    <cellStyle name="Vírgula 15 3 3 2 2" xfId="39499" xr:uid="{00000000-0005-0000-0000-0000F69A0000}"/>
    <cellStyle name="Vírgula 15 3 3 2 3" xfId="39500" xr:uid="{00000000-0005-0000-0000-0000F79A0000}"/>
    <cellStyle name="Vírgula 15 3 3 3" xfId="39501" xr:uid="{00000000-0005-0000-0000-0000F89A0000}"/>
    <cellStyle name="Vírgula 15 3 3 4" xfId="39502" xr:uid="{00000000-0005-0000-0000-0000F99A0000}"/>
    <cellStyle name="Vírgula 15 3 4" xfId="39503" xr:uid="{00000000-0005-0000-0000-0000FA9A0000}"/>
    <cellStyle name="Vírgula 15 3 4 2" xfId="39504" xr:uid="{00000000-0005-0000-0000-0000FB9A0000}"/>
    <cellStyle name="Vírgula 15 3 4 2 2" xfId="39505" xr:uid="{00000000-0005-0000-0000-0000FC9A0000}"/>
    <cellStyle name="Vírgula 15 3 4 2 3" xfId="39506" xr:uid="{00000000-0005-0000-0000-0000FD9A0000}"/>
    <cellStyle name="Vírgula 15 3 4 3" xfId="39507" xr:uid="{00000000-0005-0000-0000-0000FE9A0000}"/>
    <cellStyle name="Vírgula 15 3 4 4" xfId="39508" xr:uid="{00000000-0005-0000-0000-0000FF9A0000}"/>
    <cellStyle name="Vírgula 15 3 5" xfId="39509" xr:uid="{00000000-0005-0000-0000-0000009B0000}"/>
    <cellStyle name="Vírgula 15 3 5 2" xfId="39510" xr:uid="{00000000-0005-0000-0000-0000019B0000}"/>
    <cellStyle name="Vírgula 15 3 5 3" xfId="39511" xr:uid="{00000000-0005-0000-0000-0000029B0000}"/>
    <cellStyle name="Vírgula 15 3 6" xfId="39512" xr:uid="{00000000-0005-0000-0000-0000039B0000}"/>
    <cellStyle name="Vírgula 15 3 7" xfId="39513" xr:uid="{00000000-0005-0000-0000-0000049B0000}"/>
    <cellStyle name="Vírgula 15 4" xfId="39514" xr:uid="{00000000-0005-0000-0000-0000059B0000}"/>
    <cellStyle name="Vírgula 15 5" xfId="39515" xr:uid="{00000000-0005-0000-0000-0000069B0000}"/>
    <cellStyle name="Vírgula 15 5 2" xfId="39516" xr:uid="{00000000-0005-0000-0000-0000079B0000}"/>
    <cellStyle name="Vírgula 15 5 2 2" xfId="39517" xr:uid="{00000000-0005-0000-0000-0000089B0000}"/>
    <cellStyle name="Vírgula 15 5 2 3" xfId="39518" xr:uid="{00000000-0005-0000-0000-0000099B0000}"/>
    <cellStyle name="Vírgula 15 5 3" xfId="39519" xr:uid="{00000000-0005-0000-0000-00000A9B0000}"/>
    <cellStyle name="Vírgula 15 5 4" xfId="39520" xr:uid="{00000000-0005-0000-0000-00000B9B0000}"/>
    <cellStyle name="Vírgula 15 6" xfId="39521" xr:uid="{00000000-0005-0000-0000-00000C9B0000}"/>
    <cellStyle name="Vírgula 15 6 2" xfId="39522" xr:uid="{00000000-0005-0000-0000-00000D9B0000}"/>
    <cellStyle name="Vírgula 15 6 2 2" xfId="39523" xr:uid="{00000000-0005-0000-0000-00000E9B0000}"/>
    <cellStyle name="Vírgula 15 6 2 3" xfId="39524" xr:uid="{00000000-0005-0000-0000-00000F9B0000}"/>
    <cellStyle name="Vírgula 15 6 3" xfId="39525" xr:uid="{00000000-0005-0000-0000-0000109B0000}"/>
    <cellStyle name="Vírgula 15 6 4" xfId="39526" xr:uid="{00000000-0005-0000-0000-0000119B0000}"/>
    <cellStyle name="Vírgula 15 7" xfId="39527" xr:uid="{00000000-0005-0000-0000-0000129B0000}"/>
    <cellStyle name="Vírgula 15 7 2" xfId="39528" xr:uid="{00000000-0005-0000-0000-0000139B0000}"/>
    <cellStyle name="Vírgula 15 7 2 2" xfId="39529" xr:uid="{00000000-0005-0000-0000-0000149B0000}"/>
    <cellStyle name="Vírgula 15 7 2 3" xfId="39530" xr:uid="{00000000-0005-0000-0000-0000159B0000}"/>
    <cellStyle name="Vírgula 15 7 3" xfId="39531" xr:uid="{00000000-0005-0000-0000-0000169B0000}"/>
    <cellStyle name="Vírgula 15 7 4" xfId="39532" xr:uid="{00000000-0005-0000-0000-0000179B0000}"/>
    <cellStyle name="Vírgula 15 8" xfId="39533" xr:uid="{00000000-0005-0000-0000-0000189B0000}"/>
    <cellStyle name="Vírgula 15 8 2" xfId="39534" xr:uid="{00000000-0005-0000-0000-0000199B0000}"/>
    <cellStyle name="Vírgula 15 8 3" xfId="39535" xr:uid="{00000000-0005-0000-0000-00001A9B0000}"/>
    <cellStyle name="Vírgula 15 9" xfId="39536" xr:uid="{00000000-0005-0000-0000-00001B9B0000}"/>
    <cellStyle name="Vírgula 16" xfId="39537" xr:uid="{00000000-0005-0000-0000-00001C9B0000}"/>
    <cellStyle name="Vírgula 16 10" xfId="39538" xr:uid="{00000000-0005-0000-0000-00001D9B0000}"/>
    <cellStyle name="Vírgula 16 11" xfId="39539" xr:uid="{00000000-0005-0000-0000-00001E9B0000}"/>
    <cellStyle name="Vírgula 16 2" xfId="39540" xr:uid="{00000000-0005-0000-0000-00001F9B0000}"/>
    <cellStyle name="Vírgula 16 2 2" xfId="39541" xr:uid="{00000000-0005-0000-0000-0000209B0000}"/>
    <cellStyle name="Vírgula 16 2 2 2" xfId="39542" xr:uid="{00000000-0005-0000-0000-0000219B0000}"/>
    <cellStyle name="Vírgula 16 2 2 2 2" xfId="39543" xr:uid="{00000000-0005-0000-0000-0000229B0000}"/>
    <cellStyle name="Vírgula 16 2 2 2 2 2" xfId="39544" xr:uid="{00000000-0005-0000-0000-0000239B0000}"/>
    <cellStyle name="Vírgula 16 2 2 2 2 3" xfId="39545" xr:uid="{00000000-0005-0000-0000-0000249B0000}"/>
    <cellStyle name="Vírgula 16 2 2 2 3" xfId="39546" xr:uid="{00000000-0005-0000-0000-0000259B0000}"/>
    <cellStyle name="Vírgula 16 2 2 2 4" xfId="39547" xr:uid="{00000000-0005-0000-0000-0000269B0000}"/>
    <cellStyle name="Vírgula 16 2 2 3" xfId="39548" xr:uid="{00000000-0005-0000-0000-0000279B0000}"/>
    <cellStyle name="Vírgula 16 2 2 3 2" xfId="39549" xr:uid="{00000000-0005-0000-0000-0000289B0000}"/>
    <cellStyle name="Vírgula 16 2 2 3 2 2" xfId="39550" xr:uid="{00000000-0005-0000-0000-0000299B0000}"/>
    <cellStyle name="Vírgula 16 2 2 3 2 3" xfId="39551" xr:uid="{00000000-0005-0000-0000-00002A9B0000}"/>
    <cellStyle name="Vírgula 16 2 2 3 3" xfId="39552" xr:uid="{00000000-0005-0000-0000-00002B9B0000}"/>
    <cellStyle name="Vírgula 16 2 2 3 4" xfId="39553" xr:uid="{00000000-0005-0000-0000-00002C9B0000}"/>
    <cellStyle name="Vírgula 16 2 2 4" xfId="39554" xr:uid="{00000000-0005-0000-0000-00002D9B0000}"/>
    <cellStyle name="Vírgula 16 2 2 4 2" xfId="39555" xr:uid="{00000000-0005-0000-0000-00002E9B0000}"/>
    <cellStyle name="Vírgula 16 2 2 4 2 2" xfId="39556" xr:uid="{00000000-0005-0000-0000-00002F9B0000}"/>
    <cellStyle name="Vírgula 16 2 2 4 2 3" xfId="39557" xr:uid="{00000000-0005-0000-0000-0000309B0000}"/>
    <cellStyle name="Vírgula 16 2 2 4 3" xfId="39558" xr:uid="{00000000-0005-0000-0000-0000319B0000}"/>
    <cellStyle name="Vírgula 16 2 2 4 4" xfId="39559" xr:uid="{00000000-0005-0000-0000-0000329B0000}"/>
    <cellStyle name="Vírgula 16 2 2 5" xfId="39560" xr:uid="{00000000-0005-0000-0000-0000339B0000}"/>
    <cellStyle name="Vírgula 16 2 2 5 2" xfId="39561" xr:uid="{00000000-0005-0000-0000-0000349B0000}"/>
    <cellStyle name="Vírgula 16 2 2 5 3" xfId="39562" xr:uid="{00000000-0005-0000-0000-0000359B0000}"/>
    <cellStyle name="Vírgula 16 2 2 6" xfId="39563" xr:uid="{00000000-0005-0000-0000-0000369B0000}"/>
    <cellStyle name="Vírgula 16 2 2 7" xfId="39564" xr:uid="{00000000-0005-0000-0000-0000379B0000}"/>
    <cellStyle name="Vírgula 16 2 3" xfId="39565" xr:uid="{00000000-0005-0000-0000-0000389B0000}"/>
    <cellStyle name="Vírgula 16 2 3 2" xfId="39566" xr:uid="{00000000-0005-0000-0000-0000399B0000}"/>
    <cellStyle name="Vírgula 16 2 3 2 2" xfId="39567" xr:uid="{00000000-0005-0000-0000-00003A9B0000}"/>
    <cellStyle name="Vírgula 16 2 3 2 3" xfId="39568" xr:uid="{00000000-0005-0000-0000-00003B9B0000}"/>
    <cellStyle name="Vírgula 16 2 3 3" xfId="39569" xr:uid="{00000000-0005-0000-0000-00003C9B0000}"/>
    <cellStyle name="Vírgula 16 2 3 4" xfId="39570" xr:uid="{00000000-0005-0000-0000-00003D9B0000}"/>
    <cellStyle name="Vírgula 16 2 4" xfId="39571" xr:uid="{00000000-0005-0000-0000-00003E9B0000}"/>
    <cellStyle name="Vírgula 16 2 4 2" xfId="39572" xr:uid="{00000000-0005-0000-0000-00003F9B0000}"/>
    <cellStyle name="Vírgula 16 2 4 2 2" xfId="39573" xr:uid="{00000000-0005-0000-0000-0000409B0000}"/>
    <cellStyle name="Vírgula 16 2 4 2 3" xfId="39574" xr:uid="{00000000-0005-0000-0000-0000419B0000}"/>
    <cellStyle name="Vírgula 16 2 4 3" xfId="39575" xr:uid="{00000000-0005-0000-0000-0000429B0000}"/>
    <cellStyle name="Vírgula 16 2 4 4" xfId="39576" xr:uid="{00000000-0005-0000-0000-0000439B0000}"/>
    <cellStyle name="Vírgula 16 2 5" xfId="39577" xr:uid="{00000000-0005-0000-0000-0000449B0000}"/>
    <cellStyle name="Vírgula 16 2 5 2" xfId="39578" xr:uid="{00000000-0005-0000-0000-0000459B0000}"/>
    <cellStyle name="Vírgula 16 2 5 2 2" xfId="39579" xr:uid="{00000000-0005-0000-0000-0000469B0000}"/>
    <cellStyle name="Vírgula 16 2 5 2 3" xfId="39580" xr:uid="{00000000-0005-0000-0000-0000479B0000}"/>
    <cellStyle name="Vírgula 16 2 5 3" xfId="39581" xr:uid="{00000000-0005-0000-0000-0000489B0000}"/>
    <cellStyle name="Vírgula 16 2 5 4" xfId="39582" xr:uid="{00000000-0005-0000-0000-0000499B0000}"/>
    <cellStyle name="Vírgula 16 2 6" xfId="39583" xr:uid="{00000000-0005-0000-0000-00004A9B0000}"/>
    <cellStyle name="Vírgula 16 2 6 2" xfId="39584" xr:uid="{00000000-0005-0000-0000-00004B9B0000}"/>
    <cellStyle name="Vírgula 16 2 6 3" xfId="39585" xr:uid="{00000000-0005-0000-0000-00004C9B0000}"/>
    <cellStyle name="Vírgula 16 2 7" xfId="39586" xr:uid="{00000000-0005-0000-0000-00004D9B0000}"/>
    <cellStyle name="Vírgula 16 2 8" xfId="39587" xr:uid="{00000000-0005-0000-0000-00004E9B0000}"/>
    <cellStyle name="Vírgula 16 2 9" xfId="39588" xr:uid="{00000000-0005-0000-0000-00004F9B0000}"/>
    <cellStyle name="Vírgula 16 3" xfId="39589" xr:uid="{00000000-0005-0000-0000-0000509B0000}"/>
    <cellStyle name="Vírgula 16 3 2" xfId="39590" xr:uid="{00000000-0005-0000-0000-0000519B0000}"/>
    <cellStyle name="Vírgula 16 3 2 2" xfId="39591" xr:uid="{00000000-0005-0000-0000-0000529B0000}"/>
    <cellStyle name="Vírgula 16 3 2 2 2" xfId="39592" xr:uid="{00000000-0005-0000-0000-0000539B0000}"/>
    <cellStyle name="Vírgula 16 3 2 2 3" xfId="39593" xr:uid="{00000000-0005-0000-0000-0000549B0000}"/>
    <cellStyle name="Vírgula 16 3 2 3" xfId="39594" xr:uid="{00000000-0005-0000-0000-0000559B0000}"/>
    <cellStyle name="Vírgula 16 3 2 4" xfId="39595" xr:uid="{00000000-0005-0000-0000-0000569B0000}"/>
    <cellStyle name="Vírgula 16 3 3" xfId="39596" xr:uid="{00000000-0005-0000-0000-0000579B0000}"/>
    <cellStyle name="Vírgula 16 3 3 2" xfId="39597" xr:uid="{00000000-0005-0000-0000-0000589B0000}"/>
    <cellStyle name="Vírgula 16 3 3 2 2" xfId="39598" xr:uid="{00000000-0005-0000-0000-0000599B0000}"/>
    <cellStyle name="Vírgula 16 3 3 2 3" xfId="39599" xr:uid="{00000000-0005-0000-0000-00005A9B0000}"/>
    <cellStyle name="Vírgula 16 3 3 3" xfId="39600" xr:uid="{00000000-0005-0000-0000-00005B9B0000}"/>
    <cellStyle name="Vírgula 16 3 3 4" xfId="39601" xr:uid="{00000000-0005-0000-0000-00005C9B0000}"/>
    <cellStyle name="Vírgula 16 3 4" xfId="39602" xr:uid="{00000000-0005-0000-0000-00005D9B0000}"/>
    <cellStyle name="Vírgula 16 3 4 2" xfId="39603" xr:uid="{00000000-0005-0000-0000-00005E9B0000}"/>
    <cellStyle name="Vírgula 16 3 4 2 2" xfId="39604" xr:uid="{00000000-0005-0000-0000-00005F9B0000}"/>
    <cellStyle name="Vírgula 16 3 4 2 3" xfId="39605" xr:uid="{00000000-0005-0000-0000-0000609B0000}"/>
    <cellStyle name="Vírgula 16 3 4 3" xfId="39606" xr:uid="{00000000-0005-0000-0000-0000619B0000}"/>
    <cellStyle name="Vírgula 16 3 4 4" xfId="39607" xr:uid="{00000000-0005-0000-0000-0000629B0000}"/>
    <cellStyle name="Vírgula 16 3 5" xfId="39608" xr:uid="{00000000-0005-0000-0000-0000639B0000}"/>
    <cellStyle name="Vírgula 16 3 5 2" xfId="39609" xr:uid="{00000000-0005-0000-0000-0000649B0000}"/>
    <cellStyle name="Vírgula 16 3 5 3" xfId="39610" xr:uid="{00000000-0005-0000-0000-0000659B0000}"/>
    <cellStyle name="Vírgula 16 3 6" xfId="39611" xr:uid="{00000000-0005-0000-0000-0000669B0000}"/>
    <cellStyle name="Vírgula 16 3 7" xfId="39612" xr:uid="{00000000-0005-0000-0000-0000679B0000}"/>
    <cellStyle name="Vírgula 16 4" xfId="39613" xr:uid="{00000000-0005-0000-0000-0000689B0000}"/>
    <cellStyle name="Vírgula 16 5" xfId="39614" xr:uid="{00000000-0005-0000-0000-0000699B0000}"/>
    <cellStyle name="Vírgula 16 5 2" xfId="39615" xr:uid="{00000000-0005-0000-0000-00006A9B0000}"/>
    <cellStyle name="Vírgula 16 5 2 2" xfId="39616" xr:uid="{00000000-0005-0000-0000-00006B9B0000}"/>
    <cellStyle name="Vírgula 16 5 2 3" xfId="39617" xr:uid="{00000000-0005-0000-0000-00006C9B0000}"/>
    <cellStyle name="Vírgula 16 5 3" xfId="39618" xr:uid="{00000000-0005-0000-0000-00006D9B0000}"/>
    <cellStyle name="Vírgula 16 5 4" xfId="39619" xr:uid="{00000000-0005-0000-0000-00006E9B0000}"/>
    <cellStyle name="Vírgula 16 6" xfId="39620" xr:uid="{00000000-0005-0000-0000-00006F9B0000}"/>
    <cellStyle name="Vírgula 16 6 2" xfId="39621" xr:uid="{00000000-0005-0000-0000-0000709B0000}"/>
    <cellStyle name="Vírgula 16 6 2 2" xfId="39622" xr:uid="{00000000-0005-0000-0000-0000719B0000}"/>
    <cellStyle name="Vírgula 16 6 2 3" xfId="39623" xr:uid="{00000000-0005-0000-0000-0000729B0000}"/>
    <cellStyle name="Vírgula 16 6 3" xfId="39624" xr:uid="{00000000-0005-0000-0000-0000739B0000}"/>
    <cellStyle name="Vírgula 16 6 4" xfId="39625" xr:uid="{00000000-0005-0000-0000-0000749B0000}"/>
    <cellStyle name="Vírgula 16 7" xfId="39626" xr:uid="{00000000-0005-0000-0000-0000759B0000}"/>
    <cellStyle name="Vírgula 16 7 2" xfId="39627" xr:uid="{00000000-0005-0000-0000-0000769B0000}"/>
    <cellStyle name="Vírgula 16 7 2 2" xfId="39628" xr:uid="{00000000-0005-0000-0000-0000779B0000}"/>
    <cellStyle name="Vírgula 16 7 2 3" xfId="39629" xr:uid="{00000000-0005-0000-0000-0000789B0000}"/>
    <cellStyle name="Vírgula 16 7 3" xfId="39630" xr:uid="{00000000-0005-0000-0000-0000799B0000}"/>
    <cellStyle name="Vírgula 16 7 4" xfId="39631" xr:uid="{00000000-0005-0000-0000-00007A9B0000}"/>
    <cellStyle name="Vírgula 16 8" xfId="39632" xr:uid="{00000000-0005-0000-0000-00007B9B0000}"/>
    <cellStyle name="Vírgula 16 8 2" xfId="39633" xr:uid="{00000000-0005-0000-0000-00007C9B0000}"/>
    <cellStyle name="Vírgula 16 8 3" xfId="39634" xr:uid="{00000000-0005-0000-0000-00007D9B0000}"/>
    <cellStyle name="Vírgula 16 9" xfId="39635" xr:uid="{00000000-0005-0000-0000-00007E9B0000}"/>
    <cellStyle name="Vírgula 17" xfId="39636" xr:uid="{00000000-0005-0000-0000-00007F9B0000}"/>
    <cellStyle name="Vírgula 18" xfId="39637" xr:uid="{00000000-0005-0000-0000-0000809B0000}"/>
    <cellStyle name="Vírgula 18 2" xfId="39638" xr:uid="{00000000-0005-0000-0000-0000819B0000}"/>
    <cellStyle name="Vírgula 18 2 2" xfId="39639" xr:uid="{00000000-0005-0000-0000-0000829B0000}"/>
    <cellStyle name="Vírgula 18 2 2 2" xfId="39640" xr:uid="{00000000-0005-0000-0000-0000839B0000}"/>
    <cellStyle name="Vírgula 18 2 2 2 2" xfId="39641" xr:uid="{00000000-0005-0000-0000-0000849B0000}"/>
    <cellStyle name="Vírgula 18 2 2 2 3" xfId="39642" xr:uid="{00000000-0005-0000-0000-0000859B0000}"/>
    <cellStyle name="Vírgula 18 2 2 3" xfId="39643" xr:uid="{00000000-0005-0000-0000-0000869B0000}"/>
    <cellStyle name="Vírgula 18 2 2 4" xfId="39644" xr:uid="{00000000-0005-0000-0000-0000879B0000}"/>
    <cellStyle name="Vírgula 18 2 3" xfId="39645" xr:uid="{00000000-0005-0000-0000-0000889B0000}"/>
    <cellStyle name="Vírgula 18 2 3 2" xfId="39646" xr:uid="{00000000-0005-0000-0000-0000899B0000}"/>
    <cellStyle name="Vírgula 18 2 3 2 2" xfId="39647" xr:uid="{00000000-0005-0000-0000-00008A9B0000}"/>
    <cellStyle name="Vírgula 18 2 3 2 3" xfId="39648" xr:uid="{00000000-0005-0000-0000-00008B9B0000}"/>
    <cellStyle name="Vírgula 18 2 3 3" xfId="39649" xr:uid="{00000000-0005-0000-0000-00008C9B0000}"/>
    <cellStyle name="Vírgula 18 2 3 4" xfId="39650" xr:uid="{00000000-0005-0000-0000-00008D9B0000}"/>
    <cellStyle name="Vírgula 18 2 4" xfId="39651" xr:uid="{00000000-0005-0000-0000-00008E9B0000}"/>
    <cellStyle name="Vírgula 18 2 4 2" xfId="39652" xr:uid="{00000000-0005-0000-0000-00008F9B0000}"/>
    <cellStyle name="Vírgula 18 2 4 2 2" xfId="39653" xr:uid="{00000000-0005-0000-0000-0000909B0000}"/>
    <cellStyle name="Vírgula 18 2 4 2 3" xfId="39654" xr:uid="{00000000-0005-0000-0000-0000919B0000}"/>
    <cellStyle name="Vírgula 18 2 4 3" xfId="39655" xr:uid="{00000000-0005-0000-0000-0000929B0000}"/>
    <cellStyle name="Vírgula 18 2 4 4" xfId="39656" xr:uid="{00000000-0005-0000-0000-0000939B0000}"/>
    <cellStyle name="Vírgula 18 2 5" xfId="39657" xr:uid="{00000000-0005-0000-0000-0000949B0000}"/>
    <cellStyle name="Vírgula 18 2 5 2" xfId="39658" xr:uid="{00000000-0005-0000-0000-0000959B0000}"/>
    <cellStyle name="Vírgula 18 2 5 3" xfId="39659" xr:uid="{00000000-0005-0000-0000-0000969B0000}"/>
    <cellStyle name="Vírgula 18 2 6" xfId="39660" xr:uid="{00000000-0005-0000-0000-0000979B0000}"/>
    <cellStyle name="Vírgula 18 2 7" xfId="39661" xr:uid="{00000000-0005-0000-0000-0000989B0000}"/>
    <cellStyle name="Vírgula 18 3" xfId="39662" xr:uid="{00000000-0005-0000-0000-0000999B0000}"/>
    <cellStyle name="Vírgula 18 3 2" xfId="39663" xr:uid="{00000000-0005-0000-0000-00009A9B0000}"/>
    <cellStyle name="Vírgula 18 3 2 2" xfId="39664" xr:uid="{00000000-0005-0000-0000-00009B9B0000}"/>
    <cellStyle name="Vírgula 18 3 2 3" xfId="39665" xr:uid="{00000000-0005-0000-0000-00009C9B0000}"/>
    <cellStyle name="Vírgula 18 3 3" xfId="39666" xr:uid="{00000000-0005-0000-0000-00009D9B0000}"/>
    <cellStyle name="Vírgula 18 3 4" xfId="39667" xr:uid="{00000000-0005-0000-0000-00009E9B0000}"/>
    <cellStyle name="Vírgula 18 4" xfId="39668" xr:uid="{00000000-0005-0000-0000-00009F9B0000}"/>
    <cellStyle name="Vírgula 18 4 2" xfId="39669" xr:uid="{00000000-0005-0000-0000-0000A09B0000}"/>
    <cellStyle name="Vírgula 18 4 2 2" xfId="39670" xr:uid="{00000000-0005-0000-0000-0000A19B0000}"/>
    <cellStyle name="Vírgula 18 4 2 3" xfId="39671" xr:uid="{00000000-0005-0000-0000-0000A29B0000}"/>
    <cellStyle name="Vírgula 18 4 3" xfId="39672" xr:uid="{00000000-0005-0000-0000-0000A39B0000}"/>
    <cellStyle name="Vírgula 18 4 4" xfId="39673" xr:uid="{00000000-0005-0000-0000-0000A49B0000}"/>
    <cellStyle name="Vírgula 18 5" xfId="39674" xr:uid="{00000000-0005-0000-0000-0000A59B0000}"/>
    <cellStyle name="Vírgula 18 5 2" xfId="39675" xr:uid="{00000000-0005-0000-0000-0000A69B0000}"/>
    <cellStyle name="Vírgula 18 5 2 2" xfId="39676" xr:uid="{00000000-0005-0000-0000-0000A79B0000}"/>
    <cellStyle name="Vírgula 18 5 2 3" xfId="39677" xr:uid="{00000000-0005-0000-0000-0000A89B0000}"/>
    <cellStyle name="Vírgula 18 5 3" xfId="39678" xr:uid="{00000000-0005-0000-0000-0000A99B0000}"/>
    <cellStyle name="Vírgula 18 5 4" xfId="39679" xr:uid="{00000000-0005-0000-0000-0000AA9B0000}"/>
    <cellStyle name="Vírgula 18 6" xfId="39680" xr:uid="{00000000-0005-0000-0000-0000AB9B0000}"/>
    <cellStyle name="Vírgula 18 6 2" xfId="39681" xr:uid="{00000000-0005-0000-0000-0000AC9B0000}"/>
    <cellStyle name="Vírgula 18 6 3" xfId="39682" xr:uid="{00000000-0005-0000-0000-0000AD9B0000}"/>
    <cellStyle name="Vírgula 18 7" xfId="39683" xr:uid="{00000000-0005-0000-0000-0000AE9B0000}"/>
    <cellStyle name="Vírgula 18 8" xfId="39684" xr:uid="{00000000-0005-0000-0000-0000AF9B0000}"/>
    <cellStyle name="Vírgula 18 9" xfId="39685" xr:uid="{00000000-0005-0000-0000-0000B09B0000}"/>
    <cellStyle name="Vírgula 19" xfId="39686" xr:uid="{00000000-0005-0000-0000-0000B19B0000}"/>
    <cellStyle name="Vírgula 19 2" xfId="39687" xr:uid="{00000000-0005-0000-0000-0000B29B0000}"/>
    <cellStyle name="Vírgula 19 2 2" xfId="39688" xr:uid="{00000000-0005-0000-0000-0000B39B0000}"/>
    <cellStyle name="Vírgula 19 2 2 2" xfId="39689" xr:uid="{00000000-0005-0000-0000-0000B49B0000}"/>
    <cellStyle name="Vírgula 19 2 2 2 2" xfId="39690" xr:uid="{00000000-0005-0000-0000-0000B59B0000}"/>
    <cellStyle name="Vírgula 19 2 2 2 3" xfId="39691" xr:uid="{00000000-0005-0000-0000-0000B69B0000}"/>
    <cellStyle name="Vírgula 19 2 2 3" xfId="39692" xr:uid="{00000000-0005-0000-0000-0000B79B0000}"/>
    <cellStyle name="Vírgula 19 2 2 4" xfId="39693" xr:uid="{00000000-0005-0000-0000-0000B89B0000}"/>
    <cellStyle name="Vírgula 19 2 3" xfId="39694" xr:uid="{00000000-0005-0000-0000-0000B99B0000}"/>
    <cellStyle name="Vírgula 19 2 3 2" xfId="39695" xr:uid="{00000000-0005-0000-0000-0000BA9B0000}"/>
    <cellStyle name="Vírgula 19 2 3 2 2" xfId="39696" xr:uid="{00000000-0005-0000-0000-0000BB9B0000}"/>
    <cellStyle name="Vírgula 19 2 3 2 3" xfId="39697" xr:uid="{00000000-0005-0000-0000-0000BC9B0000}"/>
    <cellStyle name="Vírgula 19 2 3 3" xfId="39698" xr:uid="{00000000-0005-0000-0000-0000BD9B0000}"/>
    <cellStyle name="Vírgula 19 2 3 4" xfId="39699" xr:uid="{00000000-0005-0000-0000-0000BE9B0000}"/>
    <cellStyle name="Vírgula 19 2 4" xfId="39700" xr:uid="{00000000-0005-0000-0000-0000BF9B0000}"/>
    <cellStyle name="Vírgula 19 2 4 2" xfId="39701" xr:uid="{00000000-0005-0000-0000-0000C09B0000}"/>
    <cellStyle name="Vírgula 19 2 4 2 2" xfId="39702" xr:uid="{00000000-0005-0000-0000-0000C19B0000}"/>
    <cellStyle name="Vírgula 19 2 4 2 3" xfId="39703" xr:uid="{00000000-0005-0000-0000-0000C29B0000}"/>
    <cellStyle name="Vírgula 19 2 4 3" xfId="39704" xr:uid="{00000000-0005-0000-0000-0000C39B0000}"/>
    <cellStyle name="Vírgula 19 2 4 4" xfId="39705" xr:uid="{00000000-0005-0000-0000-0000C49B0000}"/>
    <cellStyle name="Vírgula 19 2 5" xfId="39706" xr:uid="{00000000-0005-0000-0000-0000C59B0000}"/>
    <cellStyle name="Vírgula 19 2 5 2" xfId="39707" xr:uid="{00000000-0005-0000-0000-0000C69B0000}"/>
    <cellStyle name="Vírgula 19 2 5 3" xfId="39708" xr:uid="{00000000-0005-0000-0000-0000C79B0000}"/>
    <cellStyle name="Vírgula 19 2 6" xfId="39709" xr:uid="{00000000-0005-0000-0000-0000C89B0000}"/>
    <cellStyle name="Vírgula 19 2 7" xfId="39710" xr:uid="{00000000-0005-0000-0000-0000C99B0000}"/>
    <cellStyle name="Vírgula 19 3" xfId="39711" xr:uid="{00000000-0005-0000-0000-0000CA9B0000}"/>
    <cellStyle name="Vírgula 19 3 2" xfId="39712" xr:uid="{00000000-0005-0000-0000-0000CB9B0000}"/>
    <cellStyle name="Vírgula 19 3 2 2" xfId="39713" xr:uid="{00000000-0005-0000-0000-0000CC9B0000}"/>
    <cellStyle name="Vírgula 19 3 2 3" xfId="39714" xr:uid="{00000000-0005-0000-0000-0000CD9B0000}"/>
    <cellStyle name="Vírgula 19 3 3" xfId="39715" xr:uid="{00000000-0005-0000-0000-0000CE9B0000}"/>
    <cellStyle name="Vírgula 19 3 4" xfId="39716" xr:uid="{00000000-0005-0000-0000-0000CF9B0000}"/>
    <cellStyle name="Vírgula 19 4" xfId="39717" xr:uid="{00000000-0005-0000-0000-0000D09B0000}"/>
    <cellStyle name="Vírgula 19 4 2" xfId="39718" xr:uid="{00000000-0005-0000-0000-0000D19B0000}"/>
    <cellStyle name="Vírgula 19 4 2 2" xfId="39719" xr:uid="{00000000-0005-0000-0000-0000D29B0000}"/>
    <cellStyle name="Vírgula 19 4 2 3" xfId="39720" xr:uid="{00000000-0005-0000-0000-0000D39B0000}"/>
    <cellStyle name="Vírgula 19 4 3" xfId="39721" xr:uid="{00000000-0005-0000-0000-0000D49B0000}"/>
    <cellStyle name="Vírgula 19 4 4" xfId="39722" xr:uid="{00000000-0005-0000-0000-0000D59B0000}"/>
    <cellStyle name="Vírgula 19 5" xfId="39723" xr:uid="{00000000-0005-0000-0000-0000D69B0000}"/>
    <cellStyle name="Vírgula 19 5 2" xfId="39724" xr:uid="{00000000-0005-0000-0000-0000D79B0000}"/>
    <cellStyle name="Vírgula 19 5 2 2" xfId="39725" xr:uid="{00000000-0005-0000-0000-0000D89B0000}"/>
    <cellStyle name="Vírgula 19 5 2 3" xfId="39726" xr:uid="{00000000-0005-0000-0000-0000D99B0000}"/>
    <cellStyle name="Vírgula 19 5 3" xfId="39727" xr:uid="{00000000-0005-0000-0000-0000DA9B0000}"/>
    <cellStyle name="Vírgula 19 5 4" xfId="39728" xr:uid="{00000000-0005-0000-0000-0000DB9B0000}"/>
    <cellStyle name="Vírgula 19 6" xfId="39729" xr:uid="{00000000-0005-0000-0000-0000DC9B0000}"/>
    <cellStyle name="Vírgula 19 6 2" xfId="39730" xr:uid="{00000000-0005-0000-0000-0000DD9B0000}"/>
    <cellStyle name="Vírgula 19 6 3" xfId="39731" xr:uid="{00000000-0005-0000-0000-0000DE9B0000}"/>
    <cellStyle name="Vírgula 19 7" xfId="39732" xr:uid="{00000000-0005-0000-0000-0000DF9B0000}"/>
    <cellStyle name="Vírgula 19 8" xfId="39733" xr:uid="{00000000-0005-0000-0000-0000E09B0000}"/>
    <cellStyle name="Vírgula 2" xfId="43" xr:uid="{00000000-0005-0000-0000-0000E19B0000}"/>
    <cellStyle name="Vírgula 2 10" xfId="39734" xr:uid="{00000000-0005-0000-0000-0000E29B0000}"/>
    <cellStyle name="Vírgula 2 10 2" xfId="39735" xr:uid="{00000000-0005-0000-0000-0000E39B0000}"/>
    <cellStyle name="Vírgula 2 10 2 2" xfId="39736" xr:uid="{00000000-0005-0000-0000-0000E49B0000}"/>
    <cellStyle name="Vírgula 2 10 2 2 2" xfId="39737" xr:uid="{00000000-0005-0000-0000-0000E59B0000}"/>
    <cellStyle name="Vírgula 2 10 2 3" xfId="39738" xr:uid="{00000000-0005-0000-0000-0000E69B0000}"/>
    <cellStyle name="Vírgula 2 10 2 4" xfId="39739" xr:uid="{00000000-0005-0000-0000-0000E79B0000}"/>
    <cellStyle name="Vírgula 2 10 3" xfId="39740" xr:uid="{00000000-0005-0000-0000-0000E89B0000}"/>
    <cellStyle name="Vírgula 2 10 3 2" xfId="39741" xr:uid="{00000000-0005-0000-0000-0000E99B0000}"/>
    <cellStyle name="Vírgula 2 10 3 2 2" xfId="39742" xr:uid="{00000000-0005-0000-0000-0000EA9B0000}"/>
    <cellStyle name="Vírgula 2 10 3 3" xfId="39743" xr:uid="{00000000-0005-0000-0000-0000EB9B0000}"/>
    <cellStyle name="Vírgula 2 10 4" xfId="39744" xr:uid="{00000000-0005-0000-0000-0000EC9B0000}"/>
    <cellStyle name="Vírgula 2 10 4 2" xfId="39745" xr:uid="{00000000-0005-0000-0000-0000ED9B0000}"/>
    <cellStyle name="Vírgula 2 10 5" xfId="39746" xr:uid="{00000000-0005-0000-0000-0000EE9B0000}"/>
    <cellStyle name="Vírgula 2 10 6" xfId="39747" xr:uid="{00000000-0005-0000-0000-0000EF9B0000}"/>
    <cellStyle name="Vírgula 2 11" xfId="39748" xr:uid="{00000000-0005-0000-0000-0000F09B0000}"/>
    <cellStyle name="Vírgula 2 11 2" xfId="39749" xr:uid="{00000000-0005-0000-0000-0000F19B0000}"/>
    <cellStyle name="Vírgula 2 11 2 2" xfId="39750" xr:uid="{00000000-0005-0000-0000-0000F29B0000}"/>
    <cellStyle name="Vírgula 2 11 2 2 2" xfId="39751" xr:uid="{00000000-0005-0000-0000-0000F39B0000}"/>
    <cellStyle name="Vírgula 2 11 2 3" xfId="39752" xr:uid="{00000000-0005-0000-0000-0000F49B0000}"/>
    <cellStyle name="Vírgula 2 11 3" xfId="39753" xr:uid="{00000000-0005-0000-0000-0000F59B0000}"/>
    <cellStyle name="Vírgula 2 11 3 2" xfId="39754" xr:uid="{00000000-0005-0000-0000-0000F69B0000}"/>
    <cellStyle name="Vírgula 2 11 3 2 2" xfId="39755" xr:uid="{00000000-0005-0000-0000-0000F79B0000}"/>
    <cellStyle name="Vírgula 2 11 3 3" xfId="39756" xr:uid="{00000000-0005-0000-0000-0000F89B0000}"/>
    <cellStyle name="Vírgula 2 11 4" xfId="39757" xr:uid="{00000000-0005-0000-0000-0000F99B0000}"/>
    <cellStyle name="Vírgula 2 11 4 2" xfId="39758" xr:uid="{00000000-0005-0000-0000-0000FA9B0000}"/>
    <cellStyle name="Vírgula 2 11 5" xfId="39759" xr:uid="{00000000-0005-0000-0000-0000FB9B0000}"/>
    <cellStyle name="Vírgula 2 11 6" xfId="39760" xr:uid="{00000000-0005-0000-0000-0000FC9B0000}"/>
    <cellStyle name="Vírgula 2 12" xfId="39761" xr:uid="{00000000-0005-0000-0000-0000FD9B0000}"/>
    <cellStyle name="Vírgula 2 12 2" xfId="39762" xr:uid="{00000000-0005-0000-0000-0000FE9B0000}"/>
    <cellStyle name="Vírgula 2 12 2 2" xfId="39763" xr:uid="{00000000-0005-0000-0000-0000FF9B0000}"/>
    <cellStyle name="Vírgula 2 12 2 2 2" xfId="39764" xr:uid="{00000000-0005-0000-0000-0000009C0000}"/>
    <cellStyle name="Vírgula 2 12 2 3" xfId="39765" xr:uid="{00000000-0005-0000-0000-0000019C0000}"/>
    <cellStyle name="Vírgula 2 12 3" xfId="39766" xr:uid="{00000000-0005-0000-0000-0000029C0000}"/>
    <cellStyle name="Vírgula 2 12 3 2" xfId="39767" xr:uid="{00000000-0005-0000-0000-0000039C0000}"/>
    <cellStyle name="Vírgula 2 12 3 2 2" xfId="39768" xr:uid="{00000000-0005-0000-0000-0000049C0000}"/>
    <cellStyle name="Vírgula 2 12 3 3" xfId="39769" xr:uid="{00000000-0005-0000-0000-0000059C0000}"/>
    <cellStyle name="Vírgula 2 12 4" xfId="39770" xr:uid="{00000000-0005-0000-0000-0000069C0000}"/>
    <cellStyle name="Vírgula 2 12 4 2" xfId="39771" xr:uid="{00000000-0005-0000-0000-0000079C0000}"/>
    <cellStyle name="Vírgula 2 12 5" xfId="39772" xr:uid="{00000000-0005-0000-0000-0000089C0000}"/>
    <cellStyle name="Vírgula 2 12 6" xfId="39773" xr:uid="{00000000-0005-0000-0000-0000099C0000}"/>
    <cellStyle name="Vírgula 2 13" xfId="39774" xr:uid="{00000000-0005-0000-0000-00000A9C0000}"/>
    <cellStyle name="Vírgula 2 13 2" xfId="39775" xr:uid="{00000000-0005-0000-0000-00000B9C0000}"/>
    <cellStyle name="Vírgula 2 13 2 2" xfId="39776" xr:uid="{00000000-0005-0000-0000-00000C9C0000}"/>
    <cellStyle name="Vírgula 2 13 2 2 2" xfId="39777" xr:uid="{00000000-0005-0000-0000-00000D9C0000}"/>
    <cellStyle name="Vírgula 2 13 2 3" xfId="39778" xr:uid="{00000000-0005-0000-0000-00000E9C0000}"/>
    <cellStyle name="Vírgula 2 13 3" xfId="39779" xr:uid="{00000000-0005-0000-0000-00000F9C0000}"/>
    <cellStyle name="Vírgula 2 13 3 2" xfId="39780" xr:uid="{00000000-0005-0000-0000-0000109C0000}"/>
    <cellStyle name="Vírgula 2 13 3 2 2" xfId="39781" xr:uid="{00000000-0005-0000-0000-0000119C0000}"/>
    <cellStyle name="Vírgula 2 13 3 3" xfId="39782" xr:uid="{00000000-0005-0000-0000-0000129C0000}"/>
    <cellStyle name="Vírgula 2 13 4" xfId="39783" xr:uid="{00000000-0005-0000-0000-0000139C0000}"/>
    <cellStyle name="Vírgula 2 13 4 2" xfId="39784" xr:uid="{00000000-0005-0000-0000-0000149C0000}"/>
    <cellStyle name="Vírgula 2 13 5" xfId="39785" xr:uid="{00000000-0005-0000-0000-0000159C0000}"/>
    <cellStyle name="Vírgula 2 14" xfId="39786" xr:uid="{00000000-0005-0000-0000-0000169C0000}"/>
    <cellStyle name="Vírgula 2 14 2" xfId="39787" xr:uid="{00000000-0005-0000-0000-0000179C0000}"/>
    <cellStyle name="Vírgula 2 14 2 2" xfId="39788" xr:uid="{00000000-0005-0000-0000-0000189C0000}"/>
    <cellStyle name="Vírgula 2 14 2 2 2" xfId="39789" xr:uid="{00000000-0005-0000-0000-0000199C0000}"/>
    <cellStyle name="Vírgula 2 14 2 3" xfId="39790" xr:uid="{00000000-0005-0000-0000-00001A9C0000}"/>
    <cellStyle name="Vírgula 2 14 3" xfId="39791" xr:uid="{00000000-0005-0000-0000-00001B9C0000}"/>
    <cellStyle name="Vírgula 2 14 3 2" xfId="39792" xr:uid="{00000000-0005-0000-0000-00001C9C0000}"/>
    <cellStyle name="Vírgula 2 14 3 2 2" xfId="39793" xr:uid="{00000000-0005-0000-0000-00001D9C0000}"/>
    <cellStyle name="Vírgula 2 14 3 3" xfId="39794" xr:uid="{00000000-0005-0000-0000-00001E9C0000}"/>
    <cellStyle name="Vírgula 2 14 4" xfId="39795" xr:uid="{00000000-0005-0000-0000-00001F9C0000}"/>
    <cellStyle name="Vírgula 2 14 4 2" xfId="39796" xr:uid="{00000000-0005-0000-0000-0000209C0000}"/>
    <cellStyle name="Vírgula 2 14 5" xfId="39797" xr:uid="{00000000-0005-0000-0000-0000219C0000}"/>
    <cellStyle name="Vírgula 2 15" xfId="39798" xr:uid="{00000000-0005-0000-0000-0000229C0000}"/>
    <cellStyle name="Vírgula 2 15 2" xfId="39799" xr:uid="{00000000-0005-0000-0000-0000239C0000}"/>
    <cellStyle name="Vírgula 2 15 2 2" xfId="39800" xr:uid="{00000000-0005-0000-0000-0000249C0000}"/>
    <cellStyle name="Vírgula 2 15 2 2 2" xfId="39801" xr:uid="{00000000-0005-0000-0000-0000259C0000}"/>
    <cellStyle name="Vírgula 2 15 2 3" xfId="39802" xr:uid="{00000000-0005-0000-0000-0000269C0000}"/>
    <cellStyle name="Vírgula 2 15 3" xfId="39803" xr:uid="{00000000-0005-0000-0000-0000279C0000}"/>
    <cellStyle name="Vírgula 2 15 3 2" xfId="39804" xr:uid="{00000000-0005-0000-0000-0000289C0000}"/>
    <cellStyle name="Vírgula 2 15 3 2 2" xfId="39805" xr:uid="{00000000-0005-0000-0000-0000299C0000}"/>
    <cellStyle name="Vírgula 2 15 3 3" xfId="39806" xr:uid="{00000000-0005-0000-0000-00002A9C0000}"/>
    <cellStyle name="Vírgula 2 15 4" xfId="39807" xr:uid="{00000000-0005-0000-0000-00002B9C0000}"/>
    <cellStyle name="Vírgula 2 15 4 2" xfId="39808" xr:uid="{00000000-0005-0000-0000-00002C9C0000}"/>
    <cellStyle name="Vírgula 2 15 5" xfId="39809" xr:uid="{00000000-0005-0000-0000-00002D9C0000}"/>
    <cellStyle name="Vírgula 2 16" xfId="39810" xr:uid="{00000000-0005-0000-0000-00002E9C0000}"/>
    <cellStyle name="Vírgula 2 16 2" xfId="39811" xr:uid="{00000000-0005-0000-0000-00002F9C0000}"/>
    <cellStyle name="Vírgula 2 16 2 2" xfId="39812" xr:uid="{00000000-0005-0000-0000-0000309C0000}"/>
    <cellStyle name="Vírgula 2 16 3" xfId="39813" xr:uid="{00000000-0005-0000-0000-0000319C0000}"/>
    <cellStyle name="Vírgula 2 17" xfId="39814" xr:uid="{00000000-0005-0000-0000-0000329C0000}"/>
    <cellStyle name="Vírgula 2 17 2" xfId="39815" xr:uid="{00000000-0005-0000-0000-0000339C0000}"/>
    <cellStyle name="Vírgula 2 17 2 2" xfId="39816" xr:uid="{00000000-0005-0000-0000-0000349C0000}"/>
    <cellStyle name="Vírgula 2 17 3" xfId="39817" xr:uid="{00000000-0005-0000-0000-0000359C0000}"/>
    <cellStyle name="Vírgula 2 18" xfId="39818" xr:uid="{00000000-0005-0000-0000-0000369C0000}"/>
    <cellStyle name="Vírgula 2 18 2" xfId="39819" xr:uid="{00000000-0005-0000-0000-0000379C0000}"/>
    <cellStyle name="Vírgula 2 19" xfId="39820" xr:uid="{00000000-0005-0000-0000-0000389C0000}"/>
    <cellStyle name="Vírgula 2 2" xfId="6" xr:uid="{00000000-0005-0000-0000-0000399C0000}"/>
    <cellStyle name="Vírgula 2 2 10" xfId="39822" xr:uid="{00000000-0005-0000-0000-00003A9C0000}"/>
    <cellStyle name="Vírgula 2 2 11" xfId="39821" xr:uid="{00000000-0005-0000-0000-00003B9C0000}"/>
    <cellStyle name="Vírgula 2 2 12" xfId="43935" xr:uid="{00000000-0005-0000-0000-00003C9C0000}"/>
    <cellStyle name="Vírgula 2 2 12 2" xfId="44024" xr:uid="{00000000-0005-0000-0000-00003D9C0000}"/>
    <cellStyle name="Vírgula 2 2 13" xfId="44018" xr:uid="{00000000-0005-0000-0000-00003E9C0000}"/>
    <cellStyle name="Vírgula 2 2 2" xfId="19" xr:uid="{00000000-0005-0000-0000-00003F9C0000}"/>
    <cellStyle name="Vírgula 2 2 2 10" xfId="43933" xr:uid="{00000000-0005-0000-0000-0000409C0000}"/>
    <cellStyle name="Vírgula 2 2 2 2" xfId="39824" xr:uid="{00000000-0005-0000-0000-0000419C0000}"/>
    <cellStyle name="Vírgula 2 2 2 2 2" xfId="39825" xr:uid="{00000000-0005-0000-0000-0000429C0000}"/>
    <cellStyle name="Vírgula 2 2 2 2 2 2" xfId="39826" xr:uid="{00000000-0005-0000-0000-0000439C0000}"/>
    <cellStyle name="Vírgula 2 2 2 2 3" xfId="39827" xr:uid="{00000000-0005-0000-0000-0000449C0000}"/>
    <cellStyle name="Vírgula 2 2 2 2 4" xfId="39828" xr:uid="{00000000-0005-0000-0000-0000459C0000}"/>
    <cellStyle name="Vírgula 2 2 2 2 5" xfId="39829" xr:uid="{00000000-0005-0000-0000-0000469C0000}"/>
    <cellStyle name="Vírgula 2 2 2 3" xfId="39830" xr:uid="{00000000-0005-0000-0000-0000479C0000}"/>
    <cellStyle name="Vírgula 2 2 2 3 2" xfId="39831" xr:uid="{00000000-0005-0000-0000-0000489C0000}"/>
    <cellStyle name="Vírgula 2 2 2 3 3" xfId="39832" xr:uid="{00000000-0005-0000-0000-0000499C0000}"/>
    <cellStyle name="Vírgula 2 2 2 4" xfId="39833" xr:uid="{00000000-0005-0000-0000-00004A9C0000}"/>
    <cellStyle name="Vírgula 2 2 2 5" xfId="39834" xr:uid="{00000000-0005-0000-0000-00004B9C0000}"/>
    <cellStyle name="Vírgula 2 2 2 6" xfId="39835" xr:uid="{00000000-0005-0000-0000-00004C9C0000}"/>
    <cellStyle name="Vírgula 2 2 2 7" xfId="39836" xr:uid="{00000000-0005-0000-0000-00004D9C0000}"/>
    <cellStyle name="Vírgula 2 2 2 8" xfId="39837" xr:uid="{00000000-0005-0000-0000-00004E9C0000}"/>
    <cellStyle name="Vírgula 2 2 2 9" xfId="39823" xr:uid="{00000000-0005-0000-0000-00004F9C0000}"/>
    <cellStyle name="Vírgula 2 2 3" xfId="39838" xr:uid="{00000000-0005-0000-0000-0000509C0000}"/>
    <cellStyle name="Vírgula 2 2 3 2" xfId="39839" xr:uid="{00000000-0005-0000-0000-0000519C0000}"/>
    <cellStyle name="Vírgula 2 2 3 2 2" xfId="39840" xr:uid="{00000000-0005-0000-0000-0000529C0000}"/>
    <cellStyle name="Vírgula 2 2 3 3" xfId="39841" xr:uid="{00000000-0005-0000-0000-0000539C0000}"/>
    <cellStyle name="Vírgula 2 2 3 4" xfId="39842" xr:uid="{00000000-0005-0000-0000-0000549C0000}"/>
    <cellStyle name="Vírgula 2 2 4" xfId="39843" xr:uid="{00000000-0005-0000-0000-0000559C0000}"/>
    <cellStyle name="Vírgula 2 2 4 2" xfId="39844" xr:uid="{00000000-0005-0000-0000-0000569C0000}"/>
    <cellStyle name="Vírgula 2 2 4 2 2" xfId="39845" xr:uid="{00000000-0005-0000-0000-0000579C0000}"/>
    <cellStyle name="Vírgula 2 2 4 2 3" xfId="39846" xr:uid="{00000000-0005-0000-0000-0000589C0000}"/>
    <cellStyle name="Vírgula 2 2 4 3" xfId="39847" xr:uid="{00000000-0005-0000-0000-0000599C0000}"/>
    <cellStyle name="Vírgula 2 2 4 4" xfId="39848" xr:uid="{00000000-0005-0000-0000-00005A9C0000}"/>
    <cellStyle name="Vírgula 2 2 4 5" xfId="39849" xr:uid="{00000000-0005-0000-0000-00005B9C0000}"/>
    <cellStyle name="Vírgula 2 2 5" xfId="39850" xr:uid="{00000000-0005-0000-0000-00005C9C0000}"/>
    <cellStyle name="Vírgula 2 2 5 2" xfId="39851" xr:uid="{00000000-0005-0000-0000-00005D9C0000}"/>
    <cellStyle name="Vírgula 2 2 6" xfId="39852" xr:uid="{00000000-0005-0000-0000-00005E9C0000}"/>
    <cellStyle name="Vírgula 2 2 6 10" xfId="39853" xr:uid="{00000000-0005-0000-0000-00005F9C0000}"/>
    <cellStyle name="Vírgula 2 2 6 2" xfId="39854" xr:uid="{00000000-0005-0000-0000-0000609C0000}"/>
    <cellStyle name="Vírgula 2 2 6 3" xfId="39855" xr:uid="{00000000-0005-0000-0000-0000619C0000}"/>
    <cellStyle name="Vírgula 2 2 6 3 2" xfId="39856" xr:uid="{00000000-0005-0000-0000-0000629C0000}"/>
    <cellStyle name="Vírgula 2 2 6 3 2 2" xfId="39857" xr:uid="{00000000-0005-0000-0000-0000639C0000}"/>
    <cellStyle name="Vírgula 2 2 6 3 2 2 2" xfId="39858" xr:uid="{00000000-0005-0000-0000-0000649C0000}"/>
    <cellStyle name="Vírgula 2 2 6 3 2 2 3" xfId="39859" xr:uid="{00000000-0005-0000-0000-0000659C0000}"/>
    <cellStyle name="Vírgula 2 2 6 3 2 3" xfId="39860" xr:uid="{00000000-0005-0000-0000-0000669C0000}"/>
    <cellStyle name="Vírgula 2 2 6 3 2 4" xfId="39861" xr:uid="{00000000-0005-0000-0000-0000679C0000}"/>
    <cellStyle name="Vírgula 2 2 6 3 3" xfId="39862" xr:uid="{00000000-0005-0000-0000-0000689C0000}"/>
    <cellStyle name="Vírgula 2 2 6 3 3 2" xfId="39863" xr:uid="{00000000-0005-0000-0000-0000699C0000}"/>
    <cellStyle name="Vírgula 2 2 6 3 3 2 2" xfId="39864" xr:uid="{00000000-0005-0000-0000-00006A9C0000}"/>
    <cellStyle name="Vírgula 2 2 6 3 3 2 3" xfId="39865" xr:uid="{00000000-0005-0000-0000-00006B9C0000}"/>
    <cellStyle name="Vírgula 2 2 6 3 3 3" xfId="39866" xr:uid="{00000000-0005-0000-0000-00006C9C0000}"/>
    <cellStyle name="Vírgula 2 2 6 3 3 4" xfId="39867" xr:uid="{00000000-0005-0000-0000-00006D9C0000}"/>
    <cellStyle name="Vírgula 2 2 6 3 4" xfId="39868" xr:uid="{00000000-0005-0000-0000-00006E9C0000}"/>
    <cellStyle name="Vírgula 2 2 6 3 4 2" xfId="39869" xr:uid="{00000000-0005-0000-0000-00006F9C0000}"/>
    <cellStyle name="Vírgula 2 2 6 3 4 2 2" xfId="39870" xr:uid="{00000000-0005-0000-0000-0000709C0000}"/>
    <cellStyle name="Vírgula 2 2 6 3 4 2 3" xfId="39871" xr:uid="{00000000-0005-0000-0000-0000719C0000}"/>
    <cellStyle name="Vírgula 2 2 6 3 4 3" xfId="39872" xr:uid="{00000000-0005-0000-0000-0000729C0000}"/>
    <cellStyle name="Vírgula 2 2 6 3 4 4" xfId="39873" xr:uid="{00000000-0005-0000-0000-0000739C0000}"/>
    <cellStyle name="Vírgula 2 2 6 3 5" xfId="39874" xr:uid="{00000000-0005-0000-0000-0000749C0000}"/>
    <cellStyle name="Vírgula 2 2 6 3 5 2" xfId="39875" xr:uid="{00000000-0005-0000-0000-0000759C0000}"/>
    <cellStyle name="Vírgula 2 2 6 3 5 3" xfId="39876" xr:uid="{00000000-0005-0000-0000-0000769C0000}"/>
    <cellStyle name="Vírgula 2 2 6 3 6" xfId="39877" xr:uid="{00000000-0005-0000-0000-0000779C0000}"/>
    <cellStyle name="Vírgula 2 2 6 3 7" xfId="39878" xr:uid="{00000000-0005-0000-0000-0000789C0000}"/>
    <cellStyle name="Vírgula 2 2 6 4" xfId="39879" xr:uid="{00000000-0005-0000-0000-0000799C0000}"/>
    <cellStyle name="Vírgula 2 2 6 4 2" xfId="39880" xr:uid="{00000000-0005-0000-0000-00007A9C0000}"/>
    <cellStyle name="Vírgula 2 2 6 4 2 2" xfId="39881" xr:uid="{00000000-0005-0000-0000-00007B9C0000}"/>
    <cellStyle name="Vírgula 2 2 6 4 2 3" xfId="39882" xr:uid="{00000000-0005-0000-0000-00007C9C0000}"/>
    <cellStyle name="Vírgula 2 2 6 4 3" xfId="39883" xr:uid="{00000000-0005-0000-0000-00007D9C0000}"/>
    <cellStyle name="Vírgula 2 2 6 4 4" xfId="39884" xr:uid="{00000000-0005-0000-0000-00007E9C0000}"/>
    <cellStyle name="Vírgula 2 2 6 5" xfId="39885" xr:uid="{00000000-0005-0000-0000-00007F9C0000}"/>
    <cellStyle name="Vírgula 2 2 6 5 2" xfId="39886" xr:uid="{00000000-0005-0000-0000-0000809C0000}"/>
    <cellStyle name="Vírgula 2 2 6 5 2 2" xfId="39887" xr:uid="{00000000-0005-0000-0000-0000819C0000}"/>
    <cellStyle name="Vírgula 2 2 6 5 2 3" xfId="39888" xr:uid="{00000000-0005-0000-0000-0000829C0000}"/>
    <cellStyle name="Vírgula 2 2 6 5 3" xfId="39889" xr:uid="{00000000-0005-0000-0000-0000839C0000}"/>
    <cellStyle name="Vírgula 2 2 6 5 4" xfId="39890" xr:uid="{00000000-0005-0000-0000-0000849C0000}"/>
    <cellStyle name="Vírgula 2 2 6 6" xfId="39891" xr:uid="{00000000-0005-0000-0000-0000859C0000}"/>
    <cellStyle name="Vírgula 2 2 6 6 2" xfId="39892" xr:uid="{00000000-0005-0000-0000-0000869C0000}"/>
    <cellStyle name="Vírgula 2 2 6 6 2 2" xfId="39893" xr:uid="{00000000-0005-0000-0000-0000879C0000}"/>
    <cellStyle name="Vírgula 2 2 6 6 2 3" xfId="39894" xr:uid="{00000000-0005-0000-0000-0000889C0000}"/>
    <cellStyle name="Vírgula 2 2 6 6 3" xfId="39895" xr:uid="{00000000-0005-0000-0000-0000899C0000}"/>
    <cellStyle name="Vírgula 2 2 6 6 4" xfId="39896" xr:uid="{00000000-0005-0000-0000-00008A9C0000}"/>
    <cellStyle name="Vírgula 2 2 6 7" xfId="39897" xr:uid="{00000000-0005-0000-0000-00008B9C0000}"/>
    <cellStyle name="Vírgula 2 2 6 7 2" xfId="39898" xr:uid="{00000000-0005-0000-0000-00008C9C0000}"/>
    <cellStyle name="Vírgula 2 2 6 7 3" xfId="39899" xr:uid="{00000000-0005-0000-0000-00008D9C0000}"/>
    <cellStyle name="Vírgula 2 2 6 8" xfId="39900" xr:uid="{00000000-0005-0000-0000-00008E9C0000}"/>
    <cellStyle name="Vírgula 2 2 6 9" xfId="39901" xr:uid="{00000000-0005-0000-0000-00008F9C0000}"/>
    <cellStyle name="Vírgula 2 2 7" xfId="39902" xr:uid="{00000000-0005-0000-0000-0000909C0000}"/>
    <cellStyle name="Vírgula 2 2 8" xfId="39903" xr:uid="{00000000-0005-0000-0000-0000919C0000}"/>
    <cellStyle name="Vírgula 2 2 9" xfId="39904" xr:uid="{00000000-0005-0000-0000-0000929C0000}"/>
    <cellStyle name="Vírgula 2 20" xfId="39905" xr:uid="{00000000-0005-0000-0000-0000939C0000}"/>
    <cellStyle name="Vírgula 2 21" xfId="39906" xr:uid="{00000000-0005-0000-0000-0000949C0000}"/>
    <cellStyle name="Vírgula 2 22" xfId="44019" xr:uid="{00000000-0005-0000-0000-0000959C0000}"/>
    <cellStyle name="Vírgula 2 23" xfId="44028" xr:uid="{00000000-0005-0000-0000-0000969C0000}"/>
    <cellStyle name="Vírgula 2 3" xfId="39907" xr:uid="{00000000-0005-0000-0000-0000979C0000}"/>
    <cellStyle name="Vírgula 2 3 2" xfId="39908" xr:uid="{00000000-0005-0000-0000-0000989C0000}"/>
    <cellStyle name="Vírgula 2 3 2 2" xfId="39909" xr:uid="{00000000-0005-0000-0000-0000999C0000}"/>
    <cellStyle name="Vírgula 2 3 2 2 2" xfId="39910" xr:uid="{00000000-0005-0000-0000-00009A9C0000}"/>
    <cellStyle name="Vírgula 2 3 2 2 3" xfId="39911" xr:uid="{00000000-0005-0000-0000-00009B9C0000}"/>
    <cellStyle name="Vírgula 2 3 2 3" xfId="39912" xr:uid="{00000000-0005-0000-0000-00009C9C0000}"/>
    <cellStyle name="Vírgula 2 3 2 3 2" xfId="39913" xr:uid="{00000000-0005-0000-0000-00009D9C0000}"/>
    <cellStyle name="Vírgula 2 3 2 4" xfId="39914" xr:uid="{00000000-0005-0000-0000-00009E9C0000}"/>
    <cellStyle name="Vírgula 2 3 3" xfId="39915" xr:uid="{00000000-0005-0000-0000-00009F9C0000}"/>
    <cellStyle name="Vírgula 2 3 3 2" xfId="39916" xr:uid="{00000000-0005-0000-0000-0000A09C0000}"/>
    <cellStyle name="Vírgula 2 3 3 2 2" xfId="39917" xr:uid="{00000000-0005-0000-0000-0000A19C0000}"/>
    <cellStyle name="Vírgula 2 3 3 3" xfId="39918" xr:uid="{00000000-0005-0000-0000-0000A29C0000}"/>
    <cellStyle name="Vírgula 2 3 3 4" xfId="39919" xr:uid="{00000000-0005-0000-0000-0000A39C0000}"/>
    <cellStyle name="Vírgula 2 3 4" xfId="39920" xr:uid="{00000000-0005-0000-0000-0000A49C0000}"/>
    <cellStyle name="Vírgula 2 3 4 2" xfId="39921" xr:uid="{00000000-0005-0000-0000-0000A59C0000}"/>
    <cellStyle name="Vírgula 2 3 4 3" xfId="39922" xr:uid="{00000000-0005-0000-0000-0000A69C0000}"/>
    <cellStyle name="Vírgula 2 3 5" xfId="39923" xr:uid="{00000000-0005-0000-0000-0000A79C0000}"/>
    <cellStyle name="Vírgula 2 3 5 2" xfId="39924" xr:uid="{00000000-0005-0000-0000-0000A89C0000}"/>
    <cellStyle name="Vírgula 2 3 5 2 2" xfId="39925" xr:uid="{00000000-0005-0000-0000-0000A99C0000}"/>
    <cellStyle name="Vírgula 2 3 5 2 2 2" xfId="39926" xr:uid="{00000000-0005-0000-0000-0000AA9C0000}"/>
    <cellStyle name="Vírgula 2 3 5 2 2 2 2" xfId="39927" xr:uid="{00000000-0005-0000-0000-0000AB9C0000}"/>
    <cellStyle name="Vírgula 2 3 5 2 2 2 3" xfId="39928" xr:uid="{00000000-0005-0000-0000-0000AC9C0000}"/>
    <cellStyle name="Vírgula 2 3 5 2 2 3" xfId="39929" xr:uid="{00000000-0005-0000-0000-0000AD9C0000}"/>
    <cellStyle name="Vírgula 2 3 5 2 2 4" xfId="39930" xr:uid="{00000000-0005-0000-0000-0000AE9C0000}"/>
    <cellStyle name="Vírgula 2 3 5 2 3" xfId="39931" xr:uid="{00000000-0005-0000-0000-0000AF9C0000}"/>
    <cellStyle name="Vírgula 2 3 5 2 3 2" xfId="39932" xr:uid="{00000000-0005-0000-0000-0000B09C0000}"/>
    <cellStyle name="Vírgula 2 3 5 2 3 2 2" xfId="39933" xr:uid="{00000000-0005-0000-0000-0000B19C0000}"/>
    <cellStyle name="Vírgula 2 3 5 2 3 2 3" xfId="39934" xr:uid="{00000000-0005-0000-0000-0000B29C0000}"/>
    <cellStyle name="Vírgula 2 3 5 2 3 3" xfId="39935" xr:uid="{00000000-0005-0000-0000-0000B39C0000}"/>
    <cellStyle name="Vírgula 2 3 5 2 3 4" xfId="39936" xr:uid="{00000000-0005-0000-0000-0000B49C0000}"/>
    <cellStyle name="Vírgula 2 3 5 2 4" xfId="39937" xr:uid="{00000000-0005-0000-0000-0000B59C0000}"/>
    <cellStyle name="Vírgula 2 3 5 2 4 2" xfId="39938" xr:uid="{00000000-0005-0000-0000-0000B69C0000}"/>
    <cellStyle name="Vírgula 2 3 5 2 4 2 2" xfId="39939" xr:uid="{00000000-0005-0000-0000-0000B79C0000}"/>
    <cellStyle name="Vírgula 2 3 5 2 4 2 3" xfId="39940" xr:uid="{00000000-0005-0000-0000-0000B89C0000}"/>
    <cellStyle name="Vírgula 2 3 5 2 4 3" xfId="39941" xr:uid="{00000000-0005-0000-0000-0000B99C0000}"/>
    <cellStyle name="Vírgula 2 3 5 2 4 4" xfId="39942" xr:uid="{00000000-0005-0000-0000-0000BA9C0000}"/>
    <cellStyle name="Vírgula 2 3 5 2 5" xfId="39943" xr:uid="{00000000-0005-0000-0000-0000BB9C0000}"/>
    <cellStyle name="Vírgula 2 3 5 2 5 2" xfId="39944" xr:uid="{00000000-0005-0000-0000-0000BC9C0000}"/>
    <cellStyle name="Vírgula 2 3 5 2 5 3" xfId="39945" xr:uid="{00000000-0005-0000-0000-0000BD9C0000}"/>
    <cellStyle name="Vírgula 2 3 5 2 6" xfId="39946" xr:uid="{00000000-0005-0000-0000-0000BE9C0000}"/>
    <cellStyle name="Vírgula 2 3 5 2 7" xfId="39947" xr:uid="{00000000-0005-0000-0000-0000BF9C0000}"/>
    <cellStyle name="Vírgula 2 3 5 3" xfId="39948" xr:uid="{00000000-0005-0000-0000-0000C09C0000}"/>
    <cellStyle name="Vírgula 2 3 5 3 2" xfId="39949" xr:uid="{00000000-0005-0000-0000-0000C19C0000}"/>
    <cellStyle name="Vírgula 2 3 5 3 2 2" xfId="39950" xr:uid="{00000000-0005-0000-0000-0000C29C0000}"/>
    <cellStyle name="Vírgula 2 3 5 3 2 3" xfId="39951" xr:uid="{00000000-0005-0000-0000-0000C39C0000}"/>
    <cellStyle name="Vírgula 2 3 5 3 3" xfId="39952" xr:uid="{00000000-0005-0000-0000-0000C49C0000}"/>
    <cellStyle name="Vírgula 2 3 5 3 4" xfId="39953" xr:uid="{00000000-0005-0000-0000-0000C59C0000}"/>
    <cellStyle name="Vírgula 2 3 5 4" xfId="39954" xr:uid="{00000000-0005-0000-0000-0000C69C0000}"/>
    <cellStyle name="Vírgula 2 3 5 4 2" xfId="39955" xr:uid="{00000000-0005-0000-0000-0000C79C0000}"/>
    <cellStyle name="Vírgula 2 3 5 4 2 2" xfId="39956" xr:uid="{00000000-0005-0000-0000-0000C89C0000}"/>
    <cellStyle name="Vírgula 2 3 5 4 2 3" xfId="39957" xr:uid="{00000000-0005-0000-0000-0000C99C0000}"/>
    <cellStyle name="Vírgula 2 3 5 4 3" xfId="39958" xr:uid="{00000000-0005-0000-0000-0000CA9C0000}"/>
    <cellStyle name="Vírgula 2 3 5 4 4" xfId="39959" xr:uid="{00000000-0005-0000-0000-0000CB9C0000}"/>
    <cellStyle name="Vírgula 2 3 5 5" xfId="39960" xr:uid="{00000000-0005-0000-0000-0000CC9C0000}"/>
    <cellStyle name="Vírgula 2 3 5 5 2" xfId="39961" xr:uid="{00000000-0005-0000-0000-0000CD9C0000}"/>
    <cellStyle name="Vírgula 2 3 5 5 2 2" xfId="39962" xr:uid="{00000000-0005-0000-0000-0000CE9C0000}"/>
    <cellStyle name="Vírgula 2 3 5 5 2 3" xfId="39963" xr:uid="{00000000-0005-0000-0000-0000CF9C0000}"/>
    <cellStyle name="Vírgula 2 3 5 5 3" xfId="39964" xr:uid="{00000000-0005-0000-0000-0000D09C0000}"/>
    <cellStyle name="Vírgula 2 3 5 5 4" xfId="39965" xr:uid="{00000000-0005-0000-0000-0000D19C0000}"/>
    <cellStyle name="Vírgula 2 3 5 6" xfId="39966" xr:uid="{00000000-0005-0000-0000-0000D29C0000}"/>
    <cellStyle name="Vírgula 2 3 5 6 2" xfId="39967" xr:uid="{00000000-0005-0000-0000-0000D39C0000}"/>
    <cellStyle name="Vírgula 2 3 5 6 3" xfId="39968" xr:uid="{00000000-0005-0000-0000-0000D49C0000}"/>
    <cellStyle name="Vírgula 2 3 5 7" xfId="39969" xr:uid="{00000000-0005-0000-0000-0000D59C0000}"/>
    <cellStyle name="Vírgula 2 3 5 8" xfId="39970" xr:uid="{00000000-0005-0000-0000-0000D69C0000}"/>
    <cellStyle name="Vírgula 2 3 5 9" xfId="39971" xr:uid="{00000000-0005-0000-0000-0000D79C0000}"/>
    <cellStyle name="Vírgula 2 3 6" xfId="39972" xr:uid="{00000000-0005-0000-0000-0000D89C0000}"/>
    <cellStyle name="Vírgula 2 4" xfId="39973" xr:uid="{00000000-0005-0000-0000-0000D99C0000}"/>
    <cellStyle name="Vírgula 2 4 2" xfId="39974" xr:uid="{00000000-0005-0000-0000-0000DA9C0000}"/>
    <cellStyle name="Vírgula 2 4 2 2" xfId="39975" xr:uid="{00000000-0005-0000-0000-0000DB9C0000}"/>
    <cellStyle name="Vírgula 2 4 2 2 2" xfId="39976" xr:uid="{00000000-0005-0000-0000-0000DC9C0000}"/>
    <cellStyle name="Vírgula 2 4 2 2 3" xfId="39977" xr:uid="{00000000-0005-0000-0000-0000DD9C0000}"/>
    <cellStyle name="Vírgula 2 4 2 3" xfId="39978" xr:uid="{00000000-0005-0000-0000-0000DE9C0000}"/>
    <cellStyle name="Vírgula 2 4 2 3 2" xfId="39979" xr:uid="{00000000-0005-0000-0000-0000DF9C0000}"/>
    <cellStyle name="Vírgula 2 4 2 4" xfId="39980" xr:uid="{00000000-0005-0000-0000-0000E09C0000}"/>
    <cellStyle name="Vírgula 2 4 3" xfId="39981" xr:uid="{00000000-0005-0000-0000-0000E19C0000}"/>
    <cellStyle name="Vírgula 2 4 3 2" xfId="39982" xr:uid="{00000000-0005-0000-0000-0000E29C0000}"/>
    <cellStyle name="Vírgula 2 4 3 2 2" xfId="39983" xr:uid="{00000000-0005-0000-0000-0000E39C0000}"/>
    <cellStyle name="Vírgula 2 4 3 3" xfId="39984" xr:uid="{00000000-0005-0000-0000-0000E49C0000}"/>
    <cellStyle name="Vírgula 2 4 3 4" xfId="39985" xr:uid="{00000000-0005-0000-0000-0000E59C0000}"/>
    <cellStyle name="Vírgula 2 4 4" xfId="39986" xr:uid="{00000000-0005-0000-0000-0000E69C0000}"/>
    <cellStyle name="Vírgula 2 4 4 2" xfId="39987" xr:uid="{00000000-0005-0000-0000-0000E79C0000}"/>
    <cellStyle name="Vírgula 2 4 4 3" xfId="39988" xr:uid="{00000000-0005-0000-0000-0000E89C0000}"/>
    <cellStyle name="Vírgula 2 4 5" xfId="39989" xr:uid="{00000000-0005-0000-0000-0000E99C0000}"/>
    <cellStyle name="Vírgula 2 4 6" xfId="39990" xr:uid="{00000000-0005-0000-0000-0000EA9C0000}"/>
    <cellStyle name="Vírgula 2 4 7" xfId="44031" xr:uid="{00000000-0005-0000-0000-0000EB9C0000}"/>
    <cellStyle name="Vírgula 2 5" xfId="39991" xr:uid="{00000000-0005-0000-0000-0000EC9C0000}"/>
    <cellStyle name="Vírgula 2 5 10" xfId="39992" xr:uid="{00000000-0005-0000-0000-0000ED9C0000}"/>
    <cellStyle name="Vírgula 2 5 10 2" xfId="39993" xr:uid="{00000000-0005-0000-0000-0000EE9C0000}"/>
    <cellStyle name="Vírgula 2 5 10 2 2" xfId="39994" xr:uid="{00000000-0005-0000-0000-0000EF9C0000}"/>
    <cellStyle name="Vírgula 2 5 10 2 2 2" xfId="39995" xr:uid="{00000000-0005-0000-0000-0000F09C0000}"/>
    <cellStyle name="Vírgula 2 5 10 2 2 3" xfId="39996" xr:uid="{00000000-0005-0000-0000-0000F19C0000}"/>
    <cellStyle name="Vírgula 2 5 10 2 3" xfId="39997" xr:uid="{00000000-0005-0000-0000-0000F29C0000}"/>
    <cellStyle name="Vírgula 2 5 10 2 4" xfId="39998" xr:uid="{00000000-0005-0000-0000-0000F39C0000}"/>
    <cellStyle name="Vírgula 2 5 10 3" xfId="39999" xr:uid="{00000000-0005-0000-0000-0000F49C0000}"/>
    <cellStyle name="Vírgula 2 5 10 3 2" xfId="40000" xr:uid="{00000000-0005-0000-0000-0000F59C0000}"/>
    <cellStyle name="Vírgula 2 5 10 3 2 2" xfId="40001" xr:uid="{00000000-0005-0000-0000-0000F69C0000}"/>
    <cellStyle name="Vírgula 2 5 10 3 2 3" xfId="40002" xr:uid="{00000000-0005-0000-0000-0000F79C0000}"/>
    <cellStyle name="Vírgula 2 5 10 3 3" xfId="40003" xr:uid="{00000000-0005-0000-0000-0000F89C0000}"/>
    <cellStyle name="Vírgula 2 5 10 3 4" xfId="40004" xr:uid="{00000000-0005-0000-0000-0000F99C0000}"/>
    <cellStyle name="Vírgula 2 5 10 4" xfId="40005" xr:uid="{00000000-0005-0000-0000-0000FA9C0000}"/>
    <cellStyle name="Vírgula 2 5 10 4 2" xfId="40006" xr:uid="{00000000-0005-0000-0000-0000FB9C0000}"/>
    <cellStyle name="Vírgula 2 5 10 4 2 2" xfId="40007" xr:uid="{00000000-0005-0000-0000-0000FC9C0000}"/>
    <cellStyle name="Vírgula 2 5 10 4 2 3" xfId="40008" xr:uid="{00000000-0005-0000-0000-0000FD9C0000}"/>
    <cellStyle name="Vírgula 2 5 10 4 3" xfId="40009" xr:uid="{00000000-0005-0000-0000-0000FE9C0000}"/>
    <cellStyle name="Vírgula 2 5 10 4 4" xfId="40010" xr:uid="{00000000-0005-0000-0000-0000FF9C0000}"/>
    <cellStyle name="Vírgula 2 5 10 5" xfId="40011" xr:uid="{00000000-0005-0000-0000-0000009D0000}"/>
    <cellStyle name="Vírgula 2 5 10 5 2" xfId="40012" xr:uid="{00000000-0005-0000-0000-0000019D0000}"/>
    <cellStyle name="Vírgula 2 5 10 5 3" xfId="40013" xr:uid="{00000000-0005-0000-0000-0000029D0000}"/>
    <cellStyle name="Vírgula 2 5 10 6" xfId="40014" xr:uid="{00000000-0005-0000-0000-0000039D0000}"/>
    <cellStyle name="Vírgula 2 5 10 7" xfId="40015" xr:uid="{00000000-0005-0000-0000-0000049D0000}"/>
    <cellStyle name="Vírgula 2 5 10 8" xfId="40016" xr:uid="{00000000-0005-0000-0000-0000059D0000}"/>
    <cellStyle name="Vírgula 2 5 10 9" xfId="40017" xr:uid="{00000000-0005-0000-0000-0000069D0000}"/>
    <cellStyle name="Vírgula 2 5 11" xfId="40018" xr:uid="{00000000-0005-0000-0000-0000079D0000}"/>
    <cellStyle name="Vírgula 2 5 11 2" xfId="40019" xr:uid="{00000000-0005-0000-0000-0000089D0000}"/>
    <cellStyle name="Vírgula 2 5 11 2 2" xfId="40020" xr:uid="{00000000-0005-0000-0000-0000099D0000}"/>
    <cellStyle name="Vírgula 2 5 11 2 3" xfId="40021" xr:uid="{00000000-0005-0000-0000-00000A9D0000}"/>
    <cellStyle name="Vírgula 2 5 11 3" xfId="40022" xr:uid="{00000000-0005-0000-0000-00000B9D0000}"/>
    <cellStyle name="Vírgula 2 5 11 4" xfId="40023" xr:uid="{00000000-0005-0000-0000-00000C9D0000}"/>
    <cellStyle name="Vírgula 2 5 11 5" xfId="40024" xr:uid="{00000000-0005-0000-0000-00000D9D0000}"/>
    <cellStyle name="Vírgula 2 5 12" xfId="40025" xr:uid="{00000000-0005-0000-0000-00000E9D0000}"/>
    <cellStyle name="Vírgula 2 5 12 2" xfId="40026" xr:uid="{00000000-0005-0000-0000-00000F9D0000}"/>
    <cellStyle name="Vírgula 2 5 12 2 2" xfId="40027" xr:uid="{00000000-0005-0000-0000-0000109D0000}"/>
    <cellStyle name="Vírgula 2 5 12 2 3" xfId="40028" xr:uid="{00000000-0005-0000-0000-0000119D0000}"/>
    <cellStyle name="Vírgula 2 5 12 3" xfId="40029" xr:uid="{00000000-0005-0000-0000-0000129D0000}"/>
    <cellStyle name="Vírgula 2 5 12 4" xfId="40030" xr:uid="{00000000-0005-0000-0000-0000139D0000}"/>
    <cellStyle name="Vírgula 2 5 12 5" xfId="40031" xr:uid="{00000000-0005-0000-0000-0000149D0000}"/>
    <cellStyle name="Vírgula 2 5 13" xfId="40032" xr:uid="{00000000-0005-0000-0000-0000159D0000}"/>
    <cellStyle name="Vírgula 2 5 13 2" xfId="40033" xr:uid="{00000000-0005-0000-0000-0000169D0000}"/>
    <cellStyle name="Vírgula 2 5 13 2 2" xfId="40034" xr:uid="{00000000-0005-0000-0000-0000179D0000}"/>
    <cellStyle name="Vírgula 2 5 13 2 3" xfId="40035" xr:uid="{00000000-0005-0000-0000-0000189D0000}"/>
    <cellStyle name="Vírgula 2 5 13 3" xfId="40036" xr:uid="{00000000-0005-0000-0000-0000199D0000}"/>
    <cellStyle name="Vírgula 2 5 13 4" xfId="40037" xr:uid="{00000000-0005-0000-0000-00001A9D0000}"/>
    <cellStyle name="Vírgula 2 5 14" xfId="40038" xr:uid="{00000000-0005-0000-0000-00001B9D0000}"/>
    <cellStyle name="Vírgula 2 5 14 2" xfId="40039" xr:uid="{00000000-0005-0000-0000-00001C9D0000}"/>
    <cellStyle name="Vírgula 2 5 14 3" xfId="40040" xr:uid="{00000000-0005-0000-0000-00001D9D0000}"/>
    <cellStyle name="Vírgula 2 5 15" xfId="40041" xr:uid="{00000000-0005-0000-0000-00001E9D0000}"/>
    <cellStyle name="Vírgula 2 5 16" xfId="40042" xr:uid="{00000000-0005-0000-0000-00001F9D0000}"/>
    <cellStyle name="Vírgula 2 5 17" xfId="40043" xr:uid="{00000000-0005-0000-0000-0000209D0000}"/>
    <cellStyle name="Vírgula 2 5 18" xfId="40044" xr:uid="{00000000-0005-0000-0000-0000219D0000}"/>
    <cellStyle name="Vírgula 2 5 19" xfId="40045" xr:uid="{00000000-0005-0000-0000-0000229D0000}"/>
    <cellStyle name="Vírgula 2 5 2" xfId="40046" xr:uid="{00000000-0005-0000-0000-0000239D0000}"/>
    <cellStyle name="Vírgula 2 5 2 10" xfId="40047" xr:uid="{00000000-0005-0000-0000-0000249D0000}"/>
    <cellStyle name="Vírgula 2 5 2 11" xfId="40048" xr:uid="{00000000-0005-0000-0000-0000259D0000}"/>
    <cellStyle name="Vírgula 2 5 2 2" xfId="40049" xr:uid="{00000000-0005-0000-0000-0000269D0000}"/>
    <cellStyle name="Vírgula 2 5 2 2 10" xfId="40050" xr:uid="{00000000-0005-0000-0000-0000279D0000}"/>
    <cellStyle name="Vírgula 2 5 2 2 2" xfId="40051" xr:uid="{00000000-0005-0000-0000-0000289D0000}"/>
    <cellStyle name="Vírgula 2 5 2 2 2 2" xfId="40052" xr:uid="{00000000-0005-0000-0000-0000299D0000}"/>
    <cellStyle name="Vírgula 2 5 2 2 2 2 2" xfId="40053" xr:uid="{00000000-0005-0000-0000-00002A9D0000}"/>
    <cellStyle name="Vírgula 2 5 2 2 2 2 2 2" xfId="40054" xr:uid="{00000000-0005-0000-0000-00002B9D0000}"/>
    <cellStyle name="Vírgula 2 5 2 2 2 2 2 2 2" xfId="40055" xr:uid="{00000000-0005-0000-0000-00002C9D0000}"/>
    <cellStyle name="Vírgula 2 5 2 2 2 2 2 2 3" xfId="40056" xr:uid="{00000000-0005-0000-0000-00002D9D0000}"/>
    <cellStyle name="Vírgula 2 5 2 2 2 2 2 3" xfId="40057" xr:uid="{00000000-0005-0000-0000-00002E9D0000}"/>
    <cellStyle name="Vírgula 2 5 2 2 2 2 2 4" xfId="40058" xr:uid="{00000000-0005-0000-0000-00002F9D0000}"/>
    <cellStyle name="Vírgula 2 5 2 2 2 2 3" xfId="40059" xr:uid="{00000000-0005-0000-0000-0000309D0000}"/>
    <cellStyle name="Vírgula 2 5 2 2 2 2 3 2" xfId="40060" xr:uid="{00000000-0005-0000-0000-0000319D0000}"/>
    <cellStyle name="Vírgula 2 5 2 2 2 2 3 2 2" xfId="40061" xr:uid="{00000000-0005-0000-0000-0000329D0000}"/>
    <cellStyle name="Vírgula 2 5 2 2 2 2 3 2 3" xfId="40062" xr:uid="{00000000-0005-0000-0000-0000339D0000}"/>
    <cellStyle name="Vírgula 2 5 2 2 2 2 3 3" xfId="40063" xr:uid="{00000000-0005-0000-0000-0000349D0000}"/>
    <cellStyle name="Vírgula 2 5 2 2 2 2 3 4" xfId="40064" xr:uid="{00000000-0005-0000-0000-0000359D0000}"/>
    <cellStyle name="Vírgula 2 5 2 2 2 2 4" xfId="40065" xr:uid="{00000000-0005-0000-0000-0000369D0000}"/>
    <cellStyle name="Vírgula 2 5 2 2 2 2 4 2" xfId="40066" xr:uid="{00000000-0005-0000-0000-0000379D0000}"/>
    <cellStyle name="Vírgula 2 5 2 2 2 2 4 2 2" xfId="40067" xr:uid="{00000000-0005-0000-0000-0000389D0000}"/>
    <cellStyle name="Vírgula 2 5 2 2 2 2 4 2 3" xfId="40068" xr:uid="{00000000-0005-0000-0000-0000399D0000}"/>
    <cellStyle name="Vírgula 2 5 2 2 2 2 4 3" xfId="40069" xr:uid="{00000000-0005-0000-0000-00003A9D0000}"/>
    <cellStyle name="Vírgula 2 5 2 2 2 2 4 4" xfId="40070" xr:uid="{00000000-0005-0000-0000-00003B9D0000}"/>
    <cellStyle name="Vírgula 2 5 2 2 2 2 5" xfId="40071" xr:uid="{00000000-0005-0000-0000-00003C9D0000}"/>
    <cellStyle name="Vírgula 2 5 2 2 2 2 5 2" xfId="40072" xr:uid="{00000000-0005-0000-0000-00003D9D0000}"/>
    <cellStyle name="Vírgula 2 5 2 2 2 2 5 3" xfId="40073" xr:uid="{00000000-0005-0000-0000-00003E9D0000}"/>
    <cellStyle name="Vírgula 2 5 2 2 2 2 6" xfId="40074" xr:uid="{00000000-0005-0000-0000-00003F9D0000}"/>
    <cellStyle name="Vírgula 2 5 2 2 2 2 7" xfId="40075" xr:uid="{00000000-0005-0000-0000-0000409D0000}"/>
    <cellStyle name="Vírgula 2 5 2 2 2 3" xfId="40076" xr:uid="{00000000-0005-0000-0000-0000419D0000}"/>
    <cellStyle name="Vírgula 2 5 2 2 2 3 2" xfId="40077" xr:uid="{00000000-0005-0000-0000-0000429D0000}"/>
    <cellStyle name="Vírgula 2 5 2 2 2 3 2 2" xfId="40078" xr:uid="{00000000-0005-0000-0000-0000439D0000}"/>
    <cellStyle name="Vírgula 2 5 2 2 2 3 2 3" xfId="40079" xr:uid="{00000000-0005-0000-0000-0000449D0000}"/>
    <cellStyle name="Vírgula 2 5 2 2 2 3 3" xfId="40080" xr:uid="{00000000-0005-0000-0000-0000459D0000}"/>
    <cellStyle name="Vírgula 2 5 2 2 2 3 4" xfId="40081" xr:uid="{00000000-0005-0000-0000-0000469D0000}"/>
    <cellStyle name="Vírgula 2 5 2 2 2 4" xfId="40082" xr:uid="{00000000-0005-0000-0000-0000479D0000}"/>
    <cellStyle name="Vírgula 2 5 2 2 2 4 2" xfId="40083" xr:uid="{00000000-0005-0000-0000-0000489D0000}"/>
    <cellStyle name="Vírgula 2 5 2 2 2 4 2 2" xfId="40084" xr:uid="{00000000-0005-0000-0000-0000499D0000}"/>
    <cellStyle name="Vírgula 2 5 2 2 2 4 2 3" xfId="40085" xr:uid="{00000000-0005-0000-0000-00004A9D0000}"/>
    <cellStyle name="Vírgula 2 5 2 2 2 4 3" xfId="40086" xr:uid="{00000000-0005-0000-0000-00004B9D0000}"/>
    <cellStyle name="Vírgula 2 5 2 2 2 4 4" xfId="40087" xr:uid="{00000000-0005-0000-0000-00004C9D0000}"/>
    <cellStyle name="Vírgula 2 5 2 2 2 5" xfId="40088" xr:uid="{00000000-0005-0000-0000-00004D9D0000}"/>
    <cellStyle name="Vírgula 2 5 2 2 2 5 2" xfId="40089" xr:uid="{00000000-0005-0000-0000-00004E9D0000}"/>
    <cellStyle name="Vírgula 2 5 2 2 2 5 2 2" xfId="40090" xr:uid="{00000000-0005-0000-0000-00004F9D0000}"/>
    <cellStyle name="Vírgula 2 5 2 2 2 5 2 3" xfId="40091" xr:uid="{00000000-0005-0000-0000-0000509D0000}"/>
    <cellStyle name="Vírgula 2 5 2 2 2 5 3" xfId="40092" xr:uid="{00000000-0005-0000-0000-0000519D0000}"/>
    <cellStyle name="Vírgula 2 5 2 2 2 5 4" xfId="40093" xr:uid="{00000000-0005-0000-0000-0000529D0000}"/>
    <cellStyle name="Vírgula 2 5 2 2 2 6" xfId="40094" xr:uid="{00000000-0005-0000-0000-0000539D0000}"/>
    <cellStyle name="Vírgula 2 5 2 2 2 6 2" xfId="40095" xr:uid="{00000000-0005-0000-0000-0000549D0000}"/>
    <cellStyle name="Vírgula 2 5 2 2 2 6 3" xfId="40096" xr:uid="{00000000-0005-0000-0000-0000559D0000}"/>
    <cellStyle name="Vírgula 2 5 2 2 2 7" xfId="40097" xr:uid="{00000000-0005-0000-0000-0000569D0000}"/>
    <cellStyle name="Vírgula 2 5 2 2 2 8" xfId="40098" xr:uid="{00000000-0005-0000-0000-0000579D0000}"/>
    <cellStyle name="Vírgula 2 5 2 2 2 9" xfId="40099" xr:uid="{00000000-0005-0000-0000-0000589D0000}"/>
    <cellStyle name="Vírgula 2 5 2 2 3" xfId="40100" xr:uid="{00000000-0005-0000-0000-0000599D0000}"/>
    <cellStyle name="Vírgula 2 5 2 2 3 2" xfId="40101" xr:uid="{00000000-0005-0000-0000-00005A9D0000}"/>
    <cellStyle name="Vírgula 2 5 2 2 3 2 2" xfId="40102" xr:uid="{00000000-0005-0000-0000-00005B9D0000}"/>
    <cellStyle name="Vírgula 2 5 2 2 3 2 2 2" xfId="40103" xr:uid="{00000000-0005-0000-0000-00005C9D0000}"/>
    <cellStyle name="Vírgula 2 5 2 2 3 2 2 3" xfId="40104" xr:uid="{00000000-0005-0000-0000-00005D9D0000}"/>
    <cellStyle name="Vírgula 2 5 2 2 3 2 3" xfId="40105" xr:uid="{00000000-0005-0000-0000-00005E9D0000}"/>
    <cellStyle name="Vírgula 2 5 2 2 3 2 4" xfId="40106" xr:uid="{00000000-0005-0000-0000-00005F9D0000}"/>
    <cellStyle name="Vírgula 2 5 2 2 3 3" xfId="40107" xr:uid="{00000000-0005-0000-0000-0000609D0000}"/>
    <cellStyle name="Vírgula 2 5 2 2 3 3 2" xfId="40108" xr:uid="{00000000-0005-0000-0000-0000619D0000}"/>
    <cellStyle name="Vírgula 2 5 2 2 3 3 2 2" xfId="40109" xr:uid="{00000000-0005-0000-0000-0000629D0000}"/>
    <cellStyle name="Vírgula 2 5 2 2 3 3 2 3" xfId="40110" xr:uid="{00000000-0005-0000-0000-0000639D0000}"/>
    <cellStyle name="Vírgula 2 5 2 2 3 3 3" xfId="40111" xr:uid="{00000000-0005-0000-0000-0000649D0000}"/>
    <cellStyle name="Vírgula 2 5 2 2 3 3 4" xfId="40112" xr:uid="{00000000-0005-0000-0000-0000659D0000}"/>
    <cellStyle name="Vírgula 2 5 2 2 3 4" xfId="40113" xr:uid="{00000000-0005-0000-0000-0000669D0000}"/>
    <cellStyle name="Vírgula 2 5 2 2 3 4 2" xfId="40114" xr:uid="{00000000-0005-0000-0000-0000679D0000}"/>
    <cellStyle name="Vírgula 2 5 2 2 3 4 2 2" xfId="40115" xr:uid="{00000000-0005-0000-0000-0000689D0000}"/>
    <cellStyle name="Vírgula 2 5 2 2 3 4 2 3" xfId="40116" xr:uid="{00000000-0005-0000-0000-0000699D0000}"/>
    <cellStyle name="Vírgula 2 5 2 2 3 4 3" xfId="40117" xr:uid="{00000000-0005-0000-0000-00006A9D0000}"/>
    <cellStyle name="Vírgula 2 5 2 2 3 4 4" xfId="40118" xr:uid="{00000000-0005-0000-0000-00006B9D0000}"/>
    <cellStyle name="Vírgula 2 5 2 2 3 5" xfId="40119" xr:uid="{00000000-0005-0000-0000-00006C9D0000}"/>
    <cellStyle name="Vírgula 2 5 2 2 3 5 2" xfId="40120" xr:uid="{00000000-0005-0000-0000-00006D9D0000}"/>
    <cellStyle name="Vírgula 2 5 2 2 3 5 3" xfId="40121" xr:uid="{00000000-0005-0000-0000-00006E9D0000}"/>
    <cellStyle name="Vírgula 2 5 2 2 3 6" xfId="40122" xr:uid="{00000000-0005-0000-0000-00006F9D0000}"/>
    <cellStyle name="Vírgula 2 5 2 2 3 7" xfId="40123" xr:uid="{00000000-0005-0000-0000-0000709D0000}"/>
    <cellStyle name="Vírgula 2 5 2 2 4" xfId="40124" xr:uid="{00000000-0005-0000-0000-0000719D0000}"/>
    <cellStyle name="Vírgula 2 5 2 2 4 2" xfId="40125" xr:uid="{00000000-0005-0000-0000-0000729D0000}"/>
    <cellStyle name="Vírgula 2 5 2 2 4 2 2" xfId="40126" xr:uid="{00000000-0005-0000-0000-0000739D0000}"/>
    <cellStyle name="Vírgula 2 5 2 2 4 2 3" xfId="40127" xr:uid="{00000000-0005-0000-0000-0000749D0000}"/>
    <cellStyle name="Vírgula 2 5 2 2 4 3" xfId="40128" xr:uid="{00000000-0005-0000-0000-0000759D0000}"/>
    <cellStyle name="Vírgula 2 5 2 2 4 4" xfId="40129" xr:uid="{00000000-0005-0000-0000-0000769D0000}"/>
    <cellStyle name="Vírgula 2 5 2 2 5" xfId="40130" xr:uid="{00000000-0005-0000-0000-0000779D0000}"/>
    <cellStyle name="Vírgula 2 5 2 2 5 2" xfId="40131" xr:uid="{00000000-0005-0000-0000-0000789D0000}"/>
    <cellStyle name="Vírgula 2 5 2 2 5 2 2" xfId="40132" xr:uid="{00000000-0005-0000-0000-0000799D0000}"/>
    <cellStyle name="Vírgula 2 5 2 2 5 2 3" xfId="40133" xr:uid="{00000000-0005-0000-0000-00007A9D0000}"/>
    <cellStyle name="Vírgula 2 5 2 2 5 3" xfId="40134" xr:uid="{00000000-0005-0000-0000-00007B9D0000}"/>
    <cellStyle name="Vírgula 2 5 2 2 5 4" xfId="40135" xr:uid="{00000000-0005-0000-0000-00007C9D0000}"/>
    <cellStyle name="Vírgula 2 5 2 2 6" xfId="40136" xr:uid="{00000000-0005-0000-0000-00007D9D0000}"/>
    <cellStyle name="Vírgula 2 5 2 2 6 2" xfId="40137" xr:uid="{00000000-0005-0000-0000-00007E9D0000}"/>
    <cellStyle name="Vírgula 2 5 2 2 6 2 2" xfId="40138" xr:uid="{00000000-0005-0000-0000-00007F9D0000}"/>
    <cellStyle name="Vírgula 2 5 2 2 6 2 3" xfId="40139" xr:uid="{00000000-0005-0000-0000-0000809D0000}"/>
    <cellStyle name="Vírgula 2 5 2 2 6 3" xfId="40140" xr:uid="{00000000-0005-0000-0000-0000819D0000}"/>
    <cellStyle name="Vírgula 2 5 2 2 6 4" xfId="40141" xr:uid="{00000000-0005-0000-0000-0000829D0000}"/>
    <cellStyle name="Vírgula 2 5 2 2 7" xfId="40142" xr:uid="{00000000-0005-0000-0000-0000839D0000}"/>
    <cellStyle name="Vírgula 2 5 2 2 7 2" xfId="40143" xr:uid="{00000000-0005-0000-0000-0000849D0000}"/>
    <cellStyle name="Vírgula 2 5 2 2 7 3" xfId="40144" xr:uid="{00000000-0005-0000-0000-0000859D0000}"/>
    <cellStyle name="Vírgula 2 5 2 2 8" xfId="40145" xr:uid="{00000000-0005-0000-0000-0000869D0000}"/>
    <cellStyle name="Vírgula 2 5 2 2 9" xfId="40146" xr:uid="{00000000-0005-0000-0000-0000879D0000}"/>
    <cellStyle name="Vírgula 2 5 2 3" xfId="40147" xr:uid="{00000000-0005-0000-0000-0000889D0000}"/>
    <cellStyle name="Vírgula 2 5 2 3 10" xfId="40148" xr:uid="{00000000-0005-0000-0000-0000899D0000}"/>
    <cellStyle name="Vírgula 2 5 2 3 2" xfId="40149" xr:uid="{00000000-0005-0000-0000-00008A9D0000}"/>
    <cellStyle name="Vírgula 2 5 2 3 2 2" xfId="40150" xr:uid="{00000000-0005-0000-0000-00008B9D0000}"/>
    <cellStyle name="Vírgula 2 5 2 3 2 2 2" xfId="40151" xr:uid="{00000000-0005-0000-0000-00008C9D0000}"/>
    <cellStyle name="Vírgula 2 5 2 3 2 2 2 2" xfId="40152" xr:uid="{00000000-0005-0000-0000-00008D9D0000}"/>
    <cellStyle name="Vírgula 2 5 2 3 2 2 2 3" xfId="40153" xr:uid="{00000000-0005-0000-0000-00008E9D0000}"/>
    <cellStyle name="Vírgula 2 5 2 3 2 2 3" xfId="40154" xr:uid="{00000000-0005-0000-0000-00008F9D0000}"/>
    <cellStyle name="Vírgula 2 5 2 3 2 2 4" xfId="40155" xr:uid="{00000000-0005-0000-0000-0000909D0000}"/>
    <cellStyle name="Vírgula 2 5 2 3 2 3" xfId="40156" xr:uid="{00000000-0005-0000-0000-0000919D0000}"/>
    <cellStyle name="Vírgula 2 5 2 3 2 3 2" xfId="40157" xr:uid="{00000000-0005-0000-0000-0000929D0000}"/>
    <cellStyle name="Vírgula 2 5 2 3 2 3 2 2" xfId="40158" xr:uid="{00000000-0005-0000-0000-0000939D0000}"/>
    <cellStyle name="Vírgula 2 5 2 3 2 3 2 3" xfId="40159" xr:uid="{00000000-0005-0000-0000-0000949D0000}"/>
    <cellStyle name="Vírgula 2 5 2 3 2 3 3" xfId="40160" xr:uid="{00000000-0005-0000-0000-0000959D0000}"/>
    <cellStyle name="Vírgula 2 5 2 3 2 3 4" xfId="40161" xr:uid="{00000000-0005-0000-0000-0000969D0000}"/>
    <cellStyle name="Vírgula 2 5 2 3 2 4" xfId="40162" xr:uid="{00000000-0005-0000-0000-0000979D0000}"/>
    <cellStyle name="Vírgula 2 5 2 3 2 4 2" xfId="40163" xr:uid="{00000000-0005-0000-0000-0000989D0000}"/>
    <cellStyle name="Vírgula 2 5 2 3 2 4 2 2" xfId="40164" xr:uid="{00000000-0005-0000-0000-0000999D0000}"/>
    <cellStyle name="Vírgula 2 5 2 3 2 4 2 3" xfId="40165" xr:uid="{00000000-0005-0000-0000-00009A9D0000}"/>
    <cellStyle name="Vírgula 2 5 2 3 2 4 3" xfId="40166" xr:uid="{00000000-0005-0000-0000-00009B9D0000}"/>
    <cellStyle name="Vírgula 2 5 2 3 2 4 4" xfId="40167" xr:uid="{00000000-0005-0000-0000-00009C9D0000}"/>
    <cellStyle name="Vírgula 2 5 2 3 2 5" xfId="40168" xr:uid="{00000000-0005-0000-0000-00009D9D0000}"/>
    <cellStyle name="Vírgula 2 5 2 3 2 5 2" xfId="40169" xr:uid="{00000000-0005-0000-0000-00009E9D0000}"/>
    <cellStyle name="Vírgula 2 5 2 3 2 5 3" xfId="40170" xr:uid="{00000000-0005-0000-0000-00009F9D0000}"/>
    <cellStyle name="Vírgula 2 5 2 3 2 6" xfId="40171" xr:uid="{00000000-0005-0000-0000-0000A09D0000}"/>
    <cellStyle name="Vírgula 2 5 2 3 2 7" xfId="40172" xr:uid="{00000000-0005-0000-0000-0000A19D0000}"/>
    <cellStyle name="Vírgula 2 5 2 3 3" xfId="40173" xr:uid="{00000000-0005-0000-0000-0000A29D0000}"/>
    <cellStyle name="Vírgula 2 5 2 3 4" xfId="40174" xr:uid="{00000000-0005-0000-0000-0000A39D0000}"/>
    <cellStyle name="Vírgula 2 5 2 3 4 2" xfId="40175" xr:uid="{00000000-0005-0000-0000-0000A49D0000}"/>
    <cellStyle name="Vírgula 2 5 2 3 4 2 2" xfId="40176" xr:uid="{00000000-0005-0000-0000-0000A59D0000}"/>
    <cellStyle name="Vírgula 2 5 2 3 4 2 3" xfId="40177" xr:uid="{00000000-0005-0000-0000-0000A69D0000}"/>
    <cellStyle name="Vírgula 2 5 2 3 4 3" xfId="40178" xr:uid="{00000000-0005-0000-0000-0000A79D0000}"/>
    <cellStyle name="Vírgula 2 5 2 3 4 4" xfId="40179" xr:uid="{00000000-0005-0000-0000-0000A89D0000}"/>
    <cellStyle name="Vírgula 2 5 2 3 5" xfId="40180" xr:uid="{00000000-0005-0000-0000-0000A99D0000}"/>
    <cellStyle name="Vírgula 2 5 2 3 5 2" xfId="40181" xr:uid="{00000000-0005-0000-0000-0000AA9D0000}"/>
    <cellStyle name="Vírgula 2 5 2 3 5 2 2" xfId="40182" xr:uid="{00000000-0005-0000-0000-0000AB9D0000}"/>
    <cellStyle name="Vírgula 2 5 2 3 5 2 3" xfId="40183" xr:uid="{00000000-0005-0000-0000-0000AC9D0000}"/>
    <cellStyle name="Vírgula 2 5 2 3 5 3" xfId="40184" xr:uid="{00000000-0005-0000-0000-0000AD9D0000}"/>
    <cellStyle name="Vírgula 2 5 2 3 5 4" xfId="40185" xr:uid="{00000000-0005-0000-0000-0000AE9D0000}"/>
    <cellStyle name="Vírgula 2 5 2 3 6" xfId="40186" xr:uid="{00000000-0005-0000-0000-0000AF9D0000}"/>
    <cellStyle name="Vírgula 2 5 2 3 6 2" xfId="40187" xr:uid="{00000000-0005-0000-0000-0000B09D0000}"/>
    <cellStyle name="Vírgula 2 5 2 3 6 2 2" xfId="40188" xr:uid="{00000000-0005-0000-0000-0000B19D0000}"/>
    <cellStyle name="Vírgula 2 5 2 3 6 2 3" xfId="40189" xr:uid="{00000000-0005-0000-0000-0000B29D0000}"/>
    <cellStyle name="Vírgula 2 5 2 3 6 3" xfId="40190" xr:uid="{00000000-0005-0000-0000-0000B39D0000}"/>
    <cellStyle name="Vírgula 2 5 2 3 6 4" xfId="40191" xr:uid="{00000000-0005-0000-0000-0000B49D0000}"/>
    <cellStyle name="Vírgula 2 5 2 3 7" xfId="40192" xr:uid="{00000000-0005-0000-0000-0000B59D0000}"/>
    <cellStyle name="Vírgula 2 5 2 3 7 2" xfId="40193" xr:uid="{00000000-0005-0000-0000-0000B69D0000}"/>
    <cellStyle name="Vírgula 2 5 2 3 7 3" xfId="40194" xr:uid="{00000000-0005-0000-0000-0000B79D0000}"/>
    <cellStyle name="Vírgula 2 5 2 3 8" xfId="40195" xr:uid="{00000000-0005-0000-0000-0000B89D0000}"/>
    <cellStyle name="Vírgula 2 5 2 3 9" xfId="40196" xr:uid="{00000000-0005-0000-0000-0000B99D0000}"/>
    <cellStyle name="Vírgula 2 5 2 4" xfId="40197" xr:uid="{00000000-0005-0000-0000-0000BA9D0000}"/>
    <cellStyle name="Vírgula 2 5 2 4 2" xfId="40198" xr:uid="{00000000-0005-0000-0000-0000BB9D0000}"/>
    <cellStyle name="Vírgula 2 5 2 4 2 2" xfId="40199" xr:uid="{00000000-0005-0000-0000-0000BC9D0000}"/>
    <cellStyle name="Vírgula 2 5 2 4 2 2 2" xfId="40200" xr:uid="{00000000-0005-0000-0000-0000BD9D0000}"/>
    <cellStyle name="Vírgula 2 5 2 4 2 2 3" xfId="40201" xr:uid="{00000000-0005-0000-0000-0000BE9D0000}"/>
    <cellStyle name="Vírgula 2 5 2 4 2 3" xfId="40202" xr:uid="{00000000-0005-0000-0000-0000BF9D0000}"/>
    <cellStyle name="Vírgula 2 5 2 4 2 4" xfId="40203" xr:uid="{00000000-0005-0000-0000-0000C09D0000}"/>
    <cellStyle name="Vírgula 2 5 2 4 3" xfId="40204" xr:uid="{00000000-0005-0000-0000-0000C19D0000}"/>
    <cellStyle name="Vírgula 2 5 2 4 3 2" xfId="40205" xr:uid="{00000000-0005-0000-0000-0000C29D0000}"/>
    <cellStyle name="Vírgula 2 5 2 4 3 2 2" xfId="40206" xr:uid="{00000000-0005-0000-0000-0000C39D0000}"/>
    <cellStyle name="Vírgula 2 5 2 4 3 2 3" xfId="40207" xr:uid="{00000000-0005-0000-0000-0000C49D0000}"/>
    <cellStyle name="Vírgula 2 5 2 4 3 3" xfId="40208" xr:uid="{00000000-0005-0000-0000-0000C59D0000}"/>
    <cellStyle name="Vírgula 2 5 2 4 3 4" xfId="40209" xr:uid="{00000000-0005-0000-0000-0000C69D0000}"/>
    <cellStyle name="Vírgula 2 5 2 4 4" xfId="40210" xr:uid="{00000000-0005-0000-0000-0000C79D0000}"/>
    <cellStyle name="Vírgula 2 5 2 4 4 2" xfId="40211" xr:uid="{00000000-0005-0000-0000-0000C89D0000}"/>
    <cellStyle name="Vírgula 2 5 2 4 4 2 2" xfId="40212" xr:uid="{00000000-0005-0000-0000-0000C99D0000}"/>
    <cellStyle name="Vírgula 2 5 2 4 4 2 3" xfId="40213" xr:uid="{00000000-0005-0000-0000-0000CA9D0000}"/>
    <cellStyle name="Vírgula 2 5 2 4 4 3" xfId="40214" xr:uid="{00000000-0005-0000-0000-0000CB9D0000}"/>
    <cellStyle name="Vírgula 2 5 2 4 4 4" xfId="40215" xr:uid="{00000000-0005-0000-0000-0000CC9D0000}"/>
    <cellStyle name="Vírgula 2 5 2 4 5" xfId="40216" xr:uid="{00000000-0005-0000-0000-0000CD9D0000}"/>
    <cellStyle name="Vírgula 2 5 2 4 5 2" xfId="40217" xr:uid="{00000000-0005-0000-0000-0000CE9D0000}"/>
    <cellStyle name="Vírgula 2 5 2 4 5 3" xfId="40218" xr:uid="{00000000-0005-0000-0000-0000CF9D0000}"/>
    <cellStyle name="Vírgula 2 5 2 4 6" xfId="40219" xr:uid="{00000000-0005-0000-0000-0000D09D0000}"/>
    <cellStyle name="Vírgula 2 5 2 4 7" xfId="40220" xr:uid="{00000000-0005-0000-0000-0000D19D0000}"/>
    <cellStyle name="Vírgula 2 5 2 4 8" xfId="40221" xr:uid="{00000000-0005-0000-0000-0000D29D0000}"/>
    <cellStyle name="Vírgula 2 5 2 5" xfId="40222" xr:uid="{00000000-0005-0000-0000-0000D39D0000}"/>
    <cellStyle name="Vírgula 2 5 2 5 2" xfId="40223" xr:uid="{00000000-0005-0000-0000-0000D49D0000}"/>
    <cellStyle name="Vírgula 2 5 2 5 2 2" xfId="40224" xr:uid="{00000000-0005-0000-0000-0000D59D0000}"/>
    <cellStyle name="Vírgula 2 5 2 5 2 3" xfId="40225" xr:uid="{00000000-0005-0000-0000-0000D69D0000}"/>
    <cellStyle name="Vírgula 2 5 2 5 3" xfId="40226" xr:uid="{00000000-0005-0000-0000-0000D79D0000}"/>
    <cellStyle name="Vírgula 2 5 2 5 4" xfId="40227" xr:uid="{00000000-0005-0000-0000-0000D89D0000}"/>
    <cellStyle name="Vírgula 2 5 2 6" xfId="40228" xr:uid="{00000000-0005-0000-0000-0000D99D0000}"/>
    <cellStyle name="Vírgula 2 5 2 6 2" xfId="40229" xr:uid="{00000000-0005-0000-0000-0000DA9D0000}"/>
    <cellStyle name="Vírgula 2 5 2 6 2 2" xfId="40230" xr:uid="{00000000-0005-0000-0000-0000DB9D0000}"/>
    <cellStyle name="Vírgula 2 5 2 6 2 3" xfId="40231" xr:uid="{00000000-0005-0000-0000-0000DC9D0000}"/>
    <cellStyle name="Vírgula 2 5 2 6 3" xfId="40232" xr:uid="{00000000-0005-0000-0000-0000DD9D0000}"/>
    <cellStyle name="Vírgula 2 5 2 6 4" xfId="40233" xr:uid="{00000000-0005-0000-0000-0000DE9D0000}"/>
    <cellStyle name="Vírgula 2 5 2 7" xfId="40234" xr:uid="{00000000-0005-0000-0000-0000DF9D0000}"/>
    <cellStyle name="Vírgula 2 5 2 7 2" xfId="40235" xr:uid="{00000000-0005-0000-0000-0000E09D0000}"/>
    <cellStyle name="Vírgula 2 5 2 7 2 2" xfId="40236" xr:uid="{00000000-0005-0000-0000-0000E19D0000}"/>
    <cellStyle name="Vírgula 2 5 2 7 2 3" xfId="40237" xr:uid="{00000000-0005-0000-0000-0000E29D0000}"/>
    <cellStyle name="Vírgula 2 5 2 7 3" xfId="40238" xr:uid="{00000000-0005-0000-0000-0000E39D0000}"/>
    <cellStyle name="Vírgula 2 5 2 7 4" xfId="40239" xr:uid="{00000000-0005-0000-0000-0000E49D0000}"/>
    <cellStyle name="Vírgula 2 5 2 8" xfId="40240" xr:uid="{00000000-0005-0000-0000-0000E59D0000}"/>
    <cellStyle name="Vírgula 2 5 2 8 2" xfId="40241" xr:uid="{00000000-0005-0000-0000-0000E69D0000}"/>
    <cellStyle name="Vírgula 2 5 2 8 3" xfId="40242" xr:uid="{00000000-0005-0000-0000-0000E79D0000}"/>
    <cellStyle name="Vírgula 2 5 2 9" xfId="40243" xr:uid="{00000000-0005-0000-0000-0000E89D0000}"/>
    <cellStyle name="Vírgula 2 5 20" xfId="40244" xr:uid="{00000000-0005-0000-0000-0000E99D0000}"/>
    <cellStyle name="Vírgula 2 5 21" xfId="40245" xr:uid="{00000000-0005-0000-0000-0000EA9D0000}"/>
    <cellStyle name="Vírgula 2 5 3" xfId="40246" xr:uid="{00000000-0005-0000-0000-0000EB9D0000}"/>
    <cellStyle name="Vírgula 2 5 3 10" xfId="40247" xr:uid="{00000000-0005-0000-0000-0000EC9D0000}"/>
    <cellStyle name="Vírgula 2 5 3 11" xfId="40248" xr:uid="{00000000-0005-0000-0000-0000ED9D0000}"/>
    <cellStyle name="Vírgula 2 5 3 2" xfId="40249" xr:uid="{00000000-0005-0000-0000-0000EE9D0000}"/>
    <cellStyle name="Vírgula 2 5 3 2 2" xfId="40250" xr:uid="{00000000-0005-0000-0000-0000EF9D0000}"/>
    <cellStyle name="Vírgula 2 5 3 2 2 2" xfId="40251" xr:uid="{00000000-0005-0000-0000-0000F09D0000}"/>
    <cellStyle name="Vírgula 2 5 3 2 2 2 2" xfId="40252" xr:uid="{00000000-0005-0000-0000-0000F19D0000}"/>
    <cellStyle name="Vírgula 2 5 3 2 2 2 2 2" xfId="40253" xr:uid="{00000000-0005-0000-0000-0000F29D0000}"/>
    <cellStyle name="Vírgula 2 5 3 2 2 2 2 3" xfId="40254" xr:uid="{00000000-0005-0000-0000-0000F39D0000}"/>
    <cellStyle name="Vírgula 2 5 3 2 2 2 3" xfId="40255" xr:uid="{00000000-0005-0000-0000-0000F49D0000}"/>
    <cellStyle name="Vírgula 2 5 3 2 2 2 4" xfId="40256" xr:uid="{00000000-0005-0000-0000-0000F59D0000}"/>
    <cellStyle name="Vírgula 2 5 3 2 2 3" xfId="40257" xr:uid="{00000000-0005-0000-0000-0000F69D0000}"/>
    <cellStyle name="Vírgula 2 5 3 2 2 3 2" xfId="40258" xr:uid="{00000000-0005-0000-0000-0000F79D0000}"/>
    <cellStyle name="Vírgula 2 5 3 2 2 3 2 2" xfId="40259" xr:uid="{00000000-0005-0000-0000-0000F89D0000}"/>
    <cellStyle name="Vírgula 2 5 3 2 2 3 2 3" xfId="40260" xr:uid="{00000000-0005-0000-0000-0000F99D0000}"/>
    <cellStyle name="Vírgula 2 5 3 2 2 3 3" xfId="40261" xr:uid="{00000000-0005-0000-0000-0000FA9D0000}"/>
    <cellStyle name="Vírgula 2 5 3 2 2 3 4" xfId="40262" xr:uid="{00000000-0005-0000-0000-0000FB9D0000}"/>
    <cellStyle name="Vírgula 2 5 3 2 2 4" xfId="40263" xr:uid="{00000000-0005-0000-0000-0000FC9D0000}"/>
    <cellStyle name="Vírgula 2 5 3 2 2 4 2" xfId="40264" xr:uid="{00000000-0005-0000-0000-0000FD9D0000}"/>
    <cellStyle name="Vírgula 2 5 3 2 2 4 2 2" xfId="40265" xr:uid="{00000000-0005-0000-0000-0000FE9D0000}"/>
    <cellStyle name="Vírgula 2 5 3 2 2 4 2 3" xfId="40266" xr:uid="{00000000-0005-0000-0000-0000FF9D0000}"/>
    <cellStyle name="Vírgula 2 5 3 2 2 4 3" xfId="40267" xr:uid="{00000000-0005-0000-0000-0000009E0000}"/>
    <cellStyle name="Vírgula 2 5 3 2 2 4 4" xfId="40268" xr:uid="{00000000-0005-0000-0000-0000019E0000}"/>
    <cellStyle name="Vírgula 2 5 3 2 2 5" xfId="40269" xr:uid="{00000000-0005-0000-0000-0000029E0000}"/>
    <cellStyle name="Vírgula 2 5 3 2 2 5 2" xfId="40270" xr:uid="{00000000-0005-0000-0000-0000039E0000}"/>
    <cellStyle name="Vírgula 2 5 3 2 2 5 3" xfId="40271" xr:uid="{00000000-0005-0000-0000-0000049E0000}"/>
    <cellStyle name="Vírgula 2 5 3 2 2 6" xfId="40272" xr:uid="{00000000-0005-0000-0000-0000059E0000}"/>
    <cellStyle name="Vírgula 2 5 3 2 2 7" xfId="40273" xr:uid="{00000000-0005-0000-0000-0000069E0000}"/>
    <cellStyle name="Vírgula 2 5 3 2 2 8" xfId="40274" xr:uid="{00000000-0005-0000-0000-0000079E0000}"/>
    <cellStyle name="Vírgula 2 5 3 2 3" xfId="40275" xr:uid="{00000000-0005-0000-0000-0000089E0000}"/>
    <cellStyle name="Vírgula 2 5 3 2 3 2" xfId="40276" xr:uid="{00000000-0005-0000-0000-0000099E0000}"/>
    <cellStyle name="Vírgula 2 5 3 2 3 2 2" xfId="40277" xr:uid="{00000000-0005-0000-0000-00000A9E0000}"/>
    <cellStyle name="Vírgula 2 5 3 2 3 2 3" xfId="40278" xr:uid="{00000000-0005-0000-0000-00000B9E0000}"/>
    <cellStyle name="Vírgula 2 5 3 2 3 3" xfId="40279" xr:uid="{00000000-0005-0000-0000-00000C9E0000}"/>
    <cellStyle name="Vírgula 2 5 3 2 3 4" xfId="40280" xr:uid="{00000000-0005-0000-0000-00000D9E0000}"/>
    <cellStyle name="Vírgula 2 5 3 2 4" xfId="40281" xr:uid="{00000000-0005-0000-0000-00000E9E0000}"/>
    <cellStyle name="Vírgula 2 5 3 2 4 2" xfId="40282" xr:uid="{00000000-0005-0000-0000-00000F9E0000}"/>
    <cellStyle name="Vírgula 2 5 3 2 4 2 2" xfId="40283" xr:uid="{00000000-0005-0000-0000-0000109E0000}"/>
    <cellStyle name="Vírgula 2 5 3 2 4 2 3" xfId="40284" xr:uid="{00000000-0005-0000-0000-0000119E0000}"/>
    <cellStyle name="Vírgula 2 5 3 2 4 3" xfId="40285" xr:uid="{00000000-0005-0000-0000-0000129E0000}"/>
    <cellStyle name="Vírgula 2 5 3 2 4 4" xfId="40286" xr:uid="{00000000-0005-0000-0000-0000139E0000}"/>
    <cellStyle name="Vírgula 2 5 3 2 5" xfId="40287" xr:uid="{00000000-0005-0000-0000-0000149E0000}"/>
    <cellStyle name="Vírgula 2 5 3 2 5 2" xfId="40288" xr:uid="{00000000-0005-0000-0000-0000159E0000}"/>
    <cellStyle name="Vírgula 2 5 3 2 5 2 2" xfId="40289" xr:uid="{00000000-0005-0000-0000-0000169E0000}"/>
    <cellStyle name="Vírgula 2 5 3 2 5 2 3" xfId="40290" xr:uid="{00000000-0005-0000-0000-0000179E0000}"/>
    <cellStyle name="Vírgula 2 5 3 2 5 3" xfId="40291" xr:uid="{00000000-0005-0000-0000-0000189E0000}"/>
    <cellStyle name="Vírgula 2 5 3 2 5 4" xfId="40292" xr:uid="{00000000-0005-0000-0000-0000199E0000}"/>
    <cellStyle name="Vírgula 2 5 3 2 6" xfId="40293" xr:uid="{00000000-0005-0000-0000-00001A9E0000}"/>
    <cellStyle name="Vírgula 2 5 3 2 6 2" xfId="40294" xr:uid="{00000000-0005-0000-0000-00001B9E0000}"/>
    <cellStyle name="Vírgula 2 5 3 2 6 3" xfId="40295" xr:uid="{00000000-0005-0000-0000-00001C9E0000}"/>
    <cellStyle name="Vírgula 2 5 3 2 7" xfId="40296" xr:uid="{00000000-0005-0000-0000-00001D9E0000}"/>
    <cellStyle name="Vírgula 2 5 3 2 8" xfId="40297" xr:uid="{00000000-0005-0000-0000-00001E9E0000}"/>
    <cellStyle name="Vírgula 2 5 3 2 9" xfId="40298" xr:uid="{00000000-0005-0000-0000-00001F9E0000}"/>
    <cellStyle name="Vírgula 2 5 3 3" xfId="40299" xr:uid="{00000000-0005-0000-0000-0000209E0000}"/>
    <cellStyle name="Vírgula 2 5 3 3 2" xfId="40300" xr:uid="{00000000-0005-0000-0000-0000219E0000}"/>
    <cellStyle name="Vírgula 2 5 3 3 2 2" xfId="40301" xr:uid="{00000000-0005-0000-0000-0000229E0000}"/>
    <cellStyle name="Vírgula 2 5 3 3 2 2 2" xfId="40302" xr:uid="{00000000-0005-0000-0000-0000239E0000}"/>
    <cellStyle name="Vírgula 2 5 3 3 2 2 3" xfId="40303" xr:uid="{00000000-0005-0000-0000-0000249E0000}"/>
    <cellStyle name="Vírgula 2 5 3 3 2 3" xfId="40304" xr:uid="{00000000-0005-0000-0000-0000259E0000}"/>
    <cellStyle name="Vírgula 2 5 3 3 2 4" xfId="40305" xr:uid="{00000000-0005-0000-0000-0000269E0000}"/>
    <cellStyle name="Vírgula 2 5 3 3 3" xfId="40306" xr:uid="{00000000-0005-0000-0000-0000279E0000}"/>
    <cellStyle name="Vírgula 2 5 3 3 3 2" xfId="40307" xr:uid="{00000000-0005-0000-0000-0000289E0000}"/>
    <cellStyle name="Vírgula 2 5 3 3 3 2 2" xfId="40308" xr:uid="{00000000-0005-0000-0000-0000299E0000}"/>
    <cellStyle name="Vírgula 2 5 3 3 3 2 3" xfId="40309" xr:uid="{00000000-0005-0000-0000-00002A9E0000}"/>
    <cellStyle name="Vírgula 2 5 3 3 3 3" xfId="40310" xr:uid="{00000000-0005-0000-0000-00002B9E0000}"/>
    <cellStyle name="Vírgula 2 5 3 3 3 4" xfId="40311" xr:uid="{00000000-0005-0000-0000-00002C9E0000}"/>
    <cellStyle name="Vírgula 2 5 3 3 4" xfId="40312" xr:uid="{00000000-0005-0000-0000-00002D9E0000}"/>
    <cellStyle name="Vírgula 2 5 3 3 4 2" xfId="40313" xr:uid="{00000000-0005-0000-0000-00002E9E0000}"/>
    <cellStyle name="Vírgula 2 5 3 3 4 2 2" xfId="40314" xr:uid="{00000000-0005-0000-0000-00002F9E0000}"/>
    <cellStyle name="Vírgula 2 5 3 3 4 2 3" xfId="40315" xr:uid="{00000000-0005-0000-0000-0000309E0000}"/>
    <cellStyle name="Vírgula 2 5 3 3 4 3" xfId="40316" xr:uid="{00000000-0005-0000-0000-0000319E0000}"/>
    <cellStyle name="Vírgula 2 5 3 3 4 4" xfId="40317" xr:uid="{00000000-0005-0000-0000-0000329E0000}"/>
    <cellStyle name="Vírgula 2 5 3 3 5" xfId="40318" xr:uid="{00000000-0005-0000-0000-0000339E0000}"/>
    <cellStyle name="Vírgula 2 5 3 3 5 2" xfId="40319" xr:uid="{00000000-0005-0000-0000-0000349E0000}"/>
    <cellStyle name="Vírgula 2 5 3 3 5 3" xfId="40320" xr:uid="{00000000-0005-0000-0000-0000359E0000}"/>
    <cellStyle name="Vírgula 2 5 3 3 6" xfId="40321" xr:uid="{00000000-0005-0000-0000-0000369E0000}"/>
    <cellStyle name="Vírgula 2 5 3 3 7" xfId="40322" xr:uid="{00000000-0005-0000-0000-0000379E0000}"/>
    <cellStyle name="Vírgula 2 5 3 3 8" xfId="40323" xr:uid="{00000000-0005-0000-0000-0000389E0000}"/>
    <cellStyle name="Vírgula 2 5 3 4" xfId="40324" xr:uid="{00000000-0005-0000-0000-0000399E0000}"/>
    <cellStyle name="Vírgula 2 5 3 5" xfId="40325" xr:uid="{00000000-0005-0000-0000-00003A9E0000}"/>
    <cellStyle name="Vírgula 2 5 3 5 2" xfId="40326" xr:uid="{00000000-0005-0000-0000-00003B9E0000}"/>
    <cellStyle name="Vírgula 2 5 3 5 2 2" xfId="40327" xr:uid="{00000000-0005-0000-0000-00003C9E0000}"/>
    <cellStyle name="Vírgula 2 5 3 5 2 3" xfId="40328" xr:uid="{00000000-0005-0000-0000-00003D9E0000}"/>
    <cellStyle name="Vírgula 2 5 3 5 3" xfId="40329" xr:uid="{00000000-0005-0000-0000-00003E9E0000}"/>
    <cellStyle name="Vírgula 2 5 3 5 4" xfId="40330" xr:uid="{00000000-0005-0000-0000-00003F9E0000}"/>
    <cellStyle name="Vírgula 2 5 3 6" xfId="40331" xr:uid="{00000000-0005-0000-0000-0000409E0000}"/>
    <cellStyle name="Vírgula 2 5 3 6 2" xfId="40332" xr:uid="{00000000-0005-0000-0000-0000419E0000}"/>
    <cellStyle name="Vírgula 2 5 3 6 2 2" xfId="40333" xr:uid="{00000000-0005-0000-0000-0000429E0000}"/>
    <cellStyle name="Vírgula 2 5 3 6 2 3" xfId="40334" xr:uid="{00000000-0005-0000-0000-0000439E0000}"/>
    <cellStyle name="Vírgula 2 5 3 6 3" xfId="40335" xr:uid="{00000000-0005-0000-0000-0000449E0000}"/>
    <cellStyle name="Vírgula 2 5 3 6 4" xfId="40336" xr:uid="{00000000-0005-0000-0000-0000459E0000}"/>
    <cellStyle name="Vírgula 2 5 3 7" xfId="40337" xr:uid="{00000000-0005-0000-0000-0000469E0000}"/>
    <cellStyle name="Vírgula 2 5 3 7 2" xfId="40338" xr:uid="{00000000-0005-0000-0000-0000479E0000}"/>
    <cellStyle name="Vírgula 2 5 3 7 2 2" xfId="40339" xr:uid="{00000000-0005-0000-0000-0000489E0000}"/>
    <cellStyle name="Vírgula 2 5 3 7 2 3" xfId="40340" xr:uid="{00000000-0005-0000-0000-0000499E0000}"/>
    <cellStyle name="Vírgula 2 5 3 7 3" xfId="40341" xr:uid="{00000000-0005-0000-0000-00004A9E0000}"/>
    <cellStyle name="Vírgula 2 5 3 7 4" xfId="40342" xr:uid="{00000000-0005-0000-0000-00004B9E0000}"/>
    <cellStyle name="Vírgula 2 5 3 8" xfId="40343" xr:uid="{00000000-0005-0000-0000-00004C9E0000}"/>
    <cellStyle name="Vírgula 2 5 3 8 2" xfId="40344" xr:uid="{00000000-0005-0000-0000-00004D9E0000}"/>
    <cellStyle name="Vírgula 2 5 3 8 3" xfId="40345" xr:uid="{00000000-0005-0000-0000-00004E9E0000}"/>
    <cellStyle name="Vírgula 2 5 3 9" xfId="40346" xr:uid="{00000000-0005-0000-0000-00004F9E0000}"/>
    <cellStyle name="Vírgula 2 5 4" xfId="40347" xr:uid="{00000000-0005-0000-0000-0000509E0000}"/>
    <cellStyle name="Vírgula 2 5 4 10" xfId="40348" xr:uid="{00000000-0005-0000-0000-0000519E0000}"/>
    <cellStyle name="Vírgula 2 5 4 11" xfId="40349" xr:uid="{00000000-0005-0000-0000-0000529E0000}"/>
    <cellStyle name="Vírgula 2 5 4 2" xfId="40350" xr:uid="{00000000-0005-0000-0000-0000539E0000}"/>
    <cellStyle name="Vírgula 2 5 4 2 2" xfId="40351" xr:uid="{00000000-0005-0000-0000-0000549E0000}"/>
    <cellStyle name="Vírgula 2 5 4 2 2 2" xfId="40352" xr:uid="{00000000-0005-0000-0000-0000559E0000}"/>
    <cellStyle name="Vírgula 2 5 4 2 2 2 2" xfId="40353" xr:uid="{00000000-0005-0000-0000-0000569E0000}"/>
    <cellStyle name="Vírgula 2 5 4 2 2 2 2 2" xfId="40354" xr:uid="{00000000-0005-0000-0000-0000579E0000}"/>
    <cellStyle name="Vírgula 2 5 4 2 2 2 2 3" xfId="40355" xr:uid="{00000000-0005-0000-0000-0000589E0000}"/>
    <cellStyle name="Vírgula 2 5 4 2 2 2 3" xfId="40356" xr:uid="{00000000-0005-0000-0000-0000599E0000}"/>
    <cellStyle name="Vírgula 2 5 4 2 2 2 4" xfId="40357" xr:uid="{00000000-0005-0000-0000-00005A9E0000}"/>
    <cellStyle name="Vírgula 2 5 4 2 2 3" xfId="40358" xr:uid="{00000000-0005-0000-0000-00005B9E0000}"/>
    <cellStyle name="Vírgula 2 5 4 2 2 3 2" xfId="40359" xr:uid="{00000000-0005-0000-0000-00005C9E0000}"/>
    <cellStyle name="Vírgula 2 5 4 2 2 3 2 2" xfId="40360" xr:uid="{00000000-0005-0000-0000-00005D9E0000}"/>
    <cellStyle name="Vírgula 2 5 4 2 2 3 2 3" xfId="40361" xr:uid="{00000000-0005-0000-0000-00005E9E0000}"/>
    <cellStyle name="Vírgula 2 5 4 2 2 3 3" xfId="40362" xr:uid="{00000000-0005-0000-0000-00005F9E0000}"/>
    <cellStyle name="Vírgula 2 5 4 2 2 3 4" xfId="40363" xr:uid="{00000000-0005-0000-0000-0000609E0000}"/>
    <cellStyle name="Vírgula 2 5 4 2 2 4" xfId="40364" xr:uid="{00000000-0005-0000-0000-0000619E0000}"/>
    <cellStyle name="Vírgula 2 5 4 2 2 4 2" xfId="40365" xr:uid="{00000000-0005-0000-0000-0000629E0000}"/>
    <cellStyle name="Vírgula 2 5 4 2 2 4 2 2" xfId="40366" xr:uid="{00000000-0005-0000-0000-0000639E0000}"/>
    <cellStyle name="Vírgula 2 5 4 2 2 4 2 3" xfId="40367" xr:uid="{00000000-0005-0000-0000-0000649E0000}"/>
    <cellStyle name="Vírgula 2 5 4 2 2 4 3" xfId="40368" xr:uid="{00000000-0005-0000-0000-0000659E0000}"/>
    <cellStyle name="Vírgula 2 5 4 2 2 4 4" xfId="40369" xr:uid="{00000000-0005-0000-0000-0000669E0000}"/>
    <cellStyle name="Vírgula 2 5 4 2 2 5" xfId="40370" xr:uid="{00000000-0005-0000-0000-0000679E0000}"/>
    <cellStyle name="Vírgula 2 5 4 2 2 5 2" xfId="40371" xr:uid="{00000000-0005-0000-0000-0000689E0000}"/>
    <cellStyle name="Vírgula 2 5 4 2 2 5 3" xfId="40372" xr:uid="{00000000-0005-0000-0000-0000699E0000}"/>
    <cellStyle name="Vírgula 2 5 4 2 2 6" xfId="40373" xr:uid="{00000000-0005-0000-0000-00006A9E0000}"/>
    <cellStyle name="Vírgula 2 5 4 2 2 7" xfId="40374" xr:uid="{00000000-0005-0000-0000-00006B9E0000}"/>
    <cellStyle name="Vírgula 2 5 4 2 3" xfId="40375" xr:uid="{00000000-0005-0000-0000-00006C9E0000}"/>
    <cellStyle name="Vírgula 2 5 4 2 3 2" xfId="40376" xr:uid="{00000000-0005-0000-0000-00006D9E0000}"/>
    <cellStyle name="Vírgula 2 5 4 2 3 2 2" xfId="40377" xr:uid="{00000000-0005-0000-0000-00006E9E0000}"/>
    <cellStyle name="Vírgula 2 5 4 2 3 2 3" xfId="40378" xr:uid="{00000000-0005-0000-0000-00006F9E0000}"/>
    <cellStyle name="Vírgula 2 5 4 2 3 3" xfId="40379" xr:uid="{00000000-0005-0000-0000-0000709E0000}"/>
    <cellStyle name="Vírgula 2 5 4 2 3 4" xfId="40380" xr:uid="{00000000-0005-0000-0000-0000719E0000}"/>
    <cellStyle name="Vírgula 2 5 4 2 4" xfId="40381" xr:uid="{00000000-0005-0000-0000-0000729E0000}"/>
    <cellStyle name="Vírgula 2 5 4 2 4 2" xfId="40382" xr:uid="{00000000-0005-0000-0000-0000739E0000}"/>
    <cellStyle name="Vírgula 2 5 4 2 4 2 2" xfId="40383" xr:uid="{00000000-0005-0000-0000-0000749E0000}"/>
    <cellStyle name="Vírgula 2 5 4 2 4 2 3" xfId="40384" xr:uid="{00000000-0005-0000-0000-0000759E0000}"/>
    <cellStyle name="Vírgula 2 5 4 2 4 3" xfId="40385" xr:uid="{00000000-0005-0000-0000-0000769E0000}"/>
    <cellStyle name="Vírgula 2 5 4 2 4 4" xfId="40386" xr:uid="{00000000-0005-0000-0000-0000779E0000}"/>
    <cellStyle name="Vírgula 2 5 4 2 5" xfId="40387" xr:uid="{00000000-0005-0000-0000-0000789E0000}"/>
    <cellStyle name="Vírgula 2 5 4 2 5 2" xfId="40388" xr:uid="{00000000-0005-0000-0000-0000799E0000}"/>
    <cellStyle name="Vírgula 2 5 4 2 5 2 2" xfId="40389" xr:uid="{00000000-0005-0000-0000-00007A9E0000}"/>
    <cellStyle name="Vírgula 2 5 4 2 5 2 3" xfId="40390" xr:uid="{00000000-0005-0000-0000-00007B9E0000}"/>
    <cellStyle name="Vírgula 2 5 4 2 5 3" xfId="40391" xr:uid="{00000000-0005-0000-0000-00007C9E0000}"/>
    <cellStyle name="Vírgula 2 5 4 2 5 4" xfId="40392" xr:uid="{00000000-0005-0000-0000-00007D9E0000}"/>
    <cellStyle name="Vírgula 2 5 4 2 6" xfId="40393" xr:uid="{00000000-0005-0000-0000-00007E9E0000}"/>
    <cellStyle name="Vírgula 2 5 4 2 6 2" xfId="40394" xr:uid="{00000000-0005-0000-0000-00007F9E0000}"/>
    <cellStyle name="Vírgula 2 5 4 2 6 3" xfId="40395" xr:uid="{00000000-0005-0000-0000-0000809E0000}"/>
    <cellStyle name="Vírgula 2 5 4 2 7" xfId="40396" xr:uid="{00000000-0005-0000-0000-0000819E0000}"/>
    <cellStyle name="Vírgula 2 5 4 2 8" xfId="40397" xr:uid="{00000000-0005-0000-0000-0000829E0000}"/>
    <cellStyle name="Vírgula 2 5 4 2 9" xfId="40398" xr:uid="{00000000-0005-0000-0000-0000839E0000}"/>
    <cellStyle name="Vírgula 2 5 4 3" xfId="40399" xr:uid="{00000000-0005-0000-0000-0000849E0000}"/>
    <cellStyle name="Vírgula 2 5 4 3 2" xfId="40400" xr:uid="{00000000-0005-0000-0000-0000859E0000}"/>
    <cellStyle name="Vírgula 2 5 4 3 2 2" xfId="40401" xr:uid="{00000000-0005-0000-0000-0000869E0000}"/>
    <cellStyle name="Vírgula 2 5 4 3 2 2 2" xfId="40402" xr:uid="{00000000-0005-0000-0000-0000879E0000}"/>
    <cellStyle name="Vírgula 2 5 4 3 2 2 3" xfId="40403" xr:uid="{00000000-0005-0000-0000-0000889E0000}"/>
    <cellStyle name="Vírgula 2 5 4 3 2 3" xfId="40404" xr:uid="{00000000-0005-0000-0000-0000899E0000}"/>
    <cellStyle name="Vírgula 2 5 4 3 2 4" xfId="40405" xr:uid="{00000000-0005-0000-0000-00008A9E0000}"/>
    <cellStyle name="Vírgula 2 5 4 3 3" xfId="40406" xr:uid="{00000000-0005-0000-0000-00008B9E0000}"/>
    <cellStyle name="Vírgula 2 5 4 3 3 2" xfId="40407" xr:uid="{00000000-0005-0000-0000-00008C9E0000}"/>
    <cellStyle name="Vírgula 2 5 4 3 3 2 2" xfId="40408" xr:uid="{00000000-0005-0000-0000-00008D9E0000}"/>
    <cellStyle name="Vírgula 2 5 4 3 3 2 3" xfId="40409" xr:uid="{00000000-0005-0000-0000-00008E9E0000}"/>
    <cellStyle name="Vírgula 2 5 4 3 3 3" xfId="40410" xr:uid="{00000000-0005-0000-0000-00008F9E0000}"/>
    <cellStyle name="Vírgula 2 5 4 3 3 4" xfId="40411" xr:uid="{00000000-0005-0000-0000-0000909E0000}"/>
    <cellStyle name="Vírgula 2 5 4 3 4" xfId="40412" xr:uid="{00000000-0005-0000-0000-0000919E0000}"/>
    <cellStyle name="Vírgula 2 5 4 3 4 2" xfId="40413" xr:uid="{00000000-0005-0000-0000-0000929E0000}"/>
    <cellStyle name="Vírgula 2 5 4 3 4 2 2" xfId="40414" xr:uid="{00000000-0005-0000-0000-0000939E0000}"/>
    <cellStyle name="Vírgula 2 5 4 3 4 2 3" xfId="40415" xr:uid="{00000000-0005-0000-0000-0000949E0000}"/>
    <cellStyle name="Vírgula 2 5 4 3 4 3" xfId="40416" xr:uid="{00000000-0005-0000-0000-0000959E0000}"/>
    <cellStyle name="Vírgula 2 5 4 3 4 4" xfId="40417" xr:uid="{00000000-0005-0000-0000-0000969E0000}"/>
    <cellStyle name="Vírgula 2 5 4 3 5" xfId="40418" xr:uid="{00000000-0005-0000-0000-0000979E0000}"/>
    <cellStyle name="Vírgula 2 5 4 3 5 2" xfId="40419" xr:uid="{00000000-0005-0000-0000-0000989E0000}"/>
    <cellStyle name="Vírgula 2 5 4 3 5 3" xfId="40420" xr:uid="{00000000-0005-0000-0000-0000999E0000}"/>
    <cellStyle name="Vírgula 2 5 4 3 6" xfId="40421" xr:uid="{00000000-0005-0000-0000-00009A9E0000}"/>
    <cellStyle name="Vírgula 2 5 4 3 7" xfId="40422" xr:uid="{00000000-0005-0000-0000-00009B9E0000}"/>
    <cellStyle name="Vírgula 2 5 4 4" xfId="40423" xr:uid="{00000000-0005-0000-0000-00009C9E0000}"/>
    <cellStyle name="Vírgula 2 5 4 5" xfId="40424" xr:uid="{00000000-0005-0000-0000-00009D9E0000}"/>
    <cellStyle name="Vírgula 2 5 4 5 2" xfId="40425" xr:uid="{00000000-0005-0000-0000-00009E9E0000}"/>
    <cellStyle name="Vírgula 2 5 4 5 2 2" xfId="40426" xr:uid="{00000000-0005-0000-0000-00009F9E0000}"/>
    <cellStyle name="Vírgula 2 5 4 5 2 3" xfId="40427" xr:uid="{00000000-0005-0000-0000-0000A09E0000}"/>
    <cellStyle name="Vírgula 2 5 4 5 3" xfId="40428" xr:uid="{00000000-0005-0000-0000-0000A19E0000}"/>
    <cellStyle name="Vírgula 2 5 4 5 4" xfId="40429" xr:uid="{00000000-0005-0000-0000-0000A29E0000}"/>
    <cellStyle name="Vírgula 2 5 4 6" xfId="40430" xr:uid="{00000000-0005-0000-0000-0000A39E0000}"/>
    <cellStyle name="Vírgula 2 5 4 6 2" xfId="40431" xr:uid="{00000000-0005-0000-0000-0000A49E0000}"/>
    <cellStyle name="Vírgula 2 5 4 6 2 2" xfId="40432" xr:uid="{00000000-0005-0000-0000-0000A59E0000}"/>
    <cellStyle name="Vírgula 2 5 4 6 2 3" xfId="40433" xr:uid="{00000000-0005-0000-0000-0000A69E0000}"/>
    <cellStyle name="Vírgula 2 5 4 6 3" xfId="40434" xr:uid="{00000000-0005-0000-0000-0000A79E0000}"/>
    <cellStyle name="Vírgula 2 5 4 6 4" xfId="40435" xr:uid="{00000000-0005-0000-0000-0000A89E0000}"/>
    <cellStyle name="Vírgula 2 5 4 7" xfId="40436" xr:uid="{00000000-0005-0000-0000-0000A99E0000}"/>
    <cellStyle name="Vírgula 2 5 4 7 2" xfId="40437" xr:uid="{00000000-0005-0000-0000-0000AA9E0000}"/>
    <cellStyle name="Vírgula 2 5 4 7 2 2" xfId="40438" xr:uid="{00000000-0005-0000-0000-0000AB9E0000}"/>
    <cellStyle name="Vírgula 2 5 4 7 2 3" xfId="40439" xr:uid="{00000000-0005-0000-0000-0000AC9E0000}"/>
    <cellStyle name="Vírgula 2 5 4 7 3" xfId="40440" xr:uid="{00000000-0005-0000-0000-0000AD9E0000}"/>
    <cellStyle name="Vírgula 2 5 4 7 4" xfId="40441" xr:uid="{00000000-0005-0000-0000-0000AE9E0000}"/>
    <cellStyle name="Vírgula 2 5 4 8" xfId="40442" xr:uid="{00000000-0005-0000-0000-0000AF9E0000}"/>
    <cellStyle name="Vírgula 2 5 4 8 2" xfId="40443" xr:uid="{00000000-0005-0000-0000-0000B09E0000}"/>
    <cellStyle name="Vírgula 2 5 4 8 3" xfId="40444" xr:uid="{00000000-0005-0000-0000-0000B19E0000}"/>
    <cellStyle name="Vírgula 2 5 4 9" xfId="40445" xr:uid="{00000000-0005-0000-0000-0000B29E0000}"/>
    <cellStyle name="Vírgula 2 5 5" xfId="40446" xr:uid="{00000000-0005-0000-0000-0000B39E0000}"/>
    <cellStyle name="Vírgula 2 5 5 2" xfId="40447" xr:uid="{00000000-0005-0000-0000-0000B49E0000}"/>
    <cellStyle name="Vírgula 2 5 5 3" xfId="40448" xr:uid="{00000000-0005-0000-0000-0000B59E0000}"/>
    <cellStyle name="Vírgula 2 5 5 3 2" xfId="40449" xr:uid="{00000000-0005-0000-0000-0000B69E0000}"/>
    <cellStyle name="Vírgula 2 5 5 3 2 2" xfId="40450" xr:uid="{00000000-0005-0000-0000-0000B79E0000}"/>
    <cellStyle name="Vírgula 2 5 5 3 2 2 2" xfId="40451" xr:uid="{00000000-0005-0000-0000-0000B89E0000}"/>
    <cellStyle name="Vírgula 2 5 5 3 2 2 3" xfId="40452" xr:uid="{00000000-0005-0000-0000-0000B99E0000}"/>
    <cellStyle name="Vírgula 2 5 5 3 2 3" xfId="40453" xr:uid="{00000000-0005-0000-0000-0000BA9E0000}"/>
    <cellStyle name="Vírgula 2 5 5 3 2 4" xfId="40454" xr:uid="{00000000-0005-0000-0000-0000BB9E0000}"/>
    <cellStyle name="Vírgula 2 5 5 3 3" xfId="40455" xr:uid="{00000000-0005-0000-0000-0000BC9E0000}"/>
    <cellStyle name="Vírgula 2 5 5 3 3 2" xfId="40456" xr:uid="{00000000-0005-0000-0000-0000BD9E0000}"/>
    <cellStyle name="Vírgula 2 5 5 3 3 2 2" xfId="40457" xr:uid="{00000000-0005-0000-0000-0000BE9E0000}"/>
    <cellStyle name="Vírgula 2 5 5 3 3 2 3" xfId="40458" xr:uid="{00000000-0005-0000-0000-0000BF9E0000}"/>
    <cellStyle name="Vírgula 2 5 5 3 3 3" xfId="40459" xr:uid="{00000000-0005-0000-0000-0000C09E0000}"/>
    <cellStyle name="Vírgula 2 5 5 3 3 4" xfId="40460" xr:uid="{00000000-0005-0000-0000-0000C19E0000}"/>
    <cellStyle name="Vírgula 2 5 5 3 4" xfId="40461" xr:uid="{00000000-0005-0000-0000-0000C29E0000}"/>
    <cellStyle name="Vírgula 2 5 5 3 4 2" xfId="40462" xr:uid="{00000000-0005-0000-0000-0000C39E0000}"/>
    <cellStyle name="Vírgula 2 5 5 3 4 2 2" xfId="40463" xr:uid="{00000000-0005-0000-0000-0000C49E0000}"/>
    <cellStyle name="Vírgula 2 5 5 3 4 2 3" xfId="40464" xr:uid="{00000000-0005-0000-0000-0000C59E0000}"/>
    <cellStyle name="Vírgula 2 5 5 3 4 3" xfId="40465" xr:uid="{00000000-0005-0000-0000-0000C69E0000}"/>
    <cellStyle name="Vírgula 2 5 5 3 4 4" xfId="40466" xr:uid="{00000000-0005-0000-0000-0000C79E0000}"/>
    <cellStyle name="Vírgula 2 5 5 3 5" xfId="40467" xr:uid="{00000000-0005-0000-0000-0000C89E0000}"/>
    <cellStyle name="Vírgula 2 5 5 3 5 2" xfId="40468" xr:uid="{00000000-0005-0000-0000-0000C99E0000}"/>
    <cellStyle name="Vírgula 2 5 5 3 5 3" xfId="40469" xr:uid="{00000000-0005-0000-0000-0000CA9E0000}"/>
    <cellStyle name="Vírgula 2 5 5 3 6" xfId="40470" xr:uid="{00000000-0005-0000-0000-0000CB9E0000}"/>
    <cellStyle name="Vírgula 2 5 5 3 7" xfId="40471" xr:uid="{00000000-0005-0000-0000-0000CC9E0000}"/>
    <cellStyle name="Vírgula 2 5 5 4" xfId="40472" xr:uid="{00000000-0005-0000-0000-0000CD9E0000}"/>
    <cellStyle name="Vírgula 2 5 6" xfId="40473" xr:uid="{00000000-0005-0000-0000-0000CE9E0000}"/>
    <cellStyle name="Vírgula 2 5 6 2" xfId="40474" xr:uid="{00000000-0005-0000-0000-0000CF9E0000}"/>
    <cellStyle name="Vírgula 2 5 6 2 2" xfId="40475" xr:uid="{00000000-0005-0000-0000-0000D09E0000}"/>
    <cellStyle name="Vírgula 2 5 6 2 2 2" xfId="40476" xr:uid="{00000000-0005-0000-0000-0000D19E0000}"/>
    <cellStyle name="Vírgula 2 5 6 2 2 2 2" xfId="40477" xr:uid="{00000000-0005-0000-0000-0000D29E0000}"/>
    <cellStyle name="Vírgula 2 5 6 2 2 2 3" xfId="40478" xr:uid="{00000000-0005-0000-0000-0000D39E0000}"/>
    <cellStyle name="Vírgula 2 5 6 2 2 3" xfId="40479" xr:uid="{00000000-0005-0000-0000-0000D49E0000}"/>
    <cellStyle name="Vírgula 2 5 6 2 2 4" xfId="40480" xr:uid="{00000000-0005-0000-0000-0000D59E0000}"/>
    <cellStyle name="Vírgula 2 5 6 2 3" xfId="40481" xr:uid="{00000000-0005-0000-0000-0000D69E0000}"/>
    <cellStyle name="Vírgula 2 5 6 2 3 2" xfId="40482" xr:uid="{00000000-0005-0000-0000-0000D79E0000}"/>
    <cellStyle name="Vírgula 2 5 6 2 3 2 2" xfId="40483" xr:uid="{00000000-0005-0000-0000-0000D89E0000}"/>
    <cellStyle name="Vírgula 2 5 6 2 3 2 3" xfId="40484" xr:uid="{00000000-0005-0000-0000-0000D99E0000}"/>
    <cellStyle name="Vírgula 2 5 6 2 3 3" xfId="40485" xr:uid="{00000000-0005-0000-0000-0000DA9E0000}"/>
    <cellStyle name="Vírgula 2 5 6 2 3 4" xfId="40486" xr:uid="{00000000-0005-0000-0000-0000DB9E0000}"/>
    <cellStyle name="Vírgula 2 5 6 2 4" xfId="40487" xr:uid="{00000000-0005-0000-0000-0000DC9E0000}"/>
    <cellStyle name="Vírgula 2 5 6 2 4 2" xfId="40488" xr:uid="{00000000-0005-0000-0000-0000DD9E0000}"/>
    <cellStyle name="Vírgula 2 5 6 2 4 2 2" xfId="40489" xr:uid="{00000000-0005-0000-0000-0000DE9E0000}"/>
    <cellStyle name="Vírgula 2 5 6 2 4 2 3" xfId="40490" xr:uid="{00000000-0005-0000-0000-0000DF9E0000}"/>
    <cellStyle name="Vírgula 2 5 6 2 4 3" xfId="40491" xr:uid="{00000000-0005-0000-0000-0000E09E0000}"/>
    <cellStyle name="Vírgula 2 5 6 2 4 4" xfId="40492" xr:uid="{00000000-0005-0000-0000-0000E19E0000}"/>
    <cellStyle name="Vírgula 2 5 6 2 5" xfId="40493" xr:uid="{00000000-0005-0000-0000-0000E29E0000}"/>
    <cellStyle name="Vírgula 2 5 6 2 5 2" xfId="40494" xr:uid="{00000000-0005-0000-0000-0000E39E0000}"/>
    <cellStyle name="Vírgula 2 5 6 2 5 3" xfId="40495" xr:uid="{00000000-0005-0000-0000-0000E49E0000}"/>
    <cellStyle name="Vírgula 2 5 6 2 6" xfId="40496" xr:uid="{00000000-0005-0000-0000-0000E59E0000}"/>
    <cellStyle name="Vírgula 2 5 6 2 7" xfId="40497" xr:uid="{00000000-0005-0000-0000-0000E69E0000}"/>
    <cellStyle name="Vírgula 2 5 6 3" xfId="40498" xr:uid="{00000000-0005-0000-0000-0000E79E0000}"/>
    <cellStyle name="Vírgula 2 5 6 3 2" xfId="40499" xr:uid="{00000000-0005-0000-0000-0000E89E0000}"/>
    <cellStyle name="Vírgula 2 5 6 3 2 2" xfId="40500" xr:uid="{00000000-0005-0000-0000-0000E99E0000}"/>
    <cellStyle name="Vírgula 2 5 6 3 2 3" xfId="40501" xr:uid="{00000000-0005-0000-0000-0000EA9E0000}"/>
    <cellStyle name="Vírgula 2 5 6 3 3" xfId="40502" xr:uid="{00000000-0005-0000-0000-0000EB9E0000}"/>
    <cellStyle name="Vírgula 2 5 6 3 4" xfId="40503" xr:uid="{00000000-0005-0000-0000-0000EC9E0000}"/>
    <cellStyle name="Vírgula 2 5 6 4" xfId="40504" xr:uid="{00000000-0005-0000-0000-0000ED9E0000}"/>
    <cellStyle name="Vírgula 2 5 6 4 2" xfId="40505" xr:uid="{00000000-0005-0000-0000-0000EE9E0000}"/>
    <cellStyle name="Vírgula 2 5 6 4 2 2" xfId="40506" xr:uid="{00000000-0005-0000-0000-0000EF9E0000}"/>
    <cellStyle name="Vírgula 2 5 6 4 2 3" xfId="40507" xr:uid="{00000000-0005-0000-0000-0000F09E0000}"/>
    <cellStyle name="Vírgula 2 5 6 4 3" xfId="40508" xr:uid="{00000000-0005-0000-0000-0000F19E0000}"/>
    <cellStyle name="Vírgula 2 5 6 4 4" xfId="40509" xr:uid="{00000000-0005-0000-0000-0000F29E0000}"/>
    <cellStyle name="Vírgula 2 5 6 5" xfId="40510" xr:uid="{00000000-0005-0000-0000-0000F39E0000}"/>
    <cellStyle name="Vírgula 2 5 6 5 2" xfId="40511" xr:uid="{00000000-0005-0000-0000-0000F49E0000}"/>
    <cellStyle name="Vírgula 2 5 6 5 2 2" xfId="40512" xr:uid="{00000000-0005-0000-0000-0000F59E0000}"/>
    <cellStyle name="Vírgula 2 5 6 5 2 3" xfId="40513" xr:uid="{00000000-0005-0000-0000-0000F69E0000}"/>
    <cellStyle name="Vírgula 2 5 6 5 3" xfId="40514" xr:uid="{00000000-0005-0000-0000-0000F79E0000}"/>
    <cellStyle name="Vírgula 2 5 6 5 4" xfId="40515" xr:uid="{00000000-0005-0000-0000-0000F89E0000}"/>
    <cellStyle name="Vírgula 2 5 6 6" xfId="40516" xr:uid="{00000000-0005-0000-0000-0000F99E0000}"/>
    <cellStyle name="Vírgula 2 5 6 6 2" xfId="40517" xr:uid="{00000000-0005-0000-0000-0000FA9E0000}"/>
    <cellStyle name="Vírgula 2 5 6 6 3" xfId="40518" xr:uid="{00000000-0005-0000-0000-0000FB9E0000}"/>
    <cellStyle name="Vírgula 2 5 6 7" xfId="40519" xr:uid="{00000000-0005-0000-0000-0000FC9E0000}"/>
    <cellStyle name="Vírgula 2 5 6 8" xfId="40520" xr:uid="{00000000-0005-0000-0000-0000FD9E0000}"/>
    <cellStyle name="Vírgula 2 5 6 9" xfId="40521" xr:uid="{00000000-0005-0000-0000-0000FE9E0000}"/>
    <cellStyle name="Vírgula 2 5 7" xfId="40522" xr:uid="{00000000-0005-0000-0000-0000FF9E0000}"/>
    <cellStyle name="Vírgula 2 5 7 2" xfId="40523" xr:uid="{00000000-0005-0000-0000-0000009F0000}"/>
    <cellStyle name="Vírgula 2 5 7 2 2" xfId="40524" xr:uid="{00000000-0005-0000-0000-0000019F0000}"/>
    <cellStyle name="Vírgula 2 5 7 2 2 2" xfId="40525" xr:uid="{00000000-0005-0000-0000-0000029F0000}"/>
    <cellStyle name="Vírgula 2 5 7 2 2 2 2" xfId="40526" xr:uid="{00000000-0005-0000-0000-0000039F0000}"/>
    <cellStyle name="Vírgula 2 5 7 2 2 2 3" xfId="40527" xr:uid="{00000000-0005-0000-0000-0000049F0000}"/>
    <cellStyle name="Vírgula 2 5 7 2 2 3" xfId="40528" xr:uid="{00000000-0005-0000-0000-0000059F0000}"/>
    <cellStyle name="Vírgula 2 5 7 2 2 4" xfId="40529" xr:uid="{00000000-0005-0000-0000-0000069F0000}"/>
    <cellStyle name="Vírgula 2 5 7 2 3" xfId="40530" xr:uid="{00000000-0005-0000-0000-0000079F0000}"/>
    <cellStyle name="Vírgula 2 5 7 2 3 2" xfId="40531" xr:uid="{00000000-0005-0000-0000-0000089F0000}"/>
    <cellStyle name="Vírgula 2 5 7 2 3 2 2" xfId="40532" xr:uid="{00000000-0005-0000-0000-0000099F0000}"/>
    <cellStyle name="Vírgula 2 5 7 2 3 2 3" xfId="40533" xr:uid="{00000000-0005-0000-0000-00000A9F0000}"/>
    <cellStyle name="Vírgula 2 5 7 2 3 3" xfId="40534" xr:uid="{00000000-0005-0000-0000-00000B9F0000}"/>
    <cellStyle name="Vírgula 2 5 7 2 3 4" xfId="40535" xr:uid="{00000000-0005-0000-0000-00000C9F0000}"/>
    <cellStyle name="Vírgula 2 5 7 2 4" xfId="40536" xr:uid="{00000000-0005-0000-0000-00000D9F0000}"/>
    <cellStyle name="Vírgula 2 5 7 2 4 2" xfId="40537" xr:uid="{00000000-0005-0000-0000-00000E9F0000}"/>
    <cellStyle name="Vírgula 2 5 7 2 4 2 2" xfId="40538" xr:uid="{00000000-0005-0000-0000-00000F9F0000}"/>
    <cellStyle name="Vírgula 2 5 7 2 4 2 3" xfId="40539" xr:uid="{00000000-0005-0000-0000-0000109F0000}"/>
    <cellStyle name="Vírgula 2 5 7 2 4 3" xfId="40540" xr:uid="{00000000-0005-0000-0000-0000119F0000}"/>
    <cellStyle name="Vírgula 2 5 7 2 4 4" xfId="40541" xr:uid="{00000000-0005-0000-0000-0000129F0000}"/>
    <cellStyle name="Vírgula 2 5 7 2 5" xfId="40542" xr:uid="{00000000-0005-0000-0000-0000139F0000}"/>
    <cellStyle name="Vírgula 2 5 7 2 5 2" xfId="40543" xr:uid="{00000000-0005-0000-0000-0000149F0000}"/>
    <cellStyle name="Vírgula 2 5 7 2 5 3" xfId="40544" xr:uid="{00000000-0005-0000-0000-0000159F0000}"/>
    <cellStyle name="Vírgula 2 5 7 2 6" xfId="40545" xr:uid="{00000000-0005-0000-0000-0000169F0000}"/>
    <cellStyle name="Vírgula 2 5 7 2 7" xfId="40546" xr:uid="{00000000-0005-0000-0000-0000179F0000}"/>
    <cellStyle name="Vírgula 2 5 7 3" xfId="40547" xr:uid="{00000000-0005-0000-0000-0000189F0000}"/>
    <cellStyle name="Vírgula 2 5 7 3 2" xfId="40548" xr:uid="{00000000-0005-0000-0000-0000199F0000}"/>
    <cellStyle name="Vírgula 2 5 7 3 2 2" xfId="40549" xr:uid="{00000000-0005-0000-0000-00001A9F0000}"/>
    <cellStyle name="Vírgula 2 5 7 3 2 3" xfId="40550" xr:uid="{00000000-0005-0000-0000-00001B9F0000}"/>
    <cellStyle name="Vírgula 2 5 7 3 3" xfId="40551" xr:uid="{00000000-0005-0000-0000-00001C9F0000}"/>
    <cellStyle name="Vírgula 2 5 7 3 4" xfId="40552" xr:uid="{00000000-0005-0000-0000-00001D9F0000}"/>
    <cellStyle name="Vírgula 2 5 7 4" xfId="40553" xr:uid="{00000000-0005-0000-0000-00001E9F0000}"/>
    <cellStyle name="Vírgula 2 5 7 4 2" xfId="40554" xr:uid="{00000000-0005-0000-0000-00001F9F0000}"/>
    <cellStyle name="Vírgula 2 5 7 4 2 2" xfId="40555" xr:uid="{00000000-0005-0000-0000-0000209F0000}"/>
    <cellStyle name="Vírgula 2 5 7 4 2 3" xfId="40556" xr:uid="{00000000-0005-0000-0000-0000219F0000}"/>
    <cellStyle name="Vírgula 2 5 7 4 3" xfId="40557" xr:uid="{00000000-0005-0000-0000-0000229F0000}"/>
    <cellStyle name="Vírgula 2 5 7 4 4" xfId="40558" xr:uid="{00000000-0005-0000-0000-0000239F0000}"/>
    <cellStyle name="Vírgula 2 5 7 5" xfId="40559" xr:uid="{00000000-0005-0000-0000-0000249F0000}"/>
    <cellStyle name="Vírgula 2 5 7 5 2" xfId="40560" xr:uid="{00000000-0005-0000-0000-0000259F0000}"/>
    <cellStyle name="Vírgula 2 5 7 5 2 2" xfId="40561" xr:uid="{00000000-0005-0000-0000-0000269F0000}"/>
    <cellStyle name="Vírgula 2 5 7 5 2 3" xfId="40562" xr:uid="{00000000-0005-0000-0000-0000279F0000}"/>
    <cellStyle name="Vírgula 2 5 7 5 3" xfId="40563" xr:uid="{00000000-0005-0000-0000-0000289F0000}"/>
    <cellStyle name="Vírgula 2 5 7 5 4" xfId="40564" xr:uid="{00000000-0005-0000-0000-0000299F0000}"/>
    <cellStyle name="Vírgula 2 5 7 6" xfId="40565" xr:uid="{00000000-0005-0000-0000-00002A9F0000}"/>
    <cellStyle name="Vírgula 2 5 7 6 2" xfId="40566" xr:uid="{00000000-0005-0000-0000-00002B9F0000}"/>
    <cellStyle name="Vírgula 2 5 7 6 3" xfId="40567" xr:uid="{00000000-0005-0000-0000-00002C9F0000}"/>
    <cellStyle name="Vírgula 2 5 7 7" xfId="40568" xr:uid="{00000000-0005-0000-0000-00002D9F0000}"/>
    <cellStyle name="Vírgula 2 5 7 8" xfId="40569" xr:uid="{00000000-0005-0000-0000-00002E9F0000}"/>
    <cellStyle name="Vírgula 2 5 7 9" xfId="40570" xr:uid="{00000000-0005-0000-0000-00002F9F0000}"/>
    <cellStyle name="Vírgula 2 5 8" xfId="40571" xr:uid="{00000000-0005-0000-0000-0000309F0000}"/>
    <cellStyle name="Vírgula 2 5 8 2" xfId="40572" xr:uid="{00000000-0005-0000-0000-0000319F0000}"/>
    <cellStyle name="Vírgula 2 5 8 2 2" xfId="40573" xr:uid="{00000000-0005-0000-0000-0000329F0000}"/>
    <cellStyle name="Vírgula 2 5 8 2 2 2" xfId="40574" xr:uid="{00000000-0005-0000-0000-0000339F0000}"/>
    <cellStyle name="Vírgula 2 5 8 2 2 2 2" xfId="40575" xr:uid="{00000000-0005-0000-0000-0000349F0000}"/>
    <cellStyle name="Vírgula 2 5 8 2 2 2 3" xfId="40576" xr:uid="{00000000-0005-0000-0000-0000359F0000}"/>
    <cellStyle name="Vírgula 2 5 8 2 2 3" xfId="40577" xr:uid="{00000000-0005-0000-0000-0000369F0000}"/>
    <cellStyle name="Vírgula 2 5 8 2 2 4" xfId="40578" xr:uid="{00000000-0005-0000-0000-0000379F0000}"/>
    <cellStyle name="Vírgula 2 5 8 2 3" xfId="40579" xr:uid="{00000000-0005-0000-0000-0000389F0000}"/>
    <cellStyle name="Vírgula 2 5 8 2 3 2" xfId="40580" xr:uid="{00000000-0005-0000-0000-0000399F0000}"/>
    <cellStyle name="Vírgula 2 5 8 2 3 2 2" xfId="40581" xr:uid="{00000000-0005-0000-0000-00003A9F0000}"/>
    <cellStyle name="Vírgula 2 5 8 2 3 2 3" xfId="40582" xr:uid="{00000000-0005-0000-0000-00003B9F0000}"/>
    <cellStyle name="Vírgula 2 5 8 2 3 3" xfId="40583" xr:uid="{00000000-0005-0000-0000-00003C9F0000}"/>
    <cellStyle name="Vírgula 2 5 8 2 3 4" xfId="40584" xr:uid="{00000000-0005-0000-0000-00003D9F0000}"/>
    <cellStyle name="Vírgula 2 5 8 2 4" xfId="40585" xr:uid="{00000000-0005-0000-0000-00003E9F0000}"/>
    <cellStyle name="Vírgula 2 5 8 2 4 2" xfId="40586" xr:uid="{00000000-0005-0000-0000-00003F9F0000}"/>
    <cellStyle name="Vírgula 2 5 8 2 4 2 2" xfId="40587" xr:uid="{00000000-0005-0000-0000-0000409F0000}"/>
    <cellStyle name="Vírgula 2 5 8 2 4 2 3" xfId="40588" xr:uid="{00000000-0005-0000-0000-0000419F0000}"/>
    <cellStyle name="Vírgula 2 5 8 2 4 3" xfId="40589" xr:uid="{00000000-0005-0000-0000-0000429F0000}"/>
    <cellStyle name="Vírgula 2 5 8 2 4 4" xfId="40590" xr:uid="{00000000-0005-0000-0000-0000439F0000}"/>
    <cellStyle name="Vírgula 2 5 8 2 5" xfId="40591" xr:uid="{00000000-0005-0000-0000-0000449F0000}"/>
    <cellStyle name="Vírgula 2 5 8 2 5 2" xfId="40592" xr:uid="{00000000-0005-0000-0000-0000459F0000}"/>
    <cellStyle name="Vírgula 2 5 8 2 5 3" xfId="40593" xr:uid="{00000000-0005-0000-0000-0000469F0000}"/>
    <cellStyle name="Vírgula 2 5 8 2 6" xfId="40594" xr:uid="{00000000-0005-0000-0000-0000479F0000}"/>
    <cellStyle name="Vírgula 2 5 8 2 7" xfId="40595" xr:uid="{00000000-0005-0000-0000-0000489F0000}"/>
    <cellStyle name="Vírgula 2 5 8 3" xfId="40596" xr:uid="{00000000-0005-0000-0000-0000499F0000}"/>
    <cellStyle name="Vírgula 2 5 8 3 2" xfId="40597" xr:uid="{00000000-0005-0000-0000-00004A9F0000}"/>
    <cellStyle name="Vírgula 2 5 8 3 2 2" xfId="40598" xr:uid="{00000000-0005-0000-0000-00004B9F0000}"/>
    <cellStyle name="Vírgula 2 5 8 3 2 3" xfId="40599" xr:uid="{00000000-0005-0000-0000-00004C9F0000}"/>
    <cellStyle name="Vírgula 2 5 8 3 3" xfId="40600" xr:uid="{00000000-0005-0000-0000-00004D9F0000}"/>
    <cellStyle name="Vírgula 2 5 8 3 4" xfId="40601" xr:uid="{00000000-0005-0000-0000-00004E9F0000}"/>
    <cellStyle name="Vírgula 2 5 8 4" xfId="40602" xr:uid="{00000000-0005-0000-0000-00004F9F0000}"/>
    <cellStyle name="Vírgula 2 5 8 4 2" xfId="40603" xr:uid="{00000000-0005-0000-0000-0000509F0000}"/>
    <cellStyle name="Vírgula 2 5 8 4 2 2" xfId="40604" xr:uid="{00000000-0005-0000-0000-0000519F0000}"/>
    <cellStyle name="Vírgula 2 5 8 4 2 3" xfId="40605" xr:uid="{00000000-0005-0000-0000-0000529F0000}"/>
    <cellStyle name="Vírgula 2 5 8 4 3" xfId="40606" xr:uid="{00000000-0005-0000-0000-0000539F0000}"/>
    <cellStyle name="Vírgula 2 5 8 4 4" xfId="40607" xr:uid="{00000000-0005-0000-0000-0000549F0000}"/>
    <cellStyle name="Vírgula 2 5 8 5" xfId="40608" xr:uid="{00000000-0005-0000-0000-0000559F0000}"/>
    <cellStyle name="Vírgula 2 5 8 5 2" xfId="40609" xr:uid="{00000000-0005-0000-0000-0000569F0000}"/>
    <cellStyle name="Vírgula 2 5 8 5 2 2" xfId="40610" xr:uid="{00000000-0005-0000-0000-0000579F0000}"/>
    <cellStyle name="Vírgula 2 5 8 5 2 3" xfId="40611" xr:uid="{00000000-0005-0000-0000-0000589F0000}"/>
    <cellStyle name="Vírgula 2 5 8 5 3" xfId="40612" xr:uid="{00000000-0005-0000-0000-0000599F0000}"/>
    <cellStyle name="Vírgula 2 5 8 5 4" xfId="40613" xr:uid="{00000000-0005-0000-0000-00005A9F0000}"/>
    <cellStyle name="Vírgula 2 5 8 6" xfId="40614" xr:uid="{00000000-0005-0000-0000-00005B9F0000}"/>
    <cellStyle name="Vírgula 2 5 8 6 2" xfId="40615" xr:uid="{00000000-0005-0000-0000-00005C9F0000}"/>
    <cellStyle name="Vírgula 2 5 8 6 3" xfId="40616" xr:uid="{00000000-0005-0000-0000-00005D9F0000}"/>
    <cellStyle name="Vírgula 2 5 8 7" xfId="40617" xr:uid="{00000000-0005-0000-0000-00005E9F0000}"/>
    <cellStyle name="Vírgula 2 5 8 8" xfId="40618" xr:uid="{00000000-0005-0000-0000-00005F9F0000}"/>
    <cellStyle name="Vírgula 2 5 8 9" xfId="40619" xr:uid="{00000000-0005-0000-0000-0000609F0000}"/>
    <cellStyle name="Vírgula 2 5 9" xfId="40620" xr:uid="{00000000-0005-0000-0000-0000619F0000}"/>
    <cellStyle name="Vírgula 2 5 9 2" xfId="40621" xr:uid="{00000000-0005-0000-0000-0000629F0000}"/>
    <cellStyle name="Vírgula 2 5 9 2 2" xfId="40622" xr:uid="{00000000-0005-0000-0000-0000639F0000}"/>
    <cellStyle name="Vírgula 2 5 9 2 2 2" xfId="40623" xr:uid="{00000000-0005-0000-0000-0000649F0000}"/>
    <cellStyle name="Vírgula 2 5 9 2 2 2 2" xfId="40624" xr:uid="{00000000-0005-0000-0000-0000659F0000}"/>
    <cellStyle name="Vírgula 2 5 9 2 2 2 3" xfId="40625" xr:uid="{00000000-0005-0000-0000-0000669F0000}"/>
    <cellStyle name="Vírgula 2 5 9 2 2 3" xfId="40626" xr:uid="{00000000-0005-0000-0000-0000679F0000}"/>
    <cellStyle name="Vírgula 2 5 9 2 2 4" xfId="40627" xr:uid="{00000000-0005-0000-0000-0000689F0000}"/>
    <cellStyle name="Vírgula 2 5 9 2 3" xfId="40628" xr:uid="{00000000-0005-0000-0000-0000699F0000}"/>
    <cellStyle name="Vírgula 2 5 9 2 3 2" xfId="40629" xr:uid="{00000000-0005-0000-0000-00006A9F0000}"/>
    <cellStyle name="Vírgula 2 5 9 2 3 2 2" xfId="40630" xr:uid="{00000000-0005-0000-0000-00006B9F0000}"/>
    <cellStyle name="Vírgula 2 5 9 2 3 2 3" xfId="40631" xr:uid="{00000000-0005-0000-0000-00006C9F0000}"/>
    <cellStyle name="Vírgula 2 5 9 2 3 3" xfId="40632" xr:uid="{00000000-0005-0000-0000-00006D9F0000}"/>
    <cellStyle name="Vírgula 2 5 9 2 3 4" xfId="40633" xr:uid="{00000000-0005-0000-0000-00006E9F0000}"/>
    <cellStyle name="Vírgula 2 5 9 2 4" xfId="40634" xr:uid="{00000000-0005-0000-0000-00006F9F0000}"/>
    <cellStyle name="Vírgula 2 5 9 2 4 2" xfId="40635" xr:uid="{00000000-0005-0000-0000-0000709F0000}"/>
    <cellStyle name="Vírgula 2 5 9 2 4 2 2" xfId="40636" xr:uid="{00000000-0005-0000-0000-0000719F0000}"/>
    <cellStyle name="Vírgula 2 5 9 2 4 2 3" xfId="40637" xr:uid="{00000000-0005-0000-0000-0000729F0000}"/>
    <cellStyle name="Vírgula 2 5 9 2 4 3" xfId="40638" xr:uid="{00000000-0005-0000-0000-0000739F0000}"/>
    <cellStyle name="Vírgula 2 5 9 2 4 4" xfId="40639" xr:uid="{00000000-0005-0000-0000-0000749F0000}"/>
    <cellStyle name="Vírgula 2 5 9 2 5" xfId="40640" xr:uid="{00000000-0005-0000-0000-0000759F0000}"/>
    <cellStyle name="Vírgula 2 5 9 2 5 2" xfId="40641" xr:uid="{00000000-0005-0000-0000-0000769F0000}"/>
    <cellStyle name="Vírgula 2 5 9 2 5 3" xfId="40642" xr:uid="{00000000-0005-0000-0000-0000779F0000}"/>
    <cellStyle name="Vírgula 2 5 9 2 6" xfId="40643" xr:uid="{00000000-0005-0000-0000-0000789F0000}"/>
    <cellStyle name="Vírgula 2 5 9 2 7" xfId="40644" xr:uid="{00000000-0005-0000-0000-0000799F0000}"/>
    <cellStyle name="Vírgula 2 5 9 3" xfId="40645" xr:uid="{00000000-0005-0000-0000-00007A9F0000}"/>
    <cellStyle name="Vírgula 2 5 9 3 2" xfId="40646" xr:uid="{00000000-0005-0000-0000-00007B9F0000}"/>
    <cellStyle name="Vírgula 2 5 9 3 2 2" xfId="40647" xr:uid="{00000000-0005-0000-0000-00007C9F0000}"/>
    <cellStyle name="Vírgula 2 5 9 3 2 3" xfId="40648" xr:uid="{00000000-0005-0000-0000-00007D9F0000}"/>
    <cellStyle name="Vírgula 2 5 9 3 3" xfId="40649" xr:uid="{00000000-0005-0000-0000-00007E9F0000}"/>
    <cellStyle name="Vírgula 2 5 9 3 4" xfId="40650" xr:uid="{00000000-0005-0000-0000-00007F9F0000}"/>
    <cellStyle name="Vírgula 2 5 9 4" xfId="40651" xr:uid="{00000000-0005-0000-0000-0000809F0000}"/>
    <cellStyle name="Vírgula 2 5 9 4 2" xfId="40652" xr:uid="{00000000-0005-0000-0000-0000819F0000}"/>
    <cellStyle name="Vírgula 2 5 9 4 2 2" xfId="40653" xr:uid="{00000000-0005-0000-0000-0000829F0000}"/>
    <cellStyle name="Vírgula 2 5 9 4 2 3" xfId="40654" xr:uid="{00000000-0005-0000-0000-0000839F0000}"/>
    <cellStyle name="Vírgula 2 5 9 4 3" xfId="40655" xr:uid="{00000000-0005-0000-0000-0000849F0000}"/>
    <cellStyle name="Vírgula 2 5 9 4 4" xfId="40656" xr:uid="{00000000-0005-0000-0000-0000859F0000}"/>
    <cellStyle name="Vírgula 2 5 9 5" xfId="40657" xr:uid="{00000000-0005-0000-0000-0000869F0000}"/>
    <cellStyle name="Vírgula 2 5 9 5 2" xfId="40658" xr:uid="{00000000-0005-0000-0000-0000879F0000}"/>
    <cellStyle name="Vírgula 2 5 9 5 2 2" xfId="40659" xr:uid="{00000000-0005-0000-0000-0000889F0000}"/>
    <cellStyle name="Vírgula 2 5 9 5 2 3" xfId="40660" xr:uid="{00000000-0005-0000-0000-0000899F0000}"/>
    <cellStyle name="Vírgula 2 5 9 5 3" xfId="40661" xr:uid="{00000000-0005-0000-0000-00008A9F0000}"/>
    <cellStyle name="Vírgula 2 5 9 5 4" xfId="40662" xr:uid="{00000000-0005-0000-0000-00008B9F0000}"/>
    <cellStyle name="Vírgula 2 5 9 6" xfId="40663" xr:uid="{00000000-0005-0000-0000-00008C9F0000}"/>
    <cellStyle name="Vírgula 2 5 9 6 2" xfId="40664" xr:uid="{00000000-0005-0000-0000-00008D9F0000}"/>
    <cellStyle name="Vírgula 2 5 9 6 3" xfId="40665" xr:uid="{00000000-0005-0000-0000-00008E9F0000}"/>
    <cellStyle name="Vírgula 2 5 9 7" xfId="40666" xr:uid="{00000000-0005-0000-0000-00008F9F0000}"/>
    <cellStyle name="Vírgula 2 5 9 8" xfId="40667" xr:uid="{00000000-0005-0000-0000-0000909F0000}"/>
    <cellStyle name="Vírgula 2 5 9 9" xfId="40668" xr:uid="{00000000-0005-0000-0000-0000919F0000}"/>
    <cellStyle name="Vírgula 2 6" xfId="10" xr:uid="{00000000-0005-0000-0000-0000929F0000}"/>
    <cellStyle name="Vírgula 2 6 2" xfId="40670" xr:uid="{00000000-0005-0000-0000-0000939F0000}"/>
    <cellStyle name="Vírgula 2 6 2 2" xfId="40671" xr:uid="{00000000-0005-0000-0000-0000949F0000}"/>
    <cellStyle name="Vírgula 2 6 2 2 2" xfId="40672" xr:uid="{00000000-0005-0000-0000-0000959F0000}"/>
    <cellStyle name="Vírgula 2 6 2 3" xfId="40673" xr:uid="{00000000-0005-0000-0000-0000969F0000}"/>
    <cellStyle name="Vírgula 2 6 3" xfId="40674" xr:uid="{00000000-0005-0000-0000-0000979F0000}"/>
    <cellStyle name="Vírgula 2 6 3 2" xfId="40675" xr:uid="{00000000-0005-0000-0000-0000989F0000}"/>
    <cellStyle name="Vírgula 2 6 3 2 2" xfId="40676" xr:uid="{00000000-0005-0000-0000-0000999F0000}"/>
    <cellStyle name="Vírgula 2 6 3 3" xfId="40677" xr:uid="{00000000-0005-0000-0000-00009A9F0000}"/>
    <cellStyle name="Vírgula 2 6 4" xfId="40678" xr:uid="{00000000-0005-0000-0000-00009B9F0000}"/>
    <cellStyle name="Vírgula 2 6 4 2" xfId="40679" xr:uid="{00000000-0005-0000-0000-00009C9F0000}"/>
    <cellStyle name="Vírgula 2 6 5" xfId="40680" xr:uid="{00000000-0005-0000-0000-00009D9F0000}"/>
    <cellStyle name="Vírgula 2 6 6" xfId="40681" xr:uid="{00000000-0005-0000-0000-00009E9F0000}"/>
    <cellStyle name="Vírgula 2 6 7" xfId="40669" xr:uid="{00000000-0005-0000-0000-00009F9F0000}"/>
    <cellStyle name="Vírgula 2 6 8" xfId="43936" xr:uid="{00000000-0005-0000-0000-0000A09F0000}"/>
    <cellStyle name="Vírgula 2 7" xfId="40682" xr:uid="{00000000-0005-0000-0000-0000A19F0000}"/>
    <cellStyle name="Vírgula 2 7 2" xfId="40683" xr:uid="{00000000-0005-0000-0000-0000A29F0000}"/>
    <cellStyle name="Vírgula 2 7 2 2" xfId="40684" xr:uid="{00000000-0005-0000-0000-0000A39F0000}"/>
    <cellStyle name="Vírgula 2 7 2 2 2" xfId="40685" xr:uid="{00000000-0005-0000-0000-0000A49F0000}"/>
    <cellStyle name="Vírgula 2 7 2 3" xfId="40686" xr:uid="{00000000-0005-0000-0000-0000A59F0000}"/>
    <cellStyle name="Vírgula 2 7 2 4" xfId="40687" xr:uid="{00000000-0005-0000-0000-0000A69F0000}"/>
    <cellStyle name="Vírgula 2 7 3" xfId="40688" xr:uid="{00000000-0005-0000-0000-0000A79F0000}"/>
    <cellStyle name="Vírgula 2 7 3 2" xfId="40689" xr:uid="{00000000-0005-0000-0000-0000A89F0000}"/>
    <cellStyle name="Vírgula 2 7 3 2 2" xfId="40690" xr:uid="{00000000-0005-0000-0000-0000A99F0000}"/>
    <cellStyle name="Vírgula 2 7 3 3" xfId="40691" xr:uid="{00000000-0005-0000-0000-0000AA9F0000}"/>
    <cellStyle name="Vírgula 2 7 3 4" xfId="40692" xr:uid="{00000000-0005-0000-0000-0000AB9F0000}"/>
    <cellStyle name="Vírgula 2 7 4" xfId="40693" xr:uid="{00000000-0005-0000-0000-0000AC9F0000}"/>
    <cellStyle name="Vírgula 2 7 4 2" xfId="40694" xr:uid="{00000000-0005-0000-0000-0000AD9F0000}"/>
    <cellStyle name="Vírgula 2 7 5" xfId="40695" xr:uid="{00000000-0005-0000-0000-0000AE9F0000}"/>
    <cellStyle name="Vírgula 2 7 6" xfId="40696" xr:uid="{00000000-0005-0000-0000-0000AF9F0000}"/>
    <cellStyle name="Vírgula 2 8" xfId="40697" xr:uid="{00000000-0005-0000-0000-0000B09F0000}"/>
    <cellStyle name="Vírgula 2 8 2" xfId="40698" xr:uid="{00000000-0005-0000-0000-0000B19F0000}"/>
    <cellStyle name="Vírgula 2 8 2 2" xfId="40699" xr:uid="{00000000-0005-0000-0000-0000B29F0000}"/>
    <cellStyle name="Vírgula 2 8 2 2 2" xfId="40700" xr:uid="{00000000-0005-0000-0000-0000B39F0000}"/>
    <cellStyle name="Vírgula 2 8 2 2 3" xfId="40701" xr:uid="{00000000-0005-0000-0000-0000B49F0000}"/>
    <cellStyle name="Vírgula 2 8 2 3" xfId="40702" xr:uid="{00000000-0005-0000-0000-0000B59F0000}"/>
    <cellStyle name="Vírgula 2 8 2 3 2" xfId="40703" xr:uid="{00000000-0005-0000-0000-0000B69F0000}"/>
    <cellStyle name="Vírgula 2 8 2 4" xfId="40704" xr:uid="{00000000-0005-0000-0000-0000B79F0000}"/>
    <cellStyle name="Vírgula 2 8 3" xfId="40705" xr:uid="{00000000-0005-0000-0000-0000B89F0000}"/>
    <cellStyle name="Vírgula 2 8 3 2" xfId="40706" xr:uid="{00000000-0005-0000-0000-0000B99F0000}"/>
    <cellStyle name="Vírgula 2 8 3 2 2" xfId="40707" xr:uid="{00000000-0005-0000-0000-0000BA9F0000}"/>
    <cellStyle name="Vírgula 2 8 3 3" xfId="40708" xr:uid="{00000000-0005-0000-0000-0000BB9F0000}"/>
    <cellStyle name="Vírgula 2 8 3 4" xfId="40709" xr:uid="{00000000-0005-0000-0000-0000BC9F0000}"/>
    <cellStyle name="Vírgula 2 8 4" xfId="40710" xr:uid="{00000000-0005-0000-0000-0000BD9F0000}"/>
    <cellStyle name="Vírgula 2 8 4 2" xfId="40711" xr:uid="{00000000-0005-0000-0000-0000BE9F0000}"/>
    <cellStyle name="Vírgula 2 8 4 2 2" xfId="40712" xr:uid="{00000000-0005-0000-0000-0000BF9F0000}"/>
    <cellStyle name="Vírgula 2 8 4 2 2 2" xfId="40713" xr:uid="{00000000-0005-0000-0000-0000C09F0000}"/>
    <cellStyle name="Vírgula 2 8 4 2 2 2 2" xfId="40714" xr:uid="{00000000-0005-0000-0000-0000C19F0000}"/>
    <cellStyle name="Vírgula 2 8 4 2 2 2 3" xfId="40715" xr:uid="{00000000-0005-0000-0000-0000C29F0000}"/>
    <cellStyle name="Vírgula 2 8 4 2 2 3" xfId="40716" xr:uid="{00000000-0005-0000-0000-0000C39F0000}"/>
    <cellStyle name="Vírgula 2 8 4 2 2 4" xfId="40717" xr:uid="{00000000-0005-0000-0000-0000C49F0000}"/>
    <cellStyle name="Vírgula 2 8 4 2 3" xfId="40718" xr:uid="{00000000-0005-0000-0000-0000C59F0000}"/>
    <cellStyle name="Vírgula 2 8 4 2 3 2" xfId="40719" xr:uid="{00000000-0005-0000-0000-0000C69F0000}"/>
    <cellStyle name="Vírgula 2 8 4 2 3 2 2" xfId="40720" xr:uid="{00000000-0005-0000-0000-0000C79F0000}"/>
    <cellStyle name="Vírgula 2 8 4 2 3 2 3" xfId="40721" xr:uid="{00000000-0005-0000-0000-0000C89F0000}"/>
    <cellStyle name="Vírgula 2 8 4 2 3 3" xfId="40722" xr:uid="{00000000-0005-0000-0000-0000C99F0000}"/>
    <cellStyle name="Vírgula 2 8 4 2 3 4" xfId="40723" xr:uid="{00000000-0005-0000-0000-0000CA9F0000}"/>
    <cellStyle name="Vírgula 2 8 4 2 4" xfId="40724" xr:uid="{00000000-0005-0000-0000-0000CB9F0000}"/>
    <cellStyle name="Vírgula 2 8 4 2 4 2" xfId="40725" xr:uid="{00000000-0005-0000-0000-0000CC9F0000}"/>
    <cellStyle name="Vírgula 2 8 4 2 4 2 2" xfId="40726" xr:uid="{00000000-0005-0000-0000-0000CD9F0000}"/>
    <cellStyle name="Vírgula 2 8 4 2 4 2 3" xfId="40727" xr:uid="{00000000-0005-0000-0000-0000CE9F0000}"/>
    <cellStyle name="Vírgula 2 8 4 2 4 3" xfId="40728" xr:uid="{00000000-0005-0000-0000-0000CF9F0000}"/>
    <cellStyle name="Vírgula 2 8 4 2 4 4" xfId="40729" xr:uid="{00000000-0005-0000-0000-0000D09F0000}"/>
    <cellStyle name="Vírgula 2 8 4 2 5" xfId="40730" xr:uid="{00000000-0005-0000-0000-0000D19F0000}"/>
    <cellStyle name="Vírgula 2 8 4 2 5 2" xfId="40731" xr:uid="{00000000-0005-0000-0000-0000D29F0000}"/>
    <cellStyle name="Vírgula 2 8 4 2 5 3" xfId="40732" xr:uid="{00000000-0005-0000-0000-0000D39F0000}"/>
    <cellStyle name="Vírgula 2 8 4 2 6" xfId="40733" xr:uid="{00000000-0005-0000-0000-0000D49F0000}"/>
    <cellStyle name="Vírgula 2 8 4 2 7" xfId="40734" xr:uid="{00000000-0005-0000-0000-0000D59F0000}"/>
    <cellStyle name="Vírgula 2 8 4 2 8" xfId="40735" xr:uid="{00000000-0005-0000-0000-0000D69F0000}"/>
    <cellStyle name="Vírgula 2 8 4 3" xfId="40736" xr:uid="{00000000-0005-0000-0000-0000D79F0000}"/>
    <cellStyle name="Vírgula 2 8 4 3 2" xfId="40737" xr:uid="{00000000-0005-0000-0000-0000D89F0000}"/>
    <cellStyle name="Vírgula 2 8 4 3 2 2" xfId="40738" xr:uid="{00000000-0005-0000-0000-0000D99F0000}"/>
    <cellStyle name="Vírgula 2 8 4 3 2 3" xfId="40739" xr:uid="{00000000-0005-0000-0000-0000DA9F0000}"/>
    <cellStyle name="Vírgula 2 8 4 3 3" xfId="40740" xr:uid="{00000000-0005-0000-0000-0000DB9F0000}"/>
    <cellStyle name="Vírgula 2 8 4 3 4" xfId="40741" xr:uid="{00000000-0005-0000-0000-0000DC9F0000}"/>
    <cellStyle name="Vírgula 2 8 4 4" xfId="40742" xr:uid="{00000000-0005-0000-0000-0000DD9F0000}"/>
    <cellStyle name="Vírgula 2 8 4 4 2" xfId="40743" xr:uid="{00000000-0005-0000-0000-0000DE9F0000}"/>
    <cellStyle name="Vírgula 2 8 4 4 2 2" xfId="40744" xr:uid="{00000000-0005-0000-0000-0000DF9F0000}"/>
    <cellStyle name="Vírgula 2 8 4 4 2 3" xfId="40745" xr:uid="{00000000-0005-0000-0000-0000E09F0000}"/>
    <cellStyle name="Vírgula 2 8 4 4 3" xfId="40746" xr:uid="{00000000-0005-0000-0000-0000E19F0000}"/>
    <cellStyle name="Vírgula 2 8 4 4 4" xfId="40747" xr:uid="{00000000-0005-0000-0000-0000E29F0000}"/>
    <cellStyle name="Vírgula 2 8 4 5" xfId="40748" xr:uid="{00000000-0005-0000-0000-0000E39F0000}"/>
    <cellStyle name="Vírgula 2 8 4 5 2" xfId="40749" xr:uid="{00000000-0005-0000-0000-0000E49F0000}"/>
    <cellStyle name="Vírgula 2 8 4 5 2 2" xfId="40750" xr:uid="{00000000-0005-0000-0000-0000E59F0000}"/>
    <cellStyle name="Vírgula 2 8 4 5 2 3" xfId="40751" xr:uid="{00000000-0005-0000-0000-0000E69F0000}"/>
    <cellStyle name="Vírgula 2 8 4 5 3" xfId="40752" xr:uid="{00000000-0005-0000-0000-0000E79F0000}"/>
    <cellStyle name="Vírgula 2 8 4 5 4" xfId="40753" xr:uid="{00000000-0005-0000-0000-0000E89F0000}"/>
    <cellStyle name="Vírgula 2 8 4 6" xfId="40754" xr:uid="{00000000-0005-0000-0000-0000E99F0000}"/>
    <cellStyle name="Vírgula 2 8 4 6 2" xfId="40755" xr:uid="{00000000-0005-0000-0000-0000EA9F0000}"/>
    <cellStyle name="Vírgula 2 8 4 6 3" xfId="40756" xr:uid="{00000000-0005-0000-0000-0000EB9F0000}"/>
    <cellStyle name="Vírgula 2 8 4 7" xfId="40757" xr:uid="{00000000-0005-0000-0000-0000EC9F0000}"/>
    <cellStyle name="Vírgula 2 8 4 8" xfId="40758" xr:uid="{00000000-0005-0000-0000-0000ED9F0000}"/>
    <cellStyle name="Vírgula 2 8 4 9" xfId="40759" xr:uid="{00000000-0005-0000-0000-0000EE9F0000}"/>
    <cellStyle name="Vírgula 2 8 5" xfId="40760" xr:uid="{00000000-0005-0000-0000-0000EF9F0000}"/>
    <cellStyle name="Vírgula 2 8 5 2" xfId="40761" xr:uid="{00000000-0005-0000-0000-0000F09F0000}"/>
    <cellStyle name="Vírgula 2 8 5 2 2" xfId="40762" xr:uid="{00000000-0005-0000-0000-0000F19F0000}"/>
    <cellStyle name="Vírgula 2 8 5 2 2 2" xfId="40763" xr:uid="{00000000-0005-0000-0000-0000F29F0000}"/>
    <cellStyle name="Vírgula 2 8 5 2 2 2 2" xfId="40764" xr:uid="{00000000-0005-0000-0000-0000F39F0000}"/>
    <cellStyle name="Vírgula 2 8 5 2 2 2 3" xfId="40765" xr:uid="{00000000-0005-0000-0000-0000F49F0000}"/>
    <cellStyle name="Vírgula 2 8 5 2 2 3" xfId="40766" xr:uid="{00000000-0005-0000-0000-0000F59F0000}"/>
    <cellStyle name="Vírgula 2 8 5 2 2 4" xfId="40767" xr:uid="{00000000-0005-0000-0000-0000F69F0000}"/>
    <cellStyle name="Vírgula 2 8 5 2 3" xfId="40768" xr:uid="{00000000-0005-0000-0000-0000F79F0000}"/>
    <cellStyle name="Vírgula 2 8 5 2 3 2" xfId="40769" xr:uid="{00000000-0005-0000-0000-0000F89F0000}"/>
    <cellStyle name="Vírgula 2 8 5 2 3 2 2" xfId="40770" xr:uid="{00000000-0005-0000-0000-0000F99F0000}"/>
    <cellStyle name="Vírgula 2 8 5 2 3 2 3" xfId="40771" xr:uid="{00000000-0005-0000-0000-0000FA9F0000}"/>
    <cellStyle name="Vírgula 2 8 5 2 3 3" xfId="40772" xr:uid="{00000000-0005-0000-0000-0000FB9F0000}"/>
    <cellStyle name="Vírgula 2 8 5 2 3 4" xfId="40773" xr:uid="{00000000-0005-0000-0000-0000FC9F0000}"/>
    <cellStyle name="Vírgula 2 8 5 2 4" xfId="40774" xr:uid="{00000000-0005-0000-0000-0000FD9F0000}"/>
    <cellStyle name="Vírgula 2 8 5 2 4 2" xfId="40775" xr:uid="{00000000-0005-0000-0000-0000FE9F0000}"/>
    <cellStyle name="Vírgula 2 8 5 2 4 2 2" xfId="40776" xr:uid="{00000000-0005-0000-0000-0000FF9F0000}"/>
    <cellStyle name="Vírgula 2 8 5 2 4 2 3" xfId="40777" xr:uid="{00000000-0005-0000-0000-000000A00000}"/>
    <cellStyle name="Vírgula 2 8 5 2 4 3" xfId="40778" xr:uid="{00000000-0005-0000-0000-000001A00000}"/>
    <cellStyle name="Vírgula 2 8 5 2 4 4" xfId="40779" xr:uid="{00000000-0005-0000-0000-000002A00000}"/>
    <cellStyle name="Vírgula 2 8 5 2 5" xfId="40780" xr:uid="{00000000-0005-0000-0000-000003A00000}"/>
    <cellStyle name="Vírgula 2 8 5 2 5 2" xfId="40781" xr:uid="{00000000-0005-0000-0000-000004A00000}"/>
    <cellStyle name="Vírgula 2 8 5 2 5 3" xfId="40782" xr:uid="{00000000-0005-0000-0000-000005A00000}"/>
    <cellStyle name="Vírgula 2 8 5 2 6" xfId="40783" xr:uid="{00000000-0005-0000-0000-000006A00000}"/>
    <cellStyle name="Vírgula 2 8 5 2 7" xfId="40784" xr:uid="{00000000-0005-0000-0000-000007A00000}"/>
    <cellStyle name="Vírgula 2 8 5 2 8" xfId="40785" xr:uid="{00000000-0005-0000-0000-000008A00000}"/>
    <cellStyle name="Vírgula 2 8 5 3" xfId="40786" xr:uid="{00000000-0005-0000-0000-000009A00000}"/>
    <cellStyle name="Vírgula 2 8 5 3 2" xfId="40787" xr:uid="{00000000-0005-0000-0000-00000AA00000}"/>
    <cellStyle name="Vírgula 2 8 5 3 2 2" xfId="40788" xr:uid="{00000000-0005-0000-0000-00000BA00000}"/>
    <cellStyle name="Vírgula 2 8 5 3 2 3" xfId="40789" xr:uid="{00000000-0005-0000-0000-00000CA00000}"/>
    <cellStyle name="Vírgula 2 8 5 3 3" xfId="40790" xr:uid="{00000000-0005-0000-0000-00000DA00000}"/>
    <cellStyle name="Vírgula 2 8 5 3 4" xfId="40791" xr:uid="{00000000-0005-0000-0000-00000EA00000}"/>
    <cellStyle name="Vírgula 2 8 5 4" xfId="40792" xr:uid="{00000000-0005-0000-0000-00000FA00000}"/>
    <cellStyle name="Vírgula 2 8 5 4 2" xfId="40793" xr:uid="{00000000-0005-0000-0000-000010A00000}"/>
    <cellStyle name="Vírgula 2 8 5 4 2 2" xfId="40794" xr:uid="{00000000-0005-0000-0000-000011A00000}"/>
    <cellStyle name="Vírgula 2 8 5 4 2 3" xfId="40795" xr:uid="{00000000-0005-0000-0000-000012A00000}"/>
    <cellStyle name="Vírgula 2 8 5 4 3" xfId="40796" xr:uid="{00000000-0005-0000-0000-000013A00000}"/>
    <cellStyle name="Vírgula 2 8 5 4 4" xfId="40797" xr:uid="{00000000-0005-0000-0000-000014A00000}"/>
    <cellStyle name="Vírgula 2 8 5 5" xfId="40798" xr:uid="{00000000-0005-0000-0000-000015A00000}"/>
    <cellStyle name="Vírgula 2 8 5 5 2" xfId="40799" xr:uid="{00000000-0005-0000-0000-000016A00000}"/>
    <cellStyle name="Vírgula 2 8 5 5 2 2" xfId="40800" xr:uid="{00000000-0005-0000-0000-000017A00000}"/>
    <cellStyle name="Vírgula 2 8 5 5 2 3" xfId="40801" xr:uid="{00000000-0005-0000-0000-000018A00000}"/>
    <cellStyle name="Vírgula 2 8 5 5 3" xfId="40802" xr:uid="{00000000-0005-0000-0000-000019A00000}"/>
    <cellStyle name="Vírgula 2 8 5 5 4" xfId="40803" xr:uid="{00000000-0005-0000-0000-00001AA00000}"/>
    <cellStyle name="Vírgula 2 8 5 6" xfId="40804" xr:uid="{00000000-0005-0000-0000-00001BA00000}"/>
    <cellStyle name="Vírgula 2 8 5 6 2" xfId="40805" xr:uid="{00000000-0005-0000-0000-00001CA00000}"/>
    <cellStyle name="Vírgula 2 8 5 6 3" xfId="40806" xr:uid="{00000000-0005-0000-0000-00001DA00000}"/>
    <cellStyle name="Vírgula 2 8 5 7" xfId="40807" xr:uid="{00000000-0005-0000-0000-00001EA00000}"/>
    <cellStyle name="Vírgula 2 8 5 8" xfId="40808" xr:uid="{00000000-0005-0000-0000-00001FA00000}"/>
    <cellStyle name="Vírgula 2 8 5 9" xfId="40809" xr:uid="{00000000-0005-0000-0000-000020A00000}"/>
    <cellStyle name="Vírgula 2 8 6" xfId="40810" xr:uid="{00000000-0005-0000-0000-000021A00000}"/>
    <cellStyle name="Vírgula 2 8 7" xfId="40811" xr:uid="{00000000-0005-0000-0000-000022A00000}"/>
    <cellStyle name="Vírgula 2 8 8" xfId="40812" xr:uid="{00000000-0005-0000-0000-000023A00000}"/>
    <cellStyle name="Vírgula 2 8 9" xfId="40813" xr:uid="{00000000-0005-0000-0000-000024A00000}"/>
    <cellStyle name="Vírgula 2 9" xfId="40814" xr:uid="{00000000-0005-0000-0000-000025A00000}"/>
    <cellStyle name="Vírgula 2 9 10" xfId="40815" xr:uid="{00000000-0005-0000-0000-000026A00000}"/>
    <cellStyle name="Vírgula 2 9 2" xfId="40816" xr:uid="{00000000-0005-0000-0000-000027A00000}"/>
    <cellStyle name="Vírgula 2 9 2 2" xfId="40817" xr:uid="{00000000-0005-0000-0000-000028A00000}"/>
    <cellStyle name="Vírgula 2 9 2 2 2" xfId="40818" xr:uid="{00000000-0005-0000-0000-000029A00000}"/>
    <cellStyle name="Vírgula 2 9 2 3" xfId="40819" xr:uid="{00000000-0005-0000-0000-00002AA00000}"/>
    <cellStyle name="Vírgula 2 9 2 4" xfId="40820" xr:uid="{00000000-0005-0000-0000-00002BA00000}"/>
    <cellStyle name="Vírgula 2 9 3" xfId="40821" xr:uid="{00000000-0005-0000-0000-00002CA00000}"/>
    <cellStyle name="Vírgula 2 9 3 2" xfId="40822" xr:uid="{00000000-0005-0000-0000-00002DA00000}"/>
    <cellStyle name="Vírgula 2 9 3 2 2" xfId="40823" xr:uid="{00000000-0005-0000-0000-00002EA00000}"/>
    <cellStyle name="Vírgula 2 9 3 2 2 2" xfId="40824" xr:uid="{00000000-0005-0000-0000-00002FA00000}"/>
    <cellStyle name="Vírgula 2 9 3 2 2 3" xfId="40825" xr:uid="{00000000-0005-0000-0000-000030A00000}"/>
    <cellStyle name="Vírgula 2 9 3 2 2 4" xfId="40826" xr:uid="{00000000-0005-0000-0000-000031A00000}"/>
    <cellStyle name="Vírgula 2 9 3 2 3" xfId="40827" xr:uid="{00000000-0005-0000-0000-000032A00000}"/>
    <cellStyle name="Vírgula 2 9 3 2 4" xfId="40828" xr:uid="{00000000-0005-0000-0000-000033A00000}"/>
    <cellStyle name="Vírgula 2 9 3 2 5" xfId="40829" xr:uid="{00000000-0005-0000-0000-000034A00000}"/>
    <cellStyle name="Vírgula 2 9 3 2 6" xfId="40830" xr:uid="{00000000-0005-0000-0000-000035A00000}"/>
    <cellStyle name="Vírgula 2 9 3 3" xfId="40831" xr:uid="{00000000-0005-0000-0000-000036A00000}"/>
    <cellStyle name="Vírgula 2 9 3 3 2" xfId="40832" xr:uid="{00000000-0005-0000-0000-000037A00000}"/>
    <cellStyle name="Vírgula 2 9 3 3 2 2" xfId="40833" xr:uid="{00000000-0005-0000-0000-000038A00000}"/>
    <cellStyle name="Vírgula 2 9 3 3 2 3" xfId="40834" xr:uid="{00000000-0005-0000-0000-000039A00000}"/>
    <cellStyle name="Vírgula 2 9 3 3 3" xfId="40835" xr:uid="{00000000-0005-0000-0000-00003AA00000}"/>
    <cellStyle name="Vírgula 2 9 3 3 4" xfId="40836" xr:uid="{00000000-0005-0000-0000-00003BA00000}"/>
    <cellStyle name="Vírgula 2 9 3 3 5" xfId="40837" xr:uid="{00000000-0005-0000-0000-00003CA00000}"/>
    <cellStyle name="Vírgula 2 9 3 4" xfId="40838" xr:uid="{00000000-0005-0000-0000-00003DA00000}"/>
    <cellStyle name="Vírgula 2 9 3 4 2" xfId="40839" xr:uid="{00000000-0005-0000-0000-00003EA00000}"/>
    <cellStyle name="Vírgula 2 9 3 4 2 2" xfId="40840" xr:uid="{00000000-0005-0000-0000-00003FA00000}"/>
    <cellStyle name="Vírgula 2 9 3 4 2 3" xfId="40841" xr:uid="{00000000-0005-0000-0000-000040A00000}"/>
    <cellStyle name="Vírgula 2 9 3 4 3" xfId="40842" xr:uid="{00000000-0005-0000-0000-000041A00000}"/>
    <cellStyle name="Vírgula 2 9 3 4 4" xfId="40843" xr:uid="{00000000-0005-0000-0000-000042A00000}"/>
    <cellStyle name="Vírgula 2 9 3 5" xfId="40844" xr:uid="{00000000-0005-0000-0000-000043A00000}"/>
    <cellStyle name="Vírgula 2 9 3 5 2" xfId="40845" xr:uid="{00000000-0005-0000-0000-000044A00000}"/>
    <cellStyle name="Vírgula 2 9 3 5 3" xfId="40846" xr:uid="{00000000-0005-0000-0000-000045A00000}"/>
    <cellStyle name="Vírgula 2 9 3 6" xfId="40847" xr:uid="{00000000-0005-0000-0000-000046A00000}"/>
    <cellStyle name="Vírgula 2 9 3 7" xfId="40848" xr:uid="{00000000-0005-0000-0000-000047A00000}"/>
    <cellStyle name="Vírgula 2 9 3 8" xfId="40849" xr:uid="{00000000-0005-0000-0000-000048A00000}"/>
    <cellStyle name="Vírgula 2 9 4" xfId="40850" xr:uid="{00000000-0005-0000-0000-000049A00000}"/>
    <cellStyle name="Vírgula 2 9 4 2" xfId="40851" xr:uid="{00000000-0005-0000-0000-00004AA00000}"/>
    <cellStyle name="Vírgula 2 9 4 2 2" xfId="40852" xr:uid="{00000000-0005-0000-0000-00004BA00000}"/>
    <cellStyle name="Vírgula 2 9 4 2 3" xfId="40853" xr:uid="{00000000-0005-0000-0000-00004CA00000}"/>
    <cellStyle name="Vírgula 2 9 4 2 4" xfId="40854" xr:uid="{00000000-0005-0000-0000-00004DA00000}"/>
    <cellStyle name="Vírgula 2 9 4 3" xfId="40855" xr:uid="{00000000-0005-0000-0000-00004EA00000}"/>
    <cellStyle name="Vírgula 2 9 4 4" xfId="40856" xr:uid="{00000000-0005-0000-0000-00004FA00000}"/>
    <cellStyle name="Vírgula 2 9 4 5" xfId="40857" xr:uid="{00000000-0005-0000-0000-000050A00000}"/>
    <cellStyle name="Vírgula 2 9 4 6" xfId="40858" xr:uid="{00000000-0005-0000-0000-000051A00000}"/>
    <cellStyle name="Vírgula 2 9 5" xfId="40859" xr:uid="{00000000-0005-0000-0000-000052A00000}"/>
    <cellStyle name="Vírgula 2 9 5 2" xfId="40860" xr:uid="{00000000-0005-0000-0000-000053A00000}"/>
    <cellStyle name="Vírgula 2 9 5 2 2" xfId="40861" xr:uid="{00000000-0005-0000-0000-000054A00000}"/>
    <cellStyle name="Vírgula 2 9 5 2 3" xfId="40862" xr:uid="{00000000-0005-0000-0000-000055A00000}"/>
    <cellStyle name="Vírgula 2 9 5 3" xfId="40863" xr:uid="{00000000-0005-0000-0000-000056A00000}"/>
    <cellStyle name="Vírgula 2 9 5 4" xfId="40864" xr:uid="{00000000-0005-0000-0000-000057A00000}"/>
    <cellStyle name="Vírgula 2 9 5 5" xfId="40865" xr:uid="{00000000-0005-0000-0000-000058A00000}"/>
    <cellStyle name="Vírgula 2 9 6" xfId="40866" xr:uid="{00000000-0005-0000-0000-000059A00000}"/>
    <cellStyle name="Vírgula 2 9 6 2" xfId="40867" xr:uid="{00000000-0005-0000-0000-00005AA00000}"/>
    <cellStyle name="Vírgula 2 9 6 2 2" xfId="40868" xr:uid="{00000000-0005-0000-0000-00005BA00000}"/>
    <cellStyle name="Vírgula 2 9 6 2 3" xfId="40869" xr:uid="{00000000-0005-0000-0000-00005CA00000}"/>
    <cellStyle name="Vírgula 2 9 6 3" xfId="40870" xr:uid="{00000000-0005-0000-0000-00005DA00000}"/>
    <cellStyle name="Vírgula 2 9 6 4" xfId="40871" xr:uid="{00000000-0005-0000-0000-00005EA00000}"/>
    <cellStyle name="Vírgula 2 9 7" xfId="40872" xr:uid="{00000000-0005-0000-0000-00005FA00000}"/>
    <cellStyle name="Vírgula 2 9 7 2" xfId="40873" xr:uid="{00000000-0005-0000-0000-000060A00000}"/>
    <cellStyle name="Vírgula 2 9 7 3" xfId="40874" xr:uid="{00000000-0005-0000-0000-000061A00000}"/>
    <cellStyle name="Vírgula 2 9 8" xfId="40875" xr:uid="{00000000-0005-0000-0000-000062A00000}"/>
    <cellStyle name="Vírgula 2 9 9" xfId="40876" xr:uid="{00000000-0005-0000-0000-000063A00000}"/>
    <cellStyle name="Vírgula 20" xfId="40877" xr:uid="{00000000-0005-0000-0000-000064A00000}"/>
    <cellStyle name="Vírgula 20 2" xfId="40878" xr:uid="{00000000-0005-0000-0000-000065A00000}"/>
    <cellStyle name="Vírgula 21" xfId="40879" xr:uid="{00000000-0005-0000-0000-000066A00000}"/>
    <cellStyle name="Vírgula 21 2" xfId="40880" xr:uid="{00000000-0005-0000-0000-000067A00000}"/>
    <cellStyle name="Vírgula 21 3" xfId="40881" xr:uid="{00000000-0005-0000-0000-000068A00000}"/>
    <cellStyle name="Vírgula 22" xfId="40882" xr:uid="{00000000-0005-0000-0000-000069A00000}"/>
    <cellStyle name="Vírgula 22 2" xfId="44079" xr:uid="{2614DF19-6C07-421C-8864-FB8783267D29}"/>
    <cellStyle name="Vírgula 23" xfId="40883" xr:uid="{00000000-0005-0000-0000-00006AA00000}"/>
    <cellStyle name="Vírgula 24" xfId="40884" xr:uid="{00000000-0005-0000-0000-00006BA00000}"/>
    <cellStyle name="Vírgula 25" xfId="40885" xr:uid="{00000000-0005-0000-0000-00006CA00000}"/>
    <cellStyle name="Vírgula 26" xfId="40886" xr:uid="{00000000-0005-0000-0000-00006DA00000}"/>
    <cellStyle name="Vírgula 27" xfId="40887" xr:uid="{00000000-0005-0000-0000-00006EA00000}"/>
    <cellStyle name="Vírgula 28" xfId="40888" xr:uid="{00000000-0005-0000-0000-00006FA00000}"/>
    <cellStyle name="Vírgula 29" xfId="43893" xr:uid="{00000000-0005-0000-0000-000070A00000}"/>
    <cellStyle name="Vírgula 29 2" xfId="43930" xr:uid="{00000000-0005-0000-0000-000071A00000}"/>
    <cellStyle name="Vírgula 3" xfId="40889" xr:uid="{00000000-0005-0000-0000-000072A00000}"/>
    <cellStyle name="Vírgula 3 10" xfId="40890" xr:uid="{00000000-0005-0000-0000-000073A00000}"/>
    <cellStyle name="Vírgula 3 10 2" xfId="40891" xr:uid="{00000000-0005-0000-0000-000074A00000}"/>
    <cellStyle name="Vírgula 3 10 2 2" xfId="40892" xr:uid="{00000000-0005-0000-0000-000075A00000}"/>
    <cellStyle name="Vírgula 3 10 2 2 2" xfId="40893" xr:uid="{00000000-0005-0000-0000-000076A00000}"/>
    <cellStyle name="Vírgula 3 10 2 2 2 2" xfId="40894" xr:uid="{00000000-0005-0000-0000-000077A00000}"/>
    <cellStyle name="Vírgula 3 10 2 2 2 3" xfId="40895" xr:uid="{00000000-0005-0000-0000-000078A00000}"/>
    <cellStyle name="Vírgula 3 10 2 2 3" xfId="40896" xr:uid="{00000000-0005-0000-0000-000079A00000}"/>
    <cellStyle name="Vírgula 3 10 2 2 4" xfId="40897" xr:uid="{00000000-0005-0000-0000-00007AA00000}"/>
    <cellStyle name="Vírgula 3 10 2 3" xfId="40898" xr:uid="{00000000-0005-0000-0000-00007BA00000}"/>
    <cellStyle name="Vírgula 3 10 2 3 2" xfId="40899" xr:uid="{00000000-0005-0000-0000-00007CA00000}"/>
    <cellStyle name="Vírgula 3 10 2 3 2 2" xfId="40900" xr:uid="{00000000-0005-0000-0000-00007DA00000}"/>
    <cellStyle name="Vírgula 3 10 2 3 2 3" xfId="40901" xr:uid="{00000000-0005-0000-0000-00007EA00000}"/>
    <cellStyle name="Vírgula 3 10 2 3 3" xfId="40902" xr:uid="{00000000-0005-0000-0000-00007FA00000}"/>
    <cellStyle name="Vírgula 3 10 2 3 4" xfId="40903" xr:uid="{00000000-0005-0000-0000-000080A00000}"/>
    <cellStyle name="Vírgula 3 10 2 4" xfId="40904" xr:uid="{00000000-0005-0000-0000-000081A00000}"/>
    <cellStyle name="Vírgula 3 10 2 4 2" xfId="40905" xr:uid="{00000000-0005-0000-0000-000082A00000}"/>
    <cellStyle name="Vírgula 3 10 2 4 2 2" xfId="40906" xr:uid="{00000000-0005-0000-0000-000083A00000}"/>
    <cellStyle name="Vírgula 3 10 2 4 2 3" xfId="40907" xr:uid="{00000000-0005-0000-0000-000084A00000}"/>
    <cellStyle name="Vírgula 3 10 2 4 3" xfId="40908" xr:uid="{00000000-0005-0000-0000-000085A00000}"/>
    <cellStyle name="Vírgula 3 10 2 4 4" xfId="40909" xr:uid="{00000000-0005-0000-0000-000086A00000}"/>
    <cellStyle name="Vírgula 3 10 2 5" xfId="40910" xr:uid="{00000000-0005-0000-0000-000087A00000}"/>
    <cellStyle name="Vírgula 3 10 2 5 2" xfId="40911" xr:uid="{00000000-0005-0000-0000-000088A00000}"/>
    <cellStyle name="Vírgula 3 10 2 5 3" xfId="40912" xr:uid="{00000000-0005-0000-0000-000089A00000}"/>
    <cellStyle name="Vírgula 3 10 2 6" xfId="40913" xr:uid="{00000000-0005-0000-0000-00008AA00000}"/>
    <cellStyle name="Vírgula 3 10 2 7" xfId="40914" xr:uid="{00000000-0005-0000-0000-00008BA00000}"/>
    <cellStyle name="Vírgula 3 10 3" xfId="40915" xr:uid="{00000000-0005-0000-0000-00008CA00000}"/>
    <cellStyle name="Vírgula 3 10 3 2" xfId="40916" xr:uid="{00000000-0005-0000-0000-00008DA00000}"/>
    <cellStyle name="Vírgula 3 10 3 2 2" xfId="40917" xr:uid="{00000000-0005-0000-0000-00008EA00000}"/>
    <cellStyle name="Vírgula 3 10 3 2 3" xfId="40918" xr:uid="{00000000-0005-0000-0000-00008FA00000}"/>
    <cellStyle name="Vírgula 3 10 3 3" xfId="40919" xr:uid="{00000000-0005-0000-0000-000090A00000}"/>
    <cellStyle name="Vírgula 3 10 3 4" xfId="40920" xr:uid="{00000000-0005-0000-0000-000091A00000}"/>
    <cellStyle name="Vírgula 3 10 4" xfId="40921" xr:uid="{00000000-0005-0000-0000-000092A00000}"/>
    <cellStyle name="Vírgula 3 10 4 2" xfId="40922" xr:uid="{00000000-0005-0000-0000-000093A00000}"/>
    <cellStyle name="Vírgula 3 10 4 2 2" xfId="40923" xr:uid="{00000000-0005-0000-0000-000094A00000}"/>
    <cellStyle name="Vírgula 3 10 4 2 3" xfId="40924" xr:uid="{00000000-0005-0000-0000-000095A00000}"/>
    <cellStyle name="Vírgula 3 10 4 3" xfId="40925" xr:uid="{00000000-0005-0000-0000-000096A00000}"/>
    <cellStyle name="Vírgula 3 10 4 4" xfId="40926" xr:uid="{00000000-0005-0000-0000-000097A00000}"/>
    <cellStyle name="Vírgula 3 10 5" xfId="40927" xr:uid="{00000000-0005-0000-0000-000098A00000}"/>
    <cellStyle name="Vírgula 3 10 5 2" xfId="40928" xr:uid="{00000000-0005-0000-0000-000099A00000}"/>
    <cellStyle name="Vírgula 3 10 5 2 2" xfId="40929" xr:uid="{00000000-0005-0000-0000-00009AA00000}"/>
    <cellStyle name="Vírgula 3 10 5 2 3" xfId="40930" xr:uid="{00000000-0005-0000-0000-00009BA00000}"/>
    <cellStyle name="Vírgula 3 10 5 3" xfId="40931" xr:uid="{00000000-0005-0000-0000-00009CA00000}"/>
    <cellStyle name="Vírgula 3 10 5 4" xfId="40932" xr:uid="{00000000-0005-0000-0000-00009DA00000}"/>
    <cellStyle name="Vírgula 3 10 6" xfId="40933" xr:uid="{00000000-0005-0000-0000-00009EA00000}"/>
    <cellStyle name="Vírgula 3 10 6 2" xfId="40934" xr:uid="{00000000-0005-0000-0000-00009FA00000}"/>
    <cellStyle name="Vírgula 3 10 6 3" xfId="40935" xr:uid="{00000000-0005-0000-0000-0000A0A00000}"/>
    <cellStyle name="Vírgula 3 10 7" xfId="40936" xr:uid="{00000000-0005-0000-0000-0000A1A00000}"/>
    <cellStyle name="Vírgula 3 10 8" xfId="40937" xr:uid="{00000000-0005-0000-0000-0000A2A00000}"/>
    <cellStyle name="Vírgula 3 10 9" xfId="40938" xr:uid="{00000000-0005-0000-0000-0000A3A00000}"/>
    <cellStyle name="Vírgula 3 11" xfId="40939" xr:uid="{00000000-0005-0000-0000-0000A4A00000}"/>
    <cellStyle name="Vírgula 3 11 2" xfId="40940" xr:uid="{00000000-0005-0000-0000-0000A5A00000}"/>
    <cellStyle name="Vírgula 3 11 2 2" xfId="40941" xr:uid="{00000000-0005-0000-0000-0000A6A00000}"/>
    <cellStyle name="Vírgula 3 11 2 2 2" xfId="40942" xr:uid="{00000000-0005-0000-0000-0000A7A00000}"/>
    <cellStyle name="Vírgula 3 11 2 2 2 2" xfId="40943" xr:uid="{00000000-0005-0000-0000-0000A8A00000}"/>
    <cellStyle name="Vírgula 3 11 2 2 2 3" xfId="40944" xr:uid="{00000000-0005-0000-0000-0000A9A00000}"/>
    <cellStyle name="Vírgula 3 11 2 2 3" xfId="40945" xr:uid="{00000000-0005-0000-0000-0000AAA00000}"/>
    <cellStyle name="Vírgula 3 11 2 2 4" xfId="40946" xr:uid="{00000000-0005-0000-0000-0000ABA00000}"/>
    <cellStyle name="Vírgula 3 11 2 3" xfId="40947" xr:uid="{00000000-0005-0000-0000-0000ACA00000}"/>
    <cellStyle name="Vírgula 3 11 2 3 2" xfId="40948" xr:uid="{00000000-0005-0000-0000-0000ADA00000}"/>
    <cellStyle name="Vírgula 3 11 2 3 2 2" xfId="40949" xr:uid="{00000000-0005-0000-0000-0000AEA00000}"/>
    <cellStyle name="Vírgula 3 11 2 3 2 3" xfId="40950" xr:uid="{00000000-0005-0000-0000-0000AFA00000}"/>
    <cellStyle name="Vírgula 3 11 2 3 3" xfId="40951" xr:uid="{00000000-0005-0000-0000-0000B0A00000}"/>
    <cellStyle name="Vírgula 3 11 2 3 4" xfId="40952" xr:uid="{00000000-0005-0000-0000-0000B1A00000}"/>
    <cellStyle name="Vírgula 3 11 2 4" xfId="40953" xr:uid="{00000000-0005-0000-0000-0000B2A00000}"/>
    <cellStyle name="Vírgula 3 11 2 4 2" xfId="40954" xr:uid="{00000000-0005-0000-0000-0000B3A00000}"/>
    <cellStyle name="Vírgula 3 11 2 4 2 2" xfId="40955" xr:uid="{00000000-0005-0000-0000-0000B4A00000}"/>
    <cellStyle name="Vírgula 3 11 2 4 2 3" xfId="40956" xr:uid="{00000000-0005-0000-0000-0000B5A00000}"/>
    <cellStyle name="Vírgula 3 11 2 4 3" xfId="40957" xr:uid="{00000000-0005-0000-0000-0000B6A00000}"/>
    <cellStyle name="Vírgula 3 11 2 4 4" xfId="40958" xr:uid="{00000000-0005-0000-0000-0000B7A00000}"/>
    <cellStyle name="Vírgula 3 11 2 5" xfId="40959" xr:uid="{00000000-0005-0000-0000-0000B8A00000}"/>
    <cellStyle name="Vírgula 3 11 2 5 2" xfId="40960" xr:uid="{00000000-0005-0000-0000-0000B9A00000}"/>
    <cellStyle name="Vírgula 3 11 2 5 3" xfId="40961" xr:uid="{00000000-0005-0000-0000-0000BAA00000}"/>
    <cellStyle name="Vírgula 3 11 2 6" xfId="40962" xr:uid="{00000000-0005-0000-0000-0000BBA00000}"/>
    <cellStyle name="Vírgula 3 11 2 7" xfId="40963" xr:uid="{00000000-0005-0000-0000-0000BCA00000}"/>
    <cellStyle name="Vírgula 3 11 3" xfId="40964" xr:uid="{00000000-0005-0000-0000-0000BDA00000}"/>
    <cellStyle name="Vírgula 3 11 3 2" xfId="40965" xr:uid="{00000000-0005-0000-0000-0000BEA00000}"/>
    <cellStyle name="Vírgula 3 11 3 2 2" xfId="40966" xr:uid="{00000000-0005-0000-0000-0000BFA00000}"/>
    <cellStyle name="Vírgula 3 11 3 2 3" xfId="40967" xr:uid="{00000000-0005-0000-0000-0000C0A00000}"/>
    <cellStyle name="Vírgula 3 11 3 3" xfId="40968" xr:uid="{00000000-0005-0000-0000-0000C1A00000}"/>
    <cellStyle name="Vírgula 3 11 3 4" xfId="40969" xr:uid="{00000000-0005-0000-0000-0000C2A00000}"/>
    <cellStyle name="Vírgula 3 11 4" xfId="40970" xr:uid="{00000000-0005-0000-0000-0000C3A00000}"/>
    <cellStyle name="Vírgula 3 11 4 2" xfId="40971" xr:uid="{00000000-0005-0000-0000-0000C4A00000}"/>
    <cellStyle name="Vírgula 3 11 4 2 2" xfId="40972" xr:uid="{00000000-0005-0000-0000-0000C5A00000}"/>
    <cellStyle name="Vírgula 3 11 4 2 3" xfId="40973" xr:uid="{00000000-0005-0000-0000-0000C6A00000}"/>
    <cellStyle name="Vírgula 3 11 4 3" xfId="40974" xr:uid="{00000000-0005-0000-0000-0000C7A00000}"/>
    <cellStyle name="Vírgula 3 11 4 4" xfId="40975" xr:uid="{00000000-0005-0000-0000-0000C8A00000}"/>
    <cellStyle name="Vírgula 3 11 5" xfId="40976" xr:uid="{00000000-0005-0000-0000-0000C9A00000}"/>
    <cellStyle name="Vírgula 3 11 5 2" xfId="40977" xr:uid="{00000000-0005-0000-0000-0000CAA00000}"/>
    <cellStyle name="Vírgula 3 11 5 2 2" xfId="40978" xr:uid="{00000000-0005-0000-0000-0000CBA00000}"/>
    <cellStyle name="Vírgula 3 11 5 2 3" xfId="40979" xr:uid="{00000000-0005-0000-0000-0000CCA00000}"/>
    <cellStyle name="Vírgula 3 11 5 3" xfId="40980" xr:uid="{00000000-0005-0000-0000-0000CDA00000}"/>
    <cellStyle name="Vírgula 3 11 5 4" xfId="40981" xr:uid="{00000000-0005-0000-0000-0000CEA00000}"/>
    <cellStyle name="Vírgula 3 11 6" xfId="40982" xr:uid="{00000000-0005-0000-0000-0000CFA00000}"/>
    <cellStyle name="Vírgula 3 11 6 2" xfId="40983" xr:uid="{00000000-0005-0000-0000-0000D0A00000}"/>
    <cellStyle name="Vírgula 3 11 6 3" xfId="40984" xr:uid="{00000000-0005-0000-0000-0000D1A00000}"/>
    <cellStyle name="Vírgula 3 11 7" xfId="40985" xr:uid="{00000000-0005-0000-0000-0000D2A00000}"/>
    <cellStyle name="Vírgula 3 11 8" xfId="40986" xr:uid="{00000000-0005-0000-0000-0000D3A00000}"/>
    <cellStyle name="Vírgula 3 11 9" xfId="40987" xr:uid="{00000000-0005-0000-0000-0000D4A00000}"/>
    <cellStyle name="Vírgula 3 12" xfId="40988" xr:uid="{00000000-0005-0000-0000-0000D5A00000}"/>
    <cellStyle name="Vírgula 3 12 2" xfId="40989" xr:uid="{00000000-0005-0000-0000-0000D6A00000}"/>
    <cellStyle name="Vírgula 3 12 2 2" xfId="40990" xr:uid="{00000000-0005-0000-0000-0000D7A00000}"/>
    <cellStyle name="Vírgula 3 12 2 2 2" xfId="40991" xr:uid="{00000000-0005-0000-0000-0000D8A00000}"/>
    <cellStyle name="Vírgula 3 12 2 2 2 2" xfId="40992" xr:uid="{00000000-0005-0000-0000-0000D9A00000}"/>
    <cellStyle name="Vírgula 3 12 2 2 2 3" xfId="40993" xr:uid="{00000000-0005-0000-0000-0000DAA00000}"/>
    <cellStyle name="Vírgula 3 12 2 2 3" xfId="40994" xr:uid="{00000000-0005-0000-0000-0000DBA00000}"/>
    <cellStyle name="Vírgula 3 12 2 2 4" xfId="40995" xr:uid="{00000000-0005-0000-0000-0000DCA00000}"/>
    <cellStyle name="Vírgula 3 12 2 3" xfId="40996" xr:uid="{00000000-0005-0000-0000-0000DDA00000}"/>
    <cellStyle name="Vírgula 3 12 2 3 2" xfId="40997" xr:uid="{00000000-0005-0000-0000-0000DEA00000}"/>
    <cellStyle name="Vírgula 3 12 2 3 2 2" xfId="40998" xr:uid="{00000000-0005-0000-0000-0000DFA00000}"/>
    <cellStyle name="Vírgula 3 12 2 3 2 3" xfId="40999" xr:uid="{00000000-0005-0000-0000-0000E0A00000}"/>
    <cellStyle name="Vírgula 3 12 2 3 3" xfId="41000" xr:uid="{00000000-0005-0000-0000-0000E1A00000}"/>
    <cellStyle name="Vírgula 3 12 2 3 4" xfId="41001" xr:uid="{00000000-0005-0000-0000-0000E2A00000}"/>
    <cellStyle name="Vírgula 3 12 2 4" xfId="41002" xr:uid="{00000000-0005-0000-0000-0000E3A00000}"/>
    <cellStyle name="Vírgula 3 12 2 4 2" xfId="41003" xr:uid="{00000000-0005-0000-0000-0000E4A00000}"/>
    <cellStyle name="Vírgula 3 12 2 4 2 2" xfId="41004" xr:uid="{00000000-0005-0000-0000-0000E5A00000}"/>
    <cellStyle name="Vírgula 3 12 2 4 2 3" xfId="41005" xr:uid="{00000000-0005-0000-0000-0000E6A00000}"/>
    <cellStyle name="Vírgula 3 12 2 4 3" xfId="41006" xr:uid="{00000000-0005-0000-0000-0000E7A00000}"/>
    <cellStyle name="Vírgula 3 12 2 4 4" xfId="41007" xr:uid="{00000000-0005-0000-0000-0000E8A00000}"/>
    <cellStyle name="Vírgula 3 12 2 5" xfId="41008" xr:uid="{00000000-0005-0000-0000-0000E9A00000}"/>
    <cellStyle name="Vírgula 3 12 2 5 2" xfId="41009" xr:uid="{00000000-0005-0000-0000-0000EAA00000}"/>
    <cellStyle name="Vírgula 3 12 2 5 3" xfId="41010" xr:uid="{00000000-0005-0000-0000-0000EBA00000}"/>
    <cellStyle name="Vírgula 3 12 2 6" xfId="41011" xr:uid="{00000000-0005-0000-0000-0000ECA00000}"/>
    <cellStyle name="Vírgula 3 12 2 7" xfId="41012" xr:uid="{00000000-0005-0000-0000-0000EDA00000}"/>
    <cellStyle name="Vírgula 3 12 3" xfId="41013" xr:uid="{00000000-0005-0000-0000-0000EEA00000}"/>
    <cellStyle name="Vírgula 3 12 3 2" xfId="41014" xr:uid="{00000000-0005-0000-0000-0000EFA00000}"/>
    <cellStyle name="Vírgula 3 12 3 2 2" xfId="41015" xr:uid="{00000000-0005-0000-0000-0000F0A00000}"/>
    <cellStyle name="Vírgula 3 12 3 2 3" xfId="41016" xr:uid="{00000000-0005-0000-0000-0000F1A00000}"/>
    <cellStyle name="Vírgula 3 12 3 3" xfId="41017" xr:uid="{00000000-0005-0000-0000-0000F2A00000}"/>
    <cellStyle name="Vírgula 3 12 3 4" xfId="41018" xr:uid="{00000000-0005-0000-0000-0000F3A00000}"/>
    <cellStyle name="Vírgula 3 12 4" xfId="41019" xr:uid="{00000000-0005-0000-0000-0000F4A00000}"/>
    <cellStyle name="Vírgula 3 12 4 2" xfId="41020" xr:uid="{00000000-0005-0000-0000-0000F5A00000}"/>
    <cellStyle name="Vírgula 3 12 4 2 2" xfId="41021" xr:uid="{00000000-0005-0000-0000-0000F6A00000}"/>
    <cellStyle name="Vírgula 3 12 4 2 3" xfId="41022" xr:uid="{00000000-0005-0000-0000-0000F7A00000}"/>
    <cellStyle name="Vírgula 3 12 4 3" xfId="41023" xr:uid="{00000000-0005-0000-0000-0000F8A00000}"/>
    <cellStyle name="Vírgula 3 12 4 4" xfId="41024" xr:uid="{00000000-0005-0000-0000-0000F9A00000}"/>
    <cellStyle name="Vírgula 3 12 5" xfId="41025" xr:uid="{00000000-0005-0000-0000-0000FAA00000}"/>
    <cellStyle name="Vírgula 3 12 5 2" xfId="41026" xr:uid="{00000000-0005-0000-0000-0000FBA00000}"/>
    <cellStyle name="Vírgula 3 12 5 2 2" xfId="41027" xr:uid="{00000000-0005-0000-0000-0000FCA00000}"/>
    <cellStyle name="Vírgula 3 12 5 2 3" xfId="41028" xr:uid="{00000000-0005-0000-0000-0000FDA00000}"/>
    <cellStyle name="Vírgula 3 12 5 3" xfId="41029" xr:uid="{00000000-0005-0000-0000-0000FEA00000}"/>
    <cellStyle name="Vírgula 3 12 5 4" xfId="41030" xr:uid="{00000000-0005-0000-0000-0000FFA00000}"/>
    <cellStyle name="Vírgula 3 12 6" xfId="41031" xr:uid="{00000000-0005-0000-0000-000000A10000}"/>
    <cellStyle name="Vírgula 3 12 6 2" xfId="41032" xr:uid="{00000000-0005-0000-0000-000001A10000}"/>
    <cellStyle name="Vírgula 3 12 6 3" xfId="41033" xr:uid="{00000000-0005-0000-0000-000002A10000}"/>
    <cellStyle name="Vírgula 3 12 7" xfId="41034" xr:uid="{00000000-0005-0000-0000-000003A10000}"/>
    <cellStyle name="Vírgula 3 12 8" xfId="41035" xr:uid="{00000000-0005-0000-0000-000004A10000}"/>
    <cellStyle name="Vírgula 3 12 9" xfId="41036" xr:uid="{00000000-0005-0000-0000-000005A10000}"/>
    <cellStyle name="Vírgula 3 13" xfId="41037" xr:uid="{00000000-0005-0000-0000-000006A10000}"/>
    <cellStyle name="Vírgula 3 13 2" xfId="41038" xr:uid="{00000000-0005-0000-0000-000007A10000}"/>
    <cellStyle name="Vírgula 3 13 3" xfId="41039" xr:uid="{00000000-0005-0000-0000-000008A10000}"/>
    <cellStyle name="Vírgula 3 13 4" xfId="41040" xr:uid="{00000000-0005-0000-0000-000009A10000}"/>
    <cellStyle name="Vírgula 3 14" xfId="41041" xr:uid="{00000000-0005-0000-0000-00000AA10000}"/>
    <cellStyle name="Vírgula 3 15" xfId="44022" xr:uid="{00000000-0005-0000-0000-00000BA10000}"/>
    <cellStyle name="Vírgula 3 2" xfId="41042" xr:uid="{00000000-0005-0000-0000-00000CA10000}"/>
    <cellStyle name="Vírgula 3 2 2" xfId="41043" xr:uid="{00000000-0005-0000-0000-00000DA10000}"/>
    <cellStyle name="Vírgula 3 2 2 2" xfId="41044" xr:uid="{00000000-0005-0000-0000-00000EA10000}"/>
    <cellStyle name="Vírgula 3 2 2 2 2" xfId="41045" xr:uid="{00000000-0005-0000-0000-00000FA10000}"/>
    <cellStyle name="Vírgula 3 2 3" xfId="41046" xr:uid="{00000000-0005-0000-0000-000010A10000}"/>
    <cellStyle name="Vírgula 3 2 3 2" xfId="41047" xr:uid="{00000000-0005-0000-0000-000011A10000}"/>
    <cellStyle name="Vírgula 3 2 3 3" xfId="41048" xr:uid="{00000000-0005-0000-0000-000012A10000}"/>
    <cellStyle name="Vírgula 3 2 4" xfId="41049" xr:uid="{00000000-0005-0000-0000-000013A10000}"/>
    <cellStyle name="Vírgula 3 2 4 2" xfId="41050" xr:uid="{00000000-0005-0000-0000-000014A10000}"/>
    <cellStyle name="Vírgula 3 2 5" xfId="41051" xr:uid="{00000000-0005-0000-0000-000015A10000}"/>
    <cellStyle name="Vírgula 3 2 6" xfId="41052" xr:uid="{00000000-0005-0000-0000-000016A10000}"/>
    <cellStyle name="Vírgula 3 3" xfId="41053" xr:uid="{00000000-0005-0000-0000-000017A10000}"/>
    <cellStyle name="Vírgula 3 3 2" xfId="41054" xr:uid="{00000000-0005-0000-0000-000018A10000}"/>
    <cellStyle name="Vírgula 3 3 2 10" xfId="41055" xr:uid="{00000000-0005-0000-0000-000019A10000}"/>
    <cellStyle name="Vírgula 3 3 2 10 2" xfId="41056" xr:uid="{00000000-0005-0000-0000-00001AA10000}"/>
    <cellStyle name="Vírgula 3 3 2 10 2 2" xfId="41057" xr:uid="{00000000-0005-0000-0000-00001BA10000}"/>
    <cellStyle name="Vírgula 3 3 2 10 2 2 2" xfId="41058" xr:uid="{00000000-0005-0000-0000-00001CA10000}"/>
    <cellStyle name="Vírgula 3 3 2 10 2 2 3" xfId="41059" xr:uid="{00000000-0005-0000-0000-00001DA10000}"/>
    <cellStyle name="Vírgula 3 3 2 10 2 3" xfId="41060" xr:uid="{00000000-0005-0000-0000-00001EA10000}"/>
    <cellStyle name="Vírgula 3 3 2 10 2 4" xfId="41061" xr:uid="{00000000-0005-0000-0000-00001FA10000}"/>
    <cellStyle name="Vírgula 3 3 2 10 3" xfId="41062" xr:uid="{00000000-0005-0000-0000-000020A10000}"/>
    <cellStyle name="Vírgula 3 3 2 10 3 2" xfId="41063" xr:uid="{00000000-0005-0000-0000-000021A10000}"/>
    <cellStyle name="Vírgula 3 3 2 10 3 2 2" xfId="41064" xr:uid="{00000000-0005-0000-0000-000022A10000}"/>
    <cellStyle name="Vírgula 3 3 2 10 3 2 3" xfId="41065" xr:uid="{00000000-0005-0000-0000-000023A10000}"/>
    <cellStyle name="Vírgula 3 3 2 10 3 3" xfId="41066" xr:uid="{00000000-0005-0000-0000-000024A10000}"/>
    <cellStyle name="Vírgula 3 3 2 10 3 4" xfId="41067" xr:uid="{00000000-0005-0000-0000-000025A10000}"/>
    <cellStyle name="Vírgula 3 3 2 10 4" xfId="41068" xr:uid="{00000000-0005-0000-0000-000026A10000}"/>
    <cellStyle name="Vírgula 3 3 2 10 4 2" xfId="41069" xr:uid="{00000000-0005-0000-0000-000027A10000}"/>
    <cellStyle name="Vírgula 3 3 2 10 4 2 2" xfId="41070" xr:uid="{00000000-0005-0000-0000-000028A10000}"/>
    <cellStyle name="Vírgula 3 3 2 10 4 2 3" xfId="41071" xr:uid="{00000000-0005-0000-0000-000029A10000}"/>
    <cellStyle name="Vírgula 3 3 2 10 4 3" xfId="41072" xr:uid="{00000000-0005-0000-0000-00002AA10000}"/>
    <cellStyle name="Vírgula 3 3 2 10 4 4" xfId="41073" xr:uid="{00000000-0005-0000-0000-00002BA10000}"/>
    <cellStyle name="Vírgula 3 3 2 10 5" xfId="41074" xr:uid="{00000000-0005-0000-0000-00002CA10000}"/>
    <cellStyle name="Vírgula 3 3 2 10 5 2" xfId="41075" xr:uid="{00000000-0005-0000-0000-00002DA10000}"/>
    <cellStyle name="Vírgula 3 3 2 10 5 3" xfId="41076" xr:uid="{00000000-0005-0000-0000-00002EA10000}"/>
    <cellStyle name="Vírgula 3 3 2 10 6" xfId="41077" xr:uid="{00000000-0005-0000-0000-00002FA10000}"/>
    <cellStyle name="Vírgula 3 3 2 10 7" xfId="41078" xr:uid="{00000000-0005-0000-0000-000030A10000}"/>
    <cellStyle name="Vírgula 3 3 2 10 8" xfId="41079" xr:uid="{00000000-0005-0000-0000-000031A10000}"/>
    <cellStyle name="Vírgula 3 3 2 10 9" xfId="41080" xr:uid="{00000000-0005-0000-0000-000032A10000}"/>
    <cellStyle name="Vírgula 3 3 2 11" xfId="41081" xr:uid="{00000000-0005-0000-0000-000033A10000}"/>
    <cellStyle name="Vírgula 3 3 2 11 2" xfId="41082" xr:uid="{00000000-0005-0000-0000-000034A10000}"/>
    <cellStyle name="Vírgula 3 3 2 11 2 2" xfId="41083" xr:uid="{00000000-0005-0000-0000-000035A10000}"/>
    <cellStyle name="Vírgula 3 3 2 11 2 3" xfId="41084" xr:uid="{00000000-0005-0000-0000-000036A10000}"/>
    <cellStyle name="Vírgula 3 3 2 11 3" xfId="41085" xr:uid="{00000000-0005-0000-0000-000037A10000}"/>
    <cellStyle name="Vírgula 3 3 2 11 4" xfId="41086" xr:uid="{00000000-0005-0000-0000-000038A10000}"/>
    <cellStyle name="Vírgula 3 3 2 11 5" xfId="41087" xr:uid="{00000000-0005-0000-0000-000039A10000}"/>
    <cellStyle name="Vírgula 3 3 2 12" xfId="41088" xr:uid="{00000000-0005-0000-0000-00003AA10000}"/>
    <cellStyle name="Vírgula 3 3 2 12 2" xfId="41089" xr:uid="{00000000-0005-0000-0000-00003BA10000}"/>
    <cellStyle name="Vírgula 3 3 2 12 2 2" xfId="41090" xr:uid="{00000000-0005-0000-0000-00003CA10000}"/>
    <cellStyle name="Vírgula 3 3 2 12 2 3" xfId="41091" xr:uid="{00000000-0005-0000-0000-00003DA10000}"/>
    <cellStyle name="Vírgula 3 3 2 12 3" xfId="41092" xr:uid="{00000000-0005-0000-0000-00003EA10000}"/>
    <cellStyle name="Vírgula 3 3 2 12 4" xfId="41093" xr:uid="{00000000-0005-0000-0000-00003FA10000}"/>
    <cellStyle name="Vírgula 3 3 2 12 5" xfId="41094" xr:uid="{00000000-0005-0000-0000-000040A10000}"/>
    <cellStyle name="Vírgula 3 3 2 13" xfId="41095" xr:uid="{00000000-0005-0000-0000-000041A10000}"/>
    <cellStyle name="Vírgula 3 3 2 13 2" xfId="41096" xr:uid="{00000000-0005-0000-0000-000042A10000}"/>
    <cellStyle name="Vírgula 3 3 2 13 2 2" xfId="41097" xr:uid="{00000000-0005-0000-0000-000043A10000}"/>
    <cellStyle name="Vírgula 3 3 2 13 2 3" xfId="41098" xr:uid="{00000000-0005-0000-0000-000044A10000}"/>
    <cellStyle name="Vírgula 3 3 2 13 3" xfId="41099" xr:uid="{00000000-0005-0000-0000-000045A10000}"/>
    <cellStyle name="Vírgula 3 3 2 13 4" xfId="41100" xr:uid="{00000000-0005-0000-0000-000046A10000}"/>
    <cellStyle name="Vírgula 3 3 2 14" xfId="41101" xr:uid="{00000000-0005-0000-0000-000047A10000}"/>
    <cellStyle name="Vírgula 3 3 2 14 2" xfId="41102" xr:uid="{00000000-0005-0000-0000-000048A10000}"/>
    <cellStyle name="Vírgula 3 3 2 14 3" xfId="41103" xr:uid="{00000000-0005-0000-0000-000049A10000}"/>
    <cellStyle name="Vírgula 3 3 2 15" xfId="41104" xr:uid="{00000000-0005-0000-0000-00004AA10000}"/>
    <cellStyle name="Vírgula 3 3 2 16" xfId="41105" xr:uid="{00000000-0005-0000-0000-00004BA10000}"/>
    <cellStyle name="Vírgula 3 3 2 17" xfId="41106" xr:uid="{00000000-0005-0000-0000-00004CA10000}"/>
    <cellStyle name="Vírgula 3 3 2 18" xfId="41107" xr:uid="{00000000-0005-0000-0000-00004DA10000}"/>
    <cellStyle name="Vírgula 3 3 2 19" xfId="41108" xr:uid="{00000000-0005-0000-0000-00004EA10000}"/>
    <cellStyle name="Vírgula 3 3 2 2" xfId="41109" xr:uid="{00000000-0005-0000-0000-00004FA10000}"/>
    <cellStyle name="Vírgula 3 3 2 2 10" xfId="41110" xr:uid="{00000000-0005-0000-0000-000050A10000}"/>
    <cellStyle name="Vírgula 3 3 2 2 11" xfId="41111" xr:uid="{00000000-0005-0000-0000-000051A10000}"/>
    <cellStyle name="Vírgula 3 3 2 2 2" xfId="41112" xr:uid="{00000000-0005-0000-0000-000052A10000}"/>
    <cellStyle name="Vírgula 3 3 2 2 2 10" xfId="41113" xr:uid="{00000000-0005-0000-0000-000053A10000}"/>
    <cellStyle name="Vírgula 3 3 2 2 2 2" xfId="41114" xr:uid="{00000000-0005-0000-0000-000054A10000}"/>
    <cellStyle name="Vírgula 3 3 2 2 2 2 2" xfId="41115" xr:uid="{00000000-0005-0000-0000-000055A10000}"/>
    <cellStyle name="Vírgula 3 3 2 2 2 2 2 2" xfId="41116" xr:uid="{00000000-0005-0000-0000-000056A10000}"/>
    <cellStyle name="Vírgula 3 3 2 2 2 2 2 2 2" xfId="41117" xr:uid="{00000000-0005-0000-0000-000057A10000}"/>
    <cellStyle name="Vírgula 3 3 2 2 2 2 2 2 2 2" xfId="41118" xr:uid="{00000000-0005-0000-0000-000058A10000}"/>
    <cellStyle name="Vírgula 3 3 2 2 2 2 2 2 2 3" xfId="41119" xr:uid="{00000000-0005-0000-0000-000059A10000}"/>
    <cellStyle name="Vírgula 3 3 2 2 2 2 2 2 3" xfId="41120" xr:uid="{00000000-0005-0000-0000-00005AA10000}"/>
    <cellStyle name="Vírgula 3 3 2 2 2 2 2 2 4" xfId="41121" xr:uid="{00000000-0005-0000-0000-00005BA10000}"/>
    <cellStyle name="Vírgula 3 3 2 2 2 2 2 3" xfId="41122" xr:uid="{00000000-0005-0000-0000-00005CA10000}"/>
    <cellStyle name="Vírgula 3 3 2 2 2 2 2 3 2" xfId="41123" xr:uid="{00000000-0005-0000-0000-00005DA10000}"/>
    <cellStyle name="Vírgula 3 3 2 2 2 2 2 3 2 2" xfId="41124" xr:uid="{00000000-0005-0000-0000-00005EA10000}"/>
    <cellStyle name="Vírgula 3 3 2 2 2 2 2 3 2 3" xfId="41125" xr:uid="{00000000-0005-0000-0000-00005FA10000}"/>
    <cellStyle name="Vírgula 3 3 2 2 2 2 2 3 3" xfId="41126" xr:uid="{00000000-0005-0000-0000-000060A10000}"/>
    <cellStyle name="Vírgula 3 3 2 2 2 2 2 3 4" xfId="41127" xr:uid="{00000000-0005-0000-0000-000061A10000}"/>
    <cellStyle name="Vírgula 3 3 2 2 2 2 2 4" xfId="41128" xr:uid="{00000000-0005-0000-0000-000062A10000}"/>
    <cellStyle name="Vírgula 3 3 2 2 2 2 2 4 2" xfId="41129" xr:uid="{00000000-0005-0000-0000-000063A10000}"/>
    <cellStyle name="Vírgula 3 3 2 2 2 2 2 4 2 2" xfId="41130" xr:uid="{00000000-0005-0000-0000-000064A10000}"/>
    <cellStyle name="Vírgula 3 3 2 2 2 2 2 4 2 3" xfId="41131" xr:uid="{00000000-0005-0000-0000-000065A10000}"/>
    <cellStyle name="Vírgula 3 3 2 2 2 2 2 4 3" xfId="41132" xr:uid="{00000000-0005-0000-0000-000066A10000}"/>
    <cellStyle name="Vírgula 3 3 2 2 2 2 2 4 4" xfId="41133" xr:uid="{00000000-0005-0000-0000-000067A10000}"/>
    <cellStyle name="Vírgula 3 3 2 2 2 2 2 5" xfId="41134" xr:uid="{00000000-0005-0000-0000-000068A10000}"/>
    <cellStyle name="Vírgula 3 3 2 2 2 2 2 5 2" xfId="41135" xr:uid="{00000000-0005-0000-0000-000069A10000}"/>
    <cellStyle name="Vírgula 3 3 2 2 2 2 2 5 3" xfId="41136" xr:uid="{00000000-0005-0000-0000-00006AA10000}"/>
    <cellStyle name="Vírgula 3 3 2 2 2 2 2 6" xfId="41137" xr:uid="{00000000-0005-0000-0000-00006BA10000}"/>
    <cellStyle name="Vírgula 3 3 2 2 2 2 2 7" xfId="41138" xr:uid="{00000000-0005-0000-0000-00006CA10000}"/>
    <cellStyle name="Vírgula 3 3 2 2 2 2 3" xfId="41139" xr:uid="{00000000-0005-0000-0000-00006DA10000}"/>
    <cellStyle name="Vírgula 3 3 2 2 2 2 3 2" xfId="41140" xr:uid="{00000000-0005-0000-0000-00006EA10000}"/>
    <cellStyle name="Vírgula 3 3 2 2 2 2 3 2 2" xfId="41141" xr:uid="{00000000-0005-0000-0000-00006FA10000}"/>
    <cellStyle name="Vírgula 3 3 2 2 2 2 3 2 3" xfId="41142" xr:uid="{00000000-0005-0000-0000-000070A10000}"/>
    <cellStyle name="Vírgula 3 3 2 2 2 2 3 3" xfId="41143" xr:uid="{00000000-0005-0000-0000-000071A10000}"/>
    <cellStyle name="Vírgula 3 3 2 2 2 2 3 4" xfId="41144" xr:uid="{00000000-0005-0000-0000-000072A10000}"/>
    <cellStyle name="Vírgula 3 3 2 2 2 2 4" xfId="41145" xr:uid="{00000000-0005-0000-0000-000073A10000}"/>
    <cellStyle name="Vírgula 3 3 2 2 2 2 4 2" xfId="41146" xr:uid="{00000000-0005-0000-0000-000074A10000}"/>
    <cellStyle name="Vírgula 3 3 2 2 2 2 4 2 2" xfId="41147" xr:uid="{00000000-0005-0000-0000-000075A10000}"/>
    <cellStyle name="Vírgula 3 3 2 2 2 2 4 2 3" xfId="41148" xr:uid="{00000000-0005-0000-0000-000076A10000}"/>
    <cellStyle name="Vírgula 3 3 2 2 2 2 4 3" xfId="41149" xr:uid="{00000000-0005-0000-0000-000077A10000}"/>
    <cellStyle name="Vírgula 3 3 2 2 2 2 4 4" xfId="41150" xr:uid="{00000000-0005-0000-0000-000078A10000}"/>
    <cellStyle name="Vírgula 3 3 2 2 2 2 5" xfId="41151" xr:uid="{00000000-0005-0000-0000-000079A10000}"/>
    <cellStyle name="Vírgula 3 3 2 2 2 2 5 2" xfId="41152" xr:uid="{00000000-0005-0000-0000-00007AA10000}"/>
    <cellStyle name="Vírgula 3 3 2 2 2 2 5 2 2" xfId="41153" xr:uid="{00000000-0005-0000-0000-00007BA10000}"/>
    <cellStyle name="Vírgula 3 3 2 2 2 2 5 2 3" xfId="41154" xr:uid="{00000000-0005-0000-0000-00007CA10000}"/>
    <cellStyle name="Vírgula 3 3 2 2 2 2 5 3" xfId="41155" xr:uid="{00000000-0005-0000-0000-00007DA10000}"/>
    <cellStyle name="Vírgula 3 3 2 2 2 2 5 4" xfId="41156" xr:uid="{00000000-0005-0000-0000-00007EA10000}"/>
    <cellStyle name="Vírgula 3 3 2 2 2 2 6" xfId="41157" xr:uid="{00000000-0005-0000-0000-00007FA10000}"/>
    <cellStyle name="Vírgula 3 3 2 2 2 2 6 2" xfId="41158" xr:uid="{00000000-0005-0000-0000-000080A10000}"/>
    <cellStyle name="Vírgula 3 3 2 2 2 2 6 3" xfId="41159" xr:uid="{00000000-0005-0000-0000-000081A10000}"/>
    <cellStyle name="Vírgula 3 3 2 2 2 2 7" xfId="41160" xr:uid="{00000000-0005-0000-0000-000082A10000}"/>
    <cellStyle name="Vírgula 3 3 2 2 2 2 8" xfId="41161" xr:uid="{00000000-0005-0000-0000-000083A10000}"/>
    <cellStyle name="Vírgula 3 3 2 2 2 2 9" xfId="41162" xr:uid="{00000000-0005-0000-0000-000084A10000}"/>
    <cellStyle name="Vírgula 3 3 2 2 2 3" xfId="41163" xr:uid="{00000000-0005-0000-0000-000085A10000}"/>
    <cellStyle name="Vírgula 3 3 2 2 2 3 2" xfId="41164" xr:uid="{00000000-0005-0000-0000-000086A10000}"/>
    <cellStyle name="Vírgula 3 3 2 2 2 3 2 2" xfId="41165" xr:uid="{00000000-0005-0000-0000-000087A10000}"/>
    <cellStyle name="Vírgula 3 3 2 2 2 3 2 2 2" xfId="41166" xr:uid="{00000000-0005-0000-0000-000088A10000}"/>
    <cellStyle name="Vírgula 3 3 2 2 2 3 2 2 3" xfId="41167" xr:uid="{00000000-0005-0000-0000-000089A10000}"/>
    <cellStyle name="Vírgula 3 3 2 2 2 3 2 3" xfId="41168" xr:uid="{00000000-0005-0000-0000-00008AA10000}"/>
    <cellStyle name="Vírgula 3 3 2 2 2 3 2 4" xfId="41169" xr:uid="{00000000-0005-0000-0000-00008BA10000}"/>
    <cellStyle name="Vírgula 3 3 2 2 2 3 3" xfId="41170" xr:uid="{00000000-0005-0000-0000-00008CA10000}"/>
    <cellStyle name="Vírgula 3 3 2 2 2 3 3 2" xfId="41171" xr:uid="{00000000-0005-0000-0000-00008DA10000}"/>
    <cellStyle name="Vírgula 3 3 2 2 2 3 3 2 2" xfId="41172" xr:uid="{00000000-0005-0000-0000-00008EA10000}"/>
    <cellStyle name="Vírgula 3 3 2 2 2 3 3 2 3" xfId="41173" xr:uid="{00000000-0005-0000-0000-00008FA10000}"/>
    <cellStyle name="Vírgula 3 3 2 2 2 3 3 3" xfId="41174" xr:uid="{00000000-0005-0000-0000-000090A10000}"/>
    <cellStyle name="Vírgula 3 3 2 2 2 3 3 4" xfId="41175" xr:uid="{00000000-0005-0000-0000-000091A10000}"/>
    <cellStyle name="Vírgula 3 3 2 2 2 3 4" xfId="41176" xr:uid="{00000000-0005-0000-0000-000092A10000}"/>
    <cellStyle name="Vírgula 3 3 2 2 2 3 4 2" xfId="41177" xr:uid="{00000000-0005-0000-0000-000093A10000}"/>
    <cellStyle name="Vírgula 3 3 2 2 2 3 4 2 2" xfId="41178" xr:uid="{00000000-0005-0000-0000-000094A10000}"/>
    <cellStyle name="Vírgula 3 3 2 2 2 3 4 2 3" xfId="41179" xr:uid="{00000000-0005-0000-0000-000095A10000}"/>
    <cellStyle name="Vírgula 3 3 2 2 2 3 4 3" xfId="41180" xr:uid="{00000000-0005-0000-0000-000096A10000}"/>
    <cellStyle name="Vírgula 3 3 2 2 2 3 4 4" xfId="41181" xr:uid="{00000000-0005-0000-0000-000097A10000}"/>
    <cellStyle name="Vírgula 3 3 2 2 2 3 5" xfId="41182" xr:uid="{00000000-0005-0000-0000-000098A10000}"/>
    <cellStyle name="Vírgula 3 3 2 2 2 3 5 2" xfId="41183" xr:uid="{00000000-0005-0000-0000-000099A10000}"/>
    <cellStyle name="Vírgula 3 3 2 2 2 3 5 3" xfId="41184" xr:uid="{00000000-0005-0000-0000-00009AA10000}"/>
    <cellStyle name="Vírgula 3 3 2 2 2 3 6" xfId="41185" xr:uid="{00000000-0005-0000-0000-00009BA10000}"/>
    <cellStyle name="Vírgula 3 3 2 2 2 3 7" xfId="41186" xr:uid="{00000000-0005-0000-0000-00009CA10000}"/>
    <cellStyle name="Vírgula 3 3 2 2 2 4" xfId="41187" xr:uid="{00000000-0005-0000-0000-00009DA10000}"/>
    <cellStyle name="Vírgula 3 3 2 2 2 4 2" xfId="41188" xr:uid="{00000000-0005-0000-0000-00009EA10000}"/>
    <cellStyle name="Vírgula 3 3 2 2 2 4 2 2" xfId="41189" xr:uid="{00000000-0005-0000-0000-00009FA10000}"/>
    <cellStyle name="Vírgula 3 3 2 2 2 4 2 3" xfId="41190" xr:uid="{00000000-0005-0000-0000-0000A0A10000}"/>
    <cellStyle name="Vírgula 3 3 2 2 2 4 3" xfId="41191" xr:uid="{00000000-0005-0000-0000-0000A1A10000}"/>
    <cellStyle name="Vírgula 3 3 2 2 2 4 4" xfId="41192" xr:uid="{00000000-0005-0000-0000-0000A2A10000}"/>
    <cellStyle name="Vírgula 3 3 2 2 2 5" xfId="41193" xr:uid="{00000000-0005-0000-0000-0000A3A10000}"/>
    <cellStyle name="Vírgula 3 3 2 2 2 5 2" xfId="41194" xr:uid="{00000000-0005-0000-0000-0000A4A10000}"/>
    <cellStyle name="Vírgula 3 3 2 2 2 5 2 2" xfId="41195" xr:uid="{00000000-0005-0000-0000-0000A5A10000}"/>
    <cellStyle name="Vírgula 3 3 2 2 2 5 2 3" xfId="41196" xr:uid="{00000000-0005-0000-0000-0000A6A10000}"/>
    <cellStyle name="Vírgula 3 3 2 2 2 5 3" xfId="41197" xr:uid="{00000000-0005-0000-0000-0000A7A10000}"/>
    <cellStyle name="Vírgula 3 3 2 2 2 5 4" xfId="41198" xr:uid="{00000000-0005-0000-0000-0000A8A10000}"/>
    <cellStyle name="Vírgula 3 3 2 2 2 6" xfId="41199" xr:uid="{00000000-0005-0000-0000-0000A9A10000}"/>
    <cellStyle name="Vírgula 3 3 2 2 2 6 2" xfId="41200" xr:uid="{00000000-0005-0000-0000-0000AAA10000}"/>
    <cellStyle name="Vírgula 3 3 2 2 2 6 2 2" xfId="41201" xr:uid="{00000000-0005-0000-0000-0000ABA10000}"/>
    <cellStyle name="Vírgula 3 3 2 2 2 6 2 3" xfId="41202" xr:uid="{00000000-0005-0000-0000-0000ACA10000}"/>
    <cellStyle name="Vírgula 3 3 2 2 2 6 3" xfId="41203" xr:uid="{00000000-0005-0000-0000-0000ADA10000}"/>
    <cellStyle name="Vírgula 3 3 2 2 2 6 4" xfId="41204" xr:uid="{00000000-0005-0000-0000-0000AEA10000}"/>
    <cellStyle name="Vírgula 3 3 2 2 2 7" xfId="41205" xr:uid="{00000000-0005-0000-0000-0000AFA10000}"/>
    <cellStyle name="Vírgula 3 3 2 2 2 7 2" xfId="41206" xr:uid="{00000000-0005-0000-0000-0000B0A10000}"/>
    <cellStyle name="Vírgula 3 3 2 2 2 7 3" xfId="41207" xr:uid="{00000000-0005-0000-0000-0000B1A10000}"/>
    <cellStyle name="Vírgula 3 3 2 2 2 8" xfId="41208" xr:uid="{00000000-0005-0000-0000-0000B2A10000}"/>
    <cellStyle name="Vírgula 3 3 2 2 2 9" xfId="41209" xr:uid="{00000000-0005-0000-0000-0000B3A10000}"/>
    <cellStyle name="Vírgula 3 3 2 2 3" xfId="41210" xr:uid="{00000000-0005-0000-0000-0000B4A10000}"/>
    <cellStyle name="Vírgula 3 3 2 2 3 10" xfId="41211" xr:uid="{00000000-0005-0000-0000-0000B5A10000}"/>
    <cellStyle name="Vírgula 3 3 2 2 3 2" xfId="41212" xr:uid="{00000000-0005-0000-0000-0000B6A10000}"/>
    <cellStyle name="Vírgula 3 3 2 2 3 2 2" xfId="41213" xr:uid="{00000000-0005-0000-0000-0000B7A10000}"/>
    <cellStyle name="Vírgula 3 3 2 2 3 2 2 2" xfId="41214" xr:uid="{00000000-0005-0000-0000-0000B8A10000}"/>
    <cellStyle name="Vírgula 3 3 2 2 3 2 2 2 2" xfId="41215" xr:uid="{00000000-0005-0000-0000-0000B9A10000}"/>
    <cellStyle name="Vírgula 3 3 2 2 3 2 2 2 3" xfId="41216" xr:uid="{00000000-0005-0000-0000-0000BAA10000}"/>
    <cellStyle name="Vírgula 3 3 2 2 3 2 2 3" xfId="41217" xr:uid="{00000000-0005-0000-0000-0000BBA10000}"/>
    <cellStyle name="Vírgula 3 3 2 2 3 2 2 4" xfId="41218" xr:uid="{00000000-0005-0000-0000-0000BCA10000}"/>
    <cellStyle name="Vírgula 3 3 2 2 3 2 3" xfId="41219" xr:uid="{00000000-0005-0000-0000-0000BDA10000}"/>
    <cellStyle name="Vírgula 3 3 2 2 3 2 3 2" xfId="41220" xr:uid="{00000000-0005-0000-0000-0000BEA10000}"/>
    <cellStyle name="Vírgula 3 3 2 2 3 2 3 2 2" xfId="41221" xr:uid="{00000000-0005-0000-0000-0000BFA10000}"/>
    <cellStyle name="Vírgula 3 3 2 2 3 2 3 2 3" xfId="41222" xr:uid="{00000000-0005-0000-0000-0000C0A10000}"/>
    <cellStyle name="Vírgula 3 3 2 2 3 2 3 3" xfId="41223" xr:uid="{00000000-0005-0000-0000-0000C1A10000}"/>
    <cellStyle name="Vírgula 3 3 2 2 3 2 3 4" xfId="41224" xr:uid="{00000000-0005-0000-0000-0000C2A10000}"/>
    <cellStyle name="Vírgula 3 3 2 2 3 2 4" xfId="41225" xr:uid="{00000000-0005-0000-0000-0000C3A10000}"/>
    <cellStyle name="Vírgula 3 3 2 2 3 2 4 2" xfId="41226" xr:uid="{00000000-0005-0000-0000-0000C4A10000}"/>
    <cellStyle name="Vírgula 3 3 2 2 3 2 4 2 2" xfId="41227" xr:uid="{00000000-0005-0000-0000-0000C5A10000}"/>
    <cellStyle name="Vírgula 3 3 2 2 3 2 4 2 3" xfId="41228" xr:uid="{00000000-0005-0000-0000-0000C6A10000}"/>
    <cellStyle name="Vírgula 3 3 2 2 3 2 4 3" xfId="41229" xr:uid="{00000000-0005-0000-0000-0000C7A10000}"/>
    <cellStyle name="Vírgula 3 3 2 2 3 2 4 4" xfId="41230" xr:uid="{00000000-0005-0000-0000-0000C8A10000}"/>
    <cellStyle name="Vírgula 3 3 2 2 3 2 5" xfId="41231" xr:uid="{00000000-0005-0000-0000-0000C9A10000}"/>
    <cellStyle name="Vírgula 3 3 2 2 3 2 5 2" xfId="41232" xr:uid="{00000000-0005-0000-0000-0000CAA10000}"/>
    <cellStyle name="Vírgula 3 3 2 2 3 2 5 3" xfId="41233" xr:uid="{00000000-0005-0000-0000-0000CBA10000}"/>
    <cellStyle name="Vírgula 3 3 2 2 3 2 6" xfId="41234" xr:uid="{00000000-0005-0000-0000-0000CCA10000}"/>
    <cellStyle name="Vírgula 3 3 2 2 3 2 7" xfId="41235" xr:uid="{00000000-0005-0000-0000-0000CDA10000}"/>
    <cellStyle name="Vírgula 3 3 2 2 3 3" xfId="41236" xr:uid="{00000000-0005-0000-0000-0000CEA10000}"/>
    <cellStyle name="Vírgula 3 3 2 2 3 4" xfId="41237" xr:uid="{00000000-0005-0000-0000-0000CFA10000}"/>
    <cellStyle name="Vírgula 3 3 2 2 3 4 2" xfId="41238" xr:uid="{00000000-0005-0000-0000-0000D0A10000}"/>
    <cellStyle name="Vírgula 3 3 2 2 3 4 2 2" xfId="41239" xr:uid="{00000000-0005-0000-0000-0000D1A10000}"/>
    <cellStyle name="Vírgula 3 3 2 2 3 4 2 3" xfId="41240" xr:uid="{00000000-0005-0000-0000-0000D2A10000}"/>
    <cellStyle name="Vírgula 3 3 2 2 3 4 3" xfId="41241" xr:uid="{00000000-0005-0000-0000-0000D3A10000}"/>
    <cellStyle name="Vírgula 3 3 2 2 3 4 4" xfId="41242" xr:uid="{00000000-0005-0000-0000-0000D4A10000}"/>
    <cellStyle name="Vírgula 3 3 2 2 3 5" xfId="41243" xr:uid="{00000000-0005-0000-0000-0000D5A10000}"/>
    <cellStyle name="Vírgula 3 3 2 2 3 5 2" xfId="41244" xr:uid="{00000000-0005-0000-0000-0000D6A10000}"/>
    <cellStyle name="Vírgula 3 3 2 2 3 5 2 2" xfId="41245" xr:uid="{00000000-0005-0000-0000-0000D7A10000}"/>
    <cellStyle name="Vírgula 3 3 2 2 3 5 2 3" xfId="41246" xr:uid="{00000000-0005-0000-0000-0000D8A10000}"/>
    <cellStyle name="Vírgula 3 3 2 2 3 5 3" xfId="41247" xr:uid="{00000000-0005-0000-0000-0000D9A10000}"/>
    <cellStyle name="Vírgula 3 3 2 2 3 5 4" xfId="41248" xr:uid="{00000000-0005-0000-0000-0000DAA10000}"/>
    <cellStyle name="Vírgula 3 3 2 2 3 6" xfId="41249" xr:uid="{00000000-0005-0000-0000-0000DBA10000}"/>
    <cellStyle name="Vírgula 3 3 2 2 3 6 2" xfId="41250" xr:uid="{00000000-0005-0000-0000-0000DCA10000}"/>
    <cellStyle name="Vírgula 3 3 2 2 3 6 2 2" xfId="41251" xr:uid="{00000000-0005-0000-0000-0000DDA10000}"/>
    <cellStyle name="Vírgula 3 3 2 2 3 6 2 3" xfId="41252" xr:uid="{00000000-0005-0000-0000-0000DEA10000}"/>
    <cellStyle name="Vírgula 3 3 2 2 3 6 3" xfId="41253" xr:uid="{00000000-0005-0000-0000-0000DFA10000}"/>
    <cellStyle name="Vírgula 3 3 2 2 3 6 4" xfId="41254" xr:uid="{00000000-0005-0000-0000-0000E0A10000}"/>
    <cellStyle name="Vírgula 3 3 2 2 3 7" xfId="41255" xr:uid="{00000000-0005-0000-0000-0000E1A10000}"/>
    <cellStyle name="Vírgula 3 3 2 2 3 7 2" xfId="41256" xr:uid="{00000000-0005-0000-0000-0000E2A10000}"/>
    <cellStyle name="Vírgula 3 3 2 2 3 7 3" xfId="41257" xr:uid="{00000000-0005-0000-0000-0000E3A10000}"/>
    <cellStyle name="Vírgula 3 3 2 2 3 8" xfId="41258" xr:uid="{00000000-0005-0000-0000-0000E4A10000}"/>
    <cellStyle name="Vírgula 3 3 2 2 3 9" xfId="41259" xr:uid="{00000000-0005-0000-0000-0000E5A10000}"/>
    <cellStyle name="Vírgula 3 3 2 2 4" xfId="41260" xr:uid="{00000000-0005-0000-0000-0000E6A10000}"/>
    <cellStyle name="Vírgula 3 3 2 2 4 2" xfId="41261" xr:uid="{00000000-0005-0000-0000-0000E7A10000}"/>
    <cellStyle name="Vírgula 3 3 2 2 4 2 2" xfId="41262" xr:uid="{00000000-0005-0000-0000-0000E8A10000}"/>
    <cellStyle name="Vírgula 3 3 2 2 4 2 2 2" xfId="41263" xr:uid="{00000000-0005-0000-0000-0000E9A10000}"/>
    <cellStyle name="Vírgula 3 3 2 2 4 2 2 3" xfId="41264" xr:uid="{00000000-0005-0000-0000-0000EAA10000}"/>
    <cellStyle name="Vírgula 3 3 2 2 4 2 3" xfId="41265" xr:uid="{00000000-0005-0000-0000-0000EBA10000}"/>
    <cellStyle name="Vírgula 3 3 2 2 4 2 4" xfId="41266" xr:uid="{00000000-0005-0000-0000-0000ECA10000}"/>
    <cellStyle name="Vírgula 3 3 2 2 4 3" xfId="41267" xr:uid="{00000000-0005-0000-0000-0000EDA10000}"/>
    <cellStyle name="Vírgula 3 3 2 2 4 3 2" xfId="41268" xr:uid="{00000000-0005-0000-0000-0000EEA10000}"/>
    <cellStyle name="Vírgula 3 3 2 2 4 3 2 2" xfId="41269" xr:uid="{00000000-0005-0000-0000-0000EFA10000}"/>
    <cellStyle name="Vírgula 3 3 2 2 4 3 2 3" xfId="41270" xr:uid="{00000000-0005-0000-0000-0000F0A10000}"/>
    <cellStyle name="Vírgula 3 3 2 2 4 3 3" xfId="41271" xr:uid="{00000000-0005-0000-0000-0000F1A10000}"/>
    <cellStyle name="Vírgula 3 3 2 2 4 3 4" xfId="41272" xr:uid="{00000000-0005-0000-0000-0000F2A10000}"/>
    <cellStyle name="Vírgula 3 3 2 2 4 4" xfId="41273" xr:uid="{00000000-0005-0000-0000-0000F3A10000}"/>
    <cellStyle name="Vírgula 3 3 2 2 4 4 2" xfId="41274" xr:uid="{00000000-0005-0000-0000-0000F4A10000}"/>
    <cellStyle name="Vírgula 3 3 2 2 4 4 2 2" xfId="41275" xr:uid="{00000000-0005-0000-0000-0000F5A10000}"/>
    <cellStyle name="Vírgula 3 3 2 2 4 4 2 3" xfId="41276" xr:uid="{00000000-0005-0000-0000-0000F6A10000}"/>
    <cellStyle name="Vírgula 3 3 2 2 4 4 3" xfId="41277" xr:uid="{00000000-0005-0000-0000-0000F7A10000}"/>
    <cellStyle name="Vírgula 3 3 2 2 4 4 4" xfId="41278" xr:uid="{00000000-0005-0000-0000-0000F8A10000}"/>
    <cellStyle name="Vírgula 3 3 2 2 4 5" xfId="41279" xr:uid="{00000000-0005-0000-0000-0000F9A10000}"/>
    <cellStyle name="Vírgula 3 3 2 2 4 5 2" xfId="41280" xr:uid="{00000000-0005-0000-0000-0000FAA10000}"/>
    <cellStyle name="Vírgula 3 3 2 2 4 5 3" xfId="41281" xr:uid="{00000000-0005-0000-0000-0000FBA10000}"/>
    <cellStyle name="Vírgula 3 3 2 2 4 6" xfId="41282" xr:uid="{00000000-0005-0000-0000-0000FCA10000}"/>
    <cellStyle name="Vírgula 3 3 2 2 4 7" xfId="41283" xr:uid="{00000000-0005-0000-0000-0000FDA10000}"/>
    <cellStyle name="Vírgula 3 3 2 2 4 8" xfId="41284" xr:uid="{00000000-0005-0000-0000-0000FEA10000}"/>
    <cellStyle name="Vírgula 3 3 2 2 5" xfId="41285" xr:uid="{00000000-0005-0000-0000-0000FFA10000}"/>
    <cellStyle name="Vírgula 3 3 2 2 5 2" xfId="41286" xr:uid="{00000000-0005-0000-0000-000000A20000}"/>
    <cellStyle name="Vírgula 3 3 2 2 5 2 2" xfId="41287" xr:uid="{00000000-0005-0000-0000-000001A20000}"/>
    <cellStyle name="Vírgula 3 3 2 2 5 2 3" xfId="41288" xr:uid="{00000000-0005-0000-0000-000002A20000}"/>
    <cellStyle name="Vírgula 3 3 2 2 5 3" xfId="41289" xr:uid="{00000000-0005-0000-0000-000003A20000}"/>
    <cellStyle name="Vírgula 3 3 2 2 5 4" xfId="41290" xr:uid="{00000000-0005-0000-0000-000004A20000}"/>
    <cellStyle name="Vírgula 3 3 2 2 6" xfId="41291" xr:uid="{00000000-0005-0000-0000-000005A20000}"/>
    <cellStyle name="Vírgula 3 3 2 2 6 2" xfId="41292" xr:uid="{00000000-0005-0000-0000-000006A20000}"/>
    <cellStyle name="Vírgula 3 3 2 2 6 2 2" xfId="41293" xr:uid="{00000000-0005-0000-0000-000007A20000}"/>
    <cellStyle name="Vírgula 3 3 2 2 6 2 3" xfId="41294" xr:uid="{00000000-0005-0000-0000-000008A20000}"/>
    <cellStyle name="Vírgula 3 3 2 2 6 3" xfId="41295" xr:uid="{00000000-0005-0000-0000-000009A20000}"/>
    <cellStyle name="Vírgula 3 3 2 2 6 4" xfId="41296" xr:uid="{00000000-0005-0000-0000-00000AA20000}"/>
    <cellStyle name="Vírgula 3 3 2 2 7" xfId="41297" xr:uid="{00000000-0005-0000-0000-00000BA20000}"/>
    <cellStyle name="Vírgula 3 3 2 2 7 2" xfId="41298" xr:uid="{00000000-0005-0000-0000-00000CA20000}"/>
    <cellStyle name="Vírgula 3 3 2 2 7 2 2" xfId="41299" xr:uid="{00000000-0005-0000-0000-00000DA20000}"/>
    <cellStyle name="Vírgula 3 3 2 2 7 2 3" xfId="41300" xr:uid="{00000000-0005-0000-0000-00000EA20000}"/>
    <cellStyle name="Vírgula 3 3 2 2 7 3" xfId="41301" xr:uid="{00000000-0005-0000-0000-00000FA20000}"/>
    <cellStyle name="Vírgula 3 3 2 2 7 4" xfId="41302" xr:uid="{00000000-0005-0000-0000-000010A20000}"/>
    <cellStyle name="Vírgula 3 3 2 2 8" xfId="41303" xr:uid="{00000000-0005-0000-0000-000011A20000}"/>
    <cellStyle name="Vírgula 3 3 2 2 8 2" xfId="41304" xr:uid="{00000000-0005-0000-0000-000012A20000}"/>
    <cellStyle name="Vírgula 3 3 2 2 8 3" xfId="41305" xr:uid="{00000000-0005-0000-0000-000013A20000}"/>
    <cellStyle name="Vírgula 3 3 2 2 9" xfId="41306" xr:uid="{00000000-0005-0000-0000-000014A20000}"/>
    <cellStyle name="Vírgula 3 3 2 20" xfId="41307" xr:uid="{00000000-0005-0000-0000-000015A20000}"/>
    <cellStyle name="Vírgula 3 3 2 21" xfId="41308" xr:uid="{00000000-0005-0000-0000-000016A20000}"/>
    <cellStyle name="Vírgula 3 3 2 3" xfId="41309" xr:uid="{00000000-0005-0000-0000-000017A20000}"/>
    <cellStyle name="Vírgula 3 3 2 3 10" xfId="41310" xr:uid="{00000000-0005-0000-0000-000018A20000}"/>
    <cellStyle name="Vírgula 3 3 2 3 11" xfId="41311" xr:uid="{00000000-0005-0000-0000-000019A20000}"/>
    <cellStyle name="Vírgula 3 3 2 3 2" xfId="41312" xr:uid="{00000000-0005-0000-0000-00001AA20000}"/>
    <cellStyle name="Vírgula 3 3 2 3 2 2" xfId="41313" xr:uid="{00000000-0005-0000-0000-00001BA20000}"/>
    <cellStyle name="Vírgula 3 3 2 3 2 2 2" xfId="41314" xr:uid="{00000000-0005-0000-0000-00001CA20000}"/>
    <cellStyle name="Vírgula 3 3 2 3 2 2 2 2" xfId="41315" xr:uid="{00000000-0005-0000-0000-00001DA20000}"/>
    <cellStyle name="Vírgula 3 3 2 3 2 2 2 2 2" xfId="41316" xr:uid="{00000000-0005-0000-0000-00001EA20000}"/>
    <cellStyle name="Vírgula 3 3 2 3 2 2 2 2 3" xfId="41317" xr:uid="{00000000-0005-0000-0000-00001FA20000}"/>
    <cellStyle name="Vírgula 3 3 2 3 2 2 2 3" xfId="41318" xr:uid="{00000000-0005-0000-0000-000020A20000}"/>
    <cellStyle name="Vírgula 3 3 2 3 2 2 2 4" xfId="41319" xr:uid="{00000000-0005-0000-0000-000021A20000}"/>
    <cellStyle name="Vírgula 3 3 2 3 2 2 3" xfId="41320" xr:uid="{00000000-0005-0000-0000-000022A20000}"/>
    <cellStyle name="Vírgula 3 3 2 3 2 2 3 2" xfId="41321" xr:uid="{00000000-0005-0000-0000-000023A20000}"/>
    <cellStyle name="Vírgula 3 3 2 3 2 2 3 2 2" xfId="41322" xr:uid="{00000000-0005-0000-0000-000024A20000}"/>
    <cellStyle name="Vírgula 3 3 2 3 2 2 3 2 3" xfId="41323" xr:uid="{00000000-0005-0000-0000-000025A20000}"/>
    <cellStyle name="Vírgula 3 3 2 3 2 2 3 3" xfId="41324" xr:uid="{00000000-0005-0000-0000-000026A20000}"/>
    <cellStyle name="Vírgula 3 3 2 3 2 2 3 4" xfId="41325" xr:uid="{00000000-0005-0000-0000-000027A20000}"/>
    <cellStyle name="Vírgula 3 3 2 3 2 2 4" xfId="41326" xr:uid="{00000000-0005-0000-0000-000028A20000}"/>
    <cellStyle name="Vírgula 3 3 2 3 2 2 4 2" xfId="41327" xr:uid="{00000000-0005-0000-0000-000029A20000}"/>
    <cellStyle name="Vírgula 3 3 2 3 2 2 4 2 2" xfId="41328" xr:uid="{00000000-0005-0000-0000-00002AA20000}"/>
    <cellStyle name="Vírgula 3 3 2 3 2 2 4 2 3" xfId="41329" xr:uid="{00000000-0005-0000-0000-00002BA20000}"/>
    <cellStyle name="Vírgula 3 3 2 3 2 2 4 3" xfId="41330" xr:uid="{00000000-0005-0000-0000-00002CA20000}"/>
    <cellStyle name="Vírgula 3 3 2 3 2 2 4 4" xfId="41331" xr:uid="{00000000-0005-0000-0000-00002DA20000}"/>
    <cellStyle name="Vírgula 3 3 2 3 2 2 5" xfId="41332" xr:uid="{00000000-0005-0000-0000-00002EA20000}"/>
    <cellStyle name="Vírgula 3 3 2 3 2 2 5 2" xfId="41333" xr:uid="{00000000-0005-0000-0000-00002FA20000}"/>
    <cellStyle name="Vírgula 3 3 2 3 2 2 5 3" xfId="41334" xr:uid="{00000000-0005-0000-0000-000030A20000}"/>
    <cellStyle name="Vírgula 3 3 2 3 2 2 6" xfId="41335" xr:uid="{00000000-0005-0000-0000-000031A20000}"/>
    <cellStyle name="Vírgula 3 3 2 3 2 2 7" xfId="41336" xr:uid="{00000000-0005-0000-0000-000032A20000}"/>
    <cellStyle name="Vírgula 3 3 2 3 2 3" xfId="41337" xr:uid="{00000000-0005-0000-0000-000033A20000}"/>
    <cellStyle name="Vírgula 3 3 2 3 2 3 2" xfId="41338" xr:uid="{00000000-0005-0000-0000-000034A20000}"/>
    <cellStyle name="Vírgula 3 3 2 3 2 3 2 2" xfId="41339" xr:uid="{00000000-0005-0000-0000-000035A20000}"/>
    <cellStyle name="Vírgula 3 3 2 3 2 3 2 3" xfId="41340" xr:uid="{00000000-0005-0000-0000-000036A20000}"/>
    <cellStyle name="Vírgula 3 3 2 3 2 3 3" xfId="41341" xr:uid="{00000000-0005-0000-0000-000037A20000}"/>
    <cellStyle name="Vírgula 3 3 2 3 2 3 4" xfId="41342" xr:uid="{00000000-0005-0000-0000-000038A20000}"/>
    <cellStyle name="Vírgula 3 3 2 3 2 4" xfId="41343" xr:uid="{00000000-0005-0000-0000-000039A20000}"/>
    <cellStyle name="Vírgula 3 3 2 3 2 4 2" xfId="41344" xr:uid="{00000000-0005-0000-0000-00003AA20000}"/>
    <cellStyle name="Vírgula 3 3 2 3 2 4 2 2" xfId="41345" xr:uid="{00000000-0005-0000-0000-00003BA20000}"/>
    <cellStyle name="Vírgula 3 3 2 3 2 4 2 3" xfId="41346" xr:uid="{00000000-0005-0000-0000-00003CA20000}"/>
    <cellStyle name="Vírgula 3 3 2 3 2 4 3" xfId="41347" xr:uid="{00000000-0005-0000-0000-00003DA20000}"/>
    <cellStyle name="Vírgula 3 3 2 3 2 4 4" xfId="41348" xr:uid="{00000000-0005-0000-0000-00003EA20000}"/>
    <cellStyle name="Vírgula 3 3 2 3 2 5" xfId="41349" xr:uid="{00000000-0005-0000-0000-00003FA20000}"/>
    <cellStyle name="Vírgula 3 3 2 3 2 5 2" xfId="41350" xr:uid="{00000000-0005-0000-0000-000040A20000}"/>
    <cellStyle name="Vírgula 3 3 2 3 2 5 2 2" xfId="41351" xr:uid="{00000000-0005-0000-0000-000041A20000}"/>
    <cellStyle name="Vírgula 3 3 2 3 2 5 2 3" xfId="41352" xr:uid="{00000000-0005-0000-0000-000042A20000}"/>
    <cellStyle name="Vírgula 3 3 2 3 2 5 3" xfId="41353" xr:uid="{00000000-0005-0000-0000-000043A20000}"/>
    <cellStyle name="Vírgula 3 3 2 3 2 5 4" xfId="41354" xr:uid="{00000000-0005-0000-0000-000044A20000}"/>
    <cellStyle name="Vírgula 3 3 2 3 2 6" xfId="41355" xr:uid="{00000000-0005-0000-0000-000045A20000}"/>
    <cellStyle name="Vírgula 3 3 2 3 2 6 2" xfId="41356" xr:uid="{00000000-0005-0000-0000-000046A20000}"/>
    <cellStyle name="Vírgula 3 3 2 3 2 6 3" xfId="41357" xr:uid="{00000000-0005-0000-0000-000047A20000}"/>
    <cellStyle name="Vírgula 3 3 2 3 2 7" xfId="41358" xr:uid="{00000000-0005-0000-0000-000048A20000}"/>
    <cellStyle name="Vírgula 3 3 2 3 2 8" xfId="41359" xr:uid="{00000000-0005-0000-0000-000049A20000}"/>
    <cellStyle name="Vírgula 3 3 2 3 2 9" xfId="41360" xr:uid="{00000000-0005-0000-0000-00004AA20000}"/>
    <cellStyle name="Vírgula 3 3 2 3 3" xfId="41361" xr:uid="{00000000-0005-0000-0000-00004BA20000}"/>
    <cellStyle name="Vírgula 3 3 2 3 3 2" xfId="41362" xr:uid="{00000000-0005-0000-0000-00004CA20000}"/>
    <cellStyle name="Vírgula 3 3 2 3 3 2 2" xfId="41363" xr:uid="{00000000-0005-0000-0000-00004DA20000}"/>
    <cellStyle name="Vírgula 3 3 2 3 3 2 2 2" xfId="41364" xr:uid="{00000000-0005-0000-0000-00004EA20000}"/>
    <cellStyle name="Vírgula 3 3 2 3 3 2 2 3" xfId="41365" xr:uid="{00000000-0005-0000-0000-00004FA20000}"/>
    <cellStyle name="Vírgula 3 3 2 3 3 2 3" xfId="41366" xr:uid="{00000000-0005-0000-0000-000050A20000}"/>
    <cellStyle name="Vírgula 3 3 2 3 3 2 4" xfId="41367" xr:uid="{00000000-0005-0000-0000-000051A20000}"/>
    <cellStyle name="Vírgula 3 3 2 3 3 3" xfId="41368" xr:uid="{00000000-0005-0000-0000-000052A20000}"/>
    <cellStyle name="Vírgula 3 3 2 3 3 3 2" xfId="41369" xr:uid="{00000000-0005-0000-0000-000053A20000}"/>
    <cellStyle name="Vírgula 3 3 2 3 3 3 2 2" xfId="41370" xr:uid="{00000000-0005-0000-0000-000054A20000}"/>
    <cellStyle name="Vírgula 3 3 2 3 3 3 2 3" xfId="41371" xr:uid="{00000000-0005-0000-0000-000055A20000}"/>
    <cellStyle name="Vírgula 3 3 2 3 3 3 3" xfId="41372" xr:uid="{00000000-0005-0000-0000-000056A20000}"/>
    <cellStyle name="Vírgula 3 3 2 3 3 3 4" xfId="41373" xr:uid="{00000000-0005-0000-0000-000057A20000}"/>
    <cellStyle name="Vírgula 3 3 2 3 3 4" xfId="41374" xr:uid="{00000000-0005-0000-0000-000058A20000}"/>
    <cellStyle name="Vírgula 3 3 2 3 3 4 2" xfId="41375" xr:uid="{00000000-0005-0000-0000-000059A20000}"/>
    <cellStyle name="Vírgula 3 3 2 3 3 4 2 2" xfId="41376" xr:uid="{00000000-0005-0000-0000-00005AA20000}"/>
    <cellStyle name="Vírgula 3 3 2 3 3 4 2 3" xfId="41377" xr:uid="{00000000-0005-0000-0000-00005BA20000}"/>
    <cellStyle name="Vírgula 3 3 2 3 3 4 3" xfId="41378" xr:uid="{00000000-0005-0000-0000-00005CA20000}"/>
    <cellStyle name="Vírgula 3 3 2 3 3 4 4" xfId="41379" xr:uid="{00000000-0005-0000-0000-00005DA20000}"/>
    <cellStyle name="Vírgula 3 3 2 3 3 5" xfId="41380" xr:uid="{00000000-0005-0000-0000-00005EA20000}"/>
    <cellStyle name="Vírgula 3 3 2 3 3 5 2" xfId="41381" xr:uid="{00000000-0005-0000-0000-00005FA20000}"/>
    <cellStyle name="Vírgula 3 3 2 3 3 5 3" xfId="41382" xr:uid="{00000000-0005-0000-0000-000060A20000}"/>
    <cellStyle name="Vírgula 3 3 2 3 3 6" xfId="41383" xr:uid="{00000000-0005-0000-0000-000061A20000}"/>
    <cellStyle name="Vírgula 3 3 2 3 3 7" xfId="41384" xr:uid="{00000000-0005-0000-0000-000062A20000}"/>
    <cellStyle name="Vírgula 3 3 2 3 4" xfId="41385" xr:uid="{00000000-0005-0000-0000-000063A20000}"/>
    <cellStyle name="Vírgula 3 3 2 3 5" xfId="41386" xr:uid="{00000000-0005-0000-0000-000064A20000}"/>
    <cellStyle name="Vírgula 3 3 2 3 5 2" xfId="41387" xr:uid="{00000000-0005-0000-0000-000065A20000}"/>
    <cellStyle name="Vírgula 3 3 2 3 5 2 2" xfId="41388" xr:uid="{00000000-0005-0000-0000-000066A20000}"/>
    <cellStyle name="Vírgula 3 3 2 3 5 2 3" xfId="41389" xr:uid="{00000000-0005-0000-0000-000067A20000}"/>
    <cellStyle name="Vírgula 3 3 2 3 5 3" xfId="41390" xr:uid="{00000000-0005-0000-0000-000068A20000}"/>
    <cellStyle name="Vírgula 3 3 2 3 5 4" xfId="41391" xr:uid="{00000000-0005-0000-0000-000069A20000}"/>
    <cellStyle name="Vírgula 3 3 2 3 6" xfId="41392" xr:uid="{00000000-0005-0000-0000-00006AA20000}"/>
    <cellStyle name="Vírgula 3 3 2 3 6 2" xfId="41393" xr:uid="{00000000-0005-0000-0000-00006BA20000}"/>
    <cellStyle name="Vírgula 3 3 2 3 6 2 2" xfId="41394" xr:uid="{00000000-0005-0000-0000-00006CA20000}"/>
    <cellStyle name="Vírgula 3 3 2 3 6 2 3" xfId="41395" xr:uid="{00000000-0005-0000-0000-00006DA20000}"/>
    <cellStyle name="Vírgula 3 3 2 3 6 3" xfId="41396" xr:uid="{00000000-0005-0000-0000-00006EA20000}"/>
    <cellStyle name="Vírgula 3 3 2 3 6 4" xfId="41397" xr:uid="{00000000-0005-0000-0000-00006FA20000}"/>
    <cellStyle name="Vírgula 3 3 2 3 7" xfId="41398" xr:uid="{00000000-0005-0000-0000-000070A20000}"/>
    <cellStyle name="Vírgula 3 3 2 3 7 2" xfId="41399" xr:uid="{00000000-0005-0000-0000-000071A20000}"/>
    <cellStyle name="Vírgula 3 3 2 3 7 2 2" xfId="41400" xr:uid="{00000000-0005-0000-0000-000072A20000}"/>
    <cellStyle name="Vírgula 3 3 2 3 7 2 3" xfId="41401" xr:uid="{00000000-0005-0000-0000-000073A20000}"/>
    <cellStyle name="Vírgula 3 3 2 3 7 3" xfId="41402" xr:uid="{00000000-0005-0000-0000-000074A20000}"/>
    <cellStyle name="Vírgula 3 3 2 3 7 4" xfId="41403" xr:uid="{00000000-0005-0000-0000-000075A20000}"/>
    <cellStyle name="Vírgula 3 3 2 3 8" xfId="41404" xr:uid="{00000000-0005-0000-0000-000076A20000}"/>
    <cellStyle name="Vírgula 3 3 2 3 8 2" xfId="41405" xr:uid="{00000000-0005-0000-0000-000077A20000}"/>
    <cellStyle name="Vírgula 3 3 2 3 8 3" xfId="41406" xr:uid="{00000000-0005-0000-0000-000078A20000}"/>
    <cellStyle name="Vírgula 3 3 2 3 9" xfId="41407" xr:uid="{00000000-0005-0000-0000-000079A20000}"/>
    <cellStyle name="Vírgula 3 3 2 4" xfId="41408" xr:uid="{00000000-0005-0000-0000-00007AA20000}"/>
    <cellStyle name="Vírgula 3 3 2 4 10" xfId="41409" xr:uid="{00000000-0005-0000-0000-00007BA20000}"/>
    <cellStyle name="Vírgula 3 3 2 4 11" xfId="41410" xr:uid="{00000000-0005-0000-0000-00007CA20000}"/>
    <cellStyle name="Vírgula 3 3 2 4 2" xfId="41411" xr:uid="{00000000-0005-0000-0000-00007DA20000}"/>
    <cellStyle name="Vírgula 3 3 2 4 2 2" xfId="41412" xr:uid="{00000000-0005-0000-0000-00007EA20000}"/>
    <cellStyle name="Vírgula 3 3 2 4 2 2 2" xfId="41413" xr:uid="{00000000-0005-0000-0000-00007FA20000}"/>
    <cellStyle name="Vírgula 3 3 2 4 2 2 2 2" xfId="41414" xr:uid="{00000000-0005-0000-0000-000080A20000}"/>
    <cellStyle name="Vírgula 3 3 2 4 2 2 2 2 2" xfId="41415" xr:uid="{00000000-0005-0000-0000-000081A20000}"/>
    <cellStyle name="Vírgula 3 3 2 4 2 2 2 2 3" xfId="41416" xr:uid="{00000000-0005-0000-0000-000082A20000}"/>
    <cellStyle name="Vírgula 3 3 2 4 2 2 2 3" xfId="41417" xr:uid="{00000000-0005-0000-0000-000083A20000}"/>
    <cellStyle name="Vírgula 3 3 2 4 2 2 2 4" xfId="41418" xr:uid="{00000000-0005-0000-0000-000084A20000}"/>
    <cellStyle name="Vírgula 3 3 2 4 2 2 3" xfId="41419" xr:uid="{00000000-0005-0000-0000-000085A20000}"/>
    <cellStyle name="Vírgula 3 3 2 4 2 2 3 2" xfId="41420" xr:uid="{00000000-0005-0000-0000-000086A20000}"/>
    <cellStyle name="Vírgula 3 3 2 4 2 2 3 2 2" xfId="41421" xr:uid="{00000000-0005-0000-0000-000087A20000}"/>
    <cellStyle name="Vírgula 3 3 2 4 2 2 3 2 3" xfId="41422" xr:uid="{00000000-0005-0000-0000-000088A20000}"/>
    <cellStyle name="Vírgula 3 3 2 4 2 2 3 3" xfId="41423" xr:uid="{00000000-0005-0000-0000-000089A20000}"/>
    <cellStyle name="Vírgula 3 3 2 4 2 2 3 4" xfId="41424" xr:uid="{00000000-0005-0000-0000-00008AA20000}"/>
    <cellStyle name="Vírgula 3 3 2 4 2 2 4" xfId="41425" xr:uid="{00000000-0005-0000-0000-00008BA20000}"/>
    <cellStyle name="Vírgula 3 3 2 4 2 2 4 2" xfId="41426" xr:uid="{00000000-0005-0000-0000-00008CA20000}"/>
    <cellStyle name="Vírgula 3 3 2 4 2 2 4 2 2" xfId="41427" xr:uid="{00000000-0005-0000-0000-00008DA20000}"/>
    <cellStyle name="Vírgula 3 3 2 4 2 2 4 2 3" xfId="41428" xr:uid="{00000000-0005-0000-0000-00008EA20000}"/>
    <cellStyle name="Vírgula 3 3 2 4 2 2 4 3" xfId="41429" xr:uid="{00000000-0005-0000-0000-00008FA20000}"/>
    <cellStyle name="Vírgula 3 3 2 4 2 2 4 4" xfId="41430" xr:uid="{00000000-0005-0000-0000-000090A20000}"/>
    <cellStyle name="Vírgula 3 3 2 4 2 2 5" xfId="41431" xr:uid="{00000000-0005-0000-0000-000091A20000}"/>
    <cellStyle name="Vírgula 3 3 2 4 2 2 5 2" xfId="41432" xr:uid="{00000000-0005-0000-0000-000092A20000}"/>
    <cellStyle name="Vírgula 3 3 2 4 2 2 5 3" xfId="41433" xr:uid="{00000000-0005-0000-0000-000093A20000}"/>
    <cellStyle name="Vírgula 3 3 2 4 2 2 6" xfId="41434" xr:uid="{00000000-0005-0000-0000-000094A20000}"/>
    <cellStyle name="Vírgula 3 3 2 4 2 2 7" xfId="41435" xr:uid="{00000000-0005-0000-0000-000095A20000}"/>
    <cellStyle name="Vírgula 3 3 2 4 2 3" xfId="41436" xr:uid="{00000000-0005-0000-0000-000096A20000}"/>
    <cellStyle name="Vírgula 3 3 2 4 2 3 2" xfId="41437" xr:uid="{00000000-0005-0000-0000-000097A20000}"/>
    <cellStyle name="Vírgula 3 3 2 4 2 3 2 2" xfId="41438" xr:uid="{00000000-0005-0000-0000-000098A20000}"/>
    <cellStyle name="Vírgula 3 3 2 4 2 3 2 3" xfId="41439" xr:uid="{00000000-0005-0000-0000-000099A20000}"/>
    <cellStyle name="Vírgula 3 3 2 4 2 3 3" xfId="41440" xr:uid="{00000000-0005-0000-0000-00009AA20000}"/>
    <cellStyle name="Vírgula 3 3 2 4 2 3 4" xfId="41441" xr:uid="{00000000-0005-0000-0000-00009BA20000}"/>
    <cellStyle name="Vírgula 3 3 2 4 2 4" xfId="41442" xr:uid="{00000000-0005-0000-0000-00009CA20000}"/>
    <cellStyle name="Vírgula 3 3 2 4 2 4 2" xfId="41443" xr:uid="{00000000-0005-0000-0000-00009DA20000}"/>
    <cellStyle name="Vírgula 3 3 2 4 2 4 2 2" xfId="41444" xr:uid="{00000000-0005-0000-0000-00009EA20000}"/>
    <cellStyle name="Vírgula 3 3 2 4 2 4 2 3" xfId="41445" xr:uid="{00000000-0005-0000-0000-00009FA20000}"/>
    <cellStyle name="Vírgula 3 3 2 4 2 4 3" xfId="41446" xr:uid="{00000000-0005-0000-0000-0000A0A20000}"/>
    <cellStyle name="Vírgula 3 3 2 4 2 4 4" xfId="41447" xr:uid="{00000000-0005-0000-0000-0000A1A20000}"/>
    <cellStyle name="Vírgula 3 3 2 4 2 5" xfId="41448" xr:uid="{00000000-0005-0000-0000-0000A2A20000}"/>
    <cellStyle name="Vírgula 3 3 2 4 2 5 2" xfId="41449" xr:uid="{00000000-0005-0000-0000-0000A3A20000}"/>
    <cellStyle name="Vírgula 3 3 2 4 2 5 2 2" xfId="41450" xr:uid="{00000000-0005-0000-0000-0000A4A20000}"/>
    <cellStyle name="Vírgula 3 3 2 4 2 5 2 3" xfId="41451" xr:uid="{00000000-0005-0000-0000-0000A5A20000}"/>
    <cellStyle name="Vírgula 3 3 2 4 2 5 3" xfId="41452" xr:uid="{00000000-0005-0000-0000-0000A6A20000}"/>
    <cellStyle name="Vírgula 3 3 2 4 2 5 4" xfId="41453" xr:uid="{00000000-0005-0000-0000-0000A7A20000}"/>
    <cellStyle name="Vírgula 3 3 2 4 2 6" xfId="41454" xr:uid="{00000000-0005-0000-0000-0000A8A20000}"/>
    <cellStyle name="Vírgula 3 3 2 4 2 6 2" xfId="41455" xr:uid="{00000000-0005-0000-0000-0000A9A20000}"/>
    <cellStyle name="Vírgula 3 3 2 4 2 6 3" xfId="41456" xr:uid="{00000000-0005-0000-0000-0000AAA20000}"/>
    <cellStyle name="Vírgula 3 3 2 4 2 7" xfId="41457" xr:uid="{00000000-0005-0000-0000-0000ABA20000}"/>
    <cellStyle name="Vírgula 3 3 2 4 2 8" xfId="41458" xr:uid="{00000000-0005-0000-0000-0000ACA20000}"/>
    <cellStyle name="Vírgula 3 3 2 4 2 9" xfId="41459" xr:uid="{00000000-0005-0000-0000-0000ADA20000}"/>
    <cellStyle name="Vírgula 3 3 2 4 3" xfId="41460" xr:uid="{00000000-0005-0000-0000-0000AEA20000}"/>
    <cellStyle name="Vírgula 3 3 2 4 3 2" xfId="41461" xr:uid="{00000000-0005-0000-0000-0000AFA20000}"/>
    <cellStyle name="Vírgula 3 3 2 4 3 2 2" xfId="41462" xr:uid="{00000000-0005-0000-0000-0000B0A20000}"/>
    <cellStyle name="Vírgula 3 3 2 4 3 2 2 2" xfId="41463" xr:uid="{00000000-0005-0000-0000-0000B1A20000}"/>
    <cellStyle name="Vírgula 3 3 2 4 3 2 2 3" xfId="41464" xr:uid="{00000000-0005-0000-0000-0000B2A20000}"/>
    <cellStyle name="Vírgula 3 3 2 4 3 2 3" xfId="41465" xr:uid="{00000000-0005-0000-0000-0000B3A20000}"/>
    <cellStyle name="Vírgula 3 3 2 4 3 2 4" xfId="41466" xr:uid="{00000000-0005-0000-0000-0000B4A20000}"/>
    <cellStyle name="Vírgula 3 3 2 4 3 3" xfId="41467" xr:uid="{00000000-0005-0000-0000-0000B5A20000}"/>
    <cellStyle name="Vírgula 3 3 2 4 3 3 2" xfId="41468" xr:uid="{00000000-0005-0000-0000-0000B6A20000}"/>
    <cellStyle name="Vírgula 3 3 2 4 3 3 2 2" xfId="41469" xr:uid="{00000000-0005-0000-0000-0000B7A20000}"/>
    <cellStyle name="Vírgula 3 3 2 4 3 3 2 3" xfId="41470" xr:uid="{00000000-0005-0000-0000-0000B8A20000}"/>
    <cellStyle name="Vírgula 3 3 2 4 3 3 3" xfId="41471" xr:uid="{00000000-0005-0000-0000-0000B9A20000}"/>
    <cellStyle name="Vírgula 3 3 2 4 3 3 4" xfId="41472" xr:uid="{00000000-0005-0000-0000-0000BAA20000}"/>
    <cellStyle name="Vírgula 3 3 2 4 3 4" xfId="41473" xr:uid="{00000000-0005-0000-0000-0000BBA20000}"/>
    <cellStyle name="Vírgula 3 3 2 4 3 4 2" xfId="41474" xr:uid="{00000000-0005-0000-0000-0000BCA20000}"/>
    <cellStyle name="Vírgula 3 3 2 4 3 4 2 2" xfId="41475" xr:uid="{00000000-0005-0000-0000-0000BDA20000}"/>
    <cellStyle name="Vírgula 3 3 2 4 3 4 2 3" xfId="41476" xr:uid="{00000000-0005-0000-0000-0000BEA20000}"/>
    <cellStyle name="Vírgula 3 3 2 4 3 4 3" xfId="41477" xr:uid="{00000000-0005-0000-0000-0000BFA20000}"/>
    <cellStyle name="Vírgula 3 3 2 4 3 4 4" xfId="41478" xr:uid="{00000000-0005-0000-0000-0000C0A20000}"/>
    <cellStyle name="Vírgula 3 3 2 4 3 5" xfId="41479" xr:uid="{00000000-0005-0000-0000-0000C1A20000}"/>
    <cellStyle name="Vírgula 3 3 2 4 3 5 2" xfId="41480" xr:uid="{00000000-0005-0000-0000-0000C2A20000}"/>
    <cellStyle name="Vírgula 3 3 2 4 3 5 3" xfId="41481" xr:uid="{00000000-0005-0000-0000-0000C3A20000}"/>
    <cellStyle name="Vírgula 3 3 2 4 3 6" xfId="41482" xr:uid="{00000000-0005-0000-0000-0000C4A20000}"/>
    <cellStyle name="Vírgula 3 3 2 4 3 7" xfId="41483" xr:uid="{00000000-0005-0000-0000-0000C5A20000}"/>
    <cellStyle name="Vírgula 3 3 2 4 4" xfId="41484" xr:uid="{00000000-0005-0000-0000-0000C6A20000}"/>
    <cellStyle name="Vírgula 3 3 2 4 5" xfId="41485" xr:uid="{00000000-0005-0000-0000-0000C7A20000}"/>
    <cellStyle name="Vírgula 3 3 2 4 5 2" xfId="41486" xr:uid="{00000000-0005-0000-0000-0000C8A20000}"/>
    <cellStyle name="Vírgula 3 3 2 4 5 2 2" xfId="41487" xr:uid="{00000000-0005-0000-0000-0000C9A20000}"/>
    <cellStyle name="Vírgula 3 3 2 4 5 2 3" xfId="41488" xr:uid="{00000000-0005-0000-0000-0000CAA20000}"/>
    <cellStyle name="Vírgula 3 3 2 4 5 3" xfId="41489" xr:uid="{00000000-0005-0000-0000-0000CBA20000}"/>
    <cellStyle name="Vírgula 3 3 2 4 5 4" xfId="41490" xr:uid="{00000000-0005-0000-0000-0000CCA20000}"/>
    <cellStyle name="Vírgula 3 3 2 4 6" xfId="41491" xr:uid="{00000000-0005-0000-0000-0000CDA20000}"/>
    <cellStyle name="Vírgula 3 3 2 4 6 2" xfId="41492" xr:uid="{00000000-0005-0000-0000-0000CEA20000}"/>
    <cellStyle name="Vírgula 3 3 2 4 6 2 2" xfId="41493" xr:uid="{00000000-0005-0000-0000-0000CFA20000}"/>
    <cellStyle name="Vírgula 3 3 2 4 6 2 3" xfId="41494" xr:uid="{00000000-0005-0000-0000-0000D0A20000}"/>
    <cellStyle name="Vírgula 3 3 2 4 6 3" xfId="41495" xr:uid="{00000000-0005-0000-0000-0000D1A20000}"/>
    <cellStyle name="Vírgula 3 3 2 4 6 4" xfId="41496" xr:uid="{00000000-0005-0000-0000-0000D2A20000}"/>
    <cellStyle name="Vírgula 3 3 2 4 7" xfId="41497" xr:uid="{00000000-0005-0000-0000-0000D3A20000}"/>
    <cellStyle name="Vírgula 3 3 2 4 7 2" xfId="41498" xr:uid="{00000000-0005-0000-0000-0000D4A20000}"/>
    <cellStyle name="Vírgula 3 3 2 4 7 2 2" xfId="41499" xr:uid="{00000000-0005-0000-0000-0000D5A20000}"/>
    <cellStyle name="Vírgula 3 3 2 4 7 2 3" xfId="41500" xr:uid="{00000000-0005-0000-0000-0000D6A20000}"/>
    <cellStyle name="Vírgula 3 3 2 4 7 3" xfId="41501" xr:uid="{00000000-0005-0000-0000-0000D7A20000}"/>
    <cellStyle name="Vírgula 3 3 2 4 7 4" xfId="41502" xr:uid="{00000000-0005-0000-0000-0000D8A20000}"/>
    <cellStyle name="Vírgula 3 3 2 4 8" xfId="41503" xr:uid="{00000000-0005-0000-0000-0000D9A20000}"/>
    <cellStyle name="Vírgula 3 3 2 4 8 2" xfId="41504" xr:uid="{00000000-0005-0000-0000-0000DAA20000}"/>
    <cellStyle name="Vírgula 3 3 2 4 8 3" xfId="41505" xr:uid="{00000000-0005-0000-0000-0000DBA20000}"/>
    <cellStyle name="Vírgula 3 3 2 4 9" xfId="41506" xr:uid="{00000000-0005-0000-0000-0000DCA20000}"/>
    <cellStyle name="Vírgula 3 3 2 5" xfId="41507" xr:uid="{00000000-0005-0000-0000-0000DDA20000}"/>
    <cellStyle name="Vírgula 3 3 2 5 2" xfId="41508" xr:uid="{00000000-0005-0000-0000-0000DEA20000}"/>
    <cellStyle name="Vírgula 3 3 2 5 3" xfId="41509" xr:uid="{00000000-0005-0000-0000-0000DFA20000}"/>
    <cellStyle name="Vírgula 3 3 2 5 3 2" xfId="41510" xr:uid="{00000000-0005-0000-0000-0000E0A20000}"/>
    <cellStyle name="Vírgula 3 3 2 5 3 2 2" xfId="41511" xr:uid="{00000000-0005-0000-0000-0000E1A20000}"/>
    <cellStyle name="Vírgula 3 3 2 5 3 2 2 2" xfId="41512" xr:uid="{00000000-0005-0000-0000-0000E2A20000}"/>
    <cellStyle name="Vírgula 3 3 2 5 3 2 2 3" xfId="41513" xr:uid="{00000000-0005-0000-0000-0000E3A20000}"/>
    <cellStyle name="Vírgula 3 3 2 5 3 2 3" xfId="41514" xr:uid="{00000000-0005-0000-0000-0000E4A20000}"/>
    <cellStyle name="Vírgula 3 3 2 5 3 2 4" xfId="41515" xr:uid="{00000000-0005-0000-0000-0000E5A20000}"/>
    <cellStyle name="Vírgula 3 3 2 5 3 3" xfId="41516" xr:uid="{00000000-0005-0000-0000-0000E6A20000}"/>
    <cellStyle name="Vírgula 3 3 2 5 3 3 2" xfId="41517" xr:uid="{00000000-0005-0000-0000-0000E7A20000}"/>
    <cellStyle name="Vírgula 3 3 2 5 3 3 2 2" xfId="41518" xr:uid="{00000000-0005-0000-0000-0000E8A20000}"/>
    <cellStyle name="Vírgula 3 3 2 5 3 3 2 3" xfId="41519" xr:uid="{00000000-0005-0000-0000-0000E9A20000}"/>
    <cellStyle name="Vírgula 3 3 2 5 3 3 3" xfId="41520" xr:uid="{00000000-0005-0000-0000-0000EAA20000}"/>
    <cellStyle name="Vírgula 3 3 2 5 3 3 4" xfId="41521" xr:uid="{00000000-0005-0000-0000-0000EBA20000}"/>
    <cellStyle name="Vírgula 3 3 2 5 3 4" xfId="41522" xr:uid="{00000000-0005-0000-0000-0000ECA20000}"/>
    <cellStyle name="Vírgula 3 3 2 5 3 4 2" xfId="41523" xr:uid="{00000000-0005-0000-0000-0000EDA20000}"/>
    <cellStyle name="Vírgula 3 3 2 5 3 4 2 2" xfId="41524" xr:uid="{00000000-0005-0000-0000-0000EEA20000}"/>
    <cellStyle name="Vírgula 3 3 2 5 3 4 2 3" xfId="41525" xr:uid="{00000000-0005-0000-0000-0000EFA20000}"/>
    <cellStyle name="Vírgula 3 3 2 5 3 4 3" xfId="41526" xr:uid="{00000000-0005-0000-0000-0000F0A20000}"/>
    <cellStyle name="Vírgula 3 3 2 5 3 4 4" xfId="41527" xr:uid="{00000000-0005-0000-0000-0000F1A20000}"/>
    <cellStyle name="Vírgula 3 3 2 5 3 5" xfId="41528" xr:uid="{00000000-0005-0000-0000-0000F2A20000}"/>
    <cellStyle name="Vírgula 3 3 2 5 3 5 2" xfId="41529" xr:uid="{00000000-0005-0000-0000-0000F3A20000}"/>
    <cellStyle name="Vírgula 3 3 2 5 3 5 3" xfId="41530" xr:uid="{00000000-0005-0000-0000-0000F4A20000}"/>
    <cellStyle name="Vírgula 3 3 2 5 3 6" xfId="41531" xr:uid="{00000000-0005-0000-0000-0000F5A20000}"/>
    <cellStyle name="Vírgula 3 3 2 5 3 7" xfId="41532" xr:uid="{00000000-0005-0000-0000-0000F6A20000}"/>
    <cellStyle name="Vírgula 3 3 2 6" xfId="41533" xr:uid="{00000000-0005-0000-0000-0000F7A20000}"/>
    <cellStyle name="Vírgula 3 3 2 6 2" xfId="41534" xr:uid="{00000000-0005-0000-0000-0000F8A20000}"/>
    <cellStyle name="Vírgula 3 3 2 6 2 2" xfId="41535" xr:uid="{00000000-0005-0000-0000-0000F9A20000}"/>
    <cellStyle name="Vírgula 3 3 2 6 2 2 2" xfId="41536" xr:uid="{00000000-0005-0000-0000-0000FAA20000}"/>
    <cellStyle name="Vírgula 3 3 2 6 2 2 2 2" xfId="41537" xr:uid="{00000000-0005-0000-0000-0000FBA20000}"/>
    <cellStyle name="Vírgula 3 3 2 6 2 2 2 3" xfId="41538" xr:uid="{00000000-0005-0000-0000-0000FCA20000}"/>
    <cellStyle name="Vírgula 3 3 2 6 2 2 3" xfId="41539" xr:uid="{00000000-0005-0000-0000-0000FDA20000}"/>
    <cellStyle name="Vírgula 3 3 2 6 2 2 4" xfId="41540" xr:uid="{00000000-0005-0000-0000-0000FEA20000}"/>
    <cellStyle name="Vírgula 3 3 2 6 2 3" xfId="41541" xr:uid="{00000000-0005-0000-0000-0000FFA20000}"/>
    <cellStyle name="Vírgula 3 3 2 6 2 3 2" xfId="41542" xr:uid="{00000000-0005-0000-0000-000000A30000}"/>
    <cellStyle name="Vírgula 3 3 2 6 2 3 2 2" xfId="41543" xr:uid="{00000000-0005-0000-0000-000001A30000}"/>
    <cellStyle name="Vírgula 3 3 2 6 2 3 2 3" xfId="41544" xr:uid="{00000000-0005-0000-0000-000002A30000}"/>
    <cellStyle name="Vírgula 3 3 2 6 2 3 3" xfId="41545" xr:uid="{00000000-0005-0000-0000-000003A30000}"/>
    <cellStyle name="Vírgula 3 3 2 6 2 3 4" xfId="41546" xr:uid="{00000000-0005-0000-0000-000004A30000}"/>
    <cellStyle name="Vírgula 3 3 2 6 2 4" xfId="41547" xr:uid="{00000000-0005-0000-0000-000005A30000}"/>
    <cellStyle name="Vírgula 3 3 2 6 2 4 2" xfId="41548" xr:uid="{00000000-0005-0000-0000-000006A30000}"/>
    <cellStyle name="Vírgula 3 3 2 6 2 4 2 2" xfId="41549" xr:uid="{00000000-0005-0000-0000-000007A30000}"/>
    <cellStyle name="Vírgula 3 3 2 6 2 4 2 3" xfId="41550" xr:uid="{00000000-0005-0000-0000-000008A30000}"/>
    <cellStyle name="Vírgula 3 3 2 6 2 4 3" xfId="41551" xr:uid="{00000000-0005-0000-0000-000009A30000}"/>
    <cellStyle name="Vírgula 3 3 2 6 2 4 4" xfId="41552" xr:uid="{00000000-0005-0000-0000-00000AA30000}"/>
    <cellStyle name="Vírgula 3 3 2 6 2 5" xfId="41553" xr:uid="{00000000-0005-0000-0000-00000BA30000}"/>
    <cellStyle name="Vírgula 3 3 2 6 2 5 2" xfId="41554" xr:uid="{00000000-0005-0000-0000-00000CA30000}"/>
    <cellStyle name="Vírgula 3 3 2 6 2 5 3" xfId="41555" xr:uid="{00000000-0005-0000-0000-00000DA30000}"/>
    <cellStyle name="Vírgula 3 3 2 6 2 6" xfId="41556" xr:uid="{00000000-0005-0000-0000-00000EA30000}"/>
    <cellStyle name="Vírgula 3 3 2 6 2 7" xfId="41557" xr:uid="{00000000-0005-0000-0000-00000FA30000}"/>
    <cellStyle name="Vírgula 3 3 2 6 3" xfId="41558" xr:uid="{00000000-0005-0000-0000-000010A30000}"/>
    <cellStyle name="Vírgula 3 3 2 6 3 2" xfId="41559" xr:uid="{00000000-0005-0000-0000-000011A30000}"/>
    <cellStyle name="Vírgula 3 3 2 6 3 2 2" xfId="41560" xr:uid="{00000000-0005-0000-0000-000012A30000}"/>
    <cellStyle name="Vírgula 3 3 2 6 3 2 3" xfId="41561" xr:uid="{00000000-0005-0000-0000-000013A30000}"/>
    <cellStyle name="Vírgula 3 3 2 6 3 3" xfId="41562" xr:uid="{00000000-0005-0000-0000-000014A30000}"/>
    <cellStyle name="Vírgula 3 3 2 6 3 4" xfId="41563" xr:uid="{00000000-0005-0000-0000-000015A30000}"/>
    <cellStyle name="Vírgula 3 3 2 6 4" xfId="41564" xr:uid="{00000000-0005-0000-0000-000016A30000}"/>
    <cellStyle name="Vírgula 3 3 2 6 4 2" xfId="41565" xr:uid="{00000000-0005-0000-0000-000017A30000}"/>
    <cellStyle name="Vírgula 3 3 2 6 4 2 2" xfId="41566" xr:uid="{00000000-0005-0000-0000-000018A30000}"/>
    <cellStyle name="Vírgula 3 3 2 6 4 2 3" xfId="41567" xr:uid="{00000000-0005-0000-0000-000019A30000}"/>
    <cellStyle name="Vírgula 3 3 2 6 4 3" xfId="41568" xr:uid="{00000000-0005-0000-0000-00001AA30000}"/>
    <cellStyle name="Vírgula 3 3 2 6 4 4" xfId="41569" xr:uid="{00000000-0005-0000-0000-00001BA30000}"/>
    <cellStyle name="Vírgula 3 3 2 6 5" xfId="41570" xr:uid="{00000000-0005-0000-0000-00001CA30000}"/>
    <cellStyle name="Vírgula 3 3 2 6 5 2" xfId="41571" xr:uid="{00000000-0005-0000-0000-00001DA30000}"/>
    <cellStyle name="Vírgula 3 3 2 6 5 2 2" xfId="41572" xr:uid="{00000000-0005-0000-0000-00001EA30000}"/>
    <cellStyle name="Vírgula 3 3 2 6 5 2 3" xfId="41573" xr:uid="{00000000-0005-0000-0000-00001FA30000}"/>
    <cellStyle name="Vírgula 3 3 2 6 5 3" xfId="41574" xr:uid="{00000000-0005-0000-0000-000020A30000}"/>
    <cellStyle name="Vírgula 3 3 2 6 5 4" xfId="41575" xr:uid="{00000000-0005-0000-0000-000021A30000}"/>
    <cellStyle name="Vírgula 3 3 2 6 6" xfId="41576" xr:uid="{00000000-0005-0000-0000-000022A30000}"/>
    <cellStyle name="Vírgula 3 3 2 6 6 2" xfId="41577" xr:uid="{00000000-0005-0000-0000-000023A30000}"/>
    <cellStyle name="Vírgula 3 3 2 6 6 3" xfId="41578" xr:uid="{00000000-0005-0000-0000-000024A30000}"/>
    <cellStyle name="Vírgula 3 3 2 6 7" xfId="41579" xr:uid="{00000000-0005-0000-0000-000025A30000}"/>
    <cellStyle name="Vírgula 3 3 2 6 8" xfId="41580" xr:uid="{00000000-0005-0000-0000-000026A30000}"/>
    <cellStyle name="Vírgula 3 3 2 6 9" xfId="41581" xr:uid="{00000000-0005-0000-0000-000027A30000}"/>
    <cellStyle name="Vírgula 3 3 2 7" xfId="41582" xr:uid="{00000000-0005-0000-0000-000028A30000}"/>
    <cellStyle name="Vírgula 3 3 2 7 2" xfId="41583" xr:uid="{00000000-0005-0000-0000-000029A30000}"/>
    <cellStyle name="Vírgula 3 3 2 7 2 2" xfId="41584" xr:uid="{00000000-0005-0000-0000-00002AA30000}"/>
    <cellStyle name="Vírgula 3 3 2 7 2 2 2" xfId="41585" xr:uid="{00000000-0005-0000-0000-00002BA30000}"/>
    <cellStyle name="Vírgula 3 3 2 7 2 2 2 2" xfId="41586" xr:uid="{00000000-0005-0000-0000-00002CA30000}"/>
    <cellStyle name="Vírgula 3 3 2 7 2 2 2 3" xfId="41587" xr:uid="{00000000-0005-0000-0000-00002DA30000}"/>
    <cellStyle name="Vírgula 3 3 2 7 2 2 3" xfId="41588" xr:uid="{00000000-0005-0000-0000-00002EA30000}"/>
    <cellStyle name="Vírgula 3 3 2 7 2 2 4" xfId="41589" xr:uid="{00000000-0005-0000-0000-00002FA30000}"/>
    <cellStyle name="Vírgula 3 3 2 7 2 3" xfId="41590" xr:uid="{00000000-0005-0000-0000-000030A30000}"/>
    <cellStyle name="Vírgula 3 3 2 7 2 3 2" xfId="41591" xr:uid="{00000000-0005-0000-0000-000031A30000}"/>
    <cellStyle name="Vírgula 3 3 2 7 2 3 2 2" xfId="41592" xr:uid="{00000000-0005-0000-0000-000032A30000}"/>
    <cellStyle name="Vírgula 3 3 2 7 2 3 2 3" xfId="41593" xr:uid="{00000000-0005-0000-0000-000033A30000}"/>
    <cellStyle name="Vírgula 3 3 2 7 2 3 3" xfId="41594" xr:uid="{00000000-0005-0000-0000-000034A30000}"/>
    <cellStyle name="Vírgula 3 3 2 7 2 3 4" xfId="41595" xr:uid="{00000000-0005-0000-0000-000035A30000}"/>
    <cellStyle name="Vírgula 3 3 2 7 2 4" xfId="41596" xr:uid="{00000000-0005-0000-0000-000036A30000}"/>
    <cellStyle name="Vírgula 3 3 2 7 2 4 2" xfId="41597" xr:uid="{00000000-0005-0000-0000-000037A30000}"/>
    <cellStyle name="Vírgula 3 3 2 7 2 4 2 2" xfId="41598" xr:uid="{00000000-0005-0000-0000-000038A30000}"/>
    <cellStyle name="Vírgula 3 3 2 7 2 4 2 3" xfId="41599" xr:uid="{00000000-0005-0000-0000-000039A30000}"/>
    <cellStyle name="Vírgula 3 3 2 7 2 4 3" xfId="41600" xr:uid="{00000000-0005-0000-0000-00003AA30000}"/>
    <cellStyle name="Vírgula 3 3 2 7 2 4 4" xfId="41601" xr:uid="{00000000-0005-0000-0000-00003BA30000}"/>
    <cellStyle name="Vírgula 3 3 2 7 2 5" xfId="41602" xr:uid="{00000000-0005-0000-0000-00003CA30000}"/>
    <cellStyle name="Vírgula 3 3 2 7 2 5 2" xfId="41603" xr:uid="{00000000-0005-0000-0000-00003DA30000}"/>
    <cellStyle name="Vírgula 3 3 2 7 2 5 3" xfId="41604" xr:uid="{00000000-0005-0000-0000-00003EA30000}"/>
    <cellStyle name="Vírgula 3 3 2 7 2 6" xfId="41605" xr:uid="{00000000-0005-0000-0000-00003FA30000}"/>
    <cellStyle name="Vírgula 3 3 2 7 2 7" xfId="41606" xr:uid="{00000000-0005-0000-0000-000040A30000}"/>
    <cellStyle name="Vírgula 3 3 2 7 3" xfId="41607" xr:uid="{00000000-0005-0000-0000-000041A30000}"/>
    <cellStyle name="Vírgula 3 3 2 7 3 2" xfId="41608" xr:uid="{00000000-0005-0000-0000-000042A30000}"/>
    <cellStyle name="Vírgula 3 3 2 7 3 2 2" xfId="41609" xr:uid="{00000000-0005-0000-0000-000043A30000}"/>
    <cellStyle name="Vírgula 3 3 2 7 3 2 3" xfId="41610" xr:uid="{00000000-0005-0000-0000-000044A30000}"/>
    <cellStyle name="Vírgula 3 3 2 7 3 3" xfId="41611" xr:uid="{00000000-0005-0000-0000-000045A30000}"/>
    <cellStyle name="Vírgula 3 3 2 7 3 4" xfId="41612" xr:uid="{00000000-0005-0000-0000-000046A30000}"/>
    <cellStyle name="Vírgula 3 3 2 7 4" xfId="41613" xr:uid="{00000000-0005-0000-0000-000047A30000}"/>
    <cellStyle name="Vírgula 3 3 2 7 4 2" xfId="41614" xr:uid="{00000000-0005-0000-0000-000048A30000}"/>
    <cellStyle name="Vírgula 3 3 2 7 4 2 2" xfId="41615" xr:uid="{00000000-0005-0000-0000-000049A30000}"/>
    <cellStyle name="Vírgula 3 3 2 7 4 2 3" xfId="41616" xr:uid="{00000000-0005-0000-0000-00004AA30000}"/>
    <cellStyle name="Vírgula 3 3 2 7 4 3" xfId="41617" xr:uid="{00000000-0005-0000-0000-00004BA30000}"/>
    <cellStyle name="Vírgula 3 3 2 7 4 4" xfId="41618" xr:uid="{00000000-0005-0000-0000-00004CA30000}"/>
    <cellStyle name="Vírgula 3 3 2 7 5" xfId="41619" xr:uid="{00000000-0005-0000-0000-00004DA30000}"/>
    <cellStyle name="Vírgula 3 3 2 7 5 2" xfId="41620" xr:uid="{00000000-0005-0000-0000-00004EA30000}"/>
    <cellStyle name="Vírgula 3 3 2 7 5 2 2" xfId="41621" xr:uid="{00000000-0005-0000-0000-00004FA30000}"/>
    <cellStyle name="Vírgula 3 3 2 7 5 2 3" xfId="41622" xr:uid="{00000000-0005-0000-0000-000050A30000}"/>
    <cellStyle name="Vírgula 3 3 2 7 5 3" xfId="41623" xr:uid="{00000000-0005-0000-0000-000051A30000}"/>
    <cellStyle name="Vírgula 3 3 2 7 5 4" xfId="41624" xr:uid="{00000000-0005-0000-0000-000052A30000}"/>
    <cellStyle name="Vírgula 3 3 2 7 6" xfId="41625" xr:uid="{00000000-0005-0000-0000-000053A30000}"/>
    <cellStyle name="Vírgula 3 3 2 7 6 2" xfId="41626" xr:uid="{00000000-0005-0000-0000-000054A30000}"/>
    <cellStyle name="Vírgula 3 3 2 7 6 3" xfId="41627" xr:uid="{00000000-0005-0000-0000-000055A30000}"/>
    <cellStyle name="Vírgula 3 3 2 7 7" xfId="41628" xr:uid="{00000000-0005-0000-0000-000056A30000}"/>
    <cellStyle name="Vírgula 3 3 2 7 8" xfId="41629" xr:uid="{00000000-0005-0000-0000-000057A30000}"/>
    <cellStyle name="Vírgula 3 3 2 7 9" xfId="41630" xr:uid="{00000000-0005-0000-0000-000058A30000}"/>
    <cellStyle name="Vírgula 3 3 2 8" xfId="41631" xr:uid="{00000000-0005-0000-0000-000059A30000}"/>
    <cellStyle name="Vírgula 3 3 2 8 2" xfId="41632" xr:uid="{00000000-0005-0000-0000-00005AA30000}"/>
    <cellStyle name="Vírgula 3 3 2 8 2 2" xfId="41633" xr:uid="{00000000-0005-0000-0000-00005BA30000}"/>
    <cellStyle name="Vírgula 3 3 2 8 2 2 2" xfId="41634" xr:uid="{00000000-0005-0000-0000-00005CA30000}"/>
    <cellStyle name="Vírgula 3 3 2 8 2 2 2 2" xfId="41635" xr:uid="{00000000-0005-0000-0000-00005DA30000}"/>
    <cellStyle name="Vírgula 3 3 2 8 2 2 2 3" xfId="41636" xr:uid="{00000000-0005-0000-0000-00005EA30000}"/>
    <cellStyle name="Vírgula 3 3 2 8 2 2 3" xfId="41637" xr:uid="{00000000-0005-0000-0000-00005FA30000}"/>
    <cellStyle name="Vírgula 3 3 2 8 2 2 4" xfId="41638" xr:uid="{00000000-0005-0000-0000-000060A30000}"/>
    <cellStyle name="Vírgula 3 3 2 8 2 3" xfId="41639" xr:uid="{00000000-0005-0000-0000-000061A30000}"/>
    <cellStyle name="Vírgula 3 3 2 8 2 3 2" xfId="41640" xr:uid="{00000000-0005-0000-0000-000062A30000}"/>
    <cellStyle name="Vírgula 3 3 2 8 2 3 2 2" xfId="41641" xr:uid="{00000000-0005-0000-0000-000063A30000}"/>
    <cellStyle name="Vírgula 3 3 2 8 2 3 2 3" xfId="41642" xr:uid="{00000000-0005-0000-0000-000064A30000}"/>
    <cellStyle name="Vírgula 3 3 2 8 2 3 3" xfId="41643" xr:uid="{00000000-0005-0000-0000-000065A30000}"/>
    <cellStyle name="Vírgula 3 3 2 8 2 3 4" xfId="41644" xr:uid="{00000000-0005-0000-0000-000066A30000}"/>
    <cellStyle name="Vírgula 3 3 2 8 2 4" xfId="41645" xr:uid="{00000000-0005-0000-0000-000067A30000}"/>
    <cellStyle name="Vírgula 3 3 2 8 2 4 2" xfId="41646" xr:uid="{00000000-0005-0000-0000-000068A30000}"/>
    <cellStyle name="Vírgula 3 3 2 8 2 4 2 2" xfId="41647" xr:uid="{00000000-0005-0000-0000-000069A30000}"/>
    <cellStyle name="Vírgula 3 3 2 8 2 4 2 3" xfId="41648" xr:uid="{00000000-0005-0000-0000-00006AA30000}"/>
    <cellStyle name="Vírgula 3 3 2 8 2 4 3" xfId="41649" xr:uid="{00000000-0005-0000-0000-00006BA30000}"/>
    <cellStyle name="Vírgula 3 3 2 8 2 4 4" xfId="41650" xr:uid="{00000000-0005-0000-0000-00006CA30000}"/>
    <cellStyle name="Vírgula 3 3 2 8 2 5" xfId="41651" xr:uid="{00000000-0005-0000-0000-00006DA30000}"/>
    <cellStyle name="Vírgula 3 3 2 8 2 5 2" xfId="41652" xr:uid="{00000000-0005-0000-0000-00006EA30000}"/>
    <cellStyle name="Vírgula 3 3 2 8 2 5 3" xfId="41653" xr:uid="{00000000-0005-0000-0000-00006FA30000}"/>
    <cellStyle name="Vírgula 3 3 2 8 2 6" xfId="41654" xr:uid="{00000000-0005-0000-0000-000070A30000}"/>
    <cellStyle name="Vírgula 3 3 2 8 2 7" xfId="41655" xr:uid="{00000000-0005-0000-0000-000071A30000}"/>
    <cellStyle name="Vírgula 3 3 2 8 3" xfId="41656" xr:uid="{00000000-0005-0000-0000-000072A30000}"/>
    <cellStyle name="Vírgula 3 3 2 8 3 2" xfId="41657" xr:uid="{00000000-0005-0000-0000-000073A30000}"/>
    <cellStyle name="Vírgula 3 3 2 8 3 2 2" xfId="41658" xr:uid="{00000000-0005-0000-0000-000074A30000}"/>
    <cellStyle name="Vírgula 3 3 2 8 3 2 3" xfId="41659" xr:uid="{00000000-0005-0000-0000-000075A30000}"/>
    <cellStyle name="Vírgula 3 3 2 8 3 3" xfId="41660" xr:uid="{00000000-0005-0000-0000-000076A30000}"/>
    <cellStyle name="Vírgula 3 3 2 8 3 4" xfId="41661" xr:uid="{00000000-0005-0000-0000-000077A30000}"/>
    <cellStyle name="Vírgula 3 3 2 8 4" xfId="41662" xr:uid="{00000000-0005-0000-0000-000078A30000}"/>
    <cellStyle name="Vírgula 3 3 2 8 4 2" xfId="41663" xr:uid="{00000000-0005-0000-0000-000079A30000}"/>
    <cellStyle name="Vírgula 3 3 2 8 4 2 2" xfId="41664" xr:uid="{00000000-0005-0000-0000-00007AA30000}"/>
    <cellStyle name="Vírgula 3 3 2 8 4 2 3" xfId="41665" xr:uid="{00000000-0005-0000-0000-00007BA30000}"/>
    <cellStyle name="Vírgula 3 3 2 8 4 3" xfId="41666" xr:uid="{00000000-0005-0000-0000-00007CA30000}"/>
    <cellStyle name="Vírgula 3 3 2 8 4 4" xfId="41667" xr:uid="{00000000-0005-0000-0000-00007DA30000}"/>
    <cellStyle name="Vírgula 3 3 2 8 5" xfId="41668" xr:uid="{00000000-0005-0000-0000-00007EA30000}"/>
    <cellStyle name="Vírgula 3 3 2 8 5 2" xfId="41669" xr:uid="{00000000-0005-0000-0000-00007FA30000}"/>
    <cellStyle name="Vírgula 3 3 2 8 5 2 2" xfId="41670" xr:uid="{00000000-0005-0000-0000-000080A30000}"/>
    <cellStyle name="Vírgula 3 3 2 8 5 2 3" xfId="41671" xr:uid="{00000000-0005-0000-0000-000081A30000}"/>
    <cellStyle name="Vírgula 3 3 2 8 5 3" xfId="41672" xr:uid="{00000000-0005-0000-0000-000082A30000}"/>
    <cellStyle name="Vírgula 3 3 2 8 5 4" xfId="41673" xr:uid="{00000000-0005-0000-0000-000083A30000}"/>
    <cellStyle name="Vírgula 3 3 2 8 6" xfId="41674" xr:uid="{00000000-0005-0000-0000-000084A30000}"/>
    <cellStyle name="Vírgula 3 3 2 8 6 2" xfId="41675" xr:uid="{00000000-0005-0000-0000-000085A30000}"/>
    <cellStyle name="Vírgula 3 3 2 8 6 3" xfId="41676" xr:uid="{00000000-0005-0000-0000-000086A30000}"/>
    <cellStyle name="Vírgula 3 3 2 8 7" xfId="41677" xr:uid="{00000000-0005-0000-0000-000087A30000}"/>
    <cellStyle name="Vírgula 3 3 2 8 8" xfId="41678" xr:uid="{00000000-0005-0000-0000-000088A30000}"/>
    <cellStyle name="Vírgula 3 3 2 8 9" xfId="41679" xr:uid="{00000000-0005-0000-0000-000089A30000}"/>
    <cellStyle name="Vírgula 3 3 2 9" xfId="41680" xr:uid="{00000000-0005-0000-0000-00008AA30000}"/>
    <cellStyle name="Vírgula 3 3 2 9 2" xfId="41681" xr:uid="{00000000-0005-0000-0000-00008BA30000}"/>
    <cellStyle name="Vírgula 3 3 2 9 2 2" xfId="41682" xr:uid="{00000000-0005-0000-0000-00008CA30000}"/>
    <cellStyle name="Vírgula 3 3 2 9 2 2 2" xfId="41683" xr:uid="{00000000-0005-0000-0000-00008DA30000}"/>
    <cellStyle name="Vírgula 3 3 2 9 2 2 2 2" xfId="41684" xr:uid="{00000000-0005-0000-0000-00008EA30000}"/>
    <cellStyle name="Vírgula 3 3 2 9 2 2 2 3" xfId="41685" xr:uid="{00000000-0005-0000-0000-00008FA30000}"/>
    <cellStyle name="Vírgula 3 3 2 9 2 2 3" xfId="41686" xr:uid="{00000000-0005-0000-0000-000090A30000}"/>
    <cellStyle name="Vírgula 3 3 2 9 2 2 4" xfId="41687" xr:uid="{00000000-0005-0000-0000-000091A30000}"/>
    <cellStyle name="Vírgula 3 3 2 9 2 3" xfId="41688" xr:uid="{00000000-0005-0000-0000-000092A30000}"/>
    <cellStyle name="Vírgula 3 3 2 9 2 3 2" xfId="41689" xr:uid="{00000000-0005-0000-0000-000093A30000}"/>
    <cellStyle name="Vírgula 3 3 2 9 2 3 2 2" xfId="41690" xr:uid="{00000000-0005-0000-0000-000094A30000}"/>
    <cellStyle name="Vírgula 3 3 2 9 2 3 2 3" xfId="41691" xr:uid="{00000000-0005-0000-0000-000095A30000}"/>
    <cellStyle name="Vírgula 3 3 2 9 2 3 3" xfId="41692" xr:uid="{00000000-0005-0000-0000-000096A30000}"/>
    <cellStyle name="Vírgula 3 3 2 9 2 3 4" xfId="41693" xr:uid="{00000000-0005-0000-0000-000097A30000}"/>
    <cellStyle name="Vírgula 3 3 2 9 2 4" xfId="41694" xr:uid="{00000000-0005-0000-0000-000098A30000}"/>
    <cellStyle name="Vírgula 3 3 2 9 2 4 2" xfId="41695" xr:uid="{00000000-0005-0000-0000-000099A30000}"/>
    <cellStyle name="Vírgula 3 3 2 9 2 4 2 2" xfId="41696" xr:uid="{00000000-0005-0000-0000-00009AA30000}"/>
    <cellStyle name="Vírgula 3 3 2 9 2 4 2 3" xfId="41697" xr:uid="{00000000-0005-0000-0000-00009BA30000}"/>
    <cellStyle name="Vírgula 3 3 2 9 2 4 3" xfId="41698" xr:uid="{00000000-0005-0000-0000-00009CA30000}"/>
    <cellStyle name="Vírgula 3 3 2 9 2 4 4" xfId="41699" xr:uid="{00000000-0005-0000-0000-00009DA30000}"/>
    <cellStyle name="Vírgula 3 3 2 9 2 5" xfId="41700" xr:uid="{00000000-0005-0000-0000-00009EA30000}"/>
    <cellStyle name="Vírgula 3 3 2 9 2 5 2" xfId="41701" xr:uid="{00000000-0005-0000-0000-00009FA30000}"/>
    <cellStyle name="Vírgula 3 3 2 9 2 5 3" xfId="41702" xr:uid="{00000000-0005-0000-0000-0000A0A30000}"/>
    <cellStyle name="Vírgula 3 3 2 9 2 6" xfId="41703" xr:uid="{00000000-0005-0000-0000-0000A1A30000}"/>
    <cellStyle name="Vírgula 3 3 2 9 2 7" xfId="41704" xr:uid="{00000000-0005-0000-0000-0000A2A30000}"/>
    <cellStyle name="Vírgula 3 3 2 9 3" xfId="41705" xr:uid="{00000000-0005-0000-0000-0000A3A30000}"/>
    <cellStyle name="Vírgula 3 3 2 9 3 2" xfId="41706" xr:uid="{00000000-0005-0000-0000-0000A4A30000}"/>
    <cellStyle name="Vírgula 3 3 2 9 3 2 2" xfId="41707" xr:uid="{00000000-0005-0000-0000-0000A5A30000}"/>
    <cellStyle name="Vírgula 3 3 2 9 3 2 3" xfId="41708" xr:uid="{00000000-0005-0000-0000-0000A6A30000}"/>
    <cellStyle name="Vírgula 3 3 2 9 3 3" xfId="41709" xr:uid="{00000000-0005-0000-0000-0000A7A30000}"/>
    <cellStyle name="Vírgula 3 3 2 9 3 4" xfId="41710" xr:uid="{00000000-0005-0000-0000-0000A8A30000}"/>
    <cellStyle name="Vírgula 3 3 2 9 4" xfId="41711" xr:uid="{00000000-0005-0000-0000-0000A9A30000}"/>
    <cellStyle name="Vírgula 3 3 2 9 4 2" xfId="41712" xr:uid="{00000000-0005-0000-0000-0000AAA30000}"/>
    <cellStyle name="Vírgula 3 3 2 9 4 2 2" xfId="41713" xr:uid="{00000000-0005-0000-0000-0000ABA30000}"/>
    <cellStyle name="Vírgula 3 3 2 9 4 2 3" xfId="41714" xr:uid="{00000000-0005-0000-0000-0000ACA30000}"/>
    <cellStyle name="Vírgula 3 3 2 9 4 3" xfId="41715" xr:uid="{00000000-0005-0000-0000-0000ADA30000}"/>
    <cellStyle name="Vírgula 3 3 2 9 4 4" xfId="41716" xr:uid="{00000000-0005-0000-0000-0000AEA30000}"/>
    <cellStyle name="Vírgula 3 3 2 9 5" xfId="41717" xr:uid="{00000000-0005-0000-0000-0000AFA30000}"/>
    <cellStyle name="Vírgula 3 3 2 9 5 2" xfId="41718" xr:uid="{00000000-0005-0000-0000-0000B0A30000}"/>
    <cellStyle name="Vírgula 3 3 2 9 5 2 2" xfId="41719" xr:uid="{00000000-0005-0000-0000-0000B1A30000}"/>
    <cellStyle name="Vírgula 3 3 2 9 5 2 3" xfId="41720" xr:uid="{00000000-0005-0000-0000-0000B2A30000}"/>
    <cellStyle name="Vírgula 3 3 2 9 5 3" xfId="41721" xr:uid="{00000000-0005-0000-0000-0000B3A30000}"/>
    <cellStyle name="Vírgula 3 3 2 9 5 4" xfId="41722" xr:uid="{00000000-0005-0000-0000-0000B4A30000}"/>
    <cellStyle name="Vírgula 3 3 2 9 6" xfId="41723" xr:uid="{00000000-0005-0000-0000-0000B5A30000}"/>
    <cellStyle name="Vírgula 3 3 2 9 6 2" xfId="41724" xr:uid="{00000000-0005-0000-0000-0000B6A30000}"/>
    <cellStyle name="Vírgula 3 3 2 9 6 3" xfId="41725" xr:uid="{00000000-0005-0000-0000-0000B7A30000}"/>
    <cellStyle name="Vírgula 3 3 2 9 7" xfId="41726" xr:uid="{00000000-0005-0000-0000-0000B8A30000}"/>
    <cellStyle name="Vírgula 3 3 2 9 8" xfId="41727" xr:uid="{00000000-0005-0000-0000-0000B9A30000}"/>
    <cellStyle name="Vírgula 3 3 2 9 9" xfId="41728" xr:uid="{00000000-0005-0000-0000-0000BAA30000}"/>
    <cellStyle name="Vírgula 3 3 3" xfId="41729" xr:uid="{00000000-0005-0000-0000-0000BBA30000}"/>
    <cellStyle name="Vírgula 3 3 4" xfId="41730" xr:uid="{00000000-0005-0000-0000-0000BCA30000}"/>
    <cellStyle name="Vírgula 3 3 4 2" xfId="41731" xr:uid="{00000000-0005-0000-0000-0000BDA30000}"/>
    <cellStyle name="Vírgula 3 3 5" xfId="41732" xr:uid="{00000000-0005-0000-0000-0000BEA30000}"/>
    <cellStyle name="Vírgula 3 3 6" xfId="41733" xr:uid="{00000000-0005-0000-0000-0000BFA30000}"/>
    <cellStyle name="Vírgula 3 4" xfId="41734" xr:uid="{00000000-0005-0000-0000-0000C0A30000}"/>
    <cellStyle name="Vírgula 3 4 2" xfId="41735" xr:uid="{00000000-0005-0000-0000-0000C1A30000}"/>
    <cellStyle name="Vírgula 3 4 2 10" xfId="41736" xr:uid="{00000000-0005-0000-0000-0000C2A30000}"/>
    <cellStyle name="Vírgula 3 4 2 2" xfId="41737" xr:uid="{00000000-0005-0000-0000-0000C3A30000}"/>
    <cellStyle name="Vírgula 3 4 2 2 2" xfId="41738" xr:uid="{00000000-0005-0000-0000-0000C4A30000}"/>
    <cellStyle name="Vírgula 3 4 2 2 2 2" xfId="41739" xr:uid="{00000000-0005-0000-0000-0000C5A30000}"/>
    <cellStyle name="Vírgula 3 4 2 2 2 2 2" xfId="41740" xr:uid="{00000000-0005-0000-0000-0000C6A30000}"/>
    <cellStyle name="Vírgula 3 4 2 2 2 2 2 2" xfId="41741" xr:uid="{00000000-0005-0000-0000-0000C7A30000}"/>
    <cellStyle name="Vírgula 3 4 2 2 2 2 2 3" xfId="41742" xr:uid="{00000000-0005-0000-0000-0000C8A30000}"/>
    <cellStyle name="Vírgula 3 4 2 2 2 2 3" xfId="41743" xr:uid="{00000000-0005-0000-0000-0000C9A30000}"/>
    <cellStyle name="Vírgula 3 4 2 2 2 2 4" xfId="41744" xr:uid="{00000000-0005-0000-0000-0000CAA30000}"/>
    <cellStyle name="Vírgula 3 4 2 2 2 3" xfId="41745" xr:uid="{00000000-0005-0000-0000-0000CBA30000}"/>
    <cellStyle name="Vírgula 3 4 2 2 2 3 2" xfId="41746" xr:uid="{00000000-0005-0000-0000-0000CCA30000}"/>
    <cellStyle name="Vírgula 3 4 2 2 2 3 2 2" xfId="41747" xr:uid="{00000000-0005-0000-0000-0000CDA30000}"/>
    <cellStyle name="Vírgula 3 4 2 2 2 3 2 3" xfId="41748" xr:uid="{00000000-0005-0000-0000-0000CEA30000}"/>
    <cellStyle name="Vírgula 3 4 2 2 2 3 3" xfId="41749" xr:uid="{00000000-0005-0000-0000-0000CFA30000}"/>
    <cellStyle name="Vírgula 3 4 2 2 2 3 4" xfId="41750" xr:uid="{00000000-0005-0000-0000-0000D0A30000}"/>
    <cellStyle name="Vírgula 3 4 2 2 2 4" xfId="41751" xr:uid="{00000000-0005-0000-0000-0000D1A30000}"/>
    <cellStyle name="Vírgula 3 4 2 2 2 4 2" xfId="41752" xr:uid="{00000000-0005-0000-0000-0000D2A30000}"/>
    <cellStyle name="Vírgula 3 4 2 2 2 4 2 2" xfId="41753" xr:uid="{00000000-0005-0000-0000-0000D3A30000}"/>
    <cellStyle name="Vírgula 3 4 2 2 2 4 2 3" xfId="41754" xr:uid="{00000000-0005-0000-0000-0000D4A30000}"/>
    <cellStyle name="Vírgula 3 4 2 2 2 4 3" xfId="41755" xr:uid="{00000000-0005-0000-0000-0000D5A30000}"/>
    <cellStyle name="Vírgula 3 4 2 2 2 4 4" xfId="41756" xr:uid="{00000000-0005-0000-0000-0000D6A30000}"/>
    <cellStyle name="Vírgula 3 4 2 2 2 5" xfId="41757" xr:uid="{00000000-0005-0000-0000-0000D7A30000}"/>
    <cellStyle name="Vírgula 3 4 2 2 2 5 2" xfId="41758" xr:uid="{00000000-0005-0000-0000-0000D8A30000}"/>
    <cellStyle name="Vírgula 3 4 2 2 2 5 3" xfId="41759" xr:uid="{00000000-0005-0000-0000-0000D9A30000}"/>
    <cellStyle name="Vírgula 3 4 2 2 2 6" xfId="41760" xr:uid="{00000000-0005-0000-0000-0000DAA30000}"/>
    <cellStyle name="Vírgula 3 4 2 2 2 7" xfId="41761" xr:uid="{00000000-0005-0000-0000-0000DBA30000}"/>
    <cellStyle name="Vírgula 3 4 2 2 3" xfId="41762" xr:uid="{00000000-0005-0000-0000-0000DCA30000}"/>
    <cellStyle name="Vírgula 3 4 2 2 3 2" xfId="41763" xr:uid="{00000000-0005-0000-0000-0000DDA30000}"/>
    <cellStyle name="Vírgula 3 4 2 2 3 2 2" xfId="41764" xr:uid="{00000000-0005-0000-0000-0000DEA30000}"/>
    <cellStyle name="Vírgula 3 4 2 2 3 2 3" xfId="41765" xr:uid="{00000000-0005-0000-0000-0000DFA30000}"/>
    <cellStyle name="Vírgula 3 4 2 2 3 3" xfId="41766" xr:uid="{00000000-0005-0000-0000-0000E0A30000}"/>
    <cellStyle name="Vírgula 3 4 2 2 3 4" xfId="41767" xr:uid="{00000000-0005-0000-0000-0000E1A30000}"/>
    <cellStyle name="Vírgula 3 4 2 2 4" xfId="41768" xr:uid="{00000000-0005-0000-0000-0000E2A30000}"/>
    <cellStyle name="Vírgula 3 4 2 2 4 2" xfId="41769" xr:uid="{00000000-0005-0000-0000-0000E3A30000}"/>
    <cellStyle name="Vírgula 3 4 2 2 4 2 2" xfId="41770" xr:uid="{00000000-0005-0000-0000-0000E4A30000}"/>
    <cellStyle name="Vírgula 3 4 2 2 4 2 3" xfId="41771" xr:uid="{00000000-0005-0000-0000-0000E5A30000}"/>
    <cellStyle name="Vírgula 3 4 2 2 4 3" xfId="41772" xr:uid="{00000000-0005-0000-0000-0000E6A30000}"/>
    <cellStyle name="Vírgula 3 4 2 2 4 4" xfId="41773" xr:uid="{00000000-0005-0000-0000-0000E7A30000}"/>
    <cellStyle name="Vírgula 3 4 2 2 5" xfId="41774" xr:uid="{00000000-0005-0000-0000-0000E8A30000}"/>
    <cellStyle name="Vírgula 3 4 2 2 5 2" xfId="41775" xr:uid="{00000000-0005-0000-0000-0000E9A30000}"/>
    <cellStyle name="Vírgula 3 4 2 2 5 2 2" xfId="41776" xr:uid="{00000000-0005-0000-0000-0000EAA30000}"/>
    <cellStyle name="Vírgula 3 4 2 2 5 2 3" xfId="41777" xr:uid="{00000000-0005-0000-0000-0000EBA30000}"/>
    <cellStyle name="Vírgula 3 4 2 2 5 3" xfId="41778" xr:uid="{00000000-0005-0000-0000-0000ECA30000}"/>
    <cellStyle name="Vírgula 3 4 2 2 5 4" xfId="41779" xr:uid="{00000000-0005-0000-0000-0000EDA30000}"/>
    <cellStyle name="Vírgula 3 4 2 2 6" xfId="41780" xr:uid="{00000000-0005-0000-0000-0000EEA30000}"/>
    <cellStyle name="Vírgula 3 4 2 2 6 2" xfId="41781" xr:uid="{00000000-0005-0000-0000-0000EFA30000}"/>
    <cellStyle name="Vírgula 3 4 2 2 6 3" xfId="41782" xr:uid="{00000000-0005-0000-0000-0000F0A30000}"/>
    <cellStyle name="Vírgula 3 4 2 2 7" xfId="41783" xr:uid="{00000000-0005-0000-0000-0000F1A30000}"/>
    <cellStyle name="Vírgula 3 4 2 2 8" xfId="41784" xr:uid="{00000000-0005-0000-0000-0000F2A30000}"/>
    <cellStyle name="Vírgula 3 4 2 2 9" xfId="41785" xr:uid="{00000000-0005-0000-0000-0000F3A30000}"/>
    <cellStyle name="Vírgula 3 4 2 3" xfId="41786" xr:uid="{00000000-0005-0000-0000-0000F4A30000}"/>
    <cellStyle name="Vírgula 3 4 2 3 2" xfId="41787" xr:uid="{00000000-0005-0000-0000-0000F5A30000}"/>
    <cellStyle name="Vírgula 3 4 2 3 2 2" xfId="41788" xr:uid="{00000000-0005-0000-0000-0000F6A30000}"/>
    <cellStyle name="Vírgula 3 4 2 3 2 2 2" xfId="41789" xr:uid="{00000000-0005-0000-0000-0000F7A30000}"/>
    <cellStyle name="Vírgula 3 4 2 3 2 2 3" xfId="41790" xr:uid="{00000000-0005-0000-0000-0000F8A30000}"/>
    <cellStyle name="Vírgula 3 4 2 3 2 3" xfId="41791" xr:uid="{00000000-0005-0000-0000-0000F9A30000}"/>
    <cellStyle name="Vírgula 3 4 2 3 2 4" xfId="41792" xr:uid="{00000000-0005-0000-0000-0000FAA30000}"/>
    <cellStyle name="Vírgula 3 4 2 3 2 5" xfId="41793" xr:uid="{00000000-0005-0000-0000-0000FBA30000}"/>
    <cellStyle name="Vírgula 3 4 2 3 3" xfId="41794" xr:uid="{00000000-0005-0000-0000-0000FCA30000}"/>
    <cellStyle name="Vírgula 3 4 2 3 3 2" xfId="41795" xr:uid="{00000000-0005-0000-0000-0000FDA30000}"/>
    <cellStyle name="Vírgula 3 4 2 3 3 2 2" xfId="41796" xr:uid="{00000000-0005-0000-0000-0000FEA30000}"/>
    <cellStyle name="Vírgula 3 4 2 3 3 2 3" xfId="41797" xr:uid="{00000000-0005-0000-0000-0000FFA30000}"/>
    <cellStyle name="Vírgula 3 4 2 3 3 3" xfId="41798" xr:uid="{00000000-0005-0000-0000-000000A40000}"/>
    <cellStyle name="Vírgula 3 4 2 3 3 4" xfId="41799" xr:uid="{00000000-0005-0000-0000-000001A40000}"/>
    <cellStyle name="Vírgula 3 4 2 3 4" xfId="41800" xr:uid="{00000000-0005-0000-0000-000002A40000}"/>
    <cellStyle name="Vírgula 3 4 2 3 4 2" xfId="41801" xr:uid="{00000000-0005-0000-0000-000003A40000}"/>
    <cellStyle name="Vírgula 3 4 2 3 4 2 2" xfId="41802" xr:uid="{00000000-0005-0000-0000-000004A40000}"/>
    <cellStyle name="Vírgula 3 4 2 3 4 2 3" xfId="41803" xr:uid="{00000000-0005-0000-0000-000005A40000}"/>
    <cellStyle name="Vírgula 3 4 2 3 4 3" xfId="41804" xr:uid="{00000000-0005-0000-0000-000006A40000}"/>
    <cellStyle name="Vírgula 3 4 2 3 4 4" xfId="41805" xr:uid="{00000000-0005-0000-0000-000007A40000}"/>
    <cellStyle name="Vírgula 3 4 2 3 5" xfId="41806" xr:uid="{00000000-0005-0000-0000-000008A40000}"/>
    <cellStyle name="Vírgula 3 4 2 3 5 2" xfId="41807" xr:uid="{00000000-0005-0000-0000-000009A40000}"/>
    <cellStyle name="Vírgula 3 4 2 3 5 3" xfId="41808" xr:uid="{00000000-0005-0000-0000-00000AA40000}"/>
    <cellStyle name="Vírgula 3 4 2 3 6" xfId="41809" xr:uid="{00000000-0005-0000-0000-00000BA40000}"/>
    <cellStyle name="Vírgula 3 4 2 3 7" xfId="41810" xr:uid="{00000000-0005-0000-0000-00000CA40000}"/>
    <cellStyle name="Vírgula 3 4 2 4" xfId="41811" xr:uid="{00000000-0005-0000-0000-00000DA40000}"/>
    <cellStyle name="Vírgula 3 4 2 4 2" xfId="41812" xr:uid="{00000000-0005-0000-0000-00000EA40000}"/>
    <cellStyle name="Vírgula 3 4 2 4 2 2" xfId="41813" xr:uid="{00000000-0005-0000-0000-00000FA40000}"/>
    <cellStyle name="Vírgula 3 4 2 4 2 3" xfId="41814" xr:uid="{00000000-0005-0000-0000-000010A40000}"/>
    <cellStyle name="Vírgula 3 4 2 4 3" xfId="41815" xr:uid="{00000000-0005-0000-0000-000011A40000}"/>
    <cellStyle name="Vírgula 3 4 2 4 4" xfId="41816" xr:uid="{00000000-0005-0000-0000-000012A40000}"/>
    <cellStyle name="Vírgula 3 4 2 4 5" xfId="41817" xr:uid="{00000000-0005-0000-0000-000013A40000}"/>
    <cellStyle name="Vírgula 3 4 2 5" xfId="41818" xr:uid="{00000000-0005-0000-0000-000014A40000}"/>
    <cellStyle name="Vírgula 3 4 2 5 2" xfId="41819" xr:uid="{00000000-0005-0000-0000-000015A40000}"/>
    <cellStyle name="Vírgula 3 4 2 5 2 2" xfId="41820" xr:uid="{00000000-0005-0000-0000-000016A40000}"/>
    <cellStyle name="Vírgula 3 4 2 5 2 3" xfId="41821" xr:uid="{00000000-0005-0000-0000-000017A40000}"/>
    <cellStyle name="Vírgula 3 4 2 5 3" xfId="41822" xr:uid="{00000000-0005-0000-0000-000018A40000}"/>
    <cellStyle name="Vírgula 3 4 2 5 4" xfId="41823" xr:uid="{00000000-0005-0000-0000-000019A40000}"/>
    <cellStyle name="Vírgula 3 4 2 6" xfId="41824" xr:uid="{00000000-0005-0000-0000-00001AA40000}"/>
    <cellStyle name="Vírgula 3 4 2 6 2" xfId="41825" xr:uid="{00000000-0005-0000-0000-00001BA40000}"/>
    <cellStyle name="Vírgula 3 4 2 6 2 2" xfId="41826" xr:uid="{00000000-0005-0000-0000-00001CA40000}"/>
    <cellStyle name="Vírgula 3 4 2 6 2 3" xfId="41827" xr:uid="{00000000-0005-0000-0000-00001DA40000}"/>
    <cellStyle name="Vírgula 3 4 2 6 3" xfId="41828" xr:uid="{00000000-0005-0000-0000-00001EA40000}"/>
    <cellStyle name="Vírgula 3 4 2 6 4" xfId="41829" xr:uid="{00000000-0005-0000-0000-00001FA40000}"/>
    <cellStyle name="Vírgula 3 4 2 7" xfId="41830" xr:uid="{00000000-0005-0000-0000-000020A40000}"/>
    <cellStyle name="Vírgula 3 4 2 7 2" xfId="41831" xr:uid="{00000000-0005-0000-0000-000021A40000}"/>
    <cellStyle name="Vírgula 3 4 2 7 3" xfId="41832" xr:uid="{00000000-0005-0000-0000-000022A40000}"/>
    <cellStyle name="Vírgula 3 4 2 8" xfId="41833" xr:uid="{00000000-0005-0000-0000-000023A40000}"/>
    <cellStyle name="Vírgula 3 4 2 9" xfId="41834" xr:uid="{00000000-0005-0000-0000-000024A40000}"/>
    <cellStyle name="Vírgula 3 4 3" xfId="41835" xr:uid="{00000000-0005-0000-0000-000025A40000}"/>
    <cellStyle name="Vírgula 3 4 3 2" xfId="41836" xr:uid="{00000000-0005-0000-0000-000026A40000}"/>
    <cellStyle name="Vírgula 3 4 4" xfId="41837" xr:uid="{00000000-0005-0000-0000-000027A40000}"/>
    <cellStyle name="Vírgula 3 5" xfId="41838" xr:uid="{00000000-0005-0000-0000-000028A40000}"/>
    <cellStyle name="Vírgula 3 5 2" xfId="41839" xr:uid="{00000000-0005-0000-0000-000029A40000}"/>
    <cellStyle name="Vírgula 3 5 2 2" xfId="41840" xr:uid="{00000000-0005-0000-0000-00002AA40000}"/>
    <cellStyle name="Vírgula 3 5 3" xfId="41841" xr:uid="{00000000-0005-0000-0000-00002BA40000}"/>
    <cellStyle name="Vírgula 3 5 3 2" xfId="41842" xr:uid="{00000000-0005-0000-0000-00002CA40000}"/>
    <cellStyle name="Vírgula 3 5 4" xfId="41843" xr:uid="{00000000-0005-0000-0000-00002DA40000}"/>
    <cellStyle name="Vírgula 3 5 5" xfId="41844" xr:uid="{00000000-0005-0000-0000-00002EA40000}"/>
    <cellStyle name="Vírgula 3 5 6" xfId="41845" xr:uid="{00000000-0005-0000-0000-00002FA40000}"/>
    <cellStyle name="Vírgula 3 6" xfId="41846" xr:uid="{00000000-0005-0000-0000-000030A40000}"/>
    <cellStyle name="Vírgula 3 6 10" xfId="41847" xr:uid="{00000000-0005-0000-0000-000031A40000}"/>
    <cellStyle name="Vírgula 3 6 11" xfId="41848" xr:uid="{00000000-0005-0000-0000-000032A40000}"/>
    <cellStyle name="Vírgula 3 6 2" xfId="41849" xr:uid="{00000000-0005-0000-0000-000033A40000}"/>
    <cellStyle name="Vírgula 3 6 2 2" xfId="41850" xr:uid="{00000000-0005-0000-0000-000034A40000}"/>
    <cellStyle name="Vírgula 3 6 2 2 2" xfId="41851" xr:uid="{00000000-0005-0000-0000-000035A40000}"/>
    <cellStyle name="Vírgula 3 6 2 2 2 2" xfId="41852" xr:uid="{00000000-0005-0000-0000-000036A40000}"/>
    <cellStyle name="Vírgula 3 6 2 2 2 2 2" xfId="41853" xr:uid="{00000000-0005-0000-0000-000037A40000}"/>
    <cellStyle name="Vírgula 3 6 2 2 2 2 3" xfId="41854" xr:uid="{00000000-0005-0000-0000-000038A40000}"/>
    <cellStyle name="Vírgula 3 6 2 2 2 3" xfId="41855" xr:uid="{00000000-0005-0000-0000-000039A40000}"/>
    <cellStyle name="Vírgula 3 6 2 2 2 4" xfId="41856" xr:uid="{00000000-0005-0000-0000-00003AA40000}"/>
    <cellStyle name="Vírgula 3 6 2 2 3" xfId="41857" xr:uid="{00000000-0005-0000-0000-00003BA40000}"/>
    <cellStyle name="Vírgula 3 6 2 2 3 2" xfId="41858" xr:uid="{00000000-0005-0000-0000-00003CA40000}"/>
    <cellStyle name="Vírgula 3 6 2 2 3 2 2" xfId="41859" xr:uid="{00000000-0005-0000-0000-00003DA40000}"/>
    <cellStyle name="Vírgula 3 6 2 2 3 2 3" xfId="41860" xr:uid="{00000000-0005-0000-0000-00003EA40000}"/>
    <cellStyle name="Vírgula 3 6 2 2 3 3" xfId="41861" xr:uid="{00000000-0005-0000-0000-00003FA40000}"/>
    <cellStyle name="Vírgula 3 6 2 2 3 4" xfId="41862" xr:uid="{00000000-0005-0000-0000-000040A40000}"/>
    <cellStyle name="Vírgula 3 6 2 2 4" xfId="41863" xr:uid="{00000000-0005-0000-0000-000041A40000}"/>
    <cellStyle name="Vírgula 3 6 2 2 4 2" xfId="41864" xr:uid="{00000000-0005-0000-0000-000042A40000}"/>
    <cellStyle name="Vírgula 3 6 2 2 4 2 2" xfId="41865" xr:uid="{00000000-0005-0000-0000-000043A40000}"/>
    <cellStyle name="Vírgula 3 6 2 2 4 2 3" xfId="41866" xr:uid="{00000000-0005-0000-0000-000044A40000}"/>
    <cellStyle name="Vírgula 3 6 2 2 4 3" xfId="41867" xr:uid="{00000000-0005-0000-0000-000045A40000}"/>
    <cellStyle name="Vírgula 3 6 2 2 4 4" xfId="41868" xr:uid="{00000000-0005-0000-0000-000046A40000}"/>
    <cellStyle name="Vírgula 3 6 2 2 5" xfId="41869" xr:uid="{00000000-0005-0000-0000-000047A40000}"/>
    <cellStyle name="Vírgula 3 6 2 2 5 2" xfId="41870" xr:uid="{00000000-0005-0000-0000-000048A40000}"/>
    <cellStyle name="Vírgula 3 6 2 2 5 3" xfId="41871" xr:uid="{00000000-0005-0000-0000-000049A40000}"/>
    <cellStyle name="Vírgula 3 6 2 2 6" xfId="41872" xr:uid="{00000000-0005-0000-0000-00004AA40000}"/>
    <cellStyle name="Vírgula 3 6 2 2 7" xfId="41873" xr:uid="{00000000-0005-0000-0000-00004BA40000}"/>
    <cellStyle name="Vírgula 3 6 2 3" xfId="41874" xr:uid="{00000000-0005-0000-0000-00004CA40000}"/>
    <cellStyle name="Vírgula 3 6 2 3 2" xfId="41875" xr:uid="{00000000-0005-0000-0000-00004DA40000}"/>
    <cellStyle name="Vírgula 3 6 2 3 2 2" xfId="41876" xr:uid="{00000000-0005-0000-0000-00004EA40000}"/>
    <cellStyle name="Vírgula 3 6 2 3 2 3" xfId="41877" xr:uid="{00000000-0005-0000-0000-00004FA40000}"/>
    <cellStyle name="Vírgula 3 6 2 3 3" xfId="41878" xr:uid="{00000000-0005-0000-0000-000050A40000}"/>
    <cellStyle name="Vírgula 3 6 2 3 4" xfId="41879" xr:uid="{00000000-0005-0000-0000-000051A40000}"/>
    <cellStyle name="Vírgula 3 6 2 4" xfId="41880" xr:uid="{00000000-0005-0000-0000-000052A40000}"/>
    <cellStyle name="Vírgula 3 6 2 4 2" xfId="41881" xr:uid="{00000000-0005-0000-0000-000053A40000}"/>
    <cellStyle name="Vírgula 3 6 2 4 2 2" xfId="41882" xr:uid="{00000000-0005-0000-0000-000054A40000}"/>
    <cellStyle name="Vírgula 3 6 2 4 2 3" xfId="41883" xr:uid="{00000000-0005-0000-0000-000055A40000}"/>
    <cellStyle name="Vírgula 3 6 2 4 3" xfId="41884" xr:uid="{00000000-0005-0000-0000-000056A40000}"/>
    <cellStyle name="Vírgula 3 6 2 4 4" xfId="41885" xr:uid="{00000000-0005-0000-0000-000057A40000}"/>
    <cellStyle name="Vírgula 3 6 2 5" xfId="41886" xr:uid="{00000000-0005-0000-0000-000058A40000}"/>
    <cellStyle name="Vírgula 3 6 2 5 2" xfId="41887" xr:uid="{00000000-0005-0000-0000-000059A40000}"/>
    <cellStyle name="Vírgula 3 6 2 5 2 2" xfId="41888" xr:uid="{00000000-0005-0000-0000-00005AA40000}"/>
    <cellStyle name="Vírgula 3 6 2 5 2 3" xfId="41889" xr:uid="{00000000-0005-0000-0000-00005BA40000}"/>
    <cellStyle name="Vírgula 3 6 2 5 3" xfId="41890" xr:uid="{00000000-0005-0000-0000-00005CA40000}"/>
    <cellStyle name="Vírgula 3 6 2 5 4" xfId="41891" xr:uid="{00000000-0005-0000-0000-00005DA40000}"/>
    <cellStyle name="Vírgula 3 6 2 6" xfId="41892" xr:uid="{00000000-0005-0000-0000-00005EA40000}"/>
    <cellStyle name="Vírgula 3 6 2 6 2" xfId="41893" xr:uid="{00000000-0005-0000-0000-00005FA40000}"/>
    <cellStyle name="Vírgula 3 6 2 6 3" xfId="41894" xr:uid="{00000000-0005-0000-0000-000060A40000}"/>
    <cellStyle name="Vírgula 3 6 2 7" xfId="41895" xr:uid="{00000000-0005-0000-0000-000061A40000}"/>
    <cellStyle name="Vírgula 3 6 2 8" xfId="41896" xr:uid="{00000000-0005-0000-0000-000062A40000}"/>
    <cellStyle name="Vírgula 3 6 2 9" xfId="41897" xr:uid="{00000000-0005-0000-0000-000063A40000}"/>
    <cellStyle name="Vírgula 3 6 3" xfId="41898" xr:uid="{00000000-0005-0000-0000-000064A40000}"/>
    <cellStyle name="Vírgula 3 6 3 2" xfId="41899" xr:uid="{00000000-0005-0000-0000-000065A40000}"/>
    <cellStyle name="Vírgula 3 6 3 2 2" xfId="41900" xr:uid="{00000000-0005-0000-0000-000066A40000}"/>
    <cellStyle name="Vírgula 3 6 3 2 2 2" xfId="41901" xr:uid="{00000000-0005-0000-0000-000067A40000}"/>
    <cellStyle name="Vírgula 3 6 3 2 2 3" xfId="41902" xr:uid="{00000000-0005-0000-0000-000068A40000}"/>
    <cellStyle name="Vírgula 3 6 3 2 3" xfId="41903" xr:uid="{00000000-0005-0000-0000-000069A40000}"/>
    <cellStyle name="Vírgula 3 6 3 2 4" xfId="41904" xr:uid="{00000000-0005-0000-0000-00006AA40000}"/>
    <cellStyle name="Vírgula 3 6 3 2 5" xfId="41905" xr:uid="{00000000-0005-0000-0000-00006BA40000}"/>
    <cellStyle name="Vírgula 3 6 3 3" xfId="41906" xr:uid="{00000000-0005-0000-0000-00006CA40000}"/>
    <cellStyle name="Vírgula 3 6 3 3 2" xfId="41907" xr:uid="{00000000-0005-0000-0000-00006DA40000}"/>
    <cellStyle name="Vírgula 3 6 3 3 2 2" xfId="41908" xr:uid="{00000000-0005-0000-0000-00006EA40000}"/>
    <cellStyle name="Vírgula 3 6 3 3 2 3" xfId="41909" xr:uid="{00000000-0005-0000-0000-00006FA40000}"/>
    <cellStyle name="Vírgula 3 6 3 3 3" xfId="41910" xr:uid="{00000000-0005-0000-0000-000070A40000}"/>
    <cellStyle name="Vírgula 3 6 3 3 4" xfId="41911" xr:uid="{00000000-0005-0000-0000-000071A40000}"/>
    <cellStyle name="Vírgula 3 6 3 4" xfId="41912" xr:uid="{00000000-0005-0000-0000-000072A40000}"/>
    <cellStyle name="Vírgula 3 6 3 4 2" xfId="41913" xr:uid="{00000000-0005-0000-0000-000073A40000}"/>
    <cellStyle name="Vírgula 3 6 3 4 2 2" xfId="41914" xr:uid="{00000000-0005-0000-0000-000074A40000}"/>
    <cellStyle name="Vírgula 3 6 3 4 2 3" xfId="41915" xr:uid="{00000000-0005-0000-0000-000075A40000}"/>
    <cellStyle name="Vírgula 3 6 3 4 3" xfId="41916" xr:uid="{00000000-0005-0000-0000-000076A40000}"/>
    <cellStyle name="Vírgula 3 6 3 4 4" xfId="41917" xr:uid="{00000000-0005-0000-0000-000077A40000}"/>
    <cellStyle name="Vírgula 3 6 3 5" xfId="41918" xr:uid="{00000000-0005-0000-0000-000078A40000}"/>
    <cellStyle name="Vírgula 3 6 3 5 2" xfId="41919" xr:uid="{00000000-0005-0000-0000-000079A40000}"/>
    <cellStyle name="Vírgula 3 6 3 5 3" xfId="41920" xr:uid="{00000000-0005-0000-0000-00007AA40000}"/>
    <cellStyle name="Vírgula 3 6 3 6" xfId="41921" xr:uid="{00000000-0005-0000-0000-00007BA40000}"/>
    <cellStyle name="Vírgula 3 6 3 7" xfId="41922" xr:uid="{00000000-0005-0000-0000-00007CA40000}"/>
    <cellStyle name="Vírgula 3 6 4" xfId="41923" xr:uid="{00000000-0005-0000-0000-00007DA40000}"/>
    <cellStyle name="Vírgula 3 6 4 2" xfId="41924" xr:uid="{00000000-0005-0000-0000-00007EA40000}"/>
    <cellStyle name="Vírgula 3 6 4 2 2" xfId="41925" xr:uid="{00000000-0005-0000-0000-00007FA40000}"/>
    <cellStyle name="Vírgula 3 6 4 2 3" xfId="41926" xr:uid="{00000000-0005-0000-0000-000080A40000}"/>
    <cellStyle name="Vírgula 3 6 4 3" xfId="41927" xr:uid="{00000000-0005-0000-0000-000081A40000}"/>
    <cellStyle name="Vírgula 3 6 4 4" xfId="41928" xr:uid="{00000000-0005-0000-0000-000082A40000}"/>
    <cellStyle name="Vírgula 3 6 5" xfId="41929" xr:uid="{00000000-0005-0000-0000-000083A40000}"/>
    <cellStyle name="Vírgula 3 6 5 2" xfId="41930" xr:uid="{00000000-0005-0000-0000-000084A40000}"/>
    <cellStyle name="Vírgula 3 6 5 2 2" xfId="41931" xr:uid="{00000000-0005-0000-0000-000085A40000}"/>
    <cellStyle name="Vírgula 3 6 5 2 3" xfId="41932" xr:uid="{00000000-0005-0000-0000-000086A40000}"/>
    <cellStyle name="Vírgula 3 6 5 3" xfId="41933" xr:uid="{00000000-0005-0000-0000-000087A40000}"/>
    <cellStyle name="Vírgula 3 6 5 4" xfId="41934" xr:uid="{00000000-0005-0000-0000-000088A40000}"/>
    <cellStyle name="Vírgula 3 6 6" xfId="41935" xr:uid="{00000000-0005-0000-0000-000089A40000}"/>
    <cellStyle name="Vírgula 3 6 6 2" xfId="41936" xr:uid="{00000000-0005-0000-0000-00008AA40000}"/>
    <cellStyle name="Vírgula 3 6 6 2 2" xfId="41937" xr:uid="{00000000-0005-0000-0000-00008BA40000}"/>
    <cellStyle name="Vírgula 3 6 6 2 3" xfId="41938" xr:uid="{00000000-0005-0000-0000-00008CA40000}"/>
    <cellStyle name="Vírgula 3 6 6 3" xfId="41939" xr:uid="{00000000-0005-0000-0000-00008DA40000}"/>
    <cellStyle name="Vírgula 3 6 6 4" xfId="41940" xr:uid="{00000000-0005-0000-0000-00008EA40000}"/>
    <cellStyle name="Vírgula 3 6 7" xfId="41941" xr:uid="{00000000-0005-0000-0000-00008FA40000}"/>
    <cellStyle name="Vírgula 3 6 7 2" xfId="41942" xr:uid="{00000000-0005-0000-0000-000090A40000}"/>
    <cellStyle name="Vírgula 3 6 7 3" xfId="41943" xr:uid="{00000000-0005-0000-0000-000091A40000}"/>
    <cellStyle name="Vírgula 3 6 8" xfId="41944" xr:uid="{00000000-0005-0000-0000-000092A40000}"/>
    <cellStyle name="Vírgula 3 6 9" xfId="41945" xr:uid="{00000000-0005-0000-0000-000093A40000}"/>
    <cellStyle name="Vírgula 3 7" xfId="41946" xr:uid="{00000000-0005-0000-0000-000094A40000}"/>
    <cellStyle name="Vírgula 3 7 10" xfId="41947" xr:uid="{00000000-0005-0000-0000-000095A40000}"/>
    <cellStyle name="Vírgula 3 7 11" xfId="41948" xr:uid="{00000000-0005-0000-0000-000096A40000}"/>
    <cellStyle name="Vírgula 3 7 2" xfId="41949" xr:uid="{00000000-0005-0000-0000-000097A40000}"/>
    <cellStyle name="Vírgula 3 7 2 2" xfId="41950" xr:uid="{00000000-0005-0000-0000-000098A40000}"/>
    <cellStyle name="Vírgula 3 7 2 2 2" xfId="41951" xr:uid="{00000000-0005-0000-0000-000099A40000}"/>
    <cellStyle name="Vírgula 3 7 2 2 2 2" xfId="41952" xr:uid="{00000000-0005-0000-0000-00009AA40000}"/>
    <cellStyle name="Vírgula 3 7 2 2 2 2 2" xfId="41953" xr:uid="{00000000-0005-0000-0000-00009BA40000}"/>
    <cellStyle name="Vírgula 3 7 2 2 2 2 3" xfId="41954" xr:uid="{00000000-0005-0000-0000-00009CA40000}"/>
    <cellStyle name="Vírgula 3 7 2 2 2 3" xfId="41955" xr:uid="{00000000-0005-0000-0000-00009DA40000}"/>
    <cellStyle name="Vírgula 3 7 2 2 2 4" xfId="41956" xr:uid="{00000000-0005-0000-0000-00009EA40000}"/>
    <cellStyle name="Vírgula 3 7 2 2 3" xfId="41957" xr:uid="{00000000-0005-0000-0000-00009FA40000}"/>
    <cellStyle name="Vírgula 3 7 2 2 3 2" xfId="41958" xr:uid="{00000000-0005-0000-0000-0000A0A40000}"/>
    <cellStyle name="Vírgula 3 7 2 2 3 2 2" xfId="41959" xr:uid="{00000000-0005-0000-0000-0000A1A40000}"/>
    <cellStyle name="Vírgula 3 7 2 2 3 2 3" xfId="41960" xr:uid="{00000000-0005-0000-0000-0000A2A40000}"/>
    <cellStyle name="Vírgula 3 7 2 2 3 3" xfId="41961" xr:uid="{00000000-0005-0000-0000-0000A3A40000}"/>
    <cellStyle name="Vírgula 3 7 2 2 3 4" xfId="41962" xr:uid="{00000000-0005-0000-0000-0000A4A40000}"/>
    <cellStyle name="Vírgula 3 7 2 2 4" xfId="41963" xr:uid="{00000000-0005-0000-0000-0000A5A40000}"/>
    <cellStyle name="Vírgula 3 7 2 2 4 2" xfId="41964" xr:uid="{00000000-0005-0000-0000-0000A6A40000}"/>
    <cellStyle name="Vírgula 3 7 2 2 4 2 2" xfId="41965" xr:uid="{00000000-0005-0000-0000-0000A7A40000}"/>
    <cellStyle name="Vírgula 3 7 2 2 4 2 3" xfId="41966" xr:uid="{00000000-0005-0000-0000-0000A8A40000}"/>
    <cellStyle name="Vírgula 3 7 2 2 4 3" xfId="41967" xr:uid="{00000000-0005-0000-0000-0000A9A40000}"/>
    <cellStyle name="Vírgula 3 7 2 2 4 4" xfId="41968" xr:uid="{00000000-0005-0000-0000-0000AAA40000}"/>
    <cellStyle name="Vírgula 3 7 2 2 5" xfId="41969" xr:uid="{00000000-0005-0000-0000-0000ABA40000}"/>
    <cellStyle name="Vírgula 3 7 2 2 5 2" xfId="41970" xr:uid="{00000000-0005-0000-0000-0000ACA40000}"/>
    <cellStyle name="Vírgula 3 7 2 2 5 3" xfId="41971" xr:uid="{00000000-0005-0000-0000-0000ADA40000}"/>
    <cellStyle name="Vírgula 3 7 2 2 6" xfId="41972" xr:uid="{00000000-0005-0000-0000-0000AEA40000}"/>
    <cellStyle name="Vírgula 3 7 2 2 7" xfId="41973" xr:uid="{00000000-0005-0000-0000-0000AFA40000}"/>
    <cellStyle name="Vírgula 3 7 2 3" xfId="41974" xr:uid="{00000000-0005-0000-0000-0000B0A40000}"/>
    <cellStyle name="Vírgula 3 7 2 3 2" xfId="41975" xr:uid="{00000000-0005-0000-0000-0000B1A40000}"/>
    <cellStyle name="Vírgula 3 7 2 3 2 2" xfId="41976" xr:uid="{00000000-0005-0000-0000-0000B2A40000}"/>
    <cellStyle name="Vírgula 3 7 2 3 2 3" xfId="41977" xr:uid="{00000000-0005-0000-0000-0000B3A40000}"/>
    <cellStyle name="Vírgula 3 7 2 3 3" xfId="41978" xr:uid="{00000000-0005-0000-0000-0000B4A40000}"/>
    <cellStyle name="Vírgula 3 7 2 3 4" xfId="41979" xr:uid="{00000000-0005-0000-0000-0000B5A40000}"/>
    <cellStyle name="Vírgula 3 7 2 4" xfId="41980" xr:uid="{00000000-0005-0000-0000-0000B6A40000}"/>
    <cellStyle name="Vírgula 3 7 2 4 2" xfId="41981" xr:uid="{00000000-0005-0000-0000-0000B7A40000}"/>
    <cellStyle name="Vírgula 3 7 2 4 2 2" xfId="41982" xr:uid="{00000000-0005-0000-0000-0000B8A40000}"/>
    <cellStyle name="Vírgula 3 7 2 4 2 3" xfId="41983" xr:uid="{00000000-0005-0000-0000-0000B9A40000}"/>
    <cellStyle name="Vírgula 3 7 2 4 3" xfId="41984" xr:uid="{00000000-0005-0000-0000-0000BAA40000}"/>
    <cellStyle name="Vírgula 3 7 2 4 4" xfId="41985" xr:uid="{00000000-0005-0000-0000-0000BBA40000}"/>
    <cellStyle name="Vírgula 3 7 2 5" xfId="41986" xr:uid="{00000000-0005-0000-0000-0000BCA40000}"/>
    <cellStyle name="Vírgula 3 7 2 5 2" xfId="41987" xr:uid="{00000000-0005-0000-0000-0000BDA40000}"/>
    <cellStyle name="Vírgula 3 7 2 5 2 2" xfId="41988" xr:uid="{00000000-0005-0000-0000-0000BEA40000}"/>
    <cellStyle name="Vírgula 3 7 2 5 2 3" xfId="41989" xr:uid="{00000000-0005-0000-0000-0000BFA40000}"/>
    <cellStyle name="Vírgula 3 7 2 5 3" xfId="41990" xr:uid="{00000000-0005-0000-0000-0000C0A40000}"/>
    <cellStyle name="Vírgula 3 7 2 5 4" xfId="41991" xr:uid="{00000000-0005-0000-0000-0000C1A40000}"/>
    <cellStyle name="Vírgula 3 7 2 6" xfId="41992" xr:uid="{00000000-0005-0000-0000-0000C2A40000}"/>
    <cellStyle name="Vírgula 3 7 2 6 2" xfId="41993" xr:uid="{00000000-0005-0000-0000-0000C3A40000}"/>
    <cellStyle name="Vírgula 3 7 2 6 3" xfId="41994" xr:uid="{00000000-0005-0000-0000-0000C4A40000}"/>
    <cellStyle name="Vírgula 3 7 2 7" xfId="41995" xr:uid="{00000000-0005-0000-0000-0000C5A40000}"/>
    <cellStyle name="Vírgula 3 7 2 8" xfId="41996" xr:uid="{00000000-0005-0000-0000-0000C6A40000}"/>
    <cellStyle name="Vírgula 3 7 2 9" xfId="41997" xr:uid="{00000000-0005-0000-0000-0000C7A40000}"/>
    <cellStyle name="Vírgula 3 7 3" xfId="41998" xr:uid="{00000000-0005-0000-0000-0000C8A40000}"/>
    <cellStyle name="Vírgula 3 7 3 2" xfId="41999" xr:uid="{00000000-0005-0000-0000-0000C9A40000}"/>
    <cellStyle name="Vírgula 3 7 3 2 2" xfId="42000" xr:uid="{00000000-0005-0000-0000-0000CAA40000}"/>
    <cellStyle name="Vírgula 3 7 3 2 2 2" xfId="42001" xr:uid="{00000000-0005-0000-0000-0000CBA40000}"/>
    <cellStyle name="Vírgula 3 7 3 2 2 3" xfId="42002" xr:uid="{00000000-0005-0000-0000-0000CCA40000}"/>
    <cellStyle name="Vírgula 3 7 3 2 3" xfId="42003" xr:uid="{00000000-0005-0000-0000-0000CDA40000}"/>
    <cellStyle name="Vírgula 3 7 3 2 4" xfId="42004" xr:uid="{00000000-0005-0000-0000-0000CEA40000}"/>
    <cellStyle name="Vírgula 3 7 3 3" xfId="42005" xr:uid="{00000000-0005-0000-0000-0000CFA40000}"/>
    <cellStyle name="Vírgula 3 7 3 3 2" xfId="42006" xr:uid="{00000000-0005-0000-0000-0000D0A40000}"/>
    <cellStyle name="Vírgula 3 7 3 3 2 2" xfId="42007" xr:uid="{00000000-0005-0000-0000-0000D1A40000}"/>
    <cellStyle name="Vírgula 3 7 3 3 2 3" xfId="42008" xr:uid="{00000000-0005-0000-0000-0000D2A40000}"/>
    <cellStyle name="Vírgula 3 7 3 3 3" xfId="42009" xr:uid="{00000000-0005-0000-0000-0000D3A40000}"/>
    <cellStyle name="Vírgula 3 7 3 3 4" xfId="42010" xr:uid="{00000000-0005-0000-0000-0000D4A40000}"/>
    <cellStyle name="Vírgula 3 7 3 4" xfId="42011" xr:uid="{00000000-0005-0000-0000-0000D5A40000}"/>
    <cellStyle name="Vírgula 3 7 3 4 2" xfId="42012" xr:uid="{00000000-0005-0000-0000-0000D6A40000}"/>
    <cellStyle name="Vírgula 3 7 3 4 2 2" xfId="42013" xr:uid="{00000000-0005-0000-0000-0000D7A40000}"/>
    <cellStyle name="Vírgula 3 7 3 4 2 3" xfId="42014" xr:uid="{00000000-0005-0000-0000-0000D8A40000}"/>
    <cellStyle name="Vírgula 3 7 3 4 3" xfId="42015" xr:uid="{00000000-0005-0000-0000-0000D9A40000}"/>
    <cellStyle name="Vírgula 3 7 3 4 4" xfId="42016" xr:uid="{00000000-0005-0000-0000-0000DAA40000}"/>
    <cellStyle name="Vírgula 3 7 3 5" xfId="42017" xr:uid="{00000000-0005-0000-0000-0000DBA40000}"/>
    <cellStyle name="Vírgula 3 7 3 5 2" xfId="42018" xr:uid="{00000000-0005-0000-0000-0000DCA40000}"/>
    <cellStyle name="Vírgula 3 7 3 5 3" xfId="42019" xr:uid="{00000000-0005-0000-0000-0000DDA40000}"/>
    <cellStyle name="Vírgula 3 7 3 6" xfId="42020" xr:uid="{00000000-0005-0000-0000-0000DEA40000}"/>
    <cellStyle name="Vírgula 3 7 3 7" xfId="42021" xr:uid="{00000000-0005-0000-0000-0000DFA40000}"/>
    <cellStyle name="Vírgula 3 7 3 8" xfId="42022" xr:uid="{00000000-0005-0000-0000-0000E0A40000}"/>
    <cellStyle name="Vírgula 3 7 4" xfId="42023" xr:uid="{00000000-0005-0000-0000-0000E1A40000}"/>
    <cellStyle name="Vírgula 3 7 4 2" xfId="42024" xr:uid="{00000000-0005-0000-0000-0000E2A40000}"/>
    <cellStyle name="Vírgula 3 7 4 2 2" xfId="42025" xr:uid="{00000000-0005-0000-0000-0000E3A40000}"/>
    <cellStyle name="Vírgula 3 7 4 2 3" xfId="42026" xr:uid="{00000000-0005-0000-0000-0000E4A40000}"/>
    <cellStyle name="Vírgula 3 7 4 3" xfId="42027" xr:uid="{00000000-0005-0000-0000-0000E5A40000}"/>
    <cellStyle name="Vírgula 3 7 4 4" xfId="42028" xr:uid="{00000000-0005-0000-0000-0000E6A40000}"/>
    <cellStyle name="Vírgula 3 7 4 5" xfId="42029" xr:uid="{00000000-0005-0000-0000-0000E7A40000}"/>
    <cellStyle name="Vírgula 3 7 5" xfId="42030" xr:uid="{00000000-0005-0000-0000-0000E8A40000}"/>
    <cellStyle name="Vírgula 3 7 5 2" xfId="42031" xr:uid="{00000000-0005-0000-0000-0000E9A40000}"/>
    <cellStyle name="Vírgula 3 7 5 2 2" xfId="42032" xr:uid="{00000000-0005-0000-0000-0000EAA40000}"/>
    <cellStyle name="Vírgula 3 7 5 2 3" xfId="42033" xr:uid="{00000000-0005-0000-0000-0000EBA40000}"/>
    <cellStyle name="Vírgula 3 7 5 3" xfId="42034" xr:uid="{00000000-0005-0000-0000-0000ECA40000}"/>
    <cellStyle name="Vírgula 3 7 5 4" xfId="42035" xr:uid="{00000000-0005-0000-0000-0000EDA40000}"/>
    <cellStyle name="Vírgula 3 7 6" xfId="42036" xr:uid="{00000000-0005-0000-0000-0000EEA40000}"/>
    <cellStyle name="Vírgula 3 7 6 2" xfId="42037" xr:uid="{00000000-0005-0000-0000-0000EFA40000}"/>
    <cellStyle name="Vírgula 3 7 6 2 2" xfId="42038" xr:uid="{00000000-0005-0000-0000-0000F0A40000}"/>
    <cellStyle name="Vírgula 3 7 6 2 3" xfId="42039" xr:uid="{00000000-0005-0000-0000-0000F1A40000}"/>
    <cellStyle name="Vírgula 3 7 6 3" xfId="42040" xr:uid="{00000000-0005-0000-0000-0000F2A40000}"/>
    <cellStyle name="Vírgula 3 7 6 4" xfId="42041" xr:uid="{00000000-0005-0000-0000-0000F3A40000}"/>
    <cellStyle name="Vírgula 3 7 7" xfId="42042" xr:uid="{00000000-0005-0000-0000-0000F4A40000}"/>
    <cellStyle name="Vírgula 3 7 7 2" xfId="42043" xr:uid="{00000000-0005-0000-0000-0000F5A40000}"/>
    <cellStyle name="Vírgula 3 7 7 3" xfId="42044" xr:uid="{00000000-0005-0000-0000-0000F6A40000}"/>
    <cellStyle name="Vírgula 3 7 8" xfId="42045" xr:uid="{00000000-0005-0000-0000-0000F7A40000}"/>
    <cellStyle name="Vírgula 3 7 9" xfId="42046" xr:uid="{00000000-0005-0000-0000-0000F8A40000}"/>
    <cellStyle name="Vírgula 3 8" xfId="42047" xr:uid="{00000000-0005-0000-0000-0000F9A40000}"/>
    <cellStyle name="Vírgula 3 8 10" xfId="42048" xr:uid="{00000000-0005-0000-0000-0000FAA40000}"/>
    <cellStyle name="Vírgula 3 8 2" xfId="42049" xr:uid="{00000000-0005-0000-0000-0000FBA40000}"/>
    <cellStyle name="Vírgula 3 8 3" xfId="42050" xr:uid="{00000000-0005-0000-0000-0000FCA40000}"/>
    <cellStyle name="Vírgula 3 8 3 2" xfId="42051" xr:uid="{00000000-0005-0000-0000-0000FDA40000}"/>
    <cellStyle name="Vírgula 3 8 3 2 2" xfId="42052" xr:uid="{00000000-0005-0000-0000-0000FEA40000}"/>
    <cellStyle name="Vírgula 3 8 3 2 2 2" xfId="42053" xr:uid="{00000000-0005-0000-0000-0000FFA40000}"/>
    <cellStyle name="Vírgula 3 8 3 2 2 3" xfId="42054" xr:uid="{00000000-0005-0000-0000-000000A50000}"/>
    <cellStyle name="Vírgula 3 8 3 2 3" xfId="42055" xr:uid="{00000000-0005-0000-0000-000001A50000}"/>
    <cellStyle name="Vírgula 3 8 3 2 4" xfId="42056" xr:uid="{00000000-0005-0000-0000-000002A50000}"/>
    <cellStyle name="Vírgula 3 8 3 3" xfId="42057" xr:uid="{00000000-0005-0000-0000-000003A50000}"/>
    <cellStyle name="Vírgula 3 8 3 3 2" xfId="42058" xr:uid="{00000000-0005-0000-0000-000004A50000}"/>
    <cellStyle name="Vírgula 3 8 3 3 2 2" xfId="42059" xr:uid="{00000000-0005-0000-0000-000005A50000}"/>
    <cellStyle name="Vírgula 3 8 3 3 2 3" xfId="42060" xr:uid="{00000000-0005-0000-0000-000006A50000}"/>
    <cellStyle name="Vírgula 3 8 3 3 3" xfId="42061" xr:uid="{00000000-0005-0000-0000-000007A50000}"/>
    <cellStyle name="Vírgula 3 8 3 3 4" xfId="42062" xr:uid="{00000000-0005-0000-0000-000008A50000}"/>
    <cellStyle name="Vírgula 3 8 3 4" xfId="42063" xr:uid="{00000000-0005-0000-0000-000009A50000}"/>
    <cellStyle name="Vírgula 3 8 3 4 2" xfId="42064" xr:uid="{00000000-0005-0000-0000-00000AA50000}"/>
    <cellStyle name="Vírgula 3 8 3 4 2 2" xfId="42065" xr:uid="{00000000-0005-0000-0000-00000BA50000}"/>
    <cellStyle name="Vírgula 3 8 3 4 2 3" xfId="42066" xr:uid="{00000000-0005-0000-0000-00000CA50000}"/>
    <cellStyle name="Vírgula 3 8 3 4 3" xfId="42067" xr:uid="{00000000-0005-0000-0000-00000DA50000}"/>
    <cellStyle name="Vírgula 3 8 3 4 4" xfId="42068" xr:uid="{00000000-0005-0000-0000-00000EA50000}"/>
    <cellStyle name="Vírgula 3 8 3 5" xfId="42069" xr:uid="{00000000-0005-0000-0000-00000FA50000}"/>
    <cellStyle name="Vírgula 3 8 3 5 2" xfId="42070" xr:uid="{00000000-0005-0000-0000-000010A50000}"/>
    <cellStyle name="Vírgula 3 8 3 5 3" xfId="42071" xr:uid="{00000000-0005-0000-0000-000011A50000}"/>
    <cellStyle name="Vírgula 3 8 3 6" xfId="42072" xr:uid="{00000000-0005-0000-0000-000012A50000}"/>
    <cellStyle name="Vírgula 3 8 3 7" xfId="42073" xr:uid="{00000000-0005-0000-0000-000013A50000}"/>
    <cellStyle name="Vírgula 3 8 4" xfId="42074" xr:uid="{00000000-0005-0000-0000-000014A50000}"/>
    <cellStyle name="Vírgula 3 8 4 2" xfId="42075" xr:uid="{00000000-0005-0000-0000-000015A50000}"/>
    <cellStyle name="Vírgula 3 8 4 2 2" xfId="42076" xr:uid="{00000000-0005-0000-0000-000016A50000}"/>
    <cellStyle name="Vírgula 3 8 4 2 3" xfId="42077" xr:uid="{00000000-0005-0000-0000-000017A50000}"/>
    <cellStyle name="Vírgula 3 8 4 3" xfId="42078" xr:uid="{00000000-0005-0000-0000-000018A50000}"/>
    <cellStyle name="Vírgula 3 8 4 4" xfId="42079" xr:uid="{00000000-0005-0000-0000-000019A50000}"/>
    <cellStyle name="Vírgula 3 8 5" xfId="42080" xr:uid="{00000000-0005-0000-0000-00001AA50000}"/>
    <cellStyle name="Vírgula 3 8 5 2" xfId="42081" xr:uid="{00000000-0005-0000-0000-00001BA50000}"/>
    <cellStyle name="Vírgula 3 8 5 2 2" xfId="42082" xr:uid="{00000000-0005-0000-0000-00001CA50000}"/>
    <cellStyle name="Vírgula 3 8 5 2 3" xfId="42083" xr:uid="{00000000-0005-0000-0000-00001DA50000}"/>
    <cellStyle name="Vírgula 3 8 5 3" xfId="42084" xr:uid="{00000000-0005-0000-0000-00001EA50000}"/>
    <cellStyle name="Vírgula 3 8 5 4" xfId="42085" xr:uid="{00000000-0005-0000-0000-00001FA50000}"/>
    <cellStyle name="Vírgula 3 8 6" xfId="42086" xr:uid="{00000000-0005-0000-0000-000020A50000}"/>
    <cellStyle name="Vírgula 3 8 6 2" xfId="42087" xr:uid="{00000000-0005-0000-0000-000021A50000}"/>
    <cellStyle name="Vírgula 3 8 6 2 2" xfId="42088" xr:uid="{00000000-0005-0000-0000-000022A50000}"/>
    <cellStyle name="Vírgula 3 8 6 2 3" xfId="42089" xr:uid="{00000000-0005-0000-0000-000023A50000}"/>
    <cellStyle name="Vírgula 3 8 6 3" xfId="42090" xr:uid="{00000000-0005-0000-0000-000024A50000}"/>
    <cellStyle name="Vírgula 3 8 6 4" xfId="42091" xr:uid="{00000000-0005-0000-0000-000025A50000}"/>
    <cellStyle name="Vírgula 3 8 7" xfId="42092" xr:uid="{00000000-0005-0000-0000-000026A50000}"/>
    <cellStyle name="Vírgula 3 8 7 2" xfId="42093" xr:uid="{00000000-0005-0000-0000-000027A50000}"/>
    <cellStyle name="Vírgula 3 8 7 3" xfId="42094" xr:uid="{00000000-0005-0000-0000-000028A50000}"/>
    <cellStyle name="Vírgula 3 8 8" xfId="42095" xr:uid="{00000000-0005-0000-0000-000029A50000}"/>
    <cellStyle name="Vírgula 3 8 9" xfId="42096" xr:uid="{00000000-0005-0000-0000-00002AA50000}"/>
    <cellStyle name="Vírgula 3 9" xfId="42097" xr:uid="{00000000-0005-0000-0000-00002BA50000}"/>
    <cellStyle name="Vírgula 30" xfId="43895" xr:uid="{00000000-0005-0000-0000-00002CA50000}"/>
    <cellStyle name="Vírgula 30 2" xfId="43906" xr:uid="{00000000-0005-0000-0000-00002DA50000}"/>
    <cellStyle name="Vírgula 31" xfId="41" xr:uid="{00000000-0005-0000-0000-00002EA50000}"/>
    <cellStyle name="Vírgula 32" xfId="3" xr:uid="{00000000-0005-0000-0000-00002FA50000}"/>
    <cellStyle name="Vírgula 33" xfId="43939" xr:uid="{00000000-0005-0000-0000-000030A50000}"/>
    <cellStyle name="Vírgula 34" xfId="43942" xr:uid="{00000000-0005-0000-0000-000031A50000}"/>
    <cellStyle name="Vírgula 35" xfId="43945" xr:uid="{00000000-0005-0000-0000-000032A50000}"/>
    <cellStyle name="Vírgula 36" xfId="43958" xr:uid="{00000000-0005-0000-0000-000033A50000}"/>
    <cellStyle name="Vírgula 37" xfId="44015" xr:uid="{00000000-0005-0000-0000-000034A50000}"/>
    <cellStyle name="Vírgula 38" xfId="44080" xr:uid="{744303B9-248B-4E74-885F-FB45DD9D3A26}"/>
    <cellStyle name="Vírgula 39" xfId="44082" xr:uid="{1B111FD9-F976-4E92-9523-78B370647E35}"/>
    <cellStyle name="Vírgula 4" xfId="17" xr:uid="{00000000-0005-0000-0000-000035A50000}"/>
    <cellStyle name="Vírgula 4 10" xfId="42099" xr:uid="{00000000-0005-0000-0000-000036A50000}"/>
    <cellStyle name="Vírgula 4 11" xfId="42098" xr:uid="{00000000-0005-0000-0000-000037A50000}"/>
    <cellStyle name="Vírgula 4 12" xfId="43932" xr:uid="{00000000-0005-0000-0000-000038A50000}"/>
    <cellStyle name="Vírgula 4 2" xfId="42100" xr:uid="{00000000-0005-0000-0000-000039A50000}"/>
    <cellStyle name="Vírgula 4 2 2" xfId="42101" xr:uid="{00000000-0005-0000-0000-00003AA50000}"/>
    <cellStyle name="Vírgula 4 2 2 2" xfId="42102" xr:uid="{00000000-0005-0000-0000-00003BA50000}"/>
    <cellStyle name="Vírgula 4 2 2 3" xfId="42103" xr:uid="{00000000-0005-0000-0000-00003CA50000}"/>
    <cellStyle name="Vírgula 4 2 2 4" xfId="42104" xr:uid="{00000000-0005-0000-0000-00003DA50000}"/>
    <cellStyle name="Vírgula 4 2 2 5" xfId="42105" xr:uid="{00000000-0005-0000-0000-00003EA50000}"/>
    <cellStyle name="Vírgula 4 2 3" xfId="42106" xr:uid="{00000000-0005-0000-0000-00003FA50000}"/>
    <cellStyle name="Vírgula 4 2 3 2" xfId="42107" xr:uid="{00000000-0005-0000-0000-000040A50000}"/>
    <cellStyle name="Vírgula 4 2 4" xfId="42108" xr:uid="{00000000-0005-0000-0000-000041A50000}"/>
    <cellStyle name="Vírgula 4 2 4 2" xfId="42109" xr:uid="{00000000-0005-0000-0000-000042A50000}"/>
    <cellStyle name="Vírgula 4 2 5" xfId="42110" xr:uid="{00000000-0005-0000-0000-000043A50000}"/>
    <cellStyle name="Vírgula 4 2 6" xfId="42111" xr:uid="{00000000-0005-0000-0000-000044A50000}"/>
    <cellStyle name="Vírgula 4 2 7" xfId="42112" xr:uid="{00000000-0005-0000-0000-000045A50000}"/>
    <cellStyle name="Vírgula 4 3" xfId="42113" xr:uid="{00000000-0005-0000-0000-000046A50000}"/>
    <cellStyle name="Vírgula 4 3 2" xfId="42114" xr:uid="{00000000-0005-0000-0000-000047A50000}"/>
    <cellStyle name="Vírgula 4 3 3" xfId="42115" xr:uid="{00000000-0005-0000-0000-000048A50000}"/>
    <cellStyle name="Vírgula 4 3 4" xfId="42116" xr:uid="{00000000-0005-0000-0000-000049A50000}"/>
    <cellStyle name="Vírgula 4 3 5" xfId="42117" xr:uid="{00000000-0005-0000-0000-00004AA50000}"/>
    <cellStyle name="Vírgula 4 3 6" xfId="42118" xr:uid="{00000000-0005-0000-0000-00004BA50000}"/>
    <cellStyle name="Vírgula 4 4" xfId="42119" xr:uid="{00000000-0005-0000-0000-00004CA50000}"/>
    <cellStyle name="Vírgula 4 4 2" xfId="42120" xr:uid="{00000000-0005-0000-0000-00004DA50000}"/>
    <cellStyle name="Vírgula 4 4 2 2" xfId="42121" xr:uid="{00000000-0005-0000-0000-00004EA50000}"/>
    <cellStyle name="Vírgula 4 4 2 2 2" xfId="42122" xr:uid="{00000000-0005-0000-0000-00004FA50000}"/>
    <cellStyle name="Vírgula 4 4 2 2 2 2" xfId="42123" xr:uid="{00000000-0005-0000-0000-000050A50000}"/>
    <cellStyle name="Vírgula 4 4 2 2 2 2 2" xfId="42124" xr:uid="{00000000-0005-0000-0000-000051A50000}"/>
    <cellStyle name="Vírgula 4 4 2 2 2 2 3" xfId="42125" xr:uid="{00000000-0005-0000-0000-000052A50000}"/>
    <cellStyle name="Vírgula 4 4 2 2 2 3" xfId="42126" xr:uid="{00000000-0005-0000-0000-000053A50000}"/>
    <cellStyle name="Vírgula 4 4 2 2 2 4" xfId="42127" xr:uid="{00000000-0005-0000-0000-000054A50000}"/>
    <cellStyle name="Vírgula 4 4 2 2 3" xfId="42128" xr:uid="{00000000-0005-0000-0000-000055A50000}"/>
    <cellStyle name="Vírgula 4 4 2 2 3 2" xfId="42129" xr:uid="{00000000-0005-0000-0000-000056A50000}"/>
    <cellStyle name="Vírgula 4 4 2 2 3 2 2" xfId="42130" xr:uid="{00000000-0005-0000-0000-000057A50000}"/>
    <cellStyle name="Vírgula 4 4 2 2 3 2 3" xfId="42131" xr:uid="{00000000-0005-0000-0000-000058A50000}"/>
    <cellStyle name="Vírgula 4 4 2 2 3 3" xfId="42132" xr:uid="{00000000-0005-0000-0000-000059A50000}"/>
    <cellStyle name="Vírgula 4 4 2 2 3 4" xfId="42133" xr:uid="{00000000-0005-0000-0000-00005AA50000}"/>
    <cellStyle name="Vírgula 4 4 2 2 4" xfId="42134" xr:uid="{00000000-0005-0000-0000-00005BA50000}"/>
    <cellStyle name="Vírgula 4 4 2 2 4 2" xfId="42135" xr:uid="{00000000-0005-0000-0000-00005CA50000}"/>
    <cellStyle name="Vírgula 4 4 2 2 4 2 2" xfId="42136" xr:uid="{00000000-0005-0000-0000-00005DA50000}"/>
    <cellStyle name="Vírgula 4 4 2 2 4 2 3" xfId="42137" xr:uid="{00000000-0005-0000-0000-00005EA50000}"/>
    <cellStyle name="Vírgula 4 4 2 2 4 3" xfId="42138" xr:uid="{00000000-0005-0000-0000-00005FA50000}"/>
    <cellStyle name="Vírgula 4 4 2 2 4 4" xfId="42139" xr:uid="{00000000-0005-0000-0000-000060A50000}"/>
    <cellStyle name="Vírgula 4 4 2 2 5" xfId="42140" xr:uid="{00000000-0005-0000-0000-000061A50000}"/>
    <cellStyle name="Vírgula 4 4 2 2 5 2" xfId="42141" xr:uid="{00000000-0005-0000-0000-000062A50000}"/>
    <cellStyle name="Vírgula 4 4 2 2 5 3" xfId="42142" xr:uid="{00000000-0005-0000-0000-000063A50000}"/>
    <cellStyle name="Vírgula 4 4 2 2 6" xfId="42143" xr:uid="{00000000-0005-0000-0000-000064A50000}"/>
    <cellStyle name="Vírgula 4 4 2 2 7" xfId="42144" xr:uid="{00000000-0005-0000-0000-000065A50000}"/>
    <cellStyle name="Vírgula 4 4 2 3" xfId="42145" xr:uid="{00000000-0005-0000-0000-000066A50000}"/>
    <cellStyle name="Vírgula 4 4 2 3 2" xfId="42146" xr:uid="{00000000-0005-0000-0000-000067A50000}"/>
    <cellStyle name="Vírgula 4 4 2 3 2 2" xfId="42147" xr:uid="{00000000-0005-0000-0000-000068A50000}"/>
    <cellStyle name="Vírgula 4 4 2 3 2 3" xfId="42148" xr:uid="{00000000-0005-0000-0000-000069A50000}"/>
    <cellStyle name="Vírgula 4 4 2 3 3" xfId="42149" xr:uid="{00000000-0005-0000-0000-00006AA50000}"/>
    <cellStyle name="Vírgula 4 4 2 3 4" xfId="42150" xr:uid="{00000000-0005-0000-0000-00006BA50000}"/>
    <cellStyle name="Vírgula 4 4 2 4" xfId="42151" xr:uid="{00000000-0005-0000-0000-00006CA50000}"/>
    <cellStyle name="Vírgula 4 4 2 4 2" xfId="42152" xr:uid="{00000000-0005-0000-0000-00006DA50000}"/>
    <cellStyle name="Vírgula 4 4 2 4 2 2" xfId="42153" xr:uid="{00000000-0005-0000-0000-00006EA50000}"/>
    <cellStyle name="Vírgula 4 4 2 4 2 3" xfId="42154" xr:uid="{00000000-0005-0000-0000-00006FA50000}"/>
    <cellStyle name="Vírgula 4 4 2 4 3" xfId="42155" xr:uid="{00000000-0005-0000-0000-000070A50000}"/>
    <cellStyle name="Vírgula 4 4 2 4 4" xfId="42156" xr:uid="{00000000-0005-0000-0000-000071A50000}"/>
    <cellStyle name="Vírgula 4 4 2 5" xfId="42157" xr:uid="{00000000-0005-0000-0000-000072A50000}"/>
    <cellStyle name="Vírgula 4 4 2 5 2" xfId="42158" xr:uid="{00000000-0005-0000-0000-000073A50000}"/>
    <cellStyle name="Vírgula 4 4 2 5 2 2" xfId="42159" xr:uid="{00000000-0005-0000-0000-000074A50000}"/>
    <cellStyle name="Vírgula 4 4 2 5 2 3" xfId="42160" xr:uid="{00000000-0005-0000-0000-000075A50000}"/>
    <cellStyle name="Vírgula 4 4 2 5 3" xfId="42161" xr:uid="{00000000-0005-0000-0000-000076A50000}"/>
    <cellStyle name="Vírgula 4 4 2 5 4" xfId="42162" xr:uid="{00000000-0005-0000-0000-000077A50000}"/>
    <cellStyle name="Vírgula 4 4 2 6" xfId="42163" xr:uid="{00000000-0005-0000-0000-000078A50000}"/>
    <cellStyle name="Vírgula 4 4 2 6 2" xfId="42164" xr:uid="{00000000-0005-0000-0000-000079A50000}"/>
    <cellStyle name="Vírgula 4 4 2 6 3" xfId="42165" xr:uid="{00000000-0005-0000-0000-00007AA50000}"/>
    <cellStyle name="Vírgula 4 4 2 7" xfId="42166" xr:uid="{00000000-0005-0000-0000-00007BA50000}"/>
    <cellStyle name="Vírgula 4 4 2 8" xfId="42167" xr:uid="{00000000-0005-0000-0000-00007CA50000}"/>
    <cellStyle name="Vírgula 4 4 2 9" xfId="42168" xr:uid="{00000000-0005-0000-0000-00007DA50000}"/>
    <cellStyle name="Vírgula 4 4 3" xfId="42169" xr:uid="{00000000-0005-0000-0000-00007EA50000}"/>
    <cellStyle name="Vírgula 4 4 3 2" xfId="42170" xr:uid="{00000000-0005-0000-0000-00007FA50000}"/>
    <cellStyle name="Vírgula 4 4 3 3" xfId="42171" xr:uid="{00000000-0005-0000-0000-000080A50000}"/>
    <cellStyle name="Vírgula 4 4 4" xfId="42172" xr:uid="{00000000-0005-0000-0000-000081A50000}"/>
    <cellStyle name="Vírgula 4 4 4 2" xfId="42173" xr:uid="{00000000-0005-0000-0000-000082A50000}"/>
    <cellStyle name="Vírgula 4 4 4 2 2" xfId="42174" xr:uid="{00000000-0005-0000-0000-000083A50000}"/>
    <cellStyle name="Vírgula 4 4 4 2 2 2" xfId="42175" xr:uid="{00000000-0005-0000-0000-000084A50000}"/>
    <cellStyle name="Vírgula 4 4 4 2 2 2 2" xfId="42176" xr:uid="{00000000-0005-0000-0000-000085A50000}"/>
    <cellStyle name="Vírgula 4 4 4 2 2 2 3" xfId="42177" xr:uid="{00000000-0005-0000-0000-000086A50000}"/>
    <cellStyle name="Vírgula 4 4 4 2 2 3" xfId="42178" xr:uid="{00000000-0005-0000-0000-000087A50000}"/>
    <cellStyle name="Vírgula 4 4 4 2 2 4" xfId="42179" xr:uid="{00000000-0005-0000-0000-000088A50000}"/>
    <cellStyle name="Vírgula 4 4 4 2 3" xfId="42180" xr:uid="{00000000-0005-0000-0000-000089A50000}"/>
    <cellStyle name="Vírgula 4 4 4 2 3 2" xfId="42181" xr:uid="{00000000-0005-0000-0000-00008AA50000}"/>
    <cellStyle name="Vírgula 4 4 4 2 3 2 2" xfId="42182" xr:uid="{00000000-0005-0000-0000-00008BA50000}"/>
    <cellStyle name="Vírgula 4 4 4 2 3 2 3" xfId="42183" xr:uid="{00000000-0005-0000-0000-00008CA50000}"/>
    <cellStyle name="Vírgula 4 4 4 2 3 3" xfId="42184" xr:uid="{00000000-0005-0000-0000-00008DA50000}"/>
    <cellStyle name="Vírgula 4 4 4 2 3 4" xfId="42185" xr:uid="{00000000-0005-0000-0000-00008EA50000}"/>
    <cellStyle name="Vírgula 4 4 4 2 4" xfId="42186" xr:uid="{00000000-0005-0000-0000-00008FA50000}"/>
    <cellStyle name="Vírgula 4 4 4 2 4 2" xfId="42187" xr:uid="{00000000-0005-0000-0000-000090A50000}"/>
    <cellStyle name="Vírgula 4 4 4 2 4 2 2" xfId="42188" xr:uid="{00000000-0005-0000-0000-000091A50000}"/>
    <cellStyle name="Vírgula 4 4 4 2 4 2 3" xfId="42189" xr:uid="{00000000-0005-0000-0000-000092A50000}"/>
    <cellStyle name="Vírgula 4 4 4 2 4 3" xfId="42190" xr:uid="{00000000-0005-0000-0000-000093A50000}"/>
    <cellStyle name="Vírgula 4 4 4 2 4 4" xfId="42191" xr:uid="{00000000-0005-0000-0000-000094A50000}"/>
    <cellStyle name="Vírgula 4 4 4 2 5" xfId="42192" xr:uid="{00000000-0005-0000-0000-000095A50000}"/>
    <cellStyle name="Vírgula 4 4 4 2 5 2" xfId="42193" xr:uid="{00000000-0005-0000-0000-000096A50000}"/>
    <cellStyle name="Vírgula 4 4 4 2 5 3" xfId="42194" xr:uid="{00000000-0005-0000-0000-000097A50000}"/>
    <cellStyle name="Vírgula 4 4 4 2 6" xfId="42195" xr:uid="{00000000-0005-0000-0000-000098A50000}"/>
    <cellStyle name="Vírgula 4 4 4 2 7" xfId="42196" xr:uid="{00000000-0005-0000-0000-000099A50000}"/>
    <cellStyle name="Vírgula 4 4 4 3" xfId="42197" xr:uid="{00000000-0005-0000-0000-00009AA50000}"/>
    <cellStyle name="Vírgula 4 4 4 3 2" xfId="42198" xr:uid="{00000000-0005-0000-0000-00009BA50000}"/>
    <cellStyle name="Vírgula 4 4 4 3 2 2" xfId="42199" xr:uid="{00000000-0005-0000-0000-00009CA50000}"/>
    <cellStyle name="Vírgula 4 4 4 3 2 3" xfId="42200" xr:uid="{00000000-0005-0000-0000-00009DA50000}"/>
    <cellStyle name="Vírgula 4 4 4 3 3" xfId="42201" xr:uid="{00000000-0005-0000-0000-00009EA50000}"/>
    <cellStyle name="Vírgula 4 4 4 3 4" xfId="42202" xr:uid="{00000000-0005-0000-0000-00009FA50000}"/>
    <cellStyle name="Vírgula 4 4 4 4" xfId="42203" xr:uid="{00000000-0005-0000-0000-0000A0A50000}"/>
    <cellStyle name="Vírgula 4 4 4 4 2" xfId="42204" xr:uid="{00000000-0005-0000-0000-0000A1A50000}"/>
    <cellStyle name="Vírgula 4 4 4 4 2 2" xfId="42205" xr:uid="{00000000-0005-0000-0000-0000A2A50000}"/>
    <cellStyle name="Vírgula 4 4 4 4 2 3" xfId="42206" xr:uid="{00000000-0005-0000-0000-0000A3A50000}"/>
    <cellStyle name="Vírgula 4 4 4 4 3" xfId="42207" xr:uid="{00000000-0005-0000-0000-0000A4A50000}"/>
    <cellStyle name="Vírgula 4 4 4 4 4" xfId="42208" xr:uid="{00000000-0005-0000-0000-0000A5A50000}"/>
    <cellStyle name="Vírgula 4 4 4 5" xfId="42209" xr:uid="{00000000-0005-0000-0000-0000A6A50000}"/>
    <cellStyle name="Vírgula 4 4 4 5 2" xfId="42210" xr:uid="{00000000-0005-0000-0000-0000A7A50000}"/>
    <cellStyle name="Vírgula 4 4 4 5 2 2" xfId="42211" xr:uid="{00000000-0005-0000-0000-0000A8A50000}"/>
    <cellStyle name="Vírgula 4 4 4 5 2 3" xfId="42212" xr:uid="{00000000-0005-0000-0000-0000A9A50000}"/>
    <cellStyle name="Vírgula 4 4 4 5 3" xfId="42213" xr:uid="{00000000-0005-0000-0000-0000AAA50000}"/>
    <cellStyle name="Vírgula 4 4 4 5 4" xfId="42214" xr:uid="{00000000-0005-0000-0000-0000ABA50000}"/>
    <cellStyle name="Vírgula 4 4 4 6" xfId="42215" xr:uid="{00000000-0005-0000-0000-0000ACA50000}"/>
    <cellStyle name="Vírgula 4 4 4 6 2" xfId="42216" xr:uid="{00000000-0005-0000-0000-0000ADA50000}"/>
    <cellStyle name="Vírgula 4 4 4 6 3" xfId="42217" xr:uid="{00000000-0005-0000-0000-0000AEA50000}"/>
    <cellStyle name="Vírgula 4 4 4 7" xfId="42218" xr:uid="{00000000-0005-0000-0000-0000AFA50000}"/>
    <cellStyle name="Vírgula 4 4 4 8" xfId="42219" xr:uid="{00000000-0005-0000-0000-0000B0A50000}"/>
    <cellStyle name="Vírgula 4 4 5" xfId="42220" xr:uid="{00000000-0005-0000-0000-0000B1A50000}"/>
    <cellStyle name="Vírgula 4 4 6" xfId="42221" xr:uid="{00000000-0005-0000-0000-0000B2A50000}"/>
    <cellStyle name="Vírgula 4 4 7" xfId="42222" xr:uid="{00000000-0005-0000-0000-0000B3A50000}"/>
    <cellStyle name="Vírgula 4 4 8" xfId="42223" xr:uid="{00000000-0005-0000-0000-0000B4A50000}"/>
    <cellStyle name="Vírgula 4 5" xfId="42224" xr:uid="{00000000-0005-0000-0000-0000B5A50000}"/>
    <cellStyle name="Vírgula 4 5 10" xfId="42225" xr:uid="{00000000-0005-0000-0000-0000B6A50000}"/>
    <cellStyle name="Vírgula 4 5 2" xfId="42226" xr:uid="{00000000-0005-0000-0000-0000B7A50000}"/>
    <cellStyle name="Vírgula 4 5 2 2" xfId="42227" xr:uid="{00000000-0005-0000-0000-0000B8A50000}"/>
    <cellStyle name="Vírgula 4 5 2 2 2" xfId="42228" xr:uid="{00000000-0005-0000-0000-0000B9A50000}"/>
    <cellStyle name="Vírgula 4 5 2 2 2 2" xfId="42229" xr:uid="{00000000-0005-0000-0000-0000BAA50000}"/>
    <cellStyle name="Vírgula 4 5 2 2 2 2 2" xfId="42230" xr:uid="{00000000-0005-0000-0000-0000BBA50000}"/>
    <cellStyle name="Vírgula 4 5 2 2 2 2 3" xfId="42231" xr:uid="{00000000-0005-0000-0000-0000BCA50000}"/>
    <cellStyle name="Vírgula 4 5 2 2 2 3" xfId="42232" xr:uid="{00000000-0005-0000-0000-0000BDA50000}"/>
    <cellStyle name="Vírgula 4 5 2 2 2 4" xfId="42233" xr:uid="{00000000-0005-0000-0000-0000BEA50000}"/>
    <cellStyle name="Vírgula 4 5 2 2 3" xfId="42234" xr:uid="{00000000-0005-0000-0000-0000BFA50000}"/>
    <cellStyle name="Vírgula 4 5 2 2 3 2" xfId="42235" xr:uid="{00000000-0005-0000-0000-0000C0A50000}"/>
    <cellStyle name="Vírgula 4 5 2 2 3 2 2" xfId="42236" xr:uid="{00000000-0005-0000-0000-0000C1A50000}"/>
    <cellStyle name="Vírgula 4 5 2 2 3 2 3" xfId="42237" xr:uid="{00000000-0005-0000-0000-0000C2A50000}"/>
    <cellStyle name="Vírgula 4 5 2 2 3 3" xfId="42238" xr:uid="{00000000-0005-0000-0000-0000C3A50000}"/>
    <cellStyle name="Vírgula 4 5 2 2 3 4" xfId="42239" xr:uid="{00000000-0005-0000-0000-0000C4A50000}"/>
    <cellStyle name="Vírgula 4 5 2 2 4" xfId="42240" xr:uid="{00000000-0005-0000-0000-0000C5A50000}"/>
    <cellStyle name="Vírgula 4 5 2 2 4 2" xfId="42241" xr:uid="{00000000-0005-0000-0000-0000C6A50000}"/>
    <cellStyle name="Vírgula 4 5 2 2 4 2 2" xfId="42242" xr:uid="{00000000-0005-0000-0000-0000C7A50000}"/>
    <cellStyle name="Vírgula 4 5 2 2 4 2 3" xfId="42243" xr:uid="{00000000-0005-0000-0000-0000C8A50000}"/>
    <cellStyle name="Vírgula 4 5 2 2 4 3" xfId="42244" xr:uid="{00000000-0005-0000-0000-0000C9A50000}"/>
    <cellStyle name="Vírgula 4 5 2 2 4 4" xfId="42245" xr:uid="{00000000-0005-0000-0000-0000CAA50000}"/>
    <cellStyle name="Vírgula 4 5 2 2 5" xfId="42246" xr:uid="{00000000-0005-0000-0000-0000CBA50000}"/>
    <cellStyle name="Vírgula 4 5 2 2 5 2" xfId="42247" xr:uid="{00000000-0005-0000-0000-0000CCA50000}"/>
    <cellStyle name="Vírgula 4 5 2 2 5 3" xfId="42248" xr:uid="{00000000-0005-0000-0000-0000CDA50000}"/>
    <cellStyle name="Vírgula 4 5 2 2 6" xfId="42249" xr:uid="{00000000-0005-0000-0000-0000CEA50000}"/>
    <cellStyle name="Vírgula 4 5 2 2 7" xfId="42250" xr:uid="{00000000-0005-0000-0000-0000CFA50000}"/>
    <cellStyle name="Vírgula 4 5 2 3" xfId="42251" xr:uid="{00000000-0005-0000-0000-0000D0A50000}"/>
    <cellStyle name="Vírgula 4 5 2 3 2" xfId="42252" xr:uid="{00000000-0005-0000-0000-0000D1A50000}"/>
    <cellStyle name="Vírgula 4 5 2 3 2 2" xfId="42253" xr:uid="{00000000-0005-0000-0000-0000D2A50000}"/>
    <cellStyle name="Vírgula 4 5 2 3 2 3" xfId="42254" xr:uid="{00000000-0005-0000-0000-0000D3A50000}"/>
    <cellStyle name="Vírgula 4 5 2 3 3" xfId="42255" xr:uid="{00000000-0005-0000-0000-0000D4A50000}"/>
    <cellStyle name="Vírgula 4 5 2 3 4" xfId="42256" xr:uid="{00000000-0005-0000-0000-0000D5A50000}"/>
    <cellStyle name="Vírgula 4 5 2 4" xfId="42257" xr:uid="{00000000-0005-0000-0000-0000D6A50000}"/>
    <cellStyle name="Vírgula 4 5 2 4 2" xfId="42258" xr:uid="{00000000-0005-0000-0000-0000D7A50000}"/>
    <cellStyle name="Vírgula 4 5 2 4 2 2" xfId="42259" xr:uid="{00000000-0005-0000-0000-0000D8A50000}"/>
    <cellStyle name="Vírgula 4 5 2 4 2 3" xfId="42260" xr:uid="{00000000-0005-0000-0000-0000D9A50000}"/>
    <cellStyle name="Vírgula 4 5 2 4 3" xfId="42261" xr:uid="{00000000-0005-0000-0000-0000DAA50000}"/>
    <cellStyle name="Vírgula 4 5 2 4 4" xfId="42262" xr:uid="{00000000-0005-0000-0000-0000DBA50000}"/>
    <cellStyle name="Vírgula 4 5 2 5" xfId="42263" xr:uid="{00000000-0005-0000-0000-0000DCA50000}"/>
    <cellStyle name="Vírgula 4 5 2 5 2" xfId="42264" xr:uid="{00000000-0005-0000-0000-0000DDA50000}"/>
    <cellStyle name="Vírgula 4 5 2 5 2 2" xfId="42265" xr:uid="{00000000-0005-0000-0000-0000DEA50000}"/>
    <cellStyle name="Vírgula 4 5 2 5 2 3" xfId="42266" xr:uid="{00000000-0005-0000-0000-0000DFA50000}"/>
    <cellStyle name="Vírgula 4 5 2 5 3" xfId="42267" xr:uid="{00000000-0005-0000-0000-0000E0A50000}"/>
    <cellStyle name="Vírgula 4 5 2 5 4" xfId="42268" xr:uid="{00000000-0005-0000-0000-0000E1A50000}"/>
    <cellStyle name="Vírgula 4 5 2 6" xfId="42269" xr:uid="{00000000-0005-0000-0000-0000E2A50000}"/>
    <cellStyle name="Vírgula 4 5 2 6 2" xfId="42270" xr:uid="{00000000-0005-0000-0000-0000E3A50000}"/>
    <cellStyle name="Vírgula 4 5 2 6 3" xfId="42271" xr:uid="{00000000-0005-0000-0000-0000E4A50000}"/>
    <cellStyle name="Vírgula 4 5 2 7" xfId="42272" xr:uid="{00000000-0005-0000-0000-0000E5A50000}"/>
    <cellStyle name="Vírgula 4 5 2 8" xfId="42273" xr:uid="{00000000-0005-0000-0000-0000E6A50000}"/>
    <cellStyle name="Vírgula 4 5 2 9" xfId="42274" xr:uid="{00000000-0005-0000-0000-0000E7A50000}"/>
    <cellStyle name="Vírgula 4 5 3" xfId="42275" xr:uid="{00000000-0005-0000-0000-0000E8A50000}"/>
    <cellStyle name="Vírgula 4 5 3 2" xfId="42276" xr:uid="{00000000-0005-0000-0000-0000E9A50000}"/>
    <cellStyle name="Vírgula 4 5 3 2 2" xfId="42277" xr:uid="{00000000-0005-0000-0000-0000EAA50000}"/>
    <cellStyle name="Vírgula 4 5 3 2 2 2" xfId="42278" xr:uid="{00000000-0005-0000-0000-0000EBA50000}"/>
    <cellStyle name="Vírgula 4 5 3 2 2 3" xfId="42279" xr:uid="{00000000-0005-0000-0000-0000ECA50000}"/>
    <cellStyle name="Vírgula 4 5 3 2 3" xfId="42280" xr:uid="{00000000-0005-0000-0000-0000EDA50000}"/>
    <cellStyle name="Vírgula 4 5 3 2 4" xfId="42281" xr:uid="{00000000-0005-0000-0000-0000EEA50000}"/>
    <cellStyle name="Vírgula 4 5 3 3" xfId="42282" xr:uid="{00000000-0005-0000-0000-0000EFA50000}"/>
    <cellStyle name="Vírgula 4 5 3 3 2" xfId="42283" xr:uid="{00000000-0005-0000-0000-0000F0A50000}"/>
    <cellStyle name="Vírgula 4 5 3 3 2 2" xfId="42284" xr:uid="{00000000-0005-0000-0000-0000F1A50000}"/>
    <cellStyle name="Vírgula 4 5 3 3 2 3" xfId="42285" xr:uid="{00000000-0005-0000-0000-0000F2A50000}"/>
    <cellStyle name="Vírgula 4 5 3 3 3" xfId="42286" xr:uid="{00000000-0005-0000-0000-0000F3A50000}"/>
    <cellStyle name="Vírgula 4 5 3 3 4" xfId="42287" xr:uid="{00000000-0005-0000-0000-0000F4A50000}"/>
    <cellStyle name="Vírgula 4 5 3 4" xfId="42288" xr:uid="{00000000-0005-0000-0000-0000F5A50000}"/>
    <cellStyle name="Vírgula 4 5 3 4 2" xfId="42289" xr:uid="{00000000-0005-0000-0000-0000F6A50000}"/>
    <cellStyle name="Vírgula 4 5 3 4 2 2" xfId="42290" xr:uid="{00000000-0005-0000-0000-0000F7A50000}"/>
    <cellStyle name="Vírgula 4 5 3 4 2 3" xfId="42291" xr:uid="{00000000-0005-0000-0000-0000F8A50000}"/>
    <cellStyle name="Vírgula 4 5 3 4 3" xfId="42292" xr:uid="{00000000-0005-0000-0000-0000F9A50000}"/>
    <cellStyle name="Vírgula 4 5 3 4 4" xfId="42293" xr:uid="{00000000-0005-0000-0000-0000FAA50000}"/>
    <cellStyle name="Vírgula 4 5 3 5" xfId="42294" xr:uid="{00000000-0005-0000-0000-0000FBA50000}"/>
    <cellStyle name="Vírgula 4 5 3 5 2" xfId="42295" xr:uid="{00000000-0005-0000-0000-0000FCA50000}"/>
    <cellStyle name="Vírgula 4 5 3 5 3" xfId="42296" xr:uid="{00000000-0005-0000-0000-0000FDA50000}"/>
    <cellStyle name="Vírgula 4 5 3 6" xfId="42297" xr:uid="{00000000-0005-0000-0000-0000FEA50000}"/>
    <cellStyle name="Vírgula 4 5 3 7" xfId="42298" xr:uid="{00000000-0005-0000-0000-0000FFA50000}"/>
    <cellStyle name="Vírgula 4 5 4" xfId="42299" xr:uid="{00000000-0005-0000-0000-000000A60000}"/>
    <cellStyle name="Vírgula 4 5 4 2" xfId="42300" xr:uid="{00000000-0005-0000-0000-000001A60000}"/>
    <cellStyle name="Vírgula 4 5 4 2 2" xfId="42301" xr:uid="{00000000-0005-0000-0000-000002A60000}"/>
    <cellStyle name="Vírgula 4 5 4 2 3" xfId="42302" xr:uid="{00000000-0005-0000-0000-000003A60000}"/>
    <cellStyle name="Vírgula 4 5 4 3" xfId="42303" xr:uid="{00000000-0005-0000-0000-000004A60000}"/>
    <cellStyle name="Vírgula 4 5 4 4" xfId="42304" xr:uid="{00000000-0005-0000-0000-000005A60000}"/>
    <cellStyle name="Vírgula 4 5 5" xfId="42305" xr:uid="{00000000-0005-0000-0000-000006A60000}"/>
    <cellStyle name="Vírgula 4 5 5 2" xfId="42306" xr:uid="{00000000-0005-0000-0000-000007A60000}"/>
    <cellStyle name="Vírgula 4 5 5 2 2" xfId="42307" xr:uid="{00000000-0005-0000-0000-000008A60000}"/>
    <cellStyle name="Vírgula 4 5 5 2 3" xfId="42308" xr:uid="{00000000-0005-0000-0000-000009A60000}"/>
    <cellStyle name="Vírgula 4 5 5 3" xfId="42309" xr:uid="{00000000-0005-0000-0000-00000AA60000}"/>
    <cellStyle name="Vírgula 4 5 5 4" xfId="42310" xr:uid="{00000000-0005-0000-0000-00000BA60000}"/>
    <cellStyle name="Vírgula 4 5 6" xfId="42311" xr:uid="{00000000-0005-0000-0000-00000CA60000}"/>
    <cellStyle name="Vírgula 4 5 6 2" xfId="42312" xr:uid="{00000000-0005-0000-0000-00000DA60000}"/>
    <cellStyle name="Vírgula 4 5 6 2 2" xfId="42313" xr:uid="{00000000-0005-0000-0000-00000EA60000}"/>
    <cellStyle name="Vírgula 4 5 6 2 3" xfId="42314" xr:uid="{00000000-0005-0000-0000-00000FA60000}"/>
    <cellStyle name="Vírgula 4 5 6 3" xfId="42315" xr:uid="{00000000-0005-0000-0000-000010A60000}"/>
    <cellStyle name="Vírgula 4 5 6 4" xfId="42316" xr:uid="{00000000-0005-0000-0000-000011A60000}"/>
    <cellStyle name="Vírgula 4 5 7" xfId="42317" xr:uid="{00000000-0005-0000-0000-000012A60000}"/>
    <cellStyle name="Vírgula 4 5 7 2" xfId="42318" xr:uid="{00000000-0005-0000-0000-000013A60000}"/>
    <cellStyle name="Vírgula 4 5 7 3" xfId="42319" xr:uid="{00000000-0005-0000-0000-000014A60000}"/>
    <cellStyle name="Vírgula 4 5 8" xfId="42320" xr:uid="{00000000-0005-0000-0000-000015A60000}"/>
    <cellStyle name="Vírgula 4 5 9" xfId="42321" xr:uid="{00000000-0005-0000-0000-000016A60000}"/>
    <cellStyle name="Vírgula 4 6" xfId="42322" xr:uid="{00000000-0005-0000-0000-000017A60000}"/>
    <cellStyle name="Vírgula 4 7" xfId="42323" xr:uid="{00000000-0005-0000-0000-000018A60000}"/>
    <cellStyle name="Vírgula 4 8" xfId="42324" xr:uid="{00000000-0005-0000-0000-000019A60000}"/>
    <cellStyle name="Vírgula 4 9" xfId="42325" xr:uid="{00000000-0005-0000-0000-00001AA60000}"/>
    <cellStyle name="Vírgula 5" xfId="42326" xr:uid="{00000000-0005-0000-0000-00001BA60000}"/>
    <cellStyle name="Vírgula 5 10" xfId="42327" xr:uid="{00000000-0005-0000-0000-00001CA60000}"/>
    <cellStyle name="Vírgula 5 10 2" xfId="42328" xr:uid="{00000000-0005-0000-0000-00001DA60000}"/>
    <cellStyle name="Vírgula 5 10 2 2" xfId="42329" xr:uid="{00000000-0005-0000-0000-00001EA60000}"/>
    <cellStyle name="Vírgula 5 10 2 2 2" xfId="42330" xr:uid="{00000000-0005-0000-0000-00001FA60000}"/>
    <cellStyle name="Vírgula 5 10 2 2 2 2" xfId="42331" xr:uid="{00000000-0005-0000-0000-000020A60000}"/>
    <cellStyle name="Vírgula 5 10 2 2 2 3" xfId="42332" xr:uid="{00000000-0005-0000-0000-000021A60000}"/>
    <cellStyle name="Vírgula 5 10 2 2 3" xfId="42333" xr:uid="{00000000-0005-0000-0000-000022A60000}"/>
    <cellStyle name="Vírgula 5 10 2 2 4" xfId="42334" xr:uid="{00000000-0005-0000-0000-000023A60000}"/>
    <cellStyle name="Vírgula 5 10 2 3" xfId="42335" xr:uid="{00000000-0005-0000-0000-000024A60000}"/>
    <cellStyle name="Vírgula 5 10 2 3 2" xfId="42336" xr:uid="{00000000-0005-0000-0000-000025A60000}"/>
    <cellStyle name="Vírgula 5 10 2 3 2 2" xfId="42337" xr:uid="{00000000-0005-0000-0000-000026A60000}"/>
    <cellStyle name="Vírgula 5 10 2 3 2 3" xfId="42338" xr:uid="{00000000-0005-0000-0000-000027A60000}"/>
    <cellStyle name="Vírgula 5 10 2 3 3" xfId="42339" xr:uid="{00000000-0005-0000-0000-000028A60000}"/>
    <cellStyle name="Vírgula 5 10 2 3 4" xfId="42340" xr:uid="{00000000-0005-0000-0000-000029A60000}"/>
    <cellStyle name="Vírgula 5 10 2 4" xfId="42341" xr:uid="{00000000-0005-0000-0000-00002AA60000}"/>
    <cellStyle name="Vírgula 5 10 2 4 2" xfId="42342" xr:uid="{00000000-0005-0000-0000-00002BA60000}"/>
    <cellStyle name="Vírgula 5 10 2 4 2 2" xfId="42343" xr:uid="{00000000-0005-0000-0000-00002CA60000}"/>
    <cellStyle name="Vírgula 5 10 2 4 2 3" xfId="42344" xr:uid="{00000000-0005-0000-0000-00002DA60000}"/>
    <cellStyle name="Vírgula 5 10 2 4 3" xfId="42345" xr:uid="{00000000-0005-0000-0000-00002EA60000}"/>
    <cellStyle name="Vírgula 5 10 2 4 4" xfId="42346" xr:uid="{00000000-0005-0000-0000-00002FA60000}"/>
    <cellStyle name="Vírgula 5 10 2 5" xfId="42347" xr:uid="{00000000-0005-0000-0000-000030A60000}"/>
    <cellStyle name="Vírgula 5 10 2 5 2" xfId="42348" xr:uid="{00000000-0005-0000-0000-000031A60000}"/>
    <cellStyle name="Vírgula 5 10 2 5 3" xfId="42349" xr:uid="{00000000-0005-0000-0000-000032A60000}"/>
    <cellStyle name="Vírgula 5 10 2 6" xfId="42350" xr:uid="{00000000-0005-0000-0000-000033A60000}"/>
    <cellStyle name="Vírgula 5 10 2 7" xfId="42351" xr:uid="{00000000-0005-0000-0000-000034A60000}"/>
    <cellStyle name="Vírgula 5 10 3" xfId="42352" xr:uid="{00000000-0005-0000-0000-000035A60000}"/>
    <cellStyle name="Vírgula 5 10 3 2" xfId="42353" xr:uid="{00000000-0005-0000-0000-000036A60000}"/>
    <cellStyle name="Vírgula 5 10 3 2 2" xfId="42354" xr:uid="{00000000-0005-0000-0000-000037A60000}"/>
    <cellStyle name="Vírgula 5 10 3 2 3" xfId="42355" xr:uid="{00000000-0005-0000-0000-000038A60000}"/>
    <cellStyle name="Vírgula 5 10 3 3" xfId="42356" xr:uid="{00000000-0005-0000-0000-000039A60000}"/>
    <cellStyle name="Vírgula 5 10 3 4" xfId="42357" xr:uid="{00000000-0005-0000-0000-00003AA60000}"/>
    <cellStyle name="Vírgula 5 10 4" xfId="42358" xr:uid="{00000000-0005-0000-0000-00003BA60000}"/>
    <cellStyle name="Vírgula 5 10 4 2" xfId="42359" xr:uid="{00000000-0005-0000-0000-00003CA60000}"/>
    <cellStyle name="Vírgula 5 10 4 2 2" xfId="42360" xr:uid="{00000000-0005-0000-0000-00003DA60000}"/>
    <cellStyle name="Vírgula 5 10 4 2 3" xfId="42361" xr:uid="{00000000-0005-0000-0000-00003EA60000}"/>
    <cellStyle name="Vírgula 5 10 4 3" xfId="42362" xr:uid="{00000000-0005-0000-0000-00003FA60000}"/>
    <cellStyle name="Vírgula 5 10 4 4" xfId="42363" xr:uid="{00000000-0005-0000-0000-000040A60000}"/>
    <cellStyle name="Vírgula 5 10 5" xfId="42364" xr:uid="{00000000-0005-0000-0000-000041A60000}"/>
    <cellStyle name="Vírgula 5 10 5 2" xfId="42365" xr:uid="{00000000-0005-0000-0000-000042A60000}"/>
    <cellStyle name="Vírgula 5 10 5 2 2" xfId="42366" xr:uid="{00000000-0005-0000-0000-000043A60000}"/>
    <cellStyle name="Vírgula 5 10 5 2 3" xfId="42367" xr:uid="{00000000-0005-0000-0000-000044A60000}"/>
    <cellStyle name="Vírgula 5 10 5 3" xfId="42368" xr:uid="{00000000-0005-0000-0000-000045A60000}"/>
    <cellStyle name="Vírgula 5 10 5 4" xfId="42369" xr:uid="{00000000-0005-0000-0000-000046A60000}"/>
    <cellStyle name="Vírgula 5 10 6" xfId="42370" xr:uid="{00000000-0005-0000-0000-000047A60000}"/>
    <cellStyle name="Vírgula 5 10 6 2" xfId="42371" xr:uid="{00000000-0005-0000-0000-000048A60000}"/>
    <cellStyle name="Vírgula 5 10 6 3" xfId="42372" xr:uid="{00000000-0005-0000-0000-000049A60000}"/>
    <cellStyle name="Vírgula 5 10 7" xfId="42373" xr:uid="{00000000-0005-0000-0000-00004AA60000}"/>
    <cellStyle name="Vírgula 5 10 8" xfId="42374" xr:uid="{00000000-0005-0000-0000-00004BA60000}"/>
    <cellStyle name="Vírgula 5 10 9" xfId="42375" xr:uid="{00000000-0005-0000-0000-00004CA60000}"/>
    <cellStyle name="Vírgula 5 11" xfId="42376" xr:uid="{00000000-0005-0000-0000-00004DA60000}"/>
    <cellStyle name="Vírgula 5 11 2" xfId="42377" xr:uid="{00000000-0005-0000-0000-00004EA60000}"/>
    <cellStyle name="Vírgula 5 11 2 2" xfId="42378" xr:uid="{00000000-0005-0000-0000-00004FA60000}"/>
    <cellStyle name="Vírgula 5 11 2 2 2" xfId="42379" xr:uid="{00000000-0005-0000-0000-000050A60000}"/>
    <cellStyle name="Vírgula 5 11 2 2 2 2" xfId="42380" xr:uid="{00000000-0005-0000-0000-000051A60000}"/>
    <cellStyle name="Vírgula 5 11 2 2 2 3" xfId="42381" xr:uid="{00000000-0005-0000-0000-000052A60000}"/>
    <cellStyle name="Vírgula 5 11 2 2 3" xfId="42382" xr:uid="{00000000-0005-0000-0000-000053A60000}"/>
    <cellStyle name="Vírgula 5 11 2 2 4" xfId="42383" xr:uid="{00000000-0005-0000-0000-000054A60000}"/>
    <cellStyle name="Vírgula 5 11 2 3" xfId="42384" xr:uid="{00000000-0005-0000-0000-000055A60000}"/>
    <cellStyle name="Vírgula 5 11 2 3 2" xfId="42385" xr:uid="{00000000-0005-0000-0000-000056A60000}"/>
    <cellStyle name="Vírgula 5 11 2 3 2 2" xfId="42386" xr:uid="{00000000-0005-0000-0000-000057A60000}"/>
    <cellStyle name="Vírgula 5 11 2 3 2 3" xfId="42387" xr:uid="{00000000-0005-0000-0000-000058A60000}"/>
    <cellStyle name="Vírgula 5 11 2 3 3" xfId="42388" xr:uid="{00000000-0005-0000-0000-000059A60000}"/>
    <cellStyle name="Vírgula 5 11 2 3 4" xfId="42389" xr:uid="{00000000-0005-0000-0000-00005AA60000}"/>
    <cellStyle name="Vírgula 5 11 2 4" xfId="42390" xr:uid="{00000000-0005-0000-0000-00005BA60000}"/>
    <cellStyle name="Vírgula 5 11 2 4 2" xfId="42391" xr:uid="{00000000-0005-0000-0000-00005CA60000}"/>
    <cellStyle name="Vírgula 5 11 2 4 2 2" xfId="42392" xr:uid="{00000000-0005-0000-0000-00005DA60000}"/>
    <cellStyle name="Vírgula 5 11 2 4 2 3" xfId="42393" xr:uid="{00000000-0005-0000-0000-00005EA60000}"/>
    <cellStyle name="Vírgula 5 11 2 4 3" xfId="42394" xr:uid="{00000000-0005-0000-0000-00005FA60000}"/>
    <cellStyle name="Vírgula 5 11 2 4 4" xfId="42395" xr:uid="{00000000-0005-0000-0000-000060A60000}"/>
    <cellStyle name="Vírgula 5 11 2 5" xfId="42396" xr:uid="{00000000-0005-0000-0000-000061A60000}"/>
    <cellStyle name="Vírgula 5 11 2 5 2" xfId="42397" xr:uid="{00000000-0005-0000-0000-000062A60000}"/>
    <cellStyle name="Vírgula 5 11 2 5 3" xfId="42398" xr:uid="{00000000-0005-0000-0000-000063A60000}"/>
    <cellStyle name="Vírgula 5 11 2 6" xfId="42399" xr:uid="{00000000-0005-0000-0000-000064A60000}"/>
    <cellStyle name="Vírgula 5 11 2 7" xfId="42400" xr:uid="{00000000-0005-0000-0000-000065A60000}"/>
    <cellStyle name="Vírgula 5 11 3" xfId="42401" xr:uid="{00000000-0005-0000-0000-000066A60000}"/>
    <cellStyle name="Vírgula 5 11 3 2" xfId="42402" xr:uid="{00000000-0005-0000-0000-000067A60000}"/>
    <cellStyle name="Vírgula 5 11 3 2 2" xfId="42403" xr:uid="{00000000-0005-0000-0000-000068A60000}"/>
    <cellStyle name="Vírgula 5 11 3 2 3" xfId="42404" xr:uid="{00000000-0005-0000-0000-000069A60000}"/>
    <cellStyle name="Vírgula 5 11 3 3" xfId="42405" xr:uid="{00000000-0005-0000-0000-00006AA60000}"/>
    <cellStyle name="Vírgula 5 11 3 4" xfId="42406" xr:uid="{00000000-0005-0000-0000-00006BA60000}"/>
    <cellStyle name="Vírgula 5 11 4" xfId="42407" xr:uid="{00000000-0005-0000-0000-00006CA60000}"/>
    <cellStyle name="Vírgula 5 11 4 2" xfId="42408" xr:uid="{00000000-0005-0000-0000-00006DA60000}"/>
    <cellStyle name="Vírgula 5 11 4 2 2" xfId="42409" xr:uid="{00000000-0005-0000-0000-00006EA60000}"/>
    <cellStyle name="Vírgula 5 11 4 2 3" xfId="42410" xr:uid="{00000000-0005-0000-0000-00006FA60000}"/>
    <cellStyle name="Vírgula 5 11 4 3" xfId="42411" xr:uid="{00000000-0005-0000-0000-000070A60000}"/>
    <cellStyle name="Vírgula 5 11 4 4" xfId="42412" xr:uid="{00000000-0005-0000-0000-000071A60000}"/>
    <cellStyle name="Vírgula 5 11 5" xfId="42413" xr:uid="{00000000-0005-0000-0000-000072A60000}"/>
    <cellStyle name="Vírgula 5 11 5 2" xfId="42414" xr:uid="{00000000-0005-0000-0000-000073A60000}"/>
    <cellStyle name="Vírgula 5 11 5 2 2" xfId="42415" xr:uid="{00000000-0005-0000-0000-000074A60000}"/>
    <cellStyle name="Vírgula 5 11 5 2 3" xfId="42416" xr:uid="{00000000-0005-0000-0000-000075A60000}"/>
    <cellStyle name="Vírgula 5 11 5 3" xfId="42417" xr:uid="{00000000-0005-0000-0000-000076A60000}"/>
    <cellStyle name="Vírgula 5 11 5 4" xfId="42418" xr:uid="{00000000-0005-0000-0000-000077A60000}"/>
    <cellStyle name="Vírgula 5 11 6" xfId="42419" xr:uid="{00000000-0005-0000-0000-000078A60000}"/>
    <cellStyle name="Vírgula 5 11 6 2" xfId="42420" xr:uid="{00000000-0005-0000-0000-000079A60000}"/>
    <cellStyle name="Vírgula 5 11 6 3" xfId="42421" xr:uid="{00000000-0005-0000-0000-00007AA60000}"/>
    <cellStyle name="Vírgula 5 11 7" xfId="42422" xr:uid="{00000000-0005-0000-0000-00007BA60000}"/>
    <cellStyle name="Vírgula 5 11 8" xfId="42423" xr:uid="{00000000-0005-0000-0000-00007CA60000}"/>
    <cellStyle name="Vírgula 5 11 9" xfId="42424" xr:uid="{00000000-0005-0000-0000-00007DA60000}"/>
    <cellStyle name="Vírgula 5 12" xfId="42425" xr:uid="{00000000-0005-0000-0000-00007EA60000}"/>
    <cellStyle name="Vírgula 5 12 2" xfId="42426" xr:uid="{00000000-0005-0000-0000-00007FA60000}"/>
    <cellStyle name="Vírgula 5 12 3" xfId="42427" xr:uid="{00000000-0005-0000-0000-000080A60000}"/>
    <cellStyle name="Vírgula 5 13" xfId="42428" xr:uid="{00000000-0005-0000-0000-000081A60000}"/>
    <cellStyle name="Vírgula 5 13 2" xfId="42429" xr:uid="{00000000-0005-0000-0000-000082A60000}"/>
    <cellStyle name="Vírgula 5 13 2 2" xfId="42430" xr:uid="{00000000-0005-0000-0000-000083A60000}"/>
    <cellStyle name="Vírgula 5 13 2 2 2" xfId="42431" xr:uid="{00000000-0005-0000-0000-000084A60000}"/>
    <cellStyle name="Vírgula 5 13 2 2 3" xfId="42432" xr:uid="{00000000-0005-0000-0000-000085A60000}"/>
    <cellStyle name="Vírgula 5 13 2 3" xfId="42433" xr:uid="{00000000-0005-0000-0000-000086A60000}"/>
    <cellStyle name="Vírgula 5 13 2 4" xfId="42434" xr:uid="{00000000-0005-0000-0000-000087A60000}"/>
    <cellStyle name="Vírgula 5 13 3" xfId="42435" xr:uid="{00000000-0005-0000-0000-000088A60000}"/>
    <cellStyle name="Vírgula 5 13 3 2" xfId="42436" xr:uid="{00000000-0005-0000-0000-000089A60000}"/>
    <cellStyle name="Vírgula 5 13 3 2 2" xfId="42437" xr:uid="{00000000-0005-0000-0000-00008AA60000}"/>
    <cellStyle name="Vírgula 5 13 3 2 3" xfId="42438" xr:uid="{00000000-0005-0000-0000-00008BA60000}"/>
    <cellStyle name="Vírgula 5 13 3 3" xfId="42439" xr:uid="{00000000-0005-0000-0000-00008CA60000}"/>
    <cellStyle name="Vírgula 5 13 3 4" xfId="42440" xr:uid="{00000000-0005-0000-0000-00008DA60000}"/>
    <cellStyle name="Vírgula 5 13 4" xfId="42441" xr:uid="{00000000-0005-0000-0000-00008EA60000}"/>
    <cellStyle name="Vírgula 5 13 4 2" xfId="42442" xr:uid="{00000000-0005-0000-0000-00008FA60000}"/>
    <cellStyle name="Vírgula 5 13 4 2 2" xfId="42443" xr:uid="{00000000-0005-0000-0000-000090A60000}"/>
    <cellStyle name="Vírgula 5 13 4 2 3" xfId="42444" xr:uid="{00000000-0005-0000-0000-000091A60000}"/>
    <cellStyle name="Vírgula 5 13 4 3" xfId="42445" xr:uid="{00000000-0005-0000-0000-000092A60000}"/>
    <cellStyle name="Vírgula 5 13 4 4" xfId="42446" xr:uid="{00000000-0005-0000-0000-000093A60000}"/>
    <cellStyle name="Vírgula 5 13 5" xfId="42447" xr:uid="{00000000-0005-0000-0000-000094A60000}"/>
    <cellStyle name="Vírgula 5 13 5 2" xfId="42448" xr:uid="{00000000-0005-0000-0000-000095A60000}"/>
    <cellStyle name="Vírgula 5 13 5 3" xfId="42449" xr:uid="{00000000-0005-0000-0000-000096A60000}"/>
    <cellStyle name="Vírgula 5 13 6" xfId="42450" xr:uid="{00000000-0005-0000-0000-000097A60000}"/>
    <cellStyle name="Vírgula 5 13 7" xfId="42451" xr:uid="{00000000-0005-0000-0000-000098A60000}"/>
    <cellStyle name="Vírgula 5 13 8" xfId="42452" xr:uid="{00000000-0005-0000-0000-000099A60000}"/>
    <cellStyle name="Vírgula 5 14" xfId="42453" xr:uid="{00000000-0005-0000-0000-00009AA60000}"/>
    <cellStyle name="Vírgula 5 14 2" xfId="42454" xr:uid="{00000000-0005-0000-0000-00009BA60000}"/>
    <cellStyle name="Vírgula 5 14 2 2" xfId="42455" xr:uid="{00000000-0005-0000-0000-00009CA60000}"/>
    <cellStyle name="Vírgula 5 14 2 2 2" xfId="42456" xr:uid="{00000000-0005-0000-0000-00009DA60000}"/>
    <cellStyle name="Vírgula 5 14 2 2 3" xfId="42457" xr:uid="{00000000-0005-0000-0000-00009EA60000}"/>
    <cellStyle name="Vírgula 5 14 2 3" xfId="42458" xr:uid="{00000000-0005-0000-0000-00009FA60000}"/>
    <cellStyle name="Vírgula 5 14 2 4" xfId="42459" xr:uid="{00000000-0005-0000-0000-0000A0A60000}"/>
    <cellStyle name="Vírgula 5 14 3" xfId="42460" xr:uid="{00000000-0005-0000-0000-0000A1A60000}"/>
    <cellStyle name="Vírgula 5 14 3 2" xfId="42461" xr:uid="{00000000-0005-0000-0000-0000A2A60000}"/>
    <cellStyle name="Vírgula 5 14 3 3" xfId="42462" xr:uid="{00000000-0005-0000-0000-0000A3A60000}"/>
    <cellStyle name="Vírgula 5 14 4" xfId="42463" xr:uid="{00000000-0005-0000-0000-0000A4A60000}"/>
    <cellStyle name="Vírgula 5 14 5" xfId="42464" xr:uid="{00000000-0005-0000-0000-0000A5A60000}"/>
    <cellStyle name="Vírgula 5 14 6" xfId="42465" xr:uid="{00000000-0005-0000-0000-0000A6A60000}"/>
    <cellStyle name="Vírgula 5 15" xfId="42466" xr:uid="{00000000-0005-0000-0000-0000A7A60000}"/>
    <cellStyle name="Vírgula 5 15 2" xfId="42467" xr:uid="{00000000-0005-0000-0000-0000A8A60000}"/>
    <cellStyle name="Vírgula 5 15 2 2" xfId="42468" xr:uid="{00000000-0005-0000-0000-0000A9A60000}"/>
    <cellStyle name="Vírgula 5 15 2 3" xfId="42469" xr:uid="{00000000-0005-0000-0000-0000AAA60000}"/>
    <cellStyle name="Vírgula 5 15 3" xfId="42470" xr:uid="{00000000-0005-0000-0000-0000ABA60000}"/>
    <cellStyle name="Vírgula 5 15 4" xfId="42471" xr:uid="{00000000-0005-0000-0000-0000ACA60000}"/>
    <cellStyle name="Vírgula 5 16" xfId="42472" xr:uid="{00000000-0005-0000-0000-0000ADA60000}"/>
    <cellStyle name="Vírgula 5 16 2" xfId="42473" xr:uid="{00000000-0005-0000-0000-0000AEA60000}"/>
    <cellStyle name="Vírgula 5 16 2 2" xfId="42474" xr:uid="{00000000-0005-0000-0000-0000AFA60000}"/>
    <cellStyle name="Vírgula 5 16 2 3" xfId="42475" xr:uid="{00000000-0005-0000-0000-0000B0A60000}"/>
    <cellStyle name="Vírgula 5 16 3" xfId="42476" xr:uid="{00000000-0005-0000-0000-0000B1A60000}"/>
    <cellStyle name="Vírgula 5 16 4" xfId="42477" xr:uid="{00000000-0005-0000-0000-0000B2A60000}"/>
    <cellStyle name="Vírgula 5 17" xfId="42478" xr:uid="{00000000-0005-0000-0000-0000B3A60000}"/>
    <cellStyle name="Vírgula 5 17 2" xfId="42479" xr:uid="{00000000-0005-0000-0000-0000B4A60000}"/>
    <cellStyle name="Vírgula 5 17 2 2" xfId="42480" xr:uid="{00000000-0005-0000-0000-0000B5A60000}"/>
    <cellStyle name="Vírgula 5 17 2 3" xfId="42481" xr:uid="{00000000-0005-0000-0000-0000B6A60000}"/>
    <cellStyle name="Vírgula 5 17 3" xfId="42482" xr:uid="{00000000-0005-0000-0000-0000B7A60000}"/>
    <cellStyle name="Vírgula 5 17 4" xfId="42483" xr:uid="{00000000-0005-0000-0000-0000B8A60000}"/>
    <cellStyle name="Vírgula 5 18" xfId="42484" xr:uid="{00000000-0005-0000-0000-0000B9A60000}"/>
    <cellStyle name="Vírgula 5 19" xfId="42485" xr:uid="{00000000-0005-0000-0000-0000BAA60000}"/>
    <cellStyle name="Vírgula 5 19 2" xfId="42486" xr:uid="{00000000-0005-0000-0000-0000BBA60000}"/>
    <cellStyle name="Vírgula 5 19 3" xfId="42487" xr:uid="{00000000-0005-0000-0000-0000BCA60000}"/>
    <cellStyle name="Vírgula 5 2" xfId="42488" xr:uid="{00000000-0005-0000-0000-0000BDA60000}"/>
    <cellStyle name="Vírgula 5 2 10" xfId="42489" xr:uid="{00000000-0005-0000-0000-0000BEA60000}"/>
    <cellStyle name="Vírgula 5 2 10 10" xfId="42490" xr:uid="{00000000-0005-0000-0000-0000BFA60000}"/>
    <cellStyle name="Vírgula 5 2 10 2" xfId="42491" xr:uid="{00000000-0005-0000-0000-0000C0A60000}"/>
    <cellStyle name="Vírgula 5 2 10 2 2" xfId="42492" xr:uid="{00000000-0005-0000-0000-0000C1A60000}"/>
    <cellStyle name="Vírgula 5 2 10 2 2 2" xfId="42493" xr:uid="{00000000-0005-0000-0000-0000C2A60000}"/>
    <cellStyle name="Vírgula 5 2 10 2 2 2 2" xfId="42494" xr:uid="{00000000-0005-0000-0000-0000C3A60000}"/>
    <cellStyle name="Vírgula 5 2 10 2 2 2 3" xfId="42495" xr:uid="{00000000-0005-0000-0000-0000C4A60000}"/>
    <cellStyle name="Vírgula 5 2 10 2 2 3" xfId="42496" xr:uid="{00000000-0005-0000-0000-0000C5A60000}"/>
    <cellStyle name="Vírgula 5 2 10 2 2 4" xfId="42497" xr:uid="{00000000-0005-0000-0000-0000C6A60000}"/>
    <cellStyle name="Vírgula 5 2 10 2 3" xfId="42498" xr:uid="{00000000-0005-0000-0000-0000C7A60000}"/>
    <cellStyle name="Vírgula 5 2 10 2 3 2" xfId="42499" xr:uid="{00000000-0005-0000-0000-0000C8A60000}"/>
    <cellStyle name="Vírgula 5 2 10 2 3 2 2" xfId="42500" xr:uid="{00000000-0005-0000-0000-0000C9A60000}"/>
    <cellStyle name="Vírgula 5 2 10 2 3 2 3" xfId="42501" xr:uid="{00000000-0005-0000-0000-0000CAA60000}"/>
    <cellStyle name="Vírgula 5 2 10 2 3 3" xfId="42502" xr:uid="{00000000-0005-0000-0000-0000CBA60000}"/>
    <cellStyle name="Vírgula 5 2 10 2 3 4" xfId="42503" xr:uid="{00000000-0005-0000-0000-0000CCA60000}"/>
    <cellStyle name="Vírgula 5 2 10 2 4" xfId="42504" xr:uid="{00000000-0005-0000-0000-0000CDA60000}"/>
    <cellStyle name="Vírgula 5 2 10 2 4 2" xfId="42505" xr:uid="{00000000-0005-0000-0000-0000CEA60000}"/>
    <cellStyle name="Vírgula 5 2 10 2 4 2 2" xfId="42506" xr:uid="{00000000-0005-0000-0000-0000CFA60000}"/>
    <cellStyle name="Vírgula 5 2 10 2 4 2 3" xfId="42507" xr:uid="{00000000-0005-0000-0000-0000D0A60000}"/>
    <cellStyle name="Vírgula 5 2 10 2 4 3" xfId="42508" xr:uid="{00000000-0005-0000-0000-0000D1A60000}"/>
    <cellStyle name="Vírgula 5 2 10 2 4 4" xfId="42509" xr:uid="{00000000-0005-0000-0000-0000D2A60000}"/>
    <cellStyle name="Vírgula 5 2 10 2 5" xfId="42510" xr:uid="{00000000-0005-0000-0000-0000D3A60000}"/>
    <cellStyle name="Vírgula 5 2 10 2 5 2" xfId="42511" xr:uid="{00000000-0005-0000-0000-0000D4A60000}"/>
    <cellStyle name="Vírgula 5 2 10 2 5 3" xfId="42512" xr:uid="{00000000-0005-0000-0000-0000D5A60000}"/>
    <cellStyle name="Vírgula 5 2 10 2 6" xfId="42513" xr:uid="{00000000-0005-0000-0000-0000D6A60000}"/>
    <cellStyle name="Vírgula 5 2 10 2 7" xfId="42514" xr:uid="{00000000-0005-0000-0000-0000D7A60000}"/>
    <cellStyle name="Vírgula 5 2 10 3" xfId="42515" xr:uid="{00000000-0005-0000-0000-0000D8A60000}"/>
    <cellStyle name="Vírgula 5 2 10 3 2" xfId="42516" xr:uid="{00000000-0005-0000-0000-0000D9A60000}"/>
    <cellStyle name="Vírgula 5 2 10 3 2 2" xfId="42517" xr:uid="{00000000-0005-0000-0000-0000DAA60000}"/>
    <cellStyle name="Vírgula 5 2 10 3 2 3" xfId="42518" xr:uid="{00000000-0005-0000-0000-0000DBA60000}"/>
    <cellStyle name="Vírgula 5 2 10 3 3" xfId="42519" xr:uid="{00000000-0005-0000-0000-0000DCA60000}"/>
    <cellStyle name="Vírgula 5 2 10 3 4" xfId="42520" xr:uid="{00000000-0005-0000-0000-0000DDA60000}"/>
    <cellStyle name="Vírgula 5 2 10 4" xfId="42521" xr:uid="{00000000-0005-0000-0000-0000DEA60000}"/>
    <cellStyle name="Vírgula 5 2 10 4 2" xfId="42522" xr:uid="{00000000-0005-0000-0000-0000DFA60000}"/>
    <cellStyle name="Vírgula 5 2 10 4 2 2" xfId="42523" xr:uid="{00000000-0005-0000-0000-0000E0A60000}"/>
    <cellStyle name="Vírgula 5 2 10 4 2 3" xfId="42524" xr:uid="{00000000-0005-0000-0000-0000E1A60000}"/>
    <cellStyle name="Vírgula 5 2 10 4 3" xfId="42525" xr:uid="{00000000-0005-0000-0000-0000E2A60000}"/>
    <cellStyle name="Vírgula 5 2 10 4 4" xfId="42526" xr:uid="{00000000-0005-0000-0000-0000E3A60000}"/>
    <cellStyle name="Vírgula 5 2 10 5" xfId="42527" xr:uid="{00000000-0005-0000-0000-0000E4A60000}"/>
    <cellStyle name="Vírgula 5 2 10 5 2" xfId="42528" xr:uid="{00000000-0005-0000-0000-0000E5A60000}"/>
    <cellStyle name="Vírgula 5 2 10 5 2 2" xfId="42529" xr:uid="{00000000-0005-0000-0000-0000E6A60000}"/>
    <cellStyle name="Vírgula 5 2 10 5 2 3" xfId="42530" xr:uid="{00000000-0005-0000-0000-0000E7A60000}"/>
    <cellStyle name="Vírgula 5 2 10 5 3" xfId="42531" xr:uid="{00000000-0005-0000-0000-0000E8A60000}"/>
    <cellStyle name="Vírgula 5 2 10 5 4" xfId="42532" xr:uid="{00000000-0005-0000-0000-0000E9A60000}"/>
    <cellStyle name="Vírgula 5 2 10 6" xfId="42533" xr:uid="{00000000-0005-0000-0000-0000EAA60000}"/>
    <cellStyle name="Vírgula 5 2 10 6 2" xfId="42534" xr:uid="{00000000-0005-0000-0000-0000EBA60000}"/>
    <cellStyle name="Vírgula 5 2 10 6 3" xfId="42535" xr:uid="{00000000-0005-0000-0000-0000ECA60000}"/>
    <cellStyle name="Vírgula 5 2 10 7" xfId="42536" xr:uid="{00000000-0005-0000-0000-0000EDA60000}"/>
    <cellStyle name="Vírgula 5 2 10 8" xfId="42537" xr:uid="{00000000-0005-0000-0000-0000EEA60000}"/>
    <cellStyle name="Vírgula 5 2 10 9" xfId="42538" xr:uid="{00000000-0005-0000-0000-0000EFA60000}"/>
    <cellStyle name="Vírgula 5 2 11" xfId="42539" xr:uid="{00000000-0005-0000-0000-0000F0A60000}"/>
    <cellStyle name="Vírgula 5 2 11 2" xfId="42540" xr:uid="{00000000-0005-0000-0000-0000F1A60000}"/>
    <cellStyle name="Vírgula 5 2 11 2 2" xfId="42541" xr:uid="{00000000-0005-0000-0000-0000F2A60000}"/>
    <cellStyle name="Vírgula 5 2 11 2 2 2" xfId="42542" xr:uid="{00000000-0005-0000-0000-0000F3A60000}"/>
    <cellStyle name="Vírgula 5 2 11 2 2 3" xfId="42543" xr:uid="{00000000-0005-0000-0000-0000F4A60000}"/>
    <cellStyle name="Vírgula 5 2 11 2 3" xfId="42544" xr:uid="{00000000-0005-0000-0000-0000F5A60000}"/>
    <cellStyle name="Vírgula 5 2 11 2 4" xfId="42545" xr:uid="{00000000-0005-0000-0000-0000F6A60000}"/>
    <cellStyle name="Vírgula 5 2 11 3" xfId="42546" xr:uid="{00000000-0005-0000-0000-0000F7A60000}"/>
    <cellStyle name="Vírgula 5 2 11 3 2" xfId="42547" xr:uid="{00000000-0005-0000-0000-0000F8A60000}"/>
    <cellStyle name="Vírgula 5 2 11 3 2 2" xfId="42548" xr:uid="{00000000-0005-0000-0000-0000F9A60000}"/>
    <cellStyle name="Vírgula 5 2 11 3 2 3" xfId="42549" xr:uid="{00000000-0005-0000-0000-0000FAA60000}"/>
    <cellStyle name="Vírgula 5 2 11 3 3" xfId="42550" xr:uid="{00000000-0005-0000-0000-0000FBA60000}"/>
    <cellStyle name="Vírgula 5 2 11 3 4" xfId="42551" xr:uid="{00000000-0005-0000-0000-0000FCA60000}"/>
    <cellStyle name="Vírgula 5 2 11 4" xfId="42552" xr:uid="{00000000-0005-0000-0000-0000FDA60000}"/>
    <cellStyle name="Vírgula 5 2 11 4 2" xfId="42553" xr:uid="{00000000-0005-0000-0000-0000FEA60000}"/>
    <cellStyle name="Vírgula 5 2 11 4 2 2" xfId="42554" xr:uid="{00000000-0005-0000-0000-0000FFA60000}"/>
    <cellStyle name="Vírgula 5 2 11 4 2 3" xfId="42555" xr:uid="{00000000-0005-0000-0000-000000A70000}"/>
    <cellStyle name="Vírgula 5 2 11 4 3" xfId="42556" xr:uid="{00000000-0005-0000-0000-000001A70000}"/>
    <cellStyle name="Vírgula 5 2 11 4 4" xfId="42557" xr:uid="{00000000-0005-0000-0000-000002A70000}"/>
    <cellStyle name="Vírgula 5 2 11 5" xfId="42558" xr:uid="{00000000-0005-0000-0000-000003A70000}"/>
    <cellStyle name="Vírgula 5 2 11 5 2" xfId="42559" xr:uid="{00000000-0005-0000-0000-000004A70000}"/>
    <cellStyle name="Vírgula 5 2 11 5 3" xfId="42560" xr:uid="{00000000-0005-0000-0000-000005A70000}"/>
    <cellStyle name="Vírgula 5 2 11 6" xfId="42561" xr:uid="{00000000-0005-0000-0000-000006A70000}"/>
    <cellStyle name="Vírgula 5 2 11 7" xfId="42562" xr:uid="{00000000-0005-0000-0000-000007A70000}"/>
    <cellStyle name="Vírgula 5 2 11 8" xfId="42563" xr:uid="{00000000-0005-0000-0000-000008A70000}"/>
    <cellStyle name="Vírgula 5 2 11 9" xfId="42564" xr:uid="{00000000-0005-0000-0000-000009A70000}"/>
    <cellStyle name="Vírgula 5 2 12" xfId="42565" xr:uid="{00000000-0005-0000-0000-00000AA70000}"/>
    <cellStyle name="Vírgula 5 2 12 2" xfId="42566" xr:uid="{00000000-0005-0000-0000-00000BA70000}"/>
    <cellStyle name="Vírgula 5 2 12 2 2" xfId="42567" xr:uid="{00000000-0005-0000-0000-00000CA70000}"/>
    <cellStyle name="Vírgula 5 2 12 2 3" xfId="42568" xr:uid="{00000000-0005-0000-0000-00000DA70000}"/>
    <cellStyle name="Vírgula 5 2 12 3" xfId="42569" xr:uid="{00000000-0005-0000-0000-00000EA70000}"/>
    <cellStyle name="Vírgula 5 2 12 4" xfId="42570" xr:uid="{00000000-0005-0000-0000-00000FA70000}"/>
    <cellStyle name="Vírgula 5 2 13" xfId="42571" xr:uid="{00000000-0005-0000-0000-000010A70000}"/>
    <cellStyle name="Vírgula 5 2 13 2" xfId="42572" xr:uid="{00000000-0005-0000-0000-000011A70000}"/>
    <cellStyle name="Vírgula 5 2 13 2 2" xfId="42573" xr:uid="{00000000-0005-0000-0000-000012A70000}"/>
    <cellStyle name="Vírgula 5 2 13 2 3" xfId="42574" xr:uid="{00000000-0005-0000-0000-000013A70000}"/>
    <cellStyle name="Vírgula 5 2 13 3" xfId="42575" xr:uid="{00000000-0005-0000-0000-000014A70000}"/>
    <cellStyle name="Vírgula 5 2 13 4" xfId="42576" xr:uid="{00000000-0005-0000-0000-000015A70000}"/>
    <cellStyle name="Vírgula 5 2 14" xfId="42577" xr:uid="{00000000-0005-0000-0000-000016A70000}"/>
    <cellStyle name="Vírgula 5 2 14 2" xfId="42578" xr:uid="{00000000-0005-0000-0000-000017A70000}"/>
    <cellStyle name="Vírgula 5 2 14 2 2" xfId="42579" xr:uid="{00000000-0005-0000-0000-000018A70000}"/>
    <cellStyle name="Vírgula 5 2 14 2 3" xfId="42580" xr:uid="{00000000-0005-0000-0000-000019A70000}"/>
    <cellStyle name="Vírgula 5 2 14 3" xfId="42581" xr:uid="{00000000-0005-0000-0000-00001AA70000}"/>
    <cellStyle name="Vírgula 5 2 14 4" xfId="42582" xr:uid="{00000000-0005-0000-0000-00001BA70000}"/>
    <cellStyle name="Vírgula 5 2 15" xfId="42583" xr:uid="{00000000-0005-0000-0000-00001CA70000}"/>
    <cellStyle name="Vírgula 5 2 15 2" xfId="42584" xr:uid="{00000000-0005-0000-0000-00001DA70000}"/>
    <cellStyle name="Vírgula 5 2 15 3" xfId="42585" xr:uid="{00000000-0005-0000-0000-00001EA70000}"/>
    <cellStyle name="Vírgula 5 2 16" xfId="42586" xr:uid="{00000000-0005-0000-0000-00001FA70000}"/>
    <cellStyle name="Vírgula 5 2 17" xfId="42587" xr:uid="{00000000-0005-0000-0000-000020A70000}"/>
    <cellStyle name="Vírgula 5 2 18" xfId="42588" xr:uid="{00000000-0005-0000-0000-000021A70000}"/>
    <cellStyle name="Vírgula 5 2 19" xfId="42589" xr:uid="{00000000-0005-0000-0000-000022A70000}"/>
    <cellStyle name="Vírgula 5 2 2" xfId="42590" xr:uid="{00000000-0005-0000-0000-000023A70000}"/>
    <cellStyle name="Vírgula 5 2 2 10" xfId="42591" xr:uid="{00000000-0005-0000-0000-000024A70000}"/>
    <cellStyle name="Vírgula 5 2 2 11" xfId="42592" xr:uid="{00000000-0005-0000-0000-000025A70000}"/>
    <cellStyle name="Vírgula 5 2 2 12" xfId="42593" xr:uid="{00000000-0005-0000-0000-000026A70000}"/>
    <cellStyle name="Vírgula 5 2 2 13" xfId="42594" xr:uid="{00000000-0005-0000-0000-000027A70000}"/>
    <cellStyle name="Vírgula 5 2 2 2" xfId="42595" xr:uid="{00000000-0005-0000-0000-000028A70000}"/>
    <cellStyle name="Vírgula 5 2 2 2 10" xfId="42596" xr:uid="{00000000-0005-0000-0000-000029A70000}"/>
    <cellStyle name="Vírgula 5 2 2 2 2" xfId="42597" xr:uid="{00000000-0005-0000-0000-00002AA70000}"/>
    <cellStyle name="Vírgula 5 2 2 2 2 2" xfId="42598" xr:uid="{00000000-0005-0000-0000-00002BA70000}"/>
    <cellStyle name="Vírgula 5 2 2 2 2 2 2" xfId="42599" xr:uid="{00000000-0005-0000-0000-00002CA70000}"/>
    <cellStyle name="Vírgula 5 2 2 2 2 2 2 2" xfId="42600" xr:uid="{00000000-0005-0000-0000-00002DA70000}"/>
    <cellStyle name="Vírgula 5 2 2 2 2 2 2 2 2" xfId="42601" xr:uid="{00000000-0005-0000-0000-00002EA70000}"/>
    <cellStyle name="Vírgula 5 2 2 2 2 2 2 2 3" xfId="42602" xr:uid="{00000000-0005-0000-0000-00002FA70000}"/>
    <cellStyle name="Vírgula 5 2 2 2 2 2 2 3" xfId="42603" xr:uid="{00000000-0005-0000-0000-000030A70000}"/>
    <cellStyle name="Vírgula 5 2 2 2 2 2 2 4" xfId="42604" xr:uid="{00000000-0005-0000-0000-000031A70000}"/>
    <cellStyle name="Vírgula 5 2 2 2 2 2 3" xfId="42605" xr:uid="{00000000-0005-0000-0000-000032A70000}"/>
    <cellStyle name="Vírgula 5 2 2 2 2 2 3 2" xfId="42606" xr:uid="{00000000-0005-0000-0000-000033A70000}"/>
    <cellStyle name="Vírgula 5 2 2 2 2 2 3 2 2" xfId="42607" xr:uid="{00000000-0005-0000-0000-000034A70000}"/>
    <cellStyle name="Vírgula 5 2 2 2 2 2 3 2 3" xfId="42608" xr:uid="{00000000-0005-0000-0000-000035A70000}"/>
    <cellStyle name="Vírgula 5 2 2 2 2 2 3 3" xfId="42609" xr:uid="{00000000-0005-0000-0000-000036A70000}"/>
    <cellStyle name="Vírgula 5 2 2 2 2 2 3 4" xfId="42610" xr:uid="{00000000-0005-0000-0000-000037A70000}"/>
    <cellStyle name="Vírgula 5 2 2 2 2 2 4" xfId="42611" xr:uid="{00000000-0005-0000-0000-000038A70000}"/>
    <cellStyle name="Vírgula 5 2 2 2 2 2 4 2" xfId="42612" xr:uid="{00000000-0005-0000-0000-000039A70000}"/>
    <cellStyle name="Vírgula 5 2 2 2 2 2 4 2 2" xfId="42613" xr:uid="{00000000-0005-0000-0000-00003AA70000}"/>
    <cellStyle name="Vírgula 5 2 2 2 2 2 4 2 3" xfId="42614" xr:uid="{00000000-0005-0000-0000-00003BA70000}"/>
    <cellStyle name="Vírgula 5 2 2 2 2 2 4 3" xfId="42615" xr:uid="{00000000-0005-0000-0000-00003CA70000}"/>
    <cellStyle name="Vírgula 5 2 2 2 2 2 4 4" xfId="42616" xr:uid="{00000000-0005-0000-0000-00003DA70000}"/>
    <cellStyle name="Vírgula 5 2 2 2 2 2 5" xfId="42617" xr:uid="{00000000-0005-0000-0000-00003EA70000}"/>
    <cellStyle name="Vírgula 5 2 2 2 2 2 5 2" xfId="42618" xr:uid="{00000000-0005-0000-0000-00003FA70000}"/>
    <cellStyle name="Vírgula 5 2 2 2 2 2 5 3" xfId="42619" xr:uid="{00000000-0005-0000-0000-000040A70000}"/>
    <cellStyle name="Vírgula 5 2 2 2 2 2 6" xfId="42620" xr:uid="{00000000-0005-0000-0000-000041A70000}"/>
    <cellStyle name="Vírgula 5 2 2 2 2 2 7" xfId="42621" xr:uid="{00000000-0005-0000-0000-000042A70000}"/>
    <cellStyle name="Vírgula 5 2 2 2 2 3" xfId="42622" xr:uid="{00000000-0005-0000-0000-000043A70000}"/>
    <cellStyle name="Vírgula 5 2 2 2 2 3 2" xfId="42623" xr:uid="{00000000-0005-0000-0000-000044A70000}"/>
    <cellStyle name="Vírgula 5 2 2 2 2 3 2 2" xfId="42624" xr:uid="{00000000-0005-0000-0000-000045A70000}"/>
    <cellStyle name="Vírgula 5 2 2 2 2 3 2 3" xfId="42625" xr:uid="{00000000-0005-0000-0000-000046A70000}"/>
    <cellStyle name="Vírgula 5 2 2 2 2 3 3" xfId="42626" xr:uid="{00000000-0005-0000-0000-000047A70000}"/>
    <cellStyle name="Vírgula 5 2 2 2 2 3 4" xfId="42627" xr:uid="{00000000-0005-0000-0000-000048A70000}"/>
    <cellStyle name="Vírgula 5 2 2 2 2 4" xfId="42628" xr:uid="{00000000-0005-0000-0000-000049A70000}"/>
    <cellStyle name="Vírgula 5 2 2 2 2 4 2" xfId="42629" xr:uid="{00000000-0005-0000-0000-00004AA70000}"/>
    <cellStyle name="Vírgula 5 2 2 2 2 4 2 2" xfId="42630" xr:uid="{00000000-0005-0000-0000-00004BA70000}"/>
    <cellStyle name="Vírgula 5 2 2 2 2 4 2 3" xfId="42631" xr:uid="{00000000-0005-0000-0000-00004CA70000}"/>
    <cellStyle name="Vírgula 5 2 2 2 2 4 3" xfId="42632" xr:uid="{00000000-0005-0000-0000-00004DA70000}"/>
    <cellStyle name="Vírgula 5 2 2 2 2 4 4" xfId="42633" xr:uid="{00000000-0005-0000-0000-00004EA70000}"/>
    <cellStyle name="Vírgula 5 2 2 2 2 5" xfId="42634" xr:uid="{00000000-0005-0000-0000-00004FA70000}"/>
    <cellStyle name="Vírgula 5 2 2 2 2 5 2" xfId="42635" xr:uid="{00000000-0005-0000-0000-000050A70000}"/>
    <cellStyle name="Vírgula 5 2 2 2 2 5 2 2" xfId="42636" xr:uid="{00000000-0005-0000-0000-000051A70000}"/>
    <cellStyle name="Vírgula 5 2 2 2 2 5 2 3" xfId="42637" xr:uid="{00000000-0005-0000-0000-000052A70000}"/>
    <cellStyle name="Vírgula 5 2 2 2 2 5 3" xfId="42638" xr:uid="{00000000-0005-0000-0000-000053A70000}"/>
    <cellStyle name="Vírgula 5 2 2 2 2 5 4" xfId="42639" xr:uid="{00000000-0005-0000-0000-000054A70000}"/>
    <cellStyle name="Vírgula 5 2 2 2 2 6" xfId="42640" xr:uid="{00000000-0005-0000-0000-000055A70000}"/>
    <cellStyle name="Vírgula 5 2 2 2 2 6 2" xfId="42641" xr:uid="{00000000-0005-0000-0000-000056A70000}"/>
    <cellStyle name="Vírgula 5 2 2 2 2 6 3" xfId="42642" xr:uid="{00000000-0005-0000-0000-000057A70000}"/>
    <cellStyle name="Vírgula 5 2 2 2 2 7" xfId="42643" xr:uid="{00000000-0005-0000-0000-000058A70000}"/>
    <cellStyle name="Vírgula 5 2 2 2 2 8" xfId="42644" xr:uid="{00000000-0005-0000-0000-000059A70000}"/>
    <cellStyle name="Vírgula 5 2 2 2 2 9" xfId="42645" xr:uid="{00000000-0005-0000-0000-00005AA70000}"/>
    <cellStyle name="Vírgula 5 2 2 2 3" xfId="42646" xr:uid="{00000000-0005-0000-0000-00005BA70000}"/>
    <cellStyle name="Vírgula 5 2 2 2 3 2" xfId="42647" xr:uid="{00000000-0005-0000-0000-00005CA70000}"/>
    <cellStyle name="Vírgula 5 2 2 2 3 2 2" xfId="42648" xr:uid="{00000000-0005-0000-0000-00005DA70000}"/>
    <cellStyle name="Vírgula 5 2 2 2 3 2 2 2" xfId="42649" xr:uid="{00000000-0005-0000-0000-00005EA70000}"/>
    <cellStyle name="Vírgula 5 2 2 2 3 2 2 3" xfId="42650" xr:uid="{00000000-0005-0000-0000-00005FA70000}"/>
    <cellStyle name="Vírgula 5 2 2 2 3 2 3" xfId="42651" xr:uid="{00000000-0005-0000-0000-000060A70000}"/>
    <cellStyle name="Vírgula 5 2 2 2 3 2 4" xfId="42652" xr:uid="{00000000-0005-0000-0000-000061A70000}"/>
    <cellStyle name="Vírgula 5 2 2 2 3 3" xfId="42653" xr:uid="{00000000-0005-0000-0000-000062A70000}"/>
    <cellStyle name="Vírgula 5 2 2 2 3 3 2" xfId="42654" xr:uid="{00000000-0005-0000-0000-000063A70000}"/>
    <cellStyle name="Vírgula 5 2 2 2 3 3 2 2" xfId="42655" xr:uid="{00000000-0005-0000-0000-000064A70000}"/>
    <cellStyle name="Vírgula 5 2 2 2 3 3 2 3" xfId="42656" xr:uid="{00000000-0005-0000-0000-000065A70000}"/>
    <cellStyle name="Vírgula 5 2 2 2 3 3 3" xfId="42657" xr:uid="{00000000-0005-0000-0000-000066A70000}"/>
    <cellStyle name="Vírgula 5 2 2 2 3 3 4" xfId="42658" xr:uid="{00000000-0005-0000-0000-000067A70000}"/>
    <cellStyle name="Vírgula 5 2 2 2 3 4" xfId="42659" xr:uid="{00000000-0005-0000-0000-000068A70000}"/>
    <cellStyle name="Vírgula 5 2 2 2 3 4 2" xfId="42660" xr:uid="{00000000-0005-0000-0000-000069A70000}"/>
    <cellStyle name="Vírgula 5 2 2 2 3 4 2 2" xfId="42661" xr:uid="{00000000-0005-0000-0000-00006AA70000}"/>
    <cellStyle name="Vírgula 5 2 2 2 3 4 2 3" xfId="42662" xr:uid="{00000000-0005-0000-0000-00006BA70000}"/>
    <cellStyle name="Vírgula 5 2 2 2 3 4 3" xfId="42663" xr:uid="{00000000-0005-0000-0000-00006CA70000}"/>
    <cellStyle name="Vírgula 5 2 2 2 3 4 4" xfId="42664" xr:uid="{00000000-0005-0000-0000-00006DA70000}"/>
    <cellStyle name="Vírgula 5 2 2 2 3 5" xfId="42665" xr:uid="{00000000-0005-0000-0000-00006EA70000}"/>
    <cellStyle name="Vírgula 5 2 2 2 3 5 2" xfId="42666" xr:uid="{00000000-0005-0000-0000-00006FA70000}"/>
    <cellStyle name="Vírgula 5 2 2 2 3 5 3" xfId="42667" xr:uid="{00000000-0005-0000-0000-000070A70000}"/>
    <cellStyle name="Vírgula 5 2 2 2 3 6" xfId="42668" xr:uid="{00000000-0005-0000-0000-000071A70000}"/>
    <cellStyle name="Vírgula 5 2 2 2 3 7" xfId="42669" xr:uid="{00000000-0005-0000-0000-000072A70000}"/>
    <cellStyle name="Vírgula 5 2 2 2 4" xfId="42670" xr:uid="{00000000-0005-0000-0000-000073A70000}"/>
    <cellStyle name="Vírgula 5 2 2 2 4 2" xfId="42671" xr:uid="{00000000-0005-0000-0000-000074A70000}"/>
    <cellStyle name="Vírgula 5 2 2 2 4 2 2" xfId="42672" xr:uid="{00000000-0005-0000-0000-000075A70000}"/>
    <cellStyle name="Vírgula 5 2 2 2 4 2 3" xfId="42673" xr:uid="{00000000-0005-0000-0000-000076A70000}"/>
    <cellStyle name="Vírgula 5 2 2 2 4 3" xfId="42674" xr:uid="{00000000-0005-0000-0000-000077A70000}"/>
    <cellStyle name="Vírgula 5 2 2 2 4 4" xfId="42675" xr:uid="{00000000-0005-0000-0000-000078A70000}"/>
    <cellStyle name="Vírgula 5 2 2 2 5" xfId="42676" xr:uid="{00000000-0005-0000-0000-000079A70000}"/>
    <cellStyle name="Vírgula 5 2 2 2 5 2" xfId="42677" xr:uid="{00000000-0005-0000-0000-00007AA70000}"/>
    <cellStyle name="Vírgula 5 2 2 2 5 2 2" xfId="42678" xr:uid="{00000000-0005-0000-0000-00007BA70000}"/>
    <cellStyle name="Vírgula 5 2 2 2 5 2 3" xfId="42679" xr:uid="{00000000-0005-0000-0000-00007CA70000}"/>
    <cellStyle name="Vírgula 5 2 2 2 5 3" xfId="42680" xr:uid="{00000000-0005-0000-0000-00007DA70000}"/>
    <cellStyle name="Vírgula 5 2 2 2 5 4" xfId="42681" xr:uid="{00000000-0005-0000-0000-00007EA70000}"/>
    <cellStyle name="Vírgula 5 2 2 2 6" xfId="42682" xr:uid="{00000000-0005-0000-0000-00007FA70000}"/>
    <cellStyle name="Vírgula 5 2 2 2 6 2" xfId="42683" xr:uid="{00000000-0005-0000-0000-000080A70000}"/>
    <cellStyle name="Vírgula 5 2 2 2 6 2 2" xfId="42684" xr:uid="{00000000-0005-0000-0000-000081A70000}"/>
    <cellStyle name="Vírgula 5 2 2 2 6 2 3" xfId="42685" xr:uid="{00000000-0005-0000-0000-000082A70000}"/>
    <cellStyle name="Vírgula 5 2 2 2 6 3" xfId="42686" xr:uid="{00000000-0005-0000-0000-000083A70000}"/>
    <cellStyle name="Vírgula 5 2 2 2 6 4" xfId="42687" xr:uid="{00000000-0005-0000-0000-000084A70000}"/>
    <cellStyle name="Vírgula 5 2 2 2 7" xfId="42688" xr:uid="{00000000-0005-0000-0000-000085A70000}"/>
    <cellStyle name="Vírgula 5 2 2 2 7 2" xfId="42689" xr:uid="{00000000-0005-0000-0000-000086A70000}"/>
    <cellStyle name="Vírgula 5 2 2 2 7 3" xfId="42690" xr:uid="{00000000-0005-0000-0000-000087A70000}"/>
    <cellStyle name="Vírgula 5 2 2 2 8" xfId="42691" xr:uid="{00000000-0005-0000-0000-000088A70000}"/>
    <cellStyle name="Vírgula 5 2 2 2 9" xfId="42692" xr:uid="{00000000-0005-0000-0000-000089A70000}"/>
    <cellStyle name="Vírgula 5 2 2 3" xfId="42693" xr:uid="{00000000-0005-0000-0000-00008AA70000}"/>
    <cellStyle name="Vírgula 5 2 2 3 10" xfId="42694" xr:uid="{00000000-0005-0000-0000-00008BA70000}"/>
    <cellStyle name="Vírgula 5 2 2 3 2" xfId="42695" xr:uid="{00000000-0005-0000-0000-00008CA70000}"/>
    <cellStyle name="Vírgula 5 2 2 3 2 2" xfId="42696" xr:uid="{00000000-0005-0000-0000-00008DA70000}"/>
    <cellStyle name="Vírgula 5 2 2 3 2 2 2" xfId="42697" xr:uid="{00000000-0005-0000-0000-00008EA70000}"/>
    <cellStyle name="Vírgula 5 2 2 3 2 2 2 2" xfId="42698" xr:uid="{00000000-0005-0000-0000-00008FA70000}"/>
    <cellStyle name="Vírgula 5 2 2 3 2 2 2 3" xfId="42699" xr:uid="{00000000-0005-0000-0000-000090A70000}"/>
    <cellStyle name="Vírgula 5 2 2 3 2 2 3" xfId="42700" xr:uid="{00000000-0005-0000-0000-000091A70000}"/>
    <cellStyle name="Vírgula 5 2 2 3 2 2 4" xfId="42701" xr:uid="{00000000-0005-0000-0000-000092A70000}"/>
    <cellStyle name="Vírgula 5 2 2 3 2 3" xfId="42702" xr:uid="{00000000-0005-0000-0000-000093A70000}"/>
    <cellStyle name="Vírgula 5 2 2 3 2 3 2" xfId="42703" xr:uid="{00000000-0005-0000-0000-000094A70000}"/>
    <cellStyle name="Vírgula 5 2 2 3 2 3 2 2" xfId="42704" xr:uid="{00000000-0005-0000-0000-000095A70000}"/>
    <cellStyle name="Vírgula 5 2 2 3 2 3 2 3" xfId="42705" xr:uid="{00000000-0005-0000-0000-000096A70000}"/>
    <cellStyle name="Vírgula 5 2 2 3 2 3 3" xfId="42706" xr:uid="{00000000-0005-0000-0000-000097A70000}"/>
    <cellStyle name="Vírgula 5 2 2 3 2 3 4" xfId="42707" xr:uid="{00000000-0005-0000-0000-000098A70000}"/>
    <cellStyle name="Vírgula 5 2 2 3 2 4" xfId="42708" xr:uid="{00000000-0005-0000-0000-000099A70000}"/>
    <cellStyle name="Vírgula 5 2 2 3 2 4 2" xfId="42709" xr:uid="{00000000-0005-0000-0000-00009AA70000}"/>
    <cellStyle name="Vírgula 5 2 2 3 2 4 2 2" xfId="42710" xr:uid="{00000000-0005-0000-0000-00009BA70000}"/>
    <cellStyle name="Vírgula 5 2 2 3 2 4 2 3" xfId="42711" xr:uid="{00000000-0005-0000-0000-00009CA70000}"/>
    <cellStyle name="Vírgula 5 2 2 3 2 4 3" xfId="42712" xr:uid="{00000000-0005-0000-0000-00009DA70000}"/>
    <cellStyle name="Vírgula 5 2 2 3 2 4 4" xfId="42713" xr:uid="{00000000-0005-0000-0000-00009EA70000}"/>
    <cellStyle name="Vírgula 5 2 2 3 2 5" xfId="42714" xr:uid="{00000000-0005-0000-0000-00009FA70000}"/>
    <cellStyle name="Vírgula 5 2 2 3 2 5 2" xfId="42715" xr:uid="{00000000-0005-0000-0000-0000A0A70000}"/>
    <cellStyle name="Vírgula 5 2 2 3 2 5 3" xfId="42716" xr:uid="{00000000-0005-0000-0000-0000A1A70000}"/>
    <cellStyle name="Vírgula 5 2 2 3 2 6" xfId="42717" xr:uid="{00000000-0005-0000-0000-0000A2A70000}"/>
    <cellStyle name="Vírgula 5 2 2 3 2 7" xfId="42718" xr:uid="{00000000-0005-0000-0000-0000A3A70000}"/>
    <cellStyle name="Vírgula 5 2 2 3 3" xfId="42719" xr:uid="{00000000-0005-0000-0000-0000A4A70000}"/>
    <cellStyle name="Vírgula 5 2 2 3 4" xfId="42720" xr:uid="{00000000-0005-0000-0000-0000A5A70000}"/>
    <cellStyle name="Vírgula 5 2 2 3 4 2" xfId="42721" xr:uid="{00000000-0005-0000-0000-0000A6A70000}"/>
    <cellStyle name="Vírgula 5 2 2 3 4 2 2" xfId="42722" xr:uid="{00000000-0005-0000-0000-0000A7A70000}"/>
    <cellStyle name="Vírgula 5 2 2 3 4 2 3" xfId="42723" xr:uid="{00000000-0005-0000-0000-0000A8A70000}"/>
    <cellStyle name="Vírgula 5 2 2 3 4 3" xfId="42724" xr:uid="{00000000-0005-0000-0000-0000A9A70000}"/>
    <cellStyle name="Vírgula 5 2 2 3 4 4" xfId="42725" xr:uid="{00000000-0005-0000-0000-0000AAA70000}"/>
    <cellStyle name="Vírgula 5 2 2 3 5" xfId="42726" xr:uid="{00000000-0005-0000-0000-0000ABA70000}"/>
    <cellStyle name="Vírgula 5 2 2 3 5 2" xfId="42727" xr:uid="{00000000-0005-0000-0000-0000ACA70000}"/>
    <cellStyle name="Vírgula 5 2 2 3 5 2 2" xfId="42728" xr:uid="{00000000-0005-0000-0000-0000ADA70000}"/>
    <cellStyle name="Vírgula 5 2 2 3 5 2 3" xfId="42729" xr:uid="{00000000-0005-0000-0000-0000AEA70000}"/>
    <cellStyle name="Vírgula 5 2 2 3 5 3" xfId="42730" xr:uid="{00000000-0005-0000-0000-0000AFA70000}"/>
    <cellStyle name="Vírgula 5 2 2 3 5 4" xfId="42731" xr:uid="{00000000-0005-0000-0000-0000B0A70000}"/>
    <cellStyle name="Vírgula 5 2 2 3 6" xfId="42732" xr:uid="{00000000-0005-0000-0000-0000B1A70000}"/>
    <cellStyle name="Vírgula 5 2 2 3 6 2" xfId="42733" xr:uid="{00000000-0005-0000-0000-0000B2A70000}"/>
    <cellStyle name="Vírgula 5 2 2 3 6 2 2" xfId="42734" xr:uid="{00000000-0005-0000-0000-0000B3A70000}"/>
    <cellStyle name="Vírgula 5 2 2 3 6 2 3" xfId="42735" xr:uid="{00000000-0005-0000-0000-0000B4A70000}"/>
    <cellStyle name="Vírgula 5 2 2 3 6 3" xfId="42736" xr:uid="{00000000-0005-0000-0000-0000B5A70000}"/>
    <cellStyle name="Vírgula 5 2 2 3 6 4" xfId="42737" xr:uid="{00000000-0005-0000-0000-0000B6A70000}"/>
    <cellStyle name="Vírgula 5 2 2 3 7" xfId="42738" xr:uid="{00000000-0005-0000-0000-0000B7A70000}"/>
    <cellStyle name="Vírgula 5 2 2 3 7 2" xfId="42739" xr:uid="{00000000-0005-0000-0000-0000B8A70000}"/>
    <cellStyle name="Vírgula 5 2 2 3 7 3" xfId="42740" xr:uid="{00000000-0005-0000-0000-0000B9A70000}"/>
    <cellStyle name="Vírgula 5 2 2 3 8" xfId="42741" xr:uid="{00000000-0005-0000-0000-0000BAA70000}"/>
    <cellStyle name="Vírgula 5 2 2 3 9" xfId="42742" xr:uid="{00000000-0005-0000-0000-0000BBA70000}"/>
    <cellStyle name="Vírgula 5 2 2 4" xfId="42743" xr:uid="{00000000-0005-0000-0000-0000BCA70000}"/>
    <cellStyle name="Vírgula 5 2 2 4 2" xfId="42744" xr:uid="{00000000-0005-0000-0000-0000BDA70000}"/>
    <cellStyle name="Vírgula 5 2 2 4 2 2" xfId="42745" xr:uid="{00000000-0005-0000-0000-0000BEA70000}"/>
    <cellStyle name="Vírgula 5 2 2 4 2 2 2" xfId="42746" xr:uid="{00000000-0005-0000-0000-0000BFA70000}"/>
    <cellStyle name="Vírgula 5 2 2 4 2 2 2 2" xfId="42747" xr:uid="{00000000-0005-0000-0000-0000C0A70000}"/>
    <cellStyle name="Vírgula 5 2 2 4 2 2 2 3" xfId="42748" xr:uid="{00000000-0005-0000-0000-0000C1A70000}"/>
    <cellStyle name="Vírgula 5 2 2 4 2 2 3" xfId="42749" xr:uid="{00000000-0005-0000-0000-0000C2A70000}"/>
    <cellStyle name="Vírgula 5 2 2 4 2 2 4" xfId="42750" xr:uid="{00000000-0005-0000-0000-0000C3A70000}"/>
    <cellStyle name="Vírgula 5 2 2 4 2 3" xfId="42751" xr:uid="{00000000-0005-0000-0000-0000C4A70000}"/>
    <cellStyle name="Vírgula 5 2 2 4 2 3 2" xfId="42752" xr:uid="{00000000-0005-0000-0000-0000C5A70000}"/>
    <cellStyle name="Vírgula 5 2 2 4 2 3 2 2" xfId="42753" xr:uid="{00000000-0005-0000-0000-0000C6A70000}"/>
    <cellStyle name="Vírgula 5 2 2 4 2 3 2 3" xfId="42754" xr:uid="{00000000-0005-0000-0000-0000C7A70000}"/>
    <cellStyle name="Vírgula 5 2 2 4 2 3 3" xfId="42755" xr:uid="{00000000-0005-0000-0000-0000C8A70000}"/>
    <cellStyle name="Vírgula 5 2 2 4 2 3 4" xfId="42756" xr:uid="{00000000-0005-0000-0000-0000C9A70000}"/>
    <cellStyle name="Vírgula 5 2 2 4 2 4" xfId="42757" xr:uid="{00000000-0005-0000-0000-0000CAA70000}"/>
    <cellStyle name="Vírgula 5 2 2 4 2 4 2" xfId="42758" xr:uid="{00000000-0005-0000-0000-0000CBA70000}"/>
    <cellStyle name="Vírgula 5 2 2 4 2 4 2 2" xfId="42759" xr:uid="{00000000-0005-0000-0000-0000CCA70000}"/>
    <cellStyle name="Vírgula 5 2 2 4 2 4 2 3" xfId="42760" xr:uid="{00000000-0005-0000-0000-0000CDA70000}"/>
    <cellStyle name="Vírgula 5 2 2 4 2 4 3" xfId="42761" xr:uid="{00000000-0005-0000-0000-0000CEA70000}"/>
    <cellStyle name="Vírgula 5 2 2 4 2 4 4" xfId="42762" xr:uid="{00000000-0005-0000-0000-0000CFA70000}"/>
    <cellStyle name="Vírgula 5 2 2 4 2 5" xfId="42763" xr:uid="{00000000-0005-0000-0000-0000D0A70000}"/>
    <cellStyle name="Vírgula 5 2 2 4 2 5 2" xfId="42764" xr:uid="{00000000-0005-0000-0000-0000D1A70000}"/>
    <cellStyle name="Vírgula 5 2 2 4 2 5 3" xfId="42765" xr:uid="{00000000-0005-0000-0000-0000D2A70000}"/>
    <cellStyle name="Vírgula 5 2 2 4 2 6" xfId="42766" xr:uid="{00000000-0005-0000-0000-0000D3A70000}"/>
    <cellStyle name="Vírgula 5 2 2 4 2 7" xfId="42767" xr:uid="{00000000-0005-0000-0000-0000D4A70000}"/>
    <cellStyle name="Vírgula 5 2 2 4 2 8" xfId="42768" xr:uid="{00000000-0005-0000-0000-0000D5A70000}"/>
    <cellStyle name="Vírgula 5 2 2 4 3" xfId="42769" xr:uid="{00000000-0005-0000-0000-0000D6A70000}"/>
    <cellStyle name="Vírgula 5 2 2 4 3 2" xfId="42770" xr:uid="{00000000-0005-0000-0000-0000D7A70000}"/>
    <cellStyle name="Vírgula 5 2 2 4 3 2 2" xfId="42771" xr:uid="{00000000-0005-0000-0000-0000D8A70000}"/>
    <cellStyle name="Vírgula 5 2 2 4 3 2 3" xfId="42772" xr:uid="{00000000-0005-0000-0000-0000D9A70000}"/>
    <cellStyle name="Vírgula 5 2 2 4 3 3" xfId="42773" xr:uid="{00000000-0005-0000-0000-0000DAA70000}"/>
    <cellStyle name="Vírgula 5 2 2 4 3 4" xfId="42774" xr:uid="{00000000-0005-0000-0000-0000DBA70000}"/>
    <cellStyle name="Vírgula 5 2 2 4 4" xfId="42775" xr:uid="{00000000-0005-0000-0000-0000DCA70000}"/>
    <cellStyle name="Vírgula 5 2 2 4 4 2" xfId="42776" xr:uid="{00000000-0005-0000-0000-0000DDA70000}"/>
    <cellStyle name="Vírgula 5 2 2 4 4 2 2" xfId="42777" xr:uid="{00000000-0005-0000-0000-0000DEA70000}"/>
    <cellStyle name="Vírgula 5 2 2 4 4 2 3" xfId="42778" xr:uid="{00000000-0005-0000-0000-0000DFA70000}"/>
    <cellStyle name="Vírgula 5 2 2 4 4 3" xfId="42779" xr:uid="{00000000-0005-0000-0000-0000E0A70000}"/>
    <cellStyle name="Vírgula 5 2 2 4 4 4" xfId="42780" xr:uid="{00000000-0005-0000-0000-0000E1A70000}"/>
    <cellStyle name="Vírgula 5 2 2 4 5" xfId="42781" xr:uid="{00000000-0005-0000-0000-0000E2A70000}"/>
    <cellStyle name="Vírgula 5 2 2 4 5 2" xfId="42782" xr:uid="{00000000-0005-0000-0000-0000E3A70000}"/>
    <cellStyle name="Vírgula 5 2 2 4 5 2 2" xfId="42783" xr:uid="{00000000-0005-0000-0000-0000E4A70000}"/>
    <cellStyle name="Vírgula 5 2 2 4 5 2 3" xfId="42784" xr:uid="{00000000-0005-0000-0000-0000E5A70000}"/>
    <cellStyle name="Vírgula 5 2 2 4 5 3" xfId="42785" xr:uid="{00000000-0005-0000-0000-0000E6A70000}"/>
    <cellStyle name="Vírgula 5 2 2 4 5 4" xfId="42786" xr:uid="{00000000-0005-0000-0000-0000E7A70000}"/>
    <cellStyle name="Vírgula 5 2 2 4 6" xfId="42787" xr:uid="{00000000-0005-0000-0000-0000E8A70000}"/>
    <cellStyle name="Vírgula 5 2 2 4 6 2" xfId="42788" xr:uid="{00000000-0005-0000-0000-0000E9A70000}"/>
    <cellStyle name="Vírgula 5 2 2 4 6 3" xfId="42789" xr:uid="{00000000-0005-0000-0000-0000EAA70000}"/>
    <cellStyle name="Vírgula 5 2 2 4 7" xfId="42790" xr:uid="{00000000-0005-0000-0000-0000EBA70000}"/>
    <cellStyle name="Vírgula 5 2 2 4 8" xfId="42791" xr:uid="{00000000-0005-0000-0000-0000ECA70000}"/>
    <cellStyle name="Vírgula 5 2 2 4 9" xfId="42792" xr:uid="{00000000-0005-0000-0000-0000EDA70000}"/>
    <cellStyle name="Vírgula 5 2 2 5" xfId="42793" xr:uid="{00000000-0005-0000-0000-0000EEA70000}"/>
    <cellStyle name="Vírgula 5 2 2 5 2" xfId="42794" xr:uid="{00000000-0005-0000-0000-0000EFA70000}"/>
    <cellStyle name="Vírgula 5 2 2 5 2 2" xfId="42795" xr:uid="{00000000-0005-0000-0000-0000F0A70000}"/>
    <cellStyle name="Vírgula 5 2 2 5 2 2 2" xfId="42796" xr:uid="{00000000-0005-0000-0000-0000F1A70000}"/>
    <cellStyle name="Vírgula 5 2 2 5 2 2 3" xfId="42797" xr:uid="{00000000-0005-0000-0000-0000F2A70000}"/>
    <cellStyle name="Vírgula 5 2 2 5 2 3" xfId="42798" xr:uid="{00000000-0005-0000-0000-0000F3A70000}"/>
    <cellStyle name="Vírgula 5 2 2 5 2 4" xfId="42799" xr:uid="{00000000-0005-0000-0000-0000F4A70000}"/>
    <cellStyle name="Vírgula 5 2 2 5 3" xfId="42800" xr:uid="{00000000-0005-0000-0000-0000F5A70000}"/>
    <cellStyle name="Vírgula 5 2 2 5 3 2" xfId="42801" xr:uid="{00000000-0005-0000-0000-0000F6A70000}"/>
    <cellStyle name="Vírgula 5 2 2 5 3 2 2" xfId="42802" xr:uid="{00000000-0005-0000-0000-0000F7A70000}"/>
    <cellStyle name="Vírgula 5 2 2 5 3 2 3" xfId="42803" xr:uid="{00000000-0005-0000-0000-0000F8A70000}"/>
    <cellStyle name="Vírgula 5 2 2 5 3 3" xfId="42804" xr:uid="{00000000-0005-0000-0000-0000F9A70000}"/>
    <cellStyle name="Vírgula 5 2 2 5 3 4" xfId="42805" xr:uid="{00000000-0005-0000-0000-0000FAA70000}"/>
    <cellStyle name="Vírgula 5 2 2 5 4" xfId="42806" xr:uid="{00000000-0005-0000-0000-0000FBA70000}"/>
    <cellStyle name="Vírgula 5 2 2 5 4 2" xfId="42807" xr:uid="{00000000-0005-0000-0000-0000FCA70000}"/>
    <cellStyle name="Vírgula 5 2 2 5 4 2 2" xfId="42808" xr:uid="{00000000-0005-0000-0000-0000FDA70000}"/>
    <cellStyle name="Vírgula 5 2 2 5 4 2 3" xfId="42809" xr:uid="{00000000-0005-0000-0000-0000FEA70000}"/>
    <cellStyle name="Vírgula 5 2 2 5 4 3" xfId="42810" xr:uid="{00000000-0005-0000-0000-0000FFA70000}"/>
    <cellStyle name="Vírgula 5 2 2 5 4 4" xfId="42811" xr:uid="{00000000-0005-0000-0000-000000A80000}"/>
    <cellStyle name="Vírgula 5 2 2 5 5" xfId="42812" xr:uid="{00000000-0005-0000-0000-000001A80000}"/>
    <cellStyle name="Vírgula 5 2 2 5 5 2" xfId="42813" xr:uid="{00000000-0005-0000-0000-000002A80000}"/>
    <cellStyle name="Vírgula 5 2 2 5 5 3" xfId="42814" xr:uid="{00000000-0005-0000-0000-000003A80000}"/>
    <cellStyle name="Vírgula 5 2 2 5 6" xfId="42815" xr:uid="{00000000-0005-0000-0000-000004A80000}"/>
    <cellStyle name="Vírgula 5 2 2 5 7" xfId="42816" xr:uid="{00000000-0005-0000-0000-000005A80000}"/>
    <cellStyle name="Vírgula 5 2 2 5 8" xfId="42817" xr:uid="{00000000-0005-0000-0000-000006A80000}"/>
    <cellStyle name="Vírgula 5 2 2 5 9" xfId="42818" xr:uid="{00000000-0005-0000-0000-000007A80000}"/>
    <cellStyle name="Vírgula 5 2 2 6" xfId="42819" xr:uid="{00000000-0005-0000-0000-000008A80000}"/>
    <cellStyle name="Vírgula 5 2 2 6 2" xfId="42820" xr:uid="{00000000-0005-0000-0000-000009A80000}"/>
    <cellStyle name="Vírgula 5 2 2 6 2 2" xfId="42821" xr:uid="{00000000-0005-0000-0000-00000AA80000}"/>
    <cellStyle name="Vírgula 5 2 2 6 2 3" xfId="42822" xr:uid="{00000000-0005-0000-0000-00000BA80000}"/>
    <cellStyle name="Vírgula 5 2 2 6 3" xfId="42823" xr:uid="{00000000-0005-0000-0000-00000CA80000}"/>
    <cellStyle name="Vírgula 5 2 2 6 4" xfId="42824" xr:uid="{00000000-0005-0000-0000-00000DA80000}"/>
    <cellStyle name="Vírgula 5 2 2 7" xfId="42825" xr:uid="{00000000-0005-0000-0000-00000EA80000}"/>
    <cellStyle name="Vírgula 5 2 2 7 2" xfId="42826" xr:uid="{00000000-0005-0000-0000-00000FA80000}"/>
    <cellStyle name="Vírgula 5 2 2 7 2 2" xfId="42827" xr:uid="{00000000-0005-0000-0000-000010A80000}"/>
    <cellStyle name="Vírgula 5 2 2 7 2 3" xfId="42828" xr:uid="{00000000-0005-0000-0000-000011A80000}"/>
    <cellStyle name="Vírgula 5 2 2 7 3" xfId="42829" xr:uid="{00000000-0005-0000-0000-000012A80000}"/>
    <cellStyle name="Vírgula 5 2 2 7 4" xfId="42830" xr:uid="{00000000-0005-0000-0000-000013A80000}"/>
    <cellStyle name="Vírgula 5 2 2 8" xfId="42831" xr:uid="{00000000-0005-0000-0000-000014A80000}"/>
    <cellStyle name="Vírgula 5 2 2 8 2" xfId="42832" xr:uid="{00000000-0005-0000-0000-000015A80000}"/>
    <cellStyle name="Vírgula 5 2 2 8 2 2" xfId="42833" xr:uid="{00000000-0005-0000-0000-000016A80000}"/>
    <cellStyle name="Vírgula 5 2 2 8 2 3" xfId="42834" xr:uid="{00000000-0005-0000-0000-000017A80000}"/>
    <cellStyle name="Vírgula 5 2 2 8 3" xfId="42835" xr:uid="{00000000-0005-0000-0000-000018A80000}"/>
    <cellStyle name="Vírgula 5 2 2 8 4" xfId="42836" xr:uid="{00000000-0005-0000-0000-000019A80000}"/>
    <cellStyle name="Vírgula 5 2 2 9" xfId="42837" xr:uid="{00000000-0005-0000-0000-00001AA80000}"/>
    <cellStyle name="Vírgula 5 2 2 9 2" xfId="42838" xr:uid="{00000000-0005-0000-0000-00001BA80000}"/>
    <cellStyle name="Vírgula 5 2 2 9 3" xfId="42839" xr:uid="{00000000-0005-0000-0000-00001CA80000}"/>
    <cellStyle name="Vírgula 5 2 20" xfId="42840" xr:uid="{00000000-0005-0000-0000-00001DA80000}"/>
    <cellStyle name="Vírgula 5 2 21" xfId="42841" xr:uid="{00000000-0005-0000-0000-00001EA80000}"/>
    <cellStyle name="Vírgula 5 2 22" xfId="42842" xr:uid="{00000000-0005-0000-0000-00001FA80000}"/>
    <cellStyle name="Vírgula 5 2 23" xfId="42843" xr:uid="{00000000-0005-0000-0000-000020A80000}"/>
    <cellStyle name="Vírgula 5 2 3" xfId="42844" xr:uid="{00000000-0005-0000-0000-000021A80000}"/>
    <cellStyle name="Vírgula 5 2 3 10" xfId="42845" xr:uid="{00000000-0005-0000-0000-000022A80000}"/>
    <cellStyle name="Vírgula 5 2 3 11" xfId="42846" xr:uid="{00000000-0005-0000-0000-000023A80000}"/>
    <cellStyle name="Vírgula 5 2 3 2" xfId="42847" xr:uid="{00000000-0005-0000-0000-000024A80000}"/>
    <cellStyle name="Vírgula 5 2 3 2 2" xfId="42848" xr:uid="{00000000-0005-0000-0000-000025A80000}"/>
    <cellStyle name="Vírgula 5 2 3 2 2 2" xfId="42849" xr:uid="{00000000-0005-0000-0000-000026A80000}"/>
    <cellStyle name="Vírgula 5 2 3 2 2 2 2" xfId="42850" xr:uid="{00000000-0005-0000-0000-000027A80000}"/>
    <cellStyle name="Vírgula 5 2 3 2 2 2 2 2" xfId="42851" xr:uid="{00000000-0005-0000-0000-000028A80000}"/>
    <cellStyle name="Vírgula 5 2 3 2 2 2 2 3" xfId="42852" xr:uid="{00000000-0005-0000-0000-000029A80000}"/>
    <cellStyle name="Vírgula 5 2 3 2 2 2 3" xfId="42853" xr:uid="{00000000-0005-0000-0000-00002AA80000}"/>
    <cellStyle name="Vírgula 5 2 3 2 2 2 4" xfId="42854" xr:uid="{00000000-0005-0000-0000-00002BA80000}"/>
    <cellStyle name="Vírgula 5 2 3 2 2 3" xfId="42855" xr:uid="{00000000-0005-0000-0000-00002CA80000}"/>
    <cellStyle name="Vírgula 5 2 3 2 2 3 2" xfId="42856" xr:uid="{00000000-0005-0000-0000-00002DA80000}"/>
    <cellStyle name="Vírgula 5 2 3 2 2 3 2 2" xfId="42857" xr:uid="{00000000-0005-0000-0000-00002EA80000}"/>
    <cellStyle name="Vírgula 5 2 3 2 2 3 2 3" xfId="42858" xr:uid="{00000000-0005-0000-0000-00002FA80000}"/>
    <cellStyle name="Vírgula 5 2 3 2 2 3 3" xfId="42859" xr:uid="{00000000-0005-0000-0000-000030A80000}"/>
    <cellStyle name="Vírgula 5 2 3 2 2 3 4" xfId="42860" xr:uid="{00000000-0005-0000-0000-000031A80000}"/>
    <cellStyle name="Vírgula 5 2 3 2 2 4" xfId="42861" xr:uid="{00000000-0005-0000-0000-000032A80000}"/>
    <cellStyle name="Vírgula 5 2 3 2 2 4 2" xfId="42862" xr:uid="{00000000-0005-0000-0000-000033A80000}"/>
    <cellStyle name="Vírgula 5 2 3 2 2 4 2 2" xfId="42863" xr:uid="{00000000-0005-0000-0000-000034A80000}"/>
    <cellStyle name="Vírgula 5 2 3 2 2 4 2 3" xfId="42864" xr:uid="{00000000-0005-0000-0000-000035A80000}"/>
    <cellStyle name="Vírgula 5 2 3 2 2 4 3" xfId="42865" xr:uid="{00000000-0005-0000-0000-000036A80000}"/>
    <cellStyle name="Vírgula 5 2 3 2 2 4 4" xfId="42866" xr:uid="{00000000-0005-0000-0000-000037A80000}"/>
    <cellStyle name="Vírgula 5 2 3 2 2 5" xfId="42867" xr:uid="{00000000-0005-0000-0000-000038A80000}"/>
    <cellStyle name="Vírgula 5 2 3 2 2 5 2" xfId="42868" xr:uid="{00000000-0005-0000-0000-000039A80000}"/>
    <cellStyle name="Vírgula 5 2 3 2 2 5 3" xfId="42869" xr:uid="{00000000-0005-0000-0000-00003AA80000}"/>
    <cellStyle name="Vírgula 5 2 3 2 2 6" xfId="42870" xr:uid="{00000000-0005-0000-0000-00003BA80000}"/>
    <cellStyle name="Vírgula 5 2 3 2 2 7" xfId="42871" xr:uid="{00000000-0005-0000-0000-00003CA80000}"/>
    <cellStyle name="Vírgula 5 2 3 2 3" xfId="42872" xr:uid="{00000000-0005-0000-0000-00003DA80000}"/>
    <cellStyle name="Vírgula 5 2 3 2 3 2" xfId="42873" xr:uid="{00000000-0005-0000-0000-00003EA80000}"/>
    <cellStyle name="Vírgula 5 2 3 2 3 2 2" xfId="42874" xr:uid="{00000000-0005-0000-0000-00003FA80000}"/>
    <cellStyle name="Vírgula 5 2 3 2 3 2 3" xfId="42875" xr:uid="{00000000-0005-0000-0000-000040A80000}"/>
    <cellStyle name="Vírgula 5 2 3 2 3 3" xfId="42876" xr:uid="{00000000-0005-0000-0000-000041A80000}"/>
    <cellStyle name="Vírgula 5 2 3 2 3 4" xfId="42877" xr:uid="{00000000-0005-0000-0000-000042A80000}"/>
    <cellStyle name="Vírgula 5 2 3 2 4" xfId="42878" xr:uid="{00000000-0005-0000-0000-000043A80000}"/>
    <cellStyle name="Vírgula 5 2 3 2 4 2" xfId="42879" xr:uid="{00000000-0005-0000-0000-000044A80000}"/>
    <cellStyle name="Vírgula 5 2 3 2 4 2 2" xfId="42880" xr:uid="{00000000-0005-0000-0000-000045A80000}"/>
    <cellStyle name="Vírgula 5 2 3 2 4 2 3" xfId="42881" xr:uid="{00000000-0005-0000-0000-000046A80000}"/>
    <cellStyle name="Vírgula 5 2 3 2 4 3" xfId="42882" xr:uid="{00000000-0005-0000-0000-000047A80000}"/>
    <cellStyle name="Vírgula 5 2 3 2 4 4" xfId="42883" xr:uid="{00000000-0005-0000-0000-000048A80000}"/>
    <cellStyle name="Vírgula 5 2 3 2 5" xfId="42884" xr:uid="{00000000-0005-0000-0000-000049A80000}"/>
    <cellStyle name="Vírgula 5 2 3 2 5 2" xfId="42885" xr:uid="{00000000-0005-0000-0000-00004AA80000}"/>
    <cellStyle name="Vírgula 5 2 3 2 5 2 2" xfId="42886" xr:uid="{00000000-0005-0000-0000-00004BA80000}"/>
    <cellStyle name="Vírgula 5 2 3 2 5 2 3" xfId="42887" xr:uid="{00000000-0005-0000-0000-00004CA80000}"/>
    <cellStyle name="Vírgula 5 2 3 2 5 3" xfId="42888" xr:uid="{00000000-0005-0000-0000-00004DA80000}"/>
    <cellStyle name="Vírgula 5 2 3 2 5 4" xfId="42889" xr:uid="{00000000-0005-0000-0000-00004EA80000}"/>
    <cellStyle name="Vírgula 5 2 3 2 6" xfId="42890" xr:uid="{00000000-0005-0000-0000-00004FA80000}"/>
    <cellStyle name="Vírgula 5 2 3 2 6 2" xfId="42891" xr:uid="{00000000-0005-0000-0000-000050A80000}"/>
    <cellStyle name="Vírgula 5 2 3 2 6 3" xfId="42892" xr:uid="{00000000-0005-0000-0000-000051A80000}"/>
    <cellStyle name="Vírgula 5 2 3 2 7" xfId="42893" xr:uid="{00000000-0005-0000-0000-000052A80000}"/>
    <cellStyle name="Vírgula 5 2 3 2 8" xfId="42894" xr:uid="{00000000-0005-0000-0000-000053A80000}"/>
    <cellStyle name="Vírgula 5 2 3 2 9" xfId="42895" xr:uid="{00000000-0005-0000-0000-000054A80000}"/>
    <cellStyle name="Vírgula 5 2 3 3" xfId="42896" xr:uid="{00000000-0005-0000-0000-000055A80000}"/>
    <cellStyle name="Vírgula 5 2 3 3 2" xfId="42897" xr:uid="{00000000-0005-0000-0000-000056A80000}"/>
    <cellStyle name="Vírgula 5 2 3 3 2 2" xfId="42898" xr:uid="{00000000-0005-0000-0000-000057A80000}"/>
    <cellStyle name="Vírgula 5 2 3 3 2 2 2" xfId="42899" xr:uid="{00000000-0005-0000-0000-000058A80000}"/>
    <cellStyle name="Vírgula 5 2 3 3 2 2 3" xfId="42900" xr:uid="{00000000-0005-0000-0000-000059A80000}"/>
    <cellStyle name="Vírgula 5 2 3 3 2 3" xfId="42901" xr:uid="{00000000-0005-0000-0000-00005AA80000}"/>
    <cellStyle name="Vírgula 5 2 3 3 2 4" xfId="42902" xr:uid="{00000000-0005-0000-0000-00005BA80000}"/>
    <cellStyle name="Vírgula 5 2 3 3 3" xfId="42903" xr:uid="{00000000-0005-0000-0000-00005CA80000}"/>
    <cellStyle name="Vírgula 5 2 3 3 3 2" xfId="42904" xr:uid="{00000000-0005-0000-0000-00005DA80000}"/>
    <cellStyle name="Vírgula 5 2 3 3 3 2 2" xfId="42905" xr:uid="{00000000-0005-0000-0000-00005EA80000}"/>
    <cellStyle name="Vírgula 5 2 3 3 3 2 3" xfId="42906" xr:uid="{00000000-0005-0000-0000-00005FA80000}"/>
    <cellStyle name="Vírgula 5 2 3 3 3 3" xfId="42907" xr:uid="{00000000-0005-0000-0000-000060A80000}"/>
    <cellStyle name="Vírgula 5 2 3 3 3 4" xfId="42908" xr:uid="{00000000-0005-0000-0000-000061A80000}"/>
    <cellStyle name="Vírgula 5 2 3 3 4" xfId="42909" xr:uid="{00000000-0005-0000-0000-000062A80000}"/>
    <cellStyle name="Vírgula 5 2 3 3 4 2" xfId="42910" xr:uid="{00000000-0005-0000-0000-000063A80000}"/>
    <cellStyle name="Vírgula 5 2 3 3 4 2 2" xfId="42911" xr:uid="{00000000-0005-0000-0000-000064A80000}"/>
    <cellStyle name="Vírgula 5 2 3 3 4 2 3" xfId="42912" xr:uid="{00000000-0005-0000-0000-000065A80000}"/>
    <cellStyle name="Vírgula 5 2 3 3 4 3" xfId="42913" xr:uid="{00000000-0005-0000-0000-000066A80000}"/>
    <cellStyle name="Vírgula 5 2 3 3 4 4" xfId="42914" xr:uid="{00000000-0005-0000-0000-000067A80000}"/>
    <cellStyle name="Vírgula 5 2 3 3 5" xfId="42915" xr:uid="{00000000-0005-0000-0000-000068A80000}"/>
    <cellStyle name="Vírgula 5 2 3 3 5 2" xfId="42916" xr:uid="{00000000-0005-0000-0000-000069A80000}"/>
    <cellStyle name="Vírgula 5 2 3 3 5 3" xfId="42917" xr:uid="{00000000-0005-0000-0000-00006AA80000}"/>
    <cellStyle name="Vírgula 5 2 3 3 6" xfId="42918" xr:uid="{00000000-0005-0000-0000-00006BA80000}"/>
    <cellStyle name="Vírgula 5 2 3 3 7" xfId="42919" xr:uid="{00000000-0005-0000-0000-00006CA80000}"/>
    <cellStyle name="Vírgula 5 2 3 3 8" xfId="42920" xr:uid="{00000000-0005-0000-0000-00006DA80000}"/>
    <cellStyle name="Vírgula 5 2 3 4" xfId="42921" xr:uid="{00000000-0005-0000-0000-00006EA80000}"/>
    <cellStyle name="Vírgula 5 2 3 5" xfId="42922" xr:uid="{00000000-0005-0000-0000-00006FA80000}"/>
    <cellStyle name="Vírgula 5 2 3 5 2" xfId="42923" xr:uid="{00000000-0005-0000-0000-000070A80000}"/>
    <cellStyle name="Vírgula 5 2 3 5 2 2" xfId="42924" xr:uid="{00000000-0005-0000-0000-000071A80000}"/>
    <cellStyle name="Vírgula 5 2 3 5 2 3" xfId="42925" xr:uid="{00000000-0005-0000-0000-000072A80000}"/>
    <cellStyle name="Vírgula 5 2 3 5 3" xfId="42926" xr:uid="{00000000-0005-0000-0000-000073A80000}"/>
    <cellStyle name="Vírgula 5 2 3 5 4" xfId="42927" xr:uid="{00000000-0005-0000-0000-000074A80000}"/>
    <cellStyle name="Vírgula 5 2 3 6" xfId="42928" xr:uid="{00000000-0005-0000-0000-000075A80000}"/>
    <cellStyle name="Vírgula 5 2 3 6 2" xfId="42929" xr:uid="{00000000-0005-0000-0000-000076A80000}"/>
    <cellStyle name="Vírgula 5 2 3 6 2 2" xfId="42930" xr:uid="{00000000-0005-0000-0000-000077A80000}"/>
    <cellStyle name="Vírgula 5 2 3 6 2 3" xfId="42931" xr:uid="{00000000-0005-0000-0000-000078A80000}"/>
    <cellStyle name="Vírgula 5 2 3 6 3" xfId="42932" xr:uid="{00000000-0005-0000-0000-000079A80000}"/>
    <cellStyle name="Vírgula 5 2 3 6 4" xfId="42933" xr:uid="{00000000-0005-0000-0000-00007AA80000}"/>
    <cellStyle name="Vírgula 5 2 3 7" xfId="42934" xr:uid="{00000000-0005-0000-0000-00007BA80000}"/>
    <cellStyle name="Vírgula 5 2 3 7 2" xfId="42935" xr:uid="{00000000-0005-0000-0000-00007CA80000}"/>
    <cellStyle name="Vírgula 5 2 3 7 2 2" xfId="42936" xr:uid="{00000000-0005-0000-0000-00007DA80000}"/>
    <cellStyle name="Vírgula 5 2 3 7 2 3" xfId="42937" xr:uid="{00000000-0005-0000-0000-00007EA80000}"/>
    <cellStyle name="Vírgula 5 2 3 7 3" xfId="42938" xr:uid="{00000000-0005-0000-0000-00007FA80000}"/>
    <cellStyle name="Vírgula 5 2 3 7 4" xfId="42939" xr:uid="{00000000-0005-0000-0000-000080A80000}"/>
    <cellStyle name="Vírgula 5 2 3 8" xfId="42940" xr:uid="{00000000-0005-0000-0000-000081A80000}"/>
    <cellStyle name="Vírgula 5 2 3 8 2" xfId="42941" xr:uid="{00000000-0005-0000-0000-000082A80000}"/>
    <cellStyle name="Vírgula 5 2 3 8 3" xfId="42942" xr:uid="{00000000-0005-0000-0000-000083A80000}"/>
    <cellStyle name="Vírgula 5 2 3 9" xfId="42943" xr:uid="{00000000-0005-0000-0000-000084A80000}"/>
    <cellStyle name="Vírgula 5 2 4" xfId="42944" xr:uid="{00000000-0005-0000-0000-000085A80000}"/>
    <cellStyle name="Vírgula 5 2 4 10" xfId="42945" xr:uid="{00000000-0005-0000-0000-000086A80000}"/>
    <cellStyle name="Vírgula 5 2 4 2" xfId="42946" xr:uid="{00000000-0005-0000-0000-000087A80000}"/>
    <cellStyle name="Vírgula 5 2 4 2 2" xfId="42947" xr:uid="{00000000-0005-0000-0000-000088A80000}"/>
    <cellStyle name="Vírgula 5 2 4 2 2 2" xfId="42948" xr:uid="{00000000-0005-0000-0000-000089A80000}"/>
    <cellStyle name="Vírgula 5 2 4 2 2 2 2" xfId="42949" xr:uid="{00000000-0005-0000-0000-00008AA80000}"/>
    <cellStyle name="Vírgula 5 2 4 2 2 2 3" xfId="42950" xr:uid="{00000000-0005-0000-0000-00008BA80000}"/>
    <cellStyle name="Vírgula 5 2 4 2 2 3" xfId="42951" xr:uid="{00000000-0005-0000-0000-00008CA80000}"/>
    <cellStyle name="Vírgula 5 2 4 2 2 4" xfId="42952" xr:uid="{00000000-0005-0000-0000-00008DA80000}"/>
    <cellStyle name="Vírgula 5 2 4 2 3" xfId="42953" xr:uid="{00000000-0005-0000-0000-00008EA80000}"/>
    <cellStyle name="Vírgula 5 2 4 2 3 2" xfId="42954" xr:uid="{00000000-0005-0000-0000-00008FA80000}"/>
    <cellStyle name="Vírgula 5 2 4 2 3 2 2" xfId="42955" xr:uid="{00000000-0005-0000-0000-000090A80000}"/>
    <cellStyle name="Vírgula 5 2 4 2 3 2 3" xfId="42956" xr:uid="{00000000-0005-0000-0000-000091A80000}"/>
    <cellStyle name="Vírgula 5 2 4 2 3 3" xfId="42957" xr:uid="{00000000-0005-0000-0000-000092A80000}"/>
    <cellStyle name="Vírgula 5 2 4 2 3 4" xfId="42958" xr:uid="{00000000-0005-0000-0000-000093A80000}"/>
    <cellStyle name="Vírgula 5 2 4 2 4" xfId="42959" xr:uid="{00000000-0005-0000-0000-000094A80000}"/>
    <cellStyle name="Vírgula 5 2 4 2 4 2" xfId="42960" xr:uid="{00000000-0005-0000-0000-000095A80000}"/>
    <cellStyle name="Vírgula 5 2 4 2 4 2 2" xfId="42961" xr:uid="{00000000-0005-0000-0000-000096A80000}"/>
    <cellStyle name="Vírgula 5 2 4 2 4 2 3" xfId="42962" xr:uid="{00000000-0005-0000-0000-000097A80000}"/>
    <cellStyle name="Vírgula 5 2 4 2 4 3" xfId="42963" xr:uid="{00000000-0005-0000-0000-000098A80000}"/>
    <cellStyle name="Vírgula 5 2 4 2 4 4" xfId="42964" xr:uid="{00000000-0005-0000-0000-000099A80000}"/>
    <cellStyle name="Vírgula 5 2 4 2 5" xfId="42965" xr:uid="{00000000-0005-0000-0000-00009AA80000}"/>
    <cellStyle name="Vírgula 5 2 4 2 5 2" xfId="42966" xr:uid="{00000000-0005-0000-0000-00009BA80000}"/>
    <cellStyle name="Vírgula 5 2 4 2 5 3" xfId="42967" xr:uid="{00000000-0005-0000-0000-00009CA80000}"/>
    <cellStyle name="Vírgula 5 2 4 2 6" xfId="42968" xr:uid="{00000000-0005-0000-0000-00009DA80000}"/>
    <cellStyle name="Vírgula 5 2 4 2 7" xfId="42969" xr:uid="{00000000-0005-0000-0000-00009EA80000}"/>
    <cellStyle name="Vírgula 5 2 4 3" xfId="42970" xr:uid="{00000000-0005-0000-0000-00009FA80000}"/>
    <cellStyle name="Vírgula 5 2 4 4" xfId="42971" xr:uid="{00000000-0005-0000-0000-0000A0A80000}"/>
    <cellStyle name="Vírgula 5 2 4 4 2" xfId="42972" xr:uid="{00000000-0005-0000-0000-0000A1A80000}"/>
    <cellStyle name="Vírgula 5 2 4 4 2 2" xfId="42973" xr:uid="{00000000-0005-0000-0000-0000A2A80000}"/>
    <cellStyle name="Vírgula 5 2 4 4 2 3" xfId="42974" xr:uid="{00000000-0005-0000-0000-0000A3A80000}"/>
    <cellStyle name="Vírgula 5 2 4 4 3" xfId="42975" xr:uid="{00000000-0005-0000-0000-0000A4A80000}"/>
    <cellStyle name="Vírgula 5 2 4 4 4" xfId="42976" xr:uid="{00000000-0005-0000-0000-0000A5A80000}"/>
    <cellStyle name="Vírgula 5 2 4 5" xfId="42977" xr:uid="{00000000-0005-0000-0000-0000A6A80000}"/>
    <cellStyle name="Vírgula 5 2 4 5 2" xfId="42978" xr:uid="{00000000-0005-0000-0000-0000A7A80000}"/>
    <cellStyle name="Vírgula 5 2 4 5 2 2" xfId="42979" xr:uid="{00000000-0005-0000-0000-0000A8A80000}"/>
    <cellStyle name="Vírgula 5 2 4 5 2 3" xfId="42980" xr:uid="{00000000-0005-0000-0000-0000A9A80000}"/>
    <cellStyle name="Vírgula 5 2 4 5 3" xfId="42981" xr:uid="{00000000-0005-0000-0000-0000AAA80000}"/>
    <cellStyle name="Vírgula 5 2 4 5 4" xfId="42982" xr:uid="{00000000-0005-0000-0000-0000ABA80000}"/>
    <cellStyle name="Vírgula 5 2 4 6" xfId="42983" xr:uid="{00000000-0005-0000-0000-0000ACA80000}"/>
    <cellStyle name="Vírgula 5 2 4 6 2" xfId="42984" xr:uid="{00000000-0005-0000-0000-0000ADA80000}"/>
    <cellStyle name="Vírgula 5 2 4 6 2 2" xfId="42985" xr:uid="{00000000-0005-0000-0000-0000AEA80000}"/>
    <cellStyle name="Vírgula 5 2 4 6 2 3" xfId="42986" xr:uid="{00000000-0005-0000-0000-0000AFA80000}"/>
    <cellStyle name="Vírgula 5 2 4 6 3" xfId="42987" xr:uid="{00000000-0005-0000-0000-0000B0A80000}"/>
    <cellStyle name="Vírgula 5 2 4 6 4" xfId="42988" xr:uid="{00000000-0005-0000-0000-0000B1A80000}"/>
    <cellStyle name="Vírgula 5 2 4 7" xfId="42989" xr:uid="{00000000-0005-0000-0000-0000B2A80000}"/>
    <cellStyle name="Vírgula 5 2 4 7 2" xfId="42990" xr:uid="{00000000-0005-0000-0000-0000B3A80000}"/>
    <cellStyle name="Vírgula 5 2 4 7 3" xfId="42991" xr:uid="{00000000-0005-0000-0000-0000B4A80000}"/>
    <cellStyle name="Vírgula 5 2 4 8" xfId="42992" xr:uid="{00000000-0005-0000-0000-0000B5A80000}"/>
    <cellStyle name="Vírgula 5 2 4 9" xfId="42993" xr:uid="{00000000-0005-0000-0000-0000B6A80000}"/>
    <cellStyle name="Vírgula 5 2 5" xfId="42994" xr:uid="{00000000-0005-0000-0000-0000B7A80000}"/>
    <cellStyle name="Vírgula 5 2 5 2" xfId="42995" xr:uid="{00000000-0005-0000-0000-0000B8A80000}"/>
    <cellStyle name="Vírgula 5 2 5 3" xfId="42996" xr:uid="{00000000-0005-0000-0000-0000B9A80000}"/>
    <cellStyle name="Vírgula 5 2 5 3 2" xfId="42997" xr:uid="{00000000-0005-0000-0000-0000BAA80000}"/>
    <cellStyle name="Vírgula 5 2 5 3 2 2" xfId="42998" xr:uid="{00000000-0005-0000-0000-0000BBA80000}"/>
    <cellStyle name="Vírgula 5 2 5 3 2 2 2" xfId="42999" xr:uid="{00000000-0005-0000-0000-0000BCA80000}"/>
    <cellStyle name="Vírgula 5 2 5 3 2 2 3" xfId="43000" xr:uid="{00000000-0005-0000-0000-0000BDA80000}"/>
    <cellStyle name="Vírgula 5 2 5 3 2 3" xfId="43001" xr:uid="{00000000-0005-0000-0000-0000BEA80000}"/>
    <cellStyle name="Vírgula 5 2 5 3 2 4" xfId="43002" xr:uid="{00000000-0005-0000-0000-0000BFA80000}"/>
    <cellStyle name="Vírgula 5 2 5 3 3" xfId="43003" xr:uid="{00000000-0005-0000-0000-0000C0A80000}"/>
    <cellStyle name="Vírgula 5 2 5 3 3 2" xfId="43004" xr:uid="{00000000-0005-0000-0000-0000C1A80000}"/>
    <cellStyle name="Vírgula 5 2 5 3 3 2 2" xfId="43005" xr:uid="{00000000-0005-0000-0000-0000C2A80000}"/>
    <cellStyle name="Vírgula 5 2 5 3 3 2 3" xfId="43006" xr:uid="{00000000-0005-0000-0000-0000C3A80000}"/>
    <cellStyle name="Vírgula 5 2 5 3 3 3" xfId="43007" xr:uid="{00000000-0005-0000-0000-0000C4A80000}"/>
    <cellStyle name="Vírgula 5 2 5 3 3 4" xfId="43008" xr:uid="{00000000-0005-0000-0000-0000C5A80000}"/>
    <cellStyle name="Vírgula 5 2 5 3 4" xfId="43009" xr:uid="{00000000-0005-0000-0000-0000C6A80000}"/>
    <cellStyle name="Vírgula 5 2 5 3 4 2" xfId="43010" xr:uid="{00000000-0005-0000-0000-0000C7A80000}"/>
    <cellStyle name="Vírgula 5 2 5 3 4 2 2" xfId="43011" xr:uid="{00000000-0005-0000-0000-0000C8A80000}"/>
    <cellStyle name="Vírgula 5 2 5 3 4 2 3" xfId="43012" xr:uid="{00000000-0005-0000-0000-0000C9A80000}"/>
    <cellStyle name="Vírgula 5 2 5 3 4 3" xfId="43013" xr:uid="{00000000-0005-0000-0000-0000CAA80000}"/>
    <cellStyle name="Vírgula 5 2 5 3 4 4" xfId="43014" xr:uid="{00000000-0005-0000-0000-0000CBA80000}"/>
    <cellStyle name="Vírgula 5 2 5 3 5" xfId="43015" xr:uid="{00000000-0005-0000-0000-0000CCA80000}"/>
    <cellStyle name="Vírgula 5 2 5 3 5 2" xfId="43016" xr:uid="{00000000-0005-0000-0000-0000CDA80000}"/>
    <cellStyle name="Vírgula 5 2 5 3 5 3" xfId="43017" xr:uid="{00000000-0005-0000-0000-0000CEA80000}"/>
    <cellStyle name="Vírgula 5 2 5 3 6" xfId="43018" xr:uid="{00000000-0005-0000-0000-0000CFA80000}"/>
    <cellStyle name="Vírgula 5 2 5 3 7" xfId="43019" xr:uid="{00000000-0005-0000-0000-0000D0A80000}"/>
    <cellStyle name="Vírgula 5 2 6" xfId="43020" xr:uid="{00000000-0005-0000-0000-0000D1A80000}"/>
    <cellStyle name="Vírgula 5 2 6 10" xfId="43021" xr:uid="{00000000-0005-0000-0000-0000D2A80000}"/>
    <cellStyle name="Vírgula 5 2 6 2" xfId="43022" xr:uid="{00000000-0005-0000-0000-0000D3A80000}"/>
    <cellStyle name="Vírgula 5 2 6 2 2" xfId="43023" xr:uid="{00000000-0005-0000-0000-0000D4A80000}"/>
    <cellStyle name="Vírgula 5 2 6 2 2 2" xfId="43024" xr:uid="{00000000-0005-0000-0000-0000D5A80000}"/>
    <cellStyle name="Vírgula 5 2 6 2 2 2 2" xfId="43025" xr:uid="{00000000-0005-0000-0000-0000D6A80000}"/>
    <cellStyle name="Vírgula 5 2 6 2 2 2 3" xfId="43026" xr:uid="{00000000-0005-0000-0000-0000D7A80000}"/>
    <cellStyle name="Vírgula 5 2 6 2 2 3" xfId="43027" xr:uid="{00000000-0005-0000-0000-0000D8A80000}"/>
    <cellStyle name="Vírgula 5 2 6 2 2 4" xfId="43028" xr:uid="{00000000-0005-0000-0000-0000D9A80000}"/>
    <cellStyle name="Vírgula 5 2 6 2 3" xfId="43029" xr:uid="{00000000-0005-0000-0000-0000DAA80000}"/>
    <cellStyle name="Vírgula 5 2 6 2 3 2" xfId="43030" xr:uid="{00000000-0005-0000-0000-0000DBA80000}"/>
    <cellStyle name="Vírgula 5 2 6 2 3 2 2" xfId="43031" xr:uid="{00000000-0005-0000-0000-0000DCA80000}"/>
    <cellStyle name="Vírgula 5 2 6 2 3 2 3" xfId="43032" xr:uid="{00000000-0005-0000-0000-0000DDA80000}"/>
    <cellStyle name="Vírgula 5 2 6 2 3 3" xfId="43033" xr:uid="{00000000-0005-0000-0000-0000DEA80000}"/>
    <cellStyle name="Vírgula 5 2 6 2 3 4" xfId="43034" xr:uid="{00000000-0005-0000-0000-0000DFA80000}"/>
    <cellStyle name="Vírgula 5 2 6 2 4" xfId="43035" xr:uid="{00000000-0005-0000-0000-0000E0A80000}"/>
    <cellStyle name="Vírgula 5 2 6 2 4 2" xfId="43036" xr:uid="{00000000-0005-0000-0000-0000E1A80000}"/>
    <cellStyle name="Vírgula 5 2 6 2 4 2 2" xfId="43037" xr:uid="{00000000-0005-0000-0000-0000E2A80000}"/>
    <cellStyle name="Vírgula 5 2 6 2 4 2 3" xfId="43038" xr:uid="{00000000-0005-0000-0000-0000E3A80000}"/>
    <cellStyle name="Vírgula 5 2 6 2 4 3" xfId="43039" xr:uid="{00000000-0005-0000-0000-0000E4A80000}"/>
    <cellStyle name="Vírgula 5 2 6 2 4 4" xfId="43040" xr:uid="{00000000-0005-0000-0000-0000E5A80000}"/>
    <cellStyle name="Vírgula 5 2 6 2 5" xfId="43041" xr:uid="{00000000-0005-0000-0000-0000E6A80000}"/>
    <cellStyle name="Vírgula 5 2 6 2 5 2" xfId="43042" xr:uid="{00000000-0005-0000-0000-0000E7A80000}"/>
    <cellStyle name="Vírgula 5 2 6 2 5 3" xfId="43043" xr:uid="{00000000-0005-0000-0000-0000E8A80000}"/>
    <cellStyle name="Vírgula 5 2 6 2 6" xfId="43044" xr:uid="{00000000-0005-0000-0000-0000E9A80000}"/>
    <cellStyle name="Vírgula 5 2 6 2 7" xfId="43045" xr:uid="{00000000-0005-0000-0000-0000EAA80000}"/>
    <cellStyle name="Vírgula 5 2 6 3" xfId="43046" xr:uid="{00000000-0005-0000-0000-0000EBA80000}"/>
    <cellStyle name="Vírgula 5 2 6 3 2" xfId="43047" xr:uid="{00000000-0005-0000-0000-0000ECA80000}"/>
    <cellStyle name="Vírgula 5 2 6 3 2 2" xfId="43048" xr:uid="{00000000-0005-0000-0000-0000EDA80000}"/>
    <cellStyle name="Vírgula 5 2 6 3 2 2 2" xfId="43049" xr:uid="{00000000-0005-0000-0000-0000EEA80000}"/>
    <cellStyle name="Vírgula 5 2 6 3 2 2 3" xfId="43050" xr:uid="{00000000-0005-0000-0000-0000EFA80000}"/>
    <cellStyle name="Vírgula 5 2 6 3 2 3" xfId="43051" xr:uid="{00000000-0005-0000-0000-0000F0A80000}"/>
    <cellStyle name="Vírgula 5 2 6 3 2 4" xfId="43052" xr:uid="{00000000-0005-0000-0000-0000F1A80000}"/>
    <cellStyle name="Vírgula 5 2 6 3 3" xfId="43053" xr:uid="{00000000-0005-0000-0000-0000F2A80000}"/>
    <cellStyle name="Vírgula 5 2 6 3 3 2" xfId="43054" xr:uid="{00000000-0005-0000-0000-0000F3A80000}"/>
    <cellStyle name="Vírgula 5 2 6 3 3 2 2" xfId="43055" xr:uid="{00000000-0005-0000-0000-0000F4A80000}"/>
    <cellStyle name="Vírgula 5 2 6 3 3 2 3" xfId="43056" xr:uid="{00000000-0005-0000-0000-0000F5A80000}"/>
    <cellStyle name="Vírgula 5 2 6 3 3 3" xfId="43057" xr:uid="{00000000-0005-0000-0000-0000F6A80000}"/>
    <cellStyle name="Vírgula 5 2 6 3 3 4" xfId="43058" xr:uid="{00000000-0005-0000-0000-0000F7A80000}"/>
    <cellStyle name="Vírgula 5 2 6 3 4" xfId="43059" xr:uid="{00000000-0005-0000-0000-0000F8A80000}"/>
    <cellStyle name="Vírgula 5 2 6 3 4 2" xfId="43060" xr:uid="{00000000-0005-0000-0000-0000F9A80000}"/>
    <cellStyle name="Vírgula 5 2 6 3 4 2 2" xfId="43061" xr:uid="{00000000-0005-0000-0000-0000FAA80000}"/>
    <cellStyle name="Vírgula 5 2 6 3 4 2 3" xfId="43062" xr:uid="{00000000-0005-0000-0000-0000FBA80000}"/>
    <cellStyle name="Vírgula 5 2 6 3 4 3" xfId="43063" xr:uid="{00000000-0005-0000-0000-0000FCA80000}"/>
    <cellStyle name="Vírgula 5 2 6 3 4 4" xfId="43064" xr:uid="{00000000-0005-0000-0000-0000FDA80000}"/>
    <cellStyle name="Vírgula 5 2 6 3 5" xfId="43065" xr:uid="{00000000-0005-0000-0000-0000FEA80000}"/>
    <cellStyle name="Vírgula 5 2 6 3 5 2" xfId="43066" xr:uid="{00000000-0005-0000-0000-0000FFA80000}"/>
    <cellStyle name="Vírgula 5 2 6 3 5 3" xfId="43067" xr:uid="{00000000-0005-0000-0000-000000A90000}"/>
    <cellStyle name="Vírgula 5 2 6 3 6" xfId="43068" xr:uid="{00000000-0005-0000-0000-000001A90000}"/>
    <cellStyle name="Vírgula 5 2 6 3 7" xfId="43069" xr:uid="{00000000-0005-0000-0000-000002A90000}"/>
    <cellStyle name="Vírgula 5 2 6 4" xfId="43070" xr:uid="{00000000-0005-0000-0000-000003A90000}"/>
    <cellStyle name="Vírgula 5 2 6 4 2" xfId="43071" xr:uid="{00000000-0005-0000-0000-000004A90000}"/>
    <cellStyle name="Vírgula 5 2 6 4 2 2" xfId="43072" xr:uid="{00000000-0005-0000-0000-000005A90000}"/>
    <cellStyle name="Vírgula 5 2 6 4 2 3" xfId="43073" xr:uid="{00000000-0005-0000-0000-000006A90000}"/>
    <cellStyle name="Vírgula 5 2 6 4 3" xfId="43074" xr:uid="{00000000-0005-0000-0000-000007A90000}"/>
    <cellStyle name="Vírgula 5 2 6 4 4" xfId="43075" xr:uid="{00000000-0005-0000-0000-000008A90000}"/>
    <cellStyle name="Vírgula 5 2 6 5" xfId="43076" xr:uid="{00000000-0005-0000-0000-000009A90000}"/>
    <cellStyle name="Vírgula 5 2 6 5 2" xfId="43077" xr:uid="{00000000-0005-0000-0000-00000AA90000}"/>
    <cellStyle name="Vírgula 5 2 6 5 2 2" xfId="43078" xr:uid="{00000000-0005-0000-0000-00000BA90000}"/>
    <cellStyle name="Vírgula 5 2 6 5 2 3" xfId="43079" xr:uid="{00000000-0005-0000-0000-00000CA90000}"/>
    <cellStyle name="Vírgula 5 2 6 5 3" xfId="43080" xr:uid="{00000000-0005-0000-0000-00000DA90000}"/>
    <cellStyle name="Vírgula 5 2 6 5 4" xfId="43081" xr:uid="{00000000-0005-0000-0000-00000EA90000}"/>
    <cellStyle name="Vírgula 5 2 6 6" xfId="43082" xr:uid="{00000000-0005-0000-0000-00000FA90000}"/>
    <cellStyle name="Vírgula 5 2 6 6 2" xfId="43083" xr:uid="{00000000-0005-0000-0000-000010A90000}"/>
    <cellStyle name="Vírgula 5 2 6 6 2 2" xfId="43084" xr:uid="{00000000-0005-0000-0000-000011A90000}"/>
    <cellStyle name="Vírgula 5 2 6 6 2 3" xfId="43085" xr:uid="{00000000-0005-0000-0000-000012A90000}"/>
    <cellStyle name="Vírgula 5 2 6 6 3" xfId="43086" xr:uid="{00000000-0005-0000-0000-000013A90000}"/>
    <cellStyle name="Vírgula 5 2 6 6 4" xfId="43087" xr:uid="{00000000-0005-0000-0000-000014A90000}"/>
    <cellStyle name="Vírgula 5 2 6 7" xfId="43088" xr:uid="{00000000-0005-0000-0000-000015A90000}"/>
    <cellStyle name="Vírgula 5 2 6 7 2" xfId="43089" xr:uid="{00000000-0005-0000-0000-000016A90000}"/>
    <cellStyle name="Vírgula 5 2 6 7 3" xfId="43090" xr:uid="{00000000-0005-0000-0000-000017A90000}"/>
    <cellStyle name="Vírgula 5 2 6 8" xfId="43091" xr:uid="{00000000-0005-0000-0000-000018A90000}"/>
    <cellStyle name="Vírgula 5 2 6 9" xfId="43092" xr:uid="{00000000-0005-0000-0000-000019A90000}"/>
    <cellStyle name="Vírgula 5 2 7" xfId="43093" xr:uid="{00000000-0005-0000-0000-00001AA90000}"/>
    <cellStyle name="Vírgula 5 2 7 2" xfId="43094" xr:uid="{00000000-0005-0000-0000-00001BA90000}"/>
    <cellStyle name="Vírgula 5 2 7 2 2" xfId="43095" xr:uid="{00000000-0005-0000-0000-00001CA90000}"/>
    <cellStyle name="Vírgula 5 2 7 2 2 2" xfId="43096" xr:uid="{00000000-0005-0000-0000-00001DA90000}"/>
    <cellStyle name="Vírgula 5 2 7 2 2 2 2" xfId="43097" xr:uid="{00000000-0005-0000-0000-00001EA90000}"/>
    <cellStyle name="Vírgula 5 2 7 2 2 2 3" xfId="43098" xr:uid="{00000000-0005-0000-0000-00001FA90000}"/>
    <cellStyle name="Vírgula 5 2 7 2 2 3" xfId="43099" xr:uid="{00000000-0005-0000-0000-000020A90000}"/>
    <cellStyle name="Vírgula 5 2 7 2 2 4" xfId="43100" xr:uid="{00000000-0005-0000-0000-000021A90000}"/>
    <cellStyle name="Vírgula 5 2 7 2 3" xfId="43101" xr:uid="{00000000-0005-0000-0000-000022A90000}"/>
    <cellStyle name="Vírgula 5 2 7 2 3 2" xfId="43102" xr:uid="{00000000-0005-0000-0000-000023A90000}"/>
    <cellStyle name="Vírgula 5 2 7 2 3 2 2" xfId="43103" xr:uid="{00000000-0005-0000-0000-000024A90000}"/>
    <cellStyle name="Vírgula 5 2 7 2 3 2 3" xfId="43104" xr:uid="{00000000-0005-0000-0000-000025A90000}"/>
    <cellStyle name="Vírgula 5 2 7 2 3 3" xfId="43105" xr:uid="{00000000-0005-0000-0000-000026A90000}"/>
    <cellStyle name="Vírgula 5 2 7 2 3 4" xfId="43106" xr:uid="{00000000-0005-0000-0000-000027A90000}"/>
    <cellStyle name="Vírgula 5 2 7 2 4" xfId="43107" xr:uid="{00000000-0005-0000-0000-000028A90000}"/>
    <cellStyle name="Vírgula 5 2 7 2 4 2" xfId="43108" xr:uid="{00000000-0005-0000-0000-000029A90000}"/>
    <cellStyle name="Vírgula 5 2 7 2 4 2 2" xfId="43109" xr:uid="{00000000-0005-0000-0000-00002AA90000}"/>
    <cellStyle name="Vírgula 5 2 7 2 4 2 3" xfId="43110" xr:uid="{00000000-0005-0000-0000-00002BA90000}"/>
    <cellStyle name="Vírgula 5 2 7 2 4 3" xfId="43111" xr:uid="{00000000-0005-0000-0000-00002CA90000}"/>
    <cellStyle name="Vírgula 5 2 7 2 4 4" xfId="43112" xr:uid="{00000000-0005-0000-0000-00002DA90000}"/>
    <cellStyle name="Vírgula 5 2 7 2 5" xfId="43113" xr:uid="{00000000-0005-0000-0000-00002EA90000}"/>
    <cellStyle name="Vírgula 5 2 7 2 5 2" xfId="43114" xr:uid="{00000000-0005-0000-0000-00002FA90000}"/>
    <cellStyle name="Vírgula 5 2 7 2 5 3" xfId="43115" xr:uid="{00000000-0005-0000-0000-000030A90000}"/>
    <cellStyle name="Vírgula 5 2 7 2 6" xfId="43116" xr:uid="{00000000-0005-0000-0000-000031A90000}"/>
    <cellStyle name="Vírgula 5 2 7 2 7" xfId="43117" xr:uid="{00000000-0005-0000-0000-000032A90000}"/>
    <cellStyle name="Vírgula 5 2 7 3" xfId="43118" xr:uid="{00000000-0005-0000-0000-000033A90000}"/>
    <cellStyle name="Vírgula 5 2 7 3 2" xfId="43119" xr:uid="{00000000-0005-0000-0000-000034A90000}"/>
    <cellStyle name="Vírgula 5 2 7 3 2 2" xfId="43120" xr:uid="{00000000-0005-0000-0000-000035A90000}"/>
    <cellStyle name="Vírgula 5 2 7 3 2 3" xfId="43121" xr:uid="{00000000-0005-0000-0000-000036A90000}"/>
    <cellStyle name="Vírgula 5 2 7 3 3" xfId="43122" xr:uid="{00000000-0005-0000-0000-000037A90000}"/>
    <cellStyle name="Vírgula 5 2 7 3 4" xfId="43123" xr:uid="{00000000-0005-0000-0000-000038A90000}"/>
    <cellStyle name="Vírgula 5 2 7 4" xfId="43124" xr:uid="{00000000-0005-0000-0000-000039A90000}"/>
    <cellStyle name="Vírgula 5 2 7 4 2" xfId="43125" xr:uid="{00000000-0005-0000-0000-00003AA90000}"/>
    <cellStyle name="Vírgula 5 2 7 4 2 2" xfId="43126" xr:uid="{00000000-0005-0000-0000-00003BA90000}"/>
    <cellStyle name="Vírgula 5 2 7 4 2 3" xfId="43127" xr:uid="{00000000-0005-0000-0000-00003CA90000}"/>
    <cellStyle name="Vírgula 5 2 7 4 3" xfId="43128" xr:uid="{00000000-0005-0000-0000-00003DA90000}"/>
    <cellStyle name="Vírgula 5 2 7 4 4" xfId="43129" xr:uid="{00000000-0005-0000-0000-00003EA90000}"/>
    <cellStyle name="Vírgula 5 2 7 5" xfId="43130" xr:uid="{00000000-0005-0000-0000-00003FA90000}"/>
    <cellStyle name="Vírgula 5 2 7 5 2" xfId="43131" xr:uid="{00000000-0005-0000-0000-000040A90000}"/>
    <cellStyle name="Vírgula 5 2 7 5 2 2" xfId="43132" xr:uid="{00000000-0005-0000-0000-000041A90000}"/>
    <cellStyle name="Vírgula 5 2 7 5 2 3" xfId="43133" xr:uid="{00000000-0005-0000-0000-000042A90000}"/>
    <cellStyle name="Vírgula 5 2 7 5 3" xfId="43134" xr:uid="{00000000-0005-0000-0000-000043A90000}"/>
    <cellStyle name="Vírgula 5 2 7 5 4" xfId="43135" xr:uid="{00000000-0005-0000-0000-000044A90000}"/>
    <cellStyle name="Vírgula 5 2 7 6" xfId="43136" xr:uid="{00000000-0005-0000-0000-000045A90000}"/>
    <cellStyle name="Vírgula 5 2 7 6 2" xfId="43137" xr:uid="{00000000-0005-0000-0000-000046A90000}"/>
    <cellStyle name="Vírgula 5 2 7 6 3" xfId="43138" xr:uid="{00000000-0005-0000-0000-000047A90000}"/>
    <cellStyle name="Vírgula 5 2 7 7" xfId="43139" xr:uid="{00000000-0005-0000-0000-000048A90000}"/>
    <cellStyle name="Vírgula 5 2 7 8" xfId="43140" xr:uid="{00000000-0005-0000-0000-000049A90000}"/>
    <cellStyle name="Vírgula 5 2 7 9" xfId="43141" xr:uid="{00000000-0005-0000-0000-00004AA90000}"/>
    <cellStyle name="Vírgula 5 2 8" xfId="43142" xr:uid="{00000000-0005-0000-0000-00004BA90000}"/>
    <cellStyle name="Vírgula 5 2 8 2" xfId="43143" xr:uid="{00000000-0005-0000-0000-00004CA90000}"/>
    <cellStyle name="Vírgula 5 2 8 2 2" xfId="43144" xr:uid="{00000000-0005-0000-0000-00004DA90000}"/>
    <cellStyle name="Vírgula 5 2 8 2 2 2" xfId="43145" xr:uid="{00000000-0005-0000-0000-00004EA90000}"/>
    <cellStyle name="Vírgula 5 2 8 2 2 2 2" xfId="43146" xr:uid="{00000000-0005-0000-0000-00004FA90000}"/>
    <cellStyle name="Vírgula 5 2 8 2 2 2 3" xfId="43147" xr:uid="{00000000-0005-0000-0000-000050A90000}"/>
    <cellStyle name="Vírgula 5 2 8 2 2 3" xfId="43148" xr:uid="{00000000-0005-0000-0000-000051A90000}"/>
    <cellStyle name="Vírgula 5 2 8 2 2 4" xfId="43149" xr:uid="{00000000-0005-0000-0000-000052A90000}"/>
    <cellStyle name="Vírgula 5 2 8 2 3" xfId="43150" xr:uid="{00000000-0005-0000-0000-000053A90000}"/>
    <cellStyle name="Vírgula 5 2 8 2 3 2" xfId="43151" xr:uid="{00000000-0005-0000-0000-000054A90000}"/>
    <cellStyle name="Vírgula 5 2 8 2 3 2 2" xfId="43152" xr:uid="{00000000-0005-0000-0000-000055A90000}"/>
    <cellStyle name="Vírgula 5 2 8 2 3 2 3" xfId="43153" xr:uid="{00000000-0005-0000-0000-000056A90000}"/>
    <cellStyle name="Vírgula 5 2 8 2 3 3" xfId="43154" xr:uid="{00000000-0005-0000-0000-000057A90000}"/>
    <cellStyle name="Vírgula 5 2 8 2 3 4" xfId="43155" xr:uid="{00000000-0005-0000-0000-000058A90000}"/>
    <cellStyle name="Vírgula 5 2 8 2 4" xfId="43156" xr:uid="{00000000-0005-0000-0000-000059A90000}"/>
    <cellStyle name="Vírgula 5 2 8 2 4 2" xfId="43157" xr:uid="{00000000-0005-0000-0000-00005AA90000}"/>
    <cellStyle name="Vírgula 5 2 8 2 4 2 2" xfId="43158" xr:uid="{00000000-0005-0000-0000-00005BA90000}"/>
    <cellStyle name="Vírgula 5 2 8 2 4 2 3" xfId="43159" xr:uid="{00000000-0005-0000-0000-00005CA90000}"/>
    <cellStyle name="Vírgula 5 2 8 2 4 3" xfId="43160" xr:uid="{00000000-0005-0000-0000-00005DA90000}"/>
    <cellStyle name="Vírgula 5 2 8 2 4 4" xfId="43161" xr:uid="{00000000-0005-0000-0000-00005EA90000}"/>
    <cellStyle name="Vírgula 5 2 8 2 5" xfId="43162" xr:uid="{00000000-0005-0000-0000-00005FA90000}"/>
    <cellStyle name="Vírgula 5 2 8 2 5 2" xfId="43163" xr:uid="{00000000-0005-0000-0000-000060A90000}"/>
    <cellStyle name="Vírgula 5 2 8 2 5 3" xfId="43164" xr:uid="{00000000-0005-0000-0000-000061A90000}"/>
    <cellStyle name="Vírgula 5 2 8 2 6" xfId="43165" xr:uid="{00000000-0005-0000-0000-000062A90000}"/>
    <cellStyle name="Vírgula 5 2 8 2 7" xfId="43166" xr:uid="{00000000-0005-0000-0000-000063A90000}"/>
    <cellStyle name="Vírgula 5 2 8 3" xfId="43167" xr:uid="{00000000-0005-0000-0000-000064A90000}"/>
    <cellStyle name="Vírgula 5 2 8 3 2" xfId="43168" xr:uid="{00000000-0005-0000-0000-000065A90000}"/>
    <cellStyle name="Vírgula 5 2 8 3 2 2" xfId="43169" xr:uid="{00000000-0005-0000-0000-000066A90000}"/>
    <cellStyle name="Vírgula 5 2 8 3 2 3" xfId="43170" xr:uid="{00000000-0005-0000-0000-000067A90000}"/>
    <cellStyle name="Vírgula 5 2 8 3 3" xfId="43171" xr:uid="{00000000-0005-0000-0000-000068A90000}"/>
    <cellStyle name="Vírgula 5 2 8 3 4" xfId="43172" xr:uid="{00000000-0005-0000-0000-000069A90000}"/>
    <cellStyle name="Vírgula 5 2 8 4" xfId="43173" xr:uid="{00000000-0005-0000-0000-00006AA90000}"/>
    <cellStyle name="Vírgula 5 2 8 4 2" xfId="43174" xr:uid="{00000000-0005-0000-0000-00006BA90000}"/>
    <cellStyle name="Vírgula 5 2 8 4 2 2" xfId="43175" xr:uid="{00000000-0005-0000-0000-00006CA90000}"/>
    <cellStyle name="Vírgula 5 2 8 4 2 3" xfId="43176" xr:uid="{00000000-0005-0000-0000-00006DA90000}"/>
    <cellStyle name="Vírgula 5 2 8 4 3" xfId="43177" xr:uid="{00000000-0005-0000-0000-00006EA90000}"/>
    <cellStyle name="Vírgula 5 2 8 4 4" xfId="43178" xr:uid="{00000000-0005-0000-0000-00006FA90000}"/>
    <cellStyle name="Vírgula 5 2 8 5" xfId="43179" xr:uid="{00000000-0005-0000-0000-000070A90000}"/>
    <cellStyle name="Vírgula 5 2 8 5 2" xfId="43180" xr:uid="{00000000-0005-0000-0000-000071A90000}"/>
    <cellStyle name="Vírgula 5 2 8 5 2 2" xfId="43181" xr:uid="{00000000-0005-0000-0000-000072A90000}"/>
    <cellStyle name="Vírgula 5 2 8 5 2 3" xfId="43182" xr:uid="{00000000-0005-0000-0000-000073A90000}"/>
    <cellStyle name="Vírgula 5 2 8 5 3" xfId="43183" xr:uid="{00000000-0005-0000-0000-000074A90000}"/>
    <cellStyle name="Vírgula 5 2 8 5 4" xfId="43184" xr:uid="{00000000-0005-0000-0000-000075A90000}"/>
    <cellStyle name="Vírgula 5 2 8 6" xfId="43185" xr:uid="{00000000-0005-0000-0000-000076A90000}"/>
    <cellStyle name="Vírgula 5 2 8 6 2" xfId="43186" xr:uid="{00000000-0005-0000-0000-000077A90000}"/>
    <cellStyle name="Vírgula 5 2 8 6 3" xfId="43187" xr:uid="{00000000-0005-0000-0000-000078A90000}"/>
    <cellStyle name="Vírgula 5 2 8 7" xfId="43188" xr:uid="{00000000-0005-0000-0000-000079A90000}"/>
    <cellStyle name="Vírgula 5 2 8 8" xfId="43189" xr:uid="{00000000-0005-0000-0000-00007AA90000}"/>
    <cellStyle name="Vírgula 5 2 8 9" xfId="43190" xr:uid="{00000000-0005-0000-0000-00007BA90000}"/>
    <cellStyle name="Vírgula 5 2 9" xfId="43191" xr:uid="{00000000-0005-0000-0000-00007CA90000}"/>
    <cellStyle name="Vírgula 5 2 9 2" xfId="43192" xr:uid="{00000000-0005-0000-0000-00007DA90000}"/>
    <cellStyle name="Vírgula 5 2 9 2 2" xfId="43193" xr:uid="{00000000-0005-0000-0000-00007EA90000}"/>
    <cellStyle name="Vírgula 5 2 9 2 2 2" xfId="43194" xr:uid="{00000000-0005-0000-0000-00007FA90000}"/>
    <cellStyle name="Vírgula 5 2 9 2 2 2 2" xfId="43195" xr:uid="{00000000-0005-0000-0000-000080A90000}"/>
    <cellStyle name="Vírgula 5 2 9 2 2 2 3" xfId="43196" xr:uid="{00000000-0005-0000-0000-000081A90000}"/>
    <cellStyle name="Vírgula 5 2 9 2 2 3" xfId="43197" xr:uid="{00000000-0005-0000-0000-000082A90000}"/>
    <cellStyle name="Vírgula 5 2 9 2 2 4" xfId="43198" xr:uid="{00000000-0005-0000-0000-000083A90000}"/>
    <cellStyle name="Vírgula 5 2 9 2 3" xfId="43199" xr:uid="{00000000-0005-0000-0000-000084A90000}"/>
    <cellStyle name="Vírgula 5 2 9 2 3 2" xfId="43200" xr:uid="{00000000-0005-0000-0000-000085A90000}"/>
    <cellStyle name="Vírgula 5 2 9 2 3 2 2" xfId="43201" xr:uid="{00000000-0005-0000-0000-000086A90000}"/>
    <cellStyle name="Vírgula 5 2 9 2 3 2 3" xfId="43202" xr:uid="{00000000-0005-0000-0000-000087A90000}"/>
    <cellStyle name="Vírgula 5 2 9 2 3 3" xfId="43203" xr:uid="{00000000-0005-0000-0000-000088A90000}"/>
    <cellStyle name="Vírgula 5 2 9 2 3 4" xfId="43204" xr:uid="{00000000-0005-0000-0000-000089A90000}"/>
    <cellStyle name="Vírgula 5 2 9 2 4" xfId="43205" xr:uid="{00000000-0005-0000-0000-00008AA90000}"/>
    <cellStyle name="Vírgula 5 2 9 2 4 2" xfId="43206" xr:uid="{00000000-0005-0000-0000-00008BA90000}"/>
    <cellStyle name="Vírgula 5 2 9 2 4 2 2" xfId="43207" xr:uid="{00000000-0005-0000-0000-00008CA90000}"/>
    <cellStyle name="Vírgula 5 2 9 2 4 2 3" xfId="43208" xr:uid="{00000000-0005-0000-0000-00008DA90000}"/>
    <cellStyle name="Vírgula 5 2 9 2 4 3" xfId="43209" xr:uid="{00000000-0005-0000-0000-00008EA90000}"/>
    <cellStyle name="Vírgula 5 2 9 2 4 4" xfId="43210" xr:uid="{00000000-0005-0000-0000-00008FA90000}"/>
    <cellStyle name="Vírgula 5 2 9 2 5" xfId="43211" xr:uid="{00000000-0005-0000-0000-000090A90000}"/>
    <cellStyle name="Vírgula 5 2 9 2 5 2" xfId="43212" xr:uid="{00000000-0005-0000-0000-000091A90000}"/>
    <cellStyle name="Vírgula 5 2 9 2 5 3" xfId="43213" xr:uid="{00000000-0005-0000-0000-000092A90000}"/>
    <cellStyle name="Vírgula 5 2 9 2 6" xfId="43214" xr:uid="{00000000-0005-0000-0000-000093A90000}"/>
    <cellStyle name="Vírgula 5 2 9 2 7" xfId="43215" xr:uid="{00000000-0005-0000-0000-000094A90000}"/>
    <cellStyle name="Vírgula 5 2 9 2 8" xfId="43216" xr:uid="{00000000-0005-0000-0000-000095A90000}"/>
    <cellStyle name="Vírgula 5 2 9 3" xfId="43217" xr:uid="{00000000-0005-0000-0000-000096A90000}"/>
    <cellStyle name="Vírgula 5 2 9 3 2" xfId="43218" xr:uid="{00000000-0005-0000-0000-000097A90000}"/>
    <cellStyle name="Vírgula 5 2 9 3 2 2" xfId="43219" xr:uid="{00000000-0005-0000-0000-000098A90000}"/>
    <cellStyle name="Vírgula 5 2 9 3 2 3" xfId="43220" xr:uid="{00000000-0005-0000-0000-000099A90000}"/>
    <cellStyle name="Vírgula 5 2 9 3 3" xfId="43221" xr:uid="{00000000-0005-0000-0000-00009AA90000}"/>
    <cellStyle name="Vírgula 5 2 9 3 4" xfId="43222" xr:uid="{00000000-0005-0000-0000-00009BA90000}"/>
    <cellStyle name="Vírgula 5 2 9 4" xfId="43223" xr:uid="{00000000-0005-0000-0000-00009CA90000}"/>
    <cellStyle name="Vírgula 5 2 9 4 2" xfId="43224" xr:uid="{00000000-0005-0000-0000-00009DA90000}"/>
    <cellStyle name="Vírgula 5 2 9 4 2 2" xfId="43225" xr:uid="{00000000-0005-0000-0000-00009EA90000}"/>
    <cellStyle name="Vírgula 5 2 9 4 2 3" xfId="43226" xr:uid="{00000000-0005-0000-0000-00009FA90000}"/>
    <cellStyle name="Vírgula 5 2 9 4 3" xfId="43227" xr:uid="{00000000-0005-0000-0000-0000A0A90000}"/>
    <cellStyle name="Vírgula 5 2 9 4 4" xfId="43228" xr:uid="{00000000-0005-0000-0000-0000A1A90000}"/>
    <cellStyle name="Vírgula 5 2 9 5" xfId="43229" xr:uid="{00000000-0005-0000-0000-0000A2A90000}"/>
    <cellStyle name="Vírgula 5 2 9 5 2" xfId="43230" xr:uid="{00000000-0005-0000-0000-0000A3A90000}"/>
    <cellStyle name="Vírgula 5 2 9 5 2 2" xfId="43231" xr:uid="{00000000-0005-0000-0000-0000A4A90000}"/>
    <cellStyle name="Vírgula 5 2 9 5 2 3" xfId="43232" xr:uid="{00000000-0005-0000-0000-0000A5A90000}"/>
    <cellStyle name="Vírgula 5 2 9 5 3" xfId="43233" xr:uid="{00000000-0005-0000-0000-0000A6A90000}"/>
    <cellStyle name="Vírgula 5 2 9 5 4" xfId="43234" xr:uid="{00000000-0005-0000-0000-0000A7A90000}"/>
    <cellStyle name="Vírgula 5 2 9 6" xfId="43235" xr:uid="{00000000-0005-0000-0000-0000A8A90000}"/>
    <cellStyle name="Vírgula 5 2 9 6 2" xfId="43236" xr:uid="{00000000-0005-0000-0000-0000A9A90000}"/>
    <cellStyle name="Vírgula 5 2 9 6 3" xfId="43237" xr:uid="{00000000-0005-0000-0000-0000AAA90000}"/>
    <cellStyle name="Vírgula 5 2 9 7" xfId="43238" xr:uid="{00000000-0005-0000-0000-0000ABA90000}"/>
    <cellStyle name="Vírgula 5 2 9 8" xfId="43239" xr:uid="{00000000-0005-0000-0000-0000ACA90000}"/>
    <cellStyle name="Vírgula 5 2 9 9" xfId="43240" xr:uid="{00000000-0005-0000-0000-0000ADA90000}"/>
    <cellStyle name="Vírgula 5 20" xfId="43241" xr:uid="{00000000-0005-0000-0000-0000AEA90000}"/>
    <cellStyle name="Vírgula 5 21" xfId="43242" xr:uid="{00000000-0005-0000-0000-0000AFA90000}"/>
    <cellStyle name="Vírgula 5 22" xfId="43243" xr:uid="{00000000-0005-0000-0000-0000B0A90000}"/>
    <cellStyle name="Vírgula 5 23" xfId="43244" xr:uid="{00000000-0005-0000-0000-0000B1A90000}"/>
    <cellStyle name="Vírgula 5 24" xfId="43245" xr:uid="{00000000-0005-0000-0000-0000B2A90000}"/>
    <cellStyle name="Vírgula 5 25" xfId="43246" xr:uid="{00000000-0005-0000-0000-0000B3A90000}"/>
    <cellStyle name="Vírgula 5 26" xfId="43247" xr:uid="{00000000-0005-0000-0000-0000B4A90000}"/>
    <cellStyle name="Vírgula 5 27" xfId="43248" xr:uid="{00000000-0005-0000-0000-0000B5A90000}"/>
    <cellStyle name="Vírgula 5 3" xfId="43249" xr:uid="{00000000-0005-0000-0000-0000B6A90000}"/>
    <cellStyle name="Vírgula 5 3 10" xfId="43250" xr:uid="{00000000-0005-0000-0000-0000B7A90000}"/>
    <cellStyle name="Vírgula 5 3 11" xfId="43251" xr:uid="{00000000-0005-0000-0000-0000B8A90000}"/>
    <cellStyle name="Vírgula 5 3 12" xfId="43252" xr:uid="{00000000-0005-0000-0000-0000B9A90000}"/>
    <cellStyle name="Vírgula 5 3 2" xfId="43253" xr:uid="{00000000-0005-0000-0000-0000BAA90000}"/>
    <cellStyle name="Vírgula 5 3 2 2" xfId="43254" xr:uid="{00000000-0005-0000-0000-0000BBA90000}"/>
    <cellStyle name="Vírgula 5 3 2 3" xfId="43255" xr:uid="{00000000-0005-0000-0000-0000BCA90000}"/>
    <cellStyle name="Vírgula 5 3 2 3 2" xfId="43256" xr:uid="{00000000-0005-0000-0000-0000BDA90000}"/>
    <cellStyle name="Vírgula 5 3 2 3 2 2" xfId="43257" xr:uid="{00000000-0005-0000-0000-0000BEA90000}"/>
    <cellStyle name="Vírgula 5 3 2 3 2 2 2" xfId="43258" xr:uid="{00000000-0005-0000-0000-0000BFA90000}"/>
    <cellStyle name="Vírgula 5 3 2 3 2 2 3" xfId="43259" xr:uid="{00000000-0005-0000-0000-0000C0A90000}"/>
    <cellStyle name="Vírgula 5 3 2 3 2 3" xfId="43260" xr:uid="{00000000-0005-0000-0000-0000C1A90000}"/>
    <cellStyle name="Vírgula 5 3 2 3 2 4" xfId="43261" xr:uid="{00000000-0005-0000-0000-0000C2A90000}"/>
    <cellStyle name="Vírgula 5 3 2 3 3" xfId="43262" xr:uid="{00000000-0005-0000-0000-0000C3A90000}"/>
    <cellStyle name="Vírgula 5 3 2 3 3 2" xfId="43263" xr:uid="{00000000-0005-0000-0000-0000C4A90000}"/>
    <cellStyle name="Vírgula 5 3 2 3 3 2 2" xfId="43264" xr:uid="{00000000-0005-0000-0000-0000C5A90000}"/>
    <cellStyle name="Vírgula 5 3 2 3 3 2 3" xfId="43265" xr:uid="{00000000-0005-0000-0000-0000C6A90000}"/>
    <cellStyle name="Vírgula 5 3 2 3 3 3" xfId="43266" xr:uid="{00000000-0005-0000-0000-0000C7A90000}"/>
    <cellStyle name="Vírgula 5 3 2 3 3 4" xfId="43267" xr:uid="{00000000-0005-0000-0000-0000C8A90000}"/>
    <cellStyle name="Vírgula 5 3 2 3 4" xfId="43268" xr:uid="{00000000-0005-0000-0000-0000C9A90000}"/>
    <cellStyle name="Vírgula 5 3 2 3 4 2" xfId="43269" xr:uid="{00000000-0005-0000-0000-0000CAA90000}"/>
    <cellStyle name="Vírgula 5 3 2 3 4 2 2" xfId="43270" xr:uid="{00000000-0005-0000-0000-0000CBA90000}"/>
    <cellStyle name="Vírgula 5 3 2 3 4 2 3" xfId="43271" xr:uid="{00000000-0005-0000-0000-0000CCA90000}"/>
    <cellStyle name="Vírgula 5 3 2 3 4 3" xfId="43272" xr:uid="{00000000-0005-0000-0000-0000CDA90000}"/>
    <cellStyle name="Vírgula 5 3 2 3 4 4" xfId="43273" xr:uid="{00000000-0005-0000-0000-0000CEA90000}"/>
    <cellStyle name="Vírgula 5 3 2 3 5" xfId="43274" xr:uid="{00000000-0005-0000-0000-0000CFA90000}"/>
    <cellStyle name="Vírgula 5 3 2 3 5 2" xfId="43275" xr:uid="{00000000-0005-0000-0000-0000D0A90000}"/>
    <cellStyle name="Vírgula 5 3 2 3 5 3" xfId="43276" xr:uid="{00000000-0005-0000-0000-0000D1A90000}"/>
    <cellStyle name="Vírgula 5 3 2 3 6" xfId="43277" xr:uid="{00000000-0005-0000-0000-0000D2A90000}"/>
    <cellStyle name="Vírgula 5 3 2 3 7" xfId="43278" xr:uid="{00000000-0005-0000-0000-0000D3A90000}"/>
    <cellStyle name="Vírgula 5 3 3" xfId="43279" xr:uid="{00000000-0005-0000-0000-0000D4A90000}"/>
    <cellStyle name="Vírgula 5 3 3 10" xfId="43280" xr:uid="{00000000-0005-0000-0000-0000D5A90000}"/>
    <cellStyle name="Vírgula 5 3 3 2" xfId="43281" xr:uid="{00000000-0005-0000-0000-0000D6A90000}"/>
    <cellStyle name="Vírgula 5 3 3 2 2" xfId="43282" xr:uid="{00000000-0005-0000-0000-0000D7A90000}"/>
    <cellStyle name="Vírgula 5 3 3 2 2 2" xfId="43283" xr:uid="{00000000-0005-0000-0000-0000D8A90000}"/>
    <cellStyle name="Vírgula 5 3 3 2 2 2 2" xfId="43284" xr:uid="{00000000-0005-0000-0000-0000D9A90000}"/>
    <cellStyle name="Vírgula 5 3 3 2 2 2 3" xfId="43285" xr:uid="{00000000-0005-0000-0000-0000DAA90000}"/>
    <cellStyle name="Vírgula 5 3 3 2 2 3" xfId="43286" xr:uid="{00000000-0005-0000-0000-0000DBA90000}"/>
    <cellStyle name="Vírgula 5 3 3 2 2 4" xfId="43287" xr:uid="{00000000-0005-0000-0000-0000DCA90000}"/>
    <cellStyle name="Vírgula 5 3 3 2 3" xfId="43288" xr:uid="{00000000-0005-0000-0000-0000DDA90000}"/>
    <cellStyle name="Vírgula 5 3 3 2 3 2" xfId="43289" xr:uid="{00000000-0005-0000-0000-0000DEA90000}"/>
    <cellStyle name="Vírgula 5 3 3 2 3 2 2" xfId="43290" xr:uid="{00000000-0005-0000-0000-0000DFA90000}"/>
    <cellStyle name="Vírgula 5 3 3 2 3 2 3" xfId="43291" xr:uid="{00000000-0005-0000-0000-0000E0A90000}"/>
    <cellStyle name="Vírgula 5 3 3 2 3 3" xfId="43292" xr:uid="{00000000-0005-0000-0000-0000E1A90000}"/>
    <cellStyle name="Vírgula 5 3 3 2 3 4" xfId="43293" xr:uid="{00000000-0005-0000-0000-0000E2A90000}"/>
    <cellStyle name="Vírgula 5 3 3 2 4" xfId="43294" xr:uid="{00000000-0005-0000-0000-0000E3A90000}"/>
    <cellStyle name="Vírgula 5 3 3 2 4 2" xfId="43295" xr:uid="{00000000-0005-0000-0000-0000E4A90000}"/>
    <cellStyle name="Vírgula 5 3 3 2 4 2 2" xfId="43296" xr:uid="{00000000-0005-0000-0000-0000E5A90000}"/>
    <cellStyle name="Vírgula 5 3 3 2 4 2 3" xfId="43297" xr:uid="{00000000-0005-0000-0000-0000E6A90000}"/>
    <cellStyle name="Vírgula 5 3 3 2 4 3" xfId="43298" xr:uid="{00000000-0005-0000-0000-0000E7A90000}"/>
    <cellStyle name="Vírgula 5 3 3 2 4 4" xfId="43299" xr:uid="{00000000-0005-0000-0000-0000E8A90000}"/>
    <cellStyle name="Vírgula 5 3 3 2 5" xfId="43300" xr:uid="{00000000-0005-0000-0000-0000E9A90000}"/>
    <cellStyle name="Vírgula 5 3 3 2 5 2" xfId="43301" xr:uid="{00000000-0005-0000-0000-0000EAA90000}"/>
    <cellStyle name="Vírgula 5 3 3 2 5 3" xfId="43302" xr:uid="{00000000-0005-0000-0000-0000EBA90000}"/>
    <cellStyle name="Vírgula 5 3 3 2 6" xfId="43303" xr:uid="{00000000-0005-0000-0000-0000ECA90000}"/>
    <cellStyle name="Vírgula 5 3 3 2 7" xfId="43304" xr:uid="{00000000-0005-0000-0000-0000EDA90000}"/>
    <cellStyle name="Vírgula 5 3 3 3" xfId="43305" xr:uid="{00000000-0005-0000-0000-0000EEA90000}"/>
    <cellStyle name="Vírgula 5 3 3 4" xfId="43306" xr:uid="{00000000-0005-0000-0000-0000EFA90000}"/>
    <cellStyle name="Vírgula 5 3 3 4 2" xfId="43307" xr:uid="{00000000-0005-0000-0000-0000F0A90000}"/>
    <cellStyle name="Vírgula 5 3 3 4 2 2" xfId="43308" xr:uid="{00000000-0005-0000-0000-0000F1A90000}"/>
    <cellStyle name="Vírgula 5 3 3 4 2 3" xfId="43309" xr:uid="{00000000-0005-0000-0000-0000F2A90000}"/>
    <cellStyle name="Vírgula 5 3 3 4 3" xfId="43310" xr:uid="{00000000-0005-0000-0000-0000F3A90000}"/>
    <cellStyle name="Vírgula 5 3 3 4 4" xfId="43311" xr:uid="{00000000-0005-0000-0000-0000F4A90000}"/>
    <cellStyle name="Vírgula 5 3 3 5" xfId="43312" xr:uid="{00000000-0005-0000-0000-0000F5A90000}"/>
    <cellStyle name="Vírgula 5 3 3 5 2" xfId="43313" xr:uid="{00000000-0005-0000-0000-0000F6A90000}"/>
    <cellStyle name="Vírgula 5 3 3 5 2 2" xfId="43314" xr:uid="{00000000-0005-0000-0000-0000F7A90000}"/>
    <cellStyle name="Vírgula 5 3 3 5 2 3" xfId="43315" xr:uid="{00000000-0005-0000-0000-0000F8A90000}"/>
    <cellStyle name="Vírgula 5 3 3 5 3" xfId="43316" xr:uid="{00000000-0005-0000-0000-0000F9A90000}"/>
    <cellStyle name="Vírgula 5 3 3 5 4" xfId="43317" xr:uid="{00000000-0005-0000-0000-0000FAA90000}"/>
    <cellStyle name="Vírgula 5 3 3 6" xfId="43318" xr:uid="{00000000-0005-0000-0000-0000FBA90000}"/>
    <cellStyle name="Vírgula 5 3 3 6 2" xfId="43319" xr:uid="{00000000-0005-0000-0000-0000FCA90000}"/>
    <cellStyle name="Vírgula 5 3 3 6 2 2" xfId="43320" xr:uid="{00000000-0005-0000-0000-0000FDA90000}"/>
    <cellStyle name="Vírgula 5 3 3 6 2 3" xfId="43321" xr:uid="{00000000-0005-0000-0000-0000FEA90000}"/>
    <cellStyle name="Vírgula 5 3 3 6 3" xfId="43322" xr:uid="{00000000-0005-0000-0000-0000FFA90000}"/>
    <cellStyle name="Vírgula 5 3 3 6 4" xfId="43323" xr:uid="{00000000-0005-0000-0000-000000AA0000}"/>
    <cellStyle name="Vírgula 5 3 3 7" xfId="43324" xr:uid="{00000000-0005-0000-0000-000001AA0000}"/>
    <cellStyle name="Vírgula 5 3 3 7 2" xfId="43325" xr:uid="{00000000-0005-0000-0000-000002AA0000}"/>
    <cellStyle name="Vírgula 5 3 3 7 3" xfId="43326" xr:uid="{00000000-0005-0000-0000-000003AA0000}"/>
    <cellStyle name="Vírgula 5 3 3 8" xfId="43327" xr:uid="{00000000-0005-0000-0000-000004AA0000}"/>
    <cellStyle name="Vírgula 5 3 3 9" xfId="43328" xr:uid="{00000000-0005-0000-0000-000005AA0000}"/>
    <cellStyle name="Vírgula 5 3 4" xfId="43329" xr:uid="{00000000-0005-0000-0000-000006AA0000}"/>
    <cellStyle name="Vírgula 5 3 4 2" xfId="43330" xr:uid="{00000000-0005-0000-0000-000007AA0000}"/>
    <cellStyle name="Vírgula 5 3 4 2 2" xfId="43331" xr:uid="{00000000-0005-0000-0000-000008AA0000}"/>
    <cellStyle name="Vírgula 5 3 4 2 2 2" xfId="43332" xr:uid="{00000000-0005-0000-0000-000009AA0000}"/>
    <cellStyle name="Vírgula 5 3 4 2 2 3" xfId="43333" xr:uid="{00000000-0005-0000-0000-00000AAA0000}"/>
    <cellStyle name="Vírgula 5 3 4 2 3" xfId="43334" xr:uid="{00000000-0005-0000-0000-00000BAA0000}"/>
    <cellStyle name="Vírgula 5 3 4 2 4" xfId="43335" xr:uid="{00000000-0005-0000-0000-00000CAA0000}"/>
    <cellStyle name="Vírgula 5 3 4 3" xfId="43336" xr:uid="{00000000-0005-0000-0000-00000DAA0000}"/>
    <cellStyle name="Vírgula 5 3 4 3 2" xfId="43337" xr:uid="{00000000-0005-0000-0000-00000EAA0000}"/>
    <cellStyle name="Vírgula 5 3 4 3 2 2" xfId="43338" xr:uid="{00000000-0005-0000-0000-00000FAA0000}"/>
    <cellStyle name="Vírgula 5 3 4 3 2 3" xfId="43339" xr:uid="{00000000-0005-0000-0000-000010AA0000}"/>
    <cellStyle name="Vírgula 5 3 4 3 3" xfId="43340" xr:uid="{00000000-0005-0000-0000-000011AA0000}"/>
    <cellStyle name="Vírgula 5 3 4 3 4" xfId="43341" xr:uid="{00000000-0005-0000-0000-000012AA0000}"/>
    <cellStyle name="Vírgula 5 3 4 4" xfId="43342" xr:uid="{00000000-0005-0000-0000-000013AA0000}"/>
    <cellStyle name="Vírgula 5 3 4 4 2" xfId="43343" xr:uid="{00000000-0005-0000-0000-000014AA0000}"/>
    <cellStyle name="Vírgula 5 3 4 4 2 2" xfId="43344" xr:uid="{00000000-0005-0000-0000-000015AA0000}"/>
    <cellStyle name="Vírgula 5 3 4 4 2 3" xfId="43345" xr:uid="{00000000-0005-0000-0000-000016AA0000}"/>
    <cellStyle name="Vírgula 5 3 4 4 3" xfId="43346" xr:uid="{00000000-0005-0000-0000-000017AA0000}"/>
    <cellStyle name="Vírgula 5 3 4 4 4" xfId="43347" xr:uid="{00000000-0005-0000-0000-000018AA0000}"/>
    <cellStyle name="Vírgula 5 3 4 5" xfId="43348" xr:uid="{00000000-0005-0000-0000-000019AA0000}"/>
    <cellStyle name="Vírgula 5 3 4 5 2" xfId="43349" xr:uid="{00000000-0005-0000-0000-00001AAA0000}"/>
    <cellStyle name="Vírgula 5 3 4 5 3" xfId="43350" xr:uid="{00000000-0005-0000-0000-00001BAA0000}"/>
    <cellStyle name="Vírgula 5 3 4 6" xfId="43351" xr:uid="{00000000-0005-0000-0000-00001CAA0000}"/>
    <cellStyle name="Vírgula 5 3 4 7" xfId="43352" xr:uid="{00000000-0005-0000-0000-00001DAA0000}"/>
    <cellStyle name="Vírgula 5 3 4 8" xfId="43353" xr:uid="{00000000-0005-0000-0000-00001EAA0000}"/>
    <cellStyle name="Vírgula 5 3 5" xfId="43354" xr:uid="{00000000-0005-0000-0000-00001FAA0000}"/>
    <cellStyle name="Vírgula 5 3 5 2" xfId="43355" xr:uid="{00000000-0005-0000-0000-000020AA0000}"/>
    <cellStyle name="Vírgula 5 3 5 2 2" xfId="43356" xr:uid="{00000000-0005-0000-0000-000021AA0000}"/>
    <cellStyle name="Vírgula 5 3 5 2 3" xfId="43357" xr:uid="{00000000-0005-0000-0000-000022AA0000}"/>
    <cellStyle name="Vírgula 5 3 5 3" xfId="43358" xr:uid="{00000000-0005-0000-0000-000023AA0000}"/>
    <cellStyle name="Vírgula 5 3 5 4" xfId="43359" xr:uid="{00000000-0005-0000-0000-000024AA0000}"/>
    <cellStyle name="Vírgula 5 3 6" xfId="43360" xr:uid="{00000000-0005-0000-0000-000025AA0000}"/>
    <cellStyle name="Vírgula 5 3 6 2" xfId="43361" xr:uid="{00000000-0005-0000-0000-000026AA0000}"/>
    <cellStyle name="Vírgula 5 3 6 2 2" xfId="43362" xr:uid="{00000000-0005-0000-0000-000027AA0000}"/>
    <cellStyle name="Vírgula 5 3 6 2 3" xfId="43363" xr:uid="{00000000-0005-0000-0000-000028AA0000}"/>
    <cellStyle name="Vírgula 5 3 6 3" xfId="43364" xr:uid="{00000000-0005-0000-0000-000029AA0000}"/>
    <cellStyle name="Vírgula 5 3 6 4" xfId="43365" xr:uid="{00000000-0005-0000-0000-00002AAA0000}"/>
    <cellStyle name="Vírgula 5 3 7" xfId="43366" xr:uid="{00000000-0005-0000-0000-00002BAA0000}"/>
    <cellStyle name="Vírgula 5 3 7 2" xfId="43367" xr:uid="{00000000-0005-0000-0000-00002CAA0000}"/>
    <cellStyle name="Vírgula 5 3 7 2 2" xfId="43368" xr:uid="{00000000-0005-0000-0000-00002DAA0000}"/>
    <cellStyle name="Vírgula 5 3 7 2 3" xfId="43369" xr:uid="{00000000-0005-0000-0000-00002EAA0000}"/>
    <cellStyle name="Vírgula 5 3 7 3" xfId="43370" xr:uid="{00000000-0005-0000-0000-00002FAA0000}"/>
    <cellStyle name="Vírgula 5 3 7 4" xfId="43371" xr:uid="{00000000-0005-0000-0000-000030AA0000}"/>
    <cellStyle name="Vírgula 5 3 8" xfId="43372" xr:uid="{00000000-0005-0000-0000-000031AA0000}"/>
    <cellStyle name="Vírgula 5 3 8 2" xfId="43373" xr:uid="{00000000-0005-0000-0000-000032AA0000}"/>
    <cellStyle name="Vírgula 5 3 8 3" xfId="43374" xr:uid="{00000000-0005-0000-0000-000033AA0000}"/>
    <cellStyle name="Vírgula 5 3 9" xfId="43375" xr:uid="{00000000-0005-0000-0000-000034AA0000}"/>
    <cellStyle name="Vírgula 5 4" xfId="43376" xr:uid="{00000000-0005-0000-0000-000035AA0000}"/>
    <cellStyle name="Vírgula 5 4 10" xfId="43377" xr:uid="{00000000-0005-0000-0000-000036AA0000}"/>
    <cellStyle name="Vírgula 5 4 11" xfId="43378" xr:uid="{00000000-0005-0000-0000-000037AA0000}"/>
    <cellStyle name="Vírgula 5 4 12" xfId="43379" xr:uid="{00000000-0005-0000-0000-000038AA0000}"/>
    <cellStyle name="Vírgula 5 4 2" xfId="43380" xr:uid="{00000000-0005-0000-0000-000039AA0000}"/>
    <cellStyle name="Vírgula 5 4 2 2" xfId="43381" xr:uid="{00000000-0005-0000-0000-00003AAA0000}"/>
    <cellStyle name="Vírgula 5 4 2 2 2" xfId="43382" xr:uid="{00000000-0005-0000-0000-00003BAA0000}"/>
    <cellStyle name="Vírgula 5 4 2 2 2 2" xfId="43383" xr:uid="{00000000-0005-0000-0000-00003CAA0000}"/>
    <cellStyle name="Vírgula 5 4 2 2 2 2 2" xfId="43384" xr:uid="{00000000-0005-0000-0000-00003DAA0000}"/>
    <cellStyle name="Vírgula 5 4 2 2 2 2 3" xfId="43385" xr:uid="{00000000-0005-0000-0000-00003EAA0000}"/>
    <cellStyle name="Vírgula 5 4 2 2 2 3" xfId="43386" xr:uid="{00000000-0005-0000-0000-00003FAA0000}"/>
    <cellStyle name="Vírgula 5 4 2 2 2 4" xfId="43387" xr:uid="{00000000-0005-0000-0000-000040AA0000}"/>
    <cellStyle name="Vírgula 5 4 2 2 3" xfId="43388" xr:uid="{00000000-0005-0000-0000-000041AA0000}"/>
    <cellStyle name="Vírgula 5 4 2 2 3 2" xfId="43389" xr:uid="{00000000-0005-0000-0000-000042AA0000}"/>
    <cellStyle name="Vírgula 5 4 2 2 3 2 2" xfId="43390" xr:uid="{00000000-0005-0000-0000-000043AA0000}"/>
    <cellStyle name="Vírgula 5 4 2 2 3 2 3" xfId="43391" xr:uid="{00000000-0005-0000-0000-000044AA0000}"/>
    <cellStyle name="Vírgula 5 4 2 2 3 3" xfId="43392" xr:uid="{00000000-0005-0000-0000-000045AA0000}"/>
    <cellStyle name="Vírgula 5 4 2 2 3 4" xfId="43393" xr:uid="{00000000-0005-0000-0000-000046AA0000}"/>
    <cellStyle name="Vírgula 5 4 2 2 4" xfId="43394" xr:uid="{00000000-0005-0000-0000-000047AA0000}"/>
    <cellStyle name="Vírgula 5 4 2 2 4 2" xfId="43395" xr:uid="{00000000-0005-0000-0000-000048AA0000}"/>
    <cellStyle name="Vírgula 5 4 2 2 4 2 2" xfId="43396" xr:uid="{00000000-0005-0000-0000-000049AA0000}"/>
    <cellStyle name="Vírgula 5 4 2 2 4 2 3" xfId="43397" xr:uid="{00000000-0005-0000-0000-00004AAA0000}"/>
    <cellStyle name="Vírgula 5 4 2 2 4 3" xfId="43398" xr:uid="{00000000-0005-0000-0000-00004BAA0000}"/>
    <cellStyle name="Vírgula 5 4 2 2 4 4" xfId="43399" xr:uid="{00000000-0005-0000-0000-00004CAA0000}"/>
    <cellStyle name="Vírgula 5 4 2 2 5" xfId="43400" xr:uid="{00000000-0005-0000-0000-00004DAA0000}"/>
    <cellStyle name="Vírgula 5 4 2 2 5 2" xfId="43401" xr:uid="{00000000-0005-0000-0000-00004EAA0000}"/>
    <cellStyle name="Vírgula 5 4 2 2 5 3" xfId="43402" xr:uid="{00000000-0005-0000-0000-00004FAA0000}"/>
    <cellStyle name="Vírgula 5 4 2 2 6" xfId="43403" xr:uid="{00000000-0005-0000-0000-000050AA0000}"/>
    <cellStyle name="Vírgula 5 4 2 2 7" xfId="43404" xr:uid="{00000000-0005-0000-0000-000051AA0000}"/>
    <cellStyle name="Vírgula 5 4 2 3" xfId="43405" xr:uid="{00000000-0005-0000-0000-000052AA0000}"/>
    <cellStyle name="Vírgula 5 4 2 3 2" xfId="43406" xr:uid="{00000000-0005-0000-0000-000053AA0000}"/>
    <cellStyle name="Vírgula 5 4 2 3 2 2" xfId="43407" xr:uid="{00000000-0005-0000-0000-000054AA0000}"/>
    <cellStyle name="Vírgula 5 4 2 3 2 3" xfId="43408" xr:uid="{00000000-0005-0000-0000-000055AA0000}"/>
    <cellStyle name="Vírgula 5 4 2 3 3" xfId="43409" xr:uid="{00000000-0005-0000-0000-000056AA0000}"/>
    <cellStyle name="Vírgula 5 4 2 3 4" xfId="43410" xr:uid="{00000000-0005-0000-0000-000057AA0000}"/>
    <cellStyle name="Vírgula 5 4 2 4" xfId="43411" xr:uid="{00000000-0005-0000-0000-000058AA0000}"/>
    <cellStyle name="Vírgula 5 4 2 4 2" xfId="43412" xr:uid="{00000000-0005-0000-0000-000059AA0000}"/>
    <cellStyle name="Vírgula 5 4 2 4 2 2" xfId="43413" xr:uid="{00000000-0005-0000-0000-00005AAA0000}"/>
    <cellStyle name="Vírgula 5 4 2 4 2 3" xfId="43414" xr:uid="{00000000-0005-0000-0000-00005BAA0000}"/>
    <cellStyle name="Vírgula 5 4 2 4 3" xfId="43415" xr:uid="{00000000-0005-0000-0000-00005CAA0000}"/>
    <cellStyle name="Vírgula 5 4 2 4 4" xfId="43416" xr:uid="{00000000-0005-0000-0000-00005DAA0000}"/>
    <cellStyle name="Vírgula 5 4 2 5" xfId="43417" xr:uid="{00000000-0005-0000-0000-00005EAA0000}"/>
    <cellStyle name="Vírgula 5 4 2 5 2" xfId="43418" xr:uid="{00000000-0005-0000-0000-00005FAA0000}"/>
    <cellStyle name="Vírgula 5 4 2 5 2 2" xfId="43419" xr:uid="{00000000-0005-0000-0000-000060AA0000}"/>
    <cellStyle name="Vírgula 5 4 2 5 2 3" xfId="43420" xr:uid="{00000000-0005-0000-0000-000061AA0000}"/>
    <cellStyle name="Vírgula 5 4 2 5 3" xfId="43421" xr:uid="{00000000-0005-0000-0000-000062AA0000}"/>
    <cellStyle name="Vírgula 5 4 2 5 4" xfId="43422" xr:uid="{00000000-0005-0000-0000-000063AA0000}"/>
    <cellStyle name="Vírgula 5 4 2 6" xfId="43423" xr:uid="{00000000-0005-0000-0000-000064AA0000}"/>
    <cellStyle name="Vírgula 5 4 2 6 2" xfId="43424" xr:uid="{00000000-0005-0000-0000-000065AA0000}"/>
    <cellStyle name="Vírgula 5 4 2 6 3" xfId="43425" xr:uid="{00000000-0005-0000-0000-000066AA0000}"/>
    <cellStyle name="Vírgula 5 4 2 7" xfId="43426" xr:uid="{00000000-0005-0000-0000-000067AA0000}"/>
    <cellStyle name="Vírgula 5 4 2 8" xfId="43427" xr:uid="{00000000-0005-0000-0000-000068AA0000}"/>
    <cellStyle name="Vírgula 5 4 2 9" xfId="43428" xr:uid="{00000000-0005-0000-0000-000069AA0000}"/>
    <cellStyle name="Vírgula 5 4 3" xfId="43429" xr:uid="{00000000-0005-0000-0000-00006AAA0000}"/>
    <cellStyle name="Vírgula 5 4 3 2" xfId="43430" xr:uid="{00000000-0005-0000-0000-00006BAA0000}"/>
    <cellStyle name="Vírgula 5 4 3 2 2" xfId="43431" xr:uid="{00000000-0005-0000-0000-00006CAA0000}"/>
    <cellStyle name="Vírgula 5 4 3 2 2 2" xfId="43432" xr:uid="{00000000-0005-0000-0000-00006DAA0000}"/>
    <cellStyle name="Vírgula 5 4 3 2 2 3" xfId="43433" xr:uid="{00000000-0005-0000-0000-00006EAA0000}"/>
    <cellStyle name="Vírgula 5 4 3 2 3" xfId="43434" xr:uid="{00000000-0005-0000-0000-00006FAA0000}"/>
    <cellStyle name="Vírgula 5 4 3 2 4" xfId="43435" xr:uid="{00000000-0005-0000-0000-000070AA0000}"/>
    <cellStyle name="Vírgula 5 4 3 3" xfId="43436" xr:uid="{00000000-0005-0000-0000-000071AA0000}"/>
    <cellStyle name="Vírgula 5 4 3 3 2" xfId="43437" xr:uid="{00000000-0005-0000-0000-000072AA0000}"/>
    <cellStyle name="Vírgula 5 4 3 3 2 2" xfId="43438" xr:uid="{00000000-0005-0000-0000-000073AA0000}"/>
    <cellStyle name="Vírgula 5 4 3 3 2 3" xfId="43439" xr:uid="{00000000-0005-0000-0000-000074AA0000}"/>
    <cellStyle name="Vírgula 5 4 3 3 3" xfId="43440" xr:uid="{00000000-0005-0000-0000-000075AA0000}"/>
    <cellStyle name="Vírgula 5 4 3 3 4" xfId="43441" xr:uid="{00000000-0005-0000-0000-000076AA0000}"/>
    <cellStyle name="Vírgula 5 4 3 4" xfId="43442" xr:uid="{00000000-0005-0000-0000-000077AA0000}"/>
    <cellStyle name="Vírgula 5 4 3 4 2" xfId="43443" xr:uid="{00000000-0005-0000-0000-000078AA0000}"/>
    <cellStyle name="Vírgula 5 4 3 4 2 2" xfId="43444" xr:uid="{00000000-0005-0000-0000-000079AA0000}"/>
    <cellStyle name="Vírgula 5 4 3 4 2 3" xfId="43445" xr:uid="{00000000-0005-0000-0000-00007AAA0000}"/>
    <cellStyle name="Vírgula 5 4 3 4 3" xfId="43446" xr:uid="{00000000-0005-0000-0000-00007BAA0000}"/>
    <cellStyle name="Vírgula 5 4 3 4 4" xfId="43447" xr:uid="{00000000-0005-0000-0000-00007CAA0000}"/>
    <cellStyle name="Vírgula 5 4 3 5" xfId="43448" xr:uid="{00000000-0005-0000-0000-00007DAA0000}"/>
    <cellStyle name="Vírgula 5 4 3 5 2" xfId="43449" xr:uid="{00000000-0005-0000-0000-00007EAA0000}"/>
    <cellStyle name="Vírgula 5 4 3 5 3" xfId="43450" xr:uid="{00000000-0005-0000-0000-00007FAA0000}"/>
    <cellStyle name="Vírgula 5 4 3 6" xfId="43451" xr:uid="{00000000-0005-0000-0000-000080AA0000}"/>
    <cellStyle name="Vírgula 5 4 3 7" xfId="43452" xr:uid="{00000000-0005-0000-0000-000081AA0000}"/>
    <cellStyle name="Vírgula 5 4 4" xfId="43453" xr:uid="{00000000-0005-0000-0000-000082AA0000}"/>
    <cellStyle name="Vírgula 5 4 5" xfId="43454" xr:uid="{00000000-0005-0000-0000-000083AA0000}"/>
    <cellStyle name="Vírgula 5 4 5 2" xfId="43455" xr:uid="{00000000-0005-0000-0000-000084AA0000}"/>
    <cellStyle name="Vírgula 5 4 5 2 2" xfId="43456" xr:uid="{00000000-0005-0000-0000-000085AA0000}"/>
    <cellStyle name="Vírgula 5 4 5 2 3" xfId="43457" xr:uid="{00000000-0005-0000-0000-000086AA0000}"/>
    <cellStyle name="Vírgula 5 4 5 3" xfId="43458" xr:uid="{00000000-0005-0000-0000-000087AA0000}"/>
    <cellStyle name="Vírgula 5 4 5 4" xfId="43459" xr:uid="{00000000-0005-0000-0000-000088AA0000}"/>
    <cellStyle name="Vírgula 5 4 6" xfId="43460" xr:uid="{00000000-0005-0000-0000-000089AA0000}"/>
    <cellStyle name="Vírgula 5 4 6 2" xfId="43461" xr:uid="{00000000-0005-0000-0000-00008AAA0000}"/>
    <cellStyle name="Vírgula 5 4 6 2 2" xfId="43462" xr:uid="{00000000-0005-0000-0000-00008BAA0000}"/>
    <cellStyle name="Vírgula 5 4 6 2 3" xfId="43463" xr:uid="{00000000-0005-0000-0000-00008CAA0000}"/>
    <cellStyle name="Vírgula 5 4 6 3" xfId="43464" xr:uid="{00000000-0005-0000-0000-00008DAA0000}"/>
    <cellStyle name="Vírgula 5 4 6 4" xfId="43465" xr:uid="{00000000-0005-0000-0000-00008EAA0000}"/>
    <cellStyle name="Vírgula 5 4 7" xfId="43466" xr:uid="{00000000-0005-0000-0000-00008FAA0000}"/>
    <cellStyle name="Vírgula 5 4 7 2" xfId="43467" xr:uid="{00000000-0005-0000-0000-000090AA0000}"/>
    <cellStyle name="Vírgula 5 4 7 2 2" xfId="43468" xr:uid="{00000000-0005-0000-0000-000091AA0000}"/>
    <cellStyle name="Vírgula 5 4 7 2 3" xfId="43469" xr:uid="{00000000-0005-0000-0000-000092AA0000}"/>
    <cellStyle name="Vírgula 5 4 7 3" xfId="43470" xr:uid="{00000000-0005-0000-0000-000093AA0000}"/>
    <cellStyle name="Vírgula 5 4 7 4" xfId="43471" xr:uid="{00000000-0005-0000-0000-000094AA0000}"/>
    <cellStyle name="Vírgula 5 4 8" xfId="43472" xr:uid="{00000000-0005-0000-0000-000095AA0000}"/>
    <cellStyle name="Vírgula 5 4 8 2" xfId="43473" xr:uid="{00000000-0005-0000-0000-000096AA0000}"/>
    <cellStyle name="Vírgula 5 4 8 3" xfId="43474" xr:uid="{00000000-0005-0000-0000-000097AA0000}"/>
    <cellStyle name="Vírgula 5 4 9" xfId="43475" xr:uid="{00000000-0005-0000-0000-000098AA0000}"/>
    <cellStyle name="Vírgula 5 5" xfId="43476" xr:uid="{00000000-0005-0000-0000-000099AA0000}"/>
    <cellStyle name="Vírgula 5 5 10" xfId="43477" xr:uid="{00000000-0005-0000-0000-00009AAA0000}"/>
    <cellStyle name="Vírgula 5 5 11" xfId="43478" xr:uid="{00000000-0005-0000-0000-00009BAA0000}"/>
    <cellStyle name="Vírgula 5 5 2" xfId="43479" xr:uid="{00000000-0005-0000-0000-00009CAA0000}"/>
    <cellStyle name="Vírgula 5 5 2 2" xfId="43480" xr:uid="{00000000-0005-0000-0000-00009DAA0000}"/>
    <cellStyle name="Vírgula 5 5 2 2 2" xfId="43481" xr:uid="{00000000-0005-0000-0000-00009EAA0000}"/>
    <cellStyle name="Vírgula 5 5 2 2 2 2" xfId="43482" xr:uid="{00000000-0005-0000-0000-00009FAA0000}"/>
    <cellStyle name="Vírgula 5 5 2 2 2 2 2" xfId="43483" xr:uid="{00000000-0005-0000-0000-0000A0AA0000}"/>
    <cellStyle name="Vírgula 5 5 2 2 2 2 3" xfId="43484" xr:uid="{00000000-0005-0000-0000-0000A1AA0000}"/>
    <cellStyle name="Vírgula 5 5 2 2 2 3" xfId="43485" xr:uid="{00000000-0005-0000-0000-0000A2AA0000}"/>
    <cellStyle name="Vírgula 5 5 2 2 2 4" xfId="43486" xr:uid="{00000000-0005-0000-0000-0000A3AA0000}"/>
    <cellStyle name="Vírgula 5 5 2 2 3" xfId="43487" xr:uid="{00000000-0005-0000-0000-0000A4AA0000}"/>
    <cellStyle name="Vírgula 5 5 2 2 3 2" xfId="43488" xr:uid="{00000000-0005-0000-0000-0000A5AA0000}"/>
    <cellStyle name="Vírgula 5 5 2 2 3 2 2" xfId="43489" xr:uid="{00000000-0005-0000-0000-0000A6AA0000}"/>
    <cellStyle name="Vírgula 5 5 2 2 3 2 3" xfId="43490" xr:uid="{00000000-0005-0000-0000-0000A7AA0000}"/>
    <cellStyle name="Vírgula 5 5 2 2 3 3" xfId="43491" xr:uid="{00000000-0005-0000-0000-0000A8AA0000}"/>
    <cellStyle name="Vírgula 5 5 2 2 3 4" xfId="43492" xr:uid="{00000000-0005-0000-0000-0000A9AA0000}"/>
    <cellStyle name="Vírgula 5 5 2 2 4" xfId="43493" xr:uid="{00000000-0005-0000-0000-0000AAAA0000}"/>
    <cellStyle name="Vírgula 5 5 2 2 4 2" xfId="43494" xr:uid="{00000000-0005-0000-0000-0000ABAA0000}"/>
    <cellStyle name="Vírgula 5 5 2 2 4 2 2" xfId="43495" xr:uid="{00000000-0005-0000-0000-0000ACAA0000}"/>
    <cellStyle name="Vírgula 5 5 2 2 4 2 3" xfId="43496" xr:uid="{00000000-0005-0000-0000-0000ADAA0000}"/>
    <cellStyle name="Vírgula 5 5 2 2 4 3" xfId="43497" xr:uid="{00000000-0005-0000-0000-0000AEAA0000}"/>
    <cellStyle name="Vírgula 5 5 2 2 4 4" xfId="43498" xr:uid="{00000000-0005-0000-0000-0000AFAA0000}"/>
    <cellStyle name="Vírgula 5 5 2 2 5" xfId="43499" xr:uid="{00000000-0005-0000-0000-0000B0AA0000}"/>
    <cellStyle name="Vírgula 5 5 2 2 5 2" xfId="43500" xr:uid="{00000000-0005-0000-0000-0000B1AA0000}"/>
    <cellStyle name="Vírgula 5 5 2 2 5 3" xfId="43501" xr:uid="{00000000-0005-0000-0000-0000B2AA0000}"/>
    <cellStyle name="Vírgula 5 5 2 2 6" xfId="43502" xr:uid="{00000000-0005-0000-0000-0000B3AA0000}"/>
    <cellStyle name="Vírgula 5 5 2 2 7" xfId="43503" xr:uid="{00000000-0005-0000-0000-0000B4AA0000}"/>
    <cellStyle name="Vírgula 5 5 2 3" xfId="43504" xr:uid="{00000000-0005-0000-0000-0000B5AA0000}"/>
    <cellStyle name="Vírgula 5 5 2 3 2" xfId="43505" xr:uid="{00000000-0005-0000-0000-0000B6AA0000}"/>
    <cellStyle name="Vírgula 5 5 2 3 2 2" xfId="43506" xr:uid="{00000000-0005-0000-0000-0000B7AA0000}"/>
    <cellStyle name="Vírgula 5 5 2 3 2 3" xfId="43507" xr:uid="{00000000-0005-0000-0000-0000B8AA0000}"/>
    <cellStyle name="Vírgula 5 5 2 3 3" xfId="43508" xr:uid="{00000000-0005-0000-0000-0000B9AA0000}"/>
    <cellStyle name="Vírgula 5 5 2 3 4" xfId="43509" xr:uid="{00000000-0005-0000-0000-0000BAAA0000}"/>
    <cellStyle name="Vírgula 5 5 2 4" xfId="43510" xr:uid="{00000000-0005-0000-0000-0000BBAA0000}"/>
    <cellStyle name="Vírgula 5 5 2 4 2" xfId="43511" xr:uid="{00000000-0005-0000-0000-0000BCAA0000}"/>
    <cellStyle name="Vírgula 5 5 2 4 2 2" xfId="43512" xr:uid="{00000000-0005-0000-0000-0000BDAA0000}"/>
    <cellStyle name="Vírgula 5 5 2 4 2 3" xfId="43513" xr:uid="{00000000-0005-0000-0000-0000BEAA0000}"/>
    <cellStyle name="Vírgula 5 5 2 4 3" xfId="43514" xr:uid="{00000000-0005-0000-0000-0000BFAA0000}"/>
    <cellStyle name="Vírgula 5 5 2 4 4" xfId="43515" xr:uid="{00000000-0005-0000-0000-0000C0AA0000}"/>
    <cellStyle name="Vírgula 5 5 2 5" xfId="43516" xr:uid="{00000000-0005-0000-0000-0000C1AA0000}"/>
    <cellStyle name="Vírgula 5 5 2 5 2" xfId="43517" xr:uid="{00000000-0005-0000-0000-0000C2AA0000}"/>
    <cellStyle name="Vírgula 5 5 2 5 2 2" xfId="43518" xr:uid="{00000000-0005-0000-0000-0000C3AA0000}"/>
    <cellStyle name="Vírgula 5 5 2 5 2 3" xfId="43519" xr:uid="{00000000-0005-0000-0000-0000C4AA0000}"/>
    <cellStyle name="Vírgula 5 5 2 5 3" xfId="43520" xr:uid="{00000000-0005-0000-0000-0000C5AA0000}"/>
    <cellStyle name="Vírgula 5 5 2 5 4" xfId="43521" xr:uid="{00000000-0005-0000-0000-0000C6AA0000}"/>
    <cellStyle name="Vírgula 5 5 2 6" xfId="43522" xr:uid="{00000000-0005-0000-0000-0000C7AA0000}"/>
    <cellStyle name="Vírgula 5 5 2 6 2" xfId="43523" xr:uid="{00000000-0005-0000-0000-0000C8AA0000}"/>
    <cellStyle name="Vírgula 5 5 2 6 3" xfId="43524" xr:uid="{00000000-0005-0000-0000-0000C9AA0000}"/>
    <cellStyle name="Vírgula 5 5 2 7" xfId="43525" xr:uid="{00000000-0005-0000-0000-0000CAAA0000}"/>
    <cellStyle name="Vírgula 5 5 2 8" xfId="43526" xr:uid="{00000000-0005-0000-0000-0000CBAA0000}"/>
    <cellStyle name="Vírgula 5 5 2 9" xfId="43527" xr:uid="{00000000-0005-0000-0000-0000CCAA0000}"/>
    <cellStyle name="Vírgula 5 5 3" xfId="43528" xr:uid="{00000000-0005-0000-0000-0000CDAA0000}"/>
    <cellStyle name="Vírgula 5 5 3 2" xfId="43529" xr:uid="{00000000-0005-0000-0000-0000CEAA0000}"/>
    <cellStyle name="Vírgula 5 5 3 2 2" xfId="43530" xr:uid="{00000000-0005-0000-0000-0000CFAA0000}"/>
    <cellStyle name="Vírgula 5 5 3 2 2 2" xfId="43531" xr:uid="{00000000-0005-0000-0000-0000D0AA0000}"/>
    <cellStyle name="Vírgula 5 5 3 2 2 3" xfId="43532" xr:uid="{00000000-0005-0000-0000-0000D1AA0000}"/>
    <cellStyle name="Vírgula 5 5 3 2 3" xfId="43533" xr:uid="{00000000-0005-0000-0000-0000D2AA0000}"/>
    <cellStyle name="Vírgula 5 5 3 2 4" xfId="43534" xr:uid="{00000000-0005-0000-0000-0000D3AA0000}"/>
    <cellStyle name="Vírgula 5 5 3 3" xfId="43535" xr:uid="{00000000-0005-0000-0000-0000D4AA0000}"/>
    <cellStyle name="Vírgula 5 5 3 3 2" xfId="43536" xr:uid="{00000000-0005-0000-0000-0000D5AA0000}"/>
    <cellStyle name="Vírgula 5 5 3 3 2 2" xfId="43537" xr:uid="{00000000-0005-0000-0000-0000D6AA0000}"/>
    <cellStyle name="Vírgula 5 5 3 3 2 3" xfId="43538" xr:uid="{00000000-0005-0000-0000-0000D7AA0000}"/>
    <cellStyle name="Vírgula 5 5 3 3 3" xfId="43539" xr:uid="{00000000-0005-0000-0000-0000D8AA0000}"/>
    <cellStyle name="Vírgula 5 5 3 3 4" xfId="43540" xr:uid="{00000000-0005-0000-0000-0000D9AA0000}"/>
    <cellStyle name="Vírgula 5 5 3 4" xfId="43541" xr:uid="{00000000-0005-0000-0000-0000DAAA0000}"/>
    <cellStyle name="Vírgula 5 5 3 4 2" xfId="43542" xr:uid="{00000000-0005-0000-0000-0000DBAA0000}"/>
    <cellStyle name="Vírgula 5 5 3 4 2 2" xfId="43543" xr:uid="{00000000-0005-0000-0000-0000DCAA0000}"/>
    <cellStyle name="Vírgula 5 5 3 4 2 3" xfId="43544" xr:uid="{00000000-0005-0000-0000-0000DDAA0000}"/>
    <cellStyle name="Vírgula 5 5 3 4 3" xfId="43545" xr:uid="{00000000-0005-0000-0000-0000DEAA0000}"/>
    <cellStyle name="Vírgula 5 5 3 4 4" xfId="43546" xr:uid="{00000000-0005-0000-0000-0000DFAA0000}"/>
    <cellStyle name="Vírgula 5 5 3 5" xfId="43547" xr:uid="{00000000-0005-0000-0000-0000E0AA0000}"/>
    <cellStyle name="Vírgula 5 5 3 5 2" xfId="43548" xr:uid="{00000000-0005-0000-0000-0000E1AA0000}"/>
    <cellStyle name="Vírgula 5 5 3 5 3" xfId="43549" xr:uid="{00000000-0005-0000-0000-0000E2AA0000}"/>
    <cellStyle name="Vírgula 5 5 3 6" xfId="43550" xr:uid="{00000000-0005-0000-0000-0000E3AA0000}"/>
    <cellStyle name="Vírgula 5 5 3 7" xfId="43551" xr:uid="{00000000-0005-0000-0000-0000E4AA0000}"/>
    <cellStyle name="Vírgula 5 5 4" xfId="43552" xr:uid="{00000000-0005-0000-0000-0000E5AA0000}"/>
    <cellStyle name="Vírgula 5 5 5" xfId="43553" xr:uid="{00000000-0005-0000-0000-0000E6AA0000}"/>
    <cellStyle name="Vírgula 5 5 5 2" xfId="43554" xr:uid="{00000000-0005-0000-0000-0000E7AA0000}"/>
    <cellStyle name="Vírgula 5 5 5 2 2" xfId="43555" xr:uid="{00000000-0005-0000-0000-0000E8AA0000}"/>
    <cellStyle name="Vírgula 5 5 5 2 3" xfId="43556" xr:uid="{00000000-0005-0000-0000-0000E9AA0000}"/>
    <cellStyle name="Vírgula 5 5 5 3" xfId="43557" xr:uid="{00000000-0005-0000-0000-0000EAAA0000}"/>
    <cellStyle name="Vírgula 5 5 5 4" xfId="43558" xr:uid="{00000000-0005-0000-0000-0000EBAA0000}"/>
    <cellStyle name="Vírgula 5 5 6" xfId="43559" xr:uid="{00000000-0005-0000-0000-0000ECAA0000}"/>
    <cellStyle name="Vírgula 5 5 6 2" xfId="43560" xr:uid="{00000000-0005-0000-0000-0000EDAA0000}"/>
    <cellStyle name="Vírgula 5 5 6 2 2" xfId="43561" xr:uid="{00000000-0005-0000-0000-0000EEAA0000}"/>
    <cellStyle name="Vírgula 5 5 6 2 3" xfId="43562" xr:uid="{00000000-0005-0000-0000-0000EFAA0000}"/>
    <cellStyle name="Vírgula 5 5 6 3" xfId="43563" xr:uid="{00000000-0005-0000-0000-0000F0AA0000}"/>
    <cellStyle name="Vírgula 5 5 6 4" xfId="43564" xr:uid="{00000000-0005-0000-0000-0000F1AA0000}"/>
    <cellStyle name="Vírgula 5 5 7" xfId="43565" xr:uid="{00000000-0005-0000-0000-0000F2AA0000}"/>
    <cellStyle name="Vírgula 5 5 7 2" xfId="43566" xr:uid="{00000000-0005-0000-0000-0000F3AA0000}"/>
    <cellStyle name="Vírgula 5 5 7 2 2" xfId="43567" xr:uid="{00000000-0005-0000-0000-0000F4AA0000}"/>
    <cellStyle name="Vírgula 5 5 7 2 3" xfId="43568" xr:uid="{00000000-0005-0000-0000-0000F5AA0000}"/>
    <cellStyle name="Vírgula 5 5 7 3" xfId="43569" xr:uid="{00000000-0005-0000-0000-0000F6AA0000}"/>
    <cellStyle name="Vírgula 5 5 7 4" xfId="43570" xr:uid="{00000000-0005-0000-0000-0000F7AA0000}"/>
    <cellStyle name="Vírgula 5 5 8" xfId="43571" xr:uid="{00000000-0005-0000-0000-0000F8AA0000}"/>
    <cellStyle name="Vírgula 5 5 8 2" xfId="43572" xr:uid="{00000000-0005-0000-0000-0000F9AA0000}"/>
    <cellStyle name="Vírgula 5 5 8 3" xfId="43573" xr:uid="{00000000-0005-0000-0000-0000FAAA0000}"/>
    <cellStyle name="Vírgula 5 5 9" xfId="43574" xr:uid="{00000000-0005-0000-0000-0000FBAA0000}"/>
    <cellStyle name="Vírgula 5 6" xfId="43575" xr:uid="{00000000-0005-0000-0000-0000FCAA0000}"/>
    <cellStyle name="Vírgula 5 6 2" xfId="43576" xr:uid="{00000000-0005-0000-0000-0000FDAA0000}"/>
    <cellStyle name="Vírgula 5 6 3" xfId="43577" xr:uid="{00000000-0005-0000-0000-0000FEAA0000}"/>
    <cellStyle name="Vírgula 5 6 4" xfId="43578" xr:uid="{00000000-0005-0000-0000-0000FFAA0000}"/>
    <cellStyle name="Vírgula 5 6 4 2" xfId="43579" xr:uid="{00000000-0005-0000-0000-000000AB0000}"/>
    <cellStyle name="Vírgula 5 6 4 2 2" xfId="43580" xr:uid="{00000000-0005-0000-0000-000001AB0000}"/>
    <cellStyle name="Vírgula 5 6 4 2 2 2" xfId="43581" xr:uid="{00000000-0005-0000-0000-000002AB0000}"/>
    <cellStyle name="Vírgula 5 6 4 2 2 3" xfId="43582" xr:uid="{00000000-0005-0000-0000-000003AB0000}"/>
    <cellStyle name="Vírgula 5 6 4 2 3" xfId="43583" xr:uid="{00000000-0005-0000-0000-000004AB0000}"/>
    <cellStyle name="Vírgula 5 6 4 2 4" xfId="43584" xr:uid="{00000000-0005-0000-0000-000005AB0000}"/>
    <cellStyle name="Vírgula 5 6 4 3" xfId="43585" xr:uid="{00000000-0005-0000-0000-000006AB0000}"/>
    <cellStyle name="Vírgula 5 6 4 3 2" xfId="43586" xr:uid="{00000000-0005-0000-0000-000007AB0000}"/>
    <cellStyle name="Vírgula 5 6 4 3 2 2" xfId="43587" xr:uid="{00000000-0005-0000-0000-000008AB0000}"/>
    <cellStyle name="Vírgula 5 6 4 3 2 3" xfId="43588" xr:uid="{00000000-0005-0000-0000-000009AB0000}"/>
    <cellStyle name="Vírgula 5 6 4 3 3" xfId="43589" xr:uid="{00000000-0005-0000-0000-00000AAB0000}"/>
    <cellStyle name="Vírgula 5 6 4 3 4" xfId="43590" xr:uid="{00000000-0005-0000-0000-00000BAB0000}"/>
    <cellStyle name="Vírgula 5 6 4 4" xfId="43591" xr:uid="{00000000-0005-0000-0000-00000CAB0000}"/>
    <cellStyle name="Vírgula 5 6 4 4 2" xfId="43592" xr:uid="{00000000-0005-0000-0000-00000DAB0000}"/>
    <cellStyle name="Vírgula 5 6 4 4 2 2" xfId="43593" xr:uid="{00000000-0005-0000-0000-00000EAB0000}"/>
    <cellStyle name="Vírgula 5 6 4 4 2 3" xfId="43594" xr:uid="{00000000-0005-0000-0000-00000FAB0000}"/>
    <cellStyle name="Vírgula 5 6 4 4 3" xfId="43595" xr:uid="{00000000-0005-0000-0000-000010AB0000}"/>
    <cellStyle name="Vírgula 5 6 4 4 4" xfId="43596" xr:uid="{00000000-0005-0000-0000-000011AB0000}"/>
    <cellStyle name="Vírgula 5 6 4 5" xfId="43597" xr:uid="{00000000-0005-0000-0000-000012AB0000}"/>
    <cellStyle name="Vírgula 5 6 4 5 2" xfId="43598" xr:uid="{00000000-0005-0000-0000-000013AB0000}"/>
    <cellStyle name="Vírgula 5 6 4 5 3" xfId="43599" xr:uid="{00000000-0005-0000-0000-000014AB0000}"/>
    <cellStyle name="Vírgula 5 6 4 6" xfId="43600" xr:uid="{00000000-0005-0000-0000-000015AB0000}"/>
    <cellStyle name="Vírgula 5 6 4 7" xfId="43601" xr:uid="{00000000-0005-0000-0000-000016AB0000}"/>
    <cellStyle name="Vírgula 5 7" xfId="43602" xr:uid="{00000000-0005-0000-0000-000017AB0000}"/>
    <cellStyle name="Vírgula 5 7 10" xfId="43603" xr:uid="{00000000-0005-0000-0000-000018AB0000}"/>
    <cellStyle name="Vírgula 5 7 2" xfId="43604" xr:uid="{00000000-0005-0000-0000-000019AB0000}"/>
    <cellStyle name="Vírgula 5 7 2 2" xfId="43605" xr:uid="{00000000-0005-0000-0000-00001AAB0000}"/>
    <cellStyle name="Vírgula 5 7 2 2 2" xfId="43606" xr:uid="{00000000-0005-0000-0000-00001BAB0000}"/>
    <cellStyle name="Vírgula 5 7 2 2 2 2" xfId="43607" xr:uid="{00000000-0005-0000-0000-00001CAB0000}"/>
    <cellStyle name="Vírgula 5 7 2 2 2 2 2" xfId="43608" xr:uid="{00000000-0005-0000-0000-00001DAB0000}"/>
    <cellStyle name="Vírgula 5 7 2 2 2 2 3" xfId="43609" xr:uid="{00000000-0005-0000-0000-00001EAB0000}"/>
    <cellStyle name="Vírgula 5 7 2 2 2 3" xfId="43610" xr:uid="{00000000-0005-0000-0000-00001FAB0000}"/>
    <cellStyle name="Vírgula 5 7 2 2 2 4" xfId="43611" xr:uid="{00000000-0005-0000-0000-000020AB0000}"/>
    <cellStyle name="Vírgula 5 7 2 2 3" xfId="43612" xr:uid="{00000000-0005-0000-0000-000021AB0000}"/>
    <cellStyle name="Vírgula 5 7 2 2 3 2" xfId="43613" xr:uid="{00000000-0005-0000-0000-000022AB0000}"/>
    <cellStyle name="Vírgula 5 7 2 2 3 2 2" xfId="43614" xr:uid="{00000000-0005-0000-0000-000023AB0000}"/>
    <cellStyle name="Vírgula 5 7 2 2 3 2 3" xfId="43615" xr:uid="{00000000-0005-0000-0000-000024AB0000}"/>
    <cellStyle name="Vírgula 5 7 2 2 3 3" xfId="43616" xr:uid="{00000000-0005-0000-0000-000025AB0000}"/>
    <cellStyle name="Vírgula 5 7 2 2 3 4" xfId="43617" xr:uid="{00000000-0005-0000-0000-000026AB0000}"/>
    <cellStyle name="Vírgula 5 7 2 2 4" xfId="43618" xr:uid="{00000000-0005-0000-0000-000027AB0000}"/>
    <cellStyle name="Vírgula 5 7 2 2 4 2" xfId="43619" xr:uid="{00000000-0005-0000-0000-000028AB0000}"/>
    <cellStyle name="Vírgula 5 7 2 2 4 2 2" xfId="43620" xr:uid="{00000000-0005-0000-0000-000029AB0000}"/>
    <cellStyle name="Vírgula 5 7 2 2 4 2 3" xfId="43621" xr:uid="{00000000-0005-0000-0000-00002AAB0000}"/>
    <cellStyle name="Vírgula 5 7 2 2 4 3" xfId="43622" xr:uid="{00000000-0005-0000-0000-00002BAB0000}"/>
    <cellStyle name="Vírgula 5 7 2 2 4 4" xfId="43623" xr:uid="{00000000-0005-0000-0000-00002CAB0000}"/>
    <cellStyle name="Vírgula 5 7 2 2 5" xfId="43624" xr:uid="{00000000-0005-0000-0000-00002DAB0000}"/>
    <cellStyle name="Vírgula 5 7 2 2 5 2" xfId="43625" xr:uid="{00000000-0005-0000-0000-00002EAB0000}"/>
    <cellStyle name="Vírgula 5 7 2 2 5 3" xfId="43626" xr:uid="{00000000-0005-0000-0000-00002FAB0000}"/>
    <cellStyle name="Vírgula 5 7 2 2 6" xfId="43627" xr:uid="{00000000-0005-0000-0000-000030AB0000}"/>
    <cellStyle name="Vírgula 5 7 2 2 7" xfId="43628" xr:uid="{00000000-0005-0000-0000-000031AB0000}"/>
    <cellStyle name="Vírgula 5 7 2 3" xfId="43629" xr:uid="{00000000-0005-0000-0000-000032AB0000}"/>
    <cellStyle name="Vírgula 5 7 2 3 2" xfId="43630" xr:uid="{00000000-0005-0000-0000-000033AB0000}"/>
    <cellStyle name="Vírgula 5 7 2 3 2 2" xfId="43631" xr:uid="{00000000-0005-0000-0000-000034AB0000}"/>
    <cellStyle name="Vírgula 5 7 2 3 2 3" xfId="43632" xr:uid="{00000000-0005-0000-0000-000035AB0000}"/>
    <cellStyle name="Vírgula 5 7 2 3 3" xfId="43633" xr:uid="{00000000-0005-0000-0000-000036AB0000}"/>
    <cellStyle name="Vírgula 5 7 2 3 4" xfId="43634" xr:uid="{00000000-0005-0000-0000-000037AB0000}"/>
    <cellStyle name="Vírgula 5 7 2 4" xfId="43635" xr:uid="{00000000-0005-0000-0000-000038AB0000}"/>
    <cellStyle name="Vírgula 5 7 2 4 2" xfId="43636" xr:uid="{00000000-0005-0000-0000-000039AB0000}"/>
    <cellStyle name="Vírgula 5 7 2 4 2 2" xfId="43637" xr:uid="{00000000-0005-0000-0000-00003AAB0000}"/>
    <cellStyle name="Vírgula 5 7 2 4 2 3" xfId="43638" xr:uid="{00000000-0005-0000-0000-00003BAB0000}"/>
    <cellStyle name="Vírgula 5 7 2 4 3" xfId="43639" xr:uid="{00000000-0005-0000-0000-00003CAB0000}"/>
    <cellStyle name="Vírgula 5 7 2 4 4" xfId="43640" xr:uid="{00000000-0005-0000-0000-00003DAB0000}"/>
    <cellStyle name="Vírgula 5 7 2 5" xfId="43641" xr:uid="{00000000-0005-0000-0000-00003EAB0000}"/>
    <cellStyle name="Vírgula 5 7 2 5 2" xfId="43642" xr:uid="{00000000-0005-0000-0000-00003FAB0000}"/>
    <cellStyle name="Vírgula 5 7 2 5 2 2" xfId="43643" xr:uid="{00000000-0005-0000-0000-000040AB0000}"/>
    <cellStyle name="Vírgula 5 7 2 5 2 3" xfId="43644" xr:uid="{00000000-0005-0000-0000-000041AB0000}"/>
    <cellStyle name="Vírgula 5 7 2 5 3" xfId="43645" xr:uid="{00000000-0005-0000-0000-000042AB0000}"/>
    <cellStyle name="Vírgula 5 7 2 5 4" xfId="43646" xr:uid="{00000000-0005-0000-0000-000043AB0000}"/>
    <cellStyle name="Vírgula 5 7 2 6" xfId="43647" xr:uid="{00000000-0005-0000-0000-000044AB0000}"/>
    <cellStyle name="Vírgula 5 7 2 6 2" xfId="43648" xr:uid="{00000000-0005-0000-0000-000045AB0000}"/>
    <cellStyle name="Vírgula 5 7 2 6 3" xfId="43649" xr:uid="{00000000-0005-0000-0000-000046AB0000}"/>
    <cellStyle name="Vírgula 5 7 2 7" xfId="43650" xr:uid="{00000000-0005-0000-0000-000047AB0000}"/>
    <cellStyle name="Vírgula 5 7 2 8" xfId="43651" xr:uid="{00000000-0005-0000-0000-000048AB0000}"/>
    <cellStyle name="Vírgula 5 7 2 9" xfId="43652" xr:uid="{00000000-0005-0000-0000-000049AB0000}"/>
    <cellStyle name="Vírgula 5 7 3" xfId="43653" xr:uid="{00000000-0005-0000-0000-00004AAB0000}"/>
    <cellStyle name="Vírgula 5 7 3 2" xfId="43654" xr:uid="{00000000-0005-0000-0000-00004BAB0000}"/>
    <cellStyle name="Vírgula 5 7 3 2 2" xfId="43655" xr:uid="{00000000-0005-0000-0000-00004CAB0000}"/>
    <cellStyle name="Vírgula 5 7 3 2 2 2" xfId="43656" xr:uid="{00000000-0005-0000-0000-00004DAB0000}"/>
    <cellStyle name="Vírgula 5 7 3 2 2 3" xfId="43657" xr:uid="{00000000-0005-0000-0000-00004EAB0000}"/>
    <cellStyle name="Vírgula 5 7 3 2 3" xfId="43658" xr:uid="{00000000-0005-0000-0000-00004FAB0000}"/>
    <cellStyle name="Vírgula 5 7 3 2 4" xfId="43659" xr:uid="{00000000-0005-0000-0000-000050AB0000}"/>
    <cellStyle name="Vírgula 5 7 3 3" xfId="43660" xr:uid="{00000000-0005-0000-0000-000051AB0000}"/>
    <cellStyle name="Vírgula 5 7 3 3 2" xfId="43661" xr:uid="{00000000-0005-0000-0000-000052AB0000}"/>
    <cellStyle name="Vírgula 5 7 3 3 2 2" xfId="43662" xr:uid="{00000000-0005-0000-0000-000053AB0000}"/>
    <cellStyle name="Vírgula 5 7 3 3 2 3" xfId="43663" xr:uid="{00000000-0005-0000-0000-000054AB0000}"/>
    <cellStyle name="Vírgula 5 7 3 3 3" xfId="43664" xr:uid="{00000000-0005-0000-0000-000055AB0000}"/>
    <cellStyle name="Vírgula 5 7 3 3 4" xfId="43665" xr:uid="{00000000-0005-0000-0000-000056AB0000}"/>
    <cellStyle name="Vírgula 5 7 3 4" xfId="43666" xr:uid="{00000000-0005-0000-0000-000057AB0000}"/>
    <cellStyle name="Vírgula 5 7 3 4 2" xfId="43667" xr:uid="{00000000-0005-0000-0000-000058AB0000}"/>
    <cellStyle name="Vírgula 5 7 3 4 2 2" xfId="43668" xr:uid="{00000000-0005-0000-0000-000059AB0000}"/>
    <cellStyle name="Vírgula 5 7 3 4 2 3" xfId="43669" xr:uid="{00000000-0005-0000-0000-00005AAB0000}"/>
    <cellStyle name="Vírgula 5 7 3 4 3" xfId="43670" xr:uid="{00000000-0005-0000-0000-00005BAB0000}"/>
    <cellStyle name="Vírgula 5 7 3 4 4" xfId="43671" xr:uid="{00000000-0005-0000-0000-00005CAB0000}"/>
    <cellStyle name="Vírgula 5 7 3 5" xfId="43672" xr:uid="{00000000-0005-0000-0000-00005DAB0000}"/>
    <cellStyle name="Vírgula 5 7 3 5 2" xfId="43673" xr:uid="{00000000-0005-0000-0000-00005EAB0000}"/>
    <cellStyle name="Vírgula 5 7 3 5 3" xfId="43674" xr:uid="{00000000-0005-0000-0000-00005FAB0000}"/>
    <cellStyle name="Vírgula 5 7 3 6" xfId="43675" xr:uid="{00000000-0005-0000-0000-000060AB0000}"/>
    <cellStyle name="Vírgula 5 7 3 7" xfId="43676" xr:uid="{00000000-0005-0000-0000-000061AB0000}"/>
    <cellStyle name="Vírgula 5 7 4" xfId="43677" xr:uid="{00000000-0005-0000-0000-000062AB0000}"/>
    <cellStyle name="Vírgula 5 7 4 2" xfId="43678" xr:uid="{00000000-0005-0000-0000-000063AB0000}"/>
    <cellStyle name="Vírgula 5 7 4 2 2" xfId="43679" xr:uid="{00000000-0005-0000-0000-000064AB0000}"/>
    <cellStyle name="Vírgula 5 7 4 2 3" xfId="43680" xr:uid="{00000000-0005-0000-0000-000065AB0000}"/>
    <cellStyle name="Vírgula 5 7 4 3" xfId="43681" xr:uid="{00000000-0005-0000-0000-000066AB0000}"/>
    <cellStyle name="Vírgula 5 7 4 4" xfId="43682" xr:uid="{00000000-0005-0000-0000-000067AB0000}"/>
    <cellStyle name="Vírgula 5 7 5" xfId="43683" xr:uid="{00000000-0005-0000-0000-000068AB0000}"/>
    <cellStyle name="Vírgula 5 7 5 2" xfId="43684" xr:uid="{00000000-0005-0000-0000-000069AB0000}"/>
    <cellStyle name="Vírgula 5 7 5 2 2" xfId="43685" xr:uid="{00000000-0005-0000-0000-00006AAB0000}"/>
    <cellStyle name="Vírgula 5 7 5 2 3" xfId="43686" xr:uid="{00000000-0005-0000-0000-00006BAB0000}"/>
    <cellStyle name="Vírgula 5 7 5 3" xfId="43687" xr:uid="{00000000-0005-0000-0000-00006CAB0000}"/>
    <cellStyle name="Vírgula 5 7 5 4" xfId="43688" xr:uid="{00000000-0005-0000-0000-00006DAB0000}"/>
    <cellStyle name="Vírgula 5 7 6" xfId="43689" xr:uid="{00000000-0005-0000-0000-00006EAB0000}"/>
    <cellStyle name="Vírgula 5 7 6 2" xfId="43690" xr:uid="{00000000-0005-0000-0000-00006FAB0000}"/>
    <cellStyle name="Vírgula 5 7 6 2 2" xfId="43691" xr:uid="{00000000-0005-0000-0000-000070AB0000}"/>
    <cellStyle name="Vírgula 5 7 6 2 3" xfId="43692" xr:uid="{00000000-0005-0000-0000-000071AB0000}"/>
    <cellStyle name="Vírgula 5 7 6 3" xfId="43693" xr:uid="{00000000-0005-0000-0000-000072AB0000}"/>
    <cellStyle name="Vírgula 5 7 6 4" xfId="43694" xr:uid="{00000000-0005-0000-0000-000073AB0000}"/>
    <cellStyle name="Vírgula 5 7 7" xfId="43695" xr:uid="{00000000-0005-0000-0000-000074AB0000}"/>
    <cellStyle name="Vírgula 5 7 7 2" xfId="43696" xr:uid="{00000000-0005-0000-0000-000075AB0000}"/>
    <cellStyle name="Vírgula 5 7 7 3" xfId="43697" xr:uid="{00000000-0005-0000-0000-000076AB0000}"/>
    <cellStyle name="Vírgula 5 7 8" xfId="43698" xr:uid="{00000000-0005-0000-0000-000077AB0000}"/>
    <cellStyle name="Vírgula 5 7 9" xfId="43699" xr:uid="{00000000-0005-0000-0000-000078AB0000}"/>
    <cellStyle name="Vírgula 5 8" xfId="43700" xr:uid="{00000000-0005-0000-0000-000079AB0000}"/>
    <cellStyle name="Vírgula 5 9" xfId="43701" xr:uid="{00000000-0005-0000-0000-00007AAB0000}"/>
    <cellStyle name="Vírgula 5 9 2" xfId="43702" xr:uid="{00000000-0005-0000-0000-00007BAB0000}"/>
    <cellStyle name="Vírgula 5 9 2 2" xfId="43703" xr:uid="{00000000-0005-0000-0000-00007CAB0000}"/>
    <cellStyle name="Vírgula 5 9 2 2 2" xfId="43704" xr:uid="{00000000-0005-0000-0000-00007DAB0000}"/>
    <cellStyle name="Vírgula 5 9 2 2 2 2" xfId="43705" xr:uid="{00000000-0005-0000-0000-00007EAB0000}"/>
    <cellStyle name="Vírgula 5 9 2 2 2 3" xfId="43706" xr:uid="{00000000-0005-0000-0000-00007FAB0000}"/>
    <cellStyle name="Vírgula 5 9 2 2 3" xfId="43707" xr:uid="{00000000-0005-0000-0000-000080AB0000}"/>
    <cellStyle name="Vírgula 5 9 2 2 4" xfId="43708" xr:uid="{00000000-0005-0000-0000-000081AB0000}"/>
    <cellStyle name="Vírgula 5 9 2 3" xfId="43709" xr:uid="{00000000-0005-0000-0000-000082AB0000}"/>
    <cellStyle name="Vírgula 5 9 2 3 2" xfId="43710" xr:uid="{00000000-0005-0000-0000-000083AB0000}"/>
    <cellStyle name="Vírgula 5 9 2 3 2 2" xfId="43711" xr:uid="{00000000-0005-0000-0000-000084AB0000}"/>
    <cellStyle name="Vírgula 5 9 2 3 2 3" xfId="43712" xr:uid="{00000000-0005-0000-0000-000085AB0000}"/>
    <cellStyle name="Vírgula 5 9 2 3 3" xfId="43713" xr:uid="{00000000-0005-0000-0000-000086AB0000}"/>
    <cellStyle name="Vírgula 5 9 2 3 4" xfId="43714" xr:uid="{00000000-0005-0000-0000-000087AB0000}"/>
    <cellStyle name="Vírgula 5 9 2 4" xfId="43715" xr:uid="{00000000-0005-0000-0000-000088AB0000}"/>
    <cellStyle name="Vírgula 5 9 2 4 2" xfId="43716" xr:uid="{00000000-0005-0000-0000-000089AB0000}"/>
    <cellStyle name="Vírgula 5 9 2 4 2 2" xfId="43717" xr:uid="{00000000-0005-0000-0000-00008AAB0000}"/>
    <cellStyle name="Vírgula 5 9 2 4 2 3" xfId="43718" xr:uid="{00000000-0005-0000-0000-00008BAB0000}"/>
    <cellStyle name="Vírgula 5 9 2 4 3" xfId="43719" xr:uid="{00000000-0005-0000-0000-00008CAB0000}"/>
    <cellStyle name="Vírgula 5 9 2 4 4" xfId="43720" xr:uid="{00000000-0005-0000-0000-00008DAB0000}"/>
    <cellStyle name="Vírgula 5 9 2 5" xfId="43721" xr:uid="{00000000-0005-0000-0000-00008EAB0000}"/>
    <cellStyle name="Vírgula 5 9 2 5 2" xfId="43722" xr:uid="{00000000-0005-0000-0000-00008FAB0000}"/>
    <cellStyle name="Vírgula 5 9 2 5 3" xfId="43723" xr:uid="{00000000-0005-0000-0000-000090AB0000}"/>
    <cellStyle name="Vírgula 5 9 2 6" xfId="43724" xr:uid="{00000000-0005-0000-0000-000091AB0000}"/>
    <cellStyle name="Vírgula 5 9 2 7" xfId="43725" xr:uid="{00000000-0005-0000-0000-000092AB0000}"/>
    <cellStyle name="Vírgula 5 9 3" xfId="43726" xr:uid="{00000000-0005-0000-0000-000093AB0000}"/>
    <cellStyle name="Vírgula 5 9 3 2" xfId="43727" xr:uid="{00000000-0005-0000-0000-000094AB0000}"/>
    <cellStyle name="Vírgula 5 9 3 2 2" xfId="43728" xr:uid="{00000000-0005-0000-0000-000095AB0000}"/>
    <cellStyle name="Vírgula 5 9 3 2 3" xfId="43729" xr:uid="{00000000-0005-0000-0000-000096AB0000}"/>
    <cellStyle name="Vírgula 5 9 3 3" xfId="43730" xr:uid="{00000000-0005-0000-0000-000097AB0000}"/>
    <cellStyle name="Vírgula 5 9 3 4" xfId="43731" xr:uid="{00000000-0005-0000-0000-000098AB0000}"/>
    <cellStyle name="Vírgula 5 9 4" xfId="43732" xr:uid="{00000000-0005-0000-0000-000099AB0000}"/>
    <cellStyle name="Vírgula 5 9 4 2" xfId="43733" xr:uid="{00000000-0005-0000-0000-00009AAB0000}"/>
    <cellStyle name="Vírgula 5 9 4 2 2" xfId="43734" xr:uid="{00000000-0005-0000-0000-00009BAB0000}"/>
    <cellStyle name="Vírgula 5 9 4 2 3" xfId="43735" xr:uid="{00000000-0005-0000-0000-00009CAB0000}"/>
    <cellStyle name="Vírgula 5 9 4 3" xfId="43736" xr:uid="{00000000-0005-0000-0000-00009DAB0000}"/>
    <cellStyle name="Vírgula 5 9 4 4" xfId="43737" xr:uid="{00000000-0005-0000-0000-00009EAB0000}"/>
    <cellStyle name="Vírgula 5 9 5" xfId="43738" xr:uid="{00000000-0005-0000-0000-00009FAB0000}"/>
    <cellStyle name="Vírgula 5 9 5 2" xfId="43739" xr:uid="{00000000-0005-0000-0000-0000A0AB0000}"/>
    <cellStyle name="Vírgula 5 9 5 2 2" xfId="43740" xr:uid="{00000000-0005-0000-0000-0000A1AB0000}"/>
    <cellStyle name="Vírgula 5 9 5 2 3" xfId="43741" xr:uid="{00000000-0005-0000-0000-0000A2AB0000}"/>
    <cellStyle name="Vírgula 5 9 5 3" xfId="43742" xr:uid="{00000000-0005-0000-0000-0000A3AB0000}"/>
    <cellStyle name="Vírgula 5 9 5 4" xfId="43743" xr:uid="{00000000-0005-0000-0000-0000A4AB0000}"/>
    <cellStyle name="Vírgula 5 9 6" xfId="43744" xr:uid="{00000000-0005-0000-0000-0000A5AB0000}"/>
    <cellStyle name="Vírgula 5 9 6 2" xfId="43745" xr:uid="{00000000-0005-0000-0000-0000A6AB0000}"/>
    <cellStyle name="Vírgula 5 9 6 3" xfId="43746" xr:uid="{00000000-0005-0000-0000-0000A7AB0000}"/>
    <cellStyle name="Vírgula 5 9 7" xfId="43747" xr:uid="{00000000-0005-0000-0000-0000A8AB0000}"/>
    <cellStyle name="Vírgula 5 9 8" xfId="43748" xr:uid="{00000000-0005-0000-0000-0000A9AB0000}"/>
    <cellStyle name="Vírgula 5 9 9" xfId="43749" xr:uid="{00000000-0005-0000-0000-0000AAAB0000}"/>
    <cellStyle name="Vírgula 6" xfId="43750" xr:uid="{00000000-0005-0000-0000-0000ABAB0000}"/>
    <cellStyle name="Vírgula 6 2" xfId="43751" xr:uid="{00000000-0005-0000-0000-0000ACAB0000}"/>
    <cellStyle name="Vírgula 6 2 2" xfId="43752" xr:uid="{00000000-0005-0000-0000-0000ADAB0000}"/>
    <cellStyle name="Vírgula 6 2 2 2" xfId="43753" xr:uid="{00000000-0005-0000-0000-0000AEAB0000}"/>
    <cellStyle name="Vírgula 6 2 3" xfId="43754" xr:uid="{00000000-0005-0000-0000-0000AFAB0000}"/>
    <cellStyle name="Vírgula 6 2 4" xfId="43755" xr:uid="{00000000-0005-0000-0000-0000B0AB0000}"/>
    <cellStyle name="Vírgula 6 3" xfId="43756" xr:uid="{00000000-0005-0000-0000-0000B1AB0000}"/>
    <cellStyle name="Vírgula 6 3 2" xfId="43757" xr:uid="{00000000-0005-0000-0000-0000B2AB0000}"/>
    <cellStyle name="Vírgula 6 3 2 2" xfId="43758" xr:uid="{00000000-0005-0000-0000-0000B3AB0000}"/>
    <cellStyle name="Vírgula 6 3 2 2 2" xfId="43759" xr:uid="{00000000-0005-0000-0000-0000B4AB0000}"/>
    <cellStyle name="Vírgula 6 3 2 2 2 2" xfId="43760" xr:uid="{00000000-0005-0000-0000-0000B5AB0000}"/>
    <cellStyle name="Vírgula 6 3 2 2 2 3" xfId="43761" xr:uid="{00000000-0005-0000-0000-0000B6AB0000}"/>
    <cellStyle name="Vírgula 6 3 2 2 3" xfId="43762" xr:uid="{00000000-0005-0000-0000-0000B7AB0000}"/>
    <cellStyle name="Vírgula 6 3 2 2 4" xfId="43763" xr:uid="{00000000-0005-0000-0000-0000B8AB0000}"/>
    <cellStyle name="Vírgula 6 3 2 3" xfId="43764" xr:uid="{00000000-0005-0000-0000-0000B9AB0000}"/>
    <cellStyle name="Vírgula 6 3 2 3 2" xfId="43765" xr:uid="{00000000-0005-0000-0000-0000BAAB0000}"/>
    <cellStyle name="Vírgula 6 3 2 3 2 2" xfId="43766" xr:uid="{00000000-0005-0000-0000-0000BBAB0000}"/>
    <cellStyle name="Vírgula 6 3 2 3 2 3" xfId="43767" xr:uid="{00000000-0005-0000-0000-0000BCAB0000}"/>
    <cellStyle name="Vírgula 6 3 2 3 3" xfId="43768" xr:uid="{00000000-0005-0000-0000-0000BDAB0000}"/>
    <cellStyle name="Vírgula 6 3 2 3 4" xfId="43769" xr:uid="{00000000-0005-0000-0000-0000BEAB0000}"/>
    <cellStyle name="Vírgula 6 3 2 4" xfId="43770" xr:uid="{00000000-0005-0000-0000-0000BFAB0000}"/>
    <cellStyle name="Vírgula 6 3 2 4 2" xfId="43771" xr:uid="{00000000-0005-0000-0000-0000C0AB0000}"/>
    <cellStyle name="Vírgula 6 3 2 4 2 2" xfId="43772" xr:uid="{00000000-0005-0000-0000-0000C1AB0000}"/>
    <cellStyle name="Vírgula 6 3 2 4 2 3" xfId="43773" xr:uid="{00000000-0005-0000-0000-0000C2AB0000}"/>
    <cellStyle name="Vírgula 6 3 2 4 3" xfId="43774" xr:uid="{00000000-0005-0000-0000-0000C3AB0000}"/>
    <cellStyle name="Vírgula 6 3 2 4 4" xfId="43775" xr:uid="{00000000-0005-0000-0000-0000C4AB0000}"/>
    <cellStyle name="Vírgula 6 3 2 5" xfId="43776" xr:uid="{00000000-0005-0000-0000-0000C5AB0000}"/>
    <cellStyle name="Vírgula 6 3 2 5 2" xfId="43777" xr:uid="{00000000-0005-0000-0000-0000C6AB0000}"/>
    <cellStyle name="Vírgula 6 3 2 5 3" xfId="43778" xr:uid="{00000000-0005-0000-0000-0000C7AB0000}"/>
    <cellStyle name="Vírgula 6 3 2 6" xfId="43779" xr:uid="{00000000-0005-0000-0000-0000C8AB0000}"/>
    <cellStyle name="Vírgula 6 3 2 7" xfId="43780" xr:uid="{00000000-0005-0000-0000-0000C9AB0000}"/>
    <cellStyle name="Vírgula 6 3 3" xfId="43781" xr:uid="{00000000-0005-0000-0000-0000CAAB0000}"/>
    <cellStyle name="Vírgula 6 3 3 2" xfId="43782" xr:uid="{00000000-0005-0000-0000-0000CBAB0000}"/>
    <cellStyle name="Vírgula 6 3 3 2 2" xfId="43783" xr:uid="{00000000-0005-0000-0000-0000CCAB0000}"/>
    <cellStyle name="Vírgula 6 3 3 2 3" xfId="43784" xr:uid="{00000000-0005-0000-0000-0000CDAB0000}"/>
    <cellStyle name="Vírgula 6 3 3 3" xfId="43785" xr:uid="{00000000-0005-0000-0000-0000CEAB0000}"/>
    <cellStyle name="Vírgula 6 3 3 4" xfId="43786" xr:uid="{00000000-0005-0000-0000-0000CFAB0000}"/>
    <cellStyle name="Vírgula 6 3 4" xfId="43787" xr:uid="{00000000-0005-0000-0000-0000D0AB0000}"/>
    <cellStyle name="Vírgula 6 3 4 2" xfId="43788" xr:uid="{00000000-0005-0000-0000-0000D1AB0000}"/>
    <cellStyle name="Vírgula 6 3 4 2 2" xfId="43789" xr:uid="{00000000-0005-0000-0000-0000D2AB0000}"/>
    <cellStyle name="Vírgula 6 3 4 2 3" xfId="43790" xr:uid="{00000000-0005-0000-0000-0000D3AB0000}"/>
    <cellStyle name="Vírgula 6 3 4 3" xfId="43791" xr:uid="{00000000-0005-0000-0000-0000D4AB0000}"/>
    <cellStyle name="Vírgula 6 3 4 4" xfId="43792" xr:uid="{00000000-0005-0000-0000-0000D5AB0000}"/>
    <cellStyle name="Vírgula 6 3 5" xfId="43793" xr:uid="{00000000-0005-0000-0000-0000D6AB0000}"/>
    <cellStyle name="Vírgula 6 3 5 2" xfId="43794" xr:uid="{00000000-0005-0000-0000-0000D7AB0000}"/>
    <cellStyle name="Vírgula 6 3 5 2 2" xfId="43795" xr:uid="{00000000-0005-0000-0000-0000D8AB0000}"/>
    <cellStyle name="Vírgula 6 3 5 2 3" xfId="43796" xr:uid="{00000000-0005-0000-0000-0000D9AB0000}"/>
    <cellStyle name="Vírgula 6 3 5 3" xfId="43797" xr:uid="{00000000-0005-0000-0000-0000DAAB0000}"/>
    <cellStyle name="Vírgula 6 3 5 4" xfId="43798" xr:uid="{00000000-0005-0000-0000-0000DBAB0000}"/>
    <cellStyle name="Vírgula 6 3 6" xfId="43799" xr:uid="{00000000-0005-0000-0000-0000DCAB0000}"/>
    <cellStyle name="Vírgula 6 3 6 2" xfId="43800" xr:uid="{00000000-0005-0000-0000-0000DDAB0000}"/>
    <cellStyle name="Vírgula 6 3 6 3" xfId="43801" xr:uid="{00000000-0005-0000-0000-0000DEAB0000}"/>
    <cellStyle name="Vírgula 6 3 7" xfId="43802" xr:uid="{00000000-0005-0000-0000-0000DFAB0000}"/>
    <cellStyle name="Vírgula 6 3 8" xfId="43803" xr:uid="{00000000-0005-0000-0000-0000E0AB0000}"/>
    <cellStyle name="Vírgula 6 3 9" xfId="43804" xr:uid="{00000000-0005-0000-0000-0000E1AB0000}"/>
    <cellStyle name="Vírgula 6 4" xfId="43805" xr:uid="{00000000-0005-0000-0000-0000E2AB0000}"/>
    <cellStyle name="Vírgula 6 4 2" xfId="43806" xr:uid="{00000000-0005-0000-0000-0000E3AB0000}"/>
    <cellStyle name="Vírgula 6 4 2 2" xfId="43807" xr:uid="{00000000-0005-0000-0000-0000E4AB0000}"/>
    <cellStyle name="Vírgula 6 4 2 2 2" xfId="43808" xr:uid="{00000000-0005-0000-0000-0000E5AB0000}"/>
    <cellStyle name="Vírgula 6 4 2 2 2 2" xfId="43809" xr:uid="{00000000-0005-0000-0000-0000E6AB0000}"/>
    <cellStyle name="Vírgula 6 4 2 2 2 3" xfId="43810" xr:uid="{00000000-0005-0000-0000-0000E7AB0000}"/>
    <cellStyle name="Vírgula 6 4 2 2 3" xfId="43811" xr:uid="{00000000-0005-0000-0000-0000E8AB0000}"/>
    <cellStyle name="Vírgula 6 4 2 2 4" xfId="43812" xr:uid="{00000000-0005-0000-0000-0000E9AB0000}"/>
    <cellStyle name="Vírgula 6 4 2 3" xfId="43813" xr:uid="{00000000-0005-0000-0000-0000EAAB0000}"/>
    <cellStyle name="Vírgula 6 4 2 3 2" xfId="43814" xr:uid="{00000000-0005-0000-0000-0000EBAB0000}"/>
    <cellStyle name="Vírgula 6 4 2 3 2 2" xfId="43815" xr:uid="{00000000-0005-0000-0000-0000ECAB0000}"/>
    <cellStyle name="Vírgula 6 4 2 3 2 3" xfId="43816" xr:uid="{00000000-0005-0000-0000-0000EDAB0000}"/>
    <cellStyle name="Vírgula 6 4 2 3 3" xfId="43817" xr:uid="{00000000-0005-0000-0000-0000EEAB0000}"/>
    <cellStyle name="Vírgula 6 4 2 3 4" xfId="43818" xr:uid="{00000000-0005-0000-0000-0000EFAB0000}"/>
    <cellStyle name="Vírgula 6 4 2 4" xfId="43819" xr:uid="{00000000-0005-0000-0000-0000F0AB0000}"/>
    <cellStyle name="Vírgula 6 4 2 4 2" xfId="43820" xr:uid="{00000000-0005-0000-0000-0000F1AB0000}"/>
    <cellStyle name="Vírgula 6 4 2 4 2 2" xfId="43821" xr:uid="{00000000-0005-0000-0000-0000F2AB0000}"/>
    <cellStyle name="Vírgula 6 4 2 4 2 3" xfId="43822" xr:uid="{00000000-0005-0000-0000-0000F3AB0000}"/>
    <cellStyle name="Vírgula 6 4 2 4 3" xfId="43823" xr:uid="{00000000-0005-0000-0000-0000F4AB0000}"/>
    <cellStyle name="Vírgula 6 4 2 4 4" xfId="43824" xr:uid="{00000000-0005-0000-0000-0000F5AB0000}"/>
    <cellStyle name="Vírgula 6 4 2 5" xfId="43825" xr:uid="{00000000-0005-0000-0000-0000F6AB0000}"/>
    <cellStyle name="Vírgula 6 4 2 5 2" xfId="43826" xr:uid="{00000000-0005-0000-0000-0000F7AB0000}"/>
    <cellStyle name="Vírgula 6 4 2 5 3" xfId="43827" xr:uid="{00000000-0005-0000-0000-0000F8AB0000}"/>
    <cellStyle name="Vírgula 6 4 2 6" xfId="43828" xr:uid="{00000000-0005-0000-0000-0000F9AB0000}"/>
    <cellStyle name="Vírgula 6 4 2 7" xfId="43829" xr:uid="{00000000-0005-0000-0000-0000FAAB0000}"/>
    <cellStyle name="Vírgula 6 4 3" xfId="43830" xr:uid="{00000000-0005-0000-0000-0000FBAB0000}"/>
    <cellStyle name="Vírgula 6 4 3 2" xfId="43831" xr:uid="{00000000-0005-0000-0000-0000FCAB0000}"/>
    <cellStyle name="Vírgula 6 4 3 2 2" xfId="43832" xr:uid="{00000000-0005-0000-0000-0000FDAB0000}"/>
    <cellStyle name="Vírgula 6 4 3 2 3" xfId="43833" xr:uid="{00000000-0005-0000-0000-0000FEAB0000}"/>
    <cellStyle name="Vírgula 6 4 3 3" xfId="43834" xr:uid="{00000000-0005-0000-0000-0000FFAB0000}"/>
    <cellStyle name="Vírgula 6 4 3 4" xfId="43835" xr:uid="{00000000-0005-0000-0000-000000AC0000}"/>
    <cellStyle name="Vírgula 6 4 4" xfId="43836" xr:uid="{00000000-0005-0000-0000-000001AC0000}"/>
    <cellStyle name="Vírgula 6 4 4 2" xfId="43837" xr:uid="{00000000-0005-0000-0000-000002AC0000}"/>
    <cellStyle name="Vírgula 6 4 4 2 2" xfId="43838" xr:uid="{00000000-0005-0000-0000-000003AC0000}"/>
    <cellStyle name="Vírgula 6 4 4 2 3" xfId="43839" xr:uid="{00000000-0005-0000-0000-000004AC0000}"/>
    <cellStyle name="Vírgula 6 4 4 3" xfId="43840" xr:uid="{00000000-0005-0000-0000-000005AC0000}"/>
    <cellStyle name="Vírgula 6 4 4 4" xfId="43841" xr:uid="{00000000-0005-0000-0000-000006AC0000}"/>
    <cellStyle name="Vírgula 6 4 5" xfId="43842" xr:uid="{00000000-0005-0000-0000-000007AC0000}"/>
    <cellStyle name="Vírgula 6 4 5 2" xfId="43843" xr:uid="{00000000-0005-0000-0000-000008AC0000}"/>
    <cellStyle name="Vírgula 6 4 5 2 2" xfId="43844" xr:uid="{00000000-0005-0000-0000-000009AC0000}"/>
    <cellStyle name="Vírgula 6 4 5 2 3" xfId="43845" xr:uid="{00000000-0005-0000-0000-00000AAC0000}"/>
    <cellStyle name="Vírgula 6 4 5 3" xfId="43846" xr:uid="{00000000-0005-0000-0000-00000BAC0000}"/>
    <cellStyle name="Vírgula 6 4 5 4" xfId="43847" xr:uid="{00000000-0005-0000-0000-00000CAC0000}"/>
    <cellStyle name="Vírgula 6 4 6" xfId="43848" xr:uid="{00000000-0005-0000-0000-00000DAC0000}"/>
    <cellStyle name="Vírgula 6 4 6 2" xfId="43849" xr:uid="{00000000-0005-0000-0000-00000EAC0000}"/>
    <cellStyle name="Vírgula 6 4 6 3" xfId="43850" xr:uid="{00000000-0005-0000-0000-00000FAC0000}"/>
    <cellStyle name="Vírgula 6 4 7" xfId="43851" xr:uid="{00000000-0005-0000-0000-000010AC0000}"/>
    <cellStyle name="Vírgula 6 4 8" xfId="43852" xr:uid="{00000000-0005-0000-0000-000011AC0000}"/>
    <cellStyle name="Vírgula 6 5" xfId="43853" xr:uid="{00000000-0005-0000-0000-000012AC0000}"/>
    <cellStyle name="Vírgula 6 5 2" xfId="43854" xr:uid="{00000000-0005-0000-0000-000013AC0000}"/>
    <cellStyle name="Vírgula 6 5 3" xfId="43855" xr:uid="{00000000-0005-0000-0000-000014AC0000}"/>
    <cellStyle name="Vírgula 6 6" xfId="43856" xr:uid="{00000000-0005-0000-0000-000015AC0000}"/>
    <cellStyle name="Vírgula 7" xfId="43857" xr:uid="{00000000-0005-0000-0000-000016AC0000}"/>
    <cellStyle name="Vírgula 7 2" xfId="43858" xr:uid="{00000000-0005-0000-0000-000017AC0000}"/>
    <cellStyle name="Vírgula 7 3" xfId="43859" xr:uid="{00000000-0005-0000-0000-000018AC0000}"/>
    <cellStyle name="Vírgula 7 4" xfId="43860" xr:uid="{00000000-0005-0000-0000-000019AC0000}"/>
    <cellStyle name="Vírgula 8" xfId="43861" xr:uid="{00000000-0005-0000-0000-00001AAC0000}"/>
    <cellStyle name="Vírgula 8 2" xfId="43862" xr:uid="{00000000-0005-0000-0000-00001BAC0000}"/>
    <cellStyle name="Vírgula 8 2 2" xfId="43863" xr:uid="{00000000-0005-0000-0000-00001CAC0000}"/>
    <cellStyle name="Vírgula 8 3" xfId="43864" xr:uid="{00000000-0005-0000-0000-00001DAC0000}"/>
    <cellStyle name="Vírgula 8 4" xfId="43923" xr:uid="{00000000-0005-0000-0000-00001EAC0000}"/>
    <cellStyle name="Vírgula 9" xfId="43865" xr:uid="{00000000-0005-0000-0000-00001FAC0000}"/>
    <cellStyle name="Vírgula 9 2" xfId="43866" xr:uid="{00000000-0005-0000-0000-000020AC0000}"/>
    <cellStyle name="Vírgula 9 2 2" xfId="43867" xr:uid="{00000000-0005-0000-0000-000021AC0000}"/>
    <cellStyle name="Vírgula 9 2 3" xfId="43868" xr:uid="{00000000-0005-0000-0000-000022AC0000}"/>
    <cellStyle name="Vírgula 9 3" xfId="43869" xr:uid="{00000000-0005-0000-0000-000023AC0000}"/>
    <cellStyle name="Vírgula 9 3 2" xfId="43870" xr:uid="{00000000-0005-0000-0000-000024AC0000}"/>
    <cellStyle name="Vírgula 9 3 3" xfId="43871" xr:uid="{00000000-0005-0000-0000-000025AC0000}"/>
    <cellStyle name="Vírgula 9 4" xfId="43872" xr:uid="{00000000-0005-0000-0000-000026AC0000}"/>
    <cellStyle name="Vírgula 9 5" xfId="43873" xr:uid="{00000000-0005-0000-0000-000027AC0000}"/>
    <cellStyle name="Vírgula 9 6" xfId="43874" xr:uid="{00000000-0005-0000-0000-000028AC0000}"/>
    <cellStyle name="Warning Text" xfId="43875" xr:uid="{00000000-0005-0000-0000-000029AC0000}"/>
  </cellStyles>
  <dxfs count="19">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C00000"/>
        </patternFill>
      </fill>
    </dxf>
    <dxf>
      <font>
        <b/>
        <i val="0"/>
        <color rgb="FF00B050"/>
      </font>
      <fill>
        <patternFill patternType="none">
          <bgColor auto="1"/>
        </patternFill>
      </fill>
    </dxf>
    <dxf>
      <font>
        <b/>
        <i val="0"/>
        <color theme="0"/>
      </font>
      <fill>
        <patternFill>
          <bgColor rgb="FFC00000"/>
        </patternFill>
      </fill>
    </dxf>
    <dxf>
      <font>
        <b/>
        <i val="0"/>
        <color rgb="FF00B050"/>
      </font>
      <fill>
        <patternFill patternType="none">
          <bgColor auto="1"/>
        </patternFill>
      </fill>
    </dxf>
    <dxf>
      <font>
        <b/>
        <i val="0"/>
        <color theme="0"/>
      </font>
      <fill>
        <patternFill>
          <bgColor rgb="FFC00000"/>
        </patternFill>
      </fill>
    </dxf>
    <dxf>
      <font>
        <b/>
        <i val="0"/>
        <color rgb="FF00B050"/>
      </font>
      <fill>
        <patternFill patternType="none">
          <bgColor auto="1"/>
        </patternFill>
      </fill>
    </dxf>
    <dxf>
      <font>
        <b/>
        <i val="0"/>
        <color theme="0"/>
      </font>
      <fill>
        <patternFill>
          <bgColor rgb="FFC00000"/>
        </patternFill>
      </fill>
    </dxf>
    <dxf>
      <font>
        <b/>
        <i val="0"/>
        <color rgb="FF00B050"/>
      </font>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1.xml"/><Relationship Id="rId21" Type="http://schemas.openxmlformats.org/officeDocument/2006/relationships/worksheet" Target="worksheets/sheet21.xml"/><Relationship Id="rId34" Type="http://schemas.openxmlformats.org/officeDocument/2006/relationships/externalLink" Target="externalLinks/externalLink6.xml"/><Relationship Id="rId42" Type="http://schemas.openxmlformats.org/officeDocument/2006/relationships/externalLink" Target="externalLinks/externalLink14.xml"/><Relationship Id="rId47"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4.xml"/><Relationship Id="rId37" Type="http://schemas.openxmlformats.org/officeDocument/2006/relationships/externalLink" Target="externalLinks/externalLink9.xml"/><Relationship Id="rId40" Type="http://schemas.openxmlformats.org/officeDocument/2006/relationships/externalLink" Target="externalLinks/externalLink12.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8.xml"/><Relationship Id="rId49"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3.xml"/><Relationship Id="rId44" Type="http://schemas.openxmlformats.org/officeDocument/2006/relationships/externalLink" Target="externalLinks/externalLink1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2.xml"/><Relationship Id="rId35" Type="http://schemas.openxmlformats.org/officeDocument/2006/relationships/externalLink" Target="externalLinks/externalLink7.xml"/><Relationship Id="rId43" Type="http://schemas.openxmlformats.org/officeDocument/2006/relationships/externalLink" Target="externalLinks/externalLink15.xml"/><Relationship Id="rId48"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5.xml"/><Relationship Id="rId38" Type="http://schemas.openxmlformats.org/officeDocument/2006/relationships/externalLink" Target="externalLinks/externalLink10.xml"/><Relationship Id="rId4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externalLink" Target="externalLinks/externalLink13.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jpeg"/><Relationship Id="rId4" Type="http://schemas.openxmlformats.org/officeDocument/2006/relationships/image" Target="../media/image7.png"/></Relationships>
</file>

<file path=xl/drawings/_rels/drawing7.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jpeg"/><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2.xml.rels><?xml version="1.0" encoding="UTF-8" standalone="yes"?>
<Relationships xmlns="http://schemas.openxmlformats.org/package/2006/relationships"><Relationship Id="rId3" Type="http://schemas.openxmlformats.org/officeDocument/2006/relationships/image" Target="../media/image14.jpeg"/><Relationship Id="rId2" Type="http://schemas.openxmlformats.org/officeDocument/2006/relationships/image" Target="../media/image13.jpeg"/><Relationship Id="rId1" Type="http://schemas.openxmlformats.org/officeDocument/2006/relationships/image" Target="../media/image4.jpeg"/><Relationship Id="rId4" Type="http://schemas.openxmlformats.org/officeDocument/2006/relationships/image" Target="../media/image15.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7.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8.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9.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20.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6.emf"/></Relationships>
</file>

<file path=xl/drawings/drawing1.xml><?xml version="1.0" encoding="utf-8"?>
<xdr:wsDr xmlns:xdr="http://schemas.openxmlformats.org/drawingml/2006/spreadsheetDrawing" xmlns:a="http://schemas.openxmlformats.org/drawingml/2006/main">
  <xdr:twoCellAnchor editAs="oneCell">
    <xdr:from>
      <xdr:col>0</xdr:col>
      <xdr:colOff>85726</xdr:colOff>
      <xdr:row>0</xdr:row>
      <xdr:rowOff>133351</xdr:rowOff>
    </xdr:from>
    <xdr:to>
      <xdr:col>1</xdr:col>
      <xdr:colOff>447675</xdr:colOff>
      <xdr:row>3</xdr:row>
      <xdr:rowOff>44566</xdr:rowOff>
    </xdr:to>
    <xdr:pic>
      <xdr:nvPicPr>
        <xdr:cNvPr id="4" name="Imagem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726" y="133351"/>
          <a:ext cx="1533524" cy="396990"/>
        </a:xfrm>
        <a:prstGeom prst="rect">
          <a:avLst/>
        </a:prstGeom>
      </xdr:spPr>
    </xdr:pic>
    <xdr:clientData/>
  </xdr:twoCellAnchor>
  <xdr:twoCellAnchor editAs="oneCell">
    <xdr:from>
      <xdr:col>0</xdr:col>
      <xdr:colOff>28576</xdr:colOff>
      <xdr:row>56</xdr:row>
      <xdr:rowOff>28275</xdr:rowOff>
    </xdr:from>
    <xdr:to>
      <xdr:col>0</xdr:col>
      <xdr:colOff>1152526</xdr:colOff>
      <xdr:row>58</xdr:row>
      <xdr:rowOff>142875</xdr:rowOff>
    </xdr:to>
    <xdr:pic>
      <xdr:nvPicPr>
        <xdr:cNvPr id="5" name="Imagem 10">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6" y="12410775"/>
          <a:ext cx="1123950" cy="495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138545</xdr:colOff>
      <xdr:row>395</xdr:row>
      <xdr:rowOff>34241</xdr:rowOff>
    </xdr:from>
    <xdr:ext cx="1151659" cy="507818"/>
    <xdr:pic>
      <xdr:nvPicPr>
        <xdr:cNvPr id="20" name="Imagem 10">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545" y="10624309"/>
          <a:ext cx="1151659" cy="507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138545</xdr:colOff>
      <xdr:row>46</xdr:row>
      <xdr:rowOff>34241</xdr:rowOff>
    </xdr:from>
    <xdr:ext cx="1151659" cy="507818"/>
    <xdr:pic>
      <xdr:nvPicPr>
        <xdr:cNvPr id="7" name="Imagem 10">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545" y="76043741"/>
          <a:ext cx="1151659" cy="507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138545</xdr:colOff>
      <xdr:row>97</xdr:row>
      <xdr:rowOff>34241</xdr:rowOff>
    </xdr:from>
    <xdr:ext cx="1151659" cy="507818"/>
    <xdr:pic>
      <xdr:nvPicPr>
        <xdr:cNvPr id="8" name="Imagem 10">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545" y="76824791"/>
          <a:ext cx="1151659" cy="507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138545</xdr:colOff>
      <xdr:row>149</xdr:row>
      <xdr:rowOff>34241</xdr:rowOff>
    </xdr:from>
    <xdr:ext cx="1151659" cy="507818"/>
    <xdr:pic>
      <xdr:nvPicPr>
        <xdr:cNvPr id="9" name="Imagem 10">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545" y="77415341"/>
          <a:ext cx="1151659" cy="507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138545</xdr:colOff>
      <xdr:row>197</xdr:row>
      <xdr:rowOff>34241</xdr:rowOff>
    </xdr:from>
    <xdr:ext cx="1151659" cy="507818"/>
    <xdr:pic>
      <xdr:nvPicPr>
        <xdr:cNvPr id="10" name="Imagem 10">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545" y="78091616"/>
          <a:ext cx="1151659" cy="507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138545</xdr:colOff>
      <xdr:row>244</xdr:row>
      <xdr:rowOff>34241</xdr:rowOff>
    </xdr:from>
    <xdr:ext cx="1151659" cy="507818"/>
    <xdr:pic>
      <xdr:nvPicPr>
        <xdr:cNvPr id="11" name="Imagem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545" y="78586916"/>
          <a:ext cx="1151659" cy="507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138545</xdr:colOff>
      <xdr:row>296</xdr:row>
      <xdr:rowOff>34241</xdr:rowOff>
    </xdr:from>
    <xdr:ext cx="1151659" cy="507818"/>
    <xdr:pic>
      <xdr:nvPicPr>
        <xdr:cNvPr id="12" name="Imagem 10">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545" y="79167941"/>
          <a:ext cx="1151659" cy="507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138545</xdr:colOff>
      <xdr:row>341</xdr:row>
      <xdr:rowOff>34241</xdr:rowOff>
    </xdr:from>
    <xdr:ext cx="1151659" cy="507818"/>
    <xdr:pic>
      <xdr:nvPicPr>
        <xdr:cNvPr id="13" name="Imagem 10">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545" y="79748966"/>
          <a:ext cx="1151659" cy="507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107156</xdr:colOff>
      <xdr:row>0</xdr:row>
      <xdr:rowOff>73819</xdr:rowOff>
    </xdr:from>
    <xdr:to>
      <xdr:col>1</xdr:col>
      <xdr:colOff>1085850</xdr:colOff>
      <xdr:row>2</xdr:row>
      <xdr:rowOff>130583</xdr:rowOff>
    </xdr:to>
    <xdr:pic>
      <xdr:nvPicPr>
        <xdr:cNvPr id="4" name="Imagem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156" y="73819"/>
          <a:ext cx="1874044" cy="475864"/>
        </a:xfrm>
        <a:prstGeom prst="rect">
          <a:avLst/>
        </a:prstGeom>
      </xdr:spPr>
    </xdr:pic>
    <xdr:clientData/>
  </xdr:twoCellAnchor>
  <xdr:twoCellAnchor editAs="oneCell">
    <xdr:from>
      <xdr:col>1</xdr:col>
      <xdr:colOff>1219200</xdr:colOff>
      <xdr:row>0</xdr:row>
      <xdr:rowOff>76200</xdr:rowOff>
    </xdr:from>
    <xdr:to>
      <xdr:col>1</xdr:col>
      <xdr:colOff>2343150</xdr:colOff>
      <xdr:row>2</xdr:row>
      <xdr:rowOff>152700</xdr:rowOff>
    </xdr:to>
    <xdr:pic>
      <xdr:nvPicPr>
        <xdr:cNvPr id="6" name="Imagem 10">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14550" y="76200"/>
          <a:ext cx="1123950" cy="495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87955</xdr:colOff>
      <xdr:row>0</xdr:row>
      <xdr:rowOff>173981</xdr:rowOff>
    </xdr:from>
    <xdr:to>
      <xdr:col>0</xdr:col>
      <xdr:colOff>583555</xdr:colOff>
      <xdr:row>1</xdr:row>
      <xdr:rowOff>571650</xdr:rowOff>
    </xdr:to>
    <xdr:pic>
      <xdr:nvPicPr>
        <xdr:cNvPr id="3" name="Imagem 10">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5400000">
          <a:off x="-226220" y="488156"/>
          <a:ext cx="1123950" cy="495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63501</xdr:colOff>
      <xdr:row>1</xdr:row>
      <xdr:rowOff>264582</xdr:rowOff>
    </xdr:from>
    <xdr:to>
      <xdr:col>2</xdr:col>
      <xdr:colOff>139603</xdr:colOff>
      <xdr:row>3</xdr:row>
      <xdr:rowOff>219530</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8301" y="455082"/>
          <a:ext cx="1847752" cy="478823"/>
        </a:xfrm>
        <a:prstGeom prst="rect">
          <a:avLst/>
        </a:prstGeom>
      </xdr:spPr>
    </xdr:pic>
    <xdr:clientData/>
  </xdr:twoCellAnchor>
  <xdr:oneCellAnchor>
    <xdr:from>
      <xdr:col>1</xdr:col>
      <xdr:colOff>63501</xdr:colOff>
      <xdr:row>49</xdr:row>
      <xdr:rowOff>264582</xdr:rowOff>
    </xdr:from>
    <xdr:ext cx="1847752" cy="478823"/>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8301" y="8979957"/>
          <a:ext cx="1847752" cy="478823"/>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0</xdr:col>
      <xdr:colOff>161926</xdr:colOff>
      <xdr:row>0</xdr:row>
      <xdr:rowOff>104775</xdr:rowOff>
    </xdr:from>
    <xdr:to>
      <xdr:col>2</xdr:col>
      <xdr:colOff>306161</xdr:colOff>
      <xdr:row>3</xdr:row>
      <xdr:rowOff>104775</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6" y="104775"/>
          <a:ext cx="1534885" cy="542925"/>
        </a:xfrm>
        <a:prstGeom prst="rect">
          <a:avLst/>
        </a:prstGeom>
      </xdr:spPr>
    </xdr:pic>
    <xdr:clientData/>
  </xdr:twoCellAnchor>
  <xdr:twoCellAnchor editAs="oneCell">
    <xdr:from>
      <xdr:col>0</xdr:col>
      <xdr:colOff>258884</xdr:colOff>
      <xdr:row>11</xdr:row>
      <xdr:rowOff>21165</xdr:rowOff>
    </xdr:from>
    <xdr:to>
      <xdr:col>15</xdr:col>
      <xdr:colOff>435547</xdr:colOff>
      <xdr:row>41</xdr:row>
      <xdr:rowOff>105833</xdr:rowOff>
    </xdr:to>
    <xdr:pic>
      <xdr:nvPicPr>
        <xdr:cNvPr id="3" name="Imagem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a:stretch>
          <a:fillRect/>
        </a:stretch>
      </xdr:blipFill>
      <xdr:spPr>
        <a:xfrm>
          <a:off x="258884" y="1840440"/>
          <a:ext cx="9492113" cy="5799668"/>
        </a:xfrm>
        <a:prstGeom prst="rect">
          <a:avLst/>
        </a:prstGeom>
      </xdr:spPr>
    </xdr:pic>
    <xdr:clientData/>
  </xdr:twoCellAnchor>
  <xdr:twoCellAnchor editAs="oneCell">
    <xdr:from>
      <xdr:col>0</xdr:col>
      <xdr:colOff>354444</xdr:colOff>
      <xdr:row>45</xdr:row>
      <xdr:rowOff>74082</xdr:rowOff>
    </xdr:from>
    <xdr:to>
      <xdr:col>15</xdr:col>
      <xdr:colOff>158751</xdr:colOff>
      <xdr:row>74</xdr:row>
      <xdr:rowOff>163706</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a:stretch>
          <a:fillRect/>
        </a:stretch>
      </xdr:blipFill>
      <xdr:spPr>
        <a:xfrm>
          <a:off x="354444" y="8389407"/>
          <a:ext cx="9119757" cy="5614124"/>
        </a:xfrm>
        <a:prstGeom prst="rect">
          <a:avLst/>
        </a:prstGeom>
      </xdr:spPr>
    </xdr:pic>
    <xdr:clientData/>
  </xdr:twoCellAnchor>
  <xdr:twoCellAnchor editAs="oneCell">
    <xdr:from>
      <xdr:col>0</xdr:col>
      <xdr:colOff>296334</xdr:colOff>
      <xdr:row>78</xdr:row>
      <xdr:rowOff>42335</xdr:rowOff>
    </xdr:from>
    <xdr:to>
      <xdr:col>15</xdr:col>
      <xdr:colOff>159031</xdr:colOff>
      <xdr:row>107</xdr:row>
      <xdr:rowOff>179917</xdr:rowOff>
    </xdr:to>
    <xdr:pic>
      <xdr:nvPicPr>
        <xdr:cNvPr id="5" name="Imagem 4">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4"/>
        <a:stretch>
          <a:fillRect/>
        </a:stretch>
      </xdr:blipFill>
      <xdr:spPr>
        <a:xfrm>
          <a:off x="296334" y="14663210"/>
          <a:ext cx="9178147" cy="566208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59530</xdr:colOff>
      <xdr:row>23</xdr:row>
      <xdr:rowOff>104775</xdr:rowOff>
    </xdr:from>
    <xdr:to>
      <xdr:col>4</xdr:col>
      <xdr:colOff>324</xdr:colOff>
      <xdr:row>32</xdr:row>
      <xdr:rowOff>83343</xdr:rowOff>
    </xdr:to>
    <xdr:pic>
      <xdr:nvPicPr>
        <xdr:cNvPr id="2" name="Imagem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59530" y="4838700"/>
          <a:ext cx="4741394" cy="1693068"/>
        </a:xfrm>
        <a:prstGeom prst="rect">
          <a:avLst/>
        </a:prstGeom>
      </xdr:spPr>
    </xdr:pic>
    <xdr:clientData/>
  </xdr:twoCellAnchor>
  <xdr:twoCellAnchor editAs="oneCell">
    <xdr:from>
      <xdr:col>0</xdr:col>
      <xdr:colOff>66675</xdr:colOff>
      <xdr:row>0</xdr:row>
      <xdr:rowOff>228600</xdr:rowOff>
    </xdr:from>
    <xdr:to>
      <xdr:col>1</xdr:col>
      <xdr:colOff>304800</xdr:colOff>
      <xdr:row>2</xdr:row>
      <xdr:rowOff>79525</xdr:rowOff>
    </xdr:to>
    <xdr:pic>
      <xdr:nvPicPr>
        <xdr:cNvPr id="3" name="Imagem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6675" y="228600"/>
          <a:ext cx="1295400" cy="327175"/>
        </a:xfrm>
        <a:prstGeom prst="rect">
          <a:avLst/>
        </a:prstGeom>
      </xdr:spPr>
    </xdr:pic>
    <xdr:clientData/>
  </xdr:twoCellAnchor>
  <xdr:twoCellAnchor editAs="oneCell">
    <xdr:from>
      <xdr:col>10</xdr:col>
      <xdr:colOff>33338</xdr:colOff>
      <xdr:row>14</xdr:row>
      <xdr:rowOff>290513</xdr:rowOff>
    </xdr:from>
    <xdr:to>
      <xdr:col>32</xdr:col>
      <xdr:colOff>149760</xdr:colOff>
      <xdr:row>18</xdr:row>
      <xdr:rowOff>119161</xdr:rowOff>
    </xdr:to>
    <xdr:pic>
      <xdr:nvPicPr>
        <xdr:cNvPr id="4" name="Imagem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3"/>
        <a:stretch>
          <a:fillRect/>
        </a:stretch>
      </xdr:blipFill>
      <xdr:spPr>
        <a:xfrm>
          <a:off x="9796463" y="3071813"/>
          <a:ext cx="13318072" cy="73352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66674</xdr:colOff>
      <xdr:row>0</xdr:row>
      <xdr:rowOff>123826</xdr:rowOff>
    </xdr:from>
    <xdr:to>
      <xdr:col>2</xdr:col>
      <xdr:colOff>428625</xdr:colOff>
      <xdr:row>2</xdr:row>
      <xdr:rowOff>89502</xdr:rowOff>
    </xdr:to>
    <xdr:pic>
      <xdr:nvPicPr>
        <xdr:cNvPr id="2" name="Imagem 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4" y="123826"/>
          <a:ext cx="1524001" cy="34667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767022</xdr:colOff>
      <xdr:row>57</xdr:row>
      <xdr:rowOff>40006</xdr:rowOff>
    </xdr:from>
    <xdr:to>
      <xdr:col>2</xdr:col>
      <xdr:colOff>1058143</xdr:colOff>
      <xdr:row>113</xdr:row>
      <xdr:rowOff>85532</xdr:rowOff>
    </xdr:to>
    <xdr:pic>
      <xdr:nvPicPr>
        <xdr:cNvPr id="2" name="Imagem 1" descr="R:\PROJETO\2025\24 - BR-232\PROJETO BASICO\VOLUME 4 - Orçamento e Plano de Execução da Obra\Cotações\_Maps\CANTEIRO - CENTRO REGIONAL CARUARU.jpg">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16200000">
          <a:off x="-1310455" y="12852158"/>
          <a:ext cx="9113326" cy="49583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272143</xdr:colOff>
      <xdr:row>1</xdr:row>
      <xdr:rowOff>81643</xdr:rowOff>
    </xdr:from>
    <xdr:to>
      <xdr:col>4</xdr:col>
      <xdr:colOff>213535</xdr:colOff>
      <xdr:row>3</xdr:row>
      <xdr:rowOff>125038</xdr:rowOff>
    </xdr:to>
    <xdr:pic>
      <xdr:nvPicPr>
        <xdr:cNvPr id="2" name="Imagem 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5493" y="253093"/>
          <a:ext cx="2094042" cy="48154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228600</xdr:colOff>
      <xdr:row>0</xdr:row>
      <xdr:rowOff>57150</xdr:rowOff>
    </xdr:from>
    <xdr:to>
      <xdr:col>1</xdr:col>
      <xdr:colOff>1301425</xdr:colOff>
      <xdr:row>2</xdr:row>
      <xdr:rowOff>154973</xdr:rowOff>
    </xdr:to>
    <xdr:pic>
      <xdr:nvPicPr>
        <xdr:cNvPr id="2" name="Imagem 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57150"/>
          <a:ext cx="2101525" cy="47882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161926</xdr:colOff>
      <xdr:row>0</xdr:row>
      <xdr:rowOff>104775</xdr:rowOff>
    </xdr:from>
    <xdr:to>
      <xdr:col>2</xdr:col>
      <xdr:colOff>428626</xdr:colOff>
      <xdr:row>3</xdr:row>
      <xdr:rowOff>76200</xdr:rowOff>
    </xdr:to>
    <xdr:pic>
      <xdr:nvPicPr>
        <xdr:cNvPr id="2" name="Imagem 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6" y="104775"/>
          <a:ext cx="1733550" cy="571500"/>
        </a:xfrm>
        <a:prstGeom prst="rect">
          <a:avLst/>
        </a:prstGeom>
      </xdr:spPr>
    </xdr:pic>
    <xdr:clientData/>
  </xdr:twoCellAnchor>
  <xdr:twoCellAnchor editAs="oneCell">
    <xdr:from>
      <xdr:col>0</xdr:col>
      <xdr:colOff>701801</xdr:colOff>
      <xdr:row>14</xdr:row>
      <xdr:rowOff>63500</xdr:rowOff>
    </xdr:from>
    <xdr:to>
      <xdr:col>15</xdr:col>
      <xdr:colOff>508000</xdr:colOff>
      <xdr:row>40</xdr:row>
      <xdr:rowOff>117608</xdr:rowOff>
    </xdr:to>
    <xdr:pic>
      <xdr:nvPicPr>
        <xdr:cNvPr id="3" name="Imagem 2" descr="R:\PROJETO\2025\24 - BR-232\PROJETO BASICO\REV 01\VOLUME 4 - Orçamento e Plano de Execução da Obra\Cotações\_Maps\CANTEIRO - RECIFE.jpg">
          <a:extLst>
            <a:ext uri="{FF2B5EF4-FFF2-40B4-BE49-F238E27FC236}">
              <a16:creationId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01801" y="2663825"/>
          <a:ext cx="9197849" cy="50071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696055</xdr:colOff>
      <xdr:row>42</xdr:row>
      <xdr:rowOff>95249</xdr:rowOff>
    </xdr:from>
    <xdr:to>
      <xdr:col>15</xdr:col>
      <xdr:colOff>518739</xdr:colOff>
      <xdr:row>68</xdr:row>
      <xdr:rowOff>116417</xdr:rowOff>
    </xdr:to>
    <xdr:pic>
      <xdr:nvPicPr>
        <xdr:cNvPr id="4" name="Imagem 3" descr="R:\PROJETO\2025\24 - BR-232\PROJETO BASICO\REV 01\VOLUME 4 - Orçamento e Plano de Execução da Obra\Cotações\_Maps\CANTEIRO - JOÃO PESSOA.jpg">
          <a:extLst>
            <a:ext uri="{FF2B5EF4-FFF2-40B4-BE49-F238E27FC236}">
              <a16:creationId xmlns:a16="http://schemas.microsoft.com/office/drawing/2014/main" id="{00000000-0008-0000-17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96055" y="8029574"/>
          <a:ext cx="9214334" cy="49741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677334</xdr:colOff>
      <xdr:row>70</xdr:row>
      <xdr:rowOff>68608</xdr:rowOff>
    </xdr:from>
    <xdr:to>
      <xdr:col>15</xdr:col>
      <xdr:colOff>512052</xdr:colOff>
      <xdr:row>96</xdr:row>
      <xdr:rowOff>105835</xdr:rowOff>
    </xdr:to>
    <xdr:pic>
      <xdr:nvPicPr>
        <xdr:cNvPr id="5" name="Imagem 4" descr="R:\PROJETO\2025\24 - BR-232\PROJETO BASICO\REV 01\VOLUME 4 - Orçamento e Plano de Execução da Obra\Cotações\_Maps\CANTEIRO - ALAGOAS.jpg">
          <a:extLst>
            <a:ext uri="{FF2B5EF4-FFF2-40B4-BE49-F238E27FC236}">
              <a16:creationId xmlns:a16="http://schemas.microsoft.com/office/drawing/2014/main" id="{00000000-0008-0000-1700-000005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334" y="13336933"/>
          <a:ext cx="9226368" cy="49902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76200</xdr:colOff>
          <xdr:row>38</xdr:row>
          <xdr:rowOff>57150</xdr:rowOff>
        </xdr:from>
        <xdr:to>
          <xdr:col>2</xdr:col>
          <xdr:colOff>914400</xdr:colOff>
          <xdr:row>42</xdr:row>
          <xdr:rowOff>133350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18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xdr:col>
      <xdr:colOff>95252</xdr:colOff>
      <xdr:row>1</xdr:row>
      <xdr:rowOff>68036</xdr:rowOff>
    </xdr:from>
    <xdr:to>
      <xdr:col>3</xdr:col>
      <xdr:colOff>76406</xdr:colOff>
      <xdr:row>3</xdr:row>
      <xdr:rowOff>252168</xdr:rowOff>
    </xdr:to>
    <xdr:pic>
      <xdr:nvPicPr>
        <xdr:cNvPr id="2" name="Imagem 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2927" y="249011"/>
          <a:ext cx="3124404" cy="81278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95251</xdr:colOff>
      <xdr:row>1</xdr:row>
      <xdr:rowOff>108856</xdr:rowOff>
    </xdr:from>
    <xdr:to>
      <xdr:col>3</xdr:col>
      <xdr:colOff>1105249</xdr:colOff>
      <xdr:row>3</xdr:row>
      <xdr:rowOff>234399</xdr:rowOff>
    </xdr:to>
    <xdr:pic>
      <xdr:nvPicPr>
        <xdr:cNvPr id="2" name="Imagem 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2926" y="289831"/>
          <a:ext cx="3172173" cy="754193"/>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142875</xdr:colOff>
      <xdr:row>1</xdr:row>
      <xdr:rowOff>79375</xdr:rowOff>
    </xdr:from>
    <xdr:to>
      <xdr:col>2</xdr:col>
      <xdr:colOff>1655654</xdr:colOff>
      <xdr:row>3</xdr:row>
      <xdr:rowOff>248428</xdr:rowOff>
    </xdr:to>
    <xdr:pic>
      <xdr:nvPicPr>
        <xdr:cNvPr id="2" name="Imagem 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1"/>
        <a:stretch>
          <a:fillRect/>
        </a:stretch>
      </xdr:blipFill>
      <xdr:spPr>
        <a:xfrm>
          <a:off x="590550" y="260350"/>
          <a:ext cx="3093929" cy="797703"/>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xdr:from>
      <xdr:col>6</xdr:col>
      <xdr:colOff>171450</xdr:colOff>
      <xdr:row>29</xdr:row>
      <xdr:rowOff>0</xdr:rowOff>
    </xdr:from>
    <xdr:to>
      <xdr:col>6</xdr:col>
      <xdr:colOff>180975</xdr:colOff>
      <xdr:row>29</xdr:row>
      <xdr:rowOff>0</xdr:rowOff>
    </xdr:to>
    <xdr:sp macro="" textlink="">
      <xdr:nvSpPr>
        <xdr:cNvPr id="2" name="Line 2">
          <a:extLst>
            <a:ext uri="{FF2B5EF4-FFF2-40B4-BE49-F238E27FC236}">
              <a16:creationId xmlns:a16="http://schemas.microsoft.com/office/drawing/2014/main" id="{00000000-0008-0000-1B00-000002000000}"/>
            </a:ext>
          </a:extLst>
        </xdr:cNvPr>
        <xdr:cNvSpPr>
          <a:spLocks noChangeShapeType="1"/>
        </xdr:cNvSpPr>
      </xdr:nvSpPr>
      <xdr:spPr bwMode="auto">
        <a:xfrm>
          <a:off x="4924425" y="4819650"/>
          <a:ext cx="952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oneCellAnchor>
    <xdr:from>
      <xdr:col>13</xdr:col>
      <xdr:colOff>413706</xdr:colOff>
      <xdr:row>24</xdr:row>
      <xdr:rowOff>235037</xdr:rowOff>
    </xdr:from>
    <xdr:ext cx="3521605" cy="280205"/>
    <xdr:sp macro="" textlink="">
      <xdr:nvSpPr>
        <xdr:cNvPr id="3" name="CaixaDeTexto 2">
          <a:extLst>
            <a:ext uri="{FF2B5EF4-FFF2-40B4-BE49-F238E27FC236}">
              <a16:creationId xmlns:a16="http://schemas.microsoft.com/office/drawing/2014/main" id="{00000000-0008-0000-1B00-000003000000}"/>
            </a:ext>
          </a:extLst>
        </xdr:cNvPr>
        <xdr:cNvSpPr txBox="1"/>
      </xdr:nvSpPr>
      <xdr:spPr>
        <a:xfrm>
          <a:off x="11434131" y="4159337"/>
          <a:ext cx="3521605" cy="280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pt-BR" sz="1200" b="0" i="0">
              <a:latin typeface="Cambria Math"/>
            </a:rPr>
            <a:t>𝐷𝑀𝑇=𝐷𝑓+ </a:t>
          </a:r>
          <a:r>
            <a:rPr lang="pt-BR" sz="1200" b="0" i="0">
              <a:solidFill>
                <a:schemeClr val="tx1"/>
              </a:solidFill>
              <a:effectLst/>
              <a:latin typeface="Cambria Math" panose="02040503050406030204" pitchFamily="18" charset="0"/>
              <a:ea typeface="+mn-ea"/>
              <a:cs typeface="+mn-cs"/>
            </a:rPr>
            <a:t> (〖</a:t>
          </a:r>
          <a:r>
            <a:rPr lang="pt-BR" sz="1200" b="0" i="0">
              <a:solidFill>
                <a:schemeClr val="tx1"/>
              </a:solidFill>
              <a:effectLst/>
              <a:latin typeface="Cambria Math"/>
              <a:ea typeface="+mn-ea"/>
              <a:cs typeface="+mn-cs"/>
            </a:rPr>
            <a:t>(𝑎−𝑏)</a:t>
          </a:r>
          <a:r>
            <a:rPr lang="pt-BR" sz="1200" b="0" i="0">
              <a:solidFill>
                <a:schemeClr val="tx1"/>
              </a:solidFill>
              <a:effectLst/>
              <a:latin typeface="Cambria Math" panose="02040503050406030204" pitchFamily="18" charset="0"/>
              <a:ea typeface="+mn-ea"/>
              <a:cs typeface="+mn-cs"/>
            </a:rPr>
            <a:t>〗^</a:t>
          </a:r>
          <a:r>
            <a:rPr lang="pt-BR" sz="1200" b="0" i="0">
              <a:solidFill>
                <a:schemeClr val="tx1"/>
              </a:solidFill>
              <a:effectLst/>
              <a:latin typeface="Cambria Math"/>
              <a:ea typeface="+mn-ea"/>
              <a:cs typeface="+mn-cs"/>
            </a:rPr>
            <a:t>2+</a:t>
          </a:r>
          <a:r>
            <a:rPr lang="pt-BR" sz="1200" b="0" i="0">
              <a:solidFill>
                <a:schemeClr val="tx1"/>
              </a:solidFill>
              <a:effectLst/>
              <a:latin typeface="Cambria Math" panose="02040503050406030204" pitchFamily="18" charset="0"/>
              <a:ea typeface="+mn-ea"/>
              <a:cs typeface="+mn-cs"/>
            </a:rPr>
            <a:t>〖</a:t>
          </a:r>
          <a:r>
            <a:rPr lang="pt-BR" sz="1200" b="0" i="0">
              <a:solidFill>
                <a:schemeClr val="tx1"/>
              </a:solidFill>
              <a:effectLst/>
              <a:latin typeface="Cambria Math"/>
              <a:ea typeface="+mn-ea"/>
              <a:cs typeface="+mn-cs"/>
            </a:rPr>
            <a:t>(𝑐−𝑎)</a:t>
          </a:r>
          <a:r>
            <a:rPr lang="pt-BR" sz="1200" b="0" i="0">
              <a:solidFill>
                <a:schemeClr val="tx1"/>
              </a:solidFill>
              <a:effectLst/>
              <a:latin typeface="Cambria Math" panose="02040503050406030204" pitchFamily="18" charset="0"/>
              <a:ea typeface="+mn-ea"/>
              <a:cs typeface="+mn-cs"/>
            </a:rPr>
            <a:t>〗^</a:t>
          </a:r>
          <a:r>
            <a:rPr lang="pt-BR" sz="1200" b="0" i="0">
              <a:solidFill>
                <a:schemeClr val="tx1"/>
              </a:solidFill>
              <a:effectLst/>
              <a:latin typeface="Cambria Math"/>
              <a:ea typeface="+mn-ea"/>
              <a:cs typeface="+mn-cs"/>
            </a:rPr>
            <a:t>2</a:t>
          </a:r>
          <a:r>
            <a:rPr lang="pt-BR" sz="1200" b="0" i="0">
              <a:solidFill>
                <a:schemeClr val="tx1"/>
              </a:solidFill>
              <a:effectLst/>
              <a:latin typeface="Cambria Math" panose="02040503050406030204" pitchFamily="18" charset="0"/>
              <a:ea typeface="+mn-ea"/>
              <a:cs typeface="+mn-cs"/>
            </a:rPr>
            <a:t>)/(</a:t>
          </a:r>
          <a:r>
            <a:rPr lang="pt-BR" sz="1200" b="0" i="0">
              <a:latin typeface="Cambria Math"/>
            </a:rPr>
            <a:t>2𝑥(𝑐−𝑏)</a:t>
          </a:r>
          <a:r>
            <a:rPr lang="pt-BR" sz="1200" b="0" i="0">
              <a:latin typeface="Cambria Math" panose="02040503050406030204" pitchFamily="18" charset="0"/>
            </a:rPr>
            <a:t>)</a:t>
          </a:r>
          <a:endParaRPr lang="pt-BR" sz="1200"/>
        </a:p>
      </xdr:txBody>
    </xdr:sp>
    <xdr:clientData/>
  </xdr:oneCellAnchor>
  <xdr:oneCellAnchor>
    <xdr:from>
      <xdr:col>13</xdr:col>
      <xdr:colOff>1088338</xdr:colOff>
      <xdr:row>20</xdr:row>
      <xdr:rowOff>7599</xdr:rowOff>
    </xdr:from>
    <xdr:ext cx="2002708" cy="280205"/>
    <xdr:sp macro="" textlink="">
      <xdr:nvSpPr>
        <xdr:cNvPr id="4" name="CaixaDeTexto 3">
          <a:extLst>
            <a:ext uri="{FF2B5EF4-FFF2-40B4-BE49-F238E27FC236}">
              <a16:creationId xmlns:a16="http://schemas.microsoft.com/office/drawing/2014/main" id="{00000000-0008-0000-1B00-000004000000}"/>
            </a:ext>
          </a:extLst>
        </xdr:cNvPr>
        <xdr:cNvSpPr txBox="1"/>
      </xdr:nvSpPr>
      <xdr:spPr>
        <a:xfrm>
          <a:off x="12108763" y="3360399"/>
          <a:ext cx="2002708" cy="280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pt-BR" sz="1200" b="0" i="0">
              <a:latin typeface="Cambria Math"/>
            </a:rPr>
            <a:t>𝐷𝑀𝑇=𝐷𝑓+  </a:t>
          </a:r>
          <a:r>
            <a:rPr lang="pt-BR" sz="1200" b="0" i="0">
              <a:latin typeface="Cambria Math" panose="02040503050406030204" pitchFamily="18" charset="0"/>
            </a:rPr>
            <a:t>(</a:t>
          </a:r>
          <a:r>
            <a:rPr lang="pt-BR" sz="1200" b="0" i="0">
              <a:latin typeface="Cambria Math"/>
            </a:rPr>
            <a:t>(𝑏 −𝑎)</a:t>
          </a:r>
          <a:r>
            <a:rPr lang="pt-BR" sz="1200" b="0" i="0">
              <a:latin typeface="Cambria Math" panose="02040503050406030204" pitchFamily="18" charset="0"/>
            </a:rPr>
            <a:t>)/</a:t>
          </a:r>
          <a:r>
            <a:rPr lang="pt-BR" sz="1200" b="0" i="0">
              <a:latin typeface="Cambria Math"/>
            </a:rPr>
            <a:t>2</a:t>
          </a:r>
          <a:endParaRPr lang="pt-BR" sz="1200"/>
        </a:p>
      </xdr:txBody>
    </xdr:sp>
    <xdr:clientData/>
  </xdr:oneCellAnchor>
  <xdr:twoCellAnchor>
    <xdr:from>
      <xdr:col>3</xdr:col>
      <xdr:colOff>361950</xdr:colOff>
      <xdr:row>4</xdr:row>
      <xdr:rowOff>130969</xdr:rowOff>
    </xdr:from>
    <xdr:to>
      <xdr:col>4</xdr:col>
      <xdr:colOff>514348</xdr:colOff>
      <xdr:row>6</xdr:row>
      <xdr:rowOff>23813</xdr:rowOff>
    </xdr:to>
    <xdr:sp macro="" textlink="">
      <xdr:nvSpPr>
        <xdr:cNvPr id="5" name="Seta para a Direita 11">
          <a:extLst>
            <a:ext uri="{FF2B5EF4-FFF2-40B4-BE49-F238E27FC236}">
              <a16:creationId xmlns:a16="http://schemas.microsoft.com/office/drawing/2014/main" id="{00000000-0008-0000-1B00-000005000000}"/>
            </a:ext>
          </a:extLst>
        </xdr:cNvPr>
        <xdr:cNvSpPr/>
      </xdr:nvSpPr>
      <xdr:spPr>
        <a:xfrm flipH="1">
          <a:off x="2667000" y="921544"/>
          <a:ext cx="666748" cy="235744"/>
        </a:xfrm>
        <a:prstGeom prst="righ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12</xdr:col>
      <xdr:colOff>371475</xdr:colOff>
      <xdr:row>4</xdr:row>
      <xdr:rowOff>123825</xdr:rowOff>
    </xdr:from>
    <xdr:to>
      <xdr:col>13</xdr:col>
      <xdr:colOff>158936</xdr:colOff>
      <xdr:row>6</xdr:row>
      <xdr:rowOff>49172</xdr:rowOff>
    </xdr:to>
    <xdr:pic>
      <xdr:nvPicPr>
        <xdr:cNvPr id="6" name="Imagem 5">
          <a:extLst>
            <a:ext uri="{FF2B5EF4-FFF2-40B4-BE49-F238E27FC236}">
              <a16:creationId xmlns:a16="http://schemas.microsoft.com/office/drawing/2014/main" id="{00000000-0008-0000-1B00-000006000000}"/>
            </a:ext>
          </a:extLst>
        </xdr:cNvPr>
        <xdr:cNvPicPr>
          <a:picLocks noChangeAspect="1"/>
        </xdr:cNvPicPr>
      </xdr:nvPicPr>
      <xdr:blipFill>
        <a:blip xmlns:r="http://schemas.openxmlformats.org/officeDocument/2006/relationships" r:embed="rId1"/>
        <a:stretch>
          <a:fillRect/>
        </a:stretch>
      </xdr:blipFill>
      <xdr:spPr>
        <a:xfrm rot="10800000">
          <a:off x="10496550" y="914400"/>
          <a:ext cx="682811" cy="268247"/>
        </a:xfrm>
        <a:prstGeom prst="rect">
          <a:avLst/>
        </a:prstGeom>
      </xdr:spPr>
    </xdr:pic>
    <xdr:clientData/>
  </xdr:twoCellAnchor>
  <xdr:twoCellAnchor editAs="oneCell">
    <xdr:from>
      <xdr:col>0</xdr:col>
      <xdr:colOff>285750</xdr:colOff>
      <xdr:row>58</xdr:row>
      <xdr:rowOff>38100</xdr:rowOff>
    </xdr:from>
    <xdr:to>
      <xdr:col>1</xdr:col>
      <xdr:colOff>695325</xdr:colOff>
      <xdr:row>60</xdr:row>
      <xdr:rowOff>152700</xdr:rowOff>
    </xdr:to>
    <xdr:pic>
      <xdr:nvPicPr>
        <xdr:cNvPr id="7" name="Imagem 10">
          <a:extLst>
            <a:ext uri="{FF2B5EF4-FFF2-40B4-BE49-F238E27FC236}">
              <a16:creationId xmlns:a16="http://schemas.microsoft.com/office/drawing/2014/main" id="{00000000-0008-0000-1B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 y="10591800"/>
          <a:ext cx="1123950" cy="495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Startup" Target="PLA/Works/MATRIZ/EAP/Curva%201%20folh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ng_001\c\Meus%20documentos\Excel\DVOP\8_97%20-%20S&#227;o%20Vicente\Prod.%20Equip.%20Mec.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B89D920E\BDI%20-%20Fluxo%20REV%201%20(12mes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NGE8\Gerencia%20de%20Projetos\Ger&#234;ncia%20de%20Projetos\DNIT-MA%20CAXIAS\PROJETO_EXECUTIVO\Vol%204%20-%20Or&#231;amento%20das%20obras\PDF%20(OR&#199;AMENTO)\Apoio\Furukawa\Infovias%202001\Ra\USU\RAS\VSI\TVA-98\cota&#231;&#227;o\Pre&#231;o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ugusta\Atp\Documents%20and%20Settings\Renato\Desktop\Pre&#231;os%20Revisados-OAE-SEPLANE-(25-11-04)-fi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OTACILIO\SharedDocs\Documents%20and%20Settings\OTACILIO_\Meus%20documentos\OR&#199;AMENTOS\SC-487\NATALINA\DNER\Br116_R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Users\lucio.machado\Downloads\PATO\PATOs%20TOLEDO%20BR-163-272-467-469\ARQUIVOS%20R96\EXCEL\PATOs\BR153_9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elio\c\Documents%20and%20Settings\C%20arlos%20%20Machado\My%20Documents\Disco%201\BR-262-MS(3)\Anexos%20PGQ.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file:///C:\Users\jilmar.chaves\Downloads\Obra%20BR-232%20Duplica&#231;&#227;o\1.ONERADO\Composi&#231;&#245;es\06.BR-232_HISTOGRAMA.xlsx" TargetMode="External"/><Relationship Id="rId1" Type="http://schemas.openxmlformats.org/officeDocument/2006/relationships/externalLinkPath" Target="1.ONERADO/Composi&#231;&#245;es/06.BR-232_HISTOGRAMA.xlsx"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file:///C:\Users\jilmar.chaves\Downloads\Obra%20BR-232%20Duplica&#231;&#227;o\1.ONERADO\Composi&#231;&#245;es\03.BR-232_ADM%20LOCAL_SEM%20DESONERA&#199;&#195;O.xlsx" TargetMode="External"/><Relationship Id="rId1" Type="http://schemas.openxmlformats.org/officeDocument/2006/relationships/externalLinkPath" Target="1.ONERADO/Composi&#231;&#245;es/03.BR-232_ADM%20LOCAL_SEM%20DESONERA&#199;&#195;O.xlsx"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file:///C:\Users\jilmar.chaves\Downloads\Obra%20BR-232%20Duplica&#231;&#227;o\1.ONERADO\Composi&#231;&#245;es\01.BR-232_MOB-DESMOB_SEM%20DESONERA&#199;&#195;O.xlsx" TargetMode="External"/><Relationship Id="rId1" Type="http://schemas.openxmlformats.org/officeDocument/2006/relationships/externalLinkPath" Target="1.ONERADO/Composi&#231;&#245;es/01.BR-232_MOB-DESMOB_SEM%20DESONERA&#199;&#195;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Curva 1 folha"/>
      <sheetName val="Resumo"/>
      <sheetName val="HIST MO IND SEMANAS"/>
      <sheetName val="Modelo Atual (2)"/>
      <sheetName val="orc_csdareal_eng"/>
      <sheetName val="HISTOGRAMA-M.O"/>
      <sheetName val="Compromissado"/>
      <sheetName val="025"/>
      <sheetName val="A_comprometer"/>
      <sheetName val="Realizado"/>
      <sheetName val="Aportes"/>
      <sheetName val="Comprometido_a_Receber"/>
      <sheetName val="HHdQTD"/>
      <sheetName val="IMPROD RESUMO"/>
      <sheetName val="Equipment Attributes"/>
      <sheetName val="ProcessSheet"/>
      <sheetName val="Price Summary"/>
      <sheetName val="HIST_MO_IND_SEMANAS"/>
      <sheetName val="Curva_1_folha"/>
      <sheetName val="HISTOGRAMA-M_O"/>
      <sheetName val="Modelo_Atual_(2)"/>
      <sheetName val="Orc_Pad_Edif_Analítico"/>
      <sheetName val="Orc_Compl_Analítico"/>
      <sheetName val="CNAExRAT"/>
      <sheetName val="List"/>
      <sheetName val="BD2"/>
      <sheetName val="Condulete AL - DIVERSOS"/>
      <sheetName val="은행"/>
      <sheetName val="VOLUME"/>
      <sheetName val="LISTS"/>
      <sheetName val="Par"/>
      <sheetName val="RG Depots"/>
      <sheetName val="안산기계장치"/>
      <sheetName val="Hoja 1"/>
      <sheetName val="Plants Address"/>
      <sheetName val="AR01"/>
      <sheetName val="Tablas"/>
      <sheetName val="CLASIFICACION DE AI"/>
      <sheetName val="Base da Datos"/>
      <sheetName val="Jun"/>
      <sheetName val="Tables"/>
      <sheetName val="Sheet2"/>
      <sheetName val="DePara"/>
      <sheetName val="BANCO IP"/>
      <sheetName val="B"/>
      <sheetName val="Plan1"/>
      <sheetName val="SFM input"/>
      <sheetName val="Look Ups"/>
      <sheetName val="Params"/>
      <sheetName val="Datos"/>
      <sheetName val="BQMPALOC"/>
      <sheetName val="VIZ4"/>
      <sheetName val="VIZ7"/>
      <sheetName val="UZ"/>
      <sheetName val="apoio"/>
      <sheetName val="RI"/>
      <sheetName val="APPLICATION 1"/>
      <sheetName val="ESTIMATE 1"/>
      <sheetName val="JOB COST SUMMARY"/>
      <sheetName val="Operational &amp; Dim Data 1"/>
      <sheetName val="SPARE PARTS"/>
      <sheetName val="Design Criteria 1"/>
      <sheetName val="Operational &amp; Dim Data 2"/>
      <sheetName val="Design Criteria 2"/>
      <sheetName val="Operational &amp; Dim Data 3"/>
      <sheetName val="Design Criteria 3"/>
      <sheetName val="Operational &amp; Dim Data 4"/>
      <sheetName val="Design Criteria 4"/>
      <sheetName val="Cost-Misc.Comp."/>
      <sheetName val="Cost-Fab &amp; Assm"/>
      <sheetName val="Shaft&amp;Brgs"/>
      <sheetName val="SCHEDULE"/>
      <sheetName val="DRAG CONV."/>
      <sheetName val="Elec. Costs"/>
      <sheetName val="Cost-TractorComp."/>
      <sheetName val="Cost-Pans"/>
      <sheetName val="Drop Downs"/>
      <sheetName val="Revision LOG"/>
      <sheetName val="APPLICATION_1"/>
      <sheetName val="ESTIMATE_1"/>
      <sheetName val="JOB_COST_SUMMARY"/>
      <sheetName val="Operational_&amp;_Dim_Data_1"/>
      <sheetName val="SPARE_PARTS"/>
      <sheetName val="Design_Criteria_1"/>
      <sheetName val="Operational_&amp;_Dim_Data_2"/>
      <sheetName val="Design_Criteria_2"/>
      <sheetName val="Operational_&amp;_Dim_Data_3"/>
      <sheetName val="Design_Criteria_3"/>
      <sheetName val="Operational_&amp;_Dim_Data_4"/>
      <sheetName val="Design_Criteria_4"/>
      <sheetName val="Cost-Misc_Comp_"/>
      <sheetName val="Cost-Fab_&amp;_Assm"/>
      <sheetName val="DRAG_CONV_"/>
      <sheetName val="Elec__Costs"/>
      <sheetName val="Cost-TractorComp_"/>
      <sheetName val="Drop_Downs"/>
      <sheetName val="Revision_LOG"/>
      <sheetName val="Curva_1_folha1"/>
      <sheetName val="APPLICATION_11"/>
      <sheetName val="ESTIMATE_11"/>
      <sheetName val="JOB_COST_SUMMARY1"/>
      <sheetName val="Operational_&amp;_Dim_Data_11"/>
      <sheetName val="SPARE_PARTS1"/>
      <sheetName val="Design_Criteria_11"/>
      <sheetName val="Operational_&amp;_Dim_Data_21"/>
      <sheetName val="Design_Criteria_21"/>
      <sheetName val="Operational_&amp;_Dim_Data_31"/>
      <sheetName val="Design_Criteria_31"/>
      <sheetName val="Operational_&amp;_Dim_Data_41"/>
      <sheetName val="Design_Criteria_41"/>
      <sheetName val="Cost-Misc_Comp_1"/>
      <sheetName val="Cost-Fab_&amp;_Assm1"/>
      <sheetName val="DRAG_CONV_1"/>
      <sheetName val="Elec__Costs1"/>
      <sheetName val="Cost-TractorComp_1"/>
      <sheetName val="Drop_Downs1"/>
      <sheetName val="Revision_LOG1"/>
      <sheetName val="HIST_MO_IND_SEMANAS1"/>
      <sheetName val="Modelo_Atual_(2)1"/>
      <sheetName val="HISTOGRAMA-M_O1"/>
      <sheetName val="Painel"/>
      <sheetName val="Informações"/>
      <sheetName val="Qualidade"/>
      <sheetName val="Quantitativo"/>
      <sheetName val="Segurança"/>
      <sheetName val="Cronograma"/>
      <sheetName val="Pilling"/>
      <sheetName val="IEE"/>
      <sheetName val="Curva IEE - C"/>
      <sheetName val="Curva IEE - M"/>
      <sheetName val="Implatanção"/>
      <sheetName val="Inf. Complementares"/>
      <sheetName val="Curva"/>
      <sheetName val="Mapa Chuvas"/>
      <sheetName val="Críticos"/>
      <sheetName val="Rel. Fot."/>
      <sheetName val="Quantitativo Base"/>
      <sheetName val="Cronog Pessoal Civil"/>
      <sheetName val="Cronog Pessoal Montagem"/>
      <sheetName val="Input"/>
      <sheetName val="Area Livre"/>
      <sheetName val="EAP"/>
      <sheetName val="BD"/>
      <sheetName val="Area Deviation"/>
      <sheetName val="TAB SALÁRIO"/>
      <sheetName val="Principal"/>
      <sheetName val="ATIVOS"/>
      <sheetName val="下拉框数据源"/>
      <sheetName val="分类标准"/>
      <sheetName val="Sheet1"/>
      <sheetName val="成本中心与部门的映射"/>
      <sheetName val="8.2 MD"/>
      <sheetName val="BASE"/>
      <sheetName val="Values"/>
      <sheetName val="Drop Down"/>
      <sheetName val="Data Validation"/>
      <sheetName val="Histograma 502"/>
      <sheetName val="Dados_02"/>
      <sheetName val="Insumos"/>
      <sheetName val="Fig 4-14"/>
      <sheetName val="BASE_GERAL"/>
      <sheetName val="Calendario"/>
      <sheetName val="estgg"/>
      <sheetName val="1"/>
      <sheetName val="input List"/>
      <sheetName val="EAIGESEN"/>
      <sheetName val="Indexadores"/>
    </sheetNames>
    <sheetDataSet>
      <sheetData sheetId="0" refreshError="1">
        <row r="11">
          <cell r="F11">
            <v>1</v>
          </cell>
        </row>
        <row r="58">
          <cell r="AG58" t="e">
            <v>#DIV/0!</v>
          </cell>
        </row>
        <row r="60">
          <cell r="AE60" t="e">
            <v>#DIV/0!</v>
          </cell>
          <cell r="AF60" t="e">
            <v>#DIV/0!</v>
          </cell>
          <cell r="AG60" t="e">
            <v>#DIV/0!</v>
          </cell>
        </row>
        <row r="62">
          <cell r="AE62" t="e">
            <v>#DIV/0!</v>
          </cell>
          <cell r="AF62" t="e">
            <v>#DIV/0!</v>
          </cell>
          <cell r="AG62" t="e">
            <v>#DIV/0!</v>
          </cell>
        </row>
        <row r="64">
          <cell r="AE64" t="e">
            <v>#DIV/0!</v>
          </cell>
          <cell r="AF64" t="e">
            <v>#DIV/0!</v>
          </cell>
          <cell r="AG64" t="e">
            <v>#DIV/0!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ow r="11">
          <cell r="F11">
            <v>1</v>
          </cell>
        </row>
      </sheetData>
      <sheetData sheetId="58">
        <row r="11">
          <cell r="F11">
            <v>1</v>
          </cell>
        </row>
      </sheetData>
      <sheetData sheetId="59">
        <row r="11">
          <cell r="F11">
            <v>1</v>
          </cell>
        </row>
      </sheetData>
      <sheetData sheetId="60">
        <row r="11">
          <cell r="F11">
            <v>1</v>
          </cell>
        </row>
      </sheetData>
      <sheetData sheetId="61">
        <row r="11">
          <cell r="F11">
            <v>1</v>
          </cell>
        </row>
      </sheetData>
      <sheetData sheetId="62">
        <row r="11">
          <cell r="F11">
            <v>1</v>
          </cell>
        </row>
      </sheetData>
      <sheetData sheetId="63">
        <row r="11">
          <cell r="F11">
            <v>1</v>
          </cell>
        </row>
      </sheetData>
      <sheetData sheetId="64">
        <row r="11">
          <cell r="F11">
            <v>1</v>
          </cell>
        </row>
      </sheetData>
      <sheetData sheetId="65"/>
      <sheetData sheetId="66"/>
      <sheetData sheetId="67"/>
      <sheetData sheetId="68"/>
      <sheetData sheetId="69"/>
      <sheetData sheetId="70"/>
      <sheetData sheetId="71"/>
      <sheetData sheetId="72"/>
      <sheetData sheetId="73"/>
      <sheetData sheetId="74">
        <row r="11">
          <cell r="F11">
            <v>1</v>
          </cell>
        </row>
      </sheetData>
      <sheetData sheetId="75">
        <row r="11">
          <cell r="F11">
            <v>1</v>
          </cell>
        </row>
      </sheetData>
      <sheetData sheetId="76">
        <row r="11">
          <cell r="F11">
            <v>1</v>
          </cell>
        </row>
      </sheetData>
      <sheetData sheetId="77">
        <row r="11">
          <cell r="F11">
            <v>1</v>
          </cell>
        </row>
      </sheetData>
      <sheetData sheetId="78">
        <row r="11">
          <cell r="F11">
            <v>1</v>
          </cell>
        </row>
      </sheetData>
      <sheetData sheetId="79">
        <row r="11">
          <cell r="F11">
            <v>1</v>
          </cell>
        </row>
      </sheetData>
      <sheetData sheetId="80">
        <row r="11">
          <cell r="F11">
            <v>1</v>
          </cell>
        </row>
      </sheetData>
      <sheetData sheetId="81">
        <row r="11">
          <cell r="F11">
            <v>1</v>
          </cell>
        </row>
      </sheetData>
      <sheetData sheetId="82">
        <row r="11">
          <cell r="F11">
            <v>1</v>
          </cell>
        </row>
      </sheetData>
      <sheetData sheetId="83">
        <row r="11">
          <cell r="F11">
            <v>1</v>
          </cell>
        </row>
      </sheetData>
      <sheetData sheetId="84">
        <row r="11">
          <cell r="F11">
            <v>1</v>
          </cell>
        </row>
      </sheetData>
      <sheetData sheetId="85">
        <row r="11">
          <cell r="F11">
            <v>1</v>
          </cell>
        </row>
      </sheetData>
      <sheetData sheetId="86"/>
      <sheetData sheetId="87"/>
      <sheetData sheetId="88"/>
      <sheetData sheetId="89"/>
      <sheetData sheetId="90"/>
      <sheetData sheetId="91"/>
      <sheetData sheetId="92"/>
      <sheetData sheetId="93"/>
      <sheetData sheetId="94">
        <row r="11">
          <cell r="F11">
            <v>1</v>
          </cell>
        </row>
      </sheetData>
      <sheetData sheetId="95">
        <row r="11">
          <cell r="F11">
            <v>1</v>
          </cell>
        </row>
      </sheetData>
      <sheetData sheetId="96">
        <row r="11">
          <cell r="F11">
            <v>1</v>
          </cell>
        </row>
      </sheetData>
      <sheetData sheetId="97">
        <row r="11">
          <cell r="F11">
            <v>1</v>
          </cell>
        </row>
      </sheetData>
      <sheetData sheetId="98">
        <row r="11">
          <cell r="F11">
            <v>1</v>
          </cell>
        </row>
      </sheetData>
      <sheetData sheetId="99">
        <row r="11">
          <cell r="F11">
            <v>1</v>
          </cell>
        </row>
      </sheetData>
      <sheetData sheetId="100">
        <row r="11">
          <cell r="F11">
            <v>1</v>
          </cell>
        </row>
      </sheetData>
      <sheetData sheetId="101">
        <row r="11">
          <cell r="F11">
            <v>1</v>
          </cell>
        </row>
      </sheetData>
      <sheetData sheetId="102">
        <row r="11">
          <cell r="F11">
            <v>1</v>
          </cell>
        </row>
      </sheetData>
      <sheetData sheetId="103">
        <row r="11">
          <cell r="F11">
            <v>1</v>
          </cell>
        </row>
      </sheetData>
      <sheetData sheetId="104">
        <row r="11">
          <cell r="F11">
            <v>1</v>
          </cell>
        </row>
      </sheetData>
      <sheetData sheetId="105">
        <row r="11">
          <cell r="F11">
            <v>1</v>
          </cell>
        </row>
      </sheetData>
      <sheetData sheetId="106">
        <row r="11">
          <cell r="F11">
            <v>1</v>
          </cell>
        </row>
      </sheetData>
      <sheetData sheetId="107">
        <row r="11">
          <cell r="F11">
            <v>1</v>
          </cell>
        </row>
      </sheetData>
      <sheetData sheetId="108">
        <row r="11">
          <cell r="F11">
            <v>1</v>
          </cell>
        </row>
      </sheetData>
      <sheetData sheetId="109">
        <row r="11">
          <cell r="F11">
            <v>1</v>
          </cell>
        </row>
      </sheetData>
      <sheetData sheetId="110"/>
      <sheetData sheetId="111"/>
      <sheetData sheetId="112"/>
      <sheetData sheetId="113"/>
      <sheetData sheetId="114"/>
      <sheetData sheetId="115">
        <row r="11">
          <cell r="F11">
            <v>0</v>
          </cell>
        </row>
      </sheetData>
      <sheetData sheetId="116">
        <row r="11">
          <cell r="F11">
            <v>0</v>
          </cell>
        </row>
      </sheetData>
      <sheetData sheetId="117">
        <row r="11">
          <cell r="F11">
            <v>0</v>
          </cell>
        </row>
      </sheetData>
      <sheetData sheetId="118">
        <row r="11">
          <cell r="F11">
            <v>0</v>
          </cell>
        </row>
      </sheetData>
      <sheetData sheetId="119">
        <row r="11">
          <cell r="F11">
            <v>0</v>
          </cell>
        </row>
      </sheetData>
      <sheetData sheetId="120">
        <row r="11">
          <cell r="F11">
            <v>0</v>
          </cell>
        </row>
      </sheetData>
      <sheetData sheetId="121">
        <row r="11">
          <cell r="F11">
            <v>0</v>
          </cell>
        </row>
      </sheetData>
      <sheetData sheetId="122">
        <row r="11">
          <cell r="F11">
            <v>1</v>
          </cell>
        </row>
      </sheetData>
      <sheetData sheetId="123">
        <row r="11">
          <cell r="F11">
            <v>1</v>
          </cell>
        </row>
      </sheetData>
      <sheetData sheetId="124">
        <row r="11">
          <cell r="F11">
            <v>1</v>
          </cell>
        </row>
      </sheetData>
      <sheetData sheetId="125">
        <row r="11">
          <cell r="F11">
            <v>1</v>
          </cell>
        </row>
      </sheetData>
      <sheetData sheetId="126">
        <row r="11">
          <cell r="F11">
            <v>1</v>
          </cell>
        </row>
      </sheetData>
      <sheetData sheetId="127">
        <row r="11">
          <cell r="F11">
            <v>1</v>
          </cell>
        </row>
      </sheetData>
      <sheetData sheetId="128">
        <row r="11">
          <cell r="F11">
            <v>1</v>
          </cell>
        </row>
      </sheetData>
      <sheetData sheetId="129">
        <row r="11">
          <cell r="F11">
            <v>1</v>
          </cell>
        </row>
      </sheetData>
      <sheetData sheetId="130">
        <row r="11">
          <cell r="F11">
            <v>1</v>
          </cell>
        </row>
      </sheetData>
      <sheetData sheetId="131">
        <row r="11">
          <cell r="F11">
            <v>1</v>
          </cell>
        </row>
      </sheetData>
      <sheetData sheetId="132">
        <row r="11">
          <cell r="F11">
            <v>1</v>
          </cell>
        </row>
      </sheetData>
      <sheetData sheetId="133"/>
      <sheetData sheetId="134"/>
      <sheetData sheetId="135"/>
      <sheetData sheetId="136"/>
      <sheetData sheetId="137"/>
      <sheetData sheetId="138"/>
      <sheetData sheetId="139"/>
      <sheetData sheetId="140">
        <row r="11">
          <cell r="F11">
            <v>0</v>
          </cell>
        </row>
      </sheetData>
      <sheetData sheetId="141">
        <row r="11">
          <cell r="F11">
            <v>0</v>
          </cell>
        </row>
      </sheetData>
      <sheetData sheetId="142">
        <row r="11">
          <cell r="F11">
            <v>0</v>
          </cell>
        </row>
      </sheetData>
      <sheetData sheetId="143">
        <row r="11">
          <cell r="F11">
            <v>0</v>
          </cell>
        </row>
      </sheetData>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Planilha1"/>
      <sheetName val="aux"/>
      <sheetName val="PNV 2008 - V1"/>
      <sheetName val="Produto 09"/>
      <sheetName val="Produto 10"/>
      <sheetName val="Produto 01"/>
      <sheetName val="Prod. 03A CREMA-CIB"/>
      <sheetName val="Proposta"/>
      <sheetName val="calendário"/>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Percentual"/>
      <sheetName val="horário"/>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NF 131"/>
      <sheetName val="Plan 2.7"/>
      <sheetName val="fresagem de pista ago-98"/>
      <sheetName val="VISTEM"/>
      <sheetName val="Resumo-SIS"/>
      <sheetName val="2.6-Diárias"/>
      <sheetName val="Equi-SIS"/>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85.3199462890625</v>
          </cell>
        </row>
      </sheetData>
      <sheetData sheetId="11">
        <row r="3">
          <cell r="B3">
            <v>85.3199462890625</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1.6"/>
      <sheetName val="Produto 09"/>
      <sheetName val="Produto 10"/>
      <sheetName val="Produto 01"/>
      <sheetName val="Prod. 03A CREMA-CIB"/>
      <sheetName val="Reaproveitamento_de_formas"/>
      <sheetName val="PCOMP-06-11-2006"/>
      <sheetName val="inventário"/>
      <sheetName val="Orçam. AET"/>
      <sheetName val="Tab. Consultoria-Set-12"/>
      <sheetName val="Calendário"/>
      <sheetName val="MB"/>
      <sheetName val="equipamentos"/>
      <sheetName val="Vínculo"/>
      <sheetName val="Orçamento Total"/>
      <sheetName val="Percentual"/>
      <sheetName val="IDENTIFICAÇÃO"/>
      <sheetName val="Insumos"/>
      <sheetName val="elétrica"/>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aux1"/>
      <sheetName val="1,19"/>
      <sheetName val="1,20"/>
      <sheetName val="1,21"/>
      <sheetName val="1,22"/>
      <sheetName val="1,23"/>
      <sheetName val="1.24"/>
      <sheetName val="1.25"/>
      <sheetName val="1.26"/>
      <sheetName val="1.28"/>
      <sheetName val="1.29"/>
      <sheetName val="3.4"/>
      <sheetName val="D"/>
      <sheetName val="2.1"/>
      <sheetName val="H"/>
      <sheetName val="I"/>
      <sheetName val="J"/>
      <sheetName val="K"/>
      <sheetName val="L"/>
      <sheetName val="M"/>
      <sheetName val="N"/>
      <sheetName val="O"/>
      <sheetName val="aux. 2"/>
      <sheetName val="Q"/>
      <sheetName val="R"/>
      <sheetName val="S"/>
      <sheetName val="T"/>
      <sheetName val="U"/>
      <sheetName val="B"/>
      <sheetName val="G"/>
      <sheetName val="P"/>
      <sheetName val="DMT modelo"/>
      <sheetName val="RESUMO"/>
      <sheetName val="REAJU"/>
      <sheetName val="TSD-FOG"/>
      <sheetName val="Sub e base"/>
      <sheetName val="AGREGADOS"/>
      <sheetName val="Quadro Resumo"/>
      <sheetName val="RELATÓRIO"/>
      <sheetName val="Página 16"/>
      <sheetName val="Recuperação da Pista"/>
      <sheetName val="Anual"/>
      <sheetName val="projeto"/>
      <sheetName val="aux"/>
      <sheetName val="estgg"/>
      <sheetName val="compos1"/>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Rel-15ª med."/>
      <sheetName val="PMF"/>
      <sheetName val="Regula"/>
      <sheetName val="serviços"/>
      <sheetName val="tlmb"/>
      <sheetName val="Orçamento"/>
      <sheetName val="Dados"/>
      <sheetName val="eq"/>
      <sheetName val="mo"/>
      <sheetName val="PLANILHA"/>
      <sheetName val="Prod. Equip. Mec.1"/>
      <sheetName val="ququant"/>
      <sheetName val="1. Cadastro da LM"/>
      <sheetName val="4. Orçamento FD"/>
      <sheetName val="Produto 09"/>
      <sheetName val="Produto 10"/>
      <sheetName val="Produto 01"/>
      <sheetName val="Prod. 03A CREMA-CIB"/>
      <sheetName val="aterro"/>
      <sheetName val="tsd"/>
      <sheetName val="E"/>
      <sheetName val="F"/>
      <sheetName val="relatório-1ª med."/>
      <sheetName val="DIPRVS12"/>
      <sheetName val="ISSQN"/>
      <sheetName val="insumos básicos"/>
      <sheetName val="quadro 04 - planilhas preços"/>
      <sheetName val="Serv. Adm."/>
      <sheetName val="Mat. Bet."/>
      <sheetName val="Sicro"/>
      <sheetName val="COMP-AC"/>
      <sheetName val="COMP-AM"/>
      <sheetName val="COMP-CE"/>
      <sheetName val="COMP-MA"/>
      <sheetName val="COMP-MT"/>
      <sheetName val="COMP-PA"/>
      <sheetName val="COMP-PI"/>
      <sheetName val="COMP-RN"/>
      <sheetName val="COMP-RR"/>
      <sheetName val="COMP-TO"/>
      <sheetName val="PREMISSAS"/>
      <sheetName val="reg_mec_fx_dm_"/>
      <sheetName val="Custo horário de Equip"/>
      <sheetName val="Custo Mão-de-Obra"/>
      <sheetName val="Res. dos Materias - Atividade"/>
      <sheetName val="f. mediçao"/>
      <sheetName val="LISTA SUSPENSA"/>
      <sheetName val="inventário"/>
      <sheetName val="TPU-MARÇO_2002"/>
      <sheetName val="produção"/>
      <sheetName val="Relação de Pessoal"/>
      <sheetName val="Relação de Equipamentos"/>
      <sheetName val="DG"/>
      <sheetName val="ROÇCOL"/>
      <sheetName val="RO"/>
      <sheetName val="DRENO"/>
      <sheetName val="ENROC JOG"/>
      <sheetName val="MICRO"/>
      <sheetName val="PORTICO"/>
      <sheetName val="CONCR"/>
    </sheetNames>
    <sheetDataSet>
      <sheetData sheetId="0"/>
      <sheetData sheetId="1"/>
      <sheetData sheetId="2"/>
      <sheetData sheetId="3"/>
      <sheetData sheetId="4"/>
      <sheetData sheetId="5" refreshError="1">
        <row r="11">
          <cell r="A11" t="str">
            <v>a</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sheetData sheetId="85"/>
      <sheetData sheetId="86" refreshError="1"/>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Quadro + Gráfico"/>
      <sheetName val="RELATA"/>
      <sheetName val="Cálculo"/>
      <sheetName val="Custo do CM-30"/>
      <sheetName val="memória de calculo_liquida"/>
      <sheetName val="Preços"/>
      <sheetName val="Desp. Apoio"/>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Fresagem de Pista Ago-98"/>
      <sheetName val="Proposta"/>
      <sheetName val="Carimbo de Nota"/>
      <sheetName val="Viga_Benkellman"/>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COMPOS1"/>
      <sheetName val="P3"/>
      <sheetName val="PLANILHA ATUALIZADA"/>
      <sheetName val="Auxiliar"/>
      <sheetName val="Tela"/>
      <sheetName val="Atualizacao"/>
      <sheetName val="Chuvas"/>
      <sheetName val="Medição"/>
      <sheetName val="Custo da Imprimação"/>
      <sheetName val="Custo da Pintura de Ligação"/>
      <sheetName val="Conc 20"/>
      <sheetName val="CRON.NOVO.ARIPUANA"/>
      <sheetName val="PRO_08"/>
      <sheetName val="RP-1 SB (3)"/>
      <sheetName val="RESUMO_AUT1"/>
      <sheetName val="Resumo Financeiro"/>
      <sheetName val=""/>
      <sheetName val="ROSTO"/>
      <sheetName val="7CONT FIN"/>
      <sheetName val="DG"/>
      <sheetName val="Resumo Geral"/>
      <sheetName val="Entrada de Dados"/>
      <sheetName val="Ofício"/>
      <sheetName val="Dados do Contrato"/>
      <sheetName val="Boletim"/>
      <sheetName val="Resumo"/>
      <sheetName val="MT-358 Sin.Hor."/>
      <sheetName val="MT-358 Sin.Vert."/>
      <sheetName val="MT-358 Disp. Aux."/>
      <sheetName val="MT 220 Disp Aux"/>
      <sheetName val="Controle financeiro"/>
      <sheetName val="Linear"/>
      <sheetName val="Vert. item 1"/>
      <sheetName val="Horizontal"/>
      <sheetName val="Vertical"/>
      <sheetName val="Seg. e Canalizacao"/>
      <sheetName val="RELATÓRIO FOTOGRAFICO"/>
      <sheetName val="Pluviometria"/>
      <sheetName val="RESUMO DE DIÁRIO DE OBRAS"/>
      <sheetName val="Reajuste"/>
      <sheetName val="Cont.fin. Reajustamento"/>
      <sheetName val="BAN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refreshError="1"/>
      <sheetData sheetId="68" refreshError="1"/>
      <sheetData sheetId="69"/>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PRO_08"/>
      <sheetName val="Mat."/>
      <sheetName val="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s>
    <sheetDataSet>
      <sheetData sheetId="0"/>
      <sheetData sheetId="1"/>
      <sheetData sheetId="2"/>
      <sheetData sheetId="3"/>
      <sheetData sheetId="4"/>
      <sheetData sheetId="5"/>
      <sheetData sheetId="6"/>
      <sheetData sheetId="7"/>
      <sheetData sheetId="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OAE"/>
      <sheetName val="OAE"/>
      <sheetName val="NOVAS "/>
      <sheetName val="RESTAURAÇÃO "/>
      <sheetName val="Transp"/>
      <sheetName val="F.Transporte (2)"/>
      <sheetName val="F.Transporte"/>
      <sheetName val="REP 01"/>
      <sheetName val="MC REP 01"/>
      <sheetName val="COMPOSIÇÃO"/>
      <sheetName val="FATOR K"/>
      <sheetName val="BDI "/>
      <sheetName val="ENCARGOS"/>
      <sheetName val="CPUs"/>
      <sheetName val="CFF"/>
      <sheetName val="CPU"/>
      <sheetName val="COTAÇÃO DE PREÇO"/>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sheetData sheetId="12"/>
      <sheetData sheetId="13" refreshError="1"/>
      <sheetData sheetId="14"/>
      <sheetData sheetId="15"/>
      <sheetData sheetId="1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Planilha"/>
      <sheetName val="Cpu"/>
      <sheetName val="CHE"/>
      <sheetName val="MObra"/>
      <sheetName val="Crono"/>
      <sheetName val="BDI"/>
      <sheetName val="EncSoc"/>
      <sheetName val="Cadastros"/>
      <sheetName val="QTR"/>
      <sheetName val="Dados"/>
      <sheetName val="TABELA"/>
      <sheetName val="QuQuant"/>
      <sheetName val="qorcamentodnerL1"/>
      <sheetName val="PROJETO"/>
      <sheetName val="A"/>
      <sheetName val="resumo_aut1"/>
      <sheetName val="Custo Equip"/>
      <sheetName val="SICRO"/>
      <sheetName val="Produto Novo - I"/>
      <sheetName val="Contrato Inicial"/>
      <sheetName val="COMPMOTSER"/>
      <sheetName val="MAT PLACA"/>
      <sheetName val="TLCB5"/>
      <sheetName val="TLMR"/>
    </sheetNames>
    <sheetDataSet>
      <sheetData sheetId="0" refreshError="1"/>
      <sheetData sheetId="1"/>
      <sheetData sheetId="2" refreshError="1"/>
      <sheetData sheetId="3"/>
      <sheetData sheetId="4"/>
      <sheetData sheetId="5" refreshError="1"/>
      <sheetData sheetId="6" refreshError="1"/>
      <sheetData sheetId="7" refreshError="1"/>
      <sheetData sheetId="8"/>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Contrato A"/>
      <sheetName val="Resumo B"/>
      <sheetName val="Custos Unit."/>
      <sheetName val="COMPOSIÇÃO C"/>
      <sheetName val="Auxiliar"/>
      <sheetName val="P A T O  D"/>
      <sheetName val="Trans E"/>
      <sheetName val="Cronograma F (1)"/>
      <sheetName val="Cronograma F (2)"/>
      <sheetName val="Preços  G"/>
      <sheetName val="Croqui H"/>
      <sheetName val="Pesquisa I"/>
      <sheetName val="61M-CBMI"/>
      <sheetName val="MAT-BET"/>
      <sheetName val="MEDIÇÃO RESUMO"/>
      <sheetName val="Serviços"/>
      <sheetName val="COMPOS1"/>
      <sheetName val="61M-CBMI:MAT-BET"/>
      <sheetName val="resumo_aut1"/>
      <sheetName val="BANCO"/>
      <sheetName val="[BR153_99.XLS][BR153_99.XLS]61M"/>
      <sheetName val="sii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olicitação Interna de Fab"/>
      <sheetName val="Serviços"/>
      <sheetName val="COMPOS1"/>
      <sheetName val="Calendário"/>
      <sheetName val="aux"/>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Produto 09"/>
      <sheetName val="Produto 10"/>
      <sheetName val="Produto 01"/>
      <sheetName val="Prod. 03A CREMA-CIB"/>
      <sheetName val="Custo Equip"/>
      <sheetName val="SICRO"/>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A"/>
      <sheetName val="[61MCBMI.DNIT.XLS]61M_CBMI_MA_2"/>
      <sheetName val="plan1"/>
      <sheetName val="[61MCBMI.DNIT.XLS]61M-CBMI:MAT-"/>
      <sheetName val="[61MCBMI.DNIT.XLS][61MCBMI.DNIT"/>
      <sheetName val="DEQ"/>
      <sheetName val="PT"/>
      <sheetName val="SERVIÇOS digitado"/>
      <sheetName val="icatu"/>
      <sheetName val="EQUIPO1"/>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projeto"/>
      <sheetName val="Orçamentária"/>
      <sheetName val="SAÍDA BRITADOS"/>
      <sheetName val="SAÍDA MASSA"/>
      <sheetName val="PROD.PRIM."/>
      <sheetName val="PROD_REBRIT_"/>
      <sheetName val="RESUMO INDUSTRIAL"/>
      <sheetName val="BANCO"/>
      <sheetName val="Preços_BSTC"/>
      <sheetName val="composições"/>
      <sheetName val="#REF"/>
      <sheetName val="RESUMO-DVOP"/>
      <sheetName val="Tabela mês"/>
      <sheetName val="REAJU"/>
      <sheetName val="Material"/>
      <sheetName val="pato"/>
      <sheetName val="CUSTO HORÁRIO"/>
      <sheetName val="pro-08"/>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8ª mp_br-459"/>
      <sheetName val="comp p unit "/>
      <sheetName val="Percentual"/>
      <sheetName val="Recuperação da Pista"/>
      <sheetName val="INVENTÁRIO"/>
      <sheetName val="TAB CONSULT"/>
      <sheetName val="61M-CBMI_MAT-BET"/>
      <sheetName val="Listas"/>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Anual"/>
      <sheetName val="equip auxili"/>
      <sheetName val="INDIRETOS"/>
      <sheetName val="veiculo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ow r="2">
          <cell r="U2" t="str">
            <v>FOLHA 01</v>
          </cell>
        </row>
      </sheetData>
      <sheetData sheetId="191">
        <row r="2">
          <cell r="U2" t="str">
            <v>FOLHA 01</v>
          </cell>
        </row>
      </sheetData>
      <sheetData sheetId="192">
        <row r="2">
          <cell r="U2" t="str">
            <v>FOLHA 01</v>
          </cell>
        </row>
      </sheetData>
      <sheetData sheetId="193">
        <row r="2">
          <cell r="U2" t="str">
            <v>FOLHA 01</v>
          </cell>
        </row>
      </sheetData>
      <sheetData sheetId="194">
        <row r="2">
          <cell r="U2" t="str">
            <v>FOLHA 01</v>
          </cell>
        </row>
      </sheetData>
      <sheetData sheetId="195">
        <row r="2">
          <cell r="U2" t="str">
            <v>FOLHA 01</v>
          </cell>
        </row>
      </sheetData>
      <sheetData sheetId="196">
        <row r="2">
          <cell r="U2" t="str">
            <v>FOLHA 01</v>
          </cell>
        </row>
      </sheetData>
      <sheetData sheetId="197">
        <row r="2">
          <cell r="U2" t="str">
            <v>FOLHA 01</v>
          </cell>
        </row>
      </sheetData>
      <sheetData sheetId="198">
        <row r="2">
          <cell r="U2" t="str">
            <v>FOLHA 01</v>
          </cell>
        </row>
      </sheetData>
      <sheetData sheetId="199">
        <row r="2">
          <cell r="U2" t="str">
            <v>FOLHA 01</v>
          </cell>
        </row>
      </sheetData>
      <sheetData sheetId="200">
        <row r="2">
          <cell r="U2" t="str">
            <v>FOLHA 01</v>
          </cell>
        </row>
      </sheetData>
      <sheetData sheetId="201">
        <row r="2">
          <cell r="U2" t="str">
            <v>FOLHA 01</v>
          </cell>
        </row>
      </sheetData>
      <sheetData sheetId="202">
        <row r="2">
          <cell r="U2" t="str">
            <v>FOLHA 01</v>
          </cell>
        </row>
      </sheetData>
      <sheetData sheetId="203">
        <row r="2">
          <cell r="U2" t="str">
            <v>FOLHA 01</v>
          </cell>
        </row>
      </sheetData>
      <sheetData sheetId="204">
        <row r="2">
          <cell r="U2" t="str">
            <v>FOLHA 01</v>
          </cell>
        </row>
      </sheetData>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DOS"/>
      <sheetName val="COMPOR"/>
      <sheetName val="ABC INS."/>
      <sheetName val="CRONO"/>
      <sheetName val="HISTOGRAMA"/>
    </sheetNames>
    <sheetDataSet>
      <sheetData sheetId="0">
        <row r="4">
          <cell r="B4" t="str">
            <v>RODOVIA:</v>
          </cell>
          <cell r="C4" t="str">
            <v>BR-232</v>
          </cell>
        </row>
        <row r="5">
          <cell r="B5" t="str">
            <v>TRECHO:</v>
          </cell>
          <cell r="C5" t="str">
            <v>FIM DA DUPLICAÇÃO (SÃO CAETANO) - ENTR. VPE-230 (PESQUEIRA)</v>
          </cell>
        </row>
        <row r="7">
          <cell r="B7" t="str">
            <v>DATA BASE:</v>
          </cell>
          <cell r="C7" t="str">
            <v>JULHO/2025 - SEM DESONERAÇÃO</v>
          </cell>
        </row>
        <row r="8">
          <cell r="C8">
            <v>24</v>
          </cell>
        </row>
      </sheetData>
      <sheetData sheetId="1">
        <row r="1">
          <cell r="D1" t="str">
            <v>PLANILHA DE PRECOS - COMPOR</v>
          </cell>
        </row>
        <row r="4">
          <cell r="A4" t="str">
            <v>Cod. Cliente</v>
          </cell>
          <cell r="B4" t="str">
            <v>Comp</v>
          </cell>
          <cell r="C4" t="str">
            <v>Item</v>
          </cell>
          <cell r="D4" t="str">
            <v>Descricao</v>
          </cell>
          <cell r="E4" t="str">
            <v>Unidade</v>
          </cell>
          <cell r="F4" t="str">
            <v>Quantidade</v>
          </cell>
          <cell r="G4" t="str">
            <v>Pr. Unitario</v>
          </cell>
          <cell r="H4" t="str">
            <v>Pr. Total</v>
          </cell>
          <cell r="I4" t="str">
            <v>Cód.</v>
          </cell>
          <cell r="J4" t="str">
            <v xml:space="preserve">Descricao      </v>
          </cell>
        </row>
        <row r="6">
          <cell r="A6" t="str">
            <v xml:space="preserve">  1.</v>
          </cell>
          <cell r="B6" t="str">
            <v xml:space="preserve"> </v>
          </cell>
          <cell r="D6" t="str">
            <v>MOBILIZAÇÃO/DESMOBILIZAÇÃO</v>
          </cell>
          <cell r="G6" t="str">
            <v xml:space="preserve"> </v>
          </cell>
          <cell r="I6" t="str">
            <v>1.</v>
          </cell>
          <cell r="J6" t="str">
            <v>MOBILIZAÇÃO/DESMOBILIZAÇÃO</v>
          </cell>
        </row>
        <row r="7">
          <cell r="A7" t="str">
            <v>1.1</v>
          </cell>
          <cell r="B7" t="str">
            <v>CP0017</v>
          </cell>
          <cell r="D7" t="str">
            <v>MOBILIZAÇÃO/DESMOBILIZAÇÃO</v>
          </cell>
          <cell r="E7" t="str">
            <v>UN</v>
          </cell>
          <cell r="F7">
            <v>1</v>
          </cell>
          <cell r="I7" t="str">
            <v>1.1</v>
          </cell>
          <cell r="J7" t="str">
            <v>MOBILIZAÇÃO/DESMOBILIZAÇÃO</v>
          </cell>
        </row>
        <row r="8">
          <cell r="I8" t="str">
            <v/>
          </cell>
          <cell r="J8" t="str">
            <v/>
          </cell>
        </row>
        <row r="9">
          <cell r="A9" t="str">
            <v xml:space="preserve">  2.</v>
          </cell>
          <cell r="B9" t="str">
            <v xml:space="preserve"> </v>
          </cell>
          <cell r="D9" t="str">
            <v>INSTALAÇÃO DO CANTEIRO DE OBRA</v>
          </cell>
          <cell r="I9" t="str">
            <v>2.</v>
          </cell>
          <cell r="J9" t="str">
            <v>INSTALAÇÃO DO CANTEIRO DE OBRA</v>
          </cell>
        </row>
        <row r="10">
          <cell r="A10" t="str">
            <v>2.1</v>
          </cell>
          <cell r="B10" t="str">
            <v>CP0016</v>
          </cell>
          <cell r="D10" t="str">
            <v>INSTALAÇÃO DO CANTEIRO DE OBRA</v>
          </cell>
          <cell r="E10" t="str">
            <v>UN</v>
          </cell>
          <cell r="F10">
            <v>1</v>
          </cell>
          <cell r="I10" t="str">
            <v>2.1</v>
          </cell>
          <cell r="J10" t="str">
            <v>INSTALAÇÃO DO CANTEIRO DE OBRA</v>
          </cell>
        </row>
        <row r="11">
          <cell r="A11" t="str">
            <v>2.2</v>
          </cell>
          <cell r="B11">
            <v>903810</v>
          </cell>
          <cell r="D11" t="str">
            <v>INSTALAÇÃO DA USINA DE ASFALTO A QUENTE CAPACIDADE DE 120 T/H</v>
          </cell>
          <cell r="E11" t="str">
            <v>UN</v>
          </cell>
          <cell r="F11">
            <v>1</v>
          </cell>
          <cell r="I11" t="str">
            <v>2.2</v>
          </cell>
          <cell r="J11" t="str">
            <v>INSTALAÇÃO DA USINA DE ASFALTO A QUENTE CAPACIDADE DE 120 T/H</v>
          </cell>
        </row>
        <row r="12">
          <cell r="A12" t="str">
            <v>2.3</v>
          </cell>
          <cell r="B12">
            <v>903806</v>
          </cell>
          <cell r="D12" t="str">
            <v>INSTALAÇÃO DA CENTRAL DE CONCRETO COM CAPACIDADE DE 150 M³/H</v>
          </cell>
          <cell r="E12" t="str">
            <v>UN</v>
          </cell>
          <cell r="F12">
            <v>1</v>
          </cell>
          <cell r="I12" t="str">
            <v>2.3</v>
          </cell>
          <cell r="J12" t="str">
            <v>INSTALAÇÃO DA CENTRAL DE CONCRETO COM CAPACIDADE DE 150 M³/H</v>
          </cell>
        </row>
        <row r="13">
          <cell r="A13" t="str">
            <v>2.4</v>
          </cell>
          <cell r="B13">
            <v>903802</v>
          </cell>
          <cell r="D13" t="str">
            <v>BACIA DE CONTENÇÃO PARA TANQUE DE EMULSÃO DE 30.000 L - INCLUSIVE DEMOLIÇÃO</v>
          </cell>
          <cell r="E13" t="str">
            <v>UN</v>
          </cell>
          <cell r="F13">
            <v>6</v>
          </cell>
          <cell r="I13" t="str">
            <v>2.4</v>
          </cell>
          <cell r="J13" t="str">
            <v>BACIA DE CONTENÇÃO PARA TANQUE DE EMULSÃO DE 30.000 L - INCLUSIVE DEMOLIÇÃO</v>
          </cell>
        </row>
        <row r="14">
          <cell r="A14" t="str">
            <v>2.5</v>
          </cell>
          <cell r="B14" t="str">
            <v>CP0001</v>
          </cell>
          <cell r="D14" t="str">
            <v>DESTINAÇÃO FINAL DE RESÍDUOS SÓLIDOS</v>
          </cell>
          <cell r="E14" t="str">
            <v>T</v>
          </cell>
          <cell r="F14">
            <v>705.4</v>
          </cell>
          <cell r="I14" t="str">
            <v>2.5</v>
          </cell>
          <cell r="J14" t="str">
            <v>DESTINAÇÃO FINAL DE RESÍDUOS SÓLIDOS</v>
          </cell>
        </row>
        <row r="15">
          <cell r="I15" t="str">
            <v/>
          </cell>
          <cell r="J15" t="str">
            <v/>
          </cell>
        </row>
        <row r="16">
          <cell r="A16" t="str">
            <v>3.</v>
          </cell>
          <cell r="D16" t="str">
            <v>ADMINISTRAÇÃO LOCAL</v>
          </cell>
          <cell r="I16" t="str">
            <v>3.</v>
          </cell>
          <cell r="J16" t="str">
            <v>ADMINISTRAÇÃO LOCAL</v>
          </cell>
        </row>
        <row r="17">
          <cell r="A17" t="str">
            <v>3.1</v>
          </cell>
          <cell r="B17" t="str">
            <v>CP0018</v>
          </cell>
          <cell r="D17" t="str">
            <v>ADMINISTRAÇÃO LOCAL</v>
          </cell>
          <cell r="E17" t="str">
            <v>UN</v>
          </cell>
          <cell r="F17">
            <v>1</v>
          </cell>
          <cell r="I17" t="str">
            <v>3.1</v>
          </cell>
          <cell r="J17" t="str">
            <v>ADMINISTRAÇÃO LOCAL</v>
          </cell>
        </row>
        <row r="18">
          <cell r="I18" t="str">
            <v/>
          </cell>
          <cell r="J18" t="str">
            <v/>
          </cell>
        </row>
        <row r="19">
          <cell r="A19" t="str">
            <v>4.</v>
          </cell>
          <cell r="D19" t="str">
            <v>TERRAPLENAGEM</v>
          </cell>
          <cell r="I19" t="str">
            <v>4.</v>
          </cell>
          <cell r="J19" t="str">
            <v>TERRAPLENAGEM</v>
          </cell>
        </row>
        <row r="20">
          <cell r="A20" t="str">
            <v>4.1</v>
          </cell>
          <cell r="B20">
            <v>5501710</v>
          </cell>
          <cell r="D20" t="str">
            <v>ESCAVAÇÃO, CARGA E TRANSPORTE EM MATERIAL DE 1ª CATEGORIA - DMT DE 50 M</v>
          </cell>
          <cell r="E20" t="str">
            <v>M³</v>
          </cell>
          <cell r="F20">
            <v>13233.58</v>
          </cell>
          <cell r="I20" t="str">
            <v>4.1</v>
          </cell>
          <cell r="J20" t="str">
            <v>ESCAVAÇÃO, CARGA E TRANSPORTE EM MATERIAL DE 1ª CATEGORIA - DMT DE 50 M</v>
          </cell>
        </row>
        <row r="21">
          <cell r="A21" t="str">
            <v>4.2</v>
          </cell>
          <cell r="B21">
            <v>5502161</v>
          </cell>
          <cell r="D21" t="str">
            <v>ESCAVAÇÃO, CARGA E TRANSPORTE DE MATERIAL DE 1ª CATEGORIA - DMT DE 50 A 200 M - CAMINHO DE SERVIÇO PAVIMENTADO - COM ESCAVADEIRA E CAMINHÃO BASCULANTE DE 14 M³</v>
          </cell>
          <cell r="E21" t="str">
            <v>M³</v>
          </cell>
          <cell r="F21">
            <v>4267.46</v>
          </cell>
          <cell r="I21" t="str">
            <v>4.2</v>
          </cell>
          <cell r="J21" t="str">
            <v>ESCAVAÇÃO, CARGA E TRANSPORTE DE MATERIAL DE 1ª CATEGORIA - DMT DE 50 A 200 M - CAMINHO DE SERVIÇO PAVIMENTADO - COM ESCAVADEIRA E CAMINHÃO BASCULANTE DE 14 M³</v>
          </cell>
        </row>
        <row r="22">
          <cell r="A22" t="str">
            <v>4.3</v>
          </cell>
          <cell r="B22">
            <v>5502163</v>
          </cell>
          <cell r="D22" t="str">
            <v>ESCAVAÇÃO, CARGA E TRANSPORTE DE MATERIAL DE 1ª CATEGORIA - DMT DE 400 A 600 M - CAMINHO DE SERVIÇO PAVIMENTADO - COM ESCAVADEIRA E CAMINHÃO BASCULANTE DE 14 M³</v>
          </cell>
          <cell r="E22" t="str">
            <v>M³</v>
          </cell>
          <cell r="F22">
            <v>16287</v>
          </cell>
          <cell r="I22" t="str">
            <v>4.3</v>
          </cell>
          <cell r="J22" t="str">
            <v>ESCAVAÇÃO, CARGA E TRANSPORTE DE MATERIAL DE 1ª CATEGORIA - DMT DE 400 A 600 M - CAMINHO DE SERVIÇO PAVIMENTADO - COM ESCAVADEIRA E CAMINHÃO BASCULANTE DE 14 M³</v>
          </cell>
        </row>
        <row r="23">
          <cell r="A23" t="str">
            <v>4.4</v>
          </cell>
          <cell r="B23">
            <v>5502167</v>
          </cell>
          <cell r="D23" t="str">
            <v>ESCAVAÇÃO, CARGA E TRANSPORTE DE MATERIAL DE 1ª CATEGORIA - DMT DE 1.200 A 1.400 M - CAMINHO DE SERVIÇO PAVIMENTADO - COM ESCAVADEIRA E CAMINHÃO BASCULANTE DE 14 M³</v>
          </cell>
          <cell r="E23" t="str">
            <v>M³</v>
          </cell>
          <cell r="F23">
            <v>1481.08</v>
          </cell>
          <cell r="I23" t="str">
            <v>4.4</v>
          </cell>
          <cell r="J23" t="str">
            <v>ESCAVAÇÃO, CARGA E TRANSPORTE DE MATERIAL DE 1ª CATEGORIA - DMT DE 1.200 A 1.400 M - CAMINHO DE SERVIÇO PAVIMENTADO - COM ESCAVADEIRA E CAMINHÃO BASCULANTE DE 14 M³</v>
          </cell>
        </row>
        <row r="24">
          <cell r="A24" t="str">
            <v>4.5</v>
          </cell>
          <cell r="B24">
            <v>5502171</v>
          </cell>
          <cell r="D24" t="str">
            <v>ESCAVAÇÃO, CARGA E TRANSPORTE DE MATERIAL DE 1ª CATEGORIA - DMT DE 2.000 A 2.500 M - CAMINHO DE SERVIÇO PAVIMENTADO - COM ESCAVADEIRA E CAMINHÃO BASCULANTE DE 14 M³</v>
          </cell>
          <cell r="E24" t="str">
            <v>M³</v>
          </cell>
          <cell r="F24">
            <v>1807.07</v>
          </cell>
          <cell r="I24" t="str">
            <v>4.5</v>
          </cell>
          <cell r="J24" t="str">
            <v>ESCAVAÇÃO, CARGA E TRANSPORTE DE MATERIAL DE 1ª CATEGORIA - DMT DE 2.000 A 2.500 M - CAMINHO DE SERVIÇO PAVIMENTADO - COM ESCAVADEIRA E CAMINHÃO BASCULANTE DE 14 M³</v>
          </cell>
        </row>
        <row r="25">
          <cell r="A25" t="str">
            <v>4.6</v>
          </cell>
          <cell r="B25">
            <v>5502172</v>
          </cell>
          <cell r="D25" t="str">
            <v>ESCAVAÇÃO, CARGA E TRANSPORTE DE MATERIAL DE 1ª CATEGORIA - DMT DE 2.500 A 3.000 M - CAMINHO DE SERVIÇO PAVIMENTADO - COM ESCAVADEIRA E CAMINHÃO BASCULANTE DE 14 M³</v>
          </cell>
          <cell r="E25" t="str">
            <v>M³</v>
          </cell>
          <cell r="F25">
            <v>971663.86</v>
          </cell>
          <cell r="I25" t="str">
            <v>4.6</v>
          </cell>
          <cell r="J25" t="str">
            <v>ESCAVAÇÃO, CARGA E TRANSPORTE DE MATERIAL DE 1ª CATEGORIA - DMT DE 2.500 A 3.000 M - CAMINHO DE SERVIÇO PAVIMENTADO - COM ESCAVADEIRA E CAMINHÃO BASCULANTE DE 14 M³</v>
          </cell>
        </row>
        <row r="26">
          <cell r="A26" t="str">
            <v>4.7</v>
          </cell>
          <cell r="B26">
            <v>5502648</v>
          </cell>
          <cell r="D26" t="str">
            <v>ESCAVAÇÃO, CARGA E TRANSPORTE DE MATERIAL DE 2ª CATEGORIA - DMT DE 2.500 A 3.000 M - CAMINHO DE SERVIÇO PAVIMENTADO - COM ESCAVADEIRA E CAMINHÃO BASCULANTE DE 14 M³</v>
          </cell>
          <cell r="E26" t="str">
            <v>M³</v>
          </cell>
          <cell r="F26">
            <v>17053.16</v>
          </cell>
          <cell r="I26" t="str">
            <v>4.7</v>
          </cell>
          <cell r="J26" t="str">
            <v>ESCAVAÇÃO, CARGA E TRANSPORTE DE MATERIAL DE 2ª CATEGORIA - DMT DE 2.500 A 3.000 M - CAMINHO DE SERVIÇO PAVIMENTADO - COM ESCAVADEIRA E CAMINHÃO BASCULANTE DE 14 M³</v>
          </cell>
        </row>
        <row r="27">
          <cell r="A27" t="str">
            <v>4.8</v>
          </cell>
          <cell r="B27">
            <v>5502804</v>
          </cell>
          <cell r="D27" t="str">
            <v>ESCAVAÇÃO, CARGA E TRANSPORTE DE MATERIAL DE 3ª CATEGORIA - DMT DE 2.000 A 2.500 M - CAMINHO DE SERVIÇO PAVIMENTADO - COM CAMINHÃO BASCULANTE DE 12 M³</v>
          </cell>
          <cell r="E27" t="str">
            <v>M³</v>
          </cell>
          <cell r="F27">
            <v>2853.43</v>
          </cell>
          <cell r="I27" t="str">
            <v>4.8</v>
          </cell>
          <cell r="J27" t="str">
            <v>ESCAVAÇÃO, CARGA E TRANSPORTE DE MATERIAL DE 3ª CATEGORIA - DMT DE 2.000 A 2.500 M - CAMINHO DE SERVIÇO PAVIMENTADO - COM CAMINHÃO BASCULANTE DE 12 M³</v>
          </cell>
        </row>
        <row r="28">
          <cell r="A28" t="str">
            <v>4.9</v>
          </cell>
          <cell r="B28">
            <v>5502805</v>
          </cell>
          <cell r="D28" t="str">
            <v>ESCAVAÇÃO, CARGA E TRANSPORTE DE MATERIAL DE 3ª CATEGORIA - DMT DE 2.500 A 3.000 M - CAMINHO DE SERVIÇO PAVIMENTADO - COM CAMINHÃO BASCULANTE DE 12 M³</v>
          </cell>
          <cell r="E28" t="str">
            <v>M³</v>
          </cell>
          <cell r="F28">
            <v>78647.89</v>
          </cell>
          <cell r="I28" t="str">
            <v>4.9</v>
          </cell>
          <cell r="J28" t="str">
            <v>ESCAVAÇÃO, CARGA E TRANSPORTE DE MATERIAL DE 3ª CATEGORIA - DMT DE 2.500 A 3.000 M - CAMINHO DE SERVIÇO PAVIMENTADO - COM CAMINHÃO BASCULANTE DE 12 M³</v>
          </cell>
        </row>
        <row r="29">
          <cell r="A29" t="str">
            <v>4.10</v>
          </cell>
          <cell r="B29">
            <v>5502978</v>
          </cell>
          <cell r="D29" t="str">
            <v>COMPACTAÇÃO DE ATERROS A 100% DO PROCTOR NORMAL</v>
          </cell>
          <cell r="E29" t="str">
            <v>M³</v>
          </cell>
          <cell r="F29">
            <v>226368</v>
          </cell>
          <cell r="I29" t="str">
            <v>4.10</v>
          </cell>
          <cell r="J29" t="str">
            <v>COMPACTAÇÃO DE ATERROS A 100% DO PROCTOR NORMAL</v>
          </cell>
        </row>
        <row r="30">
          <cell r="A30" t="str">
            <v>4.11</v>
          </cell>
          <cell r="B30">
            <v>5503041</v>
          </cell>
          <cell r="D30" t="str">
            <v>COMPACTAÇÃO DE ATERROS A 100% DO PROCTOR INTERMEDIÁRIO</v>
          </cell>
          <cell r="E30" t="str">
            <v>M³</v>
          </cell>
          <cell r="F30">
            <v>880926.53</v>
          </cell>
          <cell r="I30" t="str">
            <v>4.11</v>
          </cell>
          <cell r="J30" t="str">
            <v>COMPACTAÇÃO DE ATERROS A 100% DO PROCTOR INTERMEDIÁRIO</v>
          </cell>
        </row>
        <row r="31">
          <cell r="A31" t="str">
            <v>4.12</v>
          </cell>
          <cell r="B31">
            <v>5502806</v>
          </cell>
          <cell r="D31" t="str">
            <v>CAMADA DRENANTE COM CONFORMAÇÃO DE TRATOR DE ESTEIRA - AREIA COMERCIAL</v>
          </cell>
          <cell r="E31" t="str">
            <v>M³</v>
          </cell>
          <cell r="F31">
            <v>35529.51</v>
          </cell>
          <cell r="I31" t="str">
            <v>4.12</v>
          </cell>
          <cell r="J31" t="str">
            <v>CAMADA DRENANTE COM CONFORMAÇÃO DE TRATOR DE ESTEIRA - AREIA COMERCIAL</v>
          </cell>
        </row>
        <row r="32">
          <cell r="A32" t="str">
            <v>4.13</v>
          </cell>
          <cell r="B32">
            <v>5501700</v>
          </cell>
          <cell r="D32" t="str">
            <v>DESMATAMENTO, DESTOCAMENTO E LIMPEZA DE ÁREA COM ÁRVORES DE DIÂMETRO ATÉ 0,15 M</v>
          </cell>
          <cell r="E32" t="str">
            <v>M²</v>
          </cell>
          <cell r="F32">
            <v>760200</v>
          </cell>
          <cell r="I32" t="str">
            <v>4.13</v>
          </cell>
          <cell r="J32" t="str">
            <v>DESMATAMENTO, DESTOCAMENTO E LIMPEZA DE ÁREA COM ÁRVORES DE DIÂMETRO ATÉ 0,15 M</v>
          </cell>
        </row>
        <row r="33">
          <cell r="A33" t="str">
            <v>4.14</v>
          </cell>
          <cell r="B33" t="str">
            <v>CP0004</v>
          </cell>
          <cell r="D33" t="str">
            <v>COMPACTAÇÃO DE CAMADA FINAL DE ATERRO DE ROCHA</v>
          </cell>
          <cell r="E33" t="str">
            <v>M³</v>
          </cell>
          <cell r="F33">
            <v>49405.279999999999</v>
          </cell>
          <cell r="I33" t="str">
            <v>4.14</v>
          </cell>
          <cell r="J33" t="str">
            <v>COMPACTAÇÃO DE CAMADA FINAL DE ATERRO DE ROCHA</v>
          </cell>
        </row>
        <row r="34">
          <cell r="A34" t="str">
            <v>4.15</v>
          </cell>
          <cell r="B34">
            <v>5915321</v>
          </cell>
          <cell r="D34" t="str">
            <v>TRANSPORTE COM CAMINHÃO BASCULANTE DE 14 M³ - RODOVIA PAVIMENTADA</v>
          </cell>
          <cell r="E34" t="str">
            <v>TKM</v>
          </cell>
          <cell r="F34">
            <v>25219262.879999999</v>
          </cell>
          <cell r="I34" t="str">
            <v>4.15</v>
          </cell>
          <cell r="J34" t="str">
            <v>TRANSPORTE COM CAMINHÃO BASCULANTE DE 14 M³ - RODOVIA PAVIMENTADA</v>
          </cell>
        </row>
        <row r="35">
          <cell r="A35" t="str">
            <v>4.16</v>
          </cell>
          <cell r="B35">
            <v>5915319</v>
          </cell>
          <cell r="D35" t="str">
            <v>TRANSPORTE COM CAMINHÃO BASCULANTE DE 14 M³ - RODOVIA EM LEITO NATURAL</v>
          </cell>
          <cell r="E35" t="str">
            <v>TKM</v>
          </cell>
          <cell r="F35">
            <v>1791973.44</v>
          </cell>
          <cell r="I35" t="str">
            <v>4.16</v>
          </cell>
          <cell r="J35" t="str">
            <v>TRANSPORTE COM CAMINHÃO BASCULANTE DE 14 M³ - RODOVIA EM LEITO NATURAL</v>
          </cell>
        </row>
        <row r="36">
          <cell r="I36" t="str">
            <v/>
          </cell>
        </row>
        <row r="37">
          <cell r="A37" t="str">
            <v>5.</v>
          </cell>
          <cell r="D37" t="str">
            <v>PAVIMENTAÇÃO</v>
          </cell>
          <cell r="I37" t="str">
            <v>5.</v>
          </cell>
          <cell r="J37" t="str">
            <v>PAVIMENTAÇÃO</v>
          </cell>
        </row>
        <row r="38">
          <cell r="A38" t="str">
            <v>5.1</v>
          </cell>
          <cell r="D38" t="str">
            <v>PAVIMENTO RÍGIDO</v>
          </cell>
          <cell r="I38" t="str">
            <v>5.1</v>
          </cell>
          <cell r="J38" t="str">
            <v>PAVIMENTO RÍGIDO</v>
          </cell>
        </row>
        <row r="39">
          <cell r="A39" t="str">
            <v>5.1.1</v>
          </cell>
          <cell r="B39">
            <v>4011209</v>
          </cell>
          <cell r="D39" t="str">
            <v>REGULARIZAÇÃO DO SUBLEITO - 100% PROCTOR INTERMEDIÁRIO</v>
          </cell>
          <cell r="E39" t="str">
            <v>M²</v>
          </cell>
          <cell r="F39">
            <v>391940.8</v>
          </cell>
          <cell r="I39" t="str">
            <v>5.1.1</v>
          </cell>
          <cell r="J39" t="str">
            <v>REGULARIZAÇÃO DO SUBLEITO - 100% PROCTOR INTERMEDIÁRIO</v>
          </cell>
        </row>
        <row r="40">
          <cell r="A40" t="str">
            <v>5.1.2</v>
          </cell>
          <cell r="B40">
            <v>4011214</v>
          </cell>
          <cell r="D40" t="str">
            <v>SUB-BASE DE CONCRETO COMPACTADO COM ROLO - BRITA COMERCIAL</v>
          </cell>
          <cell r="E40" t="str">
            <v>M³</v>
          </cell>
          <cell r="F40">
            <v>33640.080000000002</v>
          </cell>
          <cell r="I40" t="str">
            <v>5.1.2</v>
          </cell>
          <cell r="J40" t="str">
            <v>SUB-BASE DE CONCRETO COMPACTADO COM ROLO - BRITA COMERCIAL</v>
          </cell>
        </row>
        <row r="41">
          <cell r="A41" t="str">
            <v>5.1.3</v>
          </cell>
          <cell r="B41">
            <v>4011353</v>
          </cell>
          <cell r="D41" t="str">
            <v>PINTURA DE LIGAÇÃO</v>
          </cell>
          <cell r="E41" t="str">
            <v>M²</v>
          </cell>
          <cell r="F41">
            <v>339312.8</v>
          </cell>
          <cell r="I41" t="str">
            <v>5.1.3</v>
          </cell>
          <cell r="J41" t="str">
            <v>PINTURA DE LIGAÇÃO</v>
          </cell>
        </row>
        <row r="42">
          <cell r="A42" t="str">
            <v>5.1.4</v>
          </cell>
          <cell r="B42" t="str">
            <v>CP0014</v>
          </cell>
          <cell r="D42" t="str">
            <v>PAVIMENTO DE CONCRETO COM FÔRMAS DESLIZANTES - AREIA E BRITA COMERCIAIS</v>
          </cell>
          <cell r="E42" t="str">
            <v>M³</v>
          </cell>
          <cell r="F42">
            <v>74008.17</v>
          </cell>
          <cell r="I42" t="str">
            <v>5.1.4</v>
          </cell>
          <cell r="J42" t="str">
            <v>PAVIMENTO DE CONCRETO COM FÔRMAS DESLIZANTES - AREIA E BRITA COMERCIAIS</v>
          </cell>
        </row>
        <row r="43">
          <cell r="A43" t="str">
            <v>5.1.5</v>
          </cell>
          <cell r="B43">
            <v>4011463</v>
          </cell>
          <cell r="D43" t="str">
            <v>CONCRETO ASFÁLTICO - FAIXA C-12,5 - AREIA E BRITA COMERCIAIS</v>
          </cell>
          <cell r="E43" t="str">
            <v>T</v>
          </cell>
          <cell r="F43">
            <v>349.44</v>
          </cell>
          <cell r="I43" t="str">
            <v>5.1.5</v>
          </cell>
          <cell r="J43" t="str">
            <v>CONCRETO ASFÁLTICO - FAIXA C-12,5 - AREIA E BRITA COMERCIAIS</v>
          </cell>
        </row>
        <row r="44">
          <cell r="A44" t="str">
            <v>5.1.6</v>
          </cell>
          <cell r="B44" t="str">
            <v xml:space="preserve"> </v>
          </cell>
          <cell r="D44" t="str">
            <v>AQUISIÇÃO E TRANSPORTE DE MATERIAL BETUMINOSO</v>
          </cell>
          <cell r="I44" t="str">
            <v>5.1.6</v>
          </cell>
          <cell r="J44" t="str">
            <v>AQUISIÇÃO E TRANSPORTE DE MATERIAL BETUMINOSO</v>
          </cell>
        </row>
        <row r="45">
          <cell r="A45" t="str">
            <v>5.1.7</v>
          </cell>
          <cell r="B45" t="str">
            <v>CP0013</v>
          </cell>
          <cell r="D45" t="str">
            <v>AQUISIÇÃO DE EMULSÃO ASFÁLTICA RR-1C</v>
          </cell>
          <cell r="E45" t="str">
            <v>T</v>
          </cell>
          <cell r="F45">
            <v>1.31</v>
          </cell>
          <cell r="I45" t="str">
            <v>5.1.7</v>
          </cell>
          <cell r="J45" t="str">
            <v>AQUISIÇÃO DE EMULSÃO ASFÁLTICA RR-1C</v>
          </cell>
        </row>
        <row r="46">
          <cell r="A46" t="str">
            <v>5.1.8</v>
          </cell>
          <cell r="B46" t="str">
            <v>CP0015</v>
          </cell>
          <cell r="D46" t="str">
            <v>TRANSPORTE DE EMULSÃO ASFÁLTIC - RR-1C</v>
          </cell>
          <cell r="E46" t="str">
            <v>T</v>
          </cell>
          <cell r="F46">
            <v>1.31</v>
          </cell>
          <cell r="I46" t="str">
            <v>5.1.8</v>
          </cell>
          <cell r="J46" t="str">
            <v>TRANSPORTE DE EMULSÃO ASFÁLTIC - RR-1C</v>
          </cell>
        </row>
        <row r="47">
          <cell r="A47" t="str">
            <v>5.1.9</v>
          </cell>
          <cell r="B47" t="str">
            <v>CP0021</v>
          </cell>
          <cell r="D47" t="str">
            <v>AQUISIÇÃO DE EMULSÃO ASFÁLTICA RR-2C</v>
          </cell>
          <cell r="E47" t="str">
            <v>T</v>
          </cell>
          <cell r="F47">
            <v>252.3</v>
          </cell>
          <cell r="I47" t="str">
            <v>5.1.9</v>
          </cell>
          <cell r="J47" t="str">
            <v>AQUISIÇÃO DE EMULSÃO ASFÁLTICA RR-2C</v>
          </cell>
        </row>
        <row r="48">
          <cell r="A48" t="str">
            <v>5.1.10</v>
          </cell>
          <cell r="B48" t="str">
            <v>CP0022</v>
          </cell>
          <cell r="D48" t="str">
            <v>TRANSPORTE EMULSÃO ASFALTICA RR-2C</v>
          </cell>
          <cell r="E48" t="str">
            <v>T</v>
          </cell>
          <cell r="F48">
            <v>252.3</v>
          </cell>
          <cell r="I48" t="str">
            <v>5.1.10</v>
          </cell>
          <cell r="J48" t="str">
            <v>TRANSPORTE EMULSÃO ASFALTICA RR-2C</v>
          </cell>
        </row>
        <row r="49">
          <cell r="A49" t="str">
            <v>5.1.11</v>
          </cell>
          <cell r="B49" t="str">
            <v>CP0046</v>
          </cell>
          <cell r="D49" t="str">
            <v>AQUISIÇÃO DE CIMENTO ASFÁLTICO CAP 50/70</v>
          </cell>
          <cell r="E49" t="str">
            <v>T</v>
          </cell>
          <cell r="F49">
            <v>19.38</v>
          </cell>
          <cell r="I49" t="str">
            <v>5.1.11</v>
          </cell>
          <cell r="J49" t="str">
            <v>AQUISIÇÃO DE CIMENTO ASFÁLTICO CAP 50/70</v>
          </cell>
        </row>
        <row r="50">
          <cell r="A50" t="str">
            <v>5.1.12</v>
          </cell>
          <cell r="B50" t="str">
            <v>CP0047</v>
          </cell>
          <cell r="D50" t="str">
            <v>TRANSPORTE CIMENTO ASFALTICO CAP 50/70</v>
          </cell>
          <cell r="E50" t="str">
            <v>T</v>
          </cell>
          <cell r="F50">
            <v>19.38</v>
          </cell>
          <cell r="I50" t="str">
            <v>5.1.12</v>
          </cell>
          <cell r="J50" t="str">
            <v>TRANSPORTE CIMENTO ASFALTICO CAP 50/70</v>
          </cell>
        </row>
        <row r="51">
          <cell r="A51" t="str">
            <v>5.2</v>
          </cell>
          <cell r="B51" t="str">
            <v xml:space="preserve"> </v>
          </cell>
          <cell r="D51" t="str">
            <v>PAVIMENTO FLEXÍVEL</v>
          </cell>
          <cell r="I51" t="str">
            <v>5.2</v>
          </cell>
          <cell r="J51" t="str">
            <v>PAVIMENTO FLEXÍVEL</v>
          </cell>
        </row>
        <row r="52">
          <cell r="A52" t="str">
            <v>5.2.1</v>
          </cell>
          <cell r="B52">
            <v>4915663</v>
          </cell>
          <cell r="D52" t="str">
            <v>FRESAGEM DESCONTÍNUA DE REVESTIMENTO ASFÁLTICO - ESPESSURA DE 5 CM</v>
          </cell>
          <cell r="E52" t="str">
            <v>M³</v>
          </cell>
          <cell r="F52">
            <v>6410.7</v>
          </cell>
          <cell r="I52" t="str">
            <v>5.2.1</v>
          </cell>
          <cell r="J52" t="str">
            <v>FRESAGEM DESCONTÍNUA DE REVESTIMENTO ASFÁLTICO - ESPESSURA DE 5 CM</v>
          </cell>
        </row>
        <row r="53">
          <cell r="A53" t="str">
            <v>5.2.2</v>
          </cell>
          <cell r="B53">
            <v>4915669</v>
          </cell>
          <cell r="D53" t="str">
            <v>REMOÇÃO MECANIZADA DE CAMADA GRANULAR DO PAVIMENTO</v>
          </cell>
          <cell r="E53" t="str">
            <v>M³</v>
          </cell>
          <cell r="F53">
            <v>7517.83</v>
          </cell>
          <cell r="I53" t="str">
            <v>5.2.2</v>
          </cell>
          <cell r="J53" t="str">
            <v>REMOÇÃO MECANIZADA DE CAMADA GRANULAR DO PAVIMENTO</v>
          </cell>
        </row>
        <row r="54">
          <cell r="A54" t="str">
            <v>5.2.3</v>
          </cell>
          <cell r="B54">
            <v>4011212</v>
          </cell>
          <cell r="D54" t="str">
            <v>VARREDURA DA SUPERFÍCIE PARA EXECUÇÃO DE REVESTIMENTO ASFÁLTICO</v>
          </cell>
          <cell r="E54" t="str">
            <v>M²</v>
          </cell>
          <cell r="F54">
            <v>295395.90000000002</v>
          </cell>
          <cell r="I54" t="str">
            <v>5.2.3</v>
          </cell>
          <cell r="J54" t="str">
            <v>VARREDURA DA SUPERFÍCIE PARA EXECUÇÃO DE REVESTIMENTO ASFÁLTICO</v>
          </cell>
        </row>
        <row r="55">
          <cell r="A55" t="str">
            <v>5.2.4</v>
          </cell>
          <cell r="B55">
            <v>4011353</v>
          </cell>
          <cell r="D55" t="str">
            <v>PINTURA DE LIGAÇÃO</v>
          </cell>
          <cell r="E55" t="str">
            <v>M²</v>
          </cell>
          <cell r="F55">
            <v>231465.91</v>
          </cell>
          <cell r="I55" t="str">
            <v>5.2.4</v>
          </cell>
          <cell r="J55" t="str">
            <v>PINTURA DE LIGAÇÃO</v>
          </cell>
        </row>
        <row r="56">
          <cell r="A56" t="str">
            <v>5.2.5</v>
          </cell>
          <cell r="B56">
            <v>4011410</v>
          </cell>
          <cell r="D56" t="str">
            <v>MICRORREVESTIMENTO A FRIO COM EMULSÃO MODIFICADA COM POLÍMERO DE 1,5 CM - FAIXA III - BRITA COMERCIAL</v>
          </cell>
          <cell r="E56" t="str">
            <v>M²</v>
          </cell>
          <cell r="F56">
            <v>79259.990000000005</v>
          </cell>
          <cell r="I56" t="str">
            <v>5.2.5</v>
          </cell>
          <cell r="J56" t="str">
            <v>MICRORREVESTIMENTO A FRIO COM EMULSÃO MODIFICADA COM POLÍMERO DE 1,5 CM - FAIXA III - BRITA COMERCIAL</v>
          </cell>
        </row>
        <row r="57">
          <cell r="A57" t="str">
            <v>5.2.6</v>
          </cell>
          <cell r="B57">
            <v>4011459</v>
          </cell>
          <cell r="D57" t="str">
            <v>CONCRETO ASFÁLTICO - FAIXA B-19 - AREIA E BRITA COMERCIAIS</v>
          </cell>
          <cell r="E57" t="str">
            <v>T</v>
          </cell>
          <cell r="F57">
            <v>30092.75</v>
          </cell>
          <cell r="I57" t="str">
            <v>5.2.6</v>
          </cell>
          <cell r="J57" t="str">
            <v>CONCRETO ASFÁLTICO - FAIXA B-19 - AREIA E BRITA COMERCIAIS</v>
          </cell>
        </row>
        <row r="58">
          <cell r="A58" t="str">
            <v>5.2.7</v>
          </cell>
          <cell r="B58" t="str">
            <v xml:space="preserve"> </v>
          </cell>
          <cell r="D58" t="str">
            <v>AQUISIÇÃO E TRANSPORTE DE MATERIAL BETUMINOSO</v>
          </cell>
          <cell r="I58" t="str">
            <v>5.2.7</v>
          </cell>
          <cell r="J58" t="str">
            <v>AQUISIÇÃO E TRANSPORTE DE MATERIAL BETUMINOSO</v>
          </cell>
        </row>
        <row r="59">
          <cell r="A59" t="str">
            <v>5.2.8</v>
          </cell>
          <cell r="B59" t="str">
            <v>CP0013</v>
          </cell>
          <cell r="D59" t="str">
            <v>AQUISIÇÃO DE EMULSÃO ASFÁLTICA RR-1C</v>
          </cell>
          <cell r="E59" t="str">
            <v>T</v>
          </cell>
          <cell r="F59">
            <v>104.14</v>
          </cell>
          <cell r="I59" t="str">
            <v>5.2.8</v>
          </cell>
          <cell r="J59" t="str">
            <v>AQUISIÇÃO DE EMULSÃO ASFÁLTICA RR-1C</v>
          </cell>
        </row>
        <row r="60">
          <cell r="A60" t="str">
            <v>5.2.9</v>
          </cell>
          <cell r="B60" t="str">
            <v>CP0015</v>
          </cell>
          <cell r="D60" t="str">
            <v>TRANSPORTE DE EMULSÃO ASFÁLTIC - RR-1C</v>
          </cell>
          <cell r="E60" t="str">
            <v>T</v>
          </cell>
          <cell r="F60">
            <v>104.14</v>
          </cell>
          <cell r="I60" t="str">
            <v>5.2.9</v>
          </cell>
          <cell r="J60" t="str">
            <v>TRANSPORTE DE EMULSÃO ASFÁLTIC - RR-1C</v>
          </cell>
        </row>
        <row r="61">
          <cell r="A61" t="str">
            <v>5.2.10</v>
          </cell>
          <cell r="B61" t="str">
            <v>CP0046</v>
          </cell>
          <cell r="D61" t="str">
            <v>AQUISIÇÃO DE CIMENTO ASFÁLTICO CAP 50/70</v>
          </cell>
          <cell r="E61" t="str">
            <v>T</v>
          </cell>
          <cell r="F61">
            <v>1434.21</v>
          </cell>
          <cell r="I61" t="str">
            <v>5.2.10</v>
          </cell>
          <cell r="J61" t="str">
            <v>AQUISIÇÃO DE CIMENTO ASFÁLTICO CAP 50/70</v>
          </cell>
        </row>
        <row r="62">
          <cell r="A62" t="str">
            <v>5.2.11</v>
          </cell>
          <cell r="B62" t="str">
            <v>CP0047</v>
          </cell>
          <cell r="D62" t="str">
            <v>TRANSPORTE CIMENTO ASFALTICO CAP 50/70</v>
          </cell>
          <cell r="E62" t="str">
            <v>T</v>
          </cell>
          <cell r="F62">
            <v>1434.21</v>
          </cell>
          <cell r="I62" t="str">
            <v>5.2.11</v>
          </cell>
          <cell r="J62" t="str">
            <v>TRANSPORTE CIMENTO ASFALTICO CAP 50/70</v>
          </cell>
        </row>
        <row r="63">
          <cell r="A63" t="str">
            <v>5.2.12</v>
          </cell>
          <cell r="B63" t="str">
            <v>CP0019</v>
          </cell>
          <cell r="D63" t="str">
            <v>AQUISIÇÃO EMULSÃO ASFÁLTICA COM POLÍMERO RC-1C-E</v>
          </cell>
          <cell r="E63" t="str">
            <v>T</v>
          </cell>
          <cell r="F63">
            <v>187.06</v>
          </cell>
          <cell r="I63" t="str">
            <v>5.2.12</v>
          </cell>
          <cell r="J63" t="str">
            <v>AQUISIÇÃO EMULSÃO ASFÁLTICA COM POLÍMERO RC-1C-E</v>
          </cell>
        </row>
        <row r="64">
          <cell r="A64" t="str">
            <v>5.2.13</v>
          </cell>
          <cell r="B64" t="str">
            <v>CP0020</v>
          </cell>
          <cell r="D64" t="str">
            <v>TRANSPORTE DE EMULSÃO ASFÁLTIC C/POLÍMERO RC-1C-E</v>
          </cell>
          <cell r="E64" t="str">
            <v>T</v>
          </cell>
          <cell r="F64">
            <v>187.06</v>
          </cell>
          <cell r="I64" t="str">
            <v>5.2.13</v>
          </cell>
          <cell r="J64" t="str">
            <v>TRANSPORTE DE EMULSÃO ASFÁLTIC C/POLÍMERO RC-1C-E</v>
          </cell>
        </row>
        <row r="65">
          <cell r="A65" t="str">
            <v>5.2.14</v>
          </cell>
          <cell r="B65" t="str">
            <v>CP0001</v>
          </cell>
          <cell r="D65" t="str">
            <v>DESTINAÇÃO FINAL DE RESÍDUOS SÓLIDOS</v>
          </cell>
          <cell r="E65" t="str">
            <v>T</v>
          </cell>
          <cell r="F65">
            <v>11276.74</v>
          </cell>
          <cell r="I65" t="str">
            <v>5.2.14</v>
          </cell>
          <cell r="J65" t="str">
            <v>DESTINAÇÃO FINAL DE RESÍDUOS SÓLIDOS</v>
          </cell>
        </row>
        <row r="66">
          <cell r="I66" t="str">
            <v/>
          </cell>
          <cell r="J66" t="str">
            <v/>
          </cell>
        </row>
        <row r="67">
          <cell r="A67" t="str">
            <v>6.</v>
          </cell>
          <cell r="B67" t="str">
            <v xml:space="preserve"> </v>
          </cell>
          <cell r="D67" t="str">
            <v>DRENAGEM E OAC</v>
          </cell>
          <cell r="I67" t="str">
            <v>6.</v>
          </cell>
          <cell r="J67" t="str">
            <v>DRENAGEM E OAC</v>
          </cell>
        </row>
        <row r="68">
          <cell r="A68" t="str">
            <v>6.1</v>
          </cell>
          <cell r="B68">
            <v>2003311</v>
          </cell>
          <cell r="D68" t="str">
            <v>VALETA DE PROTEÇÃO DE ATERROS COM REVESTIMENTO VEGETAL - VPAG 120-30 - ESCAVAÇÃO MECÂNICA</v>
          </cell>
          <cell r="E68" t="str">
            <v>M</v>
          </cell>
          <cell r="F68">
            <v>3590</v>
          </cell>
          <cell r="I68" t="str">
            <v>6.1</v>
          </cell>
          <cell r="J68" t="str">
            <v>VALETA DE PROTEÇÃO DE ATERROS COM REVESTIMENTO VEGETAL - VPAG 120-30 - ESCAVAÇÃO MECÂNICA</v>
          </cell>
        </row>
        <row r="69">
          <cell r="A69" t="str">
            <v>6.2</v>
          </cell>
          <cell r="B69">
            <v>2003305</v>
          </cell>
          <cell r="D69" t="str">
            <v>VALETA DE PROTEÇÃO DE CORTES COM REVESTIMENTO VEGETAL - VPCG 120-30 - ESCAVAÇÃO MECÂNICA</v>
          </cell>
          <cell r="E69" t="str">
            <v>M</v>
          </cell>
          <cell r="F69">
            <v>3021</v>
          </cell>
          <cell r="I69" t="str">
            <v>6.2</v>
          </cell>
          <cell r="J69" t="str">
            <v>VALETA DE PROTEÇÃO DE CORTES COM REVESTIMENTO VEGETAL - VPCG 120-30 - ESCAVAÇÃO MECÂNICA</v>
          </cell>
        </row>
        <row r="70">
          <cell r="A70" t="str">
            <v>6.3</v>
          </cell>
          <cell r="B70">
            <v>2003257</v>
          </cell>
          <cell r="D70" t="str">
            <v>SARJETA TRIANGULAR DE CONCRETO - STC 100-20 - ESCAVAÇÃO MECÂNICA - AREIA E BRITA COMERCIAIS</v>
          </cell>
          <cell r="E70" t="str">
            <v>M</v>
          </cell>
          <cell r="F70">
            <v>18746</v>
          </cell>
          <cell r="I70" t="str">
            <v>6.3</v>
          </cell>
          <cell r="J70" t="str">
            <v>SARJETA TRIANGULAR DE CONCRETO - STC 100-20 - ESCAVAÇÃO MECÂNICA - AREIA E BRITA COMERCIAIS</v>
          </cell>
        </row>
        <row r="71">
          <cell r="A71" t="str">
            <v>6.4</v>
          </cell>
          <cell r="B71">
            <v>2003355</v>
          </cell>
          <cell r="D71" t="str">
            <v>SARJETA TRAPEZOIDAL DE CANTEIRO CENTRAL DE CONCRETO - SZCC 140-35 - AREIA E BRITA COMERCIAIS</v>
          </cell>
          <cell r="E71" t="str">
            <v>M</v>
          </cell>
          <cell r="F71">
            <v>27640</v>
          </cell>
          <cell r="I71" t="str">
            <v>6.4</v>
          </cell>
          <cell r="J71" t="str">
            <v>SARJETA TRAPEZOIDAL DE CANTEIRO CENTRAL DE CONCRETO - SZCC 140-35 - AREIA E BRITA COMERCIAIS</v>
          </cell>
        </row>
        <row r="72">
          <cell r="A72" t="str">
            <v>6.5</v>
          </cell>
          <cell r="B72">
            <v>2003377</v>
          </cell>
          <cell r="D72" t="str">
            <v>MEIO-FIO DE CONCRETO - MFC 05 - AREIA E BRITA COMERCIAIS - FÔRMA DE MADEIRA</v>
          </cell>
          <cell r="E72" t="str">
            <v>M</v>
          </cell>
          <cell r="F72">
            <v>64825</v>
          </cell>
          <cell r="I72" t="str">
            <v>6.5</v>
          </cell>
          <cell r="J72" t="str">
            <v>MEIO-FIO DE CONCRETO - MFC 05 - AREIA E BRITA COMERCIAIS - FÔRMA DE MADEIRA</v>
          </cell>
        </row>
        <row r="73">
          <cell r="A73" t="str">
            <v>6.6</v>
          </cell>
          <cell r="B73">
            <v>2003109</v>
          </cell>
          <cell r="D73" t="str">
            <v>ENTRADA PARA DESCIDA D'ÁGUA - EDA 04 A - AREIA E BRITA COMERCIAIS</v>
          </cell>
          <cell r="E73" t="str">
            <v>un</v>
          </cell>
          <cell r="F73">
            <v>685</v>
          </cell>
          <cell r="I73" t="str">
            <v>6.6</v>
          </cell>
          <cell r="J73" t="str">
            <v>ENTRADA PARA DESCIDA D'ÁGUA - EDA 04 A - AREIA E BRITA COMERCIAIS</v>
          </cell>
        </row>
        <row r="74">
          <cell r="A74" t="str">
            <v>6.7</v>
          </cell>
          <cell r="B74">
            <v>2003121</v>
          </cell>
          <cell r="D74" t="str">
            <v>ENTRADA PARA DESCIDA D'ÁGUA - EDA 04 B - AREIA E BRITA COMERCIAIS</v>
          </cell>
          <cell r="E74" t="str">
            <v>un</v>
          </cell>
          <cell r="F74">
            <v>43</v>
          </cell>
          <cell r="I74" t="str">
            <v>6.7</v>
          </cell>
          <cell r="J74" t="str">
            <v>ENTRADA PARA DESCIDA D'ÁGUA - EDA 04 B - AREIA E BRITA COMERCIAIS</v>
          </cell>
        </row>
        <row r="75">
          <cell r="A75" t="str">
            <v>6.8</v>
          </cell>
          <cell r="B75">
            <v>2003393</v>
          </cell>
          <cell r="D75" t="str">
            <v>DESCIDA D'ÁGUA DE ATERROS TIPO RÁPIDO - DAR 60-30 - AREIA E BRITA COMERCIAIS</v>
          </cell>
          <cell r="E75" t="str">
            <v>M</v>
          </cell>
          <cell r="F75">
            <v>796</v>
          </cell>
          <cell r="I75" t="str">
            <v>6.8</v>
          </cell>
          <cell r="J75" t="str">
            <v>DESCIDA D'ÁGUA DE ATERROS TIPO RÁPIDO - DAR 60-30 - AREIA E BRITA COMERCIAIS</v>
          </cell>
        </row>
        <row r="76">
          <cell r="A76" t="str">
            <v>6.9</v>
          </cell>
          <cell r="B76">
            <v>2003495</v>
          </cell>
          <cell r="D76" t="str">
            <v>CAIXA COLETORA DE SARJETA - CCS 300-80 A - COM GRELHA DE CONCRETO - AREIA E BRITA COMERCIAIS</v>
          </cell>
          <cell r="E76" t="str">
            <v>UN</v>
          </cell>
          <cell r="F76">
            <v>30</v>
          </cell>
          <cell r="I76" t="str">
            <v>6.9</v>
          </cell>
          <cell r="J76" t="str">
            <v>CAIXA COLETORA DE SARJETA - CCS 300-80 A - COM GRELHA DE CONCRETO - AREIA E BRITA COMERCIAIS</v>
          </cell>
        </row>
        <row r="77">
          <cell r="A77" t="str">
            <v>6.10</v>
          </cell>
          <cell r="B77">
            <v>2003578</v>
          </cell>
          <cell r="D77" t="str">
            <v>DRENO LONGITUDINAL PROFUNDO PARA CORTE EM SOLO - DPS 07 - TUBO PEAD E BRITA COMERCIAL</v>
          </cell>
          <cell r="E77" t="str">
            <v>M</v>
          </cell>
          <cell r="F77">
            <v>1871</v>
          </cell>
          <cell r="I77" t="str">
            <v>6.10</v>
          </cell>
          <cell r="J77" t="str">
            <v>DRENO LONGITUDINAL PROFUNDO PARA CORTE EM SOLO - DPS 07 - TUBO PEAD E BRITA COMERCIAL</v>
          </cell>
        </row>
        <row r="78">
          <cell r="A78" t="str">
            <v>6.11</v>
          </cell>
          <cell r="B78">
            <v>2003591</v>
          </cell>
          <cell r="D78" t="str">
            <v>DRENO LONGITUDINAL PROFUNDO PARA CORTE EM ROCHA - DPR 02 - TUBO PEAD E BRITA COMERCIAL</v>
          </cell>
          <cell r="E78" t="str">
            <v>M</v>
          </cell>
          <cell r="F78">
            <v>4012</v>
          </cell>
          <cell r="I78" t="str">
            <v>6.11</v>
          </cell>
          <cell r="J78" t="str">
            <v>DRENO LONGITUDINAL PROFUNDO PARA CORTE EM ROCHA - DPR 02 - TUBO PEAD E BRITA COMERCIAL</v>
          </cell>
        </row>
        <row r="79">
          <cell r="A79" t="str">
            <v>6.12</v>
          </cell>
          <cell r="B79">
            <v>2003921</v>
          </cell>
          <cell r="D79" t="str">
            <v>BOCA DE SAÍDA PARA DRENO LONGITUDINAL PROFUNDO - BSD 02 - TUBO DE PEAD - AREIA E BRITA COMERCIAIS</v>
          </cell>
          <cell r="E79" t="str">
            <v>UN</v>
          </cell>
          <cell r="F79">
            <v>31</v>
          </cell>
          <cell r="I79" t="str">
            <v>6.12</v>
          </cell>
          <cell r="J79" t="str">
            <v>BOCA DE SAÍDA PARA DRENO LONGITUDINAL PROFUNDO - BSD 02 - TUBO DE PEAD - AREIA E BRITA COMERCIAIS</v>
          </cell>
        </row>
        <row r="80">
          <cell r="A80" t="str">
            <v>6.13</v>
          </cell>
          <cell r="B80">
            <v>2003676</v>
          </cell>
          <cell r="D80" t="str">
            <v>CAIXA DE LIGAÇÃO E PASSAGEM - CLP 18 - AREIA E BRITA COMERCIAIS</v>
          </cell>
          <cell r="E80" t="str">
            <v>UN</v>
          </cell>
          <cell r="F80">
            <v>33</v>
          </cell>
          <cell r="I80" t="str">
            <v>6.13</v>
          </cell>
          <cell r="J80" t="str">
            <v>CAIXA DE LIGAÇÃO E PASSAGEM - CLP 18 - AREIA E BRITA COMERCIAIS</v>
          </cell>
        </row>
        <row r="81">
          <cell r="A81" t="str">
            <v>6.14</v>
          </cell>
          <cell r="B81" t="str">
            <v>CP0003</v>
          </cell>
          <cell r="D81" t="str">
            <v>CAIXA COLETORA DE TALVEGUE COM GRELHA DE CONCRETO - CCT 250-100A - AREIA E BRITA COMERCIAIS</v>
          </cell>
          <cell r="E81" t="str">
            <v>UN</v>
          </cell>
          <cell r="F81">
            <v>2</v>
          </cell>
          <cell r="I81" t="str">
            <v>6.14</v>
          </cell>
          <cell r="J81" t="str">
            <v>CAIXA COLETORA DE TALVEGUE COM GRELHA DE CONCRETO - CCT 250-100A - AREIA E BRITA COMERCIAIS</v>
          </cell>
        </row>
        <row r="82">
          <cell r="A82" t="str">
            <v>6.15</v>
          </cell>
          <cell r="B82">
            <v>2004510</v>
          </cell>
          <cell r="D82" t="str">
            <v>DRENO LONGITUDINAL DE PAVIMENTO H = 0,60 M - COM GEOCOMPOSTO DRENANTE</v>
          </cell>
          <cell r="E82" t="str">
            <v>M</v>
          </cell>
          <cell r="F82">
            <v>112909</v>
          </cell>
          <cell r="I82" t="str">
            <v>6.15</v>
          </cell>
          <cell r="J82" t="str">
            <v>DRENO LONGITUDINAL DE PAVIMENTO H = 0,60 M - COM GEOCOMPOSTO DRENANTE</v>
          </cell>
        </row>
        <row r="83">
          <cell r="A83" t="str">
            <v>6.16</v>
          </cell>
          <cell r="B83">
            <v>2003613</v>
          </cell>
          <cell r="D83" t="str">
            <v>BOCA DE SAÍDA PARA DRENO SUBSUPERFICIAL - BSD 03 - AREIA E BRITA COMERCIAIS</v>
          </cell>
          <cell r="E83" t="str">
            <v>UN</v>
          </cell>
          <cell r="F83">
            <v>2686</v>
          </cell>
          <cell r="I83" t="str">
            <v>6.16</v>
          </cell>
          <cell r="J83" t="str">
            <v>BOCA DE SAÍDA PARA DRENO SUBSUPERFICIAL - BSD 03 - AREIA E BRITA COMERCIAIS</v>
          </cell>
        </row>
        <row r="84">
          <cell r="A84" t="str">
            <v>6.17</v>
          </cell>
          <cell r="B84">
            <v>804393</v>
          </cell>
          <cell r="D84" t="str">
            <v>BOCA DE BSTC D = 1,00 M - ESCONSIDADE 0° - AREIA E BRITA COMERCIAIS - ALAS ESCONSAS</v>
          </cell>
          <cell r="E84" t="str">
            <v>UN</v>
          </cell>
          <cell r="F84">
            <v>1</v>
          </cell>
          <cell r="I84" t="str">
            <v>6.17</v>
          </cell>
          <cell r="J84" t="str">
            <v>BOCA DE BSTC D = 1,00 M - ESCONSIDADE 0° - AREIA E BRITA COMERCIAIS - ALAS ESCONSAS</v>
          </cell>
        </row>
        <row r="85">
          <cell r="A85" t="str">
            <v>6.18</v>
          </cell>
          <cell r="B85">
            <v>804417</v>
          </cell>
          <cell r="D85" t="str">
            <v>BOCA DE BDTC D = 1,00 M - ESCONSIDADE 0° - AREIA E BRITA COMERCIAIS - ALAS ESCONSAS</v>
          </cell>
          <cell r="E85" t="str">
            <v>UN</v>
          </cell>
          <cell r="F85">
            <v>11</v>
          </cell>
          <cell r="I85" t="str">
            <v>6.18</v>
          </cell>
          <cell r="J85" t="str">
            <v>BOCA DE BDTC D = 1,00 M - ESCONSIDADE 0° - AREIA E BRITA COMERCIAIS - ALAS ESCONSAS</v>
          </cell>
        </row>
        <row r="86">
          <cell r="A86" t="str">
            <v>6.19</v>
          </cell>
          <cell r="B86">
            <v>804441</v>
          </cell>
          <cell r="D86" t="str">
            <v>BOCA DE BTTC D = 1,00 M - ESCONSIDADE 0° - AREIA E BRITA COMERCIAIS - ALAS ESCONSAS</v>
          </cell>
          <cell r="E86" t="str">
            <v>UN</v>
          </cell>
          <cell r="F86">
            <v>2</v>
          </cell>
          <cell r="I86" t="str">
            <v>6.19</v>
          </cell>
          <cell r="J86" t="str">
            <v>BOCA DE BTTC D = 1,00 M - ESCONSIDADE 0° - AREIA E BRITA COMERCIAIS - ALAS ESCONSAS</v>
          </cell>
        </row>
        <row r="87">
          <cell r="A87" t="str">
            <v>6.20</v>
          </cell>
          <cell r="B87">
            <v>804183</v>
          </cell>
          <cell r="D87" t="str">
            <v>CORPO DE BDTC D = 0,80 M PA2 - AREIA, BRITA E PEDRA DE MÃO COMERCIAIS</v>
          </cell>
          <cell r="E87" t="str">
            <v>M</v>
          </cell>
          <cell r="F87">
            <v>304</v>
          </cell>
          <cell r="I87" t="str">
            <v>6.20</v>
          </cell>
          <cell r="J87" t="str">
            <v>CORPO DE BDTC D = 0,80 M PA2 - AREIA, BRITA E PEDRA DE MÃO COMERCIAIS</v>
          </cell>
        </row>
        <row r="88">
          <cell r="A88" t="str">
            <v>6.21</v>
          </cell>
          <cell r="B88">
            <v>804039</v>
          </cell>
          <cell r="D88" t="str">
            <v>CORPO DE BSTC D = 1,00 M PA2 - AREIA, BRITA E PEDRA DE MÃO COMERCIAIS</v>
          </cell>
          <cell r="E88" t="str">
            <v>M</v>
          </cell>
          <cell r="F88">
            <v>59</v>
          </cell>
          <cell r="I88" t="str">
            <v>6.21</v>
          </cell>
          <cell r="J88" t="str">
            <v>CORPO DE BSTC D = 1,00 M PA2 - AREIA, BRITA E PEDRA DE MÃO COMERCIAIS</v>
          </cell>
        </row>
        <row r="89">
          <cell r="A89" t="str">
            <v>6.22</v>
          </cell>
          <cell r="B89">
            <v>804191</v>
          </cell>
          <cell r="D89" t="str">
            <v>CORPO DE BDTC D = 1,00 M PA2 - AREIA, BRITA E PEDRA DE MÃO COMERCIAIS</v>
          </cell>
          <cell r="E89" t="str">
            <v>M</v>
          </cell>
          <cell r="F89">
            <v>258</v>
          </cell>
          <cell r="I89" t="str">
            <v>6.22</v>
          </cell>
          <cell r="J89" t="str">
            <v>CORPO DE BDTC D = 1,00 M PA2 - AREIA, BRITA E PEDRA DE MÃO COMERCIAIS</v>
          </cell>
        </row>
        <row r="90">
          <cell r="A90" t="str">
            <v>6.23</v>
          </cell>
          <cell r="B90">
            <v>804295</v>
          </cell>
          <cell r="D90" t="str">
            <v>CORPO DE BTTC D = 1,00 M PA2 - AREIA, BRITA E PEDRA DE MÃO COMERCIAIS</v>
          </cell>
          <cell r="E90" t="str">
            <v>M</v>
          </cell>
          <cell r="F90">
            <v>40</v>
          </cell>
          <cell r="I90" t="str">
            <v>6.23</v>
          </cell>
          <cell r="J90" t="str">
            <v>CORPO DE BTTC D = 1,00 M PA2 - AREIA, BRITA E PEDRA DE MÃO COMERCIAIS</v>
          </cell>
        </row>
        <row r="91">
          <cell r="A91" t="str">
            <v>6.24</v>
          </cell>
          <cell r="B91">
            <v>705233</v>
          </cell>
          <cell r="D91" t="str">
            <v>BOCA DE BSCC 2,00 X 2,00 M - ESCONSIDADE 0° - AREIA E BRITA COMERCIAIS</v>
          </cell>
          <cell r="E91" t="str">
            <v>UN</v>
          </cell>
          <cell r="F91">
            <v>7</v>
          </cell>
          <cell r="I91" t="str">
            <v>6.24</v>
          </cell>
          <cell r="J91" t="str">
            <v>BOCA DE BSCC 2,00 X 2,00 M - ESCONSIDADE 0° - AREIA E BRITA COMERCIAIS</v>
          </cell>
        </row>
        <row r="92">
          <cell r="A92" t="str">
            <v>6.25</v>
          </cell>
          <cell r="B92">
            <v>705322</v>
          </cell>
          <cell r="D92" t="str">
            <v>BOCA DE BDCC 2,00 X 2,00 M - ESCONSIDADE 0° - AREIA E BRITA COMERCIAIS</v>
          </cell>
          <cell r="E92" t="str">
            <v>UN</v>
          </cell>
          <cell r="F92">
            <v>3</v>
          </cell>
          <cell r="I92" t="str">
            <v>6.25</v>
          </cell>
          <cell r="J92" t="str">
            <v>BOCA DE BDCC 2,00 X 2,00 M - ESCONSIDADE 0° - AREIA E BRITA COMERCIAIS</v>
          </cell>
        </row>
        <row r="93">
          <cell r="A93" t="str">
            <v>6.26</v>
          </cell>
          <cell r="B93">
            <v>705241</v>
          </cell>
          <cell r="D93" t="str">
            <v>BOCA DE BSCC 2,50 X 2,50 M - ESCONSIDADE 0° - AREIA E BRITA COMERCIAIS</v>
          </cell>
          <cell r="E93" t="str">
            <v>UN</v>
          </cell>
          <cell r="F93">
            <v>2</v>
          </cell>
          <cell r="I93" t="str">
            <v>6.26</v>
          </cell>
          <cell r="J93" t="str">
            <v>BOCA DE BSCC 2,50 X 2,50 M - ESCONSIDADE 0° - AREIA E BRITA COMERCIAIS</v>
          </cell>
        </row>
        <row r="94">
          <cell r="A94" t="str">
            <v>6.27</v>
          </cell>
          <cell r="B94">
            <v>705419</v>
          </cell>
          <cell r="D94" t="str">
            <v>BOCA DE BTCC 2,50 X 2,50 M - ESCONSIDADE 0° - AREIA E BRITA COMERCIAIS</v>
          </cell>
          <cell r="E94" t="str">
            <v>UN</v>
          </cell>
          <cell r="F94">
            <v>2</v>
          </cell>
          <cell r="I94" t="str">
            <v>6.27</v>
          </cell>
          <cell r="J94" t="str">
            <v>BOCA DE BTCC 2,50 X 2,50 M - ESCONSIDADE 0° - AREIA E BRITA COMERCIAIS</v>
          </cell>
        </row>
        <row r="95">
          <cell r="A95" t="str">
            <v>6.28</v>
          </cell>
          <cell r="B95">
            <v>705249</v>
          </cell>
          <cell r="D95" t="str">
            <v>BOCA DE BSCC 3,00 X 3,00 M - ESCONSIDADE 0° - AREIA E BRITA COMERCIAIS</v>
          </cell>
          <cell r="E95" t="str">
            <v>UN</v>
          </cell>
          <cell r="F95">
            <v>1</v>
          </cell>
          <cell r="I95" t="str">
            <v>6.28</v>
          </cell>
          <cell r="J95" t="str">
            <v>BOCA DE BSCC 3,00 X 3,00 M - ESCONSIDADE 0° - AREIA E BRITA COMERCIAIS</v>
          </cell>
        </row>
        <row r="96">
          <cell r="A96" t="str">
            <v>6.29</v>
          </cell>
          <cell r="B96">
            <v>705338</v>
          </cell>
          <cell r="D96" t="str">
            <v>BOCA DE BDCC 3,00 X 3,00 M - ESCONSIDADE 0° - AREIA E BRITA COMERCIAIS</v>
          </cell>
          <cell r="E96" t="str">
            <v>UN</v>
          </cell>
          <cell r="F96">
            <v>1</v>
          </cell>
          <cell r="I96" t="str">
            <v>6.29</v>
          </cell>
          <cell r="J96" t="str">
            <v>BOCA DE BDCC 3,00 X 3,00 M - ESCONSIDADE 0° - AREIA E BRITA COMERCIAIS</v>
          </cell>
        </row>
        <row r="97">
          <cell r="A97" t="str">
            <v>6.30</v>
          </cell>
          <cell r="B97">
            <v>705427</v>
          </cell>
          <cell r="D97" t="str">
            <v>BOCA DE BTCC 3,00 X 3,00 M - ESCONSIDADE 0° - AREIA E BRITA COMERCIAIS</v>
          </cell>
          <cell r="E97" t="str">
            <v>UN</v>
          </cell>
          <cell r="F97">
            <v>1</v>
          </cell>
          <cell r="I97" t="str">
            <v>6.30</v>
          </cell>
          <cell r="J97" t="str">
            <v>BOCA DE BTCC 3,00 X 3,00 M - ESCONSIDADE 0° - AREIA E BRITA COMERCIAIS</v>
          </cell>
        </row>
        <row r="98">
          <cell r="A98" t="str">
            <v>6.31</v>
          </cell>
          <cell r="B98">
            <v>705185</v>
          </cell>
          <cell r="D98" t="str">
            <v>CORPO DE BSCC 2,00 X 2,00 M - MOLDADO NO LOCAL - ALTURA DO ATERRO 1,00 A 2,50 M - AREIA E BRITA COMERCIAIS</v>
          </cell>
          <cell r="E98" t="str">
            <v>M</v>
          </cell>
          <cell r="F98">
            <v>144</v>
          </cell>
          <cell r="I98" t="str">
            <v>6.31</v>
          </cell>
          <cell r="J98" t="str">
            <v>CORPO DE BSCC 2,00 X 2,00 M - MOLDADO NO LOCAL - ALTURA DO ATERRO 1,00 A 2,50 M - AREIA E BRITA COMERCIAIS</v>
          </cell>
        </row>
        <row r="99">
          <cell r="A99" t="str">
            <v>6.32</v>
          </cell>
          <cell r="B99">
            <v>705273</v>
          </cell>
          <cell r="D99" t="str">
            <v>CORPO DE BDCC 2,00 X 2,00 M - MOLDADO NO LOCAL - ALTURA DO ATERRO 1,00 A 2,50 M - AREIA E BRITA COMERCIAIS</v>
          </cell>
          <cell r="E99" t="str">
            <v>M</v>
          </cell>
          <cell r="F99">
            <v>80</v>
          </cell>
          <cell r="I99" t="str">
            <v>6.32</v>
          </cell>
          <cell r="J99" t="str">
            <v>CORPO DE BDCC 2,00 X 2,00 M - MOLDADO NO LOCAL - ALTURA DO ATERRO 1,00 A 2,50 M - AREIA E BRITA COMERCIAIS</v>
          </cell>
        </row>
        <row r="100">
          <cell r="A100" t="str">
            <v>6.33</v>
          </cell>
          <cell r="B100">
            <v>705199</v>
          </cell>
          <cell r="D100" t="str">
            <v>CORPO DE BSCC 2,50 X 2,50 M - MOLDADO NO LOCAL - ALTURA DO ATERRO 1,00 A 2,50 M - AREIA E BRITA COMERCIAIS</v>
          </cell>
          <cell r="E100" t="str">
            <v>M</v>
          </cell>
          <cell r="F100">
            <v>40</v>
          </cell>
          <cell r="I100" t="str">
            <v>6.33</v>
          </cell>
          <cell r="J100" t="str">
            <v>CORPO DE BSCC 2,50 X 2,50 M - MOLDADO NO LOCAL - ALTURA DO ATERRO 1,00 A 2,50 M - AREIA E BRITA COMERCIAIS</v>
          </cell>
        </row>
        <row r="101">
          <cell r="A101" t="str">
            <v>6.34</v>
          </cell>
          <cell r="B101">
            <v>705376</v>
          </cell>
          <cell r="D101" t="str">
            <v>CORPO DE BTCC 2,50 X 2,50 M - MOLDADO NO LOCAL - ALTURA DO ATERRO 1,00 A 2,50 M - AREIA E BRITA COMERCIAIS</v>
          </cell>
          <cell r="E101" t="str">
            <v>M</v>
          </cell>
          <cell r="F101">
            <v>35</v>
          </cell>
          <cell r="I101" t="str">
            <v>6.34</v>
          </cell>
          <cell r="J101" t="str">
            <v>CORPO DE BTCC 2,50 X 2,50 M - MOLDADO NO LOCAL - ALTURA DO ATERRO 1,00 A 2,50 M - AREIA E BRITA COMERCIAIS</v>
          </cell>
        </row>
        <row r="102">
          <cell r="A102" t="str">
            <v>6.35</v>
          </cell>
          <cell r="B102">
            <v>705213</v>
          </cell>
          <cell r="D102" t="str">
            <v>CORPO DE BSCC 3,00 X 3,00 M - MOLDADO NO LOCAL - ALTURA DO ATERRO 1,00 A 2,50 M - AREIA E BRITA COMERCIAIS</v>
          </cell>
          <cell r="E102" t="str">
            <v>M</v>
          </cell>
          <cell r="F102">
            <v>19</v>
          </cell>
          <cell r="I102" t="str">
            <v>6.35</v>
          </cell>
          <cell r="J102" t="str">
            <v>CORPO DE BSCC 3,00 X 3,00 M - MOLDADO NO LOCAL - ALTURA DO ATERRO 1,00 A 2,50 M - AREIA E BRITA COMERCIAIS</v>
          </cell>
        </row>
        <row r="103">
          <cell r="A103" t="str">
            <v>6.36</v>
          </cell>
          <cell r="B103">
            <v>705301</v>
          </cell>
          <cell r="D103" t="str">
            <v>CORPO DE BDCC 3,00 X 3,00 M - MOLDADO NO LOCAL - ALTURA DO ATERRO 1,00 A 2,50 M - AREIA E BRITA COMERCIAIS</v>
          </cell>
          <cell r="E103" t="str">
            <v>M</v>
          </cell>
          <cell r="F103">
            <v>26</v>
          </cell>
          <cell r="I103" t="str">
            <v>6.36</v>
          </cell>
          <cell r="J103" t="str">
            <v>CORPO DE BDCC 3,00 X 3,00 M - MOLDADO NO LOCAL - ALTURA DO ATERRO 1,00 A 2,50 M - AREIA E BRITA COMERCIAIS</v>
          </cell>
        </row>
        <row r="104">
          <cell r="A104" t="str">
            <v>6.37</v>
          </cell>
          <cell r="B104">
            <v>705390</v>
          </cell>
          <cell r="D104" t="str">
            <v>CORPO DE BTCC 3,00 X 3,00 M - MOLDADO NO LOCAL - ALTURA DO ATERRO 1,00 A 2,50 M - AREIA E BRITA COMERCIAIS</v>
          </cell>
          <cell r="E104" t="str">
            <v>M</v>
          </cell>
          <cell r="F104">
            <v>36</v>
          </cell>
          <cell r="I104" t="str">
            <v>6.37</v>
          </cell>
          <cell r="J104" t="str">
            <v>CORPO DE BTCC 3,00 X 3,00 M - MOLDADO NO LOCAL - ALTURA DO ATERRO 1,00 A 2,50 M - AREIA E BRITA COMERCIAIS</v>
          </cell>
        </row>
        <row r="105">
          <cell r="A105" t="str">
            <v>6.38</v>
          </cell>
          <cell r="B105">
            <v>1619006</v>
          </cell>
          <cell r="D105" t="str">
            <v>DEMOLIÇÃO MECÂNICA DE CONCRETO SIMPLES COM ESCAVADEIRA HIDRÁULICA</v>
          </cell>
          <cell r="E105" t="str">
            <v>M³</v>
          </cell>
          <cell r="F105">
            <v>1756.15</v>
          </cell>
          <cell r="I105" t="str">
            <v>6.38</v>
          </cell>
          <cell r="J105" t="str">
            <v>DEMOLIÇÃO MECÂNICA DE CONCRETO SIMPLES COM ESCAVADEIRA HIDRÁULICA</v>
          </cell>
        </row>
        <row r="106">
          <cell r="A106" t="str">
            <v>6.39</v>
          </cell>
          <cell r="B106">
            <v>1619003</v>
          </cell>
          <cell r="D106" t="str">
            <v>DEMOLIÇÃO MECÂNICA DE CONCRETO ARMADO COM ESCAVADEIRA HIDRÁULICA</v>
          </cell>
          <cell r="E106" t="str">
            <v>M³</v>
          </cell>
          <cell r="F106">
            <v>375.77</v>
          </cell>
          <cell r="I106" t="str">
            <v>6.39</v>
          </cell>
          <cell r="J106" t="str">
            <v>DEMOLIÇÃO MECÂNICA DE CONCRETO ARMADO COM ESCAVADEIRA HIDRÁULICA</v>
          </cell>
        </row>
        <row r="107">
          <cell r="A107" t="str">
            <v>6.40</v>
          </cell>
          <cell r="B107">
            <v>4915724</v>
          </cell>
          <cell r="D107" t="str">
            <v>CAIAÇÃO MECANIZADA COM FIXADOR DE CAL</v>
          </cell>
          <cell r="E107" t="str">
            <v>M²</v>
          </cell>
          <cell r="F107">
            <v>84101.69</v>
          </cell>
          <cell r="I107" t="str">
            <v>6.40</v>
          </cell>
          <cell r="J107" t="str">
            <v>CAIAÇÃO MECANIZADA COM FIXADOR DE CAL</v>
          </cell>
        </row>
        <row r="108">
          <cell r="A108" t="str">
            <v>6.41</v>
          </cell>
          <cell r="B108">
            <v>4915633</v>
          </cell>
          <cell r="D108" t="str">
            <v>LIMPEZA E DESOBSTRUÇÃO MECANIZADA DE BUEIROS COM DIÂMETRO DE ATÉ 1,00 M</v>
          </cell>
          <cell r="E108" t="str">
            <v>M</v>
          </cell>
          <cell r="F108">
            <v>132</v>
          </cell>
          <cell r="I108" t="str">
            <v>6.41</v>
          </cell>
          <cell r="J108" t="str">
            <v>LIMPEZA E DESOBSTRUÇÃO MECANIZADA DE BUEIROS COM DIÂMETRO DE ATÉ 1,00 M</v>
          </cell>
        </row>
        <row r="109">
          <cell r="A109" t="str">
            <v>6.42</v>
          </cell>
          <cell r="B109">
            <v>4915712</v>
          </cell>
          <cell r="D109" t="str">
            <v>LIMPEZA DE BUEIRO</v>
          </cell>
          <cell r="E109" t="str">
            <v>M³</v>
          </cell>
          <cell r="F109">
            <v>3052</v>
          </cell>
          <cell r="I109" t="str">
            <v>6.42</v>
          </cell>
          <cell r="J109" t="str">
            <v>LIMPEZA DE BUEIRO</v>
          </cell>
        </row>
        <row r="110">
          <cell r="A110" t="str">
            <v>6.43</v>
          </cell>
          <cell r="B110">
            <v>4915713</v>
          </cell>
          <cell r="D110" t="str">
            <v>DESOBSTRUÇÃO DE BUEIRO</v>
          </cell>
          <cell r="E110" t="str">
            <v>M³</v>
          </cell>
          <cell r="F110">
            <v>335.25</v>
          </cell>
          <cell r="I110" t="str">
            <v>6.43</v>
          </cell>
          <cell r="J110" t="str">
            <v>DESOBSTRUÇÃO DE BUEIRO</v>
          </cell>
        </row>
        <row r="111">
          <cell r="A111" t="str">
            <v>6.44</v>
          </cell>
          <cell r="B111" t="str">
            <v>CP0001</v>
          </cell>
          <cell r="D111" t="str">
            <v>DESTINAÇÃO FINAL DE RESÍDUOS SÓLIDOS</v>
          </cell>
          <cell r="E111" t="str">
            <v>T</v>
          </cell>
          <cell r="F111">
            <v>5154.17</v>
          </cell>
          <cell r="I111" t="str">
            <v>6.44</v>
          </cell>
          <cell r="J111" t="str">
            <v>DESTINAÇÃO FINAL DE RESÍDUOS SÓLIDOS</v>
          </cell>
        </row>
        <row r="112">
          <cell r="J112" t="str">
            <v/>
          </cell>
        </row>
        <row r="113">
          <cell r="A113" t="str">
            <v>7.</v>
          </cell>
          <cell r="D113" t="str">
            <v>OAE</v>
          </cell>
          <cell r="I113" t="str">
            <v>7.</v>
          </cell>
          <cell r="J113" t="str">
            <v>OAE</v>
          </cell>
        </row>
        <row r="114">
          <cell r="A114" t="str">
            <v>7.1</v>
          </cell>
          <cell r="D114" t="str">
            <v>IMPLANTAÇÃO</v>
          </cell>
          <cell r="I114" t="str">
            <v>7.1</v>
          </cell>
          <cell r="J114" t="str">
            <v>IMPLANTAÇÃO</v>
          </cell>
        </row>
        <row r="115">
          <cell r="A115" t="str">
            <v>7.2</v>
          </cell>
          <cell r="D115" t="str">
            <v>OAE 01 - 65,00M, KM 169,30</v>
          </cell>
          <cell r="I115" t="str">
            <v>7.2</v>
          </cell>
          <cell r="J115" t="str">
            <v>OAE 01 - 65,00M, KM 169,30</v>
          </cell>
        </row>
        <row r="116">
          <cell r="A116" t="str">
            <v>7.3</v>
          </cell>
          <cell r="D116" t="str">
            <v>INFRAESTRUTURA/MESOESTRUTURA</v>
          </cell>
          <cell r="I116" t="str">
            <v>7.3</v>
          </cell>
          <cell r="J116" t="str">
            <v>INFRAESTRUTURA/MESOESTRUTURA</v>
          </cell>
        </row>
        <row r="117">
          <cell r="A117" t="str">
            <v>7.4</v>
          </cell>
          <cell r="B117">
            <v>4805751</v>
          </cell>
          <cell r="D117" t="str">
            <v>ESCAVAÇÃO MANUAL EM MATERIAL DE 1ª CATEGORIA NA PROFUNDIDADE DE 1 A 2 M</v>
          </cell>
          <cell r="E117" t="str">
            <v>M³</v>
          </cell>
          <cell r="F117">
            <v>754.4</v>
          </cell>
          <cell r="I117" t="str">
            <v>7.4</v>
          </cell>
          <cell r="J117" t="str">
            <v>ESCAVAÇÃO MANUAL EM MATERIAL DE 1ª CATEGORIA NA PROFUNDIDADE DE 1 A 2 M</v>
          </cell>
        </row>
        <row r="118">
          <cell r="A118" t="str">
            <v>7.5</v>
          </cell>
          <cell r="B118">
            <v>4815671</v>
          </cell>
          <cell r="D118" t="str">
            <v>REATERRO E COMPACTAÇÃO COM SOQUETE VIBRATÓRIO</v>
          </cell>
          <cell r="E118" t="str">
            <v>M³</v>
          </cell>
          <cell r="F118">
            <v>598</v>
          </cell>
          <cell r="I118" t="str">
            <v>7.5</v>
          </cell>
          <cell r="J118" t="str">
            <v>REATERRO E COMPACTAÇÃO COM SOQUETE VIBRATÓRIO</v>
          </cell>
        </row>
        <row r="119">
          <cell r="A119" t="str">
            <v>7.6</v>
          </cell>
          <cell r="B119">
            <v>3108015</v>
          </cell>
          <cell r="D119" t="str">
            <v>FÔRMAS DE COMPENSADO PLASTIFICADO 14 MM - USO GERAL - UTILIZAÇÃO DE 1 VEZ - CONFECÇÃO, INSTALAÇÃO E RETIRADA</v>
          </cell>
          <cell r="E119" t="str">
            <v>M²</v>
          </cell>
          <cell r="F119">
            <v>1126.22</v>
          </cell>
          <cell r="I119" t="str">
            <v>7.6</v>
          </cell>
          <cell r="J119" t="str">
            <v>FÔRMAS DE COMPENSADO PLASTIFICADO 14 MM - USO GERAL - UTILIZAÇÃO DE 1 VEZ - CONFECÇÃO, INSTALAÇÃO E RETIRADA</v>
          </cell>
        </row>
        <row r="120">
          <cell r="A120" t="str">
            <v>7.7</v>
          </cell>
          <cell r="B120">
            <v>407819</v>
          </cell>
          <cell r="D120" t="str">
            <v>ARMAÇÃO EM AÇO CA-50 - FORNECIMENTO, PREPARO E COLOCAÇÃO</v>
          </cell>
          <cell r="E120" t="str">
            <v>KG</v>
          </cell>
          <cell r="F120">
            <v>55167.67</v>
          </cell>
          <cell r="I120" t="str">
            <v>7.7</v>
          </cell>
          <cell r="J120" t="str">
            <v>ARMAÇÃO EM AÇO CA-50 - FORNECIMENTO, PREPARO E COLOCAÇÃO</v>
          </cell>
        </row>
        <row r="121">
          <cell r="A121" t="str">
            <v>7.8</v>
          </cell>
          <cell r="B121">
            <v>2306065</v>
          </cell>
          <cell r="D121" t="str">
            <v>ESTACA RAIZ PERFURADA NO SOLO COM D = 31 CM - CONFECÇÃO</v>
          </cell>
          <cell r="E121" t="str">
            <v>M</v>
          </cell>
          <cell r="F121">
            <v>896</v>
          </cell>
          <cell r="I121" t="str">
            <v>7.8</v>
          </cell>
          <cell r="J121" t="str">
            <v>ESTACA RAIZ PERFURADA NO SOLO COM D = 31 CM - CONFECÇÃO</v>
          </cell>
        </row>
        <row r="122">
          <cell r="A122" t="str">
            <v>7.9</v>
          </cell>
          <cell r="B122">
            <v>1107904</v>
          </cell>
          <cell r="D122" t="str">
            <v>CONCRETO FCK = 35 MPA - CONFECÇÃO EM BETONEIRA E LANÇAMENTO MANUAL - AREIA E BRITA COMERCIAIS</v>
          </cell>
          <cell r="E122" t="str">
            <v>M³</v>
          </cell>
          <cell r="F122">
            <v>584.27499999999998</v>
          </cell>
          <cell r="I122" t="str">
            <v>7.9</v>
          </cell>
          <cell r="J122" t="str">
            <v>CONCRETO FCK = 35 MPA - CONFECÇÃO EM BETONEIRA E LANÇAMENTO MANUAL - AREIA E BRITA COMERCIAIS</v>
          </cell>
        </row>
        <row r="123">
          <cell r="A123" t="str">
            <v>7.10</v>
          </cell>
          <cell r="B123">
            <v>1107892</v>
          </cell>
          <cell r="D123" t="str">
            <v>CONCRETO FCK = 20 MPA - CONFECÇÃO EM BETONEIRA E LANÇAMENTO MANUAL - AREIA E BRITA COMERCIAIS</v>
          </cell>
          <cell r="E123" t="str">
            <v>M³</v>
          </cell>
          <cell r="F123">
            <v>67.625</v>
          </cell>
          <cell r="I123" t="str">
            <v>7.10</v>
          </cell>
          <cell r="J123" t="str">
            <v>CONCRETO FCK = 20 MPA - CONFECÇÃO EM BETONEIRA E LANÇAMENTO MANUAL - AREIA E BRITA COMERCIAIS</v>
          </cell>
        </row>
        <row r="124">
          <cell r="A124" t="str">
            <v>7.11</v>
          </cell>
          <cell r="B124" t="str">
            <v xml:space="preserve"> </v>
          </cell>
          <cell r="D124" t="str">
            <v>SUPERESTRUTURA</v>
          </cell>
          <cell r="I124" t="str">
            <v>7.11</v>
          </cell>
          <cell r="J124" t="str">
            <v>SUPERESTRUTURA</v>
          </cell>
        </row>
        <row r="125">
          <cell r="A125" t="str">
            <v>7.12</v>
          </cell>
          <cell r="B125">
            <v>3108015</v>
          </cell>
          <cell r="D125" t="str">
            <v>FÔRMAS DE COMPENSADO PLASTIFICADO 14 MM - USO GERAL - UTILIZAÇÃO DE 1 VEZ - CONFECÇÃO, INSTALAÇÃO E RETIRADA</v>
          </cell>
          <cell r="E125" t="str">
            <v>M²</v>
          </cell>
          <cell r="F125">
            <v>1308.75</v>
          </cell>
          <cell r="I125" t="str">
            <v>7.12</v>
          </cell>
          <cell r="J125" t="str">
            <v>FÔRMAS DE COMPENSADO PLASTIFICADO 14 MM - USO GERAL - UTILIZAÇÃO DE 1 VEZ - CONFECÇÃO, INSTALAÇÃO E RETIRADA</v>
          </cell>
        </row>
        <row r="126">
          <cell r="A126" t="str">
            <v>7.13</v>
          </cell>
          <cell r="B126">
            <v>407819</v>
          </cell>
          <cell r="D126" t="str">
            <v>ARMAÇÃO EM AÇO CA-50 - FORNECIMENTO, PREPARO E COLOCAÇÃO</v>
          </cell>
          <cell r="E126" t="str">
            <v>KG</v>
          </cell>
          <cell r="F126">
            <v>63034.04</v>
          </cell>
          <cell r="I126" t="str">
            <v>7.13</v>
          </cell>
          <cell r="J126" t="str">
            <v>ARMAÇÃO EM AÇO CA-50 - FORNECIMENTO, PREPARO E COLOCAÇÃO</v>
          </cell>
        </row>
        <row r="127">
          <cell r="A127" t="str">
            <v>7.14</v>
          </cell>
          <cell r="B127">
            <v>1107904</v>
          </cell>
          <cell r="D127" t="str">
            <v>CONCRETO FCK = 35 MPA - CONFECÇÃO EM BETONEIRA E LANÇAMENTO MANUAL - AREIA E BRITA COMERCIAIS</v>
          </cell>
          <cell r="E127" t="str">
            <v>M³</v>
          </cell>
          <cell r="F127">
            <v>521.98599999999999</v>
          </cell>
          <cell r="I127" t="str">
            <v>7.14</v>
          </cell>
          <cell r="J127" t="str">
            <v>CONCRETO FCK = 35 MPA - CONFECÇÃO EM BETONEIRA E LANÇAMENTO MANUAL - AREIA E BRITA COMERCIAIS</v>
          </cell>
        </row>
        <row r="128">
          <cell r="A128" t="str">
            <v>7.15</v>
          </cell>
          <cell r="B128" t="str">
            <v xml:space="preserve"> </v>
          </cell>
          <cell r="D128" t="str">
            <v>PROTENSÃO</v>
          </cell>
          <cell r="I128" t="str">
            <v>7.15</v>
          </cell>
          <cell r="J128" t="str">
            <v>PROTENSÃO</v>
          </cell>
        </row>
        <row r="129">
          <cell r="A129" t="str">
            <v>7.16</v>
          </cell>
          <cell r="B129">
            <v>4507957</v>
          </cell>
          <cell r="D129" t="str">
            <v>CORDOALHA CP 190 RB D = 15,2 MM - FORNECIMENTO E INSTALAÇÃO</v>
          </cell>
          <cell r="E129" t="str">
            <v>KG</v>
          </cell>
          <cell r="F129">
            <v>10608</v>
          </cell>
          <cell r="I129" t="str">
            <v>7.16</v>
          </cell>
          <cell r="J129" t="str">
            <v>CORDOALHA CP 190 RB D = 15,2 MM - FORNECIMENTO E INSTALAÇÃO</v>
          </cell>
        </row>
        <row r="130">
          <cell r="A130" t="str">
            <v>7.17</v>
          </cell>
          <cell r="B130">
            <v>4507738</v>
          </cell>
          <cell r="D130" t="str">
            <v>ANCORAGEM ATIVA COM 10 CORDOALHAS ADERENTES D = 15,2 MM - FORNECIMENTO E INSTALAÇÃO</v>
          </cell>
          <cell r="E130" t="str">
            <v>UN</v>
          </cell>
          <cell r="F130">
            <v>78</v>
          </cell>
          <cell r="I130" t="str">
            <v>7.17</v>
          </cell>
          <cell r="J130" t="str">
            <v>ANCORAGEM ATIVA COM 10 CORDOALHAS ADERENTES D = 15,2 MM - FORNECIMENTO E INSTALAÇÃO</v>
          </cell>
        </row>
        <row r="131">
          <cell r="A131" t="str">
            <v>7.18</v>
          </cell>
          <cell r="B131">
            <v>4507839</v>
          </cell>
          <cell r="D131" t="str">
            <v>BAINHA METÁLICA REDONDA D = 75 MM PARA 10 CORDOALHAS D = 15,2 MM - FORNECIMENTO, INSTALAÇÃO E INJEÇÃO DE NATA DE CIMENTO</v>
          </cell>
          <cell r="E131" t="str">
            <v>M</v>
          </cell>
          <cell r="F131">
            <v>975</v>
          </cell>
          <cell r="I131" t="str">
            <v>7.18</v>
          </cell>
          <cell r="J131" t="str">
            <v>BAINHA METÁLICA REDONDA D = 75 MM PARA 10 CORDOALHAS D = 15,2 MM - FORNECIMENTO, INSTALAÇÃO E INJEÇÃO DE NATA DE CIMENTO</v>
          </cell>
        </row>
        <row r="132">
          <cell r="A132" t="str">
            <v>7.19</v>
          </cell>
          <cell r="B132">
            <v>3806421</v>
          </cell>
          <cell r="D132" t="str">
            <v>LANÇAMENTO DE VIGA PRÉ-MOLDADA DE 500 A 750 KN COM UTILIZAÇÃO DE GUINDASTE</v>
          </cell>
          <cell r="E132" t="str">
            <v>UN</v>
          </cell>
          <cell r="F132">
            <v>10</v>
          </cell>
          <cell r="I132" t="str">
            <v>7.19</v>
          </cell>
          <cell r="J132" t="str">
            <v>LANÇAMENTO DE VIGA PRÉ-MOLDADA DE 500 A 750 KN COM UTILIZAÇÃO DE GUINDASTE</v>
          </cell>
        </row>
        <row r="133">
          <cell r="A133" t="str">
            <v>7.20</v>
          </cell>
          <cell r="B133">
            <v>3806426</v>
          </cell>
          <cell r="D133" t="str">
            <v>LANÇAMENTO DE PRÉ-LAJE COM UTILIZAÇÃO DE GUINDAUTO</v>
          </cell>
          <cell r="E133" t="str">
            <v>T</v>
          </cell>
          <cell r="F133">
            <v>54.84</v>
          </cell>
          <cell r="I133" t="str">
            <v>7.20</v>
          </cell>
          <cell r="J133" t="str">
            <v>LANÇAMENTO DE PRÉ-LAJE COM UTILIZAÇÃO DE GUINDAUTO</v>
          </cell>
        </row>
        <row r="134">
          <cell r="A134" t="str">
            <v>7.21</v>
          </cell>
          <cell r="B134">
            <v>3816196</v>
          </cell>
          <cell r="D134" t="str">
            <v>INJEÇÃO DE NATA DE CIMENTO</v>
          </cell>
          <cell r="E134" t="str">
            <v>M³</v>
          </cell>
          <cell r="F134">
            <v>4.3070000000000004</v>
          </cell>
          <cell r="I134" t="str">
            <v>7.21</v>
          </cell>
          <cell r="J134" t="str">
            <v>INJEÇÃO DE NATA DE CIMENTO</v>
          </cell>
        </row>
        <row r="135">
          <cell r="A135" t="str">
            <v>7.22</v>
          </cell>
          <cell r="B135" t="str">
            <v xml:space="preserve"> </v>
          </cell>
          <cell r="D135" t="str">
            <v>ACABAMENTO</v>
          </cell>
          <cell r="I135" t="str">
            <v>7.22</v>
          </cell>
          <cell r="J135" t="str">
            <v>ACABAMENTO</v>
          </cell>
        </row>
        <row r="136">
          <cell r="A136" t="str">
            <v>7.23</v>
          </cell>
          <cell r="B136">
            <v>2106235</v>
          </cell>
          <cell r="D136" t="str">
            <v>ESCORAMENTO METÁLICO COM QUADRO TUBULAR CONTRAVENTADO - CAPACIDADE DE CARGA ATÉ 3,8 T/M² - QUADRO DE 1,0 X 1,0 X 1,25 M - UTILIZAÇÃO DE 50 VEZES - FORNECIMENTO, INSTALAÇÃO E RETIRADA</v>
          </cell>
          <cell r="E136" t="str">
            <v>M³</v>
          </cell>
          <cell r="F136">
            <v>6929</v>
          </cell>
          <cell r="I136" t="str">
            <v>7.23</v>
          </cell>
          <cell r="J136" t="str">
            <v>ESCORAMENTO METÁLICO COM QUADRO TUBULAR CONTRAVENTADO - CAPACIDADE DE CARGA ATÉ 3,8 T/M² - QUADRO DE 1,0 X 1,0 X 1,25 M - UTILIZAÇÃO DE 50 VEZES - FORNECIMENTO, INSTALAÇÃO E RETIRADA</v>
          </cell>
        </row>
        <row r="137">
          <cell r="A137" t="str">
            <v>7.24</v>
          </cell>
          <cell r="B137">
            <v>3719529</v>
          </cell>
          <cell r="D137" t="str">
            <v>BARREIRA SIMPLES DE CONCRETO, ARMADA, PRÉ-MOLDADA (PERFIL NEW JERSEY) - L &gt; 3,00 M E H = 810 MM</v>
          </cell>
          <cell r="E137" t="str">
            <v>M</v>
          </cell>
          <cell r="F137">
            <v>130</v>
          </cell>
          <cell r="I137" t="str">
            <v>7.24</v>
          </cell>
          <cell r="J137" t="str">
            <v>BARREIRA SIMPLES DE CONCRETO, ARMADA, PRÉ-MOLDADA (PERFIL NEW JERSEY) - L &gt; 3,00 M E H = 810 MM</v>
          </cell>
        </row>
        <row r="138">
          <cell r="A138" t="str">
            <v>7.25</v>
          </cell>
          <cell r="B138">
            <v>2007971</v>
          </cell>
          <cell r="D138" t="str">
            <v>DRENO DE PVC D = 100 MM PARA OAE - FORNECIMENTO E INSTALAÇÃO</v>
          </cell>
          <cell r="E138" t="str">
            <v>M</v>
          </cell>
          <cell r="F138">
            <v>16.425000000000001</v>
          </cell>
          <cell r="I138" t="str">
            <v>7.25</v>
          </cell>
          <cell r="J138" t="str">
            <v>DRENO DE PVC D = 100 MM PARA OAE - FORNECIMENTO E INSTALAÇÃO</v>
          </cell>
        </row>
        <row r="139">
          <cell r="A139" t="str">
            <v>7.26</v>
          </cell>
          <cell r="B139">
            <v>307735</v>
          </cell>
          <cell r="D139" t="str">
            <v>JUNTA DE DILATAÇÃO EM ELASTÔMERO E PERFIL VV - L = 35 MM E H = 60 MM - FORNECIMENTO E INSTALAÇÃO</v>
          </cell>
          <cell r="E139" t="str">
            <v>M</v>
          </cell>
          <cell r="F139">
            <v>377</v>
          </cell>
          <cell r="I139" t="str">
            <v>7.26</v>
          </cell>
          <cell r="J139" t="str">
            <v>JUNTA DE DILATAÇÃO EM ELASTÔMERO E PERFIL VV - L = 35 MM E H = 60 MM - FORNECIMENTO E INSTALAÇÃO</v>
          </cell>
        </row>
        <row r="140">
          <cell r="A140" t="str">
            <v>7.27</v>
          </cell>
          <cell r="B140">
            <v>307731</v>
          </cell>
          <cell r="D140" t="str">
            <v>APARELHO DE APOIO DE NEOPRENE FRETADO PARA ESTRUTURAS MOLDADAS NO LOCAL - FORNECIMENTO E INSTALAÇÃO</v>
          </cell>
          <cell r="E140" t="str">
            <v>DM³</v>
          </cell>
          <cell r="F140">
            <v>256.2</v>
          </cell>
          <cell r="I140" t="str">
            <v>7.27</v>
          </cell>
          <cell r="J140" t="str">
            <v>APARELHO DE APOIO DE NEOPRENE FRETADO PARA ESTRUTURAS MOLDADAS NO LOCAL - FORNECIMENTO E INSTALAÇÃO</v>
          </cell>
        </row>
        <row r="141">
          <cell r="A141" t="str">
            <v>7.28</v>
          </cell>
          <cell r="B141" t="str">
            <v xml:space="preserve"> </v>
          </cell>
          <cell r="D141" t="str">
            <v>OAE 02-65,00M, KM 173,14</v>
          </cell>
          <cell r="I141" t="str">
            <v>7.28</v>
          </cell>
          <cell r="J141" t="str">
            <v>OAE 02-65,00M, KM 173,14</v>
          </cell>
        </row>
        <row r="142">
          <cell r="A142" t="str">
            <v>7.29</v>
          </cell>
          <cell r="B142" t="str">
            <v xml:space="preserve"> </v>
          </cell>
          <cell r="D142" t="str">
            <v>INFRAESTRUTURA/MESOESTRUTURA</v>
          </cell>
          <cell r="I142" t="str">
            <v>7.29</v>
          </cell>
          <cell r="J142" t="str">
            <v>INFRAESTRUTURA/MESOESTRUTURA</v>
          </cell>
        </row>
        <row r="143">
          <cell r="A143" t="str">
            <v>7.30</v>
          </cell>
          <cell r="B143">
            <v>4805751</v>
          </cell>
          <cell r="D143" t="str">
            <v>ESCAVAÇÃO MANUAL EM MATERIAL DE 1ª CATEGORIA NA PROFUNDIDADE DE 1 A 2 M</v>
          </cell>
          <cell r="E143" t="str">
            <v>M³</v>
          </cell>
          <cell r="F143">
            <v>1352.4</v>
          </cell>
          <cell r="I143" t="str">
            <v>7.30</v>
          </cell>
          <cell r="J143" t="str">
            <v>ESCAVAÇÃO MANUAL EM MATERIAL DE 1ª CATEGORIA NA PROFUNDIDADE DE 1 A 2 M</v>
          </cell>
        </row>
        <row r="144">
          <cell r="A144" t="str">
            <v>7.31</v>
          </cell>
          <cell r="B144">
            <v>4815671</v>
          </cell>
          <cell r="D144" t="str">
            <v>REATERRO E COMPACTAÇÃO COM SOQUETE VIBRATÓRIO</v>
          </cell>
          <cell r="E144" t="str">
            <v>M³</v>
          </cell>
          <cell r="F144">
            <v>1345.5</v>
          </cell>
          <cell r="I144" t="str">
            <v>7.31</v>
          </cell>
          <cell r="J144" t="str">
            <v>REATERRO E COMPACTAÇÃO COM SOQUETE VIBRATÓRIO</v>
          </cell>
        </row>
        <row r="145">
          <cell r="A145" t="str">
            <v>7.32</v>
          </cell>
          <cell r="B145">
            <v>3108015</v>
          </cell>
          <cell r="D145" t="str">
            <v>FÔRMAS DE COMPENSADO PLASTIFICADO 14 MM - USO GERAL - UTILIZAÇÃO DE 1 VEZ - CONFECÇÃO, INSTALAÇÃO E RETIRADA</v>
          </cell>
          <cell r="E145" t="str">
            <v>M²</v>
          </cell>
          <cell r="F145">
            <v>1086.06</v>
          </cell>
          <cell r="I145" t="str">
            <v>7.32</v>
          </cell>
          <cell r="J145" t="str">
            <v>FÔRMAS DE COMPENSADO PLASTIFICADO 14 MM - USO GERAL - UTILIZAÇÃO DE 1 VEZ - CONFECÇÃO, INSTALAÇÃO E RETIRADA</v>
          </cell>
        </row>
        <row r="146">
          <cell r="A146" t="str">
            <v>7.33</v>
          </cell>
          <cell r="B146">
            <v>407819</v>
          </cell>
          <cell r="D146" t="str">
            <v>ARMAÇÃO EM AÇO CA-50 - FORNECIMENTO, PREPARO E COLOCAÇÃO</v>
          </cell>
          <cell r="E146" t="str">
            <v>KG</v>
          </cell>
          <cell r="F146">
            <v>55523.93</v>
          </cell>
          <cell r="I146" t="str">
            <v>7.33</v>
          </cell>
          <cell r="J146" t="str">
            <v>ARMAÇÃO EM AÇO CA-50 - FORNECIMENTO, PREPARO E COLOCAÇÃO</v>
          </cell>
        </row>
        <row r="147">
          <cell r="A147" t="str">
            <v>7.34</v>
          </cell>
          <cell r="B147">
            <v>2306065</v>
          </cell>
          <cell r="D147" t="str">
            <v>ESTACA RAIZ PERFURADA NO SOLO COM D = 31 CM - CONFECÇÃO</v>
          </cell>
          <cell r="E147" t="str">
            <v>M</v>
          </cell>
          <cell r="F147">
            <v>896</v>
          </cell>
          <cell r="I147" t="str">
            <v>7.34</v>
          </cell>
          <cell r="J147" t="str">
            <v>ESTACA RAIZ PERFURADA NO SOLO COM D = 31 CM - CONFECÇÃO</v>
          </cell>
        </row>
        <row r="148">
          <cell r="A148" t="str">
            <v>7.35</v>
          </cell>
          <cell r="B148">
            <v>1107904</v>
          </cell>
          <cell r="D148" t="str">
            <v>CONCRETO FCK = 35 MPA - CONFECÇÃO EM BETONEIRA E LANÇAMENTO MANUAL - AREIA E BRITA COMERCIAIS</v>
          </cell>
          <cell r="E148" t="str">
            <v>M³</v>
          </cell>
          <cell r="F148">
            <v>570.17999999999995</v>
          </cell>
          <cell r="I148" t="str">
            <v>7.35</v>
          </cell>
          <cell r="J148" t="str">
            <v>CONCRETO FCK = 35 MPA - CONFECÇÃO EM BETONEIRA E LANÇAMENTO MANUAL - AREIA E BRITA COMERCIAIS</v>
          </cell>
        </row>
        <row r="149">
          <cell r="A149" t="str">
            <v>7.36</v>
          </cell>
          <cell r="B149">
            <v>1107892</v>
          </cell>
          <cell r="D149" t="str">
            <v>CONCRETO FCK = 20 MPA - CONFECÇÃO EM BETONEIRA E LANÇAMENTO MANUAL - AREIA E BRITA COMERCIAIS</v>
          </cell>
          <cell r="E149" t="str">
            <v>M³</v>
          </cell>
          <cell r="F149">
            <v>67.625</v>
          </cell>
          <cell r="I149" t="str">
            <v>7.36</v>
          </cell>
          <cell r="J149" t="str">
            <v>CONCRETO FCK = 20 MPA - CONFECÇÃO EM BETONEIRA E LANÇAMENTO MANUAL - AREIA E BRITA COMERCIAIS</v>
          </cell>
        </row>
        <row r="150">
          <cell r="A150" t="str">
            <v>7.37</v>
          </cell>
          <cell r="B150" t="str">
            <v xml:space="preserve"> </v>
          </cell>
          <cell r="D150" t="str">
            <v>SUPERESTRUTURA</v>
          </cell>
          <cell r="I150" t="str">
            <v>7.37</v>
          </cell>
          <cell r="J150" t="str">
            <v>SUPERESTRUTURA</v>
          </cell>
        </row>
        <row r="151">
          <cell r="A151" t="str">
            <v>7.38</v>
          </cell>
          <cell r="B151">
            <v>3108015</v>
          </cell>
          <cell r="D151" t="str">
            <v>FÔRMAS DE COMPENSADO PLASTIFICADO 14 MM - USO GERAL - UTILIZAÇÃO DE 1 VEZ - CONFECÇÃO, INSTALAÇÃO E RETIRADA</v>
          </cell>
          <cell r="E151" t="str">
            <v>M²</v>
          </cell>
          <cell r="F151">
            <v>1308.75</v>
          </cell>
          <cell r="I151" t="str">
            <v>7.38</v>
          </cell>
          <cell r="J151" t="str">
            <v>FÔRMAS DE COMPENSADO PLASTIFICADO 14 MM - USO GERAL - UTILIZAÇÃO DE 1 VEZ - CONFECÇÃO, INSTALAÇÃO E RETIRADA</v>
          </cell>
        </row>
        <row r="152">
          <cell r="A152" t="str">
            <v>7.39</v>
          </cell>
          <cell r="B152">
            <v>407819</v>
          </cell>
          <cell r="D152" t="str">
            <v>ARMAÇÃO EM AÇO CA-50 - FORNECIMENTO, PREPARO E COLOCAÇÃO</v>
          </cell>
          <cell r="E152" t="str">
            <v>KG</v>
          </cell>
          <cell r="F152">
            <v>63034.04</v>
          </cell>
          <cell r="I152" t="str">
            <v>7.39</v>
          </cell>
          <cell r="J152" t="str">
            <v>ARMAÇÃO EM AÇO CA-50 - FORNECIMENTO, PREPARO E COLOCAÇÃO</v>
          </cell>
        </row>
        <row r="153">
          <cell r="A153" t="str">
            <v>7.40</v>
          </cell>
          <cell r="B153">
            <v>1107904</v>
          </cell>
          <cell r="D153" t="str">
            <v>CONCRETO FCK = 35 MPA - CONFECÇÃO EM BETONEIRA E LANÇAMENTO MANUAL - AREIA E BRITA COMERCIAIS</v>
          </cell>
          <cell r="E153" t="str">
            <v>M³</v>
          </cell>
          <cell r="F153">
            <v>521.98599999999999</v>
          </cell>
          <cell r="I153" t="str">
            <v>7.40</v>
          </cell>
          <cell r="J153" t="str">
            <v>CONCRETO FCK = 35 MPA - CONFECÇÃO EM BETONEIRA E LANÇAMENTO MANUAL - AREIA E BRITA COMERCIAIS</v>
          </cell>
        </row>
        <row r="154">
          <cell r="A154" t="str">
            <v>7.41</v>
          </cell>
          <cell r="B154" t="str">
            <v xml:space="preserve"> </v>
          </cell>
          <cell r="D154" t="str">
            <v>PROTENSÃO</v>
          </cell>
          <cell r="I154" t="str">
            <v>7.41</v>
          </cell>
          <cell r="J154" t="str">
            <v>PROTENSÃO</v>
          </cell>
        </row>
        <row r="155">
          <cell r="A155" t="str">
            <v>7.42</v>
          </cell>
          <cell r="B155">
            <v>4507957</v>
          </cell>
          <cell r="D155" t="str">
            <v>CORDOALHA CP 190 RB D = 15,2 MM - FORNECIMENTO E INSTALAÇÃO</v>
          </cell>
          <cell r="E155" t="str">
            <v>KG</v>
          </cell>
          <cell r="F155">
            <v>10608</v>
          </cell>
          <cell r="I155" t="str">
            <v>7.42</v>
          </cell>
          <cell r="J155" t="str">
            <v>CORDOALHA CP 190 RB D = 15,2 MM - FORNECIMENTO E INSTALAÇÃO</v>
          </cell>
        </row>
        <row r="156">
          <cell r="A156" t="str">
            <v>7.43</v>
          </cell>
          <cell r="B156">
            <v>4507738</v>
          </cell>
          <cell r="D156" t="str">
            <v>ANCORAGEM ATIVA COM 10 CORDOALHAS ADERENTES D = 15,2 MM - FORNECIMENTO E INSTALAÇÃO</v>
          </cell>
          <cell r="E156" t="str">
            <v>UN</v>
          </cell>
          <cell r="F156">
            <v>78</v>
          </cell>
          <cell r="I156" t="str">
            <v>7.43</v>
          </cell>
          <cell r="J156" t="str">
            <v>ANCORAGEM ATIVA COM 10 CORDOALHAS ADERENTES D = 15,2 MM - FORNECIMENTO E INSTALAÇÃO</v>
          </cell>
        </row>
        <row r="157">
          <cell r="A157" t="str">
            <v>7.44</v>
          </cell>
          <cell r="B157">
            <v>4507839</v>
          </cell>
          <cell r="D157" t="str">
            <v>BAINHA METÁLICA REDONDA D = 75 MM PARA 10 CORDOALHAS D = 15,2 MM - FORNECIMENTO, INSTALAÇÃO E INJEÇÃO DE NATA DE CIMENTO</v>
          </cell>
          <cell r="E157" t="str">
            <v>M</v>
          </cell>
          <cell r="F157">
            <v>975</v>
          </cell>
          <cell r="I157" t="str">
            <v>7.44</v>
          </cell>
          <cell r="J157" t="str">
            <v>BAINHA METÁLICA REDONDA D = 75 MM PARA 10 CORDOALHAS D = 15,2 MM - FORNECIMENTO, INSTALAÇÃO E INJEÇÃO DE NATA DE CIMENTO</v>
          </cell>
        </row>
        <row r="158">
          <cell r="A158" t="str">
            <v>7.45</v>
          </cell>
          <cell r="B158">
            <v>3806421</v>
          </cell>
          <cell r="D158" t="str">
            <v>LANÇAMENTO DE VIGA PRÉ-MOLDADA DE 500 A 750 KN COM UTILIZAÇÃO DE GUINDASTE</v>
          </cell>
          <cell r="E158" t="str">
            <v>UN</v>
          </cell>
          <cell r="F158">
            <v>10</v>
          </cell>
          <cell r="I158" t="str">
            <v>7.45</v>
          </cell>
          <cell r="J158" t="str">
            <v>LANÇAMENTO DE VIGA PRÉ-MOLDADA DE 500 A 750 KN COM UTILIZAÇÃO DE GUINDASTE</v>
          </cell>
        </row>
        <row r="159">
          <cell r="A159" t="str">
            <v>7.46</v>
          </cell>
          <cell r="B159">
            <v>3806426</v>
          </cell>
          <cell r="D159" t="str">
            <v>LANÇAMENTO DE PRÉ-LAJE COM UTILIZAÇÃO DE GUINDAUTO</v>
          </cell>
          <cell r="E159" t="str">
            <v>T</v>
          </cell>
          <cell r="F159">
            <v>54.84</v>
          </cell>
          <cell r="I159" t="str">
            <v>7.46</v>
          </cell>
          <cell r="J159" t="str">
            <v>LANÇAMENTO DE PRÉ-LAJE COM UTILIZAÇÃO DE GUINDAUTO</v>
          </cell>
        </row>
        <row r="160">
          <cell r="A160" t="str">
            <v>7.47</v>
          </cell>
          <cell r="B160">
            <v>3816196</v>
          </cell>
          <cell r="D160" t="str">
            <v>INJEÇÃO DE NATA DE CIMENTO</v>
          </cell>
          <cell r="E160" t="str">
            <v>M³</v>
          </cell>
          <cell r="F160">
            <v>4.3070000000000004</v>
          </cell>
          <cell r="I160" t="str">
            <v>7.47</v>
          </cell>
          <cell r="J160" t="str">
            <v>INJEÇÃO DE NATA DE CIMENTO</v>
          </cell>
        </row>
        <row r="161">
          <cell r="A161" t="str">
            <v>7.48</v>
          </cell>
          <cell r="B161" t="str">
            <v xml:space="preserve"> </v>
          </cell>
          <cell r="D161" t="str">
            <v>ACABAMENTO</v>
          </cell>
          <cell r="I161" t="str">
            <v>7.48</v>
          </cell>
          <cell r="J161" t="str">
            <v>ACABAMENTO</v>
          </cell>
        </row>
        <row r="162">
          <cell r="A162" t="str">
            <v>7.49</v>
          </cell>
          <cell r="B162">
            <v>2106235</v>
          </cell>
          <cell r="D162" t="str">
            <v>ESCORAMENTO METÁLICO COM QUADRO TUBULAR CONTRAVENTADO - CAPACIDADE DE CARGA ATÉ 3,8 T/M² - QUADRO DE 1,0 X 1,0 X 1,25 M - UTILIZAÇÃO DE 50 VEZES - FORNECIMENTO, INSTALAÇÃO E RETIRADA</v>
          </cell>
          <cell r="E162" t="str">
            <v>M³</v>
          </cell>
          <cell r="F162">
            <v>7774</v>
          </cell>
          <cell r="I162" t="str">
            <v>7.49</v>
          </cell>
          <cell r="J162" t="str">
            <v>ESCORAMENTO METÁLICO COM QUADRO TUBULAR CONTRAVENTADO - CAPACIDADE DE CARGA ATÉ 3,8 T/M² - QUADRO DE 1,0 X 1,0 X 1,25 M - UTILIZAÇÃO DE 50 VEZES - FORNECIMENTO, INSTALAÇÃO E RETIRADA</v>
          </cell>
        </row>
        <row r="163">
          <cell r="A163" t="str">
            <v>7.50</v>
          </cell>
          <cell r="B163">
            <v>3719529</v>
          </cell>
          <cell r="D163" t="str">
            <v>BARREIRA SIMPLES DE CONCRETO, ARMADA, PRÉ-MOLDADA (PERFIL NEW JERSEY) - L &gt; 3,00 M E H = 810 MM</v>
          </cell>
          <cell r="E163" t="str">
            <v>M</v>
          </cell>
          <cell r="F163">
            <v>130</v>
          </cell>
          <cell r="I163" t="str">
            <v>7.50</v>
          </cell>
          <cell r="J163" t="str">
            <v>BARREIRA SIMPLES DE CONCRETO, ARMADA, PRÉ-MOLDADA (PERFIL NEW JERSEY) - L &gt; 3,00 M E H = 810 MM</v>
          </cell>
        </row>
        <row r="164">
          <cell r="A164" t="str">
            <v>7.51</v>
          </cell>
          <cell r="B164">
            <v>2007971</v>
          </cell>
          <cell r="D164" t="str">
            <v>DRENO DE PVC D = 100 MM PARA OAE - FORNECIMENTO E INSTALAÇÃO</v>
          </cell>
          <cell r="E164" t="str">
            <v>M</v>
          </cell>
          <cell r="F164">
            <v>16.425000000000001</v>
          </cell>
          <cell r="I164" t="str">
            <v>7.51</v>
          </cell>
          <cell r="J164" t="str">
            <v>DRENO DE PVC D = 100 MM PARA OAE - FORNECIMENTO E INSTALAÇÃO</v>
          </cell>
        </row>
        <row r="165">
          <cell r="A165" t="str">
            <v>7.52</v>
          </cell>
          <cell r="B165">
            <v>307735</v>
          </cell>
          <cell r="D165" t="str">
            <v>JUNTA DE DILATAÇÃO EM ELASTÔMERO E PERFIL VV - L = 35 MM E H = 60 MM - FORNECIMENTO E INSTALAÇÃO</v>
          </cell>
          <cell r="E165" t="str">
            <v>M</v>
          </cell>
          <cell r="F165">
            <v>377</v>
          </cell>
          <cell r="I165" t="str">
            <v>7.52</v>
          </cell>
          <cell r="J165" t="str">
            <v>JUNTA DE DILATAÇÃO EM ELASTÔMERO E PERFIL VV - L = 35 MM E H = 60 MM - FORNECIMENTO E INSTALAÇÃO</v>
          </cell>
        </row>
        <row r="166">
          <cell r="A166" t="str">
            <v>7.53</v>
          </cell>
          <cell r="B166">
            <v>307731</v>
          </cell>
          <cell r="D166" t="str">
            <v>APARELHO DE APOIO DE NEOPRENE FRETADO PARA ESTRUTURAS MOLDADAS NO LOCAL - FORNECIMENTO E INSTALAÇÃO</v>
          </cell>
          <cell r="E166" t="str">
            <v>DM³</v>
          </cell>
          <cell r="F166">
            <v>256.2</v>
          </cell>
          <cell r="I166" t="str">
            <v>7.53</v>
          </cell>
          <cell r="J166" t="str">
            <v>APARELHO DE APOIO DE NEOPRENE FRETADO PARA ESTRUTURAS MOLDADAS NO LOCAL - FORNECIMENTO E INSTALAÇÃO</v>
          </cell>
        </row>
        <row r="167">
          <cell r="A167" t="str">
            <v>7.54</v>
          </cell>
          <cell r="B167" t="str">
            <v xml:space="preserve"> </v>
          </cell>
          <cell r="D167" t="str">
            <v>ALARGAMENTO</v>
          </cell>
          <cell r="I167" t="str">
            <v>7.54</v>
          </cell>
          <cell r="J167" t="str">
            <v>ALARGAMENTO</v>
          </cell>
        </row>
        <row r="168">
          <cell r="A168" t="str">
            <v>7.55</v>
          </cell>
          <cell r="B168" t="str">
            <v xml:space="preserve"> </v>
          </cell>
          <cell r="D168" t="str">
            <v>PONTE 01 - 18,00M, KM 169,30</v>
          </cell>
          <cell r="I168" t="str">
            <v>7.55</v>
          </cell>
          <cell r="J168" t="str">
            <v>PONTE 01 - 18,00M, KM 169,30</v>
          </cell>
        </row>
        <row r="169">
          <cell r="A169" t="str">
            <v>7.56</v>
          </cell>
          <cell r="B169" t="str">
            <v xml:space="preserve"> </v>
          </cell>
          <cell r="D169" t="str">
            <v>INFRAESTRUTURA/MESOESTRUTURA</v>
          </cell>
          <cell r="I169" t="str">
            <v>7.56</v>
          </cell>
          <cell r="J169" t="str">
            <v>INFRAESTRUTURA/MESOESTRUTURA</v>
          </cell>
        </row>
        <row r="170">
          <cell r="A170" t="str">
            <v>7.57</v>
          </cell>
          <cell r="B170">
            <v>4805751</v>
          </cell>
          <cell r="D170" t="str">
            <v>ESCAVAÇÃO MANUAL EM MATERIAL DE 1ª CATEGORIA NA PROFUNDIDADE DE 1 A 2 M</v>
          </cell>
          <cell r="E170" t="str">
            <v>M³</v>
          </cell>
          <cell r="F170">
            <v>78.72</v>
          </cell>
          <cell r="I170" t="str">
            <v>7.57</v>
          </cell>
          <cell r="J170" t="str">
            <v>ESCAVAÇÃO MANUAL EM MATERIAL DE 1ª CATEGORIA NA PROFUNDIDADE DE 1 A 2 M</v>
          </cell>
        </row>
        <row r="171">
          <cell r="A171" t="str">
            <v>7.58</v>
          </cell>
          <cell r="B171">
            <v>4815671</v>
          </cell>
          <cell r="D171" t="str">
            <v>REATERRO E COMPACTAÇÃO COM SOQUETE VIBRATÓRIO</v>
          </cell>
          <cell r="E171" t="str">
            <v>M³</v>
          </cell>
          <cell r="F171">
            <v>77.599999999999994</v>
          </cell>
          <cell r="I171" t="str">
            <v>7.58</v>
          </cell>
          <cell r="J171" t="str">
            <v>REATERRO E COMPACTAÇÃO COM SOQUETE VIBRATÓRIO</v>
          </cell>
        </row>
        <row r="172">
          <cell r="A172" t="str">
            <v>7.59</v>
          </cell>
          <cell r="B172">
            <v>1506055</v>
          </cell>
          <cell r="D172" t="str">
            <v>PEDRA ARGAMASSADA COM CIMENTO E AREIA 1:3 - AREIA E PEDRA DE MÃO COMERCIAL - FORNECIMENTO E ASSENTAMENTO</v>
          </cell>
          <cell r="E172" t="str">
            <v>M³</v>
          </cell>
          <cell r="F172">
            <v>1825.4</v>
          </cell>
          <cell r="I172" t="str">
            <v>7.59</v>
          </cell>
          <cell r="J172" t="str">
            <v>PEDRA ARGAMASSADA COM CIMENTO E AREIA 1:3 - AREIA E PEDRA DE MÃO COMERCIAL - FORNECIMENTO E ASSENTAMENTO</v>
          </cell>
        </row>
        <row r="173">
          <cell r="A173" t="str">
            <v>7.60</v>
          </cell>
          <cell r="B173">
            <v>3108015</v>
          </cell>
          <cell r="D173" t="str">
            <v>FÔRMAS DE COMPENSADO PLASTIFICADO 14 MM - USO GERAL - UTILIZAÇÃO DE 1 VEZ - CONFECÇÃO, INSTALAÇÃO E RETIRADA</v>
          </cell>
          <cell r="E173" t="str">
            <v>M²</v>
          </cell>
          <cell r="F173">
            <v>185.32</v>
          </cell>
          <cell r="I173" t="str">
            <v>7.60</v>
          </cell>
          <cell r="J173" t="str">
            <v>FÔRMAS DE COMPENSADO PLASTIFICADO 14 MM - USO GERAL - UTILIZAÇÃO DE 1 VEZ - CONFECÇÃO, INSTALAÇÃO E RETIRADA</v>
          </cell>
        </row>
        <row r="174">
          <cell r="A174" t="str">
            <v>7.61</v>
          </cell>
          <cell r="B174">
            <v>2306065</v>
          </cell>
          <cell r="D174" t="str">
            <v>ESTACA RAIZ PERFURADA NO SOLO COM D = 31 CM - CONFECÇÃO</v>
          </cell>
          <cell r="E174" t="str">
            <v>M</v>
          </cell>
          <cell r="F174">
            <v>512</v>
          </cell>
          <cell r="I174" t="str">
            <v>7.61</v>
          </cell>
          <cell r="J174" t="str">
            <v>ESTACA RAIZ PERFURADA NO SOLO COM D = 31 CM - CONFECÇÃO</v>
          </cell>
        </row>
        <row r="175">
          <cell r="A175" t="str">
            <v>7.62</v>
          </cell>
          <cell r="B175">
            <v>1107892</v>
          </cell>
          <cell r="D175" t="str">
            <v>CONCRETO FCK = 20 MPA - CONFECÇÃO EM BETONEIRA E LANÇAMENTO MANUAL - AREIA E BRITA COMERCIAIS</v>
          </cell>
          <cell r="E175" t="str">
            <v>M³</v>
          </cell>
          <cell r="F175">
            <v>38.64</v>
          </cell>
          <cell r="I175" t="str">
            <v>7.62</v>
          </cell>
          <cell r="J175" t="str">
            <v>CONCRETO FCK = 20 MPA - CONFECÇÃO EM BETONEIRA E LANÇAMENTO MANUAL - AREIA E BRITA COMERCIAIS</v>
          </cell>
        </row>
        <row r="176">
          <cell r="A176" t="str">
            <v>7.63</v>
          </cell>
          <cell r="B176">
            <v>1107904</v>
          </cell>
          <cell r="D176" t="str">
            <v>CONCRETO FCK = 35 MPA - CONFECÇÃO EM BETONEIRA E LANÇAMENTO MANUAL - AREIA E BRITA COMERCIAIS</v>
          </cell>
          <cell r="E176" t="str">
            <v>M³</v>
          </cell>
          <cell r="F176">
            <v>49.26</v>
          </cell>
          <cell r="I176" t="str">
            <v>7.63</v>
          </cell>
          <cell r="J176" t="str">
            <v>CONCRETO FCK = 35 MPA - CONFECÇÃO EM BETONEIRA E LANÇAMENTO MANUAL - AREIA E BRITA COMERCIAIS</v>
          </cell>
        </row>
        <row r="177">
          <cell r="A177" t="str">
            <v>7.64</v>
          </cell>
          <cell r="B177">
            <v>407819</v>
          </cell>
          <cell r="D177" t="str">
            <v>ARMAÇÃO EM AÇO CA-50 - FORNECIMENTO, PREPARO E COLOCAÇÃO</v>
          </cell>
          <cell r="E177" t="str">
            <v>KG</v>
          </cell>
          <cell r="F177">
            <v>7881.6</v>
          </cell>
          <cell r="I177" t="str">
            <v>7.64</v>
          </cell>
          <cell r="J177" t="str">
            <v>ARMAÇÃO EM AÇO CA-50 - FORNECIMENTO, PREPARO E COLOCAÇÃO</v>
          </cell>
        </row>
        <row r="178">
          <cell r="A178" t="str">
            <v>7.65</v>
          </cell>
          <cell r="B178" t="str">
            <v xml:space="preserve"> </v>
          </cell>
          <cell r="D178" t="str">
            <v>SUPERESTRUTURA</v>
          </cell>
          <cell r="I178" t="str">
            <v>7.65</v>
          </cell>
          <cell r="J178" t="str">
            <v>SUPERESTRUTURA</v>
          </cell>
        </row>
        <row r="179">
          <cell r="A179" t="str">
            <v>7.66</v>
          </cell>
          <cell r="B179">
            <v>3108015</v>
          </cell>
          <cell r="D179" t="str">
            <v>FÔRMAS DE COMPENSADO PLASTIFICADO 14 MM - USO GERAL - UTILIZAÇÃO DE 1 VEZ - CONFECÇÃO, INSTALAÇÃO E RETIRADA</v>
          </cell>
          <cell r="E179" t="str">
            <v>M²</v>
          </cell>
          <cell r="F179">
            <v>253.8</v>
          </cell>
          <cell r="I179" t="str">
            <v>7.66</v>
          </cell>
          <cell r="J179" t="str">
            <v>FÔRMAS DE COMPENSADO PLASTIFICADO 14 MM - USO GERAL - UTILIZAÇÃO DE 1 VEZ - CONFECÇÃO, INSTALAÇÃO E RETIRADA</v>
          </cell>
        </row>
        <row r="180">
          <cell r="A180" t="str">
            <v>7.67</v>
          </cell>
          <cell r="B180">
            <v>407819</v>
          </cell>
          <cell r="D180" t="str">
            <v>ARMAÇÃO EM AÇO CA-50 - FORNECIMENTO, PREPARO E COLOCAÇÃO</v>
          </cell>
          <cell r="E180" t="str">
            <v>KG</v>
          </cell>
          <cell r="F180">
            <v>16606.400000000001</v>
          </cell>
          <cell r="I180" t="str">
            <v>7.67</v>
          </cell>
          <cell r="J180" t="str">
            <v>ARMAÇÃO EM AÇO CA-50 - FORNECIMENTO, PREPARO E COLOCAÇÃO</v>
          </cell>
        </row>
        <row r="181">
          <cell r="A181" t="str">
            <v>7.68</v>
          </cell>
          <cell r="B181">
            <v>1107904</v>
          </cell>
          <cell r="D181" t="str">
            <v>CONCRETO FCK = 35 MPA - CONFECÇÃO EM BETONEIRA E LANÇAMENTO MANUAL - AREIA E BRITA COMERCIAIS</v>
          </cell>
          <cell r="E181" t="str">
            <v>M³</v>
          </cell>
          <cell r="F181">
            <v>103.79</v>
          </cell>
          <cell r="I181" t="str">
            <v>7.68</v>
          </cell>
          <cell r="J181" t="str">
            <v>CONCRETO FCK = 35 MPA - CONFECÇÃO EM BETONEIRA E LANÇAMENTO MANUAL - AREIA E BRITA COMERCIAIS</v>
          </cell>
        </row>
        <row r="182">
          <cell r="A182" t="str">
            <v>7.69</v>
          </cell>
          <cell r="B182">
            <v>3806421</v>
          </cell>
          <cell r="D182" t="str">
            <v>LANÇAMENTO DE VIGA PRÉ-MOLDADA DE 500 A 750 KN COM UTILIZAÇÃO DE GUINDASTE</v>
          </cell>
          <cell r="E182" t="str">
            <v>UN</v>
          </cell>
          <cell r="F182">
            <v>4</v>
          </cell>
          <cell r="I182" t="str">
            <v>7.69</v>
          </cell>
          <cell r="J182" t="str">
            <v>LANÇAMENTO DE VIGA PRÉ-MOLDADA DE 500 A 750 KN COM UTILIZAÇÃO DE GUINDASTE</v>
          </cell>
        </row>
        <row r="183">
          <cell r="A183" t="str">
            <v>7.70</v>
          </cell>
          <cell r="B183" t="str">
            <v xml:space="preserve"> </v>
          </cell>
          <cell r="D183" t="str">
            <v>ACABAMENTO</v>
          </cell>
          <cell r="I183" t="str">
            <v>7.70</v>
          </cell>
          <cell r="J183" t="str">
            <v>ACABAMENTO</v>
          </cell>
        </row>
        <row r="184">
          <cell r="A184" t="str">
            <v>7.71</v>
          </cell>
          <cell r="B184">
            <v>1600989</v>
          </cell>
          <cell r="D184" t="str">
            <v>DEMOLIÇÃO DE CONCRETO SIMPLES COM MARTELETE</v>
          </cell>
          <cell r="E184" t="str">
            <v>M³</v>
          </cell>
          <cell r="F184">
            <v>12.53</v>
          </cell>
          <cell r="I184" t="str">
            <v>7.71</v>
          </cell>
          <cell r="J184" t="str">
            <v>DEMOLIÇÃO DE CONCRETO SIMPLES COM MARTELETE</v>
          </cell>
        </row>
        <row r="185">
          <cell r="A185" t="str">
            <v>7.72</v>
          </cell>
          <cell r="B185">
            <v>3806410</v>
          </cell>
          <cell r="D185" t="str">
            <v>PLATAFORMA DE TRABALHO SUSPENSA SOB TABULEIRO DE PONTES COM TRELIÇAS METÁLICAS E TÁBUAS - UTILIZAÇÃO DE 100 VEZES - CONFECÇÃO, INSTALAÇÃO E RETIRADA</v>
          </cell>
          <cell r="E185" t="str">
            <v>M²</v>
          </cell>
          <cell r="F185">
            <v>208</v>
          </cell>
          <cell r="I185" t="str">
            <v>7.72</v>
          </cell>
          <cell r="J185" t="str">
            <v>PLATAFORMA DE TRABALHO SUSPENSA SOB TABULEIRO DE PONTES COM TRELIÇAS METÁLICAS E TÁBUAS - UTILIZAÇÃO DE 100 VEZES - CONFECÇÃO, INSTALAÇÃO E RETIRADA</v>
          </cell>
        </row>
        <row r="186">
          <cell r="A186" t="str">
            <v>7.73</v>
          </cell>
          <cell r="B186">
            <v>2106235</v>
          </cell>
          <cell r="D186" t="str">
            <v>ESCORAMENTO METÁLICO COM QUADRO TUBULAR CONTRAVENTADO - CAPACIDADE DE CARGA ATÉ 3,8 T/M² - QUADRO DE 1,0 X 1,0 X 1,25 M - UTILIZAÇÃO DE 50 VEZES - FORNECIMENTO, INSTALAÇÃO E RETIRADA</v>
          </cell>
          <cell r="E186" t="str">
            <v>M³</v>
          </cell>
          <cell r="F186">
            <v>3120</v>
          </cell>
          <cell r="I186" t="str">
            <v>7.73</v>
          </cell>
          <cell r="J186" t="str">
            <v>ESCORAMENTO METÁLICO COM QUADRO TUBULAR CONTRAVENTADO - CAPACIDADE DE CARGA ATÉ 3,8 T/M² - QUADRO DE 1,0 X 1,0 X 1,25 M - UTILIZAÇÃO DE 50 VEZES - FORNECIMENTO, INSTALAÇÃO E RETIRADA</v>
          </cell>
        </row>
        <row r="187">
          <cell r="A187" t="str">
            <v>7.74</v>
          </cell>
          <cell r="B187">
            <v>3719529</v>
          </cell>
          <cell r="D187" t="str">
            <v>BARREIRA SIMPLES DE CONCRETO, ARMADA, PRÉ-MOLDADA (PERFIL NEW JERSEY) - L &gt; 3,00 M E H = 810 MM</v>
          </cell>
          <cell r="E187" t="str">
            <v>M</v>
          </cell>
          <cell r="F187">
            <v>36</v>
          </cell>
          <cell r="I187" t="str">
            <v>7.74</v>
          </cell>
          <cell r="J187" t="str">
            <v>BARREIRA SIMPLES DE CONCRETO, ARMADA, PRÉ-MOLDADA (PERFIL NEW JERSEY) - L &gt; 3,00 M E H = 810 MM</v>
          </cell>
        </row>
        <row r="188">
          <cell r="A188" t="str">
            <v>7.75</v>
          </cell>
          <cell r="B188">
            <v>2007971</v>
          </cell>
          <cell r="D188" t="str">
            <v>DRENO DE PVC D = 100 MM PARA OAE - FORNECIMENTO E INSTALAÇÃO</v>
          </cell>
          <cell r="E188" t="str">
            <v>M</v>
          </cell>
          <cell r="F188">
            <v>5.3</v>
          </cell>
          <cell r="I188" t="str">
            <v>7.75</v>
          </cell>
          <cell r="J188" t="str">
            <v>DRENO DE PVC D = 100 MM PARA OAE - FORNECIMENTO E INSTALAÇÃO</v>
          </cell>
        </row>
        <row r="189">
          <cell r="A189" t="str">
            <v>7.76</v>
          </cell>
          <cell r="B189">
            <v>307735</v>
          </cell>
          <cell r="D189" t="str">
            <v>JUNTA DE DILATAÇÃO EM ELASTÔMERO E PERFIL VV - L = 35 MM E H = 60 MM - FORNECIMENTO E INSTALAÇÃO</v>
          </cell>
          <cell r="E189" t="str">
            <v>M</v>
          </cell>
          <cell r="F189">
            <v>142</v>
          </cell>
          <cell r="I189" t="str">
            <v>7.76</v>
          </cell>
          <cell r="J189" t="str">
            <v>JUNTA DE DILATAÇÃO EM ELASTÔMERO E PERFIL VV - L = 35 MM E H = 60 MM - FORNECIMENTO E INSTALAÇÃO</v>
          </cell>
        </row>
        <row r="190">
          <cell r="A190" t="str">
            <v>7.77</v>
          </cell>
          <cell r="B190">
            <v>1108055</v>
          </cell>
          <cell r="D190" t="str">
            <v>ARGAMASSA AUTOADENSÁVEL PARA REPAROS E GRAUTEAMENTO - CONFECÇÃO EM MISTURADOR E LANÇAMENTO MANUAL</v>
          </cell>
          <cell r="E190" t="str">
            <v>M³</v>
          </cell>
          <cell r="F190">
            <v>0.04</v>
          </cell>
          <cell r="I190" t="str">
            <v>7.77</v>
          </cell>
          <cell r="J190" t="str">
            <v>ARGAMASSA AUTOADENSÁVEL PARA REPAROS E GRAUTEAMENTO - CONFECÇÃO EM MISTURADOR E LANÇAMENTO MANUAL</v>
          </cell>
        </row>
        <row r="191">
          <cell r="A191" t="str">
            <v>7.78</v>
          </cell>
          <cell r="B191">
            <v>307731</v>
          </cell>
          <cell r="D191" t="str">
            <v>APARELHO DE APOIO DE NEOPRENE FRETADO PARA ESTRUTURAS MOLDADAS NO LOCAL - FORNECIMENTO E INSTALAÇÃO</v>
          </cell>
          <cell r="E191" t="str">
            <v>DM³</v>
          </cell>
          <cell r="F191">
            <v>38.43</v>
          </cell>
          <cell r="I191" t="str">
            <v>7.78</v>
          </cell>
          <cell r="J191" t="str">
            <v>APARELHO DE APOIO DE NEOPRENE FRETADO PARA ESTRUTURAS MOLDADAS NO LOCAL - FORNECIMENTO E INSTALAÇÃO</v>
          </cell>
        </row>
        <row r="192">
          <cell r="A192" t="str">
            <v>7.79</v>
          </cell>
          <cell r="B192" t="str">
            <v xml:space="preserve"> </v>
          </cell>
          <cell r="D192" t="str">
            <v>PONTE 02 - 40,00M, KM 173,14</v>
          </cell>
          <cell r="I192" t="str">
            <v>7.79</v>
          </cell>
          <cell r="J192" t="str">
            <v>PONTE 02 - 40,00M, KM 173,14</v>
          </cell>
        </row>
        <row r="193">
          <cell r="A193" t="str">
            <v>7.80</v>
          </cell>
          <cell r="B193" t="str">
            <v xml:space="preserve"> </v>
          </cell>
          <cell r="D193" t="str">
            <v>INFRAESTRUTURA/MESOESTRUTURA</v>
          </cell>
          <cell r="I193" t="str">
            <v>7.80</v>
          </cell>
          <cell r="J193" t="str">
            <v>INFRAESTRUTURA/MESOESTRUTURA</v>
          </cell>
        </row>
        <row r="194">
          <cell r="A194" t="str">
            <v>7.81</v>
          </cell>
          <cell r="B194">
            <v>4805751</v>
          </cell>
          <cell r="D194" t="str">
            <v>ESCAVAÇÃO MANUAL EM MATERIAL DE 1ª CATEGORIA NA PROFUNDIDADE DE 1 A 2 M</v>
          </cell>
          <cell r="E194" t="str">
            <v>M³</v>
          </cell>
          <cell r="F194">
            <v>314.88</v>
          </cell>
          <cell r="I194" t="str">
            <v>7.81</v>
          </cell>
          <cell r="J194" t="str">
            <v>ESCAVAÇÃO MANUAL EM MATERIAL DE 1ª CATEGORIA NA PROFUNDIDADE DE 1 A 2 M</v>
          </cell>
        </row>
        <row r="195">
          <cell r="A195" t="str">
            <v>7.82</v>
          </cell>
          <cell r="B195">
            <v>4815671</v>
          </cell>
          <cell r="D195" t="str">
            <v>REATERRO E COMPACTAÇÃO COM SOQUETE VIBRATÓRIO</v>
          </cell>
          <cell r="E195" t="str">
            <v>M³</v>
          </cell>
          <cell r="F195">
            <v>310.39999999999998</v>
          </cell>
          <cell r="I195" t="str">
            <v>7.82</v>
          </cell>
          <cell r="J195" t="str">
            <v>REATERRO E COMPACTAÇÃO COM SOQUETE VIBRATÓRIO</v>
          </cell>
        </row>
        <row r="196">
          <cell r="A196" t="str">
            <v>7.83</v>
          </cell>
          <cell r="B196">
            <v>3108015</v>
          </cell>
          <cell r="D196" t="str">
            <v>FÔRMAS DE COMPENSADO PLASTIFICADO 14 MM - USO GERAL - UTILIZAÇÃO DE 1 VEZ - CONFECÇÃO, INSTALAÇÃO E RETIRADA</v>
          </cell>
          <cell r="E196" t="str">
            <v>M²</v>
          </cell>
          <cell r="F196">
            <v>185.32</v>
          </cell>
          <cell r="I196" t="str">
            <v>7.83</v>
          </cell>
          <cell r="J196" t="str">
            <v>FÔRMAS DE COMPENSADO PLASTIFICADO 14 MM - USO GERAL - UTILIZAÇÃO DE 1 VEZ - CONFECÇÃO, INSTALAÇÃO E RETIRADA</v>
          </cell>
        </row>
        <row r="197">
          <cell r="A197" t="str">
            <v>7.84</v>
          </cell>
          <cell r="B197">
            <v>1506055</v>
          </cell>
          <cell r="D197" t="str">
            <v>PEDRA ARGAMASSADA COM CIMENTO E AREIA 1:3 - AREIA E PEDRA DE MÃO COMERCIAL - FORNECIMENTO E ASSENTAMENTO</v>
          </cell>
          <cell r="E197" t="str">
            <v>M³</v>
          </cell>
          <cell r="F197">
            <v>1216.3</v>
          </cell>
          <cell r="I197" t="str">
            <v>7.84</v>
          </cell>
          <cell r="J197" t="str">
            <v>PEDRA ARGAMASSADA COM CIMENTO E AREIA 1:3 - AREIA E PEDRA DE MÃO COMERCIAL - FORNECIMENTO E ASSENTAMENTO</v>
          </cell>
        </row>
        <row r="198">
          <cell r="A198" t="str">
            <v>7.85</v>
          </cell>
          <cell r="B198">
            <v>2306065</v>
          </cell>
          <cell r="D198" t="str">
            <v>ESTACA RAIZ PERFURADA NO SOLO COM D = 31 CM - CONFECÇÃO</v>
          </cell>
          <cell r="E198" t="str">
            <v>M</v>
          </cell>
          <cell r="F198">
            <v>512</v>
          </cell>
          <cell r="I198" t="str">
            <v>7.85</v>
          </cell>
          <cell r="J198" t="str">
            <v>ESTACA RAIZ PERFURADA NO SOLO COM D = 31 CM - CONFECÇÃO</v>
          </cell>
        </row>
        <row r="199">
          <cell r="A199" t="str">
            <v>7.86</v>
          </cell>
          <cell r="B199">
            <v>1107904</v>
          </cell>
          <cell r="D199" t="str">
            <v>CONCRETO FCK = 35 MPA - CONFECÇÃO EM BETONEIRA E LANÇAMENTO MANUAL - AREIA E BRITA COMERCIAIS</v>
          </cell>
          <cell r="E199" t="str">
            <v>M³</v>
          </cell>
          <cell r="F199">
            <v>49.26</v>
          </cell>
          <cell r="I199" t="str">
            <v>7.86</v>
          </cell>
          <cell r="J199" t="str">
            <v>CONCRETO FCK = 35 MPA - CONFECÇÃO EM BETONEIRA E LANÇAMENTO MANUAL - AREIA E BRITA COMERCIAIS</v>
          </cell>
        </row>
        <row r="200">
          <cell r="A200" t="str">
            <v>7.87</v>
          </cell>
          <cell r="B200">
            <v>407819</v>
          </cell>
          <cell r="D200" t="str">
            <v>ARMAÇÃO EM AÇO CA-50 - FORNECIMENTO, PREPARO E COLOCAÇÃO</v>
          </cell>
          <cell r="E200" t="str">
            <v>KG</v>
          </cell>
          <cell r="F200">
            <v>7881.6</v>
          </cell>
          <cell r="I200" t="str">
            <v>7.87</v>
          </cell>
          <cell r="J200" t="str">
            <v>ARMAÇÃO EM AÇO CA-50 - FORNECIMENTO, PREPARO E COLOCAÇÃO</v>
          </cell>
        </row>
        <row r="201">
          <cell r="A201" t="str">
            <v>7.88</v>
          </cell>
          <cell r="B201">
            <v>307731</v>
          </cell>
          <cell r="D201" t="str">
            <v>APARELHO DE APOIO DE NEOPRENE FRETADO PARA ESTRUTURAS MOLDADAS NO LOCAL - FORNECIMENTO E INSTALAÇÃO</v>
          </cell>
          <cell r="E201" t="str">
            <v>DM³</v>
          </cell>
          <cell r="F201">
            <v>115.29</v>
          </cell>
          <cell r="I201" t="str">
            <v>7.88</v>
          </cell>
          <cell r="J201" t="str">
            <v>APARELHO DE APOIO DE NEOPRENE FRETADO PARA ESTRUTURAS MOLDADAS NO LOCAL - FORNECIMENTO E INSTALAÇÃO</v>
          </cell>
        </row>
        <row r="202">
          <cell r="A202" t="str">
            <v>7.89</v>
          </cell>
          <cell r="B202" t="str">
            <v xml:space="preserve"> </v>
          </cell>
          <cell r="D202" t="str">
            <v>SUPERESTRUTURA</v>
          </cell>
          <cell r="I202" t="str">
            <v>7.89</v>
          </cell>
          <cell r="J202" t="str">
            <v>SUPERESTRUTURA</v>
          </cell>
        </row>
        <row r="203">
          <cell r="A203" t="str">
            <v>7.90</v>
          </cell>
          <cell r="B203">
            <v>3108015</v>
          </cell>
          <cell r="D203" t="str">
            <v>FÔRMAS DE COMPENSADO PLASTIFICADO 14 MM - USO GERAL - UTILIZAÇÃO DE 1 VEZ - CONFECÇÃO, INSTALAÇÃO E RETIRADA</v>
          </cell>
          <cell r="E203" t="str">
            <v>M²</v>
          </cell>
          <cell r="F203">
            <v>533.22</v>
          </cell>
          <cell r="I203" t="str">
            <v>7.90</v>
          </cell>
          <cell r="J203" t="str">
            <v>FÔRMAS DE COMPENSADO PLASTIFICADO 14 MM - USO GERAL - UTILIZAÇÃO DE 1 VEZ - CONFECÇÃO, INSTALAÇÃO E RETIRADA</v>
          </cell>
        </row>
        <row r="204">
          <cell r="A204" t="str">
            <v>7.91</v>
          </cell>
          <cell r="B204">
            <v>407819</v>
          </cell>
          <cell r="D204" t="str">
            <v>ARMAÇÃO EM AÇO CA-50 - FORNECIMENTO, PREPARO E COLOCAÇÃO</v>
          </cell>
          <cell r="E204" t="str">
            <v>KG</v>
          </cell>
          <cell r="F204">
            <v>28696</v>
          </cell>
          <cell r="I204" t="str">
            <v>7.91</v>
          </cell>
          <cell r="J204" t="str">
            <v>ARMAÇÃO EM AÇO CA-50 - FORNECIMENTO, PREPARO E COLOCAÇÃO</v>
          </cell>
        </row>
        <row r="205">
          <cell r="A205" t="str">
            <v>7.92</v>
          </cell>
          <cell r="B205">
            <v>1107904</v>
          </cell>
          <cell r="D205" t="str">
            <v>CONCRETO FCK = 35 MPA - CONFECÇÃO EM BETONEIRA E LANÇAMENTO MANUAL - AREIA E BRITA COMERCIAIS</v>
          </cell>
          <cell r="E205" t="str">
            <v>M³</v>
          </cell>
          <cell r="F205">
            <v>179.35</v>
          </cell>
          <cell r="I205" t="str">
            <v>7.92</v>
          </cell>
          <cell r="J205" t="str">
            <v>CONCRETO FCK = 35 MPA - CONFECÇÃO EM BETONEIRA E LANÇAMENTO MANUAL - AREIA E BRITA COMERCIAIS</v>
          </cell>
        </row>
        <row r="206">
          <cell r="A206" t="str">
            <v>7.93</v>
          </cell>
          <cell r="B206">
            <v>4507957</v>
          </cell>
          <cell r="D206" t="str">
            <v>CORDOALHA CP 190 RB D = 15,2 MM - FORNECIMENTO E INSTALAÇÃO</v>
          </cell>
          <cell r="E206" t="str">
            <v>KG</v>
          </cell>
          <cell r="F206">
            <v>4760</v>
          </cell>
          <cell r="I206" t="str">
            <v>7.93</v>
          </cell>
          <cell r="J206" t="str">
            <v>CORDOALHA CP 190 RB D = 15,2 MM - FORNECIMENTO E INSTALAÇÃO</v>
          </cell>
        </row>
        <row r="207">
          <cell r="A207" t="str">
            <v>7.94</v>
          </cell>
          <cell r="B207">
            <v>4507774</v>
          </cell>
          <cell r="D207" t="str">
            <v>ANCORAGEM ATIVA COM 9 CORDOALHAS ADERENTES D = 15,2 MM - FORNECIMENTO E INSTALAÇÃO</v>
          </cell>
          <cell r="E207" t="str">
            <v>UN</v>
          </cell>
          <cell r="F207">
            <v>48</v>
          </cell>
          <cell r="I207" t="str">
            <v>7.94</v>
          </cell>
          <cell r="J207" t="str">
            <v>ANCORAGEM ATIVA COM 9 CORDOALHAS ADERENTES D = 15,2 MM - FORNECIMENTO E INSTALAÇÃO</v>
          </cell>
        </row>
        <row r="208">
          <cell r="A208" t="str">
            <v>7.95</v>
          </cell>
          <cell r="B208">
            <v>4507839</v>
          </cell>
          <cell r="D208" t="str">
            <v>BAINHA METÁLICA REDONDA D = 75 MM PARA 10 CORDOALHAS D = 15,2 MM - FORNECIMENTO, INSTALAÇÃO E INJEÇÃO DE NATA DE CIMENTO</v>
          </cell>
          <cell r="E208" t="str">
            <v>M</v>
          </cell>
          <cell r="F208">
            <v>60</v>
          </cell>
          <cell r="I208" t="str">
            <v>7.95</v>
          </cell>
          <cell r="J208" t="str">
            <v>BAINHA METÁLICA REDONDA D = 75 MM PARA 10 CORDOALHAS D = 15,2 MM - FORNECIMENTO, INSTALAÇÃO E INJEÇÃO DE NATA DE CIMENTO</v>
          </cell>
        </row>
        <row r="209">
          <cell r="A209" t="str">
            <v>7.96</v>
          </cell>
          <cell r="B209">
            <v>3816196</v>
          </cell>
          <cell r="D209" t="str">
            <v>INJEÇÃO DE NATA DE CIMENTO</v>
          </cell>
          <cell r="E209" t="str">
            <v>M³</v>
          </cell>
          <cell r="F209">
            <v>2.65</v>
          </cell>
          <cell r="I209" t="str">
            <v>7.96</v>
          </cell>
          <cell r="J209" t="str">
            <v>INJEÇÃO DE NATA DE CIMENTO</v>
          </cell>
        </row>
        <row r="210">
          <cell r="A210" t="str">
            <v>7.97</v>
          </cell>
          <cell r="B210">
            <v>3806421</v>
          </cell>
          <cell r="D210" t="str">
            <v>LANÇAMENTO DE VIGA PRÉ-MOLDADA DE 500 A 750 KN COM UTILIZAÇÃO DE GUINDASTE</v>
          </cell>
          <cell r="E210" t="str">
            <v>UN</v>
          </cell>
          <cell r="F210">
            <v>4</v>
          </cell>
          <cell r="I210" t="str">
            <v>7.97</v>
          </cell>
          <cell r="J210" t="str">
            <v>LANÇAMENTO DE VIGA PRÉ-MOLDADA DE 500 A 750 KN COM UTILIZAÇÃO DE GUINDASTE</v>
          </cell>
        </row>
        <row r="211">
          <cell r="A211" t="str">
            <v>7.98</v>
          </cell>
          <cell r="B211" t="str">
            <v xml:space="preserve"> </v>
          </cell>
          <cell r="D211" t="str">
            <v>ACABAMENTO</v>
          </cell>
          <cell r="I211" t="str">
            <v>7.98</v>
          </cell>
          <cell r="J211" t="str">
            <v>ACABAMENTO</v>
          </cell>
        </row>
        <row r="212">
          <cell r="A212" t="str">
            <v>7.99</v>
          </cell>
          <cell r="B212">
            <v>1600989</v>
          </cell>
          <cell r="D212" t="str">
            <v>DEMOLIÇÃO DE CONCRETO SIMPLES COM MARTELETE</v>
          </cell>
          <cell r="E212" t="str">
            <v>M³</v>
          </cell>
          <cell r="F212">
            <v>27.84</v>
          </cell>
          <cell r="I212" t="str">
            <v>7.99</v>
          </cell>
          <cell r="J212" t="str">
            <v>DEMOLIÇÃO DE CONCRETO SIMPLES COM MARTELETE</v>
          </cell>
        </row>
        <row r="213">
          <cell r="A213" t="str">
            <v>7.100</v>
          </cell>
          <cell r="B213">
            <v>3719529</v>
          </cell>
          <cell r="D213" t="str">
            <v>BARREIRA SIMPLES DE CONCRETO, ARMADA, PRÉ-MOLDADA (PERFIL NEW JERSEY) - L &gt; 3,00 M E H = 810 MM</v>
          </cell>
          <cell r="E213" t="str">
            <v>M</v>
          </cell>
          <cell r="F213">
            <v>520</v>
          </cell>
          <cell r="I213" t="str">
            <v>7.100</v>
          </cell>
          <cell r="J213" t="str">
            <v>BARREIRA SIMPLES DE CONCRETO, ARMADA, PRÉ-MOLDADA (PERFIL NEW JERSEY) - L &gt; 3,00 M E H = 810 MM</v>
          </cell>
        </row>
        <row r="214">
          <cell r="A214" t="str">
            <v>7.101</v>
          </cell>
          <cell r="B214">
            <v>2106235</v>
          </cell>
          <cell r="D214" t="str">
            <v>ESCORAMENTO METÁLICO COM QUADRO TUBULAR CONTRAVENTADO - CAPACIDADE DE CARGA ATÉ 3,8 T/M² - QUADRO DE 1,0 X 1,0 X 1,25 M - UTILIZAÇÃO DE 50 VEZES - FORNECIMENTO, INSTALAÇÃO E RETIRADA</v>
          </cell>
          <cell r="E214" t="str">
            <v>M³</v>
          </cell>
          <cell r="F214">
            <v>3120</v>
          </cell>
          <cell r="I214" t="str">
            <v>7.101</v>
          </cell>
          <cell r="J214" t="str">
            <v>ESCORAMENTO METÁLICO COM QUADRO TUBULAR CONTRAVENTADO - CAPACIDADE DE CARGA ATÉ 3,8 T/M² - QUADRO DE 1,0 X 1,0 X 1,25 M - UTILIZAÇÃO DE 50 VEZES - FORNECIMENTO, INSTALAÇÃO E RETIRADA</v>
          </cell>
        </row>
        <row r="215">
          <cell r="A215" t="str">
            <v>7.102</v>
          </cell>
          <cell r="B215">
            <v>3719529</v>
          </cell>
          <cell r="D215" t="str">
            <v>BARREIRA SIMPLES DE CONCRETO, ARMADA, PRÉ-MOLDADA (PERFIL NEW JERSEY) - L &gt; 3,00 M E H = 810 MM</v>
          </cell>
          <cell r="E215" t="str">
            <v>M</v>
          </cell>
          <cell r="F215">
            <v>80</v>
          </cell>
          <cell r="I215" t="str">
            <v>7.102</v>
          </cell>
          <cell r="J215" t="str">
            <v>BARREIRA SIMPLES DE CONCRETO, ARMADA, PRÉ-MOLDADA (PERFIL NEW JERSEY) - L &gt; 3,00 M E H = 810 MM</v>
          </cell>
        </row>
        <row r="216">
          <cell r="A216" t="str">
            <v>7.103</v>
          </cell>
          <cell r="B216">
            <v>2007971</v>
          </cell>
          <cell r="D216" t="str">
            <v>DRENO DE PVC D = 100 MM PARA OAE - FORNECIMENTO E INSTALAÇÃO</v>
          </cell>
          <cell r="E216" t="str">
            <v>M</v>
          </cell>
          <cell r="F216">
            <v>11.66</v>
          </cell>
          <cell r="I216" t="str">
            <v>7.103</v>
          </cell>
          <cell r="J216" t="str">
            <v>DRENO DE PVC D = 100 MM PARA OAE - FORNECIMENTO E INSTALAÇÃO</v>
          </cell>
        </row>
        <row r="217">
          <cell r="A217" t="str">
            <v>7.104</v>
          </cell>
          <cell r="B217">
            <v>307735</v>
          </cell>
          <cell r="D217" t="str">
            <v>JUNTA DE DILATAÇÃO EM ELASTÔMERO E PERFIL VV - L = 35 MM E H = 60 MM - FORNECIMENTO E INSTALAÇÃO</v>
          </cell>
          <cell r="E217" t="str">
            <v>M</v>
          </cell>
          <cell r="F217">
            <v>252</v>
          </cell>
          <cell r="I217" t="str">
            <v>7.104</v>
          </cell>
          <cell r="J217" t="str">
            <v>JUNTA DE DILATAÇÃO EM ELASTÔMERO E PERFIL VV - L = 35 MM E H = 60 MM - FORNECIMENTO E INSTALAÇÃO</v>
          </cell>
        </row>
        <row r="218">
          <cell r="A218" t="str">
            <v>7.105</v>
          </cell>
          <cell r="B218">
            <v>1108055</v>
          </cell>
          <cell r="D218" t="str">
            <v>ARGAMASSA AUTOADENSÁVEL PARA REPAROS E GRAUTEAMENTO - CONFECÇÃO EM MISTURADOR E LANÇAMENTO MANUAL</v>
          </cell>
          <cell r="E218" t="str">
            <v>M³</v>
          </cell>
          <cell r="F218">
            <v>0.12</v>
          </cell>
          <cell r="I218" t="str">
            <v>7.105</v>
          </cell>
          <cell r="J218" t="str">
            <v>ARGAMASSA AUTOADENSÁVEL PARA REPAROS E GRAUTEAMENTO - CONFECÇÃO EM MISTURADOR E LANÇAMENTO MANUAL</v>
          </cell>
        </row>
        <row r="219">
          <cell r="A219" t="str">
            <v>7.106</v>
          </cell>
          <cell r="B219" t="str">
            <v xml:space="preserve"> </v>
          </cell>
          <cell r="D219" t="str">
            <v>RESTAURAÇÃO</v>
          </cell>
          <cell r="I219" t="str">
            <v>7.106</v>
          </cell>
          <cell r="J219" t="str">
            <v>RESTAURAÇÃO</v>
          </cell>
        </row>
        <row r="220">
          <cell r="A220" t="str">
            <v>7.107</v>
          </cell>
          <cell r="B220" t="str">
            <v xml:space="preserve"> </v>
          </cell>
          <cell r="D220" t="str">
            <v>PONTE 01 - 18,00M, KM 169,30</v>
          </cell>
          <cell r="I220" t="str">
            <v>7.107</v>
          </cell>
          <cell r="J220" t="str">
            <v>PONTE 01 - 18,00M, KM 169,30</v>
          </cell>
        </row>
        <row r="221">
          <cell r="A221" t="str">
            <v>7.108</v>
          </cell>
          <cell r="B221" t="str">
            <v xml:space="preserve"> </v>
          </cell>
          <cell r="D221" t="str">
            <v>INFRAESTRUTURA/MESOESTRUTURA</v>
          </cell>
          <cell r="I221" t="str">
            <v>7.108</v>
          </cell>
          <cell r="J221" t="str">
            <v>INFRAESTRUTURA/MESOESTRUTURA</v>
          </cell>
        </row>
        <row r="222">
          <cell r="A222" t="str">
            <v>7.109</v>
          </cell>
          <cell r="B222">
            <v>1600408</v>
          </cell>
          <cell r="D222" t="str">
            <v>APICOAMENTO MANUAL DE CONCRETO</v>
          </cell>
          <cell r="E222" t="str">
            <v>M²</v>
          </cell>
          <cell r="F222">
            <v>172.8</v>
          </cell>
          <cell r="I222" t="str">
            <v>7.109</v>
          </cell>
          <cell r="J222" t="str">
            <v>APICOAMENTO MANUAL DE CONCRETO</v>
          </cell>
        </row>
        <row r="223">
          <cell r="A223" t="str">
            <v>7.110</v>
          </cell>
          <cell r="B223">
            <v>4915639</v>
          </cell>
          <cell r="D223" t="str">
            <v>LIMPEZA EM SUPERFÍCIE DE CONCRETO COM ESCOVA DE AÇO</v>
          </cell>
          <cell r="E223" t="str">
            <v>M²</v>
          </cell>
          <cell r="F223">
            <v>564</v>
          </cell>
          <cell r="I223" t="str">
            <v>7.110</v>
          </cell>
          <cell r="J223" t="str">
            <v>LIMPEZA EM SUPERFÍCIE DE CONCRETO COM ESCOVA DE AÇO</v>
          </cell>
        </row>
        <row r="224">
          <cell r="A224" t="str">
            <v>7.111</v>
          </cell>
          <cell r="B224">
            <v>3806402</v>
          </cell>
          <cell r="D224" t="str">
            <v>LIMPEZA EM SUPERFÍCIE DE CONCRETO COM JATEAMENTO D'ÁGUA SOB PRESSÃO</v>
          </cell>
          <cell r="E224" t="str">
            <v>M²</v>
          </cell>
          <cell r="F224">
            <v>564</v>
          </cell>
          <cell r="I224" t="str">
            <v>7.111</v>
          </cell>
          <cell r="J224" t="str">
            <v>LIMPEZA EM SUPERFÍCIE DE CONCRETO COM JATEAMENTO D'ÁGUA SOB PRESSÃO</v>
          </cell>
        </row>
        <row r="225">
          <cell r="A225" t="str">
            <v>7.112</v>
          </cell>
          <cell r="B225">
            <v>3108015</v>
          </cell>
          <cell r="D225" t="str">
            <v>FÔRMAS DE COMPENSADO PLASTIFICADO 14 MM - USO GERAL - UTILIZAÇÃO DE 1 VEZ - CONFECÇÃO, INSTALAÇÃO E RETIRADA</v>
          </cell>
          <cell r="E225" t="str">
            <v>M²</v>
          </cell>
          <cell r="F225">
            <v>34.56</v>
          </cell>
          <cell r="I225" t="str">
            <v>7.112</v>
          </cell>
          <cell r="J225" t="str">
            <v>FÔRMAS DE COMPENSADO PLASTIFICADO 14 MM - USO GERAL - UTILIZAÇÃO DE 1 VEZ - CONFECÇÃO, INSTALAÇÃO E RETIRADA</v>
          </cell>
        </row>
        <row r="226">
          <cell r="A226" t="str">
            <v>7.113</v>
          </cell>
          <cell r="B226">
            <v>407819</v>
          </cell>
          <cell r="D226" t="str">
            <v>ARMAÇÃO EM AÇO CA-50 - FORNECIMENTO, PREPARO E COLOCAÇÃO</v>
          </cell>
          <cell r="E226" t="str">
            <v>KG</v>
          </cell>
          <cell r="F226">
            <v>3318.4</v>
          </cell>
          <cell r="I226" t="str">
            <v>7.113</v>
          </cell>
          <cell r="J226" t="str">
            <v>ARMAÇÃO EM AÇO CA-50 - FORNECIMENTO, PREPARO E COLOCAÇÃO</v>
          </cell>
        </row>
        <row r="227">
          <cell r="A227" t="str">
            <v>7.114</v>
          </cell>
          <cell r="B227">
            <v>2407972</v>
          </cell>
          <cell r="D227" t="str">
            <v>FORNECIMENTO E APLICAÇÃO DE ADESIVO ESTRUTURAL À BASE DE RESINA EPÓXI</v>
          </cell>
          <cell r="E227" t="str">
            <v>KG</v>
          </cell>
          <cell r="F227">
            <v>15.74</v>
          </cell>
          <cell r="I227" t="str">
            <v>7.114</v>
          </cell>
          <cell r="J227" t="str">
            <v>FORNECIMENTO E APLICAÇÃO DE ADESIVO ESTRUTURAL À BASE DE RESINA EPÓXI</v>
          </cell>
        </row>
        <row r="228">
          <cell r="A228" t="str">
            <v>7.115</v>
          </cell>
          <cell r="B228">
            <v>1207719</v>
          </cell>
          <cell r="D228" t="str">
            <v>CONCRETO PROJETADO VIA SECA FCK = 30 MPA APLICADO EM SUPERFÍCIES INCLINADAS E VERTICAIS</v>
          </cell>
          <cell r="E228" t="str">
            <v>M³</v>
          </cell>
          <cell r="F228">
            <v>20.74</v>
          </cell>
          <cell r="I228" t="str">
            <v>7.115</v>
          </cell>
          <cell r="J228" t="str">
            <v>CONCRETO PROJETADO VIA SECA FCK = 30 MPA APLICADO EM SUPERFÍCIES INCLINADAS E VERTICAIS</v>
          </cell>
        </row>
        <row r="229">
          <cell r="A229" t="str">
            <v>7.116</v>
          </cell>
          <cell r="B229">
            <v>3806410</v>
          </cell>
          <cell r="D229" t="str">
            <v>PLATAFORMA DE TRABALHO SUSPENSA SOB TABULEIRO DE PONTES COM TRELIÇAS METÁLICAS E TÁBUAS - UTILIZAÇÃO DE 100 VEZES - CONFECÇÃO, INSTALAÇÃO E RETIRADA</v>
          </cell>
          <cell r="E229" t="str">
            <v>M²</v>
          </cell>
          <cell r="F229">
            <v>1689.6</v>
          </cell>
          <cell r="I229" t="str">
            <v>7.116</v>
          </cell>
          <cell r="J229" t="str">
            <v>PLATAFORMA DE TRABALHO SUSPENSA SOB TABULEIRO DE PONTES COM TRELIÇAS METÁLICAS E TÁBUAS - UTILIZAÇÃO DE 100 VEZES - CONFECÇÃO, INSTALAÇÃO E RETIRADA</v>
          </cell>
        </row>
        <row r="230">
          <cell r="A230" t="str">
            <v>7.117</v>
          </cell>
          <cell r="B230">
            <v>1608021</v>
          </cell>
          <cell r="D230" t="str">
            <v>PERFURAÇÃO EM CONCRETO COM COROA DIAMANTADA - D = 16 MM</v>
          </cell>
          <cell r="E230" t="str">
            <v>M</v>
          </cell>
          <cell r="F230">
            <v>34.200000000000003</v>
          </cell>
          <cell r="I230" t="str">
            <v>7.117</v>
          </cell>
          <cell r="J230" t="str">
            <v>PERFURAÇÃO EM CONCRETO COM COROA DIAMANTADA - D = 16 MM</v>
          </cell>
        </row>
        <row r="231">
          <cell r="A231" t="str">
            <v>7.118</v>
          </cell>
          <cell r="B231">
            <v>1608024</v>
          </cell>
          <cell r="D231" t="str">
            <v>PERFURAÇÃO EM CONCRETO COM COROA DIAMANTADA - D = 20 MM</v>
          </cell>
          <cell r="E231" t="str">
            <v>M</v>
          </cell>
          <cell r="F231">
            <v>65.55</v>
          </cell>
          <cell r="I231" t="str">
            <v>7.118</v>
          </cell>
          <cell r="J231" t="str">
            <v>PERFURAÇÃO EM CONCRETO COM COROA DIAMANTADA - D = 20 MM</v>
          </cell>
        </row>
        <row r="232">
          <cell r="A232" t="str">
            <v>7.119</v>
          </cell>
          <cell r="B232" t="str">
            <v xml:space="preserve"> </v>
          </cell>
          <cell r="D232" t="str">
            <v>ACABAMENTO</v>
          </cell>
          <cell r="I232" t="str">
            <v>7.119</v>
          </cell>
          <cell r="J232" t="str">
            <v>ACABAMENTO</v>
          </cell>
        </row>
        <row r="233">
          <cell r="A233" t="str">
            <v>7.120</v>
          </cell>
          <cell r="B233">
            <v>4915672</v>
          </cell>
          <cell r="D233" t="str">
            <v>LIMPEZA DE PONTE</v>
          </cell>
          <cell r="E233" t="str">
            <v>M</v>
          </cell>
          <cell r="F233">
            <v>172.8</v>
          </cell>
          <cell r="I233" t="str">
            <v>7.120</v>
          </cell>
          <cell r="J233" t="str">
            <v>LIMPEZA DE PONTE</v>
          </cell>
        </row>
        <row r="234">
          <cell r="A234" t="str">
            <v>7.121</v>
          </cell>
          <cell r="B234">
            <v>4915723</v>
          </cell>
          <cell r="D234" t="str">
            <v>CAIAÇÃO MANUAL COM FIXADOR DE CAL</v>
          </cell>
          <cell r="E234" t="str">
            <v>M²</v>
          </cell>
          <cell r="F234">
            <v>36</v>
          </cell>
          <cell r="I234" t="str">
            <v>7.121</v>
          </cell>
          <cell r="J234" t="str">
            <v>CAIAÇÃO MANUAL COM FIXADOR DE CAL</v>
          </cell>
        </row>
        <row r="235">
          <cell r="A235" t="str">
            <v>7.122</v>
          </cell>
          <cell r="B235" t="str">
            <v xml:space="preserve"> </v>
          </cell>
          <cell r="D235" t="str">
            <v>PONTE 02 - 40,00M, KM 173,14</v>
          </cell>
          <cell r="I235" t="str">
            <v>7.122</v>
          </cell>
          <cell r="J235" t="str">
            <v>PONTE 02 - 40,00M, KM 173,14</v>
          </cell>
        </row>
        <row r="236">
          <cell r="A236" t="str">
            <v>7.123</v>
          </cell>
          <cell r="B236" t="str">
            <v xml:space="preserve"> </v>
          </cell>
          <cell r="D236" t="str">
            <v>SUPERESTRUTURA</v>
          </cell>
          <cell r="I236" t="str">
            <v>7.123</v>
          </cell>
          <cell r="J236" t="str">
            <v>SUPERESTRUTURA</v>
          </cell>
        </row>
        <row r="237">
          <cell r="A237" t="str">
            <v>7.124</v>
          </cell>
          <cell r="B237">
            <v>1600408</v>
          </cell>
          <cell r="D237" t="str">
            <v>APICOAMENTO MANUAL DE CONCRETO</v>
          </cell>
          <cell r="E237" t="str">
            <v>M²</v>
          </cell>
          <cell r="F237">
            <v>384</v>
          </cell>
          <cell r="I237" t="str">
            <v>7.124</v>
          </cell>
          <cell r="J237" t="str">
            <v>APICOAMENTO MANUAL DE CONCRETO</v>
          </cell>
        </row>
        <row r="238">
          <cell r="A238" t="str">
            <v>7.125</v>
          </cell>
          <cell r="B238">
            <v>4915639</v>
          </cell>
          <cell r="D238" t="str">
            <v>LIMPEZA EM SUPERFÍCIE DE CONCRETO COM ESCOVA DE AÇO</v>
          </cell>
          <cell r="E238" t="str">
            <v>M²</v>
          </cell>
          <cell r="F238">
            <v>633.6</v>
          </cell>
          <cell r="I238" t="str">
            <v>7.125</v>
          </cell>
          <cell r="J238" t="str">
            <v>LIMPEZA EM SUPERFÍCIE DE CONCRETO COM ESCOVA DE AÇO</v>
          </cell>
        </row>
        <row r="239">
          <cell r="A239" t="str">
            <v>7.126</v>
          </cell>
          <cell r="B239">
            <v>3806402</v>
          </cell>
          <cell r="D239" t="str">
            <v>LIMPEZA EM SUPERFÍCIE DE CONCRETO COM JATEAMENTO D'ÁGUA SOB PRESSÃO</v>
          </cell>
          <cell r="E239" t="str">
            <v>M²</v>
          </cell>
          <cell r="F239">
            <v>633.6</v>
          </cell>
          <cell r="I239" t="str">
            <v>7.126</v>
          </cell>
          <cell r="J239" t="str">
            <v>LIMPEZA EM SUPERFÍCIE DE CONCRETO COM JATEAMENTO D'ÁGUA SOB PRESSÃO</v>
          </cell>
        </row>
        <row r="240">
          <cell r="A240" t="str">
            <v>7.127</v>
          </cell>
          <cell r="B240">
            <v>3108015</v>
          </cell>
          <cell r="D240" t="str">
            <v>FÔRMAS DE COMPENSADO PLASTIFICADO 14 MM - USO GERAL - UTILIZAÇÃO DE 1 VEZ - CONFECÇÃO, INSTALAÇÃO E RETIRADA</v>
          </cell>
          <cell r="E240" t="str">
            <v>M²</v>
          </cell>
          <cell r="F240">
            <v>179.04</v>
          </cell>
          <cell r="I240" t="str">
            <v>7.127</v>
          </cell>
          <cell r="J240" t="str">
            <v>FÔRMAS DE COMPENSADO PLASTIFICADO 14 MM - USO GERAL - UTILIZAÇÃO DE 1 VEZ - CONFECÇÃO, INSTALAÇÃO E RETIRADA</v>
          </cell>
        </row>
        <row r="241">
          <cell r="A241" t="str">
            <v>7.128</v>
          </cell>
          <cell r="B241">
            <v>407819</v>
          </cell>
          <cell r="D241" t="str">
            <v>ARMAÇÃO EM AÇO CA-50 - FORNECIMENTO, PREPARO E COLOCAÇÃO</v>
          </cell>
          <cell r="E241" t="str">
            <v>KG</v>
          </cell>
          <cell r="F241">
            <v>7372.8</v>
          </cell>
          <cell r="I241" t="str">
            <v>7.128</v>
          </cell>
          <cell r="J241" t="str">
            <v>ARMAÇÃO EM AÇO CA-50 - FORNECIMENTO, PREPARO E COLOCAÇÃO</v>
          </cell>
        </row>
        <row r="242">
          <cell r="A242" t="str">
            <v>7.129</v>
          </cell>
          <cell r="B242">
            <v>2407972</v>
          </cell>
          <cell r="D242" t="str">
            <v>FORNECIMENTO E APLICAÇÃO DE ADESIVO ESTRUTURAL À BASE DE RESINA EPÓXI</v>
          </cell>
          <cell r="E242" t="str">
            <v>KG</v>
          </cell>
          <cell r="F242">
            <v>159.19</v>
          </cell>
          <cell r="I242" t="str">
            <v>7.129</v>
          </cell>
          <cell r="J242" t="str">
            <v>FORNECIMENTO E APLICAÇÃO DE ADESIVO ESTRUTURAL À BASE DE RESINA EPÓXI</v>
          </cell>
        </row>
        <row r="243">
          <cell r="A243" t="str">
            <v>7.130</v>
          </cell>
          <cell r="B243">
            <v>1207719</v>
          </cell>
          <cell r="D243" t="str">
            <v>CONCRETO PROJETADO VIA SECA FCK = 30 MPA APLICADO EM SUPERFÍCIES INCLINADAS E VERTICAIS</v>
          </cell>
          <cell r="E243" t="str">
            <v>M³</v>
          </cell>
          <cell r="F243">
            <v>46.08</v>
          </cell>
          <cell r="I243" t="str">
            <v>7.130</v>
          </cell>
          <cell r="J243" t="str">
            <v>CONCRETO PROJETADO VIA SECA FCK = 30 MPA APLICADO EM SUPERFÍCIES INCLINADAS E VERTICAIS</v>
          </cell>
        </row>
        <row r="244">
          <cell r="A244" t="str">
            <v>7.131</v>
          </cell>
          <cell r="B244">
            <v>3806410</v>
          </cell>
          <cell r="D244" t="str">
            <v>PLATAFORMA DE TRABALHO SUSPENSA SOB TABULEIRO DE PONTES COM TRELIÇAS METÁLICAS E TÁBUAS - UTILIZAÇÃO DE 100 VEZES - CONFECÇÃO, INSTALAÇÃO E RETIRADA</v>
          </cell>
          <cell r="E244" t="str">
            <v>M²</v>
          </cell>
          <cell r="F244">
            <v>2304</v>
          </cell>
          <cell r="I244" t="str">
            <v>7.131</v>
          </cell>
          <cell r="J244" t="str">
            <v>PLATAFORMA DE TRABALHO SUSPENSA SOB TABULEIRO DE PONTES COM TRELIÇAS METÁLICAS E TÁBUAS - UTILIZAÇÃO DE 100 VEZES - CONFECÇÃO, INSTALAÇÃO E RETIRADA</v>
          </cell>
        </row>
        <row r="245">
          <cell r="A245" t="str">
            <v>7.132</v>
          </cell>
          <cell r="B245">
            <v>1608021</v>
          </cell>
          <cell r="D245" t="str">
            <v>PERFURAÇÃO EM CONCRETO COM COROA DIAMANTADA - D = 16 MM</v>
          </cell>
          <cell r="E245" t="str">
            <v>M</v>
          </cell>
          <cell r="F245">
            <v>84.3</v>
          </cell>
          <cell r="I245" t="str">
            <v>7.132</v>
          </cell>
          <cell r="J245" t="str">
            <v>PERFURAÇÃO EM CONCRETO COM COROA DIAMANTADA - D = 16 MM</v>
          </cell>
        </row>
        <row r="246">
          <cell r="A246" t="str">
            <v>7.133</v>
          </cell>
          <cell r="B246">
            <v>1608024</v>
          </cell>
          <cell r="D246" t="str">
            <v>PERFURAÇÃO EM CONCRETO COM COROA DIAMANTADA - D = 20 MM</v>
          </cell>
          <cell r="E246" t="str">
            <v>M</v>
          </cell>
          <cell r="F246">
            <v>824.7</v>
          </cell>
          <cell r="I246" t="str">
            <v>7.133</v>
          </cell>
          <cell r="J246" t="str">
            <v>PERFURAÇÃO EM CONCRETO COM COROA DIAMANTADA - D = 20 MM</v>
          </cell>
        </row>
        <row r="247">
          <cell r="A247" t="str">
            <v>7.134</v>
          </cell>
          <cell r="B247" t="str">
            <v xml:space="preserve"> </v>
          </cell>
          <cell r="D247" t="str">
            <v>MESOESTRUTURA</v>
          </cell>
          <cell r="I247" t="str">
            <v>7.134</v>
          </cell>
          <cell r="J247" t="str">
            <v>MESOESTRUTURA</v>
          </cell>
        </row>
        <row r="248">
          <cell r="A248" t="str">
            <v>7.135</v>
          </cell>
          <cell r="B248">
            <v>1600408</v>
          </cell>
          <cell r="D248" t="str">
            <v>APICOAMENTO MANUAL DE CONCRETO</v>
          </cell>
          <cell r="E248" t="str">
            <v>M²</v>
          </cell>
          <cell r="F248">
            <v>256</v>
          </cell>
          <cell r="I248" t="str">
            <v>7.135</v>
          </cell>
          <cell r="J248" t="str">
            <v>APICOAMENTO MANUAL DE CONCRETO</v>
          </cell>
        </row>
        <row r="249">
          <cell r="A249" t="str">
            <v>7.136</v>
          </cell>
          <cell r="B249">
            <v>4915639</v>
          </cell>
          <cell r="D249" t="str">
            <v>LIMPEZA EM SUPERFÍCIE DE CONCRETO COM ESCOVA DE AÇO</v>
          </cell>
          <cell r="E249" t="str">
            <v>M²</v>
          </cell>
          <cell r="F249">
            <v>256</v>
          </cell>
          <cell r="I249" t="str">
            <v>7.136</v>
          </cell>
          <cell r="J249" t="str">
            <v>LIMPEZA EM SUPERFÍCIE DE CONCRETO COM ESCOVA DE AÇO</v>
          </cell>
        </row>
        <row r="250">
          <cell r="A250" t="str">
            <v>7.137</v>
          </cell>
          <cell r="B250">
            <v>3806402</v>
          </cell>
          <cell r="D250" t="str">
            <v>LIMPEZA EM SUPERFÍCIE DE CONCRETO COM JATEAMENTO D'ÁGUA SOB PRESSÃO</v>
          </cell>
          <cell r="E250" t="str">
            <v>M²</v>
          </cell>
          <cell r="F250">
            <v>256</v>
          </cell>
          <cell r="I250" t="str">
            <v>7.137</v>
          </cell>
          <cell r="J250" t="str">
            <v>LIMPEZA EM SUPERFÍCIE DE CONCRETO COM JATEAMENTO D'ÁGUA SOB PRESSÃO</v>
          </cell>
        </row>
        <row r="251">
          <cell r="A251" t="str">
            <v>7.138</v>
          </cell>
          <cell r="B251">
            <v>2407972</v>
          </cell>
          <cell r="D251" t="str">
            <v>FORNECIMENTO E APLICAÇÃO DE ADESIVO ESTRUTURAL À BASE DE RESINA EPÓXI</v>
          </cell>
          <cell r="E251" t="str">
            <v>KG</v>
          </cell>
          <cell r="F251">
            <v>3.39</v>
          </cell>
          <cell r="I251" t="str">
            <v>7.138</v>
          </cell>
          <cell r="J251" t="str">
            <v>FORNECIMENTO E APLICAÇÃO DE ADESIVO ESTRUTURAL À BASE DE RESINA EPÓXI</v>
          </cell>
        </row>
        <row r="252">
          <cell r="A252" t="str">
            <v>7.139</v>
          </cell>
          <cell r="B252">
            <v>1207719</v>
          </cell>
          <cell r="D252" t="str">
            <v>CONCRETO PROJETADO VIA SECA FCK = 30 MPA APLICADO EM SUPERFÍCIES INCLINADAS E VERTICAIS</v>
          </cell>
          <cell r="E252" t="str">
            <v>M³</v>
          </cell>
          <cell r="F252">
            <v>30.72</v>
          </cell>
          <cell r="I252" t="str">
            <v>7.139</v>
          </cell>
          <cell r="J252" t="str">
            <v>CONCRETO PROJETADO VIA SECA FCK = 30 MPA APLICADO EM SUPERFÍCIES INCLINADAS E VERTICAIS</v>
          </cell>
        </row>
        <row r="253">
          <cell r="A253" t="str">
            <v>7.140</v>
          </cell>
          <cell r="B253">
            <v>3806410</v>
          </cell>
          <cell r="D253" t="str">
            <v>PLATAFORMA DE TRABALHO SUSPENSA SOB TABULEIRO DE PONTES COM TRELIÇAS METÁLICAS E TÁBUAS - UTILIZAÇÃO DE 100 VEZES - CONFECÇÃO, INSTALAÇÃO E RETIRADA</v>
          </cell>
          <cell r="E253" t="str">
            <v>M²</v>
          </cell>
          <cell r="F253">
            <v>300</v>
          </cell>
          <cell r="I253" t="str">
            <v>7.140</v>
          </cell>
          <cell r="J253" t="str">
            <v>PLATAFORMA DE TRABALHO SUSPENSA SOB TABULEIRO DE PONTES COM TRELIÇAS METÁLICAS E TÁBUAS - UTILIZAÇÃO DE 100 VEZES - CONFECÇÃO, INSTALAÇÃO E RETIRADA</v>
          </cell>
        </row>
        <row r="254">
          <cell r="A254" t="str">
            <v>7.141</v>
          </cell>
          <cell r="B254">
            <v>1608026</v>
          </cell>
          <cell r="D254" t="str">
            <v>PERFURAÇÃO EM CONCRETO COM COROA DIAMANTADA - D = 25 MM</v>
          </cell>
          <cell r="E254" t="str">
            <v>M</v>
          </cell>
          <cell r="F254">
            <v>19.2</v>
          </cell>
          <cell r="I254" t="str">
            <v>7.141</v>
          </cell>
          <cell r="J254" t="str">
            <v>PERFURAÇÃO EM CONCRETO COM COROA DIAMANTADA - D = 25 MM</v>
          </cell>
        </row>
        <row r="255">
          <cell r="A255" t="str">
            <v>7.142</v>
          </cell>
          <cell r="B255">
            <v>407819</v>
          </cell>
          <cell r="D255" t="str">
            <v>ARMAÇÃO EM AÇO CA-50 - FORNECIMENTO, PREPARO E COLOCAÇÃO</v>
          </cell>
          <cell r="E255" t="str">
            <v>KG</v>
          </cell>
          <cell r="F255">
            <v>4915.2</v>
          </cell>
          <cell r="I255" t="str">
            <v>7.142</v>
          </cell>
          <cell r="J255" t="str">
            <v>ARMAÇÃO EM AÇO CA-50 - FORNECIMENTO, PREPARO E COLOCAÇÃO</v>
          </cell>
        </row>
        <row r="256">
          <cell r="A256" t="str">
            <v>7.143</v>
          </cell>
          <cell r="B256" t="str">
            <v xml:space="preserve"> </v>
          </cell>
          <cell r="D256" t="str">
            <v>ACABAMENTO</v>
          </cell>
          <cell r="I256" t="str">
            <v>7.143</v>
          </cell>
          <cell r="J256" t="str">
            <v>ACABAMENTO</v>
          </cell>
        </row>
        <row r="257">
          <cell r="A257" t="str">
            <v>7.144</v>
          </cell>
          <cell r="B257">
            <v>4915672</v>
          </cell>
          <cell r="D257" t="str">
            <v>LIMPEZA DE PONTE</v>
          </cell>
          <cell r="E257" t="str">
            <v>M</v>
          </cell>
          <cell r="F257">
            <v>384</v>
          </cell>
          <cell r="I257" t="str">
            <v>7.144</v>
          </cell>
          <cell r="J257" t="str">
            <v>LIMPEZA DE PONTE</v>
          </cell>
        </row>
        <row r="258">
          <cell r="A258" t="str">
            <v>7.145</v>
          </cell>
          <cell r="B258">
            <v>4915723</v>
          </cell>
          <cell r="D258" t="str">
            <v>CAIAÇÃO MANUAL COM FIXADOR DE CAL</v>
          </cell>
          <cell r="E258" t="str">
            <v>M²</v>
          </cell>
          <cell r="F258">
            <v>80</v>
          </cell>
          <cell r="I258" t="str">
            <v>7.145</v>
          </cell>
          <cell r="J258" t="str">
            <v>CAIAÇÃO MANUAL COM FIXADOR DE CAL</v>
          </cell>
        </row>
        <row r="259">
          <cell r="J259" t="str">
            <v/>
          </cell>
        </row>
        <row r="260">
          <cell r="A260" t="str">
            <v>8.</v>
          </cell>
          <cell r="D260" t="str">
            <v>OBRAS COMPLEMENTARES</v>
          </cell>
          <cell r="I260" t="str">
            <v>8.</v>
          </cell>
          <cell r="J260" t="str">
            <v>OBRAS COMPLEMENTARES</v>
          </cell>
        </row>
        <row r="261">
          <cell r="A261" t="str">
            <v>8.1</v>
          </cell>
          <cell r="B261">
            <v>3713604</v>
          </cell>
          <cell r="D261" t="str">
            <v>DEFENSA SEMIMALEÁVEL SIMPLES - FORNECIMENTO E IMPLANTAÇÃO</v>
          </cell>
          <cell r="E261" t="str">
            <v>M</v>
          </cell>
          <cell r="F261">
            <v>436</v>
          </cell>
          <cell r="I261" t="str">
            <v>8.1</v>
          </cell>
          <cell r="J261" t="str">
            <v>DEFENSA SEMIMALEÁVEL SIMPLES - FORNECIMENTO E IMPLANTAÇÃO</v>
          </cell>
        </row>
        <row r="262">
          <cell r="A262" t="str">
            <v>8.2</v>
          </cell>
          <cell r="B262">
            <v>3713690</v>
          </cell>
          <cell r="D262" t="str">
            <v>TERMINAL DE ANCORAGEM DE DEFENSA METÁLICA EM BARREIRA NEW JERSEY - FORNECIMENTO E IMPLANTAÇÃO</v>
          </cell>
          <cell r="E262" t="str">
            <v>UN</v>
          </cell>
          <cell r="F262">
            <v>16</v>
          </cell>
          <cell r="I262" t="str">
            <v>8.2</v>
          </cell>
          <cell r="J262" t="str">
            <v>TERMINAL DE ANCORAGEM DE DEFENSA METÁLICA EM BARREIRA NEW JERSEY - FORNECIMENTO E IMPLANTAÇÃO</v>
          </cell>
        </row>
        <row r="263">
          <cell r="A263" t="str">
            <v>8.3</v>
          </cell>
          <cell r="B263">
            <v>3713605</v>
          </cell>
          <cell r="D263" t="str">
            <v>ANCORAGEM DE DEFENSA SEMIMALEÁVEL SIMPLES - FORNECIMENTO E IMPLANTAÇÃO</v>
          </cell>
          <cell r="E263" t="str">
            <v>M</v>
          </cell>
          <cell r="F263">
            <v>288</v>
          </cell>
          <cell r="I263" t="str">
            <v>8.3</v>
          </cell>
          <cell r="J263" t="str">
            <v>ANCORAGEM DE DEFENSA SEMIMALEÁVEL SIMPLES - FORNECIMENTO E IMPLANTAÇÃO</v>
          </cell>
        </row>
        <row r="264">
          <cell r="A264" t="str">
            <v>8.4</v>
          </cell>
          <cell r="B264">
            <v>1600966</v>
          </cell>
          <cell r="D264" t="str">
            <v>REMOÇÃO DE CERCA COM MOURÕES DE CONCRETO</v>
          </cell>
          <cell r="E264" t="str">
            <v>M</v>
          </cell>
          <cell r="F264">
            <v>13547</v>
          </cell>
          <cell r="I264" t="str">
            <v>8.4</v>
          </cell>
          <cell r="J264" t="str">
            <v>REMOÇÃO DE CERCA COM MOURÕES DE CONCRETO</v>
          </cell>
        </row>
        <row r="265">
          <cell r="A265" t="str">
            <v>8.5</v>
          </cell>
          <cell r="B265">
            <v>3713613</v>
          </cell>
          <cell r="D265" t="str">
            <v>CERCA COM 4 FIOS DE ARAME LISO GALVANIZADO E MOURÃO DE MADEIRA A CADA 2,5 M E ESTICADOR A CADA 50 M</v>
          </cell>
          <cell r="E265" t="str">
            <v>M</v>
          </cell>
          <cell r="F265">
            <v>13547</v>
          </cell>
          <cell r="I265" t="str">
            <v>8.5</v>
          </cell>
          <cell r="J265" t="str">
            <v>CERCA COM 4 FIOS DE ARAME LISO GALVANIZADO E MOURÃO DE MADEIRA A CADA 2,5 M E ESTICADOR A CADA 50 M</v>
          </cell>
        </row>
        <row r="266">
          <cell r="A266" t="str">
            <v>8.6</v>
          </cell>
          <cell r="B266">
            <v>3719529</v>
          </cell>
          <cell r="D266" t="str">
            <v>BARREIRA SIMPLES DE CONCRETO, ARMADA, PRÉ-MOLDADA (PERFIL NEW JERSEY) - L &gt; 3,00 M E H = 810 MM</v>
          </cell>
          <cell r="E266" t="str">
            <v>M</v>
          </cell>
          <cell r="F266">
            <v>21750</v>
          </cell>
          <cell r="I266" t="str">
            <v>8.6</v>
          </cell>
          <cell r="J266" t="str">
            <v>BARREIRA SIMPLES DE CONCRETO, ARMADA, PRÉ-MOLDADA (PERFIL NEW JERSEY) - L &gt; 3,00 M E H = 810 MM</v>
          </cell>
        </row>
        <row r="267">
          <cell r="J267" t="str">
            <v/>
          </cell>
        </row>
        <row r="268">
          <cell r="A268" t="str">
            <v>9.</v>
          </cell>
          <cell r="B268" t="str">
            <v xml:space="preserve"> </v>
          </cell>
          <cell r="D268" t="str">
            <v>SINALIZAÇÃO</v>
          </cell>
          <cell r="I268" t="str">
            <v>9.</v>
          </cell>
          <cell r="J268" t="str">
            <v>SINALIZAÇÃO</v>
          </cell>
        </row>
        <row r="269">
          <cell r="A269" t="str">
            <v>9.1</v>
          </cell>
          <cell r="B269" t="str">
            <v xml:space="preserve"> </v>
          </cell>
          <cell r="D269" t="str">
            <v>SINALIZAÇÃO HORIZONTAL</v>
          </cell>
          <cell r="I269" t="str">
            <v>9.1</v>
          </cell>
          <cell r="J269" t="str">
            <v>SINALIZAÇÃO HORIZONTAL</v>
          </cell>
        </row>
        <row r="270">
          <cell r="A270" t="str">
            <v>9.2</v>
          </cell>
          <cell r="B270">
            <v>5213401</v>
          </cell>
          <cell r="D270" t="str">
            <v>PINTURA DE FAIXA COM TINTA ACRÍLICA - ESPESSURA DE 0,6 MM</v>
          </cell>
          <cell r="E270" t="str">
            <v>M²</v>
          </cell>
          <cell r="F270">
            <v>23235.68</v>
          </cell>
          <cell r="I270" t="str">
            <v>9.2</v>
          </cell>
          <cell r="J270" t="str">
            <v>PINTURA DE FAIXA COM TINTA ACRÍLICA - ESPESSURA DE 0,6 MM</v>
          </cell>
        </row>
        <row r="271">
          <cell r="A271" t="str">
            <v>9.3</v>
          </cell>
          <cell r="B271">
            <v>5213405</v>
          </cell>
          <cell r="D271" t="str">
            <v>PINTURA DE SETAS E ZEBRADOS COM TINTA ACRÍLICA - ESPESSURA DE 0,6 MM</v>
          </cell>
          <cell r="E271" t="str">
            <v>M²</v>
          </cell>
          <cell r="F271">
            <v>1305.8499999999999</v>
          </cell>
          <cell r="I271" t="str">
            <v>9.3</v>
          </cell>
          <cell r="J271" t="str">
            <v>PINTURA DE SETAS E ZEBRADOS COM TINTA ACRÍLICA - ESPESSURA DE 0,6 MM</v>
          </cell>
        </row>
        <row r="272">
          <cell r="A272" t="str">
            <v>9.4</v>
          </cell>
          <cell r="B272">
            <v>5219627</v>
          </cell>
          <cell r="D272" t="str">
            <v>TACHA REFLETIVA EM RESINA SINTÉTICA - MONODIRECIONAL TIPO I - COM UM PINO - FORNECIMENTO E COLOCAÇÃO</v>
          </cell>
          <cell r="E272" t="str">
            <v>UN</v>
          </cell>
          <cell r="F272">
            <v>13506</v>
          </cell>
          <cell r="I272" t="str">
            <v>9.4</v>
          </cell>
          <cell r="J272" t="str">
            <v>TACHA REFLETIVA EM RESINA SINTÉTICA - MONODIRECIONAL TIPO I - COM UM PINO - FORNECIMENTO E COLOCAÇÃO</v>
          </cell>
        </row>
        <row r="273">
          <cell r="A273" t="str">
            <v>9.5</v>
          </cell>
          <cell r="B273">
            <v>5219619</v>
          </cell>
          <cell r="D273" t="str">
            <v>TACHA REFLETIVA EM RESINA SINTÉTICA - BIDIRECIONAL TIPO I - COM UM PINO - FORNECIMENTO E COLOCAÇÃO</v>
          </cell>
          <cell r="E273" t="str">
            <v>UN</v>
          </cell>
          <cell r="F273">
            <v>414</v>
          </cell>
          <cell r="I273" t="str">
            <v>9.5</v>
          </cell>
          <cell r="J273" t="str">
            <v>TACHA REFLETIVA EM RESINA SINTÉTICA - BIDIRECIONAL TIPO I - COM UM PINO - FORNECIMENTO E COLOCAÇÃO</v>
          </cell>
        </row>
        <row r="274">
          <cell r="A274" t="str">
            <v>9.6</v>
          </cell>
          <cell r="B274" t="str">
            <v xml:space="preserve"> </v>
          </cell>
          <cell r="D274" t="str">
            <v>SINALIZAÇÃO VERTICAL</v>
          </cell>
          <cell r="I274" t="str">
            <v>9.6</v>
          </cell>
          <cell r="J274" t="str">
            <v>SINALIZAÇÃO VERTICAL</v>
          </cell>
        </row>
        <row r="275">
          <cell r="A275" t="str">
            <v>9.7</v>
          </cell>
          <cell r="B275">
            <v>5213450</v>
          </cell>
          <cell r="D275" t="str">
            <v>PLACA DE REGULAMENTAÇÃO EM AÇO, R2 LADO 1,00 M - PELÍCULA RETRORREFLETIVA TIPO I + SI - FORNECIMENTO E IMPLANTAÇÃO</v>
          </cell>
          <cell r="E275" t="str">
            <v>UN</v>
          </cell>
          <cell r="F275">
            <v>20</v>
          </cell>
          <cell r="I275" t="str">
            <v>9.7</v>
          </cell>
          <cell r="J275" t="str">
            <v>PLACA DE REGULAMENTAÇÃO EM AÇO, R2 LADO 1,00 M - PELÍCULA RETRORREFLETIVA TIPO I + SI - FORNECIMENTO E IMPLANTAÇÃO</v>
          </cell>
        </row>
        <row r="276">
          <cell r="A276" t="str">
            <v>9.8</v>
          </cell>
          <cell r="B276">
            <v>5213442</v>
          </cell>
          <cell r="D276" t="str">
            <v>PLACA DE REGULAMENTAÇÃO EM AÇO D = 1,00 M - PELÍCULA RETRORREFLETIVA TIPO I + SI - FORNECIMENTO E IMPLANTAÇÃO</v>
          </cell>
          <cell r="E276" t="str">
            <v>UN</v>
          </cell>
          <cell r="F276">
            <v>13</v>
          </cell>
          <cell r="I276" t="str">
            <v>9.8</v>
          </cell>
          <cell r="J276" t="str">
            <v>PLACA DE REGULAMENTAÇÃO EM AÇO D = 1,00 M - PELÍCULA RETRORREFLETIVA TIPO I + SI - FORNECIMENTO E IMPLANTAÇÃO</v>
          </cell>
        </row>
        <row r="277">
          <cell r="A277" t="str">
            <v>9.9</v>
          </cell>
          <cell r="B277">
            <v>5213466</v>
          </cell>
          <cell r="D277" t="str">
            <v>PLACA DE ADVERTÊNCIA EM AÇO, LADO DE 1,00 M - PELÍCULA RETRORREFLETIVA TIPO I + SI - FORNECIMENTO E IMPLANTAÇÃO</v>
          </cell>
          <cell r="E277" t="str">
            <v>UN</v>
          </cell>
          <cell r="F277">
            <v>4</v>
          </cell>
          <cell r="I277" t="str">
            <v>9.9</v>
          </cell>
          <cell r="J277" t="str">
            <v>PLACA DE ADVERTÊNCIA EM AÇO, LADO DE 1,00 M - PELÍCULA RETRORREFLETIVA TIPO I + SI - FORNECIMENTO E IMPLANTAÇÃO</v>
          </cell>
        </row>
        <row r="278">
          <cell r="A278" t="str">
            <v>9.10</v>
          </cell>
          <cell r="B278">
            <v>5213472</v>
          </cell>
          <cell r="D278" t="str">
            <v>PLACA DE MARCO QUILOMÉTRICO EM AÇO - 0,60 X 0,865 M - PELÍCULA RETRORREFLETIVA TIPO I + I - FORNECIMENTO E IMPLANTAÇÃO</v>
          </cell>
          <cell r="E278" t="str">
            <v>UN</v>
          </cell>
          <cell r="F278">
            <v>119</v>
          </cell>
          <cell r="I278" t="str">
            <v>9.10</v>
          </cell>
          <cell r="J278" t="str">
            <v>PLACA DE MARCO QUILOMÉTRICO EM AÇO - 0,60 X 0,865 M - PELÍCULA RETRORREFLETIVA TIPO I + I - FORNECIMENTO E IMPLANTAÇÃO</v>
          </cell>
        </row>
        <row r="279">
          <cell r="A279" t="str">
            <v>9.11</v>
          </cell>
          <cell r="B279">
            <v>5213476</v>
          </cell>
          <cell r="D279" t="str">
            <v>PLACA DELINEADOR EM AÇO - 0,50 X 0,60 M - PELÍCULA RETRORREFLETIVA TIPO I + IV - FORNECIMENTO E IMPLANTAÇÃO</v>
          </cell>
          <cell r="E279" t="str">
            <v>UN</v>
          </cell>
          <cell r="F279">
            <v>27</v>
          </cell>
          <cell r="I279" t="str">
            <v>9.11</v>
          </cell>
          <cell r="J279" t="str">
            <v>PLACA DELINEADOR EM AÇO - 0,50 X 0,60 M - PELÍCULA RETRORREFLETIVA TIPO I + IV - FORNECIMENTO E IMPLANTAÇÃO</v>
          </cell>
        </row>
        <row r="280">
          <cell r="A280" t="str">
            <v>9.12</v>
          </cell>
          <cell r="B280">
            <v>5213570</v>
          </cell>
          <cell r="D280" t="str">
            <v>PLACA EM AÇO - PELÍCULA I + I - FORNECIMENTO E IMPLANTAÇÃO</v>
          </cell>
          <cell r="E280" t="str">
            <v>M²</v>
          </cell>
          <cell r="F280">
            <v>6.56</v>
          </cell>
          <cell r="I280" t="str">
            <v>9.12</v>
          </cell>
          <cell r="J280" t="str">
            <v>PLACA EM AÇO - PELÍCULA I + I - FORNECIMENTO E IMPLANTAÇÃO</v>
          </cell>
        </row>
        <row r="281">
          <cell r="A281" t="str">
            <v>9.13</v>
          </cell>
          <cell r="B281">
            <v>5213571</v>
          </cell>
          <cell r="D281" t="str">
            <v>PLACA EM AÇO - PELÍCULA I + III - FORNECIMENTO E IMPLANTAÇÃO</v>
          </cell>
          <cell r="E281" t="str">
            <v>M²</v>
          </cell>
          <cell r="F281">
            <v>186.48</v>
          </cell>
          <cell r="I281" t="str">
            <v>9.13</v>
          </cell>
          <cell r="J281" t="str">
            <v>PLACA EM AÇO - PELÍCULA I + III - FORNECIMENTO E IMPLANTAÇÃO</v>
          </cell>
        </row>
        <row r="282">
          <cell r="A282" t="str">
            <v>9.14</v>
          </cell>
          <cell r="B282" t="str">
            <v>CP0006</v>
          </cell>
          <cell r="D282" t="str">
            <v>PLACA EM AÇO - PELÍCULA I + III - FORNECIMENTO E IMPLANTAÇÃO</v>
          </cell>
          <cell r="E282" t="str">
            <v>M²</v>
          </cell>
          <cell r="F282">
            <v>51.72</v>
          </cell>
          <cell r="I282" t="str">
            <v>9.14</v>
          </cell>
          <cell r="J282" t="str">
            <v>PLACA EM AÇO - PELÍCULA I + III - FORNECIMENTO E IMPLANTAÇÃO</v>
          </cell>
        </row>
        <row r="283">
          <cell r="A283" t="str">
            <v>9.15</v>
          </cell>
          <cell r="B283">
            <v>5216111</v>
          </cell>
          <cell r="D283" t="str">
            <v>SUPORTE PARA PLACA DE SINALIZAÇÃO EM MADEIRA DE LEI TRATADA 8 X 8 CM - FORNECIMENTO E IMPLANTAÇÃO</v>
          </cell>
          <cell r="E283" t="str">
            <v>UN</v>
          </cell>
          <cell r="F283">
            <v>287</v>
          </cell>
          <cell r="I283" t="str">
            <v>9.15</v>
          </cell>
          <cell r="J283" t="str">
            <v>SUPORTE PARA PLACA DE SINALIZAÇÃO EM MADEIRA DE LEI TRATADA 8 X 8 CM - FORNECIMENTO E IMPLANTAÇÃO</v>
          </cell>
        </row>
        <row r="284">
          <cell r="A284" t="str">
            <v>9.16</v>
          </cell>
          <cell r="B284">
            <v>5213630</v>
          </cell>
          <cell r="D284" t="str">
            <v>SEMIPÓRTICO METÁLICO COM VÃO DE 8,3 M, VENTO DE 35 M/S E ÁREA DE EXPOSIÇÃO DE ATÉ 12,45 M² - FORNECIMENTO E IMPLANTAÇÃO - AREIA E BRITA COMERCIAIS</v>
          </cell>
          <cell r="E284" t="str">
            <v>UN</v>
          </cell>
          <cell r="F284">
            <v>2</v>
          </cell>
          <cell r="I284" t="str">
            <v>9.16</v>
          </cell>
          <cell r="J284" t="str">
            <v>SEMIPÓRTICO METÁLICO COM VÃO DE 8,3 M, VENTO DE 35 M/S E ÁREA DE EXPOSIÇÃO DE ATÉ 12,45 M² - FORNECIMENTO E IMPLANTAÇÃO - AREIA E BRITA COMERCIAIS</v>
          </cell>
        </row>
        <row r="285">
          <cell r="A285" t="str">
            <v>9.17</v>
          </cell>
          <cell r="B285" t="str">
            <v xml:space="preserve"> </v>
          </cell>
          <cell r="D285" t="str">
            <v>SINALIZAÇÃO DE OBRAS</v>
          </cell>
          <cell r="I285" t="str">
            <v>9.17</v>
          </cell>
          <cell r="J285" t="str">
            <v>SINALIZAÇÃO DE OBRAS</v>
          </cell>
        </row>
        <row r="286">
          <cell r="A286" t="str">
            <v>9.18</v>
          </cell>
          <cell r="B286" t="str">
            <v>CP0008</v>
          </cell>
          <cell r="D286" t="str">
            <v>PLACA DE REGULAMENTAÇÃO PARA SINALIZAÇÃO DE OBRAS MONTADA EM SUPORTE METÁLICO MÓVEL - D = 1,00 M - UTILIZAÇÃO DE 600 CICLOS - FORNECIMENTO, 01 IMPLANTAÇÃO E 01 RETIRADA DIÁRIA</v>
          </cell>
          <cell r="E286" t="str">
            <v>UN.DIA</v>
          </cell>
          <cell r="F286">
            <v>7200</v>
          </cell>
          <cell r="I286" t="str">
            <v>9.18</v>
          </cell>
          <cell r="J286" t="str">
            <v>PLACA DE REGULAMENTAÇÃO PARA SINALIZAÇÃO DE OBRAS MONTADA EM SUPORTE METÁLICO MÓVEL - D = 1,00 M - UTILIZAÇÃO DE 600 CICLOS - FORNECIMENTO, 01 IMPLANTAÇÃO E 01 RETIRADA DIÁRIA</v>
          </cell>
        </row>
        <row r="287">
          <cell r="A287" t="str">
            <v>9.19</v>
          </cell>
          <cell r="B287" t="str">
            <v>CP0007</v>
          </cell>
          <cell r="D287" t="str">
            <v>PLACA DE ADVERTÊNCIA PARA SINALIZAÇÃO DE OBRAS MONTADA EM SUPORTE METÁLICO MÓVEL, LADO 1,00 M - UTILIZAÇÃO DE 600 CICLOS - FORNECIMENTO, 01 IMPLANTAÇÃO E 01 RETIRADA DIÁRIA</v>
          </cell>
          <cell r="E287" t="str">
            <v>UN.DIA</v>
          </cell>
          <cell r="F287">
            <v>7200</v>
          </cell>
          <cell r="I287" t="str">
            <v>9.19</v>
          </cell>
          <cell r="J287" t="str">
            <v>PLACA DE ADVERTÊNCIA PARA SINALIZAÇÃO DE OBRAS MONTADA EM SUPORTE METÁLICO MÓVEL, LADO 1,00 M - UTILIZAÇÃO DE 600 CICLOS - FORNECIMENTO, 01 IMPLANTAÇÃO E 01 RETIRADA DIÁRIA</v>
          </cell>
        </row>
        <row r="288">
          <cell r="A288" t="str">
            <v>9.20</v>
          </cell>
          <cell r="B288" t="str">
            <v>CP0009</v>
          </cell>
          <cell r="D288" t="str">
            <v>PLACA PARA SINALIZAÇÃO DE OBRAS MONTADA EM CAVALETE METÁLICO - 1,25 X 0,40 M - UTILIZAÇÃO DE 600 CICLOS - FORNECIMENTO, 01 IMPLANTAÇÃO E 01 RETIRADA DIÁRIA</v>
          </cell>
          <cell r="E288" t="str">
            <v>UN.DIA</v>
          </cell>
          <cell r="F288">
            <v>8160</v>
          </cell>
          <cell r="I288" t="str">
            <v>9.20</v>
          </cell>
          <cell r="J288" t="str">
            <v>PLACA PARA SINALIZAÇÃO DE OBRAS MONTADA EM CAVALETE METÁLICO - 1,25 X 0,40 M - UTILIZAÇÃO DE 600 CICLOS - FORNECIMENTO, 01 IMPLANTAÇÃO E 01 RETIRADA DIÁRIA</v>
          </cell>
        </row>
        <row r="289">
          <cell r="A289" t="str">
            <v>9.21</v>
          </cell>
          <cell r="B289" t="str">
            <v>CP0011</v>
          </cell>
          <cell r="D289" t="str">
            <v>PLACA PARA SINALIZAÇÃO DE OBRAS MONTADA EM CAVALETE METÁLICO - 1,50 X 1,00 M - UTILIZAÇÃO DE 600 CICLOS - FORNECIMENTO, 01 IMPLANTAÇÃO E 01 RETIRADA DIÁRIA</v>
          </cell>
          <cell r="E289" t="str">
            <v>UN.DIA</v>
          </cell>
          <cell r="F289">
            <v>10500</v>
          </cell>
          <cell r="I289" t="str">
            <v>9.21</v>
          </cell>
          <cell r="J289" t="str">
            <v>PLACA PARA SINALIZAÇÃO DE OBRAS MONTADA EM CAVALETE METÁLICO - 1,50 X 1,00 M - UTILIZAÇÃO DE 600 CICLOS - FORNECIMENTO, 01 IMPLANTAÇÃO E 01 RETIRADA DIÁRIA</v>
          </cell>
        </row>
        <row r="290">
          <cell r="A290" t="str">
            <v>9.22</v>
          </cell>
          <cell r="B290">
            <v>5213848</v>
          </cell>
          <cell r="D290" t="str">
            <v>LUZ DE ADVERTÊNCIA E BATERIA PARA DISPOSITIVOS DE SINALIZAÇÃO - UTILIZAÇÃO DE 200 CICLOS - FORNECIMENTO, 01 IMPLANTAÇÃO E 01 RETIRADA DIÁRIA</v>
          </cell>
          <cell r="E290" t="str">
            <v>UN.DIA</v>
          </cell>
          <cell r="F290">
            <v>2400</v>
          </cell>
          <cell r="I290" t="str">
            <v>9.22</v>
          </cell>
          <cell r="J290" t="str">
            <v>LUZ DE ADVERTÊNCIA E BATERIA PARA DISPOSITIVOS DE SINALIZAÇÃO - UTILIZAÇÃO DE 200 CICLOS - FORNECIMENTO, 01 IMPLANTAÇÃO E 01 RETIRADA DIÁRIA</v>
          </cell>
        </row>
        <row r="291">
          <cell r="A291" t="str">
            <v>9.23</v>
          </cell>
          <cell r="B291">
            <v>5213383</v>
          </cell>
          <cell r="D291" t="str">
            <v>CAVALETE EM POLIETILENO ZEBRADO COM FAIXA REFLETIVA - H = 1,00 M - UTILIZAÇÃO DE 600 CICLOS - FORNECIMENTO, 01 IMPLANTAÇÃO E 01 RETIRADA DIÁRIA</v>
          </cell>
          <cell r="E291" t="str">
            <v>UN.DIA</v>
          </cell>
          <cell r="F291">
            <v>33060</v>
          </cell>
          <cell r="I291" t="str">
            <v>9.23</v>
          </cell>
          <cell r="J291" t="str">
            <v>CAVALETE EM POLIETILENO ZEBRADO COM FAIXA REFLETIVA - H = 1,00 M - UTILIZAÇÃO DE 600 CICLOS - FORNECIMENTO, 01 IMPLANTAÇÃO E 01 RETIRADA DIÁRIA</v>
          </cell>
        </row>
        <row r="292">
          <cell r="A292" t="str">
            <v>9.24</v>
          </cell>
          <cell r="B292">
            <v>5213345</v>
          </cell>
          <cell r="D292" t="str">
            <v>BARREIRA DE SINALIZAÇÃO TIPO II DE DIRECIONAMENTO OU BLOQUEIO - UTILIZAÇÃO DE 150 CICLOS - FORNECIMENTO, 01 IMPLANTAÇÃO E 01 RETIRADA DIÁRIA</v>
          </cell>
          <cell r="E292" t="str">
            <v>UN.DIA</v>
          </cell>
          <cell r="F292">
            <v>10900</v>
          </cell>
          <cell r="I292" t="str">
            <v>9.24</v>
          </cell>
          <cell r="J292" t="str">
            <v>BARREIRA DE SINALIZAÇÃO TIPO II DE DIRECIONAMENTO OU BLOQUEIO - UTILIZAÇÃO DE 150 CICLOS - FORNECIMENTO, 01 IMPLANTAÇÃO E 01 RETIRADA DIÁRIA</v>
          </cell>
        </row>
        <row r="293">
          <cell r="A293" t="str">
            <v>9.25</v>
          </cell>
          <cell r="B293">
            <v>5213835</v>
          </cell>
          <cell r="D293" t="str">
            <v>CONE PLÁSTICO PARA CANALIZAÇÃO DE TRÂNSITO - UTILIZAÇÃO DE 150 CICLOS - FORNECIMENTO, 01 IMPLANTAÇÃO E 01 RETIRADA DIÁRIA</v>
          </cell>
          <cell r="E293" t="str">
            <v>UN.DIA</v>
          </cell>
          <cell r="F293">
            <v>12000</v>
          </cell>
          <cell r="I293" t="str">
            <v>9.25</v>
          </cell>
          <cell r="J293" t="str">
            <v>CONE PLÁSTICO PARA CANALIZAÇÃO DE TRÂNSITO - UTILIZAÇÃO DE 150 CICLOS - FORNECIMENTO, 01 IMPLANTAÇÃO E 01 RETIRADA DIÁRIA</v>
          </cell>
        </row>
        <row r="294">
          <cell r="A294" t="str">
            <v>9.26</v>
          </cell>
          <cell r="B294">
            <v>5213850</v>
          </cell>
          <cell r="D294" t="str">
            <v>OPERAÇÃO DE SINALIZAÇÃO POR BANDEIROLA DE TECIDO OU COM PLACA METÁLICA</v>
          </cell>
          <cell r="E294" t="str">
            <v>H</v>
          </cell>
          <cell r="F294">
            <v>14599.2</v>
          </cell>
          <cell r="I294" t="str">
            <v>9.26</v>
          </cell>
          <cell r="J294" t="str">
            <v>OPERAÇÃO DE SINALIZAÇÃO POR BANDEIROLA DE TECIDO OU COM PLACA METÁLICA</v>
          </cell>
        </row>
        <row r="295">
          <cell r="A295" t="str">
            <v>9.27</v>
          </cell>
          <cell r="B295">
            <v>5216111</v>
          </cell>
          <cell r="D295" t="str">
            <v>SUPORTE PARA PLACA DE SINALIZAÇÃO EM MADEIRA DE LEI TRATADA 8 X 8 CM - FORNECIMENTO E IMPLANTAÇÃO</v>
          </cell>
          <cell r="E295" t="str">
            <v>UN</v>
          </cell>
          <cell r="F295">
            <v>21</v>
          </cell>
          <cell r="I295" t="str">
            <v>9.27</v>
          </cell>
          <cell r="J295" t="str">
            <v>SUPORTE PARA PLACA DE SINALIZAÇÃO EM MADEIRA DE LEI TRATADA 8 X 8 CM - FORNECIMENTO E IMPLANTAÇÃO</v>
          </cell>
        </row>
        <row r="296">
          <cell r="J296" t="str">
            <v/>
          </cell>
        </row>
        <row r="297">
          <cell r="A297" t="str">
            <v>10.</v>
          </cell>
          <cell r="D297" t="str">
            <v>ILUMINAÇÃO PÚBLICA</v>
          </cell>
          <cell r="I297" t="str">
            <v>10.</v>
          </cell>
          <cell r="J297" t="str">
            <v>ILUMINAÇÃO PÚBLICA</v>
          </cell>
        </row>
        <row r="298">
          <cell r="A298" t="str">
            <v>10.1</v>
          </cell>
          <cell r="B298" t="str">
            <v>CP0023</v>
          </cell>
          <cell r="D298" t="str">
            <v>LUMINÁRIA LED PARA ILUMINAÇÃO PÚBLICA, 181W ATÉ 239W - FORNECIMENTO E INSTALAÇÃO</v>
          </cell>
          <cell r="E298" t="str">
            <v>UN</v>
          </cell>
          <cell r="F298">
            <v>31</v>
          </cell>
          <cell r="I298" t="str">
            <v>10.1</v>
          </cell>
          <cell r="J298" t="str">
            <v>LUMINÁRIA LED PARA ILUMINAÇÃO PÚBLICA, 181W ATÉ 239W - FORNECIMENTO E INSTALAÇÃO</v>
          </cell>
        </row>
        <row r="299">
          <cell r="A299" t="str">
            <v>10.2</v>
          </cell>
          <cell r="B299" t="str">
            <v>CP0024</v>
          </cell>
          <cell r="D299" t="str">
            <v>POSTE DE AÇO CÔNICO CONTÍNUO CURVO SIMPLES, FLANGEADO, H=9M, INCLUSIVE LUMINÁRIAS, SEM LÂMPADAS</v>
          </cell>
          <cell r="E299" t="str">
            <v>UN</v>
          </cell>
          <cell r="F299">
            <v>23</v>
          </cell>
          <cell r="I299" t="str">
            <v>10.2</v>
          </cell>
          <cell r="J299" t="str">
            <v>POSTE DE AÇO CÔNICO CONTÍNUO CURVO SIMPLES, FLANGEADO, H=9M, INCLUSIVE LUMINÁRIAS, SEM LÂMPADAS</v>
          </cell>
        </row>
        <row r="300">
          <cell r="A300" t="str">
            <v>10.3</v>
          </cell>
          <cell r="B300" t="str">
            <v>CP0025</v>
          </cell>
          <cell r="D300" t="str">
            <v>POSTE DE AÇO CÔNICO CONTÍNUO, CURVO DUPLO, FLANGEADO, H=9M, INCLUSIVE LUMINÁRIAS, SEM LÂMPADAS</v>
          </cell>
          <cell r="E300" t="str">
            <v>UN</v>
          </cell>
          <cell r="F300">
            <v>4</v>
          </cell>
          <cell r="I300" t="str">
            <v>10.3</v>
          </cell>
          <cell r="J300" t="str">
            <v>POSTE DE AÇO CÔNICO CONTÍNUO, CURVO DUPLO, FLANGEADO, H=9M, INCLUSIVE LUMINÁRIAS, SEM LÂMPADAS</v>
          </cell>
        </row>
        <row r="301">
          <cell r="A301" t="str">
            <v>10.4</v>
          </cell>
          <cell r="B301" t="str">
            <v>CP0026</v>
          </cell>
          <cell r="D301" t="str">
            <v>CABO MULTIPOLAR DE COBRE, FLEXÍVEL, CLASSE 4 OU 5, ISOLAÇÃO EM HEPR, COBERTURA EM PVC-ST2, ANTICHAMA BWF-B, 0,6/1 KV, 3 CONDUTORES DE 1,5 MM2 - FORNECIMENTO E INSTALAÇÃO</v>
          </cell>
          <cell r="E301" t="str">
            <v>UN</v>
          </cell>
          <cell r="F301">
            <v>124</v>
          </cell>
          <cell r="I301" t="str">
            <v>10.4</v>
          </cell>
          <cell r="J301" t="str">
            <v>CABO MULTIPOLAR DE COBRE, FLEXÍVEL, CLASSE 4 OU 5, ISOLAÇÃO EM HEPR, COBERTURA EM PVC-ST2, ANTICHAMA BWF-B, 0,6/1 KV, 3 CONDUTORES DE 1,5 MM2 - FORNECIMENTO E INSTALAÇÃO</v>
          </cell>
        </row>
        <row r="302">
          <cell r="A302" t="str">
            <v>10.5</v>
          </cell>
          <cell r="B302" t="str">
            <v>CP0027</v>
          </cell>
          <cell r="D302" t="str">
            <v>CABO MULTIPOLAR DE COBRE, FLEXIVEL, CLASSE 4 OU 5, ISOLACAO EM HEPR, COBERTURA EM PVC-ST2, ANTICHAMA BWF-B, 0,6/1 KV, 3 CONDUTORES DE 1,5 MM2 - FORNECIMENTO E INSTALAÇÃO</v>
          </cell>
          <cell r="E302" t="str">
            <v>M</v>
          </cell>
          <cell r="F302">
            <v>644.91999999999996</v>
          </cell>
          <cell r="I302" t="str">
            <v>10.5</v>
          </cell>
          <cell r="J302" t="str">
            <v>CABO MULTIPOLAR DE COBRE, FLEXIVEL, CLASSE 4 OU 5, ISOLACAO EM HEPR, COBERTURA EM PVC-ST2, ANTICHAMA BWF-B, 0,6/1 KV, 3 CONDUTORES DE 1,5 MM2 - FORNECIMENTO E INSTALAÇÃO</v>
          </cell>
        </row>
        <row r="303">
          <cell r="A303" t="str">
            <v>10.6</v>
          </cell>
          <cell r="B303" t="str">
            <v>CP0028</v>
          </cell>
          <cell r="D303" t="str">
            <v>ARMAÇÃO SECUNDÁRIA, COM 1 ESTRIBO E 1 ISOLADOR - FORNECIMENTO E INSTALAÇÃO</v>
          </cell>
          <cell r="E303" t="str">
            <v>UN</v>
          </cell>
          <cell r="F303">
            <v>30</v>
          </cell>
          <cell r="I303" t="str">
            <v>10.6</v>
          </cell>
          <cell r="J303" t="str">
            <v>ARMAÇÃO SECUNDÁRIA, COM 1 ESTRIBO E 1 ISOLADOR - FORNECIMENTO E INSTALAÇÃO</v>
          </cell>
        </row>
        <row r="304">
          <cell r="A304" t="str">
            <v>10.7</v>
          </cell>
          <cell r="B304" t="str">
            <v>CP0029</v>
          </cell>
          <cell r="D304" t="str">
            <v xml:space="preserve">ALÇA PREFORMADA DE DISTRIBUIÇÃO, EM AÇO GALVANIZADO, AWG2 - FORNECIMENTO E INSTALAÇÃO	</v>
          </cell>
          <cell r="E304" t="str">
            <v>UN</v>
          </cell>
          <cell r="F304">
            <v>58</v>
          </cell>
          <cell r="I304" t="str">
            <v>10.7</v>
          </cell>
          <cell r="J304" t="str">
            <v xml:space="preserve">ALÇA PREFORMADA DE DISTRIBUIÇÃO, EM AÇO GALVANIZADO, AWG2 - FORNECIMENTO E INSTALAÇÃO	</v>
          </cell>
        </row>
        <row r="305">
          <cell r="A305" t="str">
            <v>10.8</v>
          </cell>
          <cell r="B305" t="str">
            <v>CP0030</v>
          </cell>
          <cell r="D305" t="str">
            <v>CONECTOR PERFURANTE PARA REDES AÉREAS DE DISTRIBUIÇÃO</v>
          </cell>
          <cell r="E305" t="str">
            <v>UN</v>
          </cell>
          <cell r="F305">
            <v>93</v>
          </cell>
          <cell r="I305" t="str">
            <v>10.8</v>
          </cell>
          <cell r="J305" t="str">
            <v>CONECTOR PERFURANTE PARA REDES AÉREAS DE DISTRIBUIÇÃO</v>
          </cell>
        </row>
        <row r="306">
          <cell r="A306" t="str">
            <v>10.9</v>
          </cell>
          <cell r="B306" t="str">
            <v>CP0031</v>
          </cell>
          <cell r="D306" t="str">
            <v>SUBESTAÇÃO AÉREA DE MÉDIA TENSÃO 30 KVA COM MEDIDOR PADRÃO DE DISTRIBUIÇÃO - FORNECIMENTO E INSTALAÇÃO</v>
          </cell>
          <cell r="E306" t="str">
            <v>UN</v>
          </cell>
          <cell r="F306">
            <v>1</v>
          </cell>
          <cell r="I306" t="str">
            <v>10.9</v>
          </cell>
          <cell r="J306" t="str">
            <v>SUBESTAÇÃO AÉREA DE MÉDIA TENSÃO 30 KVA COM MEDIDOR PADRÃO DE DISTRIBUIÇÃO - FORNECIMENTO E INSTALAÇÃO</v>
          </cell>
        </row>
        <row r="307">
          <cell r="A307" t="str">
            <v>10.10</v>
          </cell>
          <cell r="B307" t="str">
            <v>CP0032</v>
          </cell>
          <cell r="D307" t="str">
            <v>REMOÇÃO DE CABOS ELÉTRICOS COM SEÇÃO DE 16MM², FORMA MANUAL, SEM REAPROVEITAMENTO</v>
          </cell>
          <cell r="E307" t="str">
            <v>M</v>
          </cell>
          <cell r="F307">
            <v>77.67</v>
          </cell>
          <cell r="I307" t="str">
            <v>10.10</v>
          </cell>
          <cell r="J307" t="str">
            <v>REMOÇÃO DE CABOS ELÉTRICOS COM SEÇÃO DE 16MM², FORMA MANUAL, SEM REAPROVEITAMENTO</v>
          </cell>
        </row>
        <row r="308">
          <cell r="A308" t="str">
            <v>10.11</v>
          </cell>
          <cell r="B308" t="str">
            <v>CP0033</v>
          </cell>
          <cell r="D308" t="str">
            <v>REMOÇÃO DE POSTE DE CONCRETO ARMADO CIRCULAR L=9M</v>
          </cell>
          <cell r="E308" t="str">
            <v>UN</v>
          </cell>
          <cell r="F308">
            <v>5</v>
          </cell>
          <cell r="I308" t="str">
            <v>10.11</v>
          </cell>
          <cell r="J308" t="str">
            <v>REMOÇÃO DE POSTE DE CONCRETO ARMADO CIRCULAR L=9M</v>
          </cell>
        </row>
        <row r="309">
          <cell r="A309" t="str">
            <v>10.12</v>
          </cell>
          <cell r="B309" t="str">
            <v>CP0034</v>
          </cell>
          <cell r="D309" t="str">
            <v>HASTE DE ATERRAMENTO Ø=5/8", COM 3M - FORN E INST.</v>
          </cell>
          <cell r="E309" t="str">
            <v>UN</v>
          </cell>
          <cell r="F309">
            <v>27</v>
          </cell>
          <cell r="I309" t="str">
            <v>10.12</v>
          </cell>
          <cell r="J309" t="str">
            <v>HASTE DE ATERRAMENTO Ø=5/8", COM 3M - FORN E INST.</v>
          </cell>
        </row>
        <row r="310">
          <cell r="A310" t="str">
            <v>10.13</v>
          </cell>
          <cell r="B310" t="str">
            <v>CP0035</v>
          </cell>
          <cell r="D310" t="str">
            <v>CONECTOR GRAMPO METÁLICO TIPO OLHAL PARA SPDA, PARA HASTE DE ATERRAMENTO DE 5/8"</v>
          </cell>
          <cell r="E310" t="str">
            <v>UN</v>
          </cell>
          <cell r="F310">
            <v>27</v>
          </cell>
          <cell r="I310" t="str">
            <v>10.13</v>
          </cell>
          <cell r="J310" t="str">
            <v>CONECTOR GRAMPO METÁLICO TIPO OLHAL PARA SPDA, PARA HASTE DE ATERRAMENTO DE 5/8"</v>
          </cell>
        </row>
        <row r="311">
          <cell r="A311" t="str">
            <v>10.14</v>
          </cell>
          <cell r="B311" t="str">
            <v>CP0036</v>
          </cell>
          <cell r="D311" t="str">
            <v>CAIXA DE INSPEÇÃO PARA ATERRAMENTO E PARA RAIOS EM POLIPROPILENO, Ø= 300MM X ALTURA= 400MM (INCLUÍDA TAMPA SEM ESCOTILHA) - FORN. E INST.</v>
          </cell>
          <cell r="E311" t="str">
            <v>UN</v>
          </cell>
          <cell r="F311">
            <v>27</v>
          </cell>
          <cell r="I311" t="str">
            <v>10.14</v>
          </cell>
          <cell r="J311" t="str">
            <v>CAIXA DE INSPEÇÃO PARA ATERRAMENTO E PARA RAIOS EM POLIPROPILENO, Ø= 300MM X ALTURA= 400MM (INCLUÍDA TAMPA SEM ESCOTILHA) - FORN. E INST.</v>
          </cell>
        </row>
        <row r="312">
          <cell r="A312" t="str">
            <v>10.15</v>
          </cell>
          <cell r="B312" t="str">
            <v>CP0037</v>
          </cell>
          <cell r="D312" t="str">
            <v>CABO DE COBRE NU 35MM² MEIO- DURO - FORN. E INST.</v>
          </cell>
          <cell r="E312" t="str">
            <v>M</v>
          </cell>
          <cell r="F312">
            <v>40.5</v>
          </cell>
          <cell r="I312" t="str">
            <v>10.15</v>
          </cell>
          <cell r="J312" t="str">
            <v>CABO DE COBRE NU 35MM² MEIO- DURO - FORN. E INST.</v>
          </cell>
        </row>
        <row r="313">
          <cell r="A313" t="str">
            <v>10.16</v>
          </cell>
          <cell r="B313" t="str">
            <v>CP0038</v>
          </cell>
          <cell r="D313" t="str">
            <v>DISPOSITIVO DPS CLASSE II, 1 POLO, TENSÃO MÁXIMA</v>
          </cell>
          <cell r="E313" t="str">
            <v>UN</v>
          </cell>
          <cell r="F313">
            <v>1</v>
          </cell>
          <cell r="I313" t="str">
            <v>10.16</v>
          </cell>
          <cell r="J313" t="str">
            <v>DISPOSITIVO DPS CLASSE II, 1 POLO, TENSÃO MÁXIMA</v>
          </cell>
        </row>
        <row r="314">
          <cell r="A314" t="str">
            <v>10.17</v>
          </cell>
          <cell r="B314" t="str">
            <v>CP0039</v>
          </cell>
          <cell r="D314" t="str">
            <v>DISJUNTOR TRIPOLAR TIPO DIN, CORRENTE NOMINAL DE 50A - FORN. E INST.</v>
          </cell>
          <cell r="E314" t="str">
            <v>UN</v>
          </cell>
          <cell r="F314">
            <v>1</v>
          </cell>
          <cell r="I314" t="str">
            <v>10.17</v>
          </cell>
          <cell r="J314" t="str">
            <v>DISJUNTOR TRIPOLAR TIPO DIN, CORRENTE NOMINAL DE 50A - FORN. E INST.</v>
          </cell>
        </row>
        <row r="315">
          <cell r="A315" t="str">
            <v>10.18</v>
          </cell>
          <cell r="B315" t="str">
            <v>CP0040</v>
          </cell>
          <cell r="D315" t="str">
            <v>DISJUNTOR TRIPOLAR TIPO DN, CORRENTE NOMINAL 25A - FORN. E INST.</v>
          </cell>
          <cell r="E315" t="str">
            <v>UN</v>
          </cell>
          <cell r="F315">
            <v>1</v>
          </cell>
          <cell r="I315" t="str">
            <v>10.18</v>
          </cell>
          <cell r="J315" t="str">
            <v>DISJUNTOR TRIPOLAR TIPO DN, CORRENTE NOMINAL 25A - FORN. E INST.</v>
          </cell>
        </row>
        <row r="316">
          <cell r="A316" t="str">
            <v>10.19</v>
          </cell>
          <cell r="B316" t="str">
            <v>CP0041</v>
          </cell>
          <cell r="D316" t="str">
            <v>DISJUNTOR MONOPOLAR TIPO DIN CORRENTE NOMINAL DE 25A - FORN. E INST.</v>
          </cell>
          <cell r="E316" t="str">
            <v>UN</v>
          </cell>
          <cell r="F316">
            <v>3</v>
          </cell>
          <cell r="I316" t="str">
            <v>10.19</v>
          </cell>
          <cell r="J316" t="str">
            <v>DISJUNTOR MONOPOLAR TIPO DIN CORRENTE NOMINAL DE 25A - FORN. E INST.</v>
          </cell>
        </row>
        <row r="317">
          <cell r="A317" t="str">
            <v>10.20</v>
          </cell>
          <cell r="B317" t="str">
            <v>CP0042</v>
          </cell>
          <cell r="D317" t="str">
            <v>DISJUNTOR BIPOLAR TIPO DR, CORRENTE NOMINAL DE 25A - FORN. E INST.</v>
          </cell>
          <cell r="E317" t="str">
            <v>UN</v>
          </cell>
          <cell r="F317">
            <v>2</v>
          </cell>
          <cell r="I317" t="str">
            <v>10.20</v>
          </cell>
          <cell r="J317" t="str">
            <v>DISJUNTOR BIPOLAR TIPO DR, CORRENTE NOMINAL DE 25A - FORN. E INST.</v>
          </cell>
        </row>
        <row r="318">
          <cell r="A318" t="str">
            <v>10.21</v>
          </cell>
          <cell r="B318" t="str">
            <v>CP0043</v>
          </cell>
          <cell r="D318" t="str">
            <v>DISJUNTOR TETRAPOLAR TIPO DR, CORRENTE NOMINAL DE 25A, FORN. E INST.</v>
          </cell>
          <cell r="E318" t="str">
            <v>UN</v>
          </cell>
          <cell r="F318">
            <v>1</v>
          </cell>
          <cell r="I318" t="str">
            <v>10.21</v>
          </cell>
          <cell r="J318" t="str">
            <v>DISJUNTOR TETRAPOLAR TIPO DR, CORRENTE NOMINAL DE 25A, FORN. E INST.</v>
          </cell>
        </row>
        <row r="319">
          <cell r="A319" t="str">
            <v>10.22</v>
          </cell>
          <cell r="B319" t="str">
            <v>CP0044</v>
          </cell>
          <cell r="D319" t="str">
            <v>CONTACTOR 25A - FORN. E INST.</v>
          </cell>
          <cell r="E319" t="str">
            <v>UN</v>
          </cell>
          <cell r="F319">
            <v>1</v>
          </cell>
          <cell r="I319" t="str">
            <v>10.22</v>
          </cell>
          <cell r="J319" t="str">
            <v>CONTACTOR 25A - FORN. E INST.</v>
          </cell>
        </row>
        <row r="320">
          <cell r="A320" t="str">
            <v>10.23</v>
          </cell>
          <cell r="B320" t="str">
            <v>CP0043</v>
          </cell>
          <cell r="D320" t="str">
            <v>DISJUNTOR TETRAPOLAR TIPO DR, CORRENTE NOMINAL DE 25A, FORN. E INST.</v>
          </cell>
          <cell r="E320" t="str">
            <v>UN</v>
          </cell>
          <cell r="F320">
            <v>1</v>
          </cell>
          <cell r="I320" t="str">
            <v>10.23</v>
          </cell>
          <cell r="J320" t="str">
            <v>DISJUNTOR TETRAPOLAR TIPO DR, CORRENTE NOMINAL DE 25A, FORN. E INST.</v>
          </cell>
        </row>
        <row r="321">
          <cell r="A321" t="str">
            <v>10.24</v>
          </cell>
          <cell r="B321">
            <v>1107900</v>
          </cell>
          <cell r="D321" t="str">
            <v>CONCRETO FCK = 30 MPA - CONFECÇÃO EM BETONEIRA E LANÇAMENTO MANUAL - AREIA E BRITA COMERCIAIS</v>
          </cell>
          <cell r="E321" t="str">
            <v>M³</v>
          </cell>
          <cell r="F321">
            <v>13.61</v>
          </cell>
          <cell r="I321" t="str">
            <v>10.24</v>
          </cell>
          <cell r="J321" t="str">
            <v>CONCRETO FCK = 30 MPA - CONFECÇÃO EM BETONEIRA E LANÇAMENTO MANUAL - AREIA E BRITA COMERCIAIS</v>
          </cell>
        </row>
        <row r="322">
          <cell r="A322" t="str">
            <v>10.25</v>
          </cell>
          <cell r="B322">
            <v>4805751</v>
          </cell>
          <cell r="D322" t="str">
            <v>ESCAVAÇÃO MANUAL EM MATERIAL DE 1ª CATEGORIA NA PROFUNDIDADE DE 1 A 2 M</v>
          </cell>
          <cell r="E322" t="str">
            <v>M³</v>
          </cell>
          <cell r="F322">
            <v>13.608000000000001</v>
          </cell>
          <cell r="I322" t="str">
            <v>10.25</v>
          </cell>
          <cell r="J322" t="str">
            <v>ESCAVAÇÃO MANUAL EM MATERIAL DE 1ª CATEGORIA NA PROFUNDIDADE DE 1 A 2 M</v>
          </cell>
        </row>
        <row r="323">
          <cell r="A323" t="str">
            <v>10.26</v>
          </cell>
          <cell r="B323" t="str">
            <v>CP0001</v>
          </cell>
          <cell r="D323" t="str">
            <v>DESTINAÇÃO FINAL DE RESÍDUOS SÓLIDOS</v>
          </cell>
          <cell r="E323" t="str">
            <v>T</v>
          </cell>
          <cell r="F323">
            <v>20.41</v>
          </cell>
          <cell r="I323" t="str">
            <v>10.26</v>
          </cell>
          <cell r="J323" t="str">
            <v>DESTINAÇÃO FINAL DE RESÍDUOS SÓLIDOS</v>
          </cell>
        </row>
        <row r="324">
          <cell r="A324" t="str">
            <v>10.27</v>
          </cell>
          <cell r="B324">
            <v>5915411</v>
          </cell>
          <cell r="D324" t="str">
            <v>CARGA, MANOBRA E DESCARGA DE AGREGADOS OU SOLOS EM CAMINHÃO BASCULANTE DE 10 M³ - CARGA COM CARREGADEIRA DE 3,40 M³ E DESCARGA EM DISTRIBUIDOR AUTOPROPELIDO</v>
          </cell>
          <cell r="E324" t="str">
            <v>T</v>
          </cell>
          <cell r="F324">
            <v>20.41</v>
          </cell>
          <cell r="I324" t="str">
            <v>10.27</v>
          </cell>
          <cell r="J324" t="str">
            <v>CARGA, MANOBRA E DESCARGA DE AGREGADOS OU SOLOS EM CAMINHÃO BASCULANTE DE 10 M³ - CARGA COM CARREGADEIRA DE 3,40 M³ E DESCARGA EM DISTRIBUIDOR AUTOPROPELIDO</v>
          </cell>
        </row>
        <row r="325">
          <cell r="A325" t="str">
            <v>10.28</v>
          </cell>
          <cell r="B325">
            <v>5914389</v>
          </cell>
          <cell r="D325" t="str">
            <v>TRANSPORTE COM CAMINHÃO BASCULANTE DE 10 M³ - RODOVIA PAVIMENTADA</v>
          </cell>
          <cell r="E325" t="str">
            <v>TKM</v>
          </cell>
          <cell r="F325">
            <v>866</v>
          </cell>
          <cell r="I325" t="str">
            <v>10.28</v>
          </cell>
          <cell r="J325" t="str">
            <v>TRANSPORTE COM CAMINHÃO BASCULANTE DE 10 M³ - RODOVIA PAVIMENTADA</v>
          </cell>
        </row>
        <row r="326">
          <cell r="J326" t="str">
            <v/>
          </cell>
        </row>
        <row r="327">
          <cell r="A327" t="str">
            <v>11.</v>
          </cell>
          <cell r="D327" t="str">
            <v>PROTEÇÃO AMBIENTAL</v>
          </cell>
          <cell r="I327" t="str">
            <v>11.</v>
          </cell>
          <cell r="J327" t="str">
            <v>PROTEÇÃO AMBIENTAL</v>
          </cell>
        </row>
        <row r="328">
          <cell r="A328" t="str">
            <v>11.1</v>
          </cell>
          <cell r="D328" t="str">
            <v>ENLEIVAMENTO</v>
          </cell>
          <cell r="E328" t="str">
            <v>M²</v>
          </cell>
          <cell r="F328">
            <v>157528.57999999999</v>
          </cell>
          <cell r="I328" t="str">
            <v>11.1</v>
          </cell>
          <cell r="J328" t="str">
            <v>ENLEIVAMENTO</v>
          </cell>
        </row>
        <row r="329">
          <cell r="D329" t="str">
            <v>HIDROSSEMEADURA</v>
          </cell>
          <cell r="E329" t="str">
            <v>M²</v>
          </cell>
          <cell r="F329">
            <v>8440.43</v>
          </cell>
          <cell r="I329" t="str">
            <v>11.2</v>
          </cell>
          <cell r="J329" t="str">
            <v>HIDROSSEMEADURA</v>
          </cell>
        </row>
        <row r="330">
          <cell r="J330" t="str">
            <v/>
          </cell>
        </row>
        <row r="331">
          <cell r="J331" t="str">
            <v/>
          </cell>
        </row>
        <row r="332">
          <cell r="J332" t="str">
            <v/>
          </cell>
        </row>
        <row r="333">
          <cell r="J333" t="str">
            <v/>
          </cell>
        </row>
        <row r="334">
          <cell r="J334" t="str">
            <v/>
          </cell>
        </row>
        <row r="335">
          <cell r="J335" t="str">
            <v/>
          </cell>
        </row>
        <row r="388">
          <cell r="I388" t="str">
            <v/>
          </cell>
          <cell r="J388" t="str">
            <v/>
          </cell>
        </row>
        <row r="389">
          <cell r="I389" t="str">
            <v/>
          </cell>
          <cell r="J389" t="str">
            <v/>
          </cell>
        </row>
        <row r="390">
          <cell r="I390" t="str">
            <v/>
          </cell>
          <cell r="J390" t="str">
            <v/>
          </cell>
        </row>
        <row r="391">
          <cell r="I391" t="str">
            <v/>
          </cell>
          <cell r="J391" t="str">
            <v/>
          </cell>
        </row>
        <row r="392">
          <cell r="I392" t="str">
            <v/>
          </cell>
          <cell r="J392" t="str">
            <v/>
          </cell>
        </row>
        <row r="393">
          <cell r="I393" t="str">
            <v/>
          </cell>
          <cell r="J393" t="str">
            <v/>
          </cell>
        </row>
        <row r="394">
          <cell r="I394" t="str">
            <v/>
          </cell>
          <cell r="J394" t="str">
            <v/>
          </cell>
        </row>
        <row r="395">
          <cell r="I395" t="str">
            <v/>
          </cell>
          <cell r="J395" t="str">
            <v/>
          </cell>
        </row>
        <row r="396">
          <cell r="I396" t="str">
            <v/>
          </cell>
          <cell r="J396" t="str">
            <v/>
          </cell>
        </row>
        <row r="397">
          <cell r="I397" t="str">
            <v/>
          </cell>
          <cell r="J397" t="str">
            <v/>
          </cell>
        </row>
        <row r="398">
          <cell r="I398" t="str">
            <v/>
          </cell>
          <cell r="J398" t="str">
            <v/>
          </cell>
        </row>
        <row r="399">
          <cell r="I399" t="str">
            <v/>
          </cell>
          <cell r="J399" t="str">
            <v/>
          </cell>
        </row>
        <row r="400">
          <cell r="I400" t="str">
            <v/>
          </cell>
          <cell r="J400" t="str">
            <v/>
          </cell>
        </row>
        <row r="401">
          <cell r="I401" t="str">
            <v/>
          </cell>
          <cell r="J401" t="str">
            <v/>
          </cell>
        </row>
        <row r="402">
          <cell r="I402" t="str">
            <v/>
          </cell>
          <cell r="J402" t="str">
            <v/>
          </cell>
        </row>
        <row r="403">
          <cell r="I403" t="str">
            <v/>
          </cell>
          <cell r="J403" t="str">
            <v/>
          </cell>
        </row>
        <row r="404">
          <cell r="I404" t="str">
            <v/>
          </cell>
          <cell r="J404" t="str">
            <v/>
          </cell>
        </row>
        <row r="405">
          <cell r="I405" t="str">
            <v/>
          </cell>
          <cell r="J405" t="str">
            <v/>
          </cell>
        </row>
        <row r="406">
          <cell r="I406" t="str">
            <v/>
          </cell>
          <cell r="J406" t="str">
            <v/>
          </cell>
        </row>
        <row r="407">
          <cell r="I407" t="str">
            <v/>
          </cell>
          <cell r="J407" t="str">
            <v/>
          </cell>
        </row>
        <row r="408">
          <cell r="I408" t="str">
            <v/>
          </cell>
          <cell r="J408" t="str">
            <v/>
          </cell>
        </row>
        <row r="409">
          <cell r="I409" t="str">
            <v/>
          </cell>
          <cell r="J409" t="str">
            <v/>
          </cell>
        </row>
        <row r="410">
          <cell r="I410" t="str">
            <v/>
          </cell>
          <cell r="J410" t="str">
            <v/>
          </cell>
        </row>
        <row r="411">
          <cell r="I411" t="str">
            <v/>
          </cell>
          <cell r="J411" t="str">
            <v/>
          </cell>
        </row>
        <row r="412">
          <cell r="I412" t="str">
            <v/>
          </cell>
          <cell r="J412" t="str">
            <v/>
          </cell>
        </row>
        <row r="413">
          <cell r="I413" t="str">
            <v/>
          </cell>
          <cell r="J413" t="str">
            <v/>
          </cell>
        </row>
        <row r="414">
          <cell r="I414" t="str">
            <v/>
          </cell>
          <cell r="J414" t="str">
            <v/>
          </cell>
        </row>
        <row r="415">
          <cell r="I415" t="str">
            <v/>
          </cell>
          <cell r="J415" t="str">
            <v/>
          </cell>
        </row>
        <row r="416">
          <cell r="I416" t="str">
            <v/>
          </cell>
          <cell r="J416" t="str">
            <v/>
          </cell>
        </row>
        <row r="417">
          <cell r="I417" t="str">
            <v/>
          </cell>
          <cell r="J417" t="str">
            <v/>
          </cell>
        </row>
        <row r="418">
          <cell r="I418" t="str">
            <v/>
          </cell>
          <cell r="J418" t="str">
            <v/>
          </cell>
        </row>
        <row r="419">
          <cell r="I419" t="str">
            <v/>
          </cell>
          <cell r="J419" t="str">
            <v/>
          </cell>
        </row>
        <row r="420">
          <cell r="I420" t="str">
            <v/>
          </cell>
          <cell r="J420" t="str">
            <v/>
          </cell>
        </row>
        <row r="421">
          <cell r="I421" t="str">
            <v/>
          </cell>
          <cell r="J421" t="str">
            <v/>
          </cell>
        </row>
        <row r="422">
          <cell r="I422" t="str">
            <v/>
          </cell>
          <cell r="J422" t="str">
            <v/>
          </cell>
        </row>
        <row r="423">
          <cell r="I423" t="str">
            <v/>
          </cell>
          <cell r="J423" t="str">
            <v/>
          </cell>
        </row>
        <row r="424">
          <cell r="I424" t="str">
            <v/>
          </cell>
          <cell r="J424" t="str">
            <v/>
          </cell>
        </row>
        <row r="425">
          <cell r="I425" t="str">
            <v/>
          </cell>
          <cell r="J425" t="str">
            <v/>
          </cell>
        </row>
        <row r="426">
          <cell r="I426" t="str">
            <v/>
          </cell>
          <cell r="J426" t="str">
            <v/>
          </cell>
        </row>
        <row r="427">
          <cell r="I427" t="str">
            <v/>
          </cell>
          <cell r="J427" t="str">
            <v/>
          </cell>
        </row>
        <row r="428">
          <cell r="I428" t="str">
            <v/>
          </cell>
          <cell r="J428" t="str">
            <v/>
          </cell>
        </row>
        <row r="429">
          <cell r="I429" t="str">
            <v/>
          </cell>
          <cell r="J429" t="str">
            <v/>
          </cell>
        </row>
        <row r="430">
          <cell r="I430" t="str">
            <v/>
          </cell>
          <cell r="J430" t="str">
            <v/>
          </cell>
        </row>
        <row r="431">
          <cell r="I431" t="str">
            <v/>
          </cell>
          <cell r="J431" t="str">
            <v/>
          </cell>
        </row>
        <row r="432">
          <cell r="I432" t="str">
            <v/>
          </cell>
          <cell r="J432" t="str">
            <v/>
          </cell>
        </row>
        <row r="433">
          <cell r="I433" t="str">
            <v/>
          </cell>
          <cell r="J433" t="str">
            <v/>
          </cell>
        </row>
        <row r="435">
          <cell r="I435" t="str">
            <v/>
          </cell>
          <cell r="J435" t="str">
            <v/>
          </cell>
        </row>
        <row r="436">
          <cell r="I436" t="str">
            <v/>
          </cell>
          <cell r="J436" t="str">
            <v/>
          </cell>
        </row>
        <row r="437">
          <cell r="I437" t="str">
            <v/>
          </cell>
          <cell r="J437" t="str">
            <v/>
          </cell>
        </row>
        <row r="438">
          <cell r="I438" t="str">
            <v/>
          </cell>
          <cell r="J438" t="str">
            <v/>
          </cell>
        </row>
        <row r="439">
          <cell r="I439" t="str">
            <v/>
          </cell>
          <cell r="J439" t="str">
            <v/>
          </cell>
        </row>
        <row r="440">
          <cell r="I440" t="str">
            <v/>
          </cell>
          <cell r="J440" t="str">
            <v/>
          </cell>
        </row>
        <row r="441">
          <cell r="I441" t="str">
            <v/>
          </cell>
          <cell r="J441" t="str">
            <v/>
          </cell>
        </row>
        <row r="442">
          <cell r="I442" t="str">
            <v/>
          </cell>
          <cell r="J442" t="str">
            <v/>
          </cell>
        </row>
        <row r="443">
          <cell r="I443" t="str">
            <v/>
          </cell>
          <cell r="J443" t="str">
            <v/>
          </cell>
        </row>
        <row r="444">
          <cell r="I444" t="str">
            <v/>
          </cell>
          <cell r="J444" t="str">
            <v/>
          </cell>
        </row>
        <row r="445">
          <cell r="I445" t="str">
            <v/>
          </cell>
          <cell r="J445" t="str">
            <v/>
          </cell>
        </row>
        <row r="446">
          <cell r="I446" t="str">
            <v/>
          </cell>
          <cell r="J446" t="str">
            <v/>
          </cell>
        </row>
        <row r="447">
          <cell r="I447" t="str">
            <v/>
          </cell>
          <cell r="J447" t="str">
            <v/>
          </cell>
        </row>
        <row r="448">
          <cell r="I448" t="str">
            <v/>
          </cell>
          <cell r="J448" t="str">
            <v/>
          </cell>
        </row>
        <row r="449">
          <cell r="I449" t="str">
            <v/>
          </cell>
          <cell r="J449" t="str">
            <v/>
          </cell>
        </row>
        <row r="450">
          <cell r="I450" t="str">
            <v/>
          </cell>
          <cell r="J450" t="str">
            <v/>
          </cell>
        </row>
        <row r="451">
          <cell r="I451" t="str">
            <v/>
          </cell>
          <cell r="J451" t="str">
            <v/>
          </cell>
        </row>
        <row r="452">
          <cell r="I452" t="str">
            <v/>
          </cell>
          <cell r="J452" t="str">
            <v/>
          </cell>
        </row>
        <row r="453">
          <cell r="I453" t="str">
            <v/>
          </cell>
          <cell r="J453" t="str">
            <v/>
          </cell>
        </row>
        <row r="454">
          <cell r="I454" t="str">
            <v/>
          </cell>
          <cell r="J454" t="str">
            <v/>
          </cell>
        </row>
        <row r="455">
          <cell r="I455" t="str">
            <v/>
          </cell>
          <cell r="J455" t="str">
            <v/>
          </cell>
        </row>
        <row r="456">
          <cell r="I456" t="str">
            <v/>
          </cell>
          <cell r="J456" t="str">
            <v/>
          </cell>
        </row>
        <row r="457">
          <cell r="I457" t="str">
            <v/>
          </cell>
          <cell r="J457" t="str">
            <v/>
          </cell>
        </row>
        <row r="458">
          <cell r="I458" t="str">
            <v/>
          </cell>
          <cell r="J458" t="str">
            <v/>
          </cell>
        </row>
        <row r="459">
          <cell r="I459" t="str">
            <v/>
          </cell>
          <cell r="J459" t="str">
            <v/>
          </cell>
        </row>
        <row r="460">
          <cell r="I460" t="str">
            <v/>
          </cell>
          <cell r="J460" t="str">
            <v/>
          </cell>
        </row>
        <row r="461">
          <cell r="I461" t="str">
            <v/>
          </cell>
          <cell r="J461" t="str">
            <v/>
          </cell>
        </row>
        <row r="462">
          <cell r="I462" t="str">
            <v/>
          </cell>
          <cell r="J462" t="str">
            <v/>
          </cell>
        </row>
        <row r="463">
          <cell r="I463" t="str">
            <v/>
          </cell>
          <cell r="J463" t="str">
            <v/>
          </cell>
        </row>
        <row r="464">
          <cell r="I464" t="str">
            <v/>
          </cell>
          <cell r="J464" t="str">
            <v/>
          </cell>
        </row>
        <row r="465">
          <cell r="I465" t="str">
            <v/>
          </cell>
          <cell r="J465" t="str">
            <v/>
          </cell>
        </row>
        <row r="466">
          <cell r="I466" t="str">
            <v/>
          </cell>
          <cell r="J466" t="str">
            <v/>
          </cell>
        </row>
        <row r="467">
          <cell r="I467" t="str">
            <v/>
          </cell>
          <cell r="J467" t="str">
            <v/>
          </cell>
        </row>
        <row r="468">
          <cell r="I468" t="str">
            <v/>
          </cell>
          <cell r="J468" t="str">
            <v/>
          </cell>
        </row>
        <row r="469">
          <cell r="I469" t="str">
            <v/>
          </cell>
          <cell r="J469" t="str">
            <v/>
          </cell>
        </row>
        <row r="470">
          <cell r="I470" t="str">
            <v/>
          </cell>
          <cell r="J470" t="str">
            <v/>
          </cell>
        </row>
        <row r="471">
          <cell r="I471" t="str">
            <v/>
          </cell>
          <cell r="J471" t="str">
            <v/>
          </cell>
        </row>
        <row r="480">
          <cell r="I480" t="str">
            <v/>
          </cell>
          <cell r="J480" t="str">
            <v/>
          </cell>
        </row>
        <row r="481">
          <cell r="I481" t="str">
            <v/>
          </cell>
          <cell r="J481" t="str">
            <v/>
          </cell>
        </row>
        <row r="483">
          <cell r="I483" t="str">
            <v/>
          </cell>
          <cell r="J483" t="str">
            <v/>
          </cell>
        </row>
        <row r="484">
          <cell r="I484" t="str">
            <v/>
          </cell>
          <cell r="J484" t="str">
            <v/>
          </cell>
        </row>
        <row r="485">
          <cell r="I485" t="str">
            <v/>
          </cell>
          <cell r="J485" t="str">
            <v/>
          </cell>
        </row>
        <row r="486">
          <cell r="I486" t="str">
            <v/>
          </cell>
          <cell r="J486" t="str">
            <v/>
          </cell>
        </row>
        <row r="487">
          <cell r="I487" t="str">
            <v/>
          </cell>
          <cell r="J487" t="str">
            <v/>
          </cell>
        </row>
        <row r="488">
          <cell r="I488" t="str">
            <v/>
          </cell>
          <cell r="J488" t="str">
            <v/>
          </cell>
        </row>
        <row r="489">
          <cell r="I489" t="str">
            <v/>
          </cell>
          <cell r="J489" t="str">
            <v/>
          </cell>
        </row>
        <row r="490">
          <cell r="I490" t="str">
            <v/>
          </cell>
          <cell r="J490" t="str">
            <v/>
          </cell>
        </row>
        <row r="491">
          <cell r="I491" t="str">
            <v/>
          </cell>
          <cell r="J491" t="str">
            <v/>
          </cell>
        </row>
        <row r="492">
          <cell r="I492" t="str">
            <v/>
          </cell>
          <cell r="J492" t="str">
            <v/>
          </cell>
        </row>
        <row r="493">
          <cell r="I493" t="str">
            <v/>
          </cell>
          <cell r="J493" t="str">
            <v/>
          </cell>
        </row>
        <row r="494">
          <cell r="I494" t="str">
            <v/>
          </cell>
          <cell r="J494" t="str">
            <v/>
          </cell>
        </row>
        <row r="495">
          <cell r="I495" t="str">
            <v/>
          </cell>
          <cell r="J495" t="str">
            <v/>
          </cell>
        </row>
        <row r="507">
          <cell r="I507" t="str">
            <v/>
          </cell>
          <cell r="J507" t="str">
            <v/>
          </cell>
        </row>
        <row r="511">
          <cell r="I511" t="str">
            <v/>
          </cell>
          <cell r="J511" t="str">
            <v/>
          </cell>
        </row>
        <row r="525">
          <cell r="I525" t="str">
            <v/>
          </cell>
          <cell r="J525" t="str">
            <v/>
          </cell>
        </row>
        <row r="526">
          <cell r="I526" t="str">
            <v/>
          </cell>
          <cell r="J526" t="str">
            <v/>
          </cell>
        </row>
        <row r="540">
          <cell r="I540" t="str">
            <v/>
          </cell>
          <cell r="J540" t="str">
            <v/>
          </cell>
        </row>
        <row r="541">
          <cell r="I541" t="str">
            <v/>
          </cell>
          <cell r="J541" t="str">
            <v/>
          </cell>
        </row>
        <row r="555">
          <cell r="I555" t="str">
            <v/>
          </cell>
          <cell r="J555" t="str">
            <v/>
          </cell>
        </row>
        <row r="556">
          <cell r="I556" t="str">
            <v/>
          </cell>
          <cell r="J556" t="str">
            <v/>
          </cell>
        </row>
        <row r="557">
          <cell r="I557" t="str">
            <v/>
          </cell>
          <cell r="J557" t="str">
            <v/>
          </cell>
        </row>
        <row r="558">
          <cell r="I558" t="str">
            <v/>
          </cell>
        </row>
        <row r="559">
          <cell r="I559" t="str">
            <v/>
          </cell>
          <cell r="J559" t="str">
            <v/>
          </cell>
        </row>
        <row r="560">
          <cell r="I560" t="str">
            <v/>
          </cell>
          <cell r="J560" t="str">
            <v/>
          </cell>
        </row>
        <row r="561">
          <cell r="I561" t="str">
            <v/>
          </cell>
          <cell r="J561" t="str">
            <v/>
          </cell>
        </row>
        <row r="562">
          <cell r="I562" t="str">
            <v/>
          </cell>
          <cell r="J562" t="str">
            <v/>
          </cell>
        </row>
        <row r="563">
          <cell r="I563" t="str">
            <v/>
          </cell>
          <cell r="J563" t="str">
            <v/>
          </cell>
        </row>
        <row r="564">
          <cell r="I564" t="str">
            <v/>
          </cell>
          <cell r="J564" t="str">
            <v/>
          </cell>
        </row>
        <row r="565">
          <cell r="I565" t="str">
            <v/>
          </cell>
          <cell r="J565" t="str">
            <v/>
          </cell>
        </row>
        <row r="566">
          <cell r="I566" t="str">
            <v/>
          </cell>
          <cell r="J566" t="str">
            <v/>
          </cell>
        </row>
        <row r="567">
          <cell r="I567" t="str">
            <v/>
          </cell>
          <cell r="J567" t="str">
            <v/>
          </cell>
        </row>
        <row r="568">
          <cell r="I568" t="str">
            <v/>
          </cell>
          <cell r="J568" t="str">
            <v/>
          </cell>
        </row>
        <row r="569">
          <cell r="I569" t="str">
            <v/>
          </cell>
          <cell r="J569" t="str">
            <v/>
          </cell>
        </row>
        <row r="570">
          <cell r="I570" t="str">
            <v/>
          </cell>
          <cell r="J570" t="str">
            <v/>
          </cell>
        </row>
        <row r="571">
          <cell r="I571" t="str">
            <v/>
          </cell>
          <cell r="J571" t="str">
            <v/>
          </cell>
        </row>
        <row r="572">
          <cell r="I572" t="str">
            <v/>
          </cell>
          <cell r="J572" t="str">
            <v/>
          </cell>
        </row>
        <row r="573">
          <cell r="I573" t="str">
            <v/>
          </cell>
          <cell r="J573" t="str">
            <v/>
          </cell>
        </row>
        <row r="574">
          <cell r="I574" t="str">
            <v/>
          </cell>
          <cell r="J574" t="str">
            <v/>
          </cell>
        </row>
        <row r="575">
          <cell r="I575" t="str">
            <v/>
          </cell>
          <cell r="J575" t="str">
            <v/>
          </cell>
        </row>
        <row r="576">
          <cell r="I576" t="str">
            <v/>
          </cell>
          <cell r="J576" t="str">
            <v/>
          </cell>
        </row>
        <row r="577">
          <cell r="I577" t="str">
            <v/>
          </cell>
          <cell r="J577" t="str">
            <v/>
          </cell>
        </row>
        <row r="578">
          <cell r="I578" t="str">
            <v/>
          </cell>
          <cell r="J578" t="str">
            <v/>
          </cell>
        </row>
        <row r="579">
          <cell r="I579" t="str">
            <v/>
          </cell>
          <cell r="J579" t="str">
            <v/>
          </cell>
        </row>
        <row r="580">
          <cell r="I580" t="str">
            <v/>
          </cell>
          <cell r="J580" t="str">
            <v/>
          </cell>
        </row>
        <row r="581">
          <cell r="I581" t="str">
            <v/>
          </cell>
          <cell r="J581" t="str">
            <v/>
          </cell>
        </row>
        <row r="582">
          <cell r="I582" t="str">
            <v/>
          </cell>
          <cell r="J582" t="str">
            <v/>
          </cell>
        </row>
        <row r="583">
          <cell r="I583" t="str">
            <v/>
          </cell>
          <cell r="J583" t="str">
            <v/>
          </cell>
        </row>
        <row r="584">
          <cell r="I584" t="str">
            <v/>
          </cell>
          <cell r="J584" t="str">
            <v/>
          </cell>
        </row>
        <row r="585">
          <cell r="I585" t="str">
            <v/>
          </cell>
          <cell r="J585" t="str">
            <v/>
          </cell>
        </row>
        <row r="586">
          <cell r="I586" t="str">
            <v/>
          </cell>
          <cell r="J586" t="str">
            <v/>
          </cell>
        </row>
        <row r="587">
          <cell r="I587" t="str">
            <v/>
          </cell>
          <cell r="J587" t="str">
            <v/>
          </cell>
        </row>
        <row r="588">
          <cell r="I588" t="str">
            <v/>
          </cell>
          <cell r="J588" t="str">
            <v/>
          </cell>
        </row>
        <row r="589">
          <cell r="I589" t="str">
            <v/>
          </cell>
          <cell r="J589" t="str">
            <v/>
          </cell>
        </row>
        <row r="590">
          <cell r="I590" t="str">
            <v/>
          </cell>
          <cell r="J590" t="str">
            <v/>
          </cell>
        </row>
        <row r="591">
          <cell r="I591" t="str">
            <v/>
          </cell>
          <cell r="J591" t="str">
            <v/>
          </cell>
        </row>
        <row r="592">
          <cell r="I592" t="str">
            <v/>
          </cell>
          <cell r="J592" t="str">
            <v/>
          </cell>
        </row>
        <row r="593">
          <cell r="I593" t="str">
            <v/>
          </cell>
          <cell r="J593" t="str">
            <v/>
          </cell>
        </row>
        <row r="594">
          <cell r="I594" t="str">
            <v/>
          </cell>
          <cell r="J594" t="str">
            <v/>
          </cell>
        </row>
        <row r="595">
          <cell r="I595" t="str">
            <v/>
          </cell>
          <cell r="J595" t="str">
            <v/>
          </cell>
        </row>
        <row r="596">
          <cell r="I596" t="str">
            <v/>
          </cell>
          <cell r="J596" t="str">
            <v/>
          </cell>
        </row>
        <row r="597">
          <cell r="I597" t="str">
            <v/>
          </cell>
          <cell r="J597" t="str">
            <v/>
          </cell>
        </row>
        <row r="598">
          <cell r="I598" t="str">
            <v/>
          </cell>
          <cell r="J598" t="str">
            <v/>
          </cell>
        </row>
        <row r="599">
          <cell r="I599" t="str">
            <v/>
          </cell>
          <cell r="J599" t="str">
            <v/>
          </cell>
        </row>
        <row r="600">
          <cell r="I600" t="str">
            <v/>
          </cell>
          <cell r="J600" t="str">
            <v/>
          </cell>
        </row>
        <row r="601">
          <cell r="I601" t="str">
            <v/>
          </cell>
          <cell r="J601" t="str">
            <v/>
          </cell>
        </row>
        <row r="602">
          <cell r="I602" t="str">
            <v/>
          </cell>
          <cell r="J602" t="str">
            <v/>
          </cell>
        </row>
        <row r="603">
          <cell r="I603" t="str">
            <v/>
          </cell>
          <cell r="J603" t="str">
            <v/>
          </cell>
        </row>
        <row r="604">
          <cell r="I604" t="str">
            <v/>
          </cell>
          <cell r="J604" t="str">
            <v/>
          </cell>
        </row>
        <row r="605">
          <cell r="I605" t="str">
            <v/>
          </cell>
          <cell r="J605" t="str">
            <v/>
          </cell>
        </row>
        <row r="606">
          <cell r="I606" t="str">
            <v/>
          </cell>
          <cell r="J606" t="str">
            <v/>
          </cell>
        </row>
        <row r="607">
          <cell r="I607" t="str">
            <v/>
          </cell>
          <cell r="J607" t="str">
            <v/>
          </cell>
        </row>
        <row r="608">
          <cell r="I608" t="str">
            <v/>
          </cell>
          <cell r="J608" t="str">
            <v/>
          </cell>
        </row>
        <row r="609">
          <cell r="I609" t="str">
            <v/>
          </cell>
          <cell r="J609" t="str">
            <v/>
          </cell>
        </row>
        <row r="610">
          <cell r="I610" t="str">
            <v/>
          </cell>
          <cell r="J610" t="str">
            <v/>
          </cell>
        </row>
        <row r="611">
          <cell r="I611" t="str">
            <v/>
          </cell>
          <cell r="J611" t="str">
            <v/>
          </cell>
        </row>
        <row r="612">
          <cell r="I612" t="str">
            <v/>
          </cell>
          <cell r="J612" t="str">
            <v/>
          </cell>
        </row>
        <row r="613">
          <cell r="I613" t="str">
            <v/>
          </cell>
          <cell r="J613" t="str">
            <v/>
          </cell>
        </row>
        <row r="614">
          <cell r="I614" t="str">
            <v/>
          </cell>
          <cell r="J614" t="str">
            <v/>
          </cell>
        </row>
        <row r="615">
          <cell r="I615" t="str">
            <v/>
          </cell>
          <cell r="J615" t="str">
            <v/>
          </cell>
        </row>
        <row r="616">
          <cell r="I616" t="str">
            <v/>
          </cell>
          <cell r="J616" t="str">
            <v/>
          </cell>
        </row>
        <row r="617">
          <cell r="I617" t="str">
            <v/>
          </cell>
          <cell r="J617" t="str">
            <v/>
          </cell>
        </row>
        <row r="618">
          <cell r="I618" t="str">
            <v/>
          </cell>
          <cell r="J618" t="str">
            <v/>
          </cell>
        </row>
        <row r="619">
          <cell r="I619" t="str">
            <v/>
          </cell>
          <cell r="J619" t="str">
            <v/>
          </cell>
        </row>
        <row r="620">
          <cell r="I620" t="str">
            <v/>
          </cell>
          <cell r="J620" t="str">
            <v/>
          </cell>
        </row>
        <row r="621">
          <cell r="I621" t="str">
            <v/>
          </cell>
          <cell r="J621" t="str">
            <v/>
          </cell>
        </row>
        <row r="622">
          <cell r="I622" t="str">
            <v/>
          </cell>
          <cell r="J622" t="str">
            <v/>
          </cell>
        </row>
        <row r="623">
          <cell r="I623" t="str">
            <v/>
          </cell>
          <cell r="J623" t="str">
            <v/>
          </cell>
        </row>
        <row r="624">
          <cell r="I624" t="str">
            <v/>
          </cell>
          <cell r="J624" t="str">
            <v/>
          </cell>
        </row>
        <row r="625">
          <cell r="I625" t="str">
            <v/>
          </cell>
          <cell r="J625" t="str">
            <v/>
          </cell>
        </row>
        <row r="626">
          <cell r="I626" t="str">
            <v/>
          </cell>
          <cell r="J626" t="str">
            <v/>
          </cell>
        </row>
        <row r="627">
          <cell r="I627" t="str">
            <v/>
          </cell>
          <cell r="J627" t="str">
            <v/>
          </cell>
        </row>
        <row r="628">
          <cell r="I628" t="str">
            <v/>
          </cell>
          <cell r="J628" t="str">
            <v/>
          </cell>
        </row>
        <row r="629">
          <cell r="I629" t="str">
            <v/>
          </cell>
          <cell r="J629" t="str">
            <v/>
          </cell>
        </row>
        <row r="630">
          <cell r="I630" t="str">
            <v/>
          </cell>
          <cell r="J630" t="str">
            <v/>
          </cell>
        </row>
        <row r="631">
          <cell r="I631" t="str">
            <v/>
          </cell>
          <cell r="J631" t="str">
            <v/>
          </cell>
        </row>
        <row r="632">
          <cell r="I632" t="str">
            <v/>
          </cell>
          <cell r="J632" t="str">
            <v/>
          </cell>
        </row>
        <row r="633">
          <cell r="I633" t="str">
            <v/>
          </cell>
          <cell r="J633" t="str">
            <v/>
          </cell>
        </row>
        <row r="634">
          <cell r="I634" t="str">
            <v/>
          </cell>
          <cell r="J634" t="str">
            <v/>
          </cell>
        </row>
        <row r="635">
          <cell r="I635" t="str">
            <v/>
          </cell>
          <cell r="J635" t="str">
            <v/>
          </cell>
        </row>
        <row r="636">
          <cell r="I636" t="str">
            <v/>
          </cell>
          <cell r="J636" t="str">
            <v/>
          </cell>
        </row>
        <row r="637">
          <cell r="I637" t="str">
            <v/>
          </cell>
          <cell r="J637" t="str">
            <v/>
          </cell>
        </row>
        <row r="638">
          <cell r="I638" t="str">
            <v/>
          </cell>
          <cell r="J638" t="str">
            <v/>
          </cell>
        </row>
        <row r="639">
          <cell r="I639" t="str">
            <v/>
          </cell>
          <cell r="J639" t="str">
            <v/>
          </cell>
        </row>
        <row r="640">
          <cell r="I640" t="str">
            <v/>
          </cell>
          <cell r="J640" t="str">
            <v/>
          </cell>
        </row>
        <row r="641">
          <cell r="I641" t="str">
            <v/>
          </cell>
          <cell r="J641" t="str">
            <v/>
          </cell>
        </row>
        <row r="642">
          <cell r="I642" t="str">
            <v/>
          </cell>
          <cell r="J642" t="str">
            <v/>
          </cell>
        </row>
        <row r="643">
          <cell r="I643" t="str">
            <v/>
          </cell>
          <cell r="J643" t="str">
            <v/>
          </cell>
        </row>
        <row r="644">
          <cell r="I644" t="str">
            <v/>
          </cell>
          <cell r="J644" t="str">
            <v/>
          </cell>
        </row>
        <row r="645">
          <cell r="I645" t="str">
            <v/>
          </cell>
          <cell r="J645" t="str">
            <v/>
          </cell>
        </row>
        <row r="646">
          <cell r="I646" t="str">
            <v/>
          </cell>
          <cell r="J646" t="str">
            <v/>
          </cell>
        </row>
        <row r="647">
          <cell r="I647" t="str">
            <v/>
          </cell>
          <cell r="J647" t="str">
            <v/>
          </cell>
        </row>
        <row r="648">
          <cell r="I648" t="str">
            <v/>
          </cell>
          <cell r="J648" t="str">
            <v/>
          </cell>
        </row>
        <row r="649">
          <cell r="I649" t="str">
            <v/>
          </cell>
          <cell r="J649" t="str">
            <v/>
          </cell>
        </row>
        <row r="650">
          <cell r="I650" t="str">
            <v/>
          </cell>
          <cell r="J650" t="str">
            <v/>
          </cell>
        </row>
        <row r="651">
          <cell r="I651" t="str">
            <v/>
          </cell>
          <cell r="J651" t="str">
            <v/>
          </cell>
        </row>
        <row r="652">
          <cell r="I652" t="str">
            <v/>
          </cell>
          <cell r="J652" t="str">
            <v/>
          </cell>
        </row>
        <row r="653">
          <cell r="I653" t="str">
            <v/>
          </cell>
          <cell r="J653" t="str">
            <v/>
          </cell>
        </row>
        <row r="654">
          <cell r="I654" t="str">
            <v/>
          </cell>
          <cell r="J654" t="str">
            <v/>
          </cell>
        </row>
        <row r="655">
          <cell r="I655" t="str">
            <v/>
          </cell>
          <cell r="J655" t="str">
            <v/>
          </cell>
        </row>
        <row r="656">
          <cell r="I656" t="str">
            <v/>
          </cell>
          <cell r="J656" t="str">
            <v/>
          </cell>
        </row>
        <row r="657">
          <cell r="I657" t="str">
            <v/>
          </cell>
          <cell r="J657" t="str">
            <v/>
          </cell>
        </row>
        <row r="658">
          <cell r="I658" t="str">
            <v/>
          </cell>
          <cell r="J658" t="str">
            <v/>
          </cell>
        </row>
        <row r="659">
          <cell r="I659" t="str">
            <v/>
          </cell>
          <cell r="J659" t="str">
            <v/>
          </cell>
        </row>
        <row r="660">
          <cell r="I660" t="str">
            <v/>
          </cell>
          <cell r="J660" t="str">
            <v/>
          </cell>
        </row>
        <row r="661">
          <cell r="I661" t="str">
            <v/>
          </cell>
          <cell r="J661" t="str">
            <v/>
          </cell>
        </row>
        <row r="662">
          <cell r="I662" t="str">
            <v/>
          </cell>
          <cell r="J662" t="str">
            <v/>
          </cell>
        </row>
        <row r="663">
          <cell r="I663" t="str">
            <v/>
          </cell>
          <cell r="J663" t="str">
            <v/>
          </cell>
        </row>
        <row r="664">
          <cell r="I664" t="str">
            <v/>
          </cell>
          <cell r="J664" t="str">
            <v/>
          </cell>
        </row>
        <row r="665">
          <cell r="I665" t="str">
            <v/>
          </cell>
          <cell r="J665" t="str">
            <v/>
          </cell>
        </row>
        <row r="666">
          <cell r="I666" t="str">
            <v/>
          </cell>
          <cell r="J666" t="str">
            <v/>
          </cell>
        </row>
        <row r="667">
          <cell r="I667" t="str">
            <v/>
          </cell>
          <cell r="J667" t="str">
            <v/>
          </cell>
        </row>
        <row r="668">
          <cell r="I668" t="str">
            <v/>
          </cell>
          <cell r="J668" t="str">
            <v/>
          </cell>
        </row>
        <row r="669">
          <cell r="I669" t="str">
            <v/>
          </cell>
          <cell r="J669" t="str">
            <v/>
          </cell>
        </row>
        <row r="670">
          <cell r="I670" t="str">
            <v/>
          </cell>
          <cell r="J670" t="str">
            <v/>
          </cell>
        </row>
        <row r="671">
          <cell r="I671" t="str">
            <v/>
          </cell>
          <cell r="J671" t="str">
            <v/>
          </cell>
        </row>
        <row r="672">
          <cell r="I672" t="str">
            <v/>
          </cell>
          <cell r="J672" t="str">
            <v/>
          </cell>
        </row>
        <row r="673">
          <cell r="I673" t="str">
            <v/>
          </cell>
          <cell r="J673" t="str">
            <v/>
          </cell>
        </row>
        <row r="674">
          <cell r="I674" t="str">
            <v/>
          </cell>
          <cell r="J674" t="str">
            <v/>
          </cell>
        </row>
        <row r="675">
          <cell r="I675" t="str">
            <v/>
          </cell>
          <cell r="J675" t="str">
            <v/>
          </cell>
        </row>
        <row r="676">
          <cell r="I676" t="str">
            <v/>
          </cell>
          <cell r="J676" t="str">
            <v/>
          </cell>
        </row>
        <row r="677">
          <cell r="I677" t="str">
            <v/>
          </cell>
          <cell r="J677" t="str">
            <v/>
          </cell>
        </row>
        <row r="678">
          <cell r="I678" t="str">
            <v/>
          </cell>
          <cell r="J678" t="str">
            <v/>
          </cell>
        </row>
        <row r="679">
          <cell r="I679" t="str">
            <v/>
          </cell>
          <cell r="J679" t="str">
            <v/>
          </cell>
        </row>
        <row r="680">
          <cell r="I680" t="str">
            <v/>
          </cell>
          <cell r="J680" t="str">
            <v/>
          </cell>
        </row>
        <row r="681">
          <cell r="I681" t="str">
            <v/>
          </cell>
          <cell r="J681" t="str">
            <v/>
          </cell>
        </row>
        <row r="682">
          <cell r="I682" t="str">
            <v/>
          </cell>
          <cell r="J682" t="str">
            <v/>
          </cell>
        </row>
        <row r="683">
          <cell r="I683" t="str">
            <v/>
          </cell>
          <cell r="J683" t="str">
            <v/>
          </cell>
        </row>
        <row r="684">
          <cell r="I684" t="str">
            <v/>
          </cell>
          <cell r="J684" t="str">
            <v/>
          </cell>
        </row>
        <row r="685">
          <cell r="I685" t="str">
            <v/>
          </cell>
          <cell r="J685" t="str">
            <v/>
          </cell>
        </row>
        <row r="686">
          <cell r="I686" t="str">
            <v/>
          </cell>
          <cell r="J686" t="str">
            <v/>
          </cell>
        </row>
        <row r="687">
          <cell r="I687" t="str">
            <v/>
          </cell>
          <cell r="J687" t="str">
            <v/>
          </cell>
        </row>
        <row r="688">
          <cell r="I688" t="str">
            <v/>
          </cell>
          <cell r="J688" t="str">
            <v/>
          </cell>
        </row>
        <row r="689">
          <cell r="I689" t="str">
            <v/>
          </cell>
          <cell r="J689" t="str">
            <v/>
          </cell>
        </row>
        <row r="690">
          <cell r="I690" t="str">
            <v/>
          </cell>
          <cell r="J690" t="str">
            <v/>
          </cell>
        </row>
        <row r="691">
          <cell r="I691" t="str">
            <v/>
          </cell>
          <cell r="J691" t="str">
            <v/>
          </cell>
        </row>
        <row r="692">
          <cell r="I692" t="str">
            <v/>
          </cell>
          <cell r="J692" t="str">
            <v/>
          </cell>
        </row>
        <row r="693">
          <cell r="I693" t="str">
            <v/>
          </cell>
          <cell r="J693" t="str">
            <v/>
          </cell>
        </row>
        <row r="694">
          <cell r="I694" t="str">
            <v/>
          </cell>
          <cell r="J694" t="str">
            <v/>
          </cell>
        </row>
        <row r="695">
          <cell r="I695" t="str">
            <v/>
          </cell>
          <cell r="J695" t="str">
            <v/>
          </cell>
        </row>
        <row r="696">
          <cell r="I696" t="str">
            <v/>
          </cell>
          <cell r="J696" t="str">
            <v/>
          </cell>
        </row>
        <row r="697">
          <cell r="I697" t="str">
            <v/>
          </cell>
          <cell r="J697" t="str">
            <v/>
          </cell>
        </row>
        <row r="698">
          <cell r="I698" t="str">
            <v/>
          </cell>
          <cell r="J698" t="str">
            <v/>
          </cell>
        </row>
        <row r="699">
          <cell r="I699" t="str">
            <v/>
          </cell>
          <cell r="J699" t="str">
            <v/>
          </cell>
        </row>
        <row r="700">
          <cell r="I700" t="str">
            <v/>
          </cell>
          <cell r="J700" t="str">
            <v/>
          </cell>
        </row>
        <row r="701">
          <cell r="I701" t="str">
            <v/>
          </cell>
          <cell r="J701" t="str">
            <v/>
          </cell>
        </row>
        <row r="702">
          <cell r="I702" t="str">
            <v/>
          </cell>
          <cell r="J702" t="str">
            <v/>
          </cell>
        </row>
        <row r="703">
          <cell r="I703" t="str">
            <v/>
          </cell>
          <cell r="J703" t="str">
            <v/>
          </cell>
        </row>
        <row r="704">
          <cell r="I704" t="str">
            <v/>
          </cell>
          <cell r="J704" t="str">
            <v/>
          </cell>
        </row>
        <row r="705">
          <cell r="I705" t="str">
            <v/>
          </cell>
          <cell r="J705" t="str">
            <v/>
          </cell>
        </row>
        <row r="706">
          <cell r="I706" t="str">
            <v/>
          </cell>
          <cell r="J706" t="str">
            <v/>
          </cell>
        </row>
        <row r="707">
          <cell r="I707" t="str">
            <v/>
          </cell>
          <cell r="J707" t="str">
            <v/>
          </cell>
        </row>
        <row r="708">
          <cell r="I708" t="str">
            <v/>
          </cell>
          <cell r="J708" t="str">
            <v/>
          </cell>
        </row>
        <row r="709">
          <cell r="I709" t="str">
            <v/>
          </cell>
          <cell r="J709" t="str">
            <v/>
          </cell>
        </row>
        <row r="710">
          <cell r="I710" t="str">
            <v/>
          </cell>
          <cell r="J710" t="str">
            <v/>
          </cell>
        </row>
        <row r="711">
          <cell r="I711" t="str">
            <v/>
          </cell>
          <cell r="J711" t="str">
            <v/>
          </cell>
        </row>
        <row r="712">
          <cell r="I712" t="str">
            <v/>
          </cell>
          <cell r="J712" t="str">
            <v/>
          </cell>
        </row>
        <row r="713">
          <cell r="I713" t="str">
            <v/>
          </cell>
          <cell r="J713" t="str">
            <v/>
          </cell>
        </row>
        <row r="714">
          <cell r="I714" t="str">
            <v/>
          </cell>
          <cell r="J714" t="str">
            <v/>
          </cell>
        </row>
        <row r="715">
          <cell r="I715" t="str">
            <v/>
          </cell>
          <cell r="J715" t="str">
            <v/>
          </cell>
        </row>
        <row r="716">
          <cell r="I716" t="str">
            <v/>
          </cell>
          <cell r="J716" t="str">
            <v/>
          </cell>
        </row>
        <row r="717">
          <cell r="I717" t="str">
            <v/>
          </cell>
          <cell r="J717" t="str">
            <v/>
          </cell>
        </row>
        <row r="718">
          <cell r="I718" t="str">
            <v/>
          </cell>
          <cell r="J718" t="str">
            <v/>
          </cell>
        </row>
        <row r="719">
          <cell r="I719" t="str">
            <v/>
          </cell>
          <cell r="J719" t="str">
            <v/>
          </cell>
        </row>
        <row r="720">
          <cell r="I720" t="str">
            <v/>
          </cell>
          <cell r="J720" t="str">
            <v/>
          </cell>
        </row>
        <row r="721">
          <cell r="I721" t="str">
            <v/>
          </cell>
          <cell r="J721" t="str">
            <v/>
          </cell>
        </row>
        <row r="722">
          <cell r="I722" t="str">
            <v/>
          </cell>
          <cell r="J722" t="str">
            <v/>
          </cell>
        </row>
        <row r="723">
          <cell r="I723" t="str">
            <v/>
          </cell>
          <cell r="J723" t="str">
            <v/>
          </cell>
        </row>
        <row r="724">
          <cell r="I724" t="str">
            <v/>
          </cell>
          <cell r="J724" t="str">
            <v/>
          </cell>
        </row>
        <row r="725">
          <cell r="I725" t="str">
            <v/>
          </cell>
          <cell r="J725" t="str">
            <v/>
          </cell>
        </row>
        <row r="726">
          <cell r="I726" t="str">
            <v/>
          </cell>
          <cell r="J726" t="str">
            <v/>
          </cell>
        </row>
        <row r="727">
          <cell r="I727" t="str">
            <v/>
          </cell>
          <cell r="J727" t="str">
            <v/>
          </cell>
        </row>
        <row r="728">
          <cell r="I728" t="str">
            <v/>
          </cell>
          <cell r="J728" t="str">
            <v/>
          </cell>
        </row>
        <row r="729">
          <cell r="I729" t="str">
            <v/>
          </cell>
          <cell r="J729" t="str">
            <v/>
          </cell>
        </row>
        <row r="730">
          <cell r="I730" t="str">
            <v/>
          </cell>
          <cell r="J730" t="str">
            <v/>
          </cell>
        </row>
        <row r="731">
          <cell r="I731" t="str">
            <v/>
          </cell>
          <cell r="J731" t="str">
            <v/>
          </cell>
        </row>
        <row r="732">
          <cell r="I732" t="str">
            <v/>
          </cell>
          <cell r="J732" t="str">
            <v/>
          </cell>
        </row>
        <row r="733">
          <cell r="I733" t="str">
            <v/>
          </cell>
          <cell r="J733" t="str">
            <v/>
          </cell>
        </row>
        <row r="734">
          <cell r="I734" t="str">
            <v/>
          </cell>
          <cell r="J734" t="str">
            <v/>
          </cell>
        </row>
        <row r="735">
          <cell r="I735" t="str">
            <v/>
          </cell>
          <cell r="J735" t="str">
            <v/>
          </cell>
        </row>
        <row r="736">
          <cell r="I736" t="str">
            <v/>
          </cell>
          <cell r="J736" t="str">
            <v/>
          </cell>
        </row>
        <row r="737">
          <cell r="I737" t="str">
            <v/>
          </cell>
          <cell r="J737" t="str">
            <v/>
          </cell>
        </row>
        <row r="738">
          <cell r="I738" t="str">
            <v/>
          </cell>
          <cell r="J738" t="str">
            <v/>
          </cell>
        </row>
        <row r="739">
          <cell r="I739" t="str">
            <v/>
          </cell>
          <cell r="J739" t="str">
            <v/>
          </cell>
        </row>
        <row r="740">
          <cell r="I740" t="str">
            <v/>
          </cell>
          <cell r="J740" t="str">
            <v/>
          </cell>
        </row>
        <row r="741">
          <cell r="I741" t="str">
            <v/>
          </cell>
          <cell r="J741" t="str">
            <v/>
          </cell>
        </row>
        <row r="742">
          <cell r="I742" t="str">
            <v/>
          </cell>
          <cell r="J742" t="str">
            <v/>
          </cell>
        </row>
        <row r="743">
          <cell r="I743" t="str">
            <v/>
          </cell>
          <cell r="J743" t="str">
            <v/>
          </cell>
        </row>
        <row r="744">
          <cell r="I744" t="str">
            <v/>
          </cell>
          <cell r="J744" t="str">
            <v/>
          </cell>
        </row>
        <row r="745">
          <cell r="I745" t="str">
            <v/>
          </cell>
          <cell r="J745" t="str">
            <v/>
          </cell>
        </row>
        <row r="746">
          <cell r="I746" t="str">
            <v/>
          </cell>
          <cell r="J746" t="str">
            <v/>
          </cell>
        </row>
        <row r="747">
          <cell r="I747" t="str">
            <v/>
          </cell>
          <cell r="J747" t="str">
            <v/>
          </cell>
        </row>
        <row r="748">
          <cell r="I748" t="str">
            <v/>
          </cell>
          <cell r="J748" t="str">
            <v/>
          </cell>
        </row>
        <row r="749">
          <cell r="I749" t="str">
            <v/>
          </cell>
          <cell r="J749" t="str">
            <v/>
          </cell>
        </row>
        <row r="750">
          <cell r="I750" t="str">
            <v/>
          </cell>
          <cell r="J750" t="str">
            <v/>
          </cell>
        </row>
        <row r="751">
          <cell r="I751" t="str">
            <v/>
          </cell>
          <cell r="J751" t="str">
            <v/>
          </cell>
        </row>
        <row r="752">
          <cell r="I752" t="str">
            <v/>
          </cell>
          <cell r="J752" t="str">
            <v/>
          </cell>
        </row>
        <row r="753">
          <cell r="I753" t="str">
            <v/>
          </cell>
          <cell r="J753" t="str">
            <v/>
          </cell>
        </row>
        <row r="754">
          <cell r="I754" t="str">
            <v/>
          </cell>
          <cell r="J754" t="str">
            <v/>
          </cell>
        </row>
        <row r="755">
          <cell r="I755" t="str">
            <v/>
          </cell>
          <cell r="J755" t="str">
            <v/>
          </cell>
        </row>
        <row r="756">
          <cell r="I756" t="str">
            <v/>
          </cell>
          <cell r="J756" t="str">
            <v/>
          </cell>
        </row>
        <row r="757">
          <cell r="I757" t="str">
            <v/>
          </cell>
          <cell r="J757" t="str">
            <v/>
          </cell>
        </row>
        <row r="758">
          <cell r="I758" t="str">
            <v/>
          </cell>
          <cell r="J758" t="str">
            <v/>
          </cell>
        </row>
        <row r="759">
          <cell r="I759" t="str">
            <v/>
          </cell>
          <cell r="J759" t="str">
            <v/>
          </cell>
        </row>
        <row r="760">
          <cell r="I760" t="str">
            <v/>
          </cell>
          <cell r="J760" t="str">
            <v/>
          </cell>
        </row>
        <row r="761">
          <cell r="I761" t="str">
            <v/>
          </cell>
          <cell r="J761" t="str">
            <v/>
          </cell>
        </row>
        <row r="762">
          <cell r="I762" t="str">
            <v/>
          </cell>
          <cell r="J762" t="str">
            <v/>
          </cell>
        </row>
        <row r="763">
          <cell r="I763" t="str">
            <v/>
          </cell>
          <cell r="J763" t="str">
            <v/>
          </cell>
        </row>
        <row r="764">
          <cell r="I764" t="str">
            <v/>
          </cell>
          <cell r="J764" t="str">
            <v/>
          </cell>
        </row>
        <row r="765">
          <cell r="I765" t="str">
            <v/>
          </cell>
          <cell r="J765" t="str">
            <v/>
          </cell>
        </row>
        <row r="766">
          <cell r="I766" t="str">
            <v/>
          </cell>
          <cell r="J766" t="str">
            <v/>
          </cell>
        </row>
        <row r="767">
          <cell r="I767" t="str">
            <v/>
          </cell>
          <cell r="J767" t="str">
            <v/>
          </cell>
        </row>
        <row r="768">
          <cell r="I768" t="str">
            <v/>
          </cell>
          <cell r="J768" t="str">
            <v/>
          </cell>
        </row>
        <row r="769">
          <cell r="I769" t="str">
            <v/>
          </cell>
          <cell r="J769" t="str">
            <v/>
          </cell>
        </row>
        <row r="770">
          <cell r="I770" t="str">
            <v/>
          </cell>
          <cell r="J770" t="str">
            <v/>
          </cell>
        </row>
        <row r="771">
          <cell r="I771" t="str">
            <v/>
          </cell>
          <cell r="J771" t="str">
            <v/>
          </cell>
        </row>
        <row r="772">
          <cell r="I772" t="str">
            <v/>
          </cell>
          <cell r="J772" t="str">
            <v/>
          </cell>
        </row>
        <row r="773">
          <cell r="I773" t="str">
            <v/>
          </cell>
          <cell r="J773" t="str">
            <v/>
          </cell>
        </row>
        <row r="774">
          <cell r="I774" t="str">
            <v/>
          </cell>
          <cell r="J774" t="str">
            <v/>
          </cell>
        </row>
        <row r="775">
          <cell r="I775" t="str">
            <v/>
          </cell>
          <cell r="J775" t="str">
            <v/>
          </cell>
        </row>
        <row r="776">
          <cell r="I776" t="str">
            <v/>
          </cell>
          <cell r="J776" t="str">
            <v/>
          </cell>
        </row>
        <row r="777">
          <cell r="I777" t="str">
            <v/>
          </cell>
          <cell r="J777" t="str">
            <v/>
          </cell>
        </row>
        <row r="778">
          <cell r="I778" t="str">
            <v/>
          </cell>
          <cell r="J778" t="str">
            <v/>
          </cell>
        </row>
        <row r="779">
          <cell r="I779" t="str">
            <v/>
          </cell>
          <cell r="J779" t="str">
            <v/>
          </cell>
        </row>
        <row r="780">
          <cell r="I780" t="str">
            <v/>
          </cell>
          <cell r="J780" t="str">
            <v/>
          </cell>
        </row>
        <row r="781">
          <cell r="I781" t="str">
            <v/>
          </cell>
          <cell r="J781" t="str">
            <v/>
          </cell>
        </row>
        <row r="782">
          <cell r="I782" t="str">
            <v/>
          </cell>
          <cell r="J782" t="str">
            <v/>
          </cell>
        </row>
        <row r="783">
          <cell r="I783" t="str">
            <v/>
          </cell>
          <cell r="J783" t="str">
            <v/>
          </cell>
        </row>
        <row r="784">
          <cell r="I784" t="str">
            <v/>
          </cell>
          <cell r="J784" t="str">
            <v/>
          </cell>
        </row>
        <row r="785">
          <cell r="I785" t="str">
            <v/>
          </cell>
          <cell r="J785" t="str">
            <v/>
          </cell>
        </row>
        <row r="786">
          <cell r="I786" t="str">
            <v/>
          </cell>
          <cell r="J786" t="str">
            <v/>
          </cell>
        </row>
        <row r="787">
          <cell r="I787" t="str">
            <v/>
          </cell>
          <cell r="J787" t="str">
            <v/>
          </cell>
        </row>
        <row r="788">
          <cell r="I788" t="str">
            <v/>
          </cell>
          <cell r="J788" t="str">
            <v/>
          </cell>
        </row>
        <row r="789">
          <cell r="I789" t="str">
            <v/>
          </cell>
          <cell r="J789" t="str">
            <v/>
          </cell>
        </row>
        <row r="790">
          <cell r="I790" t="str">
            <v/>
          </cell>
          <cell r="J790" t="str">
            <v/>
          </cell>
        </row>
        <row r="791">
          <cell r="I791" t="str">
            <v/>
          </cell>
          <cell r="J791" t="str">
            <v/>
          </cell>
        </row>
        <row r="792">
          <cell r="I792" t="str">
            <v/>
          </cell>
          <cell r="J792" t="str">
            <v/>
          </cell>
        </row>
        <row r="793">
          <cell r="I793" t="str">
            <v/>
          </cell>
          <cell r="J793" t="str">
            <v/>
          </cell>
        </row>
        <row r="794">
          <cell r="I794" t="str">
            <v/>
          </cell>
          <cell r="J794" t="str">
            <v/>
          </cell>
        </row>
        <row r="795">
          <cell r="I795" t="str">
            <v/>
          </cell>
          <cell r="J795" t="str">
            <v/>
          </cell>
        </row>
        <row r="796">
          <cell r="I796" t="str">
            <v/>
          </cell>
          <cell r="J796" t="str">
            <v/>
          </cell>
        </row>
        <row r="797">
          <cell r="I797" t="str">
            <v/>
          </cell>
          <cell r="J797" t="str">
            <v/>
          </cell>
        </row>
        <row r="798">
          <cell r="I798" t="str">
            <v/>
          </cell>
          <cell r="J798" t="str">
            <v/>
          </cell>
        </row>
        <row r="799">
          <cell r="I799" t="str">
            <v/>
          </cell>
          <cell r="J799" t="str">
            <v/>
          </cell>
        </row>
        <row r="800">
          <cell r="I800" t="str">
            <v/>
          </cell>
          <cell r="J800" t="str">
            <v/>
          </cell>
        </row>
        <row r="801">
          <cell r="I801" t="str">
            <v/>
          </cell>
          <cell r="J801" t="str">
            <v/>
          </cell>
        </row>
        <row r="802">
          <cell r="I802" t="str">
            <v/>
          </cell>
          <cell r="J802" t="str">
            <v/>
          </cell>
        </row>
        <row r="803">
          <cell r="I803" t="str">
            <v/>
          </cell>
          <cell r="J803" t="str">
            <v/>
          </cell>
        </row>
        <row r="804">
          <cell r="I804" t="str">
            <v/>
          </cell>
          <cell r="J804" t="str">
            <v/>
          </cell>
        </row>
        <row r="805">
          <cell r="I805" t="str">
            <v/>
          </cell>
          <cell r="J805" t="str">
            <v/>
          </cell>
        </row>
        <row r="806">
          <cell r="I806" t="str">
            <v/>
          </cell>
          <cell r="J806" t="str">
            <v/>
          </cell>
        </row>
        <row r="807">
          <cell r="I807" t="str">
            <v/>
          </cell>
          <cell r="J807" t="str">
            <v/>
          </cell>
        </row>
        <row r="808">
          <cell r="I808" t="str">
            <v/>
          </cell>
          <cell r="J808" t="str">
            <v/>
          </cell>
        </row>
        <row r="809">
          <cell r="I809" t="str">
            <v/>
          </cell>
          <cell r="J809" t="str">
            <v/>
          </cell>
        </row>
        <row r="810">
          <cell r="I810" t="str">
            <v/>
          </cell>
          <cell r="J810" t="str">
            <v/>
          </cell>
        </row>
        <row r="811">
          <cell r="I811" t="str">
            <v/>
          </cell>
          <cell r="J811" t="str">
            <v/>
          </cell>
        </row>
        <row r="812">
          <cell r="I812" t="str">
            <v/>
          </cell>
          <cell r="J812" t="str">
            <v/>
          </cell>
        </row>
        <row r="813">
          <cell r="I813" t="str">
            <v/>
          </cell>
          <cell r="J813" t="str">
            <v/>
          </cell>
        </row>
        <row r="814">
          <cell r="I814" t="str">
            <v/>
          </cell>
          <cell r="J814" t="str">
            <v/>
          </cell>
        </row>
        <row r="815">
          <cell r="I815" t="str">
            <v/>
          </cell>
          <cell r="J815" t="str">
            <v/>
          </cell>
        </row>
        <row r="816">
          <cell r="I816" t="str">
            <v/>
          </cell>
          <cell r="J816" t="str">
            <v/>
          </cell>
        </row>
        <row r="817">
          <cell r="I817" t="str">
            <v/>
          </cell>
          <cell r="J817" t="str">
            <v/>
          </cell>
        </row>
        <row r="818">
          <cell r="I818" t="str">
            <v/>
          </cell>
          <cell r="J818" t="str">
            <v/>
          </cell>
        </row>
        <row r="819">
          <cell r="I819" t="str">
            <v/>
          </cell>
          <cell r="J819" t="str">
            <v/>
          </cell>
        </row>
        <row r="820">
          <cell r="I820" t="str">
            <v/>
          </cell>
          <cell r="J820" t="str">
            <v/>
          </cell>
        </row>
        <row r="821">
          <cell r="I821" t="str">
            <v/>
          </cell>
          <cell r="J821" t="str">
            <v/>
          </cell>
        </row>
        <row r="822">
          <cell r="I822" t="str">
            <v/>
          </cell>
          <cell r="J822" t="str">
            <v/>
          </cell>
        </row>
        <row r="823">
          <cell r="I823" t="str">
            <v/>
          </cell>
          <cell r="J823" t="str">
            <v/>
          </cell>
        </row>
        <row r="824">
          <cell r="I824" t="str">
            <v/>
          </cell>
          <cell r="J824" t="str">
            <v/>
          </cell>
        </row>
        <row r="825">
          <cell r="I825" t="str">
            <v/>
          </cell>
          <cell r="J825" t="str">
            <v/>
          </cell>
        </row>
        <row r="826">
          <cell r="I826" t="str">
            <v/>
          </cell>
          <cell r="J826" t="str">
            <v/>
          </cell>
        </row>
        <row r="827">
          <cell r="I827" t="str">
            <v/>
          </cell>
          <cell r="J827" t="str">
            <v/>
          </cell>
        </row>
        <row r="828">
          <cell r="I828" t="str">
            <v/>
          </cell>
          <cell r="J828" t="str">
            <v/>
          </cell>
        </row>
        <row r="829">
          <cell r="I829" t="str">
            <v/>
          </cell>
          <cell r="J829" t="str">
            <v/>
          </cell>
        </row>
        <row r="830">
          <cell r="I830" t="str">
            <v/>
          </cell>
          <cell r="J830" t="str">
            <v/>
          </cell>
        </row>
        <row r="831">
          <cell r="I831" t="str">
            <v/>
          </cell>
          <cell r="J831" t="str">
            <v/>
          </cell>
        </row>
        <row r="832">
          <cell r="I832" t="str">
            <v/>
          </cell>
          <cell r="J832" t="str">
            <v/>
          </cell>
        </row>
        <row r="833">
          <cell r="I833" t="str">
            <v/>
          </cell>
          <cell r="J833" t="str">
            <v/>
          </cell>
        </row>
        <row r="834">
          <cell r="I834" t="str">
            <v/>
          </cell>
          <cell r="J834" t="str">
            <v/>
          </cell>
        </row>
        <row r="835">
          <cell r="I835" t="str">
            <v/>
          </cell>
          <cell r="J835" t="str">
            <v/>
          </cell>
        </row>
        <row r="836">
          <cell r="I836" t="str">
            <v/>
          </cell>
          <cell r="J836" t="str">
            <v/>
          </cell>
        </row>
        <row r="837">
          <cell r="I837" t="str">
            <v/>
          </cell>
          <cell r="J837" t="str">
            <v/>
          </cell>
        </row>
        <row r="838">
          <cell r="I838" t="str">
            <v/>
          </cell>
          <cell r="J838" t="str">
            <v/>
          </cell>
        </row>
        <row r="839">
          <cell r="I839" t="str">
            <v/>
          </cell>
          <cell r="J839" t="str">
            <v/>
          </cell>
        </row>
        <row r="840">
          <cell r="I840" t="str">
            <v/>
          </cell>
          <cell r="J840" t="str">
            <v/>
          </cell>
        </row>
        <row r="841">
          <cell r="I841" t="str">
            <v/>
          </cell>
          <cell r="J841" t="str">
            <v/>
          </cell>
        </row>
        <row r="842">
          <cell r="I842" t="str">
            <v/>
          </cell>
          <cell r="J842" t="str">
            <v/>
          </cell>
        </row>
        <row r="843">
          <cell r="I843" t="str">
            <v/>
          </cell>
          <cell r="J843" t="str">
            <v/>
          </cell>
        </row>
        <row r="844">
          <cell r="I844" t="str">
            <v/>
          </cell>
          <cell r="J844" t="str">
            <v/>
          </cell>
        </row>
        <row r="845">
          <cell r="I845" t="str">
            <v/>
          </cell>
          <cell r="J845" t="str">
            <v/>
          </cell>
        </row>
        <row r="846">
          <cell r="I846" t="str">
            <v/>
          </cell>
          <cell r="J846" t="str">
            <v/>
          </cell>
        </row>
        <row r="847">
          <cell r="I847" t="str">
            <v/>
          </cell>
          <cell r="J847" t="str">
            <v/>
          </cell>
        </row>
        <row r="848">
          <cell r="I848" t="str">
            <v/>
          </cell>
          <cell r="J848" t="str">
            <v/>
          </cell>
        </row>
        <row r="849">
          <cell r="I849" t="str">
            <v/>
          </cell>
          <cell r="J849" t="str">
            <v/>
          </cell>
        </row>
        <row r="850">
          <cell r="I850" t="str">
            <v/>
          </cell>
          <cell r="J850" t="str">
            <v/>
          </cell>
        </row>
        <row r="851">
          <cell r="I851" t="str">
            <v/>
          </cell>
          <cell r="J851" t="str">
            <v/>
          </cell>
        </row>
        <row r="852">
          <cell r="I852" t="str">
            <v/>
          </cell>
          <cell r="J852" t="str">
            <v/>
          </cell>
        </row>
        <row r="853">
          <cell r="I853" t="str">
            <v/>
          </cell>
          <cell r="J853" t="str">
            <v/>
          </cell>
        </row>
        <row r="854">
          <cell r="I854" t="str">
            <v/>
          </cell>
          <cell r="J854" t="str">
            <v/>
          </cell>
        </row>
        <row r="855">
          <cell r="I855" t="str">
            <v/>
          </cell>
          <cell r="J855" t="str">
            <v/>
          </cell>
        </row>
        <row r="856">
          <cell r="I856" t="str">
            <v/>
          </cell>
          <cell r="J856" t="str">
            <v/>
          </cell>
        </row>
        <row r="857">
          <cell r="I857" t="str">
            <v/>
          </cell>
          <cell r="J857" t="str">
            <v/>
          </cell>
        </row>
        <row r="858">
          <cell r="I858" t="str">
            <v/>
          </cell>
          <cell r="J858" t="str">
            <v/>
          </cell>
        </row>
        <row r="859">
          <cell r="I859" t="str">
            <v/>
          </cell>
          <cell r="J859" t="str">
            <v/>
          </cell>
        </row>
        <row r="860">
          <cell r="I860" t="str">
            <v/>
          </cell>
          <cell r="J860" t="str">
            <v/>
          </cell>
        </row>
        <row r="861">
          <cell r="I861" t="str">
            <v/>
          </cell>
          <cell r="J861" t="str">
            <v/>
          </cell>
        </row>
        <row r="862">
          <cell r="I862" t="str">
            <v/>
          </cell>
          <cell r="J862" t="str">
            <v/>
          </cell>
        </row>
        <row r="863">
          <cell r="I863" t="str">
            <v/>
          </cell>
          <cell r="J863" t="str">
            <v/>
          </cell>
        </row>
        <row r="864">
          <cell r="I864" t="str">
            <v/>
          </cell>
          <cell r="J864" t="str">
            <v/>
          </cell>
        </row>
        <row r="865">
          <cell r="I865" t="str">
            <v/>
          </cell>
          <cell r="J865" t="str">
            <v/>
          </cell>
        </row>
        <row r="866">
          <cell r="I866" t="str">
            <v/>
          </cell>
          <cell r="J866" t="str">
            <v/>
          </cell>
        </row>
        <row r="867">
          <cell r="I867" t="str">
            <v/>
          </cell>
          <cell r="J867" t="str">
            <v/>
          </cell>
        </row>
        <row r="868">
          <cell r="I868" t="str">
            <v/>
          </cell>
          <cell r="J868" t="str">
            <v/>
          </cell>
        </row>
        <row r="869">
          <cell r="I869" t="str">
            <v/>
          </cell>
          <cell r="J869" t="str">
            <v/>
          </cell>
        </row>
        <row r="870">
          <cell r="I870" t="str">
            <v/>
          </cell>
          <cell r="J870" t="str">
            <v/>
          </cell>
        </row>
        <row r="871">
          <cell r="I871" t="str">
            <v/>
          </cell>
          <cell r="J871" t="str">
            <v/>
          </cell>
        </row>
        <row r="872">
          <cell r="I872" t="str">
            <v/>
          </cell>
          <cell r="J872" t="str">
            <v/>
          </cell>
        </row>
        <row r="873">
          <cell r="I873" t="str">
            <v/>
          </cell>
          <cell r="J873" t="str">
            <v/>
          </cell>
        </row>
        <row r="874">
          <cell r="I874" t="str">
            <v/>
          </cell>
          <cell r="J874" t="str">
            <v/>
          </cell>
        </row>
        <row r="875">
          <cell r="I875" t="str">
            <v/>
          </cell>
          <cell r="J875" t="str">
            <v/>
          </cell>
        </row>
        <row r="876">
          <cell r="I876" t="str">
            <v/>
          </cell>
          <cell r="J876" t="str">
            <v/>
          </cell>
        </row>
        <row r="877">
          <cell r="I877" t="str">
            <v/>
          </cell>
          <cell r="J877" t="str">
            <v/>
          </cell>
        </row>
        <row r="878">
          <cell r="I878" t="str">
            <v/>
          </cell>
          <cell r="J878" t="str">
            <v/>
          </cell>
        </row>
        <row r="879">
          <cell r="I879" t="str">
            <v/>
          </cell>
          <cell r="J879" t="str">
            <v/>
          </cell>
        </row>
        <row r="880">
          <cell r="I880" t="str">
            <v/>
          </cell>
          <cell r="J880" t="str">
            <v/>
          </cell>
        </row>
        <row r="881">
          <cell r="I881" t="str">
            <v/>
          </cell>
          <cell r="J881" t="str">
            <v/>
          </cell>
        </row>
        <row r="882">
          <cell r="I882" t="str">
            <v/>
          </cell>
          <cell r="J882" t="str">
            <v/>
          </cell>
        </row>
        <row r="883">
          <cell r="I883" t="str">
            <v/>
          </cell>
          <cell r="J883" t="str">
            <v/>
          </cell>
        </row>
        <row r="884">
          <cell r="I884" t="str">
            <v/>
          </cell>
          <cell r="J884" t="str">
            <v/>
          </cell>
        </row>
        <row r="885">
          <cell r="I885" t="str">
            <v/>
          </cell>
          <cell r="J885" t="str">
            <v/>
          </cell>
        </row>
        <row r="886">
          <cell r="I886" t="str">
            <v/>
          </cell>
          <cell r="J886" t="str">
            <v/>
          </cell>
        </row>
        <row r="887">
          <cell r="I887" t="str">
            <v/>
          </cell>
          <cell r="J887" t="str">
            <v/>
          </cell>
        </row>
        <row r="888">
          <cell r="I888" t="str">
            <v/>
          </cell>
          <cell r="J888" t="str">
            <v/>
          </cell>
        </row>
        <row r="889">
          <cell r="I889" t="str">
            <v/>
          </cell>
          <cell r="J889" t="str">
            <v/>
          </cell>
        </row>
        <row r="890">
          <cell r="I890" t="str">
            <v/>
          </cell>
          <cell r="J890" t="str">
            <v/>
          </cell>
        </row>
        <row r="891">
          <cell r="I891" t="str">
            <v/>
          </cell>
          <cell r="J891" t="str">
            <v/>
          </cell>
        </row>
        <row r="892">
          <cell r="I892" t="str">
            <v/>
          </cell>
          <cell r="J892" t="str">
            <v/>
          </cell>
        </row>
        <row r="893">
          <cell r="I893" t="str">
            <v/>
          </cell>
          <cell r="J893" t="str">
            <v/>
          </cell>
        </row>
        <row r="894">
          <cell r="I894" t="str">
            <v/>
          </cell>
          <cell r="J894" t="str">
            <v/>
          </cell>
        </row>
        <row r="895">
          <cell r="I895" t="str">
            <v/>
          </cell>
          <cell r="J895" t="str">
            <v/>
          </cell>
        </row>
        <row r="896">
          <cell r="I896" t="str">
            <v/>
          </cell>
          <cell r="J896" t="str">
            <v/>
          </cell>
        </row>
        <row r="897">
          <cell r="I897" t="str">
            <v/>
          </cell>
          <cell r="J897" t="str">
            <v/>
          </cell>
        </row>
        <row r="898">
          <cell r="I898" t="str">
            <v/>
          </cell>
          <cell r="J898" t="str">
            <v/>
          </cell>
        </row>
        <row r="899">
          <cell r="I899" t="str">
            <v/>
          </cell>
          <cell r="J899" t="str">
            <v/>
          </cell>
        </row>
        <row r="900">
          <cell r="I900" t="str">
            <v/>
          </cell>
          <cell r="J900" t="str">
            <v/>
          </cell>
        </row>
        <row r="901">
          <cell r="I901" t="str">
            <v/>
          </cell>
          <cell r="J901" t="str">
            <v/>
          </cell>
        </row>
        <row r="902">
          <cell r="I902" t="str">
            <v/>
          </cell>
          <cell r="J902" t="str">
            <v/>
          </cell>
        </row>
        <row r="903">
          <cell r="I903" t="str">
            <v/>
          </cell>
          <cell r="J903" t="str">
            <v/>
          </cell>
        </row>
        <row r="904">
          <cell r="I904" t="str">
            <v/>
          </cell>
          <cell r="J904" t="str">
            <v/>
          </cell>
        </row>
        <row r="905">
          <cell r="I905" t="str">
            <v/>
          </cell>
          <cell r="J905" t="str">
            <v/>
          </cell>
        </row>
        <row r="906">
          <cell r="I906" t="str">
            <v/>
          </cell>
          <cell r="J906" t="str">
            <v/>
          </cell>
        </row>
        <row r="907">
          <cell r="I907" t="str">
            <v/>
          </cell>
          <cell r="J907" t="str">
            <v/>
          </cell>
        </row>
        <row r="908">
          <cell r="I908" t="str">
            <v/>
          </cell>
          <cell r="J908" t="str">
            <v/>
          </cell>
        </row>
        <row r="909">
          <cell r="I909" t="str">
            <v/>
          </cell>
          <cell r="J909" t="str">
            <v/>
          </cell>
        </row>
        <row r="910">
          <cell r="I910" t="str">
            <v/>
          </cell>
          <cell r="J910" t="str">
            <v/>
          </cell>
        </row>
        <row r="911">
          <cell r="I911" t="str">
            <v/>
          </cell>
          <cell r="J911" t="str">
            <v/>
          </cell>
        </row>
        <row r="912">
          <cell r="I912" t="str">
            <v/>
          </cell>
          <cell r="J912" t="str">
            <v/>
          </cell>
        </row>
        <row r="913">
          <cell r="I913" t="str">
            <v/>
          </cell>
          <cell r="J913" t="str">
            <v/>
          </cell>
        </row>
        <row r="914">
          <cell r="I914" t="str">
            <v/>
          </cell>
          <cell r="J914" t="str">
            <v/>
          </cell>
        </row>
        <row r="915">
          <cell r="I915" t="str">
            <v/>
          </cell>
          <cell r="J915" t="str">
            <v/>
          </cell>
        </row>
        <row r="916">
          <cell r="I916" t="str">
            <v/>
          </cell>
          <cell r="J916" t="str">
            <v/>
          </cell>
        </row>
        <row r="917">
          <cell r="I917" t="str">
            <v/>
          </cell>
          <cell r="J917" t="str">
            <v/>
          </cell>
        </row>
        <row r="918">
          <cell r="I918" t="str">
            <v/>
          </cell>
          <cell r="J918" t="str">
            <v/>
          </cell>
        </row>
        <row r="919">
          <cell r="I919" t="str">
            <v/>
          </cell>
          <cell r="J919" t="str">
            <v/>
          </cell>
        </row>
        <row r="920">
          <cell r="I920" t="str">
            <v/>
          </cell>
          <cell r="J920" t="str">
            <v/>
          </cell>
        </row>
        <row r="921">
          <cell r="I921" t="str">
            <v/>
          </cell>
          <cell r="J921" t="str">
            <v/>
          </cell>
        </row>
        <row r="922">
          <cell r="I922" t="str">
            <v/>
          </cell>
          <cell r="J922" t="str">
            <v/>
          </cell>
        </row>
        <row r="923">
          <cell r="I923" t="str">
            <v/>
          </cell>
          <cell r="J923" t="str">
            <v/>
          </cell>
        </row>
        <row r="924">
          <cell r="I924" t="str">
            <v/>
          </cell>
          <cell r="J924" t="str">
            <v/>
          </cell>
        </row>
        <row r="925">
          <cell r="I925" t="str">
            <v/>
          </cell>
          <cell r="J925" t="str">
            <v/>
          </cell>
        </row>
        <row r="926">
          <cell r="I926" t="str">
            <v/>
          </cell>
          <cell r="J926" t="str">
            <v/>
          </cell>
        </row>
        <row r="927">
          <cell r="I927" t="str">
            <v/>
          </cell>
          <cell r="J927" t="str">
            <v/>
          </cell>
        </row>
        <row r="928">
          <cell r="I928" t="str">
            <v/>
          </cell>
          <cell r="J928" t="str">
            <v/>
          </cell>
        </row>
        <row r="929">
          <cell r="I929" t="str">
            <v/>
          </cell>
          <cell r="J929" t="str">
            <v/>
          </cell>
        </row>
        <row r="930">
          <cell r="I930" t="str">
            <v/>
          </cell>
          <cell r="J930" t="str">
            <v/>
          </cell>
        </row>
        <row r="931">
          <cell r="I931" t="str">
            <v/>
          </cell>
          <cell r="J931" t="str">
            <v/>
          </cell>
        </row>
        <row r="932">
          <cell r="I932" t="str">
            <v/>
          </cell>
          <cell r="J932" t="str">
            <v/>
          </cell>
        </row>
        <row r="933">
          <cell r="I933" t="str">
            <v/>
          </cell>
          <cell r="J933" t="str">
            <v/>
          </cell>
        </row>
        <row r="934">
          <cell r="I934" t="str">
            <v/>
          </cell>
          <cell r="J934" t="str">
            <v/>
          </cell>
        </row>
        <row r="935">
          <cell r="I935" t="str">
            <v/>
          </cell>
          <cell r="J935" t="str">
            <v/>
          </cell>
        </row>
        <row r="936">
          <cell r="I936" t="str">
            <v/>
          </cell>
          <cell r="J936" t="str">
            <v/>
          </cell>
        </row>
        <row r="937">
          <cell r="I937" t="str">
            <v/>
          </cell>
          <cell r="J937" t="str">
            <v/>
          </cell>
        </row>
        <row r="938">
          <cell r="I938" t="str">
            <v/>
          </cell>
          <cell r="J938" t="str">
            <v/>
          </cell>
        </row>
        <row r="939">
          <cell r="I939" t="str">
            <v/>
          </cell>
          <cell r="J939" t="str">
            <v/>
          </cell>
        </row>
        <row r="940">
          <cell r="I940" t="str">
            <v/>
          </cell>
          <cell r="J940" t="str">
            <v/>
          </cell>
        </row>
        <row r="941">
          <cell r="I941" t="str">
            <v/>
          </cell>
          <cell r="J941" t="str">
            <v/>
          </cell>
        </row>
        <row r="942">
          <cell r="I942" t="str">
            <v/>
          </cell>
          <cell r="J942" t="str">
            <v/>
          </cell>
        </row>
        <row r="943">
          <cell r="I943" t="str">
            <v/>
          </cell>
          <cell r="J943" t="str">
            <v/>
          </cell>
        </row>
        <row r="944">
          <cell r="I944" t="str">
            <v/>
          </cell>
          <cell r="J944" t="str">
            <v/>
          </cell>
        </row>
        <row r="945">
          <cell r="I945" t="str">
            <v/>
          </cell>
          <cell r="J945" t="str">
            <v/>
          </cell>
        </row>
        <row r="946">
          <cell r="I946" t="str">
            <v/>
          </cell>
          <cell r="J946" t="str">
            <v/>
          </cell>
        </row>
        <row r="947">
          <cell r="I947" t="str">
            <v/>
          </cell>
          <cell r="J947" t="str">
            <v/>
          </cell>
        </row>
        <row r="948">
          <cell r="I948" t="str">
            <v/>
          </cell>
          <cell r="J948" t="str">
            <v/>
          </cell>
        </row>
        <row r="949">
          <cell r="I949" t="str">
            <v/>
          </cell>
          <cell r="J949" t="str">
            <v/>
          </cell>
        </row>
        <row r="950">
          <cell r="I950" t="str">
            <v/>
          </cell>
          <cell r="J950" t="str">
            <v/>
          </cell>
        </row>
        <row r="951">
          <cell r="I951" t="str">
            <v/>
          </cell>
          <cell r="J951" t="str">
            <v/>
          </cell>
        </row>
        <row r="952">
          <cell r="I952" t="str">
            <v/>
          </cell>
          <cell r="J952" t="str">
            <v/>
          </cell>
        </row>
        <row r="953">
          <cell r="I953" t="str">
            <v/>
          </cell>
          <cell r="J953" t="str">
            <v/>
          </cell>
        </row>
        <row r="954">
          <cell r="I954" t="str">
            <v/>
          </cell>
          <cell r="J954" t="str">
            <v/>
          </cell>
        </row>
        <row r="955">
          <cell r="I955" t="str">
            <v/>
          </cell>
          <cell r="J955" t="str">
            <v/>
          </cell>
        </row>
        <row r="956">
          <cell r="I956" t="str">
            <v/>
          </cell>
          <cell r="J956" t="str">
            <v/>
          </cell>
        </row>
        <row r="957">
          <cell r="I957" t="str">
            <v/>
          </cell>
          <cell r="J957" t="str">
            <v/>
          </cell>
        </row>
        <row r="958">
          <cell r="I958" t="str">
            <v/>
          </cell>
          <cell r="J958" t="str">
            <v/>
          </cell>
        </row>
        <row r="959">
          <cell r="I959" t="str">
            <v/>
          </cell>
          <cell r="J959" t="str">
            <v/>
          </cell>
        </row>
        <row r="960">
          <cell r="I960" t="str">
            <v/>
          </cell>
          <cell r="J960" t="str">
            <v/>
          </cell>
        </row>
        <row r="961">
          <cell r="I961" t="str">
            <v/>
          </cell>
          <cell r="J961" t="str">
            <v/>
          </cell>
        </row>
        <row r="962">
          <cell r="I962" t="str">
            <v/>
          </cell>
          <cell r="J962" t="str">
            <v/>
          </cell>
        </row>
        <row r="963">
          <cell r="I963" t="str">
            <v/>
          </cell>
          <cell r="J963" t="str">
            <v/>
          </cell>
        </row>
        <row r="964">
          <cell r="I964" t="str">
            <v/>
          </cell>
          <cell r="J964" t="str">
            <v/>
          </cell>
        </row>
        <row r="965">
          <cell r="I965" t="str">
            <v/>
          </cell>
          <cell r="J965" t="str">
            <v/>
          </cell>
        </row>
        <row r="966">
          <cell r="I966" t="str">
            <v/>
          </cell>
          <cell r="J966" t="str">
            <v/>
          </cell>
        </row>
        <row r="967">
          <cell r="I967" t="str">
            <v/>
          </cell>
          <cell r="J967" t="str">
            <v/>
          </cell>
        </row>
        <row r="968">
          <cell r="I968" t="str">
            <v/>
          </cell>
          <cell r="J968" t="str">
            <v/>
          </cell>
        </row>
        <row r="969">
          <cell r="I969" t="str">
            <v/>
          </cell>
          <cell r="J969" t="str">
            <v/>
          </cell>
        </row>
        <row r="970">
          <cell r="I970" t="str">
            <v/>
          </cell>
          <cell r="J970" t="str">
            <v/>
          </cell>
        </row>
        <row r="971">
          <cell r="I971" t="str">
            <v/>
          </cell>
          <cell r="J971" t="str">
            <v/>
          </cell>
        </row>
        <row r="972">
          <cell r="I972" t="str">
            <v/>
          </cell>
          <cell r="J972" t="str">
            <v/>
          </cell>
        </row>
        <row r="973">
          <cell r="I973" t="str">
            <v/>
          </cell>
          <cell r="J973" t="str">
            <v/>
          </cell>
        </row>
        <row r="974">
          <cell r="I974" t="str">
            <v/>
          </cell>
          <cell r="J974" t="str">
            <v/>
          </cell>
        </row>
        <row r="975">
          <cell r="I975" t="str">
            <v/>
          </cell>
          <cell r="J975" t="str">
            <v/>
          </cell>
        </row>
        <row r="976">
          <cell r="I976" t="str">
            <v/>
          </cell>
          <cell r="J976" t="str">
            <v/>
          </cell>
        </row>
        <row r="977">
          <cell r="I977" t="str">
            <v/>
          </cell>
          <cell r="J977" t="str">
            <v/>
          </cell>
        </row>
        <row r="978">
          <cell r="I978" t="str">
            <v/>
          </cell>
          <cell r="J978" t="str">
            <v/>
          </cell>
        </row>
        <row r="979">
          <cell r="I979" t="str">
            <v/>
          </cell>
          <cell r="J979" t="str">
            <v/>
          </cell>
        </row>
        <row r="980">
          <cell r="I980" t="str">
            <v/>
          </cell>
          <cell r="J980" t="str">
            <v/>
          </cell>
        </row>
        <row r="981">
          <cell r="I981" t="str">
            <v/>
          </cell>
          <cell r="J981" t="str">
            <v/>
          </cell>
        </row>
        <row r="982">
          <cell r="I982" t="str">
            <v/>
          </cell>
          <cell r="J982" t="str">
            <v/>
          </cell>
        </row>
        <row r="983">
          <cell r="I983" t="str">
            <v/>
          </cell>
          <cell r="J983" t="str">
            <v/>
          </cell>
        </row>
        <row r="984">
          <cell r="I984" t="str">
            <v/>
          </cell>
          <cell r="J984" t="str">
            <v/>
          </cell>
        </row>
        <row r="985">
          <cell r="I985" t="str">
            <v/>
          </cell>
          <cell r="J985" t="str">
            <v/>
          </cell>
        </row>
        <row r="986">
          <cell r="I986" t="str">
            <v/>
          </cell>
          <cell r="J986" t="str">
            <v/>
          </cell>
        </row>
        <row r="987">
          <cell r="I987" t="str">
            <v/>
          </cell>
          <cell r="J987" t="str">
            <v/>
          </cell>
        </row>
        <row r="988">
          <cell r="I988" t="str">
            <v/>
          </cell>
          <cell r="J988" t="str">
            <v/>
          </cell>
        </row>
        <row r="989">
          <cell r="I989" t="str">
            <v/>
          </cell>
          <cell r="J989" t="str">
            <v/>
          </cell>
        </row>
        <row r="990">
          <cell r="I990" t="str">
            <v/>
          </cell>
          <cell r="J990" t="str">
            <v/>
          </cell>
        </row>
        <row r="991">
          <cell r="I991" t="str">
            <v/>
          </cell>
          <cell r="J991" t="str">
            <v/>
          </cell>
        </row>
        <row r="992">
          <cell r="I992" t="str">
            <v/>
          </cell>
          <cell r="J992" t="str">
            <v/>
          </cell>
        </row>
        <row r="993">
          <cell r="I993" t="str">
            <v/>
          </cell>
          <cell r="J993" t="str">
            <v/>
          </cell>
        </row>
        <row r="994">
          <cell r="I994" t="str">
            <v/>
          </cell>
          <cell r="J994" t="str">
            <v/>
          </cell>
        </row>
        <row r="995">
          <cell r="I995" t="str">
            <v/>
          </cell>
          <cell r="J995" t="str">
            <v/>
          </cell>
        </row>
        <row r="996">
          <cell r="I996" t="str">
            <v/>
          </cell>
          <cell r="J996" t="str">
            <v/>
          </cell>
        </row>
        <row r="997">
          <cell r="I997" t="str">
            <v/>
          </cell>
          <cell r="J997" t="str">
            <v/>
          </cell>
        </row>
        <row r="998">
          <cell r="I998" t="str">
            <v/>
          </cell>
          <cell r="J998" t="str">
            <v/>
          </cell>
        </row>
        <row r="999">
          <cell r="I999" t="str">
            <v/>
          </cell>
          <cell r="J999" t="str">
            <v/>
          </cell>
        </row>
        <row r="1000">
          <cell r="I1000" t="str">
            <v/>
          </cell>
          <cell r="J1000" t="str">
            <v/>
          </cell>
        </row>
        <row r="1001">
          <cell r="I1001" t="str">
            <v/>
          </cell>
          <cell r="J1001" t="str">
            <v/>
          </cell>
        </row>
        <row r="1002">
          <cell r="I1002" t="str">
            <v/>
          </cell>
          <cell r="J1002" t="str">
            <v/>
          </cell>
        </row>
        <row r="1003">
          <cell r="I1003" t="str">
            <v/>
          </cell>
          <cell r="J1003" t="str">
            <v/>
          </cell>
        </row>
        <row r="1004">
          <cell r="I1004" t="str">
            <v/>
          </cell>
          <cell r="J1004" t="str">
            <v/>
          </cell>
        </row>
        <row r="1005">
          <cell r="I1005" t="str">
            <v/>
          </cell>
          <cell r="J1005" t="str">
            <v/>
          </cell>
        </row>
        <row r="1006">
          <cell r="I1006" t="str">
            <v/>
          </cell>
          <cell r="J1006" t="str">
            <v/>
          </cell>
        </row>
        <row r="1007">
          <cell r="I1007" t="str">
            <v/>
          </cell>
          <cell r="J1007" t="str">
            <v/>
          </cell>
        </row>
        <row r="1008">
          <cell r="I1008" t="str">
            <v/>
          </cell>
          <cell r="J1008" t="str">
            <v/>
          </cell>
        </row>
        <row r="1009">
          <cell r="I1009" t="str">
            <v/>
          </cell>
          <cell r="J1009" t="str">
            <v/>
          </cell>
        </row>
        <row r="1010">
          <cell r="I1010" t="str">
            <v/>
          </cell>
          <cell r="J1010" t="str">
            <v/>
          </cell>
        </row>
        <row r="1011">
          <cell r="I1011" t="str">
            <v/>
          </cell>
          <cell r="J1011" t="str">
            <v/>
          </cell>
        </row>
        <row r="1012">
          <cell r="I1012" t="str">
            <v/>
          </cell>
          <cell r="J1012" t="str">
            <v/>
          </cell>
        </row>
        <row r="1013">
          <cell r="I1013" t="str">
            <v/>
          </cell>
          <cell r="J1013" t="str">
            <v/>
          </cell>
        </row>
        <row r="1014">
          <cell r="I1014" t="str">
            <v/>
          </cell>
          <cell r="J1014" t="str">
            <v/>
          </cell>
        </row>
        <row r="1015">
          <cell r="I1015" t="str">
            <v/>
          </cell>
          <cell r="J1015" t="str">
            <v/>
          </cell>
        </row>
        <row r="1016">
          <cell r="I1016" t="str">
            <v/>
          </cell>
          <cell r="J1016" t="str">
            <v/>
          </cell>
        </row>
        <row r="1017">
          <cell r="I1017" t="str">
            <v/>
          </cell>
          <cell r="J1017" t="str">
            <v/>
          </cell>
        </row>
        <row r="1018">
          <cell r="I1018" t="str">
            <v/>
          </cell>
          <cell r="J1018" t="str">
            <v/>
          </cell>
        </row>
        <row r="1019">
          <cell r="I1019" t="str">
            <v/>
          </cell>
          <cell r="J1019" t="str">
            <v/>
          </cell>
        </row>
        <row r="1020">
          <cell r="I1020" t="str">
            <v/>
          </cell>
          <cell r="J1020" t="str">
            <v/>
          </cell>
        </row>
        <row r="1021">
          <cell r="I1021" t="str">
            <v/>
          </cell>
          <cell r="J1021" t="str">
            <v/>
          </cell>
        </row>
        <row r="1022">
          <cell r="I1022" t="str">
            <v/>
          </cell>
          <cell r="J1022" t="str">
            <v/>
          </cell>
        </row>
        <row r="1023">
          <cell r="I1023" t="str">
            <v/>
          </cell>
          <cell r="J1023" t="str">
            <v/>
          </cell>
        </row>
        <row r="1024">
          <cell r="I1024" t="str">
            <v/>
          </cell>
          <cell r="J1024" t="str">
            <v/>
          </cell>
        </row>
        <row r="1025">
          <cell r="I1025" t="str">
            <v/>
          </cell>
          <cell r="J1025" t="str">
            <v/>
          </cell>
        </row>
        <row r="1026">
          <cell r="I1026" t="str">
            <v/>
          </cell>
          <cell r="J1026" t="str">
            <v/>
          </cell>
        </row>
        <row r="1027">
          <cell r="I1027" t="str">
            <v/>
          </cell>
          <cell r="J1027" t="str">
            <v/>
          </cell>
        </row>
        <row r="1028">
          <cell r="I1028" t="str">
            <v/>
          </cell>
          <cell r="J1028" t="str">
            <v/>
          </cell>
        </row>
        <row r="1029">
          <cell r="I1029" t="str">
            <v/>
          </cell>
          <cell r="J1029" t="str">
            <v/>
          </cell>
        </row>
        <row r="1030">
          <cell r="I1030" t="str">
            <v/>
          </cell>
          <cell r="J1030" t="str">
            <v/>
          </cell>
        </row>
        <row r="1031">
          <cell r="I1031" t="str">
            <v/>
          </cell>
          <cell r="J1031" t="str">
            <v/>
          </cell>
        </row>
        <row r="1032">
          <cell r="I1032" t="str">
            <v/>
          </cell>
          <cell r="J1032" t="str">
            <v/>
          </cell>
        </row>
        <row r="1033">
          <cell r="I1033" t="str">
            <v/>
          </cell>
          <cell r="J1033" t="str">
            <v/>
          </cell>
        </row>
        <row r="1034">
          <cell r="I1034" t="str">
            <v/>
          </cell>
          <cell r="J1034" t="str">
            <v/>
          </cell>
        </row>
        <row r="1035">
          <cell r="I1035" t="str">
            <v/>
          </cell>
          <cell r="J1035" t="str">
            <v/>
          </cell>
        </row>
        <row r="1036">
          <cell r="I1036" t="str">
            <v/>
          </cell>
          <cell r="J1036" t="str">
            <v/>
          </cell>
        </row>
        <row r="1037">
          <cell r="I1037" t="str">
            <v/>
          </cell>
          <cell r="J1037" t="str">
            <v/>
          </cell>
        </row>
        <row r="1038">
          <cell r="I1038" t="str">
            <v/>
          </cell>
          <cell r="J1038" t="str">
            <v/>
          </cell>
        </row>
        <row r="1039">
          <cell r="I1039" t="str">
            <v/>
          </cell>
          <cell r="J1039" t="str">
            <v/>
          </cell>
        </row>
        <row r="1040">
          <cell r="I1040" t="str">
            <v/>
          </cell>
          <cell r="J1040" t="str">
            <v/>
          </cell>
        </row>
        <row r="1041">
          <cell r="I1041" t="str">
            <v/>
          </cell>
          <cell r="J1041" t="str">
            <v/>
          </cell>
        </row>
        <row r="1042">
          <cell r="I1042" t="str">
            <v/>
          </cell>
          <cell r="J1042" t="str">
            <v/>
          </cell>
        </row>
        <row r="1043">
          <cell r="I1043" t="str">
            <v/>
          </cell>
          <cell r="J1043" t="str">
            <v/>
          </cell>
        </row>
        <row r="1044">
          <cell r="I1044" t="str">
            <v/>
          </cell>
          <cell r="J1044" t="str">
            <v/>
          </cell>
        </row>
        <row r="1045">
          <cell r="I1045" t="str">
            <v/>
          </cell>
          <cell r="J1045" t="str">
            <v/>
          </cell>
        </row>
        <row r="1046">
          <cell r="I1046" t="str">
            <v/>
          </cell>
          <cell r="J1046" t="str">
            <v/>
          </cell>
        </row>
        <row r="1047">
          <cell r="I1047" t="str">
            <v/>
          </cell>
          <cell r="J1047" t="str">
            <v/>
          </cell>
        </row>
        <row r="1048">
          <cell r="I1048" t="str">
            <v/>
          </cell>
          <cell r="J1048" t="str">
            <v/>
          </cell>
        </row>
        <row r="1049">
          <cell r="I1049" t="str">
            <v/>
          </cell>
          <cell r="J1049" t="str">
            <v/>
          </cell>
        </row>
        <row r="1050">
          <cell r="I1050" t="str">
            <v/>
          </cell>
          <cell r="J1050" t="str">
            <v/>
          </cell>
        </row>
        <row r="1051">
          <cell r="I1051" t="str">
            <v/>
          </cell>
          <cell r="J1051" t="str">
            <v/>
          </cell>
        </row>
        <row r="1052">
          <cell r="I1052" t="str">
            <v/>
          </cell>
          <cell r="J1052" t="str">
            <v/>
          </cell>
        </row>
        <row r="1053">
          <cell r="I1053" t="str">
            <v/>
          </cell>
          <cell r="J1053" t="str">
            <v/>
          </cell>
        </row>
        <row r="1054">
          <cell r="I1054" t="str">
            <v/>
          </cell>
          <cell r="J1054" t="str">
            <v/>
          </cell>
        </row>
        <row r="1055">
          <cell r="I1055" t="str">
            <v/>
          </cell>
          <cell r="J1055" t="str">
            <v/>
          </cell>
        </row>
        <row r="1056">
          <cell r="I1056" t="str">
            <v/>
          </cell>
          <cell r="J1056" t="str">
            <v/>
          </cell>
        </row>
        <row r="1057">
          <cell r="I1057" t="str">
            <v/>
          </cell>
          <cell r="J1057" t="str">
            <v/>
          </cell>
        </row>
        <row r="1058">
          <cell r="I1058" t="str">
            <v/>
          </cell>
          <cell r="J1058" t="str">
            <v/>
          </cell>
        </row>
        <row r="1059">
          <cell r="I1059" t="str">
            <v/>
          </cell>
          <cell r="J1059" t="str">
            <v/>
          </cell>
        </row>
        <row r="1060">
          <cell r="I1060" t="str">
            <v/>
          </cell>
          <cell r="J1060" t="str">
            <v/>
          </cell>
        </row>
        <row r="1061">
          <cell r="I1061" t="str">
            <v/>
          </cell>
          <cell r="J1061" t="str">
            <v/>
          </cell>
        </row>
        <row r="1062">
          <cell r="I1062" t="str">
            <v/>
          </cell>
          <cell r="J1062" t="str">
            <v/>
          </cell>
        </row>
        <row r="1063">
          <cell r="I1063" t="str">
            <v/>
          </cell>
          <cell r="J1063" t="str">
            <v/>
          </cell>
        </row>
        <row r="1064">
          <cell r="I1064" t="str">
            <v/>
          </cell>
          <cell r="J1064" t="str">
            <v/>
          </cell>
        </row>
        <row r="1065">
          <cell r="I1065" t="str">
            <v/>
          </cell>
          <cell r="J1065" t="str">
            <v/>
          </cell>
        </row>
        <row r="1066">
          <cell r="I1066" t="str">
            <v/>
          </cell>
          <cell r="J1066" t="str">
            <v/>
          </cell>
        </row>
        <row r="1067">
          <cell r="I1067" t="str">
            <v/>
          </cell>
          <cell r="J1067" t="str">
            <v/>
          </cell>
        </row>
        <row r="1068">
          <cell r="I1068" t="str">
            <v/>
          </cell>
          <cell r="J1068" t="str">
            <v/>
          </cell>
        </row>
        <row r="1069">
          <cell r="I1069" t="str">
            <v/>
          </cell>
          <cell r="J1069" t="str">
            <v/>
          </cell>
        </row>
        <row r="1070">
          <cell r="I1070" t="str">
            <v/>
          </cell>
          <cell r="J1070" t="str">
            <v/>
          </cell>
        </row>
        <row r="1071">
          <cell r="I1071" t="str">
            <v/>
          </cell>
          <cell r="J1071" t="str">
            <v/>
          </cell>
        </row>
        <row r="1072">
          <cell r="I1072" t="str">
            <v/>
          </cell>
          <cell r="J1072" t="str">
            <v/>
          </cell>
        </row>
        <row r="1073">
          <cell r="I1073" t="str">
            <v/>
          </cell>
          <cell r="J1073" t="str">
            <v/>
          </cell>
        </row>
        <row r="1074">
          <cell r="I1074" t="str">
            <v/>
          </cell>
          <cell r="J1074" t="str">
            <v/>
          </cell>
        </row>
        <row r="1075">
          <cell r="I1075" t="str">
            <v/>
          </cell>
          <cell r="J1075" t="str">
            <v/>
          </cell>
        </row>
        <row r="1076">
          <cell r="I1076" t="str">
            <v/>
          </cell>
          <cell r="J1076" t="str">
            <v/>
          </cell>
        </row>
        <row r="1077">
          <cell r="I1077" t="str">
            <v/>
          </cell>
          <cell r="J1077" t="str">
            <v/>
          </cell>
        </row>
        <row r="1078">
          <cell r="I1078" t="str">
            <v/>
          </cell>
          <cell r="J1078" t="str">
            <v/>
          </cell>
        </row>
        <row r="1079">
          <cell r="I1079" t="str">
            <v/>
          </cell>
          <cell r="J1079" t="str">
            <v/>
          </cell>
        </row>
        <row r="1080">
          <cell r="I1080" t="str">
            <v/>
          </cell>
          <cell r="J1080" t="str">
            <v/>
          </cell>
        </row>
        <row r="1081">
          <cell r="I1081" t="str">
            <v/>
          </cell>
          <cell r="J1081" t="str">
            <v/>
          </cell>
        </row>
        <row r="1082">
          <cell r="I1082" t="str">
            <v/>
          </cell>
          <cell r="J1082" t="str">
            <v/>
          </cell>
        </row>
        <row r="1083">
          <cell r="I1083" t="str">
            <v/>
          </cell>
          <cell r="J1083" t="str">
            <v/>
          </cell>
        </row>
        <row r="1084">
          <cell r="I1084" t="str">
            <v/>
          </cell>
          <cell r="J1084" t="str">
            <v/>
          </cell>
        </row>
        <row r="1085">
          <cell r="I1085" t="str">
            <v/>
          </cell>
          <cell r="J1085" t="str">
            <v/>
          </cell>
        </row>
        <row r="1086">
          <cell r="I1086" t="str">
            <v/>
          </cell>
          <cell r="J1086" t="str">
            <v/>
          </cell>
        </row>
        <row r="1087">
          <cell r="I1087" t="str">
            <v/>
          </cell>
          <cell r="J1087" t="str">
            <v/>
          </cell>
        </row>
        <row r="1088">
          <cell r="I1088" t="str">
            <v/>
          </cell>
          <cell r="J1088" t="str">
            <v/>
          </cell>
        </row>
        <row r="1089">
          <cell r="I1089" t="str">
            <v/>
          </cell>
          <cell r="J1089" t="str">
            <v/>
          </cell>
        </row>
        <row r="1090">
          <cell r="I1090" t="str">
            <v/>
          </cell>
          <cell r="J1090" t="str">
            <v/>
          </cell>
        </row>
        <row r="1091">
          <cell r="I1091" t="str">
            <v/>
          </cell>
          <cell r="J1091" t="str">
            <v/>
          </cell>
        </row>
        <row r="1092">
          <cell r="I1092" t="str">
            <v/>
          </cell>
          <cell r="J1092" t="str">
            <v/>
          </cell>
        </row>
        <row r="1093">
          <cell r="I1093" t="str">
            <v/>
          </cell>
          <cell r="J1093" t="str">
            <v/>
          </cell>
        </row>
        <row r="1094">
          <cell r="I1094" t="str">
            <v/>
          </cell>
          <cell r="J1094" t="str">
            <v/>
          </cell>
        </row>
        <row r="1095">
          <cell r="I1095" t="str">
            <v/>
          </cell>
          <cell r="J1095" t="str">
            <v/>
          </cell>
        </row>
        <row r="1096">
          <cell r="I1096" t="str">
            <v/>
          </cell>
          <cell r="J1096" t="str">
            <v/>
          </cell>
        </row>
        <row r="1097">
          <cell r="I1097" t="str">
            <v/>
          </cell>
          <cell r="J1097" t="str">
            <v/>
          </cell>
        </row>
        <row r="1098">
          <cell r="I1098" t="str">
            <v/>
          </cell>
          <cell r="J1098" t="str">
            <v/>
          </cell>
        </row>
        <row r="1099">
          <cell r="I1099" t="str">
            <v/>
          </cell>
          <cell r="J1099" t="str">
            <v/>
          </cell>
        </row>
        <row r="1100">
          <cell r="I1100" t="str">
            <v/>
          </cell>
          <cell r="J1100" t="str">
            <v/>
          </cell>
        </row>
        <row r="1101">
          <cell r="I1101" t="str">
            <v/>
          </cell>
          <cell r="J1101" t="str">
            <v/>
          </cell>
        </row>
        <row r="1102">
          <cell r="I1102" t="str">
            <v/>
          </cell>
          <cell r="J1102" t="str">
            <v/>
          </cell>
        </row>
        <row r="1103">
          <cell r="I1103" t="str">
            <v/>
          </cell>
          <cell r="J1103" t="str">
            <v/>
          </cell>
        </row>
        <row r="1104">
          <cell r="I1104" t="str">
            <v/>
          </cell>
          <cell r="J1104" t="str">
            <v/>
          </cell>
        </row>
        <row r="1105">
          <cell r="I1105" t="str">
            <v/>
          </cell>
          <cell r="J1105" t="str">
            <v/>
          </cell>
        </row>
        <row r="1106">
          <cell r="I1106" t="str">
            <v/>
          </cell>
          <cell r="J1106" t="str">
            <v/>
          </cell>
        </row>
        <row r="1107">
          <cell r="I1107" t="str">
            <v/>
          </cell>
          <cell r="J1107" t="str">
            <v/>
          </cell>
        </row>
        <row r="1108">
          <cell r="I1108" t="str">
            <v/>
          </cell>
          <cell r="J1108" t="str">
            <v/>
          </cell>
        </row>
        <row r="1109">
          <cell r="I1109" t="str">
            <v/>
          </cell>
          <cell r="J1109" t="str">
            <v/>
          </cell>
        </row>
        <row r="1110">
          <cell r="I1110" t="str">
            <v/>
          </cell>
          <cell r="J1110" t="str">
            <v/>
          </cell>
        </row>
        <row r="1111">
          <cell r="I1111" t="str">
            <v/>
          </cell>
          <cell r="J1111" t="str">
            <v/>
          </cell>
        </row>
        <row r="1112">
          <cell r="I1112" t="str">
            <v/>
          </cell>
          <cell r="J1112" t="str">
            <v/>
          </cell>
        </row>
        <row r="1113">
          <cell r="I1113" t="str">
            <v/>
          </cell>
          <cell r="J1113" t="str">
            <v/>
          </cell>
        </row>
        <row r="1114">
          <cell r="I1114" t="str">
            <v/>
          </cell>
          <cell r="J1114" t="str">
            <v/>
          </cell>
        </row>
        <row r="1115">
          <cell r="I1115" t="str">
            <v/>
          </cell>
          <cell r="J1115" t="str">
            <v/>
          </cell>
        </row>
        <row r="1116">
          <cell r="I1116" t="str">
            <v/>
          </cell>
          <cell r="J1116" t="str">
            <v/>
          </cell>
        </row>
        <row r="1117">
          <cell r="I1117" t="str">
            <v/>
          </cell>
          <cell r="J1117" t="str">
            <v/>
          </cell>
        </row>
        <row r="1118">
          <cell r="I1118" t="str">
            <v/>
          </cell>
          <cell r="J1118" t="str">
            <v/>
          </cell>
        </row>
        <row r="1119">
          <cell r="I1119" t="str">
            <v/>
          </cell>
          <cell r="J1119" t="str">
            <v/>
          </cell>
        </row>
        <row r="1120">
          <cell r="I1120" t="str">
            <v/>
          </cell>
          <cell r="J1120" t="str">
            <v/>
          </cell>
        </row>
        <row r="1121">
          <cell r="I1121" t="str">
            <v/>
          </cell>
          <cell r="J1121" t="str">
            <v/>
          </cell>
        </row>
        <row r="1122">
          <cell r="I1122" t="str">
            <v/>
          </cell>
          <cell r="J1122" t="str">
            <v/>
          </cell>
        </row>
        <row r="1123">
          <cell r="I1123" t="str">
            <v/>
          </cell>
          <cell r="J1123" t="str">
            <v/>
          </cell>
        </row>
        <row r="1124">
          <cell r="I1124" t="str">
            <v/>
          </cell>
          <cell r="J1124" t="str">
            <v/>
          </cell>
        </row>
        <row r="1125">
          <cell r="I1125" t="str">
            <v/>
          </cell>
          <cell r="J1125" t="str">
            <v/>
          </cell>
        </row>
        <row r="1126">
          <cell r="I1126" t="str">
            <v/>
          </cell>
          <cell r="J1126" t="str">
            <v/>
          </cell>
        </row>
        <row r="1127">
          <cell r="I1127" t="str">
            <v/>
          </cell>
          <cell r="J1127" t="str">
            <v/>
          </cell>
        </row>
        <row r="1128">
          <cell r="I1128" t="str">
            <v/>
          </cell>
          <cell r="J1128" t="str">
            <v/>
          </cell>
        </row>
        <row r="1129">
          <cell r="I1129" t="str">
            <v/>
          </cell>
          <cell r="J1129" t="str">
            <v/>
          </cell>
        </row>
        <row r="1130">
          <cell r="I1130" t="str">
            <v/>
          </cell>
          <cell r="J1130" t="str">
            <v/>
          </cell>
        </row>
        <row r="1131">
          <cell r="I1131" t="str">
            <v/>
          </cell>
          <cell r="J1131" t="str">
            <v/>
          </cell>
        </row>
        <row r="1132">
          <cell r="I1132" t="str">
            <v/>
          </cell>
          <cell r="J1132" t="str">
            <v/>
          </cell>
        </row>
        <row r="1133">
          <cell r="I1133" t="str">
            <v/>
          </cell>
          <cell r="J1133" t="str">
            <v/>
          </cell>
        </row>
        <row r="1134">
          <cell r="I1134" t="str">
            <v/>
          </cell>
          <cell r="J1134" t="str">
            <v/>
          </cell>
        </row>
        <row r="1135">
          <cell r="I1135" t="str">
            <v/>
          </cell>
          <cell r="J1135" t="str">
            <v/>
          </cell>
        </row>
        <row r="1136">
          <cell r="I1136" t="str">
            <v/>
          </cell>
          <cell r="J1136" t="str">
            <v/>
          </cell>
        </row>
        <row r="1137">
          <cell r="I1137" t="str">
            <v/>
          </cell>
          <cell r="J1137" t="str">
            <v/>
          </cell>
        </row>
        <row r="1138">
          <cell r="I1138" t="str">
            <v/>
          </cell>
          <cell r="J1138" t="str">
            <v/>
          </cell>
        </row>
        <row r="1139">
          <cell r="I1139" t="str">
            <v/>
          </cell>
          <cell r="J1139" t="str">
            <v/>
          </cell>
        </row>
        <row r="1140">
          <cell r="I1140" t="str">
            <v/>
          </cell>
          <cell r="J1140" t="str">
            <v/>
          </cell>
        </row>
        <row r="1141">
          <cell r="I1141" t="str">
            <v/>
          </cell>
          <cell r="J1141" t="str">
            <v/>
          </cell>
        </row>
        <row r="1142">
          <cell r="I1142" t="str">
            <v/>
          </cell>
          <cell r="J1142" t="str">
            <v/>
          </cell>
        </row>
        <row r="1143">
          <cell r="I1143" t="str">
            <v/>
          </cell>
          <cell r="J1143" t="str">
            <v/>
          </cell>
        </row>
        <row r="1144">
          <cell r="I1144" t="str">
            <v/>
          </cell>
          <cell r="J1144" t="str">
            <v/>
          </cell>
        </row>
        <row r="1145">
          <cell r="I1145" t="str">
            <v/>
          </cell>
          <cell r="J1145" t="str">
            <v/>
          </cell>
        </row>
        <row r="1146">
          <cell r="I1146" t="str">
            <v/>
          </cell>
          <cell r="J1146" t="str">
            <v/>
          </cell>
        </row>
        <row r="1147">
          <cell r="I1147" t="str">
            <v/>
          </cell>
          <cell r="J1147" t="str">
            <v/>
          </cell>
        </row>
        <row r="1148">
          <cell r="I1148" t="str">
            <v/>
          </cell>
          <cell r="J1148" t="str">
            <v/>
          </cell>
        </row>
        <row r="1149">
          <cell r="I1149" t="str">
            <v/>
          </cell>
          <cell r="J1149" t="str">
            <v/>
          </cell>
        </row>
        <row r="1150">
          <cell r="I1150" t="str">
            <v/>
          </cell>
          <cell r="J1150" t="str">
            <v/>
          </cell>
        </row>
        <row r="1151">
          <cell r="I1151" t="str">
            <v/>
          </cell>
          <cell r="J1151" t="str">
            <v/>
          </cell>
        </row>
        <row r="1152">
          <cell r="I1152" t="str">
            <v/>
          </cell>
          <cell r="J1152" t="str">
            <v/>
          </cell>
        </row>
        <row r="1153">
          <cell r="I1153" t="str">
            <v/>
          </cell>
          <cell r="J1153" t="str">
            <v/>
          </cell>
        </row>
        <row r="1154">
          <cell r="I1154" t="str">
            <v/>
          </cell>
          <cell r="J1154" t="str">
            <v/>
          </cell>
        </row>
        <row r="1155">
          <cell r="I1155" t="str">
            <v/>
          </cell>
          <cell r="J1155" t="str">
            <v/>
          </cell>
        </row>
        <row r="1156">
          <cell r="I1156" t="str">
            <v/>
          </cell>
          <cell r="J1156" t="str">
            <v/>
          </cell>
        </row>
        <row r="1157">
          <cell r="I1157" t="str">
            <v/>
          </cell>
          <cell r="J1157" t="str">
            <v/>
          </cell>
        </row>
        <row r="1158">
          <cell r="I1158" t="str">
            <v/>
          </cell>
          <cell r="J1158" t="str">
            <v/>
          </cell>
        </row>
        <row r="1159">
          <cell r="I1159" t="str">
            <v/>
          </cell>
          <cell r="J1159" t="str">
            <v/>
          </cell>
        </row>
        <row r="1160">
          <cell r="I1160" t="str">
            <v/>
          </cell>
          <cell r="J1160" t="str">
            <v/>
          </cell>
        </row>
        <row r="1161">
          <cell r="I1161" t="str">
            <v/>
          </cell>
          <cell r="J1161" t="str">
            <v/>
          </cell>
        </row>
        <row r="1162">
          <cell r="I1162" t="str">
            <v/>
          </cell>
          <cell r="J1162" t="str">
            <v/>
          </cell>
        </row>
        <row r="1163">
          <cell r="I1163" t="str">
            <v/>
          </cell>
          <cell r="J1163" t="str">
            <v/>
          </cell>
        </row>
        <row r="1164">
          <cell r="I1164" t="str">
            <v/>
          </cell>
          <cell r="J1164" t="str">
            <v/>
          </cell>
        </row>
        <row r="1165">
          <cell r="I1165" t="str">
            <v/>
          </cell>
          <cell r="J1165" t="str">
            <v/>
          </cell>
        </row>
        <row r="1166">
          <cell r="I1166" t="str">
            <v/>
          </cell>
          <cell r="J1166" t="str">
            <v/>
          </cell>
        </row>
        <row r="1167">
          <cell r="I1167" t="str">
            <v/>
          </cell>
          <cell r="J1167" t="str">
            <v/>
          </cell>
        </row>
        <row r="1168">
          <cell r="I1168" t="str">
            <v/>
          </cell>
          <cell r="J1168" t="str">
            <v/>
          </cell>
        </row>
        <row r="1169">
          <cell r="I1169" t="str">
            <v/>
          </cell>
          <cell r="J1169" t="str">
            <v/>
          </cell>
        </row>
        <row r="1170">
          <cell r="I1170" t="str">
            <v/>
          </cell>
          <cell r="J1170" t="str">
            <v/>
          </cell>
        </row>
        <row r="1171">
          <cell r="I1171" t="str">
            <v/>
          </cell>
          <cell r="J1171" t="str">
            <v/>
          </cell>
        </row>
        <row r="1172">
          <cell r="I1172" t="str">
            <v/>
          </cell>
          <cell r="J1172" t="str">
            <v/>
          </cell>
        </row>
        <row r="1173">
          <cell r="I1173" t="str">
            <v/>
          </cell>
          <cell r="J1173" t="str">
            <v/>
          </cell>
        </row>
        <row r="1174">
          <cell r="I1174" t="str">
            <v/>
          </cell>
          <cell r="J1174" t="str">
            <v/>
          </cell>
        </row>
        <row r="1175">
          <cell r="I1175" t="str">
            <v/>
          </cell>
          <cell r="J1175" t="str">
            <v/>
          </cell>
        </row>
        <row r="1176">
          <cell r="I1176" t="str">
            <v/>
          </cell>
          <cell r="J1176" t="str">
            <v/>
          </cell>
        </row>
        <row r="1177">
          <cell r="I1177" t="str">
            <v/>
          </cell>
          <cell r="J1177" t="str">
            <v/>
          </cell>
        </row>
        <row r="1178">
          <cell r="I1178" t="str">
            <v/>
          </cell>
          <cell r="J1178" t="str">
            <v/>
          </cell>
        </row>
        <row r="1179">
          <cell r="I1179" t="str">
            <v/>
          </cell>
          <cell r="J1179" t="str">
            <v/>
          </cell>
        </row>
        <row r="1180">
          <cell r="I1180" t="str">
            <v/>
          </cell>
          <cell r="J1180" t="str">
            <v/>
          </cell>
        </row>
        <row r="1181">
          <cell r="I1181" t="str">
            <v/>
          </cell>
          <cell r="J1181" t="str">
            <v/>
          </cell>
        </row>
        <row r="1182">
          <cell r="I1182" t="str">
            <v/>
          </cell>
          <cell r="J1182" t="str">
            <v/>
          </cell>
        </row>
        <row r="1183">
          <cell r="I1183" t="str">
            <v/>
          </cell>
          <cell r="J1183" t="str">
            <v/>
          </cell>
        </row>
        <row r="1184">
          <cell r="I1184" t="str">
            <v/>
          </cell>
          <cell r="J1184" t="str">
            <v/>
          </cell>
        </row>
        <row r="1185">
          <cell r="I1185" t="str">
            <v/>
          </cell>
          <cell r="J1185" t="str">
            <v/>
          </cell>
        </row>
        <row r="1186">
          <cell r="I1186" t="str">
            <v/>
          </cell>
          <cell r="J1186" t="str">
            <v/>
          </cell>
        </row>
        <row r="1187">
          <cell r="I1187" t="str">
            <v/>
          </cell>
          <cell r="J1187" t="str">
            <v/>
          </cell>
        </row>
        <row r="1188">
          <cell r="I1188" t="str">
            <v/>
          </cell>
          <cell r="J1188" t="str">
            <v/>
          </cell>
        </row>
        <row r="1189">
          <cell r="I1189" t="str">
            <v/>
          </cell>
          <cell r="J1189" t="str">
            <v/>
          </cell>
        </row>
        <row r="1190">
          <cell r="I1190" t="str">
            <v/>
          </cell>
          <cell r="J1190" t="str">
            <v/>
          </cell>
        </row>
        <row r="1191">
          <cell r="I1191" t="str">
            <v/>
          </cell>
          <cell r="J1191" t="str">
            <v/>
          </cell>
        </row>
        <row r="1192">
          <cell r="I1192" t="str">
            <v/>
          </cell>
          <cell r="J1192" t="str">
            <v/>
          </cell>
        </row>
        <row r="1193">
          <cell r="I1193" t="str">
            <v/>
          </cell>
          <cell r="J1193" t="str">
            <v/>
          </cell>
        </row>
        <row r="1194">
          <cell r="I1194" t="str">
            <v/>
          </cell>
          <cell r="J1194" t="str">
            <v/>
          </cell>
        </row>
        <row r="1195">
          <cell r="I1195" t="str">
            <v/>
          </cell>
          <cell r="J1195" t="str">
            <v/>
          </cell>
        </row>
        <row r="1196">
          <cell r="I1196" t="str">
            <v/>
          </cell>
          <cell r="J1196" t="str">
            <v/>
          </cell>
        </row>
        <row r="1197">
          <cell r="I1197" t="str">
            <v/>
          </cell>
          <cell r="J1197" t="str">
            <v/>
          </cell>
        </row>
        <row r="1198">
          <cell r="I1198" t="str">
            <v/>
          </cell>
          <cell r="J1198" t="str">
            <v/>
          </cell>
        </row>
        <row r="1199">
          <cell r="I1199" t="str">
            <v/>
          </cell>
          <cell r="J1199" t="str">
            <v/>
          </cell>
        </row>
        <row r="1200">
          <cell r="I1200" t="str">
            <v/>
          </cell>
          <cell r="J1200" t="str">
            <v/>
          </cell>
        </row>
        <row r="1201">
          <cell r="I1201" t="str">
            <v/>
          </cell>
          <cell r="J1201" t="str">
            <v/>
          </cell>
        </row>
        <row r="1202">
          <cell r="I1202" t="str">
            <v/>
          </cell>
          <cell r="J1202" t="str">
            <v/>
          </cell>
        </row>
        <row r="1203">
          <cell r="I1203" t="str">
            <v/>
          </cell>
          <cell r="J1203" t="str">
            <v/>
          </cell>
        </row>
        <row r="1204">
          <cell r="I1204" t="str">
            <v/>
          </cell>
          <cell r="J1204" t="str">
            <v/>
          </cell>
        </row>
        <row r="1205">
          <cell r="I1205" t="str">
            <v/>
          </cell>
          <cell r="J1205" t="str">
            <v/>
          </cell>
        </row>
        <row r="1206">
          <cell r="I1206" t="str">
            <v/>
          </cell>
          <cell r="J1206" t="str">
            <v/>
          </cell>
        </row>
        <row r="1207">
          <cell r="I1207" t="str">
            <v/>
          </cell>
          <cell r="J1207" t="str">
            <v/>
          </cell>
        </row>
        <row r="1208">
          <cell r="I1208" t="str">
            <v/>
          </cell>
          <cell r="J1208" t="str">
            <v/>
          </cell>
        </row>
        <row r="1209">
          <cell r="I1209" t="str">
            <v/>
          </cell>
          <cell r="J1209" t="str">
            <v/>
          </cell>
        </row>
        <row r="1210">
          <cell r="I1210" t="str">
            <v/>
          </cell>
          <cell r="J1210" t="str">
            <v/>
          </cell>
        </row>
        <row r="1211">
          <cell r="I1211" t="str">
            <v/>
          </cell>
          <cell r="J1211" t="str">
            <v/>
          </cell>
        </row>
        <row r="1212">
          <cell r="I1212" t="str">
            <v/>
          </cell>
          <cell r="J1212" t="str">
            <v/>
          </cell>
        </row>
        <row r="1213">
          <cell r="I1213" t="str">
            <v/>
          </cell>
          <cell r="J1213" t="str">
            <v/>
          </cell>
        </row>
        <row r="1214">
          <cell r="I1214" t="str">
            <v/>
          </cell>
          <cell r="J1214" t="str">
            <v/>
          </cell>
        </row>
        <row r="1215">
          <cell r="I1215" t="str">
            <v/>
          </cell>
          <cell r="J1215" t="str">
            <v/>
          </cell>
        </row>
        <row r="1216">
          <cell r="I1216" t="str">
            <v/>
          </cell>
          <cell r="J1216" t="str">
            <v/>
          </cell>
        </row>
        <row r="1217">
          <cell r="I1217" t="str">
            <v/>
          </cell>
          <cell r="J1217" t="str">
            <v/>
          </cell>
        </row>
        <row r="1218">
          <cell r="I1218" t="str">
            <v/>
          </cell>
          <cell r="J1218" t="str">
            <v/>
          </cell>
        </row>
        <row r="1219">
          <cell r="I1219" t="str">
            <v/>
          </cell>
          <cell r="J1219" t="str">
            <v/>
          </cell>
        </row>
        <row r="1220">
          <cell r="I1220" t="str">
            <v/>
          </cell>
          <cell r="J1220" t="str">
            <v/>
          </cell>
        </row>
        <row r="1221">
          <cell r="I1221" t="str">
            <v/>
          </cell>
          <cell r="J1221" t="str">
            <v/>
          </cell>
        </row>
        <row r="1222">
          <cell r="I1222" t="str">
            <v/>
          </cell>
          <cell r="J1222" t="str">
            <v/>
          </cell>
        </row>
        <row r="1223">
          <cell r="I1223" t="str">
            <v/>
          </cell>
          <cell r="J1223" t="str">
            <v/>
          </cell>
        </row>
        <row r="1224">
          <cell r="I1224" t="str">
            <v/>
          </cell>
          <cell r="J1224" t="str">
            <v/>
          </cell>
        </row>
        <row r="1225">
          <cell r="I1225" t="str">
            <v/>
          </cell>
          <cell r="J1225" t="str">
            <v/>
          </cell>
        </row>
        <row r="1226">
          <cell r="I1226" t="str">
            <v/>
          </cell>
          <cell r="J1226" t="str">
            <v/>
          </cell>
        </row>
        <row r="1227">
          <cell r="I1227" t="str">
            <v/>
          </cell>
          <cell r="J1227" t="str">
            <v/>
          </cell>
        </row>
        <row r="1228">
          <cell r="I1228" t="str">
            <v/>
          </cell>
          <cell r="J1228" t="str">
            <v/>
          </cell>
        </row>
        <row r="1229">
          <cell r="I1229" t="str">
            <v/>
          </cell>
          <cell r="J1229" t="str">
            <v/>
          </cell>
        </row>
        <row r="1230">
          <cell r="I1230" t="str">
            <v/>
          </cell>
          <cell r="J1230" t="str">
            <v/>
          </cell>
        </row>
        <row r="1231">
          <cell r="I1231" t="str">
            <v/>
          </cell>
          <cell r="J1231" t="str">
            <v/>
          </cell>
        </row>
        <row r="1232">
          <cell r="I1232" t="str">
            <v/>
          </cell>
          <cell r="J1232" t="str">
            <v/>
          </cell>
        </row>
        <row r="1233">
          <cell r="I1233" t="str">
            <v/>
          </cell>
          <cell r="J1233" t="str">
            <v/>
          </cell>
        </row>
        <row r="1234">
          <cell r="I1234" t="str">
            <v/>
          </cell>
          <cell r="J1234" t="str">
            <v/>
          </cell>
        </row>
        <row r="1235">
          <cell r="I1235" t="str">
            <v/>
          </cell>
          <cell r="J1235" t="str">
            <v/>
          </cell>
        </row>
        <row r="1236">
          <cell r="I1236" t="str">
            <v/>
          </cell>
          <cell r="J1236" t="str">
            <v/>
          </cell>
        </row>
        <row r="1237">
          <cell r="I1237" t="str">
            <v/>
          </cell>
          <cell r="J1237" t="str">
            <v/>
          </cell>
        </row>
        <row r="1238">
          <cell r="I1238" t="str">
            <v/>
          </cell>
          <cell r="J1238" t="str">
            <v/>
          </cell>
        </row>
        <row r="1239">
          <cell r="I1239" t="str">
            <v/>
          </cell>
          <cell r="J1239" t="str">
            <v/>
          </cell>
        </row>
        <row r="1240">
          <cell r="I1240" t="str">
            <v/>
          </cell>
          <cell r="J1240" t="str">
            <v/>
          </cell>
        </row>
        <row r="1241">
          <cell r="I1241" t="str">
            <v/>
          </cell>
          <cell r="J1241" t="str">
            <v/>
          </cell>
        </row>
        <row r="1242">
          <cell r="I1242" t="str">
            <v/>
          </cell>
          <cell r="J1242" t="str">
            <v/>
          </cell>
        </row>
        <row r="1243">
          <cell r="I1243" t="str">
            <v/>
          </cell>
          <cell r="J1243" t="str">
            <v/>
          </cell>
        </row>
        <row r="1244">
          <cell r="I1244" t="str">
            <v/>
          </cell>
          <cell r="J1244" t="str">
            <v/>
          </cell>
        </row>
        <row r="1245">
          <cell r="I1245" t="str">
            <v/>
          </cell>
          <cell r="J1245" t="str">
            <v/>
          </cell>
        </row>
        <row r="1246">
          <cell r="I1246" t="str">
            <v/>
          </cell>
          <cell r="J1246" t="str">
            <v/>
          </cell>
        </row>
        <row r="1247">
          <cell r="I1247" t="str">
            <v/>
          </cell>
          <cell r="J1247" t="str">
            <v/>
          </cell>
        </row>
        <row r="1248">
          <cell r="I1248" t="str">
            <v/>
          </cell>
          <cell r="J1248" t="str">
            <v/>
          </cell>
        </row>
        <row r="1249">
          <cell r="I1249" t="str">
            <v/>
          </cell>
          <cell r="J1249" t="str">
            <v/>
          </cell>
        </row>
        <row r="1250">
          <cell r="I1250" t="str">
            <v/>
          </cell>
          <cell r="J1250" t="str">
            <v/>
          </cell>
        </row>
        <row r="1251">
          <cell r="I1251" t="str">
            <v/>
          </cell>
          <cell r="J1251" t="str">
            <v/>
          </cell>
        </row>
        <row r="1252">
          <cell r="I1252" t="str">
            <v/>
          </cell>
          <cell r="J1252" t="str">
            <v/>
          </cell>
        </row>
        <row r="1253">
          <cell r="I1253" t="str">
            <v/>
          </cell>
          <cell r="J1253" t="str">
            <v/>
          </cell>
        </row>
        <row r="1254">
          <cell r="I1254" t="str">
            <v/>
          </cell>
          <cell r="J1254" t="str">
            <v/>
          </cell>
        </row>
        <row r="1255">
          <cell r="I1255" t="str">
            <v/>
          </cell>
          <cell r="J1255" t="str">
            <v/>
          </cell>
        </row>
        <row r="1256">
          <cell r="I1256" t="str">
            <v/>
          </cell>
          <cell r="J1256" t="str">
            <v/>
          </cell>
        </row>
        <row r="1257">
          <cell r="I1257" t="str">
            <v/>
          </cell>
          <cell r="J1257" t="str">
            <v/>
          </cell>
        </row>
        <row r="1258">
          <cell r="I1258" t="str">
            <v/>
          </cell>
          <cell r="J1258" t="str">
            <v/>
          </cell>
        </row>
        <row r="1259">
          <cell r="I1259" t="str">
            <v/>
          </cell>
          <cell r="J1259" t="str">
            <v/>
          </cell>
        </row>
        <row r="1260">
          <cell r="I1260" t="str">
            <v/>
          </cell>
          <cell r="J1260" t="str">
            <v/>
          </cell>
        </row>
        <row r="1261">
          <cell r="I1261" t="str">
            <v/>
          </cell>
          <cell r="J1261" t="str">
            <v/>
          </cell>
        </row>
        <row r="1262">
          <cell r="I1262" t="str">
            <v/>
          </cell>
          <cell r="J1262" t="str">
            <v/>
          </cell>
        </row>
        <row r="1263">
          <cell r="I1263" t="str">
            <v/>
          </cell>
          <cell r="J1263" t="str">
            <v/>
          </cell>
        </row>
        <row r="1264">
          <cell r="I1264" t="str">
            <v/>
          </cell>
          <cell r="J1264" t="str">
            <v/>
          </cell>
        </row>
        <row r="1265">
          <cell r="I1265" t="str">
            <v/>
          </cell>
          <cell r="J1265" t="str">
            <v/>
          </cell>
        </row>
        <row r="1266">
          <cell r="I1266" t="str">
            <v/>
          </cell>
          <cell r="J1266" t="str">
            <v/>
          </cell>
        </row>
        <row r="1267">
          <cell r="I1267" t="str">
            <v/>
          </cell>
          <cell r="J1267" t="str">
            <v/>
          </cell>
        </row>
        <row r="1268">
          <cell r="I1268" t="str">
            <v/>
          </cell>
          <cell r="J1268" t="str">
            <v/>
          </cell>
        </row>
        <row r="1269">
          <cell r="I1269" t="str">
            <v/>
          </cell>
          <cell r="J1269" t="str">
            <v/>
          </cell>
        </row>
        <row r="1270">
          <cell r="I1270" t="str">
            <v/>
          </cell>
          <cell r="J1270" t="str">
            <v/>
          </cell>
        </row>
        <row r="1271">
          <cell r="I1271" t="str">
            <v/>
          </cell>
          <cell r="J1271" t="str">
            <v/>
          </cell>
        </row>
        <row r="1272">
          <cell r="I1272" t="str">
            <v/>
          </cell>
          <cell r="J1272" t="str">
            <v/>
          </cell>
        </row>
        <row r="1273">
          <cell r="I1273" t="str">
            <v/>
          </cell>
          <cell r="J1273" t="str">
            <v/>
          </cell>
        </row>
        <row r="1274">
          <cell r="I1274" t="str">
            <v/>
          </cell>
          <cell r="J1274" t="str">
            <v/>
          </cell>
        </row>
        <row r="1275">
          <cell r="I1275" t="str">
            <v/>
          </cell>
          <cell r="J1275" t="str">
            <v/>
          </cell>
        </row>
        <row r="1276">
          <cell r="I1276" t="str">
            <v/>
          </cell>
          <cell r="J1276" t="str">
            <v/>
          </cell>
        </row>
        <row r="1277">
          <cell r="I1277" t="str">
            <v/>
          </cell>
          <cell r="J1277" t="str">
            <v/>
          </cell>
        </row>
        <row r="1278">
          <cell r="I1278" t="str">
            <v/>
          </cell>
          <cell r="J1278" t="str">
            <v/>
          </cell>
        </row>
        <row r="1279">
          <cell r="I1279" t="str">
            <v/>
          </cell>
          <cell r="J1279" t="str">
            <v/>
          </cell>
        </row>
        <row r="1280">
          <cell r="I1280" t="str">
            <v/>
          </cell>
          <cell r="J1280" t="str">
            <v/>
          </cell>
        </row>
        <row r="1281">
          <cell r="I1281" t="str">
            <v/>
          </cell>
          <cell r="J1281" t="str">
            <v/>
          </cell>
        </row>
        <row r="1282">
          <cell r="I1282" t="str">
            <v/>
          </cell>
          <cell r="J1282" t="str">
            <v/>
          </cell>
        </row>
        <row r="1283">
          <cell r="I1283" t="str">
            <v/>
          </cell>
          <cell r="J1283" t="str">
            <v/>
          </cell>
        </row>
        <row r="1284">
          <cell r="I1284" t="str">
            <v/>
          </cell>
          <cell r="J1284" t="str">
            <v/>
          </cell>
        </row>
        <row r="1285">
          <cell r="I1285" t="str">
            <v/>
          </cell>
          <cell r="J1285" t="str">
            <v/>
          </cell>
        </row>
        <row r="1286">
          <cell r="I1286" t="str">
            <v/>
          </cell>
          <cell r="J1286" t="str">
            <v/>
          </cell>
        </row>
        <row r="1287">
          <cell r="I1287" t="str">
            <v/>
          </cell>
          <cell r="J1287" t="str">
            <v/>
          </cell>
        </row>
        <row r="1288">
          <cell r="I1288" t="str">
            <v/>
          </cell>
          <cell r="J1288" t="str">
            <v/>
          </cell>
        </row>
        <row r="1289">
          <cell r="I1289" t="str">
            <v/>
          </cell>
          <cell r="J1289" t="str">
            <v/>
          </cell>
        </row>
        <row r="1290">
          <cell r="I1290" t="str">
            <v/>
          </cell>
          <cell r="J1290" t="str">
            <v/>
          </cell>
        </row>
        <row r="1291">
          <cell r="I1291" t="str">
            <v/>
          </cell>
          <cell r="J1291" t="str">
            <v/>
          </cell>
        </row>
        <row r="1292">
          <cell r="I1292" t="str">
            <v/>
          </cell>
          <cell r="J1292" t="str">
            <v/>
          </cell>
        </row>
        <row r="1293">
          <cell r="I1293" t="str">
            <v/>
          </cell>
          <cell r="J1293" t="str">
            <v/>
          </cell>
        </row>
        <row r="1294">
          <cell r="I1294" t="str">
            <v/>
          </cell>
          <cell r="J1294" t="str">
            <v/>
          </cell>
        </row>
        <row r="1295">
          <cell r="I1295" t="str">
            <v/>
          </cell>
          <cell r="J1295" t="str">
            <v/>
          </cell>
        </row>
        <row r="1296">
          <cell r="I1296" t="str">
            <v/>
          </cell>
          <cell r="J1296" t="str">
            <v/>
          </cell>
        </row>
        <row r="1297">
          <cell r="I1297" t="str">
            <v/>
          </cell>
          <cell r="J1297" t="str">
            <v/>
          </cell>
        </row>
        <row r="1298">
          <cell r="I1298" t="str">
            <v/>
          </cell>
          <cell r="J1298" t="str">
            <v/>
          </cell>
        </row>
        <row r="1299">
          <cell r="I1299" t="str">
            <v/>
          </cell>
          <cell r="J1299" t="str">
            <v/>
          </cell>
        </row>
        <row r="1300">
          <cell r="I1300" t="str">
            <v/>
          </cell>
          <cell r="J1300" t="str">
            <v/>
          </cell>
        </row>
        <row r="1301">
          <cell r="I1301" t="str">
            <v/>
          </cell>
          <cell r="J1301" t="str">
            <v/>
          </cell>
        </row>
        <row r="1302">
          <cell r="I1302" t="str">
            <v/>
          </cell>
          <cell r="J1302" t="str">
            <v/>
          </cell>
        </row>
        <row r="1303">
          <cell r="I1303" t="str">
            <v/>
          </cell>
          <cell r="J1303" t="str">
            <v/>
          </cell>
        </row>
        <row r="1304">
          <cell r="I1304" t="str">
            <v/>
          </cell>
          <cell r="J1304" t="str">
            <v/>
          </cell>
        </row>
        <row r="1305">
          <cell r="I1305" t="str">
            <v/>
          </cell>
          <cell r="J1305" t="str">
            <v/>
          </cell>
        </row>
        <row r="1306">
          <cell r="I1306" t="str">
            <v/>
          </cell>
          <cell r="J1306" t="str">
            <v/>
          </cell>
        </row>
        <row r="1307">
          <cell r="I1307" t="str">
            <v/>
          </cell>
          <cell r="J1307" t="str">
            <v/>
          </cell>
        </row>
        <row r="1308">
          <cell r="I1308" t="str">
            <v/>
          </cell>
          <cell r="J1308" t="str">
            <v/>
          </cell>
        </row>
        <row r="1309">
          <cell r="I1309" t="str">
            <v/>
          </cell>
          <cell r="J1309" t="str">
            <v/>
          </cell>
        </row>
        <row r="1310">
          <cell r="I1310" t="str">
            <v/>
          </cell>
          <cell r="J1310" t="str">
            <v/>
          </cell>
        </row>
        <row r="1311">
          <cell r="I1311" t="str">
            <v/>
          </cell>
          <cell r="J1311" t="str">
            <v/>
          </cell>
        </row>
        <row r="1312">
          <cell r="I1312" t="str">
            <v/>
          </cell>
          <cell r="J1312" t="str">
            <v/>
          </cell>
        </row>
        <row r="1313">
          <cell r="I1313" t="str">
            <v/>
          </cell>
          <cell r="J1313" t="str">
            <v/>
          </cell>
        </row>
        <row r="1314">
          <cell r="I1314" t="str">
            <v/>
          </cell>
          <cell r="J1314" t="str">
            <v/>
          </cell>
        </row>
        <row r="1315">
          <cell r="I1315" t="str">
            <v/>
          </cell>
          <cell r="J1315" t="str">
            <v/>
          </cell>
        </row>
        <row r="1316">
          <cell r="I1316" t="str">
            <v/>
          </cell>
          <cell r="J1316" t="str">
            <v/>
          </cell>
        </row>
        <row r="1317">
          <cell r="I1317" t="str">
            <v/>
          </cell>
          <cell r="J1317" t="str">
            <v/>
          </cell>
        </row>
        <row r="1318">
          <cell r="I1318" t="str">
            <v/>
          </cell>
          <cell r="J1318" t="str">
            <v/>
          </cell>
        </row>
        <row r="1319">
          <cell r="I1319" t="str">
            <v/>
          </cell>
          <cell r="J1319" t="str">
            <v/>
          </cell>
        </row>
        <row r="1320">
          <cell r="I1320" t="str">
            <v/>
          </cell>
          <cell r="J1320" t="str">
            <v/>
          </cell>
        </row>
        <row r="1321">
          <cell r="I1321" t="str">
            <v/>
          </cell>
          <cell r="J1321" t="str">
            <v/>
          </cell>
        </row>
        <row r="1322">
          <cell r="I1322" t="str">
            <v/>
          </cell>
          <cell r="J1322" t="str">
            <v/>
          </cell>
        </row>
        <row r="1323">
          <cell r="I1323" t="str">
            <v/>
          </cell>
          <cell r="J1323" t="str">
            <v/>
          </cell>
        </row>
        <row r="1324">
          <cell r="I1324" t="str">
            <v/>
          </cell>
          <cell r="J1324" t="str">
            <v/>
          </cell>
        </row>
        <row r="1325">
          <cell r="I1325" t="str">
            <v/>
          </cell>
          <cell r="J1325" t="str">
            <v/>
          </cell>
        </row>
        <row r="1326">
          <cell r="I1326" t="str">
            <v/>
          </cell>
          <cell r="J1326" t="str">
            <v/>
          </cell>
        </row>
        <row r="1327">
          <cell r="I1327" t="str">
            <v/>
          </cell>
          <cell r="J1327" t="str">
            <v/>
          </cell>
        </row>
        <row r="1328">
          <cell r="I1328" t="str">
            <v/>
          </cell>
          <cell r="J1328" t="str">
            <v/>
          </cell>
        </row>
        <row r="1329">
          <cell r="I1329" t="str">
            <v/>
          </cell>
          <cell r="J1329" t="str">
            <v/>
          </cell>
        </row>
        <row r="1330">
          <cell r="I1330" t="str">
            <v/>
          </cell>
          <cell r="J1330" t="str">
            <v/>
          </cell>
        </row>
        <row r="1331">
          <cell r="I1331" t="str">
            <v/>
          </cell>
          <cell r="J1331" t="str">
            <v/>
          </cell>
        </row>
        <row r="1332">
          <cell r="I1332" t="str">
            <v/>
          </cell>
          <cell r="J1332" t="str">
            <v/>
          </cell>
        </row>
        <row r="1333">
          <cell r="I1333" t="str">
            <v/>
          </cell>
          <cell r="J1333" t="str">
            <v/>
          </cell>
        </row>
        <row r="1334">
          <cell r="I1334" t="str">
            <v/>
          </cell>
          <cell r="J1334" t="str">
            <v/>
          </cell>
        </row>
        <row r="1335">
          <cell r="I1335" t="str">
            <v/>
          </cell>
          <cell r="J1335" t="str">
            <v/>
          </cell>
        </row>
        <row r="1336">
          <cell r="I1336" t="str">
            <v/>
          </cell>
          <cell r="J1336" t="str">
            <v/>
          </cell>
        </row>
        <row r="1337">
          <cell r="I1337" t="str">
            <v/>
          </cell>
          <cell r="J1337" t="str">
            <v/>
          </cell>
        </row>
        <row r="1338">
          <cell r="I1338" t="str">
            <v/>
          </cell>
          <cell r="J1338" t="str">
            <v/>
          </cell>
        </row>
        <row r="1339">
          <cell r="I1339" t="str">
            <v/>
          </cell>
          <cell r="J1339" t="str">
            <v/>
          </cell>
        </row>
        <row r="1340">
          <cell r="I1340" t="str">
            <v/>
          </cell>
          <cell r="J1340" t="str">
            <v/>
          </cell>
        </row>
        <row r="1341">
          <cell r="I1341" t="str">
            <v/>
          </cell>
          <cell r="J1341" t="str">
            <v/>
          </cell>
        </row>
        <row r="1342">
          <cell r="I1342" t="str">
            <v/>
          </cell>
          <cell r="J1342" t="str">
            <v/>
          </cell>
        </row>
        <row r="1343">
          <cell r="I1343" t="str">
            <v/>
          </cell>
          <cell r="J1343" t="str">
            <v/>
          </cell>
        </row>
        <row r="1344">
          <cell r="I1344" t="str">
            <v/>
          </cell>
          <cell r="J1344" t="str">
            <v/>
          </cell>
        </row>
        <row r="1345">
          <cell r="I1345" t="str">
            <v/>
          </cell>
          <cell r="J1345" t="str">
            <v/>
          </cell>
        </row>
        <row r="1346">
          <cell r="I1346" t="str">
            <v/>
          </cell>
          <cell r="J1346" t="str">
            <v/>
          </cell>
        </row>
        <row r="1347">
          <cell r="I1347" t="str">
            <v/>
          </cell>
          <cell r="J1347" t="str">
            <v/>
          </cell>
        </row>
        <row r="1348">
          <cell r="I1348" t="str">
            <v/>
          </cell>
          <cell r="J1348" t="str">
            <v/>
          </cell>
        </row>
        <row r="1349">
          <cell r="I1349" t="str">
            <v/>
          </cell>
          <cell r="J1349" t="str">
            <v/>
          </cell>
        </row>
        <row r="1350">
          <cell r="I1350" t="str">
            <v/>
          </cell>
          <cell r="J1350" t="str">
            <v/>
          </cell>
        </row>
        <row r="1351">
          <cell r="I1351" t="str">
            <v/>
          </cell>
          <cell r="J1351" t="str">
            <v/>
          </cell>
        </row>
        <row r="1352">
          <cell r="I1352" t="str">
            <v/>
          </cell>
          <cell r="J1352" t="str">
            <v/>
          </cell>
        </row>
        <row r="1353">
          <cell r="I1353" t="str">
            <v/>
          </cell>
          <cell r="J1353" t="str">
            <v/>
          </cell>
        </row>
        <row r="1354">
          <cell r="I1354" t="str">
            <v/>
          </cell>
          <cell r="J1354" t="str">
            <v/>
          </cell>
        </row>
        <row r="1355">
          <cell r="I1355" t="str">
            <v/>
          </cell>
          <cell r="J1355" t="str">
            <v/>
          </cell>
        </row>
        <row r="1356">
          <cell r="I1356" t="str">
            <v/>
          </cell>
          <cell r="J1356" t="str">
            <v/>
          </cell>
        </row>
        <row r="1357">
          <cell r="I1357" t="str">
            <v/>
          </cell>
          <cell r="J1357" t="str">
            <v/>
          </cell>
        </row>
        <row r="1358">
          <cell r="I1358" t="str">
            <v/>
          </cell>
          <cell r="J1358" t="str">
            <v/>
          </cell>
        </row>
        <row r="1359">
          <cell r="I1359" t="str">
            <v/>
          </cell>
          <cell r="J1359" t="str">
            <v/>
          </cell>
        </row>
        <row r="1360">
          <cell r="I1360" t="str">
            <v/>
          </cell>
          <cell r="J1360" t="str">
            <v/>
          </cell>
        </row>
        <row r="1361">
          <cell r="I1361" t="str">
            <v/>
          </cell>
          <cell r="J1361" t="str">
            <v/>
          </cell>
        </row>
        <row r="1362">
          <cell r="I1362" t="str">
            <v/>
          </cell>
          <cell r="J1362" t="str">
            <v/>
          </cell>
        </row>
        <row r="1363">
          <cell r="I1363" t="str">
            <v/>
          </cell>
          <cell r="J1363" t="str">
            <v/>
          </cell>
        </row>
        <row r="1364">
          <cell r="I1364" t="str">
            <v/>
          </cell>
          <cell r="J1364" t="str">
            <v/>
          </cell>
        </row>
        <row r="1365">
          <cell r="I1365" t="str">
            <v/>
          </cell>
          <cell r="J1365" t="str">
            <v/>
          </cell>
        </row>
        <row r="1366">
          <cell r="I1366" t="str">
            <v/>
          </cell>
          <cell r="J1366" t="str">
            <v/>
          </cell>
        </row>
        <row r="1367">
          <cell r="I1367" t="str">
            <v/>
          </cell>
          <cell r="J1367" t="str">
            <v/>
          </cell>
        </row>
        <row r="1368">
          <cell r="I1368" t="str">
            <v/>
          </cell>
          <cell r="J1368" t="str">
            <v/>
          </cell>
        </row>
        <row r="1369">
          <cell r="I1369" t="str">
            <v/>
          </cell>
          <cell r="J1369" t="str">
            <v/>
          </cell>
        </row>
        <row r="1370">
          <cell r="I1370" t="str">
            <v/>
          </cell>
          <cell r="J1370" t="str">
            <v/>
          </cell>
        </row>
        <row r="1371">
          <cell r="I1371" t="str">
            <v/>
          </cell>
          <cell r="J1371" t="str">
            <v/>
          </cell>
        </row>
        <row r="1372">
          <cell r="I1372" t="str">
            <v/>
          </cell>
          <cell r="J1372" t="str">
            <v/>
          </cell>
        </row>
        <row r="1373">
          <cell r="I1373" t="str">
            <v/>
          </cell>
          <cell r="J1373" t="str">
            <v/>
          </cell>
        </row>
        <row r="1374">
          <cell r="I1374" t="str">
            <v/>
          </cell>
          <cell r="J1374" t="str">
            <v/>
          </cell>
        </row>
        <row r="1375">
          <cell r="I1375" t="str">
            <v/>
          </cell>
          <cell r="J1375" t="str">
            <v/>
          </cell>
        </row>
        <row r="1376">
          <cell r="I1376" t="str">
            <v/>
          </cell>
          <cell r="J1376" t="str">
            <v/>
          </cell>
        </row>
        <row r="1377">
          <cell r="I1377" t="str">
            <v/>
          </cell>
          <cell r="J1377" t="str">
            <v/>
          </cell>
        </row>
        <row r="1378">
          <cell r="I1378" t="str">
            <v/>
          </cell>
          <cell r="J1378" t="str">
            <v/>
          </cell>
        </row>
        <row r="1379">
          <cell r="I1379" t="str">
            <v/>
          </cell>
          <cell r="J1379" t="str">
            <v/>
          </cell>
        </row>
        <row r="1380">
          <cell r="I1380" t="str">
            <v/>
          </cell>
          <cell r="J1380" t="str">
            <v/>
          </cell>
        </row>
        <row r="1381">
          <cell r="I1381" t="str">
            <v/>
          </cell>
          <cell r="J1381" t="str">
            <v/>
          </cell>
        </row>
        <row r="1382">
          <cell r="I1382" t="str">
            <v/>
          </cell>
          <cell r="J1382" t="str">
            <v/>
          </cell>
        </row>
        <row r="1383">
          <cell r="I1383" t="str">
            <v/>
          </cell>
          <cell r="J1383" t="str">
            <v/>
          </cell>
        </row>
        <row r="1384">
          <cell r="I1384" t="str">
            <v/>
          </cell>
          <cell r="J1384" t="str">
            <v/>
          </cell>
        </row>
        <row r="1385">
          <cell r="I1385" t="str">
            <v/>
          </cell>
          <cell r="J1385" t="str">
            <v/>
          </cell>
        </row>
        <row r="1386">
          <cell r="I1386" t="str">
            <v/>
          </cell>
          <cell r="J1386" t="str">
            <v/>
          </cell>
        </row>
        <row r="1387">
          <cell r="I1387" t="str">
            <v/>
          </cell>
          <cell r="J1387" t="str">
            <v/>
          </cell>
        </row>
        <row r="1388">
          <cell r="I1388" t="str">
            <v/>
          </cell>
          <cell r="J1388" t="str">
            <v/>
          </cell>
        </row>
        <row r="1389">
          <cell r="I1389" t="str">
            <v/>
          </cell>
          <cell r="J1389" t="str">
            <v/>
          </cell>
        </row>
        <row r="1390">
          <cell r="I1390" t="str">
            <v/>
          </cell>
          <cell r="J1390" t="str">
            <v/>
          </cell>
        </row>
        <row r="1391">
          <cell r="I1391" t="str">
            <v/>
          </cell>
          <cell r="J1391" t="str">
            <v/>
          </cell>
        </row>
        <row r="1392">
          <cell r="I1392" t="str">
            <v/>
          </cell>
          <cell r="J1392" t="str">
            <v/>
          </cell>
        </row>
        <row r="1393">
          <cell r="I1393" t="str">
            <v/>
          </cell>
          <cell r="J1393" t="str">
            <v/>
          </cell>
        </row>
        <row r="1394">
          <cell r="I1394" t="str">
            <v/>
          </cell>
          <cell r="J1394" t="str">
            <v/>
          </cell>
        </row>
        <row r="1395">
          <cell r="I1395" t="str">
            <v/>
          </cell>
          <cell r="J1395" t="str">
            <v/>
          </cell>
        </row>
        <row r="1396">
          <cell r="I1396" t="str">
            <v/>
          </cell>
          <cell r="J1396" t="str">
            <v/>
          </cell>
        </row>
        <row r="1397">
          <cell r="I1397" t="str">
            <v/>
          </cell>
          <cell r="J1397" t="str">
            <v/>
          </cell>
        </row>
        <row r="1398">
          <cell r="I1398" t="str">
            <v/>
          </cell>
          <cell r="J1398" t="str">
            <v/>
          </cell>
        </row>
        <row r="1399">
          <cell r="I1399" t="str">
            <v/>
          </cell>
          <cell r="J1399" t="str">
            <v/>
          </cell>
        </row>
        <row r="1400">
          <cell r="I1400" t="str">
            <v/>
          </cell>
          <cell r="J1400" t="str">
            <v/>
          </cell>
        </row>
        <row r="1401">
          <cell r="I1401" t="str">
            <v/>
          </cell>
          <cell r="J1401" t="str">
            <v/>
          </cell>
        </row>
        <row r="1402">
          <cell r="I1402" t="str">
            <v/>
          </cell>
          <cell r="J1402" t="str">
            <v/>
          </cell>
        </row>
        <row r="1403">
          <cell r="I1403" t="str">
            <v/>
          </cell>
          <cell r="J1403" t="str">
            <v/>
          </cell>
        </row>
        <row r="1404">
          <cell r="I1404" t="str">
            <v/>
          </cell>
          <cell r="J1404" t="str">
            <v/>
          </cell>
        </row>
        <row r="1405">
          <cell r="I1405" t="str">
            <v/>
          </cell>
          <cell r="J1405" t="str">
            <v/>
          </cell>
        </row>
        <row r="1406">
          <cell r="I1406" t="str">
            <v/>
          </cell>
          <cell r="J1406" t="str">
            <v/>
          </cell>
        </row>
        <row r="1407">
          <cell r="I1407" t="str">
            <v/>
          </cell>
          <cell r="J1407" t="str">
            <v/>
          </cell>
        </row>
        <row r="1408">
          <cell r="I1408" t="str">
            <v/>
          </cell>
          <cell r="J1408" t="str">
            <v/>
          </cell>
        </row>
        <row r="1409">
          <cell r="I1409" t="str">
            <v/>
          </cell>
          <cell r="J1409" t="str">
            <v/>
          </cell>
        </row>
        <row r="1410">
          <cell r="I1410" t="str">
            <v/>
          </cell>
          <cell r="J1410" t="str">
            <v/>
          </cell>
        </row>
        <row r="1411">
          <cell r="I1411" t="str">
            <v/>
          </cell>
          <cell r="J1411" t="str">
            <v/>
          </cell>
        </row>
        <row r="1412">
          <cell r="I1412" t="str">
            <v/>
          </cell>
          <cell r="J1412" t="str">
            <v/>
          </cell>
        </row>
        <row r="1413">
          <cell r="I1413" t="str">
            <v/>
          </cell>
          <cell r="J1413" t="str">
            <v/>
          </cell>
        </row>
        <row r="1414">
          <cell r="I1414" t="str">
            <v/>
          </cell>
          <cell r="J1414" t="str">
            <v/>
          </cell>
        </row>
        <row r="1415">
          <cell r="I1415" t="str">
            <v/>
          </cell>
          <cell r="J1415" t="str">
            <v/>
          </cell>
        </row>
        <row r="1416">
          <cell r="I1416" t="str">
            <v/>
          </cell>
          <cell r="J1416" t="str">
            <v/>
          </cell>
        </row>
        <row r="1417">
          <cell r="I1417" t="str">
            <v/>
          </cell>
          <cell r="J1417" t="str">
            <v/>
          </cell>
        </row>
        <row r="1418">
          <cell r="I1418" t="str">
            <v/>
          </cell>
          <cell r="J1418" t="str">
            <v/>
          </cell>
        </row>
        <row r="1419">
          <cell r="I1419" t="str">
            <v/>
          </cell>
          <cell r="J1419" t="str">
            <v/>
          </cell>
        </row>
        <row r="1420">
          <cell r="I1420" t="str">
            <v/>
          </cell>
          <cell r="J1420" t="str">
            <v/>
          </cell>
        </row>
        <row r="1421">
          <cell r="I1421" t="str">
            <v/>
          </cell>
          <cell r="J1421" t="str">
            <v/>
          </cell>
        </row>
        <row r="1422">
          <cell r="I1422" t="str">
            <v/>
          </cell>
          <cell r="J1422" t="str">
            <v/>
          </cell>
        </row>
        <row r="1423">
          <cell r="I1423" t="str">
            <v/>
          </cell>
          <cell r="J1423" t="str">
            <v/>
          </cell>
        </row>
        <row r="1424">
          <cell r="I1424" t="str">
            <v/>
          </cell>
          <cell r="J1424" t="str">
            <v/>
          </cell>
        </row>
        <row r="1425">
          <cell r="I1425" t="str">
            <v/>
          </cell>
          <cell r="J1425" t="str">
            <v/>
          </cell>
        </row>
        <row r="1426">
          <cell r="I1426" t="str">
            <v/>
          </cell>
          <cell r="J1426" t="str">
            <v/>
          </cell>
        </row>
        <row r="1427">
          <cell r="I1427" t="str">
            <v/>
          </cell>
          <cell r="J1427" t="str">
            <v/>
          </cell>
        </row>
        <row r="1428">
          <cell r="I1428" t="str">
            <v/>
          </cell>
          <cell r="J1428" t="str">
            <v/>
          </cell>
        </row>
        <row r="1429">
          <cell r="I1429" t="str">
            <v/>
          </cell>
          <cell r="J1429" t="str">
            <v/>
          </cell>
        </row>
        <row r="1430">
          <cell r="I1430" t="str">
            <v/>
          </cell>
          <cell r="J1430" t="str">
            <v/>
          </cell>
        </row>
        <row r="1431">
          <cell r="I1431" t="str">
            <v/>
          </cell>
          <cell r="J1431" t="str">
            <v/>
          </cell>
        </row>
        <row r="1432">
          <cell r="I1432" t="str">
            <v/>
          </cell>
          <cell r="J1432" t="str">
            <v/>
          </cell>
        </row>
        <row r="1433">
          <cell r="I1433" t="str">
            <v/>
          </cell>
          <cell r="J1433" t="str">
            <v/>
          </cell>
        </row>
        <row r="1434">
          <cell r="I1434" t="str">
            <v/>
          </cell>
          <cell r="J1434" t="str">
            <v/>
          </cell>
        </row>
        <row r="1435">
          <cell r="I1435" t="str">
            <v/>
          </cell>
          <cell r="J1435" t="str">
            <v/>
          </cell>
        </row>
        <row r="1436">
          <cell r="I1436" t="str">
            <v/>
          </cell>
          <cell r="J1436" t="str">
            <v/>
          </cell>
        </row>
        <row r="1437">
          <cell r="I1437" t="str">
            <v/>
          </cell>
          <cell r="J1437" t="str">
            <v/>
          </cell>
        </row>
        <row r="1438">
          <cell r="I1438" t="str">
            <v/>
          </cell>
          <cell r="J1438" t="str">
            <v/>
          </cell>
        </row>
        <row r="1439">
          <cell r="I1439" t="str">
            <v/>
          </cell>
          <cell r="J1439" t="str">
            <v/>
          </cell>
        </row>
        <row r="1440">
          <cell r="I1440" t="str">
            <v/>
          </cell>
          <cell r="J1440" t="str">
            <v/>
          </cell>
        </row>
        <row r="1441">
          <cell r="I1441" t="str">
            <v/>
          </cell>
          <cell r="J1441" t="str">
            <v/>
          </cell>
        </row>
        <row r="1442">
          <cell r="I1442" t="str">
            <v/>
          </cell>
          <cell r="J1442" t="str">
            <v/>
          </cell>
        </row>
        <row r="1443">
          <cell r="I1443" t="str">
            <v/>
          </cell>
          <cell r="J1443" t="str">
            <v/>
          </cell>
        </row>
        <row r="1444">
          <cell r="I1444" t="str">
            <v/>
          </cell>
          <cell r="J1444" t="str">
            <v/>
          </cell>
        </row>
        <row r="1445">
          <cell r="I1445" t="str">
            <v/>
          </cell>
          <cell r="J1445" t="str">
            <v/>
          </cell>
        </row>
        <row r="1446">
          <cell r="I1446" t="str">
            <v/>
          </cell>
          <cell r="J1446" t="str">
            <v/>
          </cell>
        </row>
        <row r="1447">
          <cell r="I1447" t="str">
            <v/>
          </cell>
          <cell r="J1447" t="str">
            <v/>
          </cell>
        </row>
        <row r="1448">
          <cell r="I1448" t="str">
            <v/>
          </cell>
          <cell r="J1448" t="str">
            <v/>
          </cell>
        </row>
        <row r="1449">
          <cell r="I1449" t="str">
            <v/>
          </cell>
          <cell r="J1449" t="str">
            <v/>
          </cell>
        </row>
        <row r="1450">
          <cell r="I1450" t="str">
            <v/>
          </cell>
          <cell r="J1450" t="str">
            <v/>
          </cell>
        </row>
        <row r="1451">
          <cell r="I1451" t="str">
            <v/>
          </cell>
          <cell r="J1451" t="str">
            <v/>
          </cell>
        </row>
        <row r="1452">
          <cell r="I1452" t="str">
            <v/>
          </cell>
          <cell r="J1452" t="str">
            <v/>
          </cell>
        </row>
        <row r="1453">
          <cell r="I1453" t="str">
            <v/>
          </cell>
          <cell r="J1453" t="str">
            <v/>
          </cell>
        </row>
        <row r="1454">
          <cell r="I1454" t="str">
            <v/>
          </cell>
          <cell r="J1454" t="str">
            <v/>
          </cell>
        </row>
        <row r="1455">
          <cell r="I1455" t="str">
            <v/>
          </cell>
          <cell r="J1455" t="str">
            <v/>
          </cell>
        </row>
        <row r="1456">
          <cell r="I1456" t="str">
            <v/>
          </cell>
          <cell r="J1456" t="str">
            <v/>
          </cell>
        </row>
        <row r="1457">
          <cell r="I1457" t="str">
            <v/>
          </cell>
          <cell r="J1457" t="str">
            <v/>
          </cell>
        </row>
        <row r="1458">
          <cell r="I1458" t="str">
            <v/>
          </cell>
          <cell r="J1458" t="str">
            <v/>
          </cell>
        </row>
        <row r="1459">
          <cell r="I1459" t="str">
            <v/>
          </cell>
          <cell r="J1459" t="str">
            <v/>
          </cell>
        </row>
        <row r="1460">
          <cell r="I1460" t="str">
            <v/>
          </cell>
          <cell r="J1460" t="str">
            <v/>
          </cell>
        </row>
        <row r="1461">
          <cell r="I1461" t="str">
            <v/>
          </cell>
          <cell r="J1461" t="str">
            <v/>
          </cell>
        </row>
        <row r="1462">
          <cell r="I1462" t="str">
            <v/>
          </cell>
          <cell r="J1462" t="str">
            <v/>
          </cell>
        </row>
        <row r="1463">
          <cell r="I1463" t="str">
            <v/>
          </cell>
          <cell r="J1463" t="str">
            <v/>
          </cell>
        </row>
        <row r="1464">
          <cell r="I1464" t="str">
            <v/>
          </cell>
          <cell r="J1464" t="str">
            <v/>
          </cell>
        </row>
        <row r="1465">
          <cell r="I1465" t="str">
            <v/>
          </cell>
          <cell r="J1465" t="str">
            <v/>
          </cell>
        </row>
        <row r="1466">
          <cell r="I1466" t="str">
            <v/>
          </cell>
          <cell r="J1466" t="str">
            <v/>
          </cell>
        </row>
        <row r="1467">
          <cell r="I1467" t="str">
            <v/>
          </cell>
          <cell r="J1467" t="str">
            <v/>
          </cell>
        </row>
        <row r="1468">
          <cell r="I1468" t="str">
            <v/>
          </cell>
          <cell r="J1468" t="str">
            <v/>
          </cell>
        </row>
        <row r="1469">
          <cell r="I1469" t="str">
            <v/>
          </cell>
          <cell r="J1469" t="str">
            <v/>
          </cell>
        </row>
        <row r="1470">
          <cell r="I1470" t="str">
            <v/>
          </cell>
          <cell r="J1470" t="str">
            <v/>
          </cell>
        </row>
        <row r="1471">
          <cell r="I1471" t="str">
            <v/>
          </cell>
          <cell r="J1471" t="str">
            <v/>
          </cell>
        </row>
        <row r="1472">
          <cell r="I1472" t="str">
            <v/>
          </cell>
          <cell r="J1472" t="str">
            <v/>
          </cell>
        </row>
        <row r="1473">
          <cell r="I1473" t="str">
            <v/>
          </cell>
          <cell r="J1473" t="str">
            <v/>
          </cell>
        </row>
        <row r="1474">
          <cell r="I1474" t="str">
            <v/>
          </cell>
          <cell r="J1474" t="str">
            <v/>
          </cell>
        </row>
      </sheetData>
      <sheetData sheetId="2">
        <row r="2">
          <cell r="B2" t="str">
            <v>4.</v>
          </cell>
          <cell r="C2" t="str">
            <v>TERRAPLENAGEM</v>
          </cell>
          <cell r="K2" t="str">
            <v>5.</v>
          </cell>
          <cell r="L2" t="str">
            <v>PAVIMENTAÇÃO</v>
          </cell>
          <cell r="T2" t="str">
            <v>6.</v>
          </cell>
          <cell r="U2" t="str">
            <v>DRENAGEM E OAC</v>
          </cell>
          <cell r="AC2" t="str">
            <v>7.</v>
          </cell>
          <cell r="AD2" t="str">
            <v>OAE</v>
          </cell>
          <cell r="AU2" t="str">
            <v>9.</v>
          </cell>
          <cell r="AV2" t="str">
            <v>SINALIZAÇÃO</v>
          </cell>
          <cell r="BD2" t="str">
            <v>10.</v>
          </cell>
          <cell r="BE2" t="str">
            <v>ILUMINAÇÃO PÚBLICA</v>
          </cell>
          <cell r="BM2" t="str">
            <v>11.</v>
          </cell>
          <cell r="BN2" t="str">
            <v>PROTEÇÃO AMBIENTAL</v>
          </cell>
        </row>
        <row r="4">
          <cell r="B4" t="str">
            <v>Código</v>
          </cell>
          <cell r="C4" t="str">
            <v>Descrição</v>
          </cell>
          <cell r="D4" t="str">
            <v>Unid</v>
          </cell>
          <cell r="E4" t="str">
            <v>Qtde</v>
          </cell>
          <cell r="F4" t="str">
            <v>Qtde improd</v>
          </cell>
          <cell r="G4" t="str">
            <v>Custo unit</v>
          </cell>
          <cell r="H4" t="str">
            <v>Código</v>
          </cell>
          <cell r="I4" t="str">
            <v>Descrição</v>
          </cell>
          <cell r="J4" t="str">
            <v>Quant total</v>
          </cell>
          <cell r="K4" t="str">
            <v>Código</v>
          </cell>
          <cell r="L4" t="str">
            <v>Descrição</v>
          </cell>
          <cell r="M4" t="str">
            <v>Unid</v>
          </cell>
          <cell r="N4" t="str">
            <v>Qtde</v>
          </cell>
          <cell r="O4" t="str">
            <v>Qtde improd</v>
          </cell>
          <cell r="P4" t="str">
            <v>Custo unit</v>
          </cell>
          <cell r="Q4" t="str">
            <v>Código</v>
          </cell>
          <cell r="R4" t="str">
            <v>Descrição</v>
          </cell>
          <cell r="S4" t="str">
            <v>Quant total</v>
          </cell>
          <cell r="T4" t="str">
            <v>Código</v>
          </cell>
          <cell r="U4" t="str">
            <v>Descrição</v>
          </cell>
          <cell r="V4" t="str">
            <v>Unid</v>
          </cell>
          <cell r="W4" t="str">
            <v>Qtde</v>
          </cell>
          <cell r="X4" t="str">
            <v>Qtde improd</v>
          </cell>
          <cell r="Y4" t="str">
            <v>Custo unit</v>
          </cell>
          <cell r="Z4" t="str">
            <v>Código</v>
          </cell>
          <cell r="AA4" t="str">
            <v>Descrição</v>
          </cell>
          <cell r="AB4" t="str">
            <v>Quant total</v>
          </cell>
          <cell r="AC4" t="str">
            <v>Código</v>
          </cell>
          <cell r="AD4" t="str">
            <v>Descrição</v>
          </cell>
          <cell r="AE4" t="str">
            <v>Unid</v>
          </cell>
          <cell r="AF4" t="str">
            <v>Qtde</v>
          </cell>
          <cell r="AG4" t="str">
            <v>Qtde improd</v>
          </cell>
          <cell r="AH4" t="str">
            <v>Custo unit</v>
          </cell>
          <cell r="AI4" t="str">
            <v>Código</v>
          </cell>
          <cell r="AJ4" t="str">
            <v>Descrição</v>
          </cell>
          <cell r="AK4" t="str">
            <v>Quant total</v>
          </cell>
          <cell r="AU4" t="str">
            <v>Código</v>
          </cell>
          <cell r="AV4" t="str">
            <v>Descrição</v>
          </cell>
          <cell r="AW4" t="str">
            <v>Unid</v>
          </cell>
          <cell r="AX4" t="str">
            <v>Qtde</v>
          </cell>
          <cell r="AY4" t="str">
            <v>Qtde improd</v>
          </cell>
          <cell r="AZ4" t="str">
            <v>Custo unit</v>
          </cell>
          <cell r="BA4" t="str">
            <v>Código</v>
          </cell>
          <cell r="BB4" t="str">
            <v>Descrição</v>
          </cell>
          <cell r="BC4" t="str">
            <v>Quant total</v>
          </cell>
          <cell r="BD4" t="str">
            <v>Código</v>
          </cell>
          <cell r="BE4" t="str">
            <v>Descrição</v>
          </cell>
          <cell r="BF4" t="str">
            <v>Unid</v>
          </cell>
          <cell r="BG4" t="str">
            <v>Qtde</v>
          </cell>
          <cell r="BH4" t="str">
            <v>Qtde improd</v>
          </cell>
          <cell r="BI4" t="str">
            <v>Custo unit</v>
          </cell>
          <cell r="BJ4" t="str">
            <v>Código</v>
          </cell>
          <cell r="BK4" t="str">
            <v>Descrição</v>
          </cell>
          <cell r="BL4" t="str">
            <v>Quant total</v>
          </cell>
          <cell r="BM4" t="str">
            <v>Código</v>
          </cell>
          <cell r="BN4" t="str">
            <v>Descrição</v>
          </cell>
          <cell r="BO4" t="str">
            <v>Unid</v>
          </cell>
          <cell r="BP4" t="str">
            <v>Qtde</v>
          </cell>
          <cell r="BQ4" t="str">
            <v>Qtde improd</v>
          </cell>
          <cell r="BR4" t="str">
            <v>Custo unit</v>
          </cell>
          <cell r="BS4" t="str">
            <v>Código</v>
          </cell>
          <cell r="BT4" t="str">
            <v>Descrição</v>
          </cell>
          <cell r="BU4" t="str">
            <v>Quant total</v>
          </cell>
        </row>
        <row r="6">
          <cell r="B6" t="str">
            <v>IH9824</v>
          </cell>
          <cell r="C6" t="str">
            <v xml:space="preserve">SERVENTE  </v>
          </cell>
          <cell r="D6" t="str">
            <v xml:space="preserve">H     </v>
          </cell>
          <cell r="E6">
            <v>14648.84</v>
          </cell>
          <cell r="F6" t="str">
            <v xml:space="preserve">            </v>
          </cell>
          <cell r="G6">
            <v>22.27</v>
          </cell>
          <cell r="H6" t="str">
            <v>IH9824</v>
          </cell>
          <cell r="I6" t="str">
            <v>SERVENTE</v>
          </cell>
          <cell r="J6">
            <v>14648.84</v>
          </cell>
          <cell r="K6" t="str">
            <v>IH9824</v>
          </cell>
          <cell r="L6" t="str">
            <v xml:space="preserve">SERVENTE  </v>
          </cell>
          <cell r="M6" t="str">
            <v xml:space="preserve">H     </v>
          </cell>
          <cell r="N6">
            <v>17427.7</v>
          </cell>
          <cell r="O6" t="str">
            <v xml:space="preserve">            </v>
          </cell>
          <cell r="P6">
            <v>22.27</v>
          </cell>
          <cell r="Q6" t="str">
            <v>IH9824</v>
          </cell>
          <cell r="R6" t="str">
            <v>SERVENTE</v>
          </cell>
          <cell r="S6">
            <v>17427.7</v>
          </cell>
          <cell r="T6" t="str">
            <v>IH9824</v>
          </cell>
          <cell r="U6" t="str">
            <v xml:space="preserve">SERVENTE  </v>
          </cell>
          <cell r="V6" t="str">
            <v xml:space="preserve">H     </v>
          </cell>
          <cell r="W6">
            <v>59544.85</v>
          </cell>
          <cell r="X6" t="str">
            <v xml:space="preserve">            </v>
          </cell>
          <cell r="Y6">
            <v>22.27</v>
          </cell>
          <cell r="Z6" t="str">
            <v>IH9824</v>
          </cell>
          <cell r="AA6" t="str">
            <v>SERVENTE</v>
          </cell>
          <cell r="AB6">
            <v>59544.85</v>
          </cell>
          <cell r="AC6" t="str">
            <v>IH9805</v>
          </cell>
          <cell r="AD6" t="str">
            <v xml:space="preserve">ARMADOR  </v>
          </cell>
          <cell r="AE6" t="str">
            <v xml:space="preserve">H     </v>
          </cell>
          <cell r="AF6">
            <v>29567.79</v>
          </cell>
          <cell r="AG6" t="str">
            <v xml:space="preserve">            </v>
          </cell>
          <cell r="AH6">
            <v>32.29</v>
          </cell>
          <cell r="AI6" t="str">
            <v>IH9805</v>
          </cell>
          <cell r="AJ6" t="str">
            <v>ARMADOR</v>
          </cell>
          <cell r="AK6">
            <v>29567.79</v>
          </cell>
          <cell r="AL6" t="str">
            <v>IH9805</v>
          </cell>
          <cell r="AU6" t="str">
            <v>IH9824</v>
          </cell>
          <cell r="AV6" t="str">
            <v xml:space="preserve">SERVENTE  </v>
          </cell>
          <cell r="AW6" t="str">
            <v xml:space="preserve">H     </v>
          </cell>
          <cell r="AX6">
            <v>17980.2</v>
          </cell>
          <cell r="AY6" t="str">
            <v xml:space="preserve">            </v>
          </cell>
          <cell r="AZ6">
            <v>22.268799999999999</v>
          </cell>
          <cell r="BA6" t="str">
            <v>IH9824</v>
          </cell>
          <cell r="BB6" t="str">
            <v>SERVENTE</v>
          </cell>
          <cell r="BC6">
            <v>17980.2</v>
          </cell>
          <cell r="BD6" t="str">
            <v>IH9824</v>
          </cell>
          <cell r="BE6" t="str">
            <v xml:space="preserve">SERVENTE  </v>
          </cell>
          <cell r="BF6" t="str">
            <v xml:space="preserve">H     </v>
          </cell>
          <cell r="BG6">
            <v>65.806139999999999</v>
          </cell>
          <cell r="BH6" t="str">
            <v xml:space="preserve">            </v>
          </cell>
          <cell r="BI6">
            <v>22.268799999999999</v>
          </cell>
          <cell r="BJ6" t="str">
            <v>IH9824</v>
          </cell>
          <cell r="BK6" t="str">
            <v>SERVENTE</v>
          </cell>
          <cell r="BL6">
            <v>65.806100000000001</v>
          </cell>
          <cell r="BM6" t="str">
            <v>IH9824</v>
          </cell>
          <cell r="BN6" t="str">
            <v xml:space="preserve">SERVENTE  </v>
          </cell>
          <cell r="BO6" t="str">
            <v xml:space="preserve">H     </v>
          </cell>
          <cell r="BP6">
            <v>47421.279999999999</v>
          </cell>
          <cell r="BQ6" t="str">
            <v xml:space="preserve">            </v>
          </cell>
          <cell r="BR6">
            <v>22.268799999999999</v>
          </cell>
          <cell r="BS6" t="str">
            <v>IH9824</v>
          </cell>
          <cell r="BT6" t="str">
            <v>SERVENTE</v>
          </cell>
          <cell r="BU6">
            <v>47421.279999999999</v>
          </cell>
        </row>
        <row r="7">
          <cell r="B7" t="str">
            <v>IH9892</v>
          </cell>
          <cell r="C7" t="str">
            <v xml:space="preserve">AUXILIAR DE BLASTER  </v>
          </cell>
          <cell r="D7" t="str">
            <v xml:space="preserve">H     </v>
          </cell>
          <cell r="E7">
            <v>2513.92</v>
          </cell>
          <cell r="F7" t="str">
            <v xml:space="preserve">            </v>
          </cell>
          <cell r="G7">
            <v>36.5</v>
          </cell>
          <cell r="H7" t="str">
            <v>IH9892</v>
          </cell>
          <cell r="I7" t="str">
            <v>AUXILIAR DE BLASTER</v>
          </cell>
          <cell r="J7">
            <v>2513.92</v>
          </cell>
          <cell r="K7" t="str">
            <v>IH9821</v>
          </cell>
          <cell r="L7" t="str">
            <v xml:space="preserve">PEDREIRO  </v>
          </cell>
          <cell r="M7" t="str">
            <v xml:space="preserve">H     </v>
          </cell>
          <cell r="N7">
            <v>2377.77</v>
          </cell>
          <cell r="O7" t="str">
            <v xml:space="preserve">            </v>
          </cell>
          <cell r="P7">
            <v>27.61</v>
          </cell>
          <cell r="Q7" t="str">
            <v>IH9821</v>
          </cell>
          <cell r="R7" t="str">
            <v>PEDREIRO</v>
          </cell>
          <cell r="S7">
            <v>2377.77</v>
          </cell>
          <cell r="T7" t="str">
            <v>IH9808</v>
          </cell>
          <cell r="U7" t="str">
            <v xml:space="preserve">CARPINTEIRO  </v>
          </cell>
          <cell r="V7" t="str">
            <v xml:space="preserve">H     </v>
          </cell>
          <cell r="W7">
            <v>45897.59</v>
          </cell>
          <cell r="X7" t="str">
            <v xml:space="preserve">            </v>
          </cell>
          <cell r="Y7">
            <v>28.11</v>
          </cell>
          <cell r="Z7" t="str">
            <v>IH9808</v>
          </cell>
          <cell r="AA7" t="str">
            <v>CARPINTEIRO</v>
          </cell>
          <cell r="AB7">
            <v>45897.59</v>
          </cell>
          <cell r="AC7" t="str">
            <v>IH9801</v>
          </cell>
          <cell r="AD7" t="str">
            <v xml:space="preserve">AJUDANTE  </v>
          </cell>
          <cell r="AE7" t="str">
            <v xml:space="preserve">H     </v>
          </cell>
          <cell r="AF7">
            <v>37135.019999999997</v>
          </cell>
          <cell r="AG7" t="str">
            <v xml:space="preserve">            </v>
          </cell>
          <cell r="AH7">
            <v>22.593900000000001</v>
          </cell>
          <cell r="AI7" t="str">
            <v>IH9801</v>
          </cell>
          <cell r="AJ7" t="str">
            <v>AJUDANTE</v>
          </cell>
          <cell r="AK7">
            <v>37135.019999999997</v>
          </cell>
          <cell r="AL7" t="str">
            <v>IH9801</v>
          </cell>
          <cell r="AU7" t="str">
            <v>IH9830</v>
          </cell>
          <cell r="AV7" t="str">
            <v xml:space="preserve">MONTADOR  </v>
          </cell>
          <cell r="AW7" t="str">
            <v xml:space="preserve">H     </v>
          </cell>
          <cell r="AX7">
            <v>633.74600299999997</v>
          </cell>
          <cell r="AY7" t="str">
            <v xml:space="preserve">            </v>
          </cell>
          <cell r="AZ7">
            <v>32.884700000000002</v>
          </cell>
          <cell r="BA7" t="str">
            <v>IH9830</v>
          </cell>
          <cell r="BB7" t="str">
            <v>MONTADOR</v>
          </cell>
          <cell r="BC7">
            <v>633.74599999999998</v>
          </cell>
          <cell r="BD7" t="str">
            <v>IH9821</v>
          </cell>
          <cell r="BE7" t="str">
            <v xml:space="preserve">PEDREIRO  </v>
          </cell>
          <cell r="BF7" t="str">
            <v xml:space="preserve">H     </v>
          </cell>
          <cell r="BG7">
            <v>3.531793</v>
          </cell>
          <cell r="BH7" t="str">
            <v xml:space="preserve">            </v>
          </cell>
          <cell r="BI7">
            <v>27.6053</v>
          </cell>
          <cell r="BJ7" t="str">
            <v>IH9821</v>
          </cell>
          <cell r="BK7" t="str">
            <v>PEDREIRO</v>
          </cell>
          <cell r="BL7">
            <v>3.5318000000000001</v>
          </cell>
          <cell r="BM7" t="str">
            <v>E9577</v>
          </cell>
          <cell r="BN7" t="str">
            <v xml:space="preserve">TRATOR AGRÍCOLA SOBRE PNEUS - 77 KW  </v>
          </cell>
          <cell r="BO7" t="str">
            <v xml:space="preserve">H     </v>
          </cell>
          <cell r="BP7">
            <v>315.05716000000001</v>
          </cell>
          <cell r="BQ7">
            <v>1260.2280000000001</v>
          </cell>
          <cell r="BR7">
            <v>174.74809999999999</v>
          </cell>
          <cell r="BS7" t="str">
            <v>E9577</v>
          </cell>
          <cell r="BT7" t="str">
            <v>TRATOR AGRÍCOLA SOBRE PNEUS - 77 KW</v>
          </cell>
          <cell r="BU7">
            <v>1575.2852</v>
          </cell>
        </row>
        <row r="8">
          <cell r="B8" t="str">
            <v>IH9852</v>
          </cell>
          <cell r="C8" t="str">
            <v xml:space="preserve">BLASTER  </v>
          </cell>
          <cell r="D8" t="str">
            <v xml:space="preserve">H     </v>
          </cell>
          <cell r="E8">
            <v>1256.96</v>
          </cell>
          <cell r="F8" t="str">
            <v xml:space="preserve">            </v>
          </cell>
          <cell r="G8">
            <v>41.83</v>
          </cell>
          <cell r="H8" t="str">
            <v>IH9852</v>
          </cell>
          <cell r="I8" t="str">
            <v>BLASTER</v>
          </cell>
          <cell r="J8">
            <v>1256.96</v>
          </cell>
          <cell r="K8" t="str">
            <v>IH9805</v>
          </cell>
          <cell r="L8" t="str">
            <v xml:space="preserve">ARMADOR  </v>
          </cell>
          <cell r="M8" t="str">
            <v xml:space="preserve">H     </v>
          </cell>
          <cell r="N8">
            <v>594.44000000000005</v>
          </cell>
          <cell r="O8" t="str">
            <v xml:space="preserve">            </v>
          </cell>
          <cell r="P8">
            <v>32.29</v>
          </cell>
          <cell r="Q8" t="str">
            <v>IH9805</v>
          </cell>
          <cell r="R8" t="str">
            <v>ARMADOR</v>
          </cell>
          <cell r="S8">
            <v>594.44000000000005</v>
          </cell>
          <cell r="T8" t="str">
            <v>IH9801</v>
          </cell>
          <cell r="U8" t="str">
            <v xml:space="preserve">AJUDANTE  </v>
          </cell>
          <cell r="V8" t="str">
            <v xml:space="preserve">H     </v>
          </cell>
          <cell r="W8">
            <v>54522.82</v>
          </cell>
          <cell r="X8" t="str">
            <v xml:space="preserve">            </v>
          </cell>
          <cell r="Y8">
            <v>22.59</v>
          </cell>
          <cell r="Z8" t="str">
            <v>IH9801</v>
          </cell>
          <cell r="AA8" t="str">
            <v>AJUDANTE</v>
          </cell>
          <cell r="AB8">
            <v>54522.82</v>
          </cell>
          <cell r="AC8" t="str">
            <v>IH9824</v>
          </cell>
          <cell r="AD8" t="str">
            <v xml:space="preserve">SERVENTE  </v>
          </cell>
          <cell r="AE8" t="str">
            <v xml:space="preserve">H     </v>
          </cell>
          <cell r="AF8">
            <v>34178.85</v>
          </cell>
          <cell r="AG8" t="str">
            <v xml:space="preserve">            </v>
          </cell>
          <cell r="AH8">
            <v>22.268799999999999</v>
          </cell>
          <cell r="AI8" t="str">
            <v>IH9824</v>
          </cell>
          <cell r="AJ8" t="str">
            <v>SERVENTE</v>
          </cell>
          <cell r="AK8">
            <v>34178.85</v>
          </cell>
          <cell r="AL8" t="str">
            <v>IH9830</v>
          </cell>
          <cell r="AU8" t="str">
            <v>IH9801</v>
          </cell>
          <cell r="AV8" t="str">
            <v xml:space="preserve">AJUDANTE  </v>
          </cell>
          <cell r="AW8" t="str">
            <v xml:space="preserve">H     </v>
          </cell>
          <cell r="AX8">
            <v>295.95</v>
          </cell>
          <cell r="AY8" t="str">
            <v xml:space="preserve">            </v>
          </cell>
          <cell r="AZ8">
            <v>22.593900000000001</v>
          </cell>
          <cell r="BA8" t="str">
            <v>IH9801</v>
          </cell>
          <cell r="BB8" t="str">
            <v>AJUDANTE</v>
          </cell>
          <cell r="BC8">
            <v>295.95</v>
          </cell>
          <cell r="BD8" t="str">
            <v>E9579</v>
          </cell>
          <cell r="BE8" t="str">
            <v xml:space="preserve">CAMINHÃO BASCULANTE COM CAPACIDADE DE 10 M³ - 210 KW  </v>
          </cell>
          <cell r="BF8" t="str">
            <v xml:space="preserve">H     </v>
          </cell>
          <cell r="BG8">
            <v>2.4900449999999998</v>
          </cell>
          <cell r="BH8">
            <v>7.0000000000000001E-3</v>
          </cell>
          <cell r="BI8">
            <v>304.4862</v>
          </cell>
          <cell r="BJ8" t="str">
            <v>E9579</v>
          </cell>
          <cell r="BK8" t="str">
            <v>CAMINHÃO BASCULANTE COM CAPACIDADE DE 10 M³ - 210 KW</v>
          </cell>
          <cell r="BL8">
            <v>2.4969999999999999</v>
          </cell>
          <cell r="BM8" t="str">
            <v>E9792</v>
          </cell>
          <cell r="BN8" t="str">
            <v xml:space="preserve">CAMINHÃO PARA HIDROSSEMEADURA COM CAPACIDADE DE 7.500 L - 77,2 KW/235 KW  </v>
          </cell>
          <cell r="BO8" t="str">
            <v xml:space="preserve">H     </v>
          </cell>
          <cell r="BP8">
            <v>20.338384999999999</v>
          </cell>
          <cell r="BQ8" t="str">
            <v xml:space="preserve">            </v>
          </cell>
          <cell r="BR8">
            <v>566.52099999999996</v>
          </cell>
          <cell r="BS8" t="str">
            <v>E9792</v>
          </cell>
          <cell r="BT8" t="str">
            <v>CAMINHÃO PARA HIDROSSEMEADURA COM CAPACIDADE DE 7.500 L - 77,2 KW/235 KW</v>
          </cell>
          <cell r="BU8">
            <v>20.3384</v>
          </cell>
        </row>
        <row r="9">
          <cell r="B9" t="str">
            <v>E9667</v>
          </cell>
          <cell r="C9" t="str">
            <v xml:space="preserve">CAMINHÃO BASCULANTE COM CAPACIDADE DE 14 M³ - 210 KW  </v>
          </cell>
          <cell r="D9" t="str">
            <v xml:space="preserve">H     </v>
          </cell>
          <cell r="E9">
            <v>82108.33</v>
          </cell>
          <cell r="F9">
            <v>2875.79</v>
          </cell>
          <cell r="G9">
            <v>317.76</v>
          </cell>
          <cell r="H9" t="str">
            <v>E9667</v>
          </cell>
          <cell r="I9" t="str">
            <v>CAMINHÃO BASCULANTE COM CAPACIDADE DE 14 M³ - 210 KW</v>
          </cell>
          <cell r="J9">
            <v>84984.12</v>
          </cell>
          <cell r="K9" t="str">
            <v>IH9801</v>
          </cell>
          <cell r="L9" t="str">
            <v xml:space="preserve">AJUDANTE  </v>
          </cell>
          <cell r="M9" t="str">
            <v xml:space="preserve">H     </v>
          </cell>
          <cell r="N9">
            <v>594.44000000000005</v>
          </cell>
          <cell r="O9" t="str">
            <v xml:space="preserve">            </v>
          </cell>
          <cell r="P9">
            <v>22.59</v>
          </cell>
          <cell r="Q9" t="str">
            <v>IH9801</v>
          </cell>
          <cell r="R9" t="str">
            <v>AJUDANTE</v>
          </cell>
          <cell r="S9">
            <v>594.44000000000005</v>
          </cell>
          <cell r="T9" t="str">
            <v>IH9805</v>
          </cell>
          <cell r="U9" t="str">
            <v xml:space="preserve">ARMADOR  </v>
          </cell>
          <cell r="V9" t="str">
            <v xml:space="preserve">H     </v>
          </cell>
          <cell r="W9">
            <v>8625.23</v>
          </cell>
          <cell r="X9" t="str">
            <v xml:space="preserve">            </v>
          </cell>
          <cell r="Y9">
            <v>32.29</v>
          </cell>
          <cell r="Z9" t="str">
            <v>IH9805</v>
          </cell>
          <cell r="AA9" t="str">
            <v>ARMADOR</v>
          </cell>
          <cell r="AB9">
            <v>8625.23</v>
          </cell>
          <cell r="AC9" t="str">
            <v>IH9821</v>
          </cell>
          <cell r="AD9" t="str">
            <v xml:space="preserve">PEDREIRO  </v>
          </cell>
          <cell r="AE9" t="str">
            <v xml:space="preserve">H     </v>
          </cell>
          <cell r="AF9">
            <v>5266.73</v>
          </cell>
          <cell r="AG9" t="str">
            <v xml:space="preserve">            </v>
          </cell>
          <cell r="AH9">
            <v>27.6053</v>
          </cell>
          <cell r="AI9" t="str">
            <v>IH9821</v>
          </cell>
          <cell r="AJ9" t="str">
            <v>PEDREIRO</v>
          </cell>
          <cell r="AK9">
            <v>5266.73</v>
          </cell>
          <cell r="AL9" t="str">
            <v>IH9824</v>
          </cell>
          <cell r="AU9" t="str">
            <v>IH9853</v>
          </cell>
          <cell r="AV9" t="str">
            <v xml:space="preserve">PRÉ-MARCADOR  </v>
          </cell>
          <cell r="AW9" t="str">
            <v xml:space="preserve">H     </v>
          </cell>
          <cell r="AX9">
            <v>198.79535999999999</v>
          </cell>
          <cell r="AY9" t="str">
            <v xml:space="preserve">            </v>
          </cell>
          <cell r="AZ9">
            <v>22.451699999999999</v>
          </cell>
          <cell r="BA9" t="str">
            <v>IH9853</v>
          </cell>
          <cell r="BB9" t="str">
            <v>PRÉ-MARCADOR</v>
          </cell>
          <cell r="BC9">
            <v>198.7954</v>
          </cell>
          <cell r="BD9" t="str">
            <v>E9519</v>
          </cell>
          <cell r="BE9" t="str">
            <v xml:space="preserve">BETONEIRA COM MOTOR A GASOLINA COM CAPACIDADE DE 600 L - 10 KW  </v>
          </cell>
          <cell r="BF9" t="str">
            <v xml:space="preserve">H     </v>
          </cell>
          <cell r="BG9">
            <v>3.531793</v>
          </cell>
          <cell r="BH9" t="str">
            <v xml:space="preserve">            </v>
          </cell>
          <cell r="BI9">
            <v>57.763199999999998</v>
          </cell>
          <cell r="BJ9" t="str">
            <v>E9519</v>
          </cell>
          <cell r="BK9" t="str">
            <v>BETONEIRA COM MOTOR A GASOLINA COM CAPACIDADE DE 600 L - 10 KW</v>
          </cell>
          <cell r="BL9">
            <v>3.5318000000000001</v>
          </cell>
          <cell r="BS9" t="str">
            <v/>
          </cell>
          <cell r="BT9" t="str">
            <v/>
          </cell>
          <cell r="BU9">
            <v>0</v>
          </cell>
        </row>
        <row r="10">
          <cell r="B10" t="str">
            <v>E9571</v>
          </cell>
          <cell r="C10" t="str">
            <v xml:space="preserve">CAMINHÃO TANQUE COM CAPACIDADE DE 10.000 L - 188 KW  </v>
          </cell>
          <cell r="D10" t="str">
            <v xml:space="preserve">H     </v>
          </cell>
          <cell r="E10">
            <v>5924.88</v>
          </cell>
          <cell r="F10">
            <v>1967.66</v>
          </cell>
          <cell r="G10">
            <v>353.99</v>
          </cell>
          <cell r="H10" t="str">
            <v>E9571</v>
          </cell>
          <cell r="I10" t="str">
            <v>CAMINHÃO TANQUE COM CAPACIDADE DE 10.000 L - 188 KW</v>
          </cell>
          <cell r="J10">
            <v>7892.54</v>
          </cell>
          <cell r="K10" t="str">
            <v>E9588</v>
          </cell>
          <cell r="L10" t="str">
            <v xml:space="preserve">VIBROACABADORA DE CONCRETO SOBRE ESTEIRAS COM FÔRMAS DESLIZANTES - 205 KW  </v>
          </cell>
          <cell r="M10" t="str">
            <v xml:space="preserve">H     </v>
          </cell>
          <cell r="N10">
            <v>594.44000000000005</v>
          </cell>
          <cell r="O10" t="str">
            <v xml:space="preserve">            </v>
          </cell>
          <cell r="P10">
            <v>1677.74</v>
          </cell>
          <cell r="Q10" t="str">
            <v>E9588</v>
          </cell>
          <cell r="R10" t="str">
            <v>VIBROACABADORA DE CONCRETO SOBRE ESTEIRAS COM FÔRMAS DESLIZANTES - 205 KW</v>
          </cell>
          <cell r="S10">
            <v>594.44000000000005</v>
          </cell>
          <cell r="T10" t="str">
            <v>IH9821</v>
          </cell>
          <cell r="U10" t="str">
            <v xml:space="preserve">PEDREIRO  </v>
          </cell>
          <cell r="V10" t="str">
            <v xml:space="preserve">H     </v>
          </cell>
          <cell r="W10">
            <v>4235.91</v>
          </cell>
          <cell r="X10" t="str">
            <v xml:space="preserve">            </v>
          </cell>
          <cell r="Y10">
            <v>27.61</v>
          </cell>
          <cell r="Z10" t="str">
            <v>IH9821</v>
          </cell>
          <cell r="AA10" t="str">
            <v>PEDREIRO</v>
          </cell>
          <cell r="AB10">
            <v>4235.91</v>
          </cell>
          <cell r="AC10" t="str">
            <v>IH9830</v>
          </cell>
          <cell r="AD10" t="str">
            <v xml:space="preserve">MONTADOR  </v>
          </cell>
          <cell r="AE10" t="str">
            <v xml:space="preserve">H     </v>
          </cell>
          <cell r="AF10">
            <v>3779.73</v>
          </cell>
          <cell r="AG10" t="str">
            <v xml:space="preserve">            </v>
          </cell>
          <cell r="AH10">
            <v>32.884700000000002</v>
          </cell>
          <cell r="AI10" t="str">
            <v>IH9830</v>
          </cell>
          <cell r="AJ10" t="str">
            <v>MONTADOR</v>
          </cell>
          <cell r="AK10">
            <v>3779.73</v>
          </cell>
          <cell r="AL10" t="str">
            <v>IH9825</v>
          </cell>
          <cell r="AU10" t="str">
            <v>IH9822</v>
          </cell>
          <cell r="AV10" t="str">
            <v xml:space="preserve">PINTOR  </v>
          </cell>
          <cell r="AW10" t="str">
            <v xml:space="preserve">H     </v>
          </cell>
          <cell r="AX10">
            <v>111.36</v>
          </cell>
          <cell r="AY10" t="str">
            <v xml:space="preserve">            </v>
          </cell>
          <cell r="AZ10">
            <v>32.269300000000001</v>
          </cell>
          <cell r="BA10" t="str">
            <v>IH9822</v>
          </cell>
          <cell r="BB10" t="str">
            <v>PINTOR</v>
          </cell>
          <cell r="BC10">
            <v>111.36</v>
          </cell>
          <cell r="BD10" t="str">
            <v>E9511</v>
          </cell>
          <cell r="BE10" t="str">
            <v xml:space="preserve">CARREGADEIRA DE PNEUS COM CAPACIDADE DE 3,40 M³ - 195 KW  </v>
          </cell>
          <cell r="BF10" t="str">
            <v xml:space="preserve">H     </v>
          </cell>
          <cell r="BG10">
            <v>4.4644999999999997E-2</v>
          </cell>
          <cell r="BH10" t="str">
            <v xml:space="preserve">            </v>
          </cell>
          <cell r="BI10">
            <v>534.63620000000003</v>
          </cell>
          <cell r="BJ10" t="str">
            <v>E9511</v>
          </cell>
          <cell r="BK10" t="str">
            <v>CARREGADEIRA DE PNEUS COM CAPACIDADE DE 3,40 M³ - 195 KW</v>
          </cell>
          <cell r="BL10">
            <v>4.4600000000000001E-2</v>
          </cell>
          <cell r="BS10" t="str">
            <v/>
          </cell>
          <cell r="BT10" t="str">
            <v/>
          </cell>
          <cell r="BU10">
            <v>0</v>
          </cell>
        </row>
        <row r="11">
          <cell r="B11" t="str">
            <v>E9685</v>
          </cell>
          <cell r="C11" t="str">
            <v xml:space="preserve">ROLO COMPACTADOR PÉ DE CARNEIRO VIBRATÓRIO AUTOPROPELIDO POR PNEUS DE 11,6 T - 82 KW  </v>
          </cell>
          <cell r="D11" t="str">
            <v xml:space="preserve">H     </v>
          </cell>
          <cell r="E11">
            <v>7892.55</v>
          </cell>
          <cell r="F11" t="str">
            <v xml:space="preserve">            </v>
          </cell>
          <cell r="G11">
            <v>242.74</v>
          </cell>
          <cell r="H11" t="str">
            <v>E9685</v>
          </cell>
          <cell r="I11" t="str">
            <v>ROLO COMPACTADOR PÉ DE CARNEIRO VIBRATÓRIO AUTOPROPELIDO POR PNEUS DE 11,6 T - 82 KW</v>
          </cell>
          <cell r="J11">
            <v>7892.55</v>
          </cell>
          <cell r="K11" t="str">
            <v>E9511</v>
          </cell>
          <cell r="L11" t="str">
            <v xml:space="preserve">CARREGADEIRA DE PNEUS COM CAPACIDADE DE 3,40 M³ - 195 KW  </v>
          </cell>
          <cell r="M11" t="str">
            <v xml:space="preserve">H     </v>
          </cell>
          <cell r="N11">
            <v>998.66</v>
          </cell>
          <cell r="O11">
            <v>730.62</v>
          </cell>
          <cell r="P11">
            <v>534.64</v>
          </cell>
          <cell r="Q11" t="str">
            <v>E9511</v>
          </cell>
          <cell r="R11" t="str">
            <v>CARREGADEIRA DE PNEUS COM CAPACIDADE DE 3,40 M³ - 195 KW</v>
          </cell>
          <cell r="S11">
            <v>1729.28</v>
          </cell>
          <cell r="T11" t="str">
            <v>IH9852</v>
          </cell>
          <cell r="U11" t="str">
            <v xml:space="preserve">BLASTER  </v>
          </cell>
          <cell r="V11" t="str">
            <v xml:space="preserve">H     </v>
          </cell>
          <cell r="W11">
            <v>182.09</v>
          </cell>
          <cell r="X11" t="str">
            <v xml:space="preserve">            </v>
          </cell>
          <cell r="Y11">
            <v>41.83</v>
          </cell>
          <cell r="Z11" t="str">
            <v>IH9852</v>
          </cell>
          <cell r="AA11" t="str">
            <v>BLASTER</v>
          </cell>
          <cell r="AB11">
            <v>182.09</v>
          </cell>
          <cell r="AC11" t="str">
            <v>IH9808</v>
          </cell>
          <cell r="AD11" t="str">
            <v xml:space="preserve">CARPINTEIRO  </v>
          </cell>
          <cell r="AE11" t="str">
            <v xml:space="preserve">H     </v>
          </cell>
          <cell r="AF11">
            <v>3791.01</v>
          </cell>
          <cell r="AG11" t="str">
            <v xml:space="preserve">            </v>
          </cell>
          <cell r="AH11">
            <v>28.112500000000001</v>
          </cell>
          <cell r="AI11" t="str">
            <v>IH9808</v>
          </cell>
          <cell r="AJ11" t="str">
            <v>CARPINTEIRO</v>
          </cell>
          <cell r="AK11">
            <v>3791.01</v>
          </cell>
          <cell r="AL11" t="str">
            <v>IH9823</v>
          </cell>
          <cell r="AU11" t="str">
            <v>IH9808</v>
          </cell>
          <cell r="AV11" t="str">
            <v xml:space="preserve">CARPINTEIRO  </v>
          </cell>
          <cell r="AW11" t="str">
            <v xml:space="preserve">H     </v>
          </cell>
          <cell r="AX11">
            <v>114.73848</v>
          </cell>
          <cell r="AY11" t="str">
            <v xml:space="preserve">            </v>
          </cell>
          <cell r="AZ11">
            <v>28.11</v>
          </cell>
          <cell r="BA11" t="str">
            <v>IH9808</v>
          </cell>
          <cell r="BB11" t="str">
            <v>CARPINTEIRO</v>
          </cell>
          <cell r="BC11">
            <v>114.7385</v>
          </cell>
          <cell r="BD11" t="str">
            <v>E9064</v>
          </cell>
          <cell r="BE11" t="str">
            <v xml:space="preserve">TRANSPORTADOR MANUAL GERICA COM CAPACIDADE DE 180 L  </v>
          </cell>
          <cell r="BF11" t="str">
            <v xml:space="preserve">H     </v>
          </cell>
          <cell r="BG11">
            <v>4.2381520000000004</v>
          </cell>
          <cell r="BH11">
            <v>6.3570000000000002</v>
          </cell>
          <cell r="BI11">
            <v>1.6792</v>
          </cell>
          <cell r="BJ11" t="str">
            <v>E9064</v>
          </cell>
          <cell r="BK11" t="str">
            <v>TRANSPORTADOR MANUAL GERICA COM CAPACIDADE DE 180 L</v>
          </cell>
          <cell r="BL11">
            <v>10.5952</v>
          </cell>
          <cell r="BS11" t="str">
            <v/>
          </cell>
          <cell r="BT11" t="str">
            <v/>
          </cell>
          <cell r="BU11">
            <v>0</v>
          </cell>
        </row>
        <row r="12">
          <cell r="B12" t="str">
            <v>E9524</v>
          </cell>
          <cell r="C12" t="str">
            <v xml:space="preserve">MOTONIVELADORA - 93 KW  </v>
          </cell>
          <cell r="D12" t="str">
            <v xml:space="preserve">H     </v>
          </cell>
          <cell r="E12">
            <v>2233.62</v>
          </cell>
          <cell r="F12">
            <v>5996.51</v>
          </cell>
          <cell r="G12">
            <v>338.97</v>
          </cell>
          <cell r="H12" t="str">
            <v>E9524</v>
          </cell>
          <cell r="I12" t="str">
            <v>MOTONIVELADORA - 93 KW</v>
          </cell>
          <cell r="J12">
            <v>8230.1299999999992</v>
          </cell>
          <cell r="K12" t="str">
            <v>E9689</v>
          </cell>
          <cell r="L12" t="str">
            <v xml:space="preserve">USINA DE ASFALTO A QUENTE GRAVIMÉTRICA COM CAPACIDADE DE 100/140 T/H - 260 KW  </v>
          </cell>
          <cell r="M12" t="str">
            <v xml:space="preserve">H     </v>
          </cell>
          <cell r="N12">
            <v>305.64</v>
          </cell>
          <cell r="O12" t="str">
            <v xml:space="preserve">            </v>
          </cell>
          <cell r="P12">
            <v>2033.32</v>
          </cell>
          <cell r="Q12" t="str">
            <v>E9689</v>
          </cell>
          <cell r="R12" t="str">
            <v>USINA DE ASFALTO A QUENTE GRAVIMÉTRICA COM CAPACIDADE DE 100/140 T/H - 260 KW</v>
          </cell>
          <cell r="S12">
            <v>305.64</v>
          </cell>
          <cell r="T12" t="str">
            <v>IH9825</v>
          </cell>
          <cell r="U12" t="str">
            <v xml:space="preserve">SOLDADOR  </v>
          </cell>
          <cell r="V12" t="str">
            <v xml:space="preserve">H     </v>
          </cell>
          <cell r="W12">
            <v>30.18</v>
          </cell>
          <cell r="X12" t="str">
            <v xml:space="preserve">            </v>
          </cell>
          <cell r="Y12">
            <v>35.729999999999997</v>
          </cell>
          <cell r="Z12" t="str">
            <v>IH9825</v>
          </cell>
          <cell r="AA12" t="str">
            <v>SOLDADOR</v>
          </cell>
          <cell r="AB12">
            <v>30.18</v>
          </cell>
          <cell r="AC12" t="str">
            <v>IH9802</v>
          </cell>
          <cell r="AD12" t="str">
            <v xml:space="preserve">AJUDANTE ESPECIALIZADO  </v>
          </cell>
          <cell r="AE12" t="str">
            <v xml:space="preserve">H     </v>
          </cell>
          <cell r="AF12">
            <v>38.86</v>
          </cell>
          <cell r="AG12" t="str">
            <v xml:space="preserve">            </v>
          </cell>
          <cell r="AH12">
            <v>26.351199999999999</v>
          </cell>
          <cell r="AI12" t="str">
            <v>IH9802</v>
          </cell>
          <cell r="AJ12" t="str">
            <v>AJUDANTE ESPECIALIZADO</v>
          </cell>
          <cell r="AK12">
            <v>38.86</v>
          </cell>
          <cell r="AU12" t="str">
            <v>IH9823</v>
          </cell>
          <cell r="AV12" t="str">
            <v xml:space="preserve">SERRALHEIRO  </v>
          </cell>
          <cell r="AW12" t="str">
            <v xml:space="preserve">H     </v>
          </cell>
          <cell r="AX12">
            <v>102.64</v>
          </cell>
          <cell r="AY12" t="str">
            <v xml:space="preserve">            </v>
          </cell>
          <cell r="AZ12">
            <v>28.705400000000001</v>
          </cell>
          <cell r="BA12" t="str">
            <v>IH9823</v>
          </cell>
          <cell r="BB12" t="str">
            <v>SERRALHEIRO</v>
          </cell>
          <cell r="BC12">
            <v>102.64</v>
          </cell>
          <cell r="BD12" t="str">
            <v>E9071</v>
          </cell>
          <cell r="BE12" t="str">
            <v xml:space="preserve">TRANSPORTADOR MANUAL CARRINHO DE MÃO COM CAPACIDADE DE 80 L  </v>
          </cell>
          <cell r="BF12" t="str">
            <v xml:space="preserve">H     </v>
          </cell>
          <cell r="BG12">
            <v>12.149369</v>
          </cell>
          <cell r="BH12">
            <v>1.9770000000000001</v>
          </cell>
          <cell r="BI12">
            <v>0.71799999999999997</v>
          </cell>
          <cell r="BJ12" t="str">
            <v>E9071</v>
          </cell>
          <cell r="BK12" t="str">
            <v>TRANSPORTADOR MANUAL CARRINHO DE MÃO COM CAPACIDADE DE 80 L</v>
          </cell>
          <cell r="BL12">
            <v>14.1264</v>
          </cell>
          <cell r="BS12" t="str">
            <v/>
          </cell>
          <cell r="BT12" t="str">
            <v/>
          </cell>
          <cell r="BU12">
            <v>0</v>
          </cell>
        </row>
        <row r="13">
          <cell r="B13" t="str">
            <v>E9515</v>
          </cell>
          <cell r="C13" t="str">
            <v xml:space="preserve">ESCAVADEIRA HIDRÁULICA SOBRE ESTEIRAS COM CAÇAMBA COM CAPACIDADE DE 1,56 M³ - 118 KW  </v>
          </cell>
          <cell r="D13" t="str">
            <v xml:space="preserve">H     </v>
          </cell>
          <cell r="E13">
            <v>4454.29</v>
          </cell>
          <cell r="F13" t="str">
            <v xml:space="preserve">            </v>
          </cell>
          <cell r="G13">
            <v>345.92</v>
          </cell>
          <cell r="H13" t="str">
            <v>E9515</v>
          </cell>
          <cell r="I13" t="str">
            <v>ESCAVADEIRA HIDRÁULICA SOBRE ESTEIRAS COM CAÇAMBA COM CAPACIDADE DE 1,56 M³ - 118 KW</v>
          </cell>
          <cell r="J13">
            <v>4454.29</v>
          </cell>
          <cell r="K13" t="str">
            <v>E9021</v>
          </cell>
          <cell r="L13" t="str">
            <v xml:space="preserve">GRUPO GERADOR - 456 KVA  </v>
          </cell>
          <cell r="M13" t="str">
            <v xml:space="preserve">H     </v>
          </cell>
          <cell r="N13">
            <v>1170.29</v>
          </cell>
          <cell r="O13" t="str">
            <v xml:space="preserve">            </v>
          </cell>
          <cell r="P13">
            <v>410.5</v>
          </cell>
          <cell r="Q13" t="str">
            <v>E9021</v>
          </cell>
          <cell r="R13" t="str">
            <v>GRUPO GERADOR - 456 KVA</v>
          </cell>
          <cell r="S13">
            <v>1170.29</v>
          </cell>
          <cell r="T13" t="str">
            <v>E9519</v>
          </cell>
          <cell r="U13" t="str">
            <v xml:space="preserve">BETONEIRA COM MOTOR A GASOLINA COM CAPACIDADE DE 600 L - 10 KW  </v>
          </cell>
          <cell r="V13" t="str">
            <v xml:space="preserve">H     </v>
          </cell>
          <cell r="W13">
            <v>3036.82</v>
          </cell>
          <cell r="X13" t="str">
            <v xml:space="preserve">            </v>
          </cell>
          <cell r="Y13">
            <v>57.763199999999998</v>
          </cell>
          <cell r="Z13" t="str">
            <v>E9519</v>
          </cell>
          <cell r="AA13" t="str">
            <v>BETONEIRA COM MOTOR A GASOLINA COM CAPACIDADE DE 600 L - 10 KW</v>
          </cell>
          <cell r="AB13">
            <v>3036.82</v>
          </cell>
          <cell r="AC13" t="str">
            <v>IH9825</v>
          </cell>
          <cell r="AD13" t="str">
            <v xml:space="preserve">SOLDADOR  </v>
          </cell>
          <cell r="AE13" t="str">
            <v xml:space="preserve">H     </v>
          </cell>
          <cell r="AF13">
            <v>20.329999999999998</v>
          </cell>
          <cell r="AG13" t="str">
            <v xml:space="preserve">            </v>
          </cell>
          <cell r="AH13">
            <v>35.730699999999999</v>
          </cell>
          <cell r="AI13" t="str">
            <v>IH9825</v>
          </cell>
          <cell r="AJ13" t="str">
            <v>SOLDADOR</v>
          </cell>
          <cell r="AK13">
            <v>20.329999999999998</v>
          </cell>
          <cell r="AU13" t="str">
            <v>IH9805</v>
          </cell>
          <cell r="AV13" t="str">
            <v xml:space="preserve">ARMADOR  </v>
          </cell>
          <cell r="AW13" t="str">
            <v xml:space="preserve">H     </v>
          </cell>
          <cell r="AX13">
            <v>19.440000000000001</v>
          </cell>
          <cell r="AY13" t="str">
            <v xml:space="preserve">            </v>
          </cell>
          <cell r="AZ13">
            <v>32.288200000000003</v>
          </cell>
          <cell r="BA13" t="str">
            <v>IH9805</v>
          </cell>
          <cell r="BB13" t="str">
            <v>ARMADOR</v>
          </cell>
          <cell r="BC13">
            <v>19.440000000000001</v>
          </cell>
          <cell r="BD13" t="str">
            <v>E9010</v>
          </cell>
          <cell r="BE13" t="str">
            <v xml:space="preserve">BALANÇA PLATAFORMA DIGITAL À BATERIA, COM MESA DE 75 X 75 CM E CAPACIDADE DE 500 KG  </v>
          </cell>
          <cell r="BF13" t="str">
            <v xml:space="preserve">H     </v>
          </cell>
          <cell r="BG13">
            <v>3.531793</v>
          </cell>
          <cell r="BH13" t="str">
            <v xml:space="preserve">            </v>
          </cell>
          <cell r="BI13">
            <v>1.2493000000000001</v>
          </cell>
          <cell r="BJ13" t="str">
            <v>E9010</v>
          </cell>
          <cell r="BK13" t="str">
            <v>BALANÇA PLATAFORMA DIGITAL À BATERIA, COM MESA DE 75 X 75 CM E CAPACIDADE DE 500 KG</v>
          </cell>
          <cell r="BL13">
            <v>3.5318000000000001</v>
          </cell>
          <cell r="BS13" t="str">
            <v/>
          </cell>
          <cell r="BT13" t="str">
            <v/>
          </cell>
          <cell r="BU13">
            <v>0</v>
          </cell>
        </row>
        <row r="14">
          <cell r="B14" t="str">
            <v>E9672</v>
          </cell>
          <cell r="C14" t="str">
            <v xml:space="preserve">CAMINHÃO BASCULANTE PARA ROCHA COM CAPACIDADE DE 12 M³ - 210 KW  </v>
          </cell>
          <cell r="D14" t="str">
            <v xml:space="preserve">H     </v>
          </cell>
          <cell r="E14">
            <v>3309.13</v>
          </cell>
          <cell r="F14">
            <v>461.75</v>
          </cell>
          <cell r="G14">
            <v>354.12</v>
          </cell>
          <cell r="H14" t="str">
            <v>E9672</v>
          </cell>
          <cell r="I14" t="str">
            <v>CAMINHÃO BASCULANTE PARA ROCHA COM CAPACIDADE DE 12 M³ - 210 KW</v>
          </cell>
          <cell r="J14">
            <v>3770.88</v>
          </cell>
          <cell r="K14" t="str">
            <v>E9044</v>
          </cell>
          <cell r="L14" t="str">
            <v xml:space="preserve">CENTRAL DE CONCRETO COM CAPACIDADE DE 150 M³/H - DOSADORA E MISTURADORA  </v>
          </cell>
          <cell r="M14" t="str">
            <v xml:space="preserve">H     </v>
          </cell>
          <cell r="N14">
            <v>864.64</v>
          </cell>
          <cell r="O14" t="str">
            <v xml:space="preserve">            </v>
          </cell>
          <cell r="P14">
            <v>438.56</v>
          </cell>
          <cell r="Q14" t="str">
            <v>E9044</v>
          </cell>
          <cell r="R14" t="str">
            <v>CENTRAL DE CONCRETO COM CAPACIDADE DE 150 M³/H - DOSADORA E MISTURADORA</v>
          </cell>
          <cell r="S14">
            <v>864.64</v>
          </cell>
          <cell r="T14" t="str">
            <v>E9535</v>
          </cell>
          <cell r="U14" t="str">
            <v xml:space="preserve">SERRA CIRCULAR COM BANCADA - D = 30 CM - 4 KW  </v>
          </cell>
          <cell r="V14" t="str">
            <v xml:space="preserve">H     </v>
          </cell>
          <cell r="W14">
            <v>4593.3100000000004</v>
          </cell>
          <cell r="X14" t="str">
            <v xml:space="preserve">            </v>
          </cell>
          <cell r="Y14">
            <v>28.358699999999999</v>
          </cell>
          <cell r="Z14" t="str">
            <v>E9535</v>
          </cell>
          <cell r="AA14" t="str">
            <v>SERRA CIRCULAR COM BANCADA - D = 30 CM - 4 KW</v>
          </cell>
          <cell r="AB14">
            <v>4593.3100000000004</v>
          </cell>
          <cell r="AC14" t="str">
            <v>IH9823</v>
          </cell>
          <cell r="AD14" t="str">
            <v xml:space="preserve">SERRALHEIRO  </v>
          </cell>
          <cell r="AE14" t="str">
            <v xml:space="preserve">H     </v>
          </cell>
          <cell r="AF14">
            <v>16.66</v>
          </cell>
          <cell r="AG14" t="str">
            <v xml:space="preserve">            </v>
          </cell>
          <cell r="AH14">
            <v>28.71</v>
          </cell>
          <cell r="AI14" t="str">
            <v>IH9823</v>
          </cell>
          <cell r="AJ14" t="str">
            <v>SERRALHEIRO</v>
          </cell>
          <cell r="AK14">
            <v>16.66</v>
          </cell>
          <cell r="AU14" t="str">
            <v>IH9821</v>
          </cell>
          <cell r="AV14" t="str">
            <v xml:space="preserve">PEDREIRO  </v>
          </cell>
          <cell r="AW14" t="str">
            <v xml:space="preserve">H     </v>
          </cell>
          <cell r="AX14">
            <v>0.35267300000000001</v>
          </cell>
          <cell r="AY14" t="str">
            <v xml:space="preserve">            </v>
          </cell>
          <cell r="AZ14">
            <v>27.6053</v>
          </cell>
          <cell r="BA14" t="str">
            <v>IH9821</v>
          </cell>
          <cell r="BB14" t="str">
            <v>PEDREIRO</v>
          </cell>
          <cell r="BC14">
            <v>0.35270000000000001</v>
          </cell>
          <cell r="BJ14" t="str">
            <v/>
          </cell>
          <cell r="BK14" t="str">
            <v/>
          </cell>
          <cell r="BL14">
            <v>0</v>
          </cell>
          <cell r="BS14" t="str">
            <v/>
          </cell>
          <cell r="BT14" t="str">
            <v/>
          </cell>
          <cell r="BU14">
            <v>0</v>
          </cell>
        </row>
        <row r="15">
          <cell r="B15" t="str">
            <v>E9577</v>
          </cell>
          <cell r="C15" t="str">
            <v xml:space="preserve">TRATOR AGRÍCOLA SOBRE PNEUS - 77 KW  </v>
          </cell>
          <cell r="D15" t="str">
            <v xml:space="preserve">H     </v>
          </cell>
          <cell r="E15">
            <v>3383.98</v>
          </cell>
          <cell r="F15">
            <v>4508.5600000000004</v>
          </cell>
          <cell r="G15">
            <v>174.75</v>
          </cell>
          <cell r="H15" t="str">
            <v>E9577</v>
          </cell>
          <cell r="I15" t="str">
            <v>TRATOR AGRÍCOLA SOBRE PNEUS - 77 KW</v>
          </cell>
          <cell r="J15">
            <v>7892.54</v>
          </cell>
          <cell r="K15" t="str">
            <v>E9678</v>
          </cell>
          <cell r="L15" t="str">
            <v xml:space="preserve">FRESADORA A FRIO - 455 KW  </v>
          </cell>
          <cell r="M15" t="str">
            <v xml:space="preserve">H     </v>
          </cell>
          <cell r="N15">
            <v>130.75</v>
          </cell>
          <cell r="O15" t="str">
            <v xml:space="preserve">            </v>
          </cell>
          <cell r="P15">
            <v>2519.98</v>
          </cell>
          <cell r="Q15" t="str">
            <v>E9678</v>
          </cell>
          <cell r="R15" t="str">
            <v>FRESADORA A FRIO - 455 KW</v>
          </cell>
          <cell r="S15">
            <v>130.75</v>
          </cell>
          <cell r="T15" t="str">
            <v>E9686</v>
          </cell>
          <cell r="U15" t="str">
            <v xml:space="preserve">CAMINHÃO GUINDAUTO COM CAPACIDADE DE ELEVAÇÃO DE 6,2 T E CARROCERIA DE 7 T - 136 KW  </v>
          </cell>
          <cell r="V15" t="str">
            <v xml:space="preserve">H     </v>
          </cell>
          <cell r="W15">
            <v>369.8</v>
          </cell>
          <cell r="X15" t="str">
            <v xml:space="preserve">            </v>
          </cell>
          <cell r="Y15">
            <v>316.79689999999999</v>
          </cell>
          <cell r="Z15" t="str">
            <v>E9686</v>
          </cell>
          <cell r="AA15" t="str">
            <v>CAMINHÃO GUINDAUTO COM CAPACIDADE DE ELEVAÇÃO DE 6,2 T E CARROCERIA DE 7 T - 136 KW</v>
          </cell>
          <cell r="AB15">
            <v>369.8</v>
          </cell>
          <cell r="AC15" t="str">
            <v>IE9642</v>
          </cell>
          <cell r="AD15" t="str">
            <v xml:space="preserve">PERFURATRIZ HIDRÁULICA SOBRE ESTEIRAS PARA ESTACA RAIZ - 56 KW  </v>
          </cell>
          <cell r="AE15" t="str">
            <v xml:space="preserve">H     </v>
          </cell>
          <cell r="AF15">
            <v>692.4</v>
          </cell>
          <cell r="AG15" t="str">
            <v xml:space="preserve">            </v>
          </cell>
          <cell r="AH15">
            <v>390.18</v>
          </cell>
          <cell r="AI15" t="str">
            <v>IE9642</v>
          </cell>
          <cell r="AJ15" t="str">
            <v>PERFURATRIZ HIDRÁULICA SOBRE ESTEIRAS PARA ESTACA RAIZ - 56 KW</v>
          </cell>
          <cell r="AK15">
            <v>692.4</v>
          </cell>
          <cell r="AU15" t="str">
            <v>IH9825</v>
          </cell>
          <cell r="AV15" t="str">
            <v xml:space="preserve">SOLDADOR  </v>
          </cell>
          <cell r="AW15" t="str">
            <v xml:space="preserve">H     </v>
          </cell>
          <cell r="AX15">
            <v>2.5473379999999999</v>
          </cell>
          <cell r="AY15" t="str">
            <v xml:space="preserve">            </v>
          </cell>
          <cell r="AZ15">
            <v>35.730699999999999</v>
          </cell>
          <cell r="BA15" t="str">
            <v>IH9825</v>
          </cell>
          <cell r="BB15" t="str">
            <v>SOLDADOR</v>
          </cell>
          <cell r="BC15">
            <v>2.5472999999999999</v>
          </cell>
          <cell r="BJ15" t="str">
            <v/>
          </cell>
          <cell r="BK15" t="str">
            <v/>
          </cell>
          <cell r="BL15">
            <v>0</v>
          </cell>
          <cell r="BS15" t="str">
            <v/>
          </cell>
          <cell r="BT15" t="str">
            <v/>
          </cell>
          <cell r="BU15">
            <v>0</v>
          </cell>
        </row>
        <row r="16">
          <cell r="B16" t="str">
            <v>E9574</v>
          </cell>
          <cell r="C16" t="str">
            <v xml:space="preserve">PERFURATRIZ SOBRE ESTEIRAS - 145 KW  </v>
          </cell>
          <cell r="D16" t="str">
            <v xml:space="preserve">H     </v>
          </cell>
          <cell r="E16">
            <v>1256.96</v>
          </cell>
          <cell r="F16" t="str">
            <v xml:space="preserve">            </v>
          </cell>
          <cell r="G16">
            <v>510.62</v>
          </cell>
          <cell r="H16" t="str">
            <v>E9574</v>
          </cell>
          <cell r="I16" t="str">
            <v>PERFURATRIZ SOBRE ESTEIRAS - 145 KW</v>
          </cell>
          <cell r="J16">
            <v>1256.96</v>
          </cell>
          <cell r="K16" t="str">
            <v>E9545</v>
          </cell>
          <cell r="L16" t="str">
            <v xml:space="preserve">VIBROACABADORA DE ASFALTO SOBRE ESTEIRAS - 97 KW  </v>
          </cell>
          <cell r="M16" t="str">
            <v xml:space="preserve">H     </v>
          </cell>
          <cell r="N16">
            <v>575.85</v>
          </cell>
          <cell r="O16" t="str">
            <v xml:space="preserve">            </v>
          </cell>
          <cell r="P16">
            <v>493.19</v>
          </cell>
          <cell r="Q16" t="str">
            <v>E9545</v>
          </cell>
          <cell r="R16" t="str">
            <v>VIBROACABADORA DE ASFALTO SOBRE ESTEIRAS - 97 KW</v>
          </cell>
          <cell r="S16">
            <v>575.85</v>
          </cell>
          <cell r="T16" t="str">
            <v>E9577</v>
          </cell>
          <cell r="U16" t="str">
            <v xml:space="preserve">TRATOR AGRÍCOLA SOBRE PNEUS - 77 KW  </v>
          </cell>
          <cell r="V16" t="str">
            <v xml:space="preserve">H     </v>
          </cell>
          <cell r="W16">
            <v>578.84</v>
          </cell>
          <cell r="X16">
            <v>153.21600000000001</v>
          </cell>
          <cell r="Y16">
            <v>174.74809999999999</v>
          </cell>
          <cell r="Z16" t="str">
            <v>E9577</v>
          </cell>
          <cell r="AA16" t="str">
            <v>TRATOR AGRÍCOLA SOBRE PNEUS - 77 KW</v>
          </cell>
          <cell r="AB16">
            <v>732.05600000000004</v>
          </cell>
          <cell r="AC16" t="str">
            <v>IE9094</v>
          </cell>
          <cell r="AD16" t="str">
            <v xml:space="preserve">GUINDASTE MÓVEL SOBRE PNEUS COM 6 EIXOS COM CAPACIDADE MÁXIMA DE 350 T - 450 KW  </v>
          </cell>
          <cell r="AE16" t="str">
            <v xml:space="preserve">H     </v>
          </cell>
          <cell r="AF16">
            <v>53.98</v>
          </cell>
          <cell r="AG16" t="str">
            <v xml:space="preserve">            </v>
          </cell>
          <cell r="AH16">
            <v>2366.63</v>
          </cell>
          <cell r="AI16" t="str">
            <v>IE9094</v>
          </cell>
          <cell r="AJ16" t="str">
            <v>GUINDASTE MÓVEL SOBRE PNEUS COM 6 EIXOS COM CAPACIDADE MÁXIMA DE 350 T - 450 KW</v>
          </cell>
          <cell r="AK16">
            <v>53.98</v>
          </cell>
          <cell r="AU16" t="str">
            <v>E9644</v>
          </cell>
          <cell r="AV16" t="str">
            <v xml:space="preserve">CAMINHÃO DEMARCADOR DE FAIXAS COM SISTEMA DE PINTURA A FRIO - 28 KW/129 KW  </v>
          </cell>
          <cell r="AW16" t="str">
            <v xml:space="preserve">H     </v>
          </cell>
          <cell r="AX16">
            <v>198.79535999999999</v>
          </cell>
          <cell r="AY16" t="str">
            <v xml:space="preserve">            </v>
          </cell>
          <cell r="AZ16">
            <v>454.46069999999997</v>
          </cell>
          <cell r="BA16" t="str">
            <v>E9644</v>
          </cell>
          <cell r="BB16" t="str">
            <v>CAMINHÃO DEMARCADOR DE FAIXAS COM SISTEMA DE PINTURA A FRIO - 28 KW/129 KW</v>
          </cell>
          <cell r="BC16">
            <v>198.7954</v>
          </cell>
          <cell r="BJ16" t="str">
            <v/>
          </cell>
          <cell r="BK16" t="str">
            <v/>
          </cell>
          <cell r="BL16">
            <v>0</v>
          </cell>
        </row>
        <row r="17">
          <cell r="B17" t="str">
            <v>E9541</v>
          </cell>
          <cell r="C17" t="str">
            <v xml:space="preserve">TRATOR SOBRE ESTEIRAS COM LÂMINA - 259 KW  </v>
          </cell>
          <cell r="D17" t="str">
            <v xml:space="preserve">H     </v>
          </cell>
          <cell r="E17">
            <v>542.16</v>
          </cell>
          <cell r="F17" t="str">
            <v xml:space="preserve">            </v>
          </cell>
          <cell r="G17">
            <v>1026.08</v>
          </cell>
          <cell r="H17" t="str">
            <v>E9541</v>
          </cell>
          <cell r="I17" t="str">
            <v>TRATOR SOBRE ESTEIRAS COM LÂMINA - 259 KW</v>
          </cell>
          <cell r="J17">
            <v>542.16</v>
          </cell>
          <cell r="K17" t="str">
            <v>E9762</v>
          </cell>
          <cell r="L17" t="str">
            <v xml:space="preserve">ROLO COMPACTADOR DE PNEUS AUTOPROPELIDO DE 27 T - 85 KW  </v>
          </cell>
          <cell r="M17" t="str">
            <v xml:space="preserve">H     </v>
          </cell>
          <cell r="N17">
            <v>776.26</v>
          </cell>
          <cell r="O17">
            <v>111.94</v>
          </cell>
          <cell r="P17">
            <v>327.64999999999998</v>
          </cell>
          <cell r="Q17" t="str">
            <v>E9762</v>
          </cell>
          <cell r="R17" t="str">
            <v>ROLO COMPACTADOR DE PNEUS AUTOPROPELIDO DE 27 T - 85 KW</v>
          </cell>
          <cell r="S17">
            <v>888.2</v>
          </cell>
          <cell r="T17" t="str">
            <v>E9066</v>
          </cell>
          <cell r="U17" t="str">
            <v xml:space="preserve">GRUPO GERADOR - 14 KVA  </v>
          </cell>
          <cell r="V17" t="str">
            <v xml:space="preserve">H     </v>
          </cell>
          <cell r="W17">
            <v>4593.3100000000004</v>
          </cell>
          <cell r="X17" t="str">
            <v xml:space="preserve">            </v>
          </cell>
          <cell r="Y17">
            <v>19.9863</v>
          </cell>
          <cell r="Z17" t="str">
            <v>E9066</v>
          </cell>
          <cell r="AA17" t="str">
            <v>GRUPO GERADOR - 14 KVA</v>
          </cell>
          <cell r="AB17">
            <v>4593.3100000000004</v>
          </cell>
          <cell r="AC17" t="str">
            <v>IE9605</v>
          </cell>
          <cell r="AD17" t="str">
            <v xml:space="preserve">CAMINHÃO TANQUE COM CAPACIDADE DE 6.000 L - 136 KW  </v>
          </cell>
          <cell r="AE17" t="str">
            <v xml:space="preserve">H     </v>
          </cell>
          <cell r="AF17">
            <v>44.65</v>
          </cell>
          <cell r="AG17">
            <v>712.45</v>
          </cell>
          <cell r="AH17">
            <v>276.27</v>
          </cell>
          <cell r="AI17" t="str">
            <v>IE9605</v>
          </cell>
          <cell r="AJ17" t="str">
            <v>CAMINHÃO TANQUE COM CAPACIDADE DE 6.000 L - 136 KW</v>
          </cell>
          <cell r="AK17">
            <v>757.1</v>
          </cell>
          <cell r="AU17" t="str">
            <v>E9687</v>
          </cell>
          <cell r="AV17" t="str">
            <v xml:space="preserve">CAMINHÃO CARROCERIA COM CAPACIDADE DE 5 T - 120 KW  </v>
          </cell>
          <cell r="AW17" t="str">
            <v xml:space="preserve">H     </v>
          </cell>
          <cell r="AX17">
            <v>452.542666</v>
          </cell>
          <cell r="AY17">
            <v>153.71</v>
          </cell>
          <cell r="AZ17">
            <v>174.39490000000001</v>
          </cell>
          <cell r="BA17" t="str">
            <v>E9687</v>
          </cell>
          <cell r="BB17" t="str">
            <v>CAMINHÃO CARROCERIA COM CAPACIDADE DE 5 T - 120 KW</v>
          </cell>
          <cell r="BC17">
            <v>606.2527</v>
          </cell>
          <cell r="BJ17" t="str">
            <v/>
          </cell>
          <cell r="BK17" t="str">
            <v/>
          </cell>
          <cell r="BL17">
            <v>0</v>
          </cell>
        </row>
        <row r="18">
          <cell r="B18" t="str">
            <v>E9540</v>
          </cell>
          <cell r="C18" t="str">
            <v xml:space="preserve">TRATOR SOBRE ESTEIRAS COM LÂMINA - 127 KW  </v>
          </cell>
          <cell r="D18" t="str">
            <v xml:space="preserve">H     </v>
          </cell>
          <cell r="E18">
            <v>728.83</v>
          </cell>
          <cell r="F18">
            <v>779.32</v>
          </cell>
          <cell r="G18">
            <v>452.33</v>
          </cell>
          <cell r="H18" t="str">
            <v>E9540</v>
          </cell>
          <cell r="I18" t="str">
            <v>TRATOR SOBRE ESTEIRAS COM LÂMINA - 127 KW</v>
          </cell>
          <cell r="J18">
            <v>1508.15</v>
          </cell>
          <cell r="K18" t="str">
            <v>E9558</v>
          </cell>
          <cell r="L18" t="str">
            <v xml:space="preserve">TANQUE DE ESTOCAGEM DE ASFALTO COM CAPACIDADE DE 30.000 L  </v>
          </cell>
          <cell r="M18" t="str">
            <v xml:space="preserve">H     </v>
          </cell>
          <cell r="N18">
            <v>1611.06</v>
          </cell>
          <cell r="O18" t="str">
            <v xml:space="preserve">            </v>
          </cell>
          <cell r="P18">
            <v>166.98</v>
          </cell>
          <cell r="Q18" t="str">
            <v>E9558</v>
          </cell>
          <cell r="R18" t="str">
            <v>TANQUE DE ESTOCAGEM DE ASFALTO COM CAPACIDADE DE 30.000 L</v>
          </cell>
          <cell r="S18">
            <v>1611.06</v>
          </cell>
          <cell r="T18" t="str">
            <v>E9526</v>
          </cell>
          <cell r="U18" t="str">
            <v xml:space="preserve">RETROESCAVADEIRA DE PNEUS - CAPACIDADE DA CAÇAMBA DA PÁ-CARREGADEIRA DE 0,76 M³ E DA RETROESCAVADEIRA DE 0,29 M³ - 58 KW  </v>
          </cell>
          <cell r="V18" t="str">
            <v xml:space="preserve">H     </v>
          </cell>
          <cell r="W18">
            <v>589.95000000000005</v>
          </cell>
          <cell r="X18" t="str">
            <v xml:space="preserve">            </v>
          </cell>
          <cell r="Y18">
            <v>153.48769999999999</v>
          </cell>
          <cell r="Z18" t="str">
            <v>E9526</v>
          </cell>
          <cell r="AA18" t="str">
            <v>RETROESCAVADEIRA DE PNEUS - CAPACIDADE DA CAÇAMBA DA PÁ-CARREGADEIRA DE 0,76 M³ E DA RETROESCAVADEIRA DE 0,29 M³ - 58 KW</v>
          </cell>
          <cell r="AB18">
            <v>589.95000000000005</v>
          </cell>
          <cell r="AC18" t="str">
            <v>IE9519</v>
          </cell>
          <cell r="AD18" t="str">
            <v xml:space="preserve">BETONEIRA COM MOTOR A GASOLINA COM CAPACIDADE DE 600 L - 10 KW  </v>
          </cell>
          <cell r="AE18" t="str">
            <v xml:space="preserve">H     </v>
          </cell>
          <cell r="AF18">
            <v>985.35</v>
          </cell>
          <cell r="AG18" t="str">
            <v xml:space="preserve">            </v>
          </cell>
          <cell r="AH18">
            <v>57.76</v>
          </cell>
          <cell r="AI18" t="str">
            <v>IE9519</v>
          </cell>
          <cell r="AJ18" t="str">
            <v>BETONEIRA COM MOTOR A GASOLINA COM CAPACIDADE DE 600 L - 10 KW</v>
          </cell>
          <cell r="AK18">
            <v>985.35</v>
          </cell>
          <cell r="AU18" t="str">
            <v>E9764</v>
          </cell>
          <cell r="AV18" t="str">
            <v xml:space="preserve">GRUPO GERADOR - 7,2 KVA  </v>
          </cell>
          <cell r="AW18" t="str">
            <v xml:space="preserve">H     </v>
          </cell>
          <cell r="AX18">
            <v>387.23285700000002</v>
          </cell>
          <cell r="AY18">
            <v>0.78100000000000003</v>
          </cell>
          <cell r="AZ18">
            <v>11.2203</v>
          </cell>
          <cell r="BA18" t="str">
            <v>E9764</v>
          </cell>
          <cell r="BB18" t="str">
            <v>GRUPO GERADOR - 7,2 KVA</v>
          </cell>
          <cell r="BC18">
            <v>388.01389999999998</v>
          </cell>
          <cell r="BJ18" t="str">
            <v/>
          </cell>
          <cell r="BK18" t="str">
            <v/>
          </cell>
          <cell r="BL18">
            <v>0</v>
          </cell>
        </row>
        <row r="19">
          <cell r="B19" t="str">
            <v>E9117</v>
          </cell>
          <cell r="C19" t="str">
            <v xml:space="preserve">CARREGADEIRA DE PNEUS PARA ROCHA COM CAPACIDADE DE 2,50 M³ - 105 KW  </v>
          </cell>
          <cell r="D19" t="str">
            <v xml:space="preserve">H     </v>
          </cell>
          <cell r="E19">
            <v>980.43</v>
          </cell>
          <cell r="F19">
            <v>276.52999999999997</v>
          </cell>
          <cell r="G19">
            <v>316.77</v>
          </cell>
          <cell r="H19" t="str">
            <v>E9117</v>
          </cell>
          <cell r="I19" t="str">
            <v>CARREGADEIRA DE PNEUS PARA ROCHA COM CAPACIDADE DE 2,50 M³ - 105 KW</v>
          </cell>
          <cell r="J19">
            <v>1256.96</v>
          </cell>
          <cell r="K19" t="str">
            <v>E9589</v>
          </cell>
          <cell r="L19" t="str">
            <v xml:space="preserve">MÁQUINA TEXTURIZADORA E APLICADORA DE CURA QUÍMICA EM PAVIMENTO DE CONCRETO - 44,80 KW  </v>
          </cell>
          <cell r="M19" t="str">
            <v xml:space="preserve">H     </v>
          </cell>
          <cell r="N19">
            <v>428</v>
          </cell>
          <cell r="O19">
            <v>166.44</v>
          </cell>
          <cell r="P19">
            <v>481.97</v>
          </cell>
          <cell r="Q19" t="str">
            <v>E9589</v>
          </cell>
          <cell r="R19" t="str">
            <v>MÁQUINA TEXTURIZADORA E APLICADORA DE CURA QUÍMICA EM PAVIMENTO DE CONCRETO - 44,80 KW</v>
          </cell>
          <cell r="S19">
            <v>594.44000000000005</v>
          </cell>
          <cell r="T19" t="str">
            <v>E9127</v>
          </cell>
          <cell r="U19" t="str">
            <v xml:space="preserve">ESCAVADEIRA HIDRÁULICA COM MARTELO HIDRÁULICO DE 520 KG - 75 KW  </v>
          </cell>
          <cell r="V19" t="str">
            <v xml:space="preserve">H     </v>
          </cell>
          <cell r="W19">
            <v>220.7</v>
          </cell>
          <cell r="X19" t="str">
            <v xml:space="preserve">            </v>
          </cell>
          <cell r="Y19">
            <v>334.13330000000002</v>
          </cell>
          <cell r="Z19" t="str">
            <v>E9127</v>
          </cell>
          <cell r="AA19" t="str">
            <v>ESCAVADEIRA HIDRÁULICA COM MARTELO HIDRÁULICO DE 520 KG - 75 KW</v>
          </cell>
          <cell r="AB19">
            <v>220.7</v>
          </cell>
          <cell r="AC19" t="str">
            <v>IE9535</v>
          </cell>
          <cell r="AD19" t="str">
            <v xml:space="preserve">SERRA CIRCULAR COM BANCADA - D = 30 CM - 4 KW  </v>
          </cell>
          <cell r="AE19" t="str">
            <v xml:space="preserve">H     </v>
          </cell>
          <cell r="AF19">
            <v>626.51</v>
          </cell>
          <cell r="AG19" t="str">
            <v xml:space="preserve">            </v>
          </cell>
          <cell r="AH19">
            <v>28.36</v>
          </cell>
          <cell r="AI19" t="str">
            <v>IE9535</v>
          </cell>
          <cell r="AJ19" t="str">
            <v>SERRA CIRCULAR COM BANCADA - D = 30 CM - 4 KW</v>
          </cell>
          <cell r="AK19">
            <v>626.51</v>
          </cell>
          <cell r="AU19" t="str">
            <v>E9753</v>
          </cell>
          <cell r="AV19" t="str">
            <v xml:space="preserve">GRUPO GERADOR - 23 KVA  </v>
          </cell>
          <cell r="AW19" t="str">
            <v xml:space="preserve">H     </v>
          </cell>
          <cell r="AX19">
            <v>72.521051999999997</v>
          </cell>
          <cell r="AY19" t="str">
            <v xml:space="preserve">            </v>
          </cell>
          <cell r="AZ19">
            <v>29.897200000000002</v>
          </cell>
          <cell r="BA19" t="str">
            <v>E9753</v>
          </cell>
          <cell r="BB19" t="str">
            <v>GRUPO GERADOR - 23 KVA</v>
          </cell>
          <cell r="BC19">
            <v>72.521100000000004</v>
          </cell>
          <cell r="BJ19" t="str">
            <v/>
          </cell>
          <cell r="BK19" t="str">
            <v/>
          </cell>
          <cell r="BL19">
            <v>0</v>
          </cell>
        </row>
        <row r="20">
          <cell r="B20" t="str">
            <v>E9530</v>
          </cell>
          <cell r="C20" t="str">
            <v xml:space="preserve">ROLO COMPACTADOR LISO VIBRATÓRIO AUTOPROPELIDO POR PNEUS DE 11 T - 97 KW  </v>
          </cell>
          <cell r="D20" t="str">
            <v xml:space="preserve">H     </v>
          </cell>
          <cell r="E20">
            <v>256.56</v>
          </cell>
          <cell r="F20">
            <v>81.02</v>
          </cell>
          <cell r="G20">
            <v>286.16000000000003</v>
          </cell>
          <cell r="H20" t="str">
            <v>E9530</v>
          </cell>
          <cell r="I20" t="str">
            <v>ROLO COMPACTADOR LISO VIBRATÓRIO AUTOPROPELIDO POR PNEUS DE 11 T - 97 KW</v>
          </cell>
          <cell r="J20">
            <v>337.58</v>
          </cell>
          <cell r="K20" t="str">
            <v>E9571</v>
          </cell>
          <cell r="L20" t="str">
            <v xml:space="preserve">CAMINHÃO TANQUE COM CAPACIDADE DE 10.000 L - 188 KW  </v>
          </cell>
          <cell r="M20" t="str">
            <v xml:space="preserve">H     </v>
          </cell>
          <cell r="N20">
            <v>394.41</v>
          </cell>
          <cell r="O20">
            <v>438.26</v>
          </cell>
          <cell r="P20">
            <v>353.99</v>
          </cell>
          <cell r="Q20" t="str">
            <v>E9571</v>
          </cell>
          <cell r="R20" t="str">
            <v>CAMINHÃO TANQUE COM CAPACIDADE DE 10.000 L - 188 KW</v>
          </cell>
          <cell r="S20">
            <v>832.67</v>
          </cell>
          <cell r="T20" t="str">
            <v>E9772</v>
          </cell>
          <cell r="U20" t="str">
            <v xml:space="preserve">RETROESCAVADEIRA DE PNEUS COM CAÇAMBA DE ESCAVAÇÃO TRAPEZOIDAL OU TRIANGULAR COM SEÇÃO DE CORTE DE 0,15 A 0,20 M² - 58 KW  </v>
          </cell>
          <cell r="V20" t="str">
            <v xml:space="preserve">H     </v>
          </cell>
          <cell r="W20">
            <v>457.83</v>
          </cell>
          <cell r="X20" t="str">
            <v xml:space="preserve">            </v>
          </cell>
          <cell r="Y20">
            <v>153.48769999999999</v>
          </cell>
          <cell r="Z20" t="str">
            <v>E9772</v>
          </cell>
          <cell r="AA20" t="str">
            <v>RETROESCAVADEIRA DE PNEUS COM CAÇAMBA DE ESCAVAÇÃO TRAPEZOIDAL OU TRIANGULAR COM SEÇÃO DE CORTE DE 0,15 A 0,20 M² - 58 KW</v>
          </cell>
          <cell r="AB20">
            <v>457.83</v>
          </cell>
          <cell r="AC20" t="str">
            <v>IE9066</v>
          </cell>
          <cell r="AD20" t="str">
            <v xml:space="preserve">GRUPO GERADOR - 14 KVA  </v>
          </cell>
          <cell r="AE20" t="str">
            <v xml:space="preserve">H     </v>
          </cell>
          <cell r="AF20">
            <v>718.42</v>
          </cell>
          <cell r="AG20" t="str">
            <v xml:space="preserve">            </v>
          </cell>
          <cell r="AH20">
            <v>19.989999999999998</v>
          </cell>
          <cell r="AI20" t="str">
            <v>IE9066</v>
          </cell>
          <cell r="AJ20" t="str">
            <v>GRUPO GERADOR - 14 KVA</v>
          </cell>
          <cell r="AK20">
            <v>718.42</v>
          </cell>
          <cell r="AU20" t="str">
            <v>E9507</v>
          </cell>
          <cell r="AV20" t="str">
            <v xml:space="preserve">PLOTADORA DE RECORTE COM COMPUTADOR E PROGRAMA COMPUTACIONAL  </v>
          </cell>
          <cell r="AW20" t="str">
            <v xml:space="preserve">H     </v>
          </cell>
          <cell r="AX20">
            <v>43.049273999999997</v>
          </cell>
          <cell r="AY20" t="str">
            <v xml:space="preserve">            </v>
          </cell>
          <cell r="AZ20">
            <v>25.778700000000001</v>
          </cell>
          <cell r="BA20" t="str">
            <v>E9507</v>
          </cell>
          <cell r="BB20" t="str">
            <v>PLOTADORA DE RECORTE COM COMPUTADOR E PROGRAMA COMPUTACIONAL</v>
          </cell>
          <cell r="BC20">
            <v>43.049300000000002</v>
          </cell>
          <cell r="BJ20" t="str">
            <v/>
          </cell>
          <cell r="BK20" t="str">
            <v/>
          </cell>
          <cell r="BL20">
            <v>0</v>
          </cell>
        </row>
        <row r="21">
          <cell r="B21" t="str">
            <v>E9646</v>
          </cell>
          <cell r="C21" t="str">
            <v xml:space="preserve">COMPRESSOR DE AR PORTÁTIL DE 58,52 L/S (124 PCM) - 27 KW  </v>
          </cell>
          <cell r="D21" t="str">
            <v xml:space="preserve">H     </v>
          </cell>
          <cell r="E21">
            <v>1256.96</v>
          </cell>
          <cell r="F21" t="str">
            <v xml:space="preserve">            </v>
          </cell>
          <cell r="G21">
            <v>48.64</v>
          </cell>
          <cell r="H21" t="str">
            <v>E9646</v>
          </cell>
          <cell r="I21" t="str">
            <v>COMPRESSOR DE AR PORTÁTIL DE 58,52 L/S (124 PCM) - 27 KW</v>
          </cell>
          <cell r="J21">
            <v>1256.96</v>
          </cell>
          <cell r="K21" t="str">
            <v>E9681</v>
          </cell>
          <cell r="L21" t="str">
            <v xml:space="preserve">ROLO COMPACTADOR LISO TANDEM VIBRATÓRIO AUTOPROPELIDO DE 10,4 T - 82 KW  </v>
          </cell>
          <cell r="M21" t="str">
            <v xml:space="preserve">H     </v>
          </cell>
          <cell r="N21">
            <v>415.45</v>
          </cell>
          <cell r="O21">
            <v>160.38999999999999</v>
          </cell>
          <cell r="P21">
            <v>353.13</v>
          </cell>
          <cell r="Q21" t="str">
            <v>E9681</v>
          </cell>
          <cell r="R21" t="str">
            <v>ROLO COMPACTADOR LISO TANDEM VIBRATÓRIO AUTOPROPELIDO DE 10,4 T - 82 KW</v>
          </cell>
          <cell r="S21">
            <v>575.84</v>
          </cell>
          <cell r="T21" t="str">
            <v>E9513</v>
          </cell>
          <cell r="U21" t="str">
            <v xml:space="preserve">COMPRESSOR DE AR PORTÁTIL DE 160,46 L/S (340 PCM) - 81 KW  </v>
          </cell>
          <cell r="V21" t="str">
            <v xml:space="preserve">H     </v>
          </cell>
          <cell r="W21">
            <v>182.09</v>
          </cell>
          <cell r="X21" t="str">
            <v xml:space="preserve">            </v>
          </cell>
          <cell r="Y21">
            <v>132.33099999999999</v>
          </cell>
          <cell r="Z21" t="str">
            <v>E9513</v>
          </cell>
          <cell r="AA21" t="str">
            <v>COMPRESSOR DE AR PORTÁTIL DE 160,46 L/S (340 PCM) - 81 KW</v>
          </cell>
          <cell r="AB21">
            <v>182.09</v>
          </cell>
          <cell r="AC21" t="str">
            <v>IE9041</v>
          </cell>
          <cell r="AD21" t="str">
            <v xml:space="preserve">CAMINHÃO GUINDAUTO COM CAPACIDADE DE ELEVAÇÃO DE 11,9 T E CARROCERIA DE 11,5 T - 188 KW  </v>
          </cell>
          <cell r="AE21" t="str">
            <v xml:space="preserve">H     </v>
          </cell>
          <cell r="AF21">
            <v>27.68</v>
          </cell>
          <cell r="AG21" t="str">
            <v xml:space="preserve">            </v>
          </cell>
          <cell r="AH21">
            <v>390.37</v>
          </cell>
          <cell r="AI21" t="str">
            <v>IE9041</v>
          </cell>
          <cell r="AJ21" t="str">
            <v>CAMINHÃO GUINDAUTO COM CAPACIDADE DE ELEVAÇÃO DE 11,9 T E CARROCERIA DE 11,5 T - 188 KW</v>
          </cell>
          <cell r="AK21">
            <v>27.68</v>
          </cell>
          <cell r="AU21" t="str">
            <v>E9686</v>
          </cell>
          <cell r="AV21" t="str">
            <v xml:space="preserve">CAMINHÃO GUINDAUTO COM CAPACIDADE DE ELEVAÇÃO DE 6,2 T E CARROCERIA DE 7 T - 136 KW  </v>
          </cell>
          <cell r="AW21" t="str">
            <v xml:space="preserve">H     </v>
          </cell>
          <cell r="AX21">
            <v>3.2</v>
          </cell>
          <cell r="AY21" t="str">
            <v xml:space="preserve">            </v>
          </cell>
          <cell r="AZ21">
            <v>316.79689999999999</v>
          </cell>
          <cell r="BA21" t="str">
            <v>E9686</v>
          </cell>
          <cell r="BB21" t="str">
            <v>CAMINHÃO GUINDAUTO COM CAPACIDADE DE ELEVAÇÃO DE 6,2 T E CARROCERIA DE 7 T - 136 KW</v>
          </cell>
          <cell r="BC21">
            <v>3.2</v>
          </cell>
          <cell r="BJ21" t="str">
            <v/>
          </cell>
          <cell r="BK21" t="str">
            <v/>
          </cell>
          <cell r="BL21">
            <v>0</v>
          </cell>
        </row>
        <row r="22">
          <cell r="B22" t="str">
            <v>E9527</v>
          </cell>
          <cell r="C22" t="str">
            <v xml:space="preserve">MARTELETE PERFURADOR/ROMPEDOR A AR COMPRIMIDO DE 25 KG PARA ROCHA COM CAPACIDADE DE 2.040 GPM  </v>
          </cell>
          <cell r="D22" t="str">
            <v xml:space="preserve">H     </v>
          </cell>
          <cell r="E22">
            <v>1256.96</v>
          </cell>
          <cell r="F22" t="str">
            <v xml:space="preserve">            </v>
          </cell>
          <cell r="G22">
            <v>34.4</v>
          </cell>
          <cell r="H22" t="str">
            <v>E9527</v>
          </cell>
          <cell r="I22" t="str">
            <v>MARTELETE PERFURADOR/ROMPEDOR A AR COMPRIMIDO DE 25 KG PARA ROCHA COM CAPACIDADE DE 2.040 GPM</v>
          </cell>
          <cell r="J22">
            <v>1256.96</v>
          </cell>
          <cell r="K22" t="str">
            <v>E9524</v>
          </cell>
          <cell r="L22" t="str">
            <v xml:space="preserve">MOTONIVELADORA - 93 KW  </v>
          </cell>
          <cell r="M22" t="str">
            <v xml:space="preserve">H     </v>
          </cell>
          <cell r="N22">
            <v>283.44</v>
          </cell>
          <cell r="O22">
            <v>332.05</v>
          </cell>
          <cell r="P22">
            <v>338.97</v>
          </cell>
          <cell r="Q22" t="str">
            <v>E9524</v>
          </cell>
          <cell r="R22" t="str">
            <v>MOTONIVELADORA - 93 KW</v>
          </cell>
          <cell r="S22">
            <v>615.49</v>
          </cell>
          <cell r="T22" t="str">
            <v>E9773</v>
          </cell>
          <cell r="U22" t="str">
            <v xml:space="preserve">RETROESCAVADEIRA DE PNEUS COM CAÇAMBA DE ESCAVAÇÃO TRAPEZOIDAL OU TRIANGULAR COM SEÇÃO DE CORTE DE 0,20 A 0,30 M² - 58 KW  </v>
          </cell>
          <cell r="V22" t="str">
            <v xml:space="preserve">H     </v>
          </cell>
          <cell r="W22">
            <v>153.22</v>
          </cell>
          <cell r="X22" t="str">
            <v xml:space="preserve">            </v>
          </cell>
          <cell r="Y22">
            <v>153.48769999999999</v>
          </cell>
          <cell r="Z22" t="str">
            <v>E9773</v>
          </cell>
          <cell r="AA22" t="str">
            <v>RETROESCAVADEIRA DE PNEUS COM CAÇAMBA DE ESCAVAÇÃO TRAPEZOIDAL OU TRIANGULAR COM SEÇÃO DE CORTE DE 0,20 A 0,30 M² - 58 KW</v>
          </cell>
          <cell r="AB22">
            <v>153.22</v>
          </cell>
          <cell r="AC22" t="str">
            <v>IE9647</v>
          </cell>
          <cell r="AD22" t="str">
            <v xml:space="preserve">COMPACTADOR MANUAL COM SOQUETE VIBRATÓRIO - 4,10 KW  </v>
          </cell>
          <cell r="AE22" t="str">
            <v xml:space="preserve">H     </v>
          </cell>
          <cell r="AF22">
            <v>749.08</v>
          </cell>
          <cell r="AG22" t="str">
            <v xml:space="preserve">            </v>
          </cell>
          <cell r="AH22">
            <v>12.95</v>
          </cell>
          <cell r="AI22" t="str">
            <v>IE9647</v>
          </cell>
          <cell r="AJ22" t="str">
            <v>COMPACTADOR MANUAL COM SOQUETE VIBRATÓRIO - 4,10 KW</v>
          </cell>
          <cell r="AK22">
            <v>749.08</v>
          </cell>
          <cell r="AU22" t="str">
            <v>E9076</v>
          </cell>
          <cell r="AV22" t="str">
            <v xml:space="preserve">EQUIPAMENTO PARA PINTURA ELETROSTÁTICA COM CABINE DUPLA DE 7,00 KW E ESTUFA DE 80.000 KCAL  </v>
          </cell>
          <cell r="AW22" t="str">
            <v xml:space="preserve">H     </v>
          </cell>
          <cell r="AX22">
            <v>21.157737000000001</v>
          </cell>
          <cell r="AY22" t="str">
            <v xml:space="preserve">            </v>
          </cell>
          <cell r="AZ22">
            <v>46.480600000000003</v>
          </cell>
          <cell r="BA22" t="str">
            <v>E9076</v>
          </cell>
          <cell r="BB22" t="str">
            <v>EQUIPAMENTO PARA PINTURA ELETROSTÁTICA COM CABINE DUPLA DE 7,00 KW E ESTUFA DE 80.000 KCAL</v>
          </cell>
          <cell r="BC22">
            <v>21.157699999999998</v>
          </cell>
          <cell r="BJ22" t="str">
            <v/>
          </cell>
          <cell r="BK22" t="str">
            <v/>
          </cell>
          <cell r="BL22">
            <v>0</v>
          </cell>
        </row>
        <row r="23">
          <cell r="B23" t="str">
            <v>E9518</v>
          </cell>
          <cell r="C23" t="str">
            <v xml:space="preserve">GRADE DE 24 DISCOS REBOCÁVEL DE D = 60 CM (24")  </v>
          </cell>
          <cell r="D23" t="str">
            <v xml:space="preserve">H     </v>
          </cell>
          <cell r="E23">
            <v>3383.98</v>
          </cell>
          <cell r="F23">
            <v>4508.5600000000004</v>
          </cell>
          <cell r="G23">
            <v>5.0599999999999996</v>
          </cell>
          <cell r="H23" t="str">
            <v>E9518</v>
          </cell>
          <cell r="I23" t="str">
            <v>GRADE DE 24 DISCOS REBOCÁVEL DE D = 60 CM (24")</v>
          </cell>
          <cell r="J23">
            <v>7892.54</v>
          </cell>
          <cell r="K23" t="str">
            <v>E9685</v>
          </cell>
          <cell r="L23" t="str">
            <v xml:space="preserve">ROLO COMPACTADOR PÉ DE CARNEIRO VIBRATÓRIO AUTOPROPELIDO POR PNEUS DE 11,6 T - 82 KW  </v>
          </cell>
          <cell r="M23" t="str">
            <v xml:space="preserve">H     </v>
          </cell>
          <cell r="N23">
            <v>582.54999999999995</v>
          </cell>
          <cell r="O23" t="str">
            <v xml:space="preserve">            </v>
          </cell>
          <cell r="P23">
            <v>242.74</v>
          </cell>
          <cell r="Q23" t="str">
            <v>E9685</v>
          </cell>
          <cell r="R23" t="str">
            <v>ROLO COMPACTADOR PÉ DE CARNEIRO VIBRATÓRIO AUTOPROPELIDO POR PNEUS DE 11,6 T - 82 KW</v>
          </cell>
          <cell r="S23">
            <v>582.54999999999995</v>
          </cell>
          <cell r="T23" t="str">
            <v>E9256</v>
          </cell>
          <cell r="U23" t="str">
            <v xml:space="preserve">EQUIPAMENTO PARA PINTURA COM CAL REBOCÁVEL COM DOIS BICOS APLICADORES E CAPACIDADE DE 2.200 L  </v>
          </cell>
          <cell r="V23" t="str">
            <v xml:space="preserve">H     </v>
          </cell>
          <cell r="W23">
            <v>540.53</v>
          </cell>
          <cell r="X23" t="str">
            <v xml:space="preserve">            </v>
          </cell>
          <cell r="Y23">
            <v>40.976799999999997</v>
          </cell>
          <cell r="Z23" t="str">
            <v>E9256</v>
          </cell>
          <cell r="AA23" t="str">
            <v>EQUIPAMENTO PARA PINTURA COM CAL REBOCÁVEL COM DOIS BICOS APLICADORES E CAPACIDADE DE 2.200 L</v>
          </cell>
          <cell r="AB23">
            <v>540.53</v>
          </cell>
          <cell r="AC23" t="str">
            <v>IE9671</v>
          </cell>
          <cell r="AD23" t="str">
            <v xml:space="preserve">COMPRESSOR DE AR PORTÁTIL DE 363,87 L/S (771 PCM) - 158,13 KW  </v>
          </cell>
          <cell r="AE23" t="str">
            <v xml:space="preserve">H     </v>
          </cell>
          <cell r="AF23">
            <v>38.86</v>
          </cell>
          <cell r="AG23" t="str">
            <v xml:space="preserve">            </v>
          </cell>
          <cell r="AH23">
            <v>241.06</v>
          </cell>
          <cell r="AI23" t="str">
            <v>IE9671</v>
          </cell>
          <cell r="AJ23" t="str">
            <v>COMPRESSOR DE AR PORTÁTIL DE 363,87 L/S (771 PCM) - 158,13 KW</v>
          </cell>
          <cell r="AK23">
            <v>38.86</v>
          </cell>
          <cell r="AU23" t="str">
            <v>E9675</v>
          </cell>
          <cell r="AV23" t="str">
            <v xml:space="preserve">MARTELETE PERFURADOR/ROMPEDOR ELÉTRICO - 1,50 KW  </v>
          </cell>
          <cell r="AW23" t="str">
            <v xml:space="preserve">H     </v>
          </cell>
          <cell r="AX23">
            <v>386.66666600000002</v>
          </cell>
          <cell r="AY23" t="str">
            <v xml:space="preserve">            </v>
          </cell>
          <cell r="AZ23">
            <v>2.1928000000000001</v>
          </cell>
          <cell r="BA23" t="str">
            <v>E9675</v>
          </cell>
          <cell r="BB23" t="str">
            <v>MARTELETE PERFURADOR/ROMPEDOR ELÉTRICO - 1,50 KW</v>
          </cell>
          <cell r="BC23">
            <v>386.66669999999999</v>
          </cell>
          <cell r="BJ23" t="str">
            <v/>
          </cell>
          <cell r="BK23" t="str">
            <v/>
          </cell>
          <cell r="BL23">
            <v>0</v>
          </cell>
        </row>
        <row r="24">
          <cell r="H24" t="str">
            <v/>
          </cell>
          <cell r="I24" t="str">
            <v/>
          </cell>
          <cell r="J24">
            <v>0</v>
          </cell>
          <cell r="K24" t="str">
            <v>E9509</v>
          </cell>
          <cell r="L24" t="str">
            <v xml:space="preserve">CAMINHÃO TANQUE DISTRIBUIDOR DE ASFALTO COM CAPACIDADE DE 6.000 L - 7 KW/136 KW  </v>
          </cell>
          <cell r="M24" t="str">
            <v xml:space="preserve">H     </v>
          </cell>
          <cell r="N24">
            <v>380.52</v>
          </cell>
          <cell r="O24" t="str">
            <v xml:space="preserve">            </v>
          </cell>
          <cell r="P24">
            <v>330.83</v>
          </cell>
          <cell r="Q24" t="str">
            <v>E9509</v>
          </cell>
          <cell r="R24" t="str">
            <v>CAMINHÃO TANQUE DISTRIBUIDOR DE ASFALTO COM CAPACIDADE DE 6.000 L - 7 KW/136 KW</v>
          </cell>
          <cell r="S24">
            <v>380.52</v>
          </cell>
          <cell r="T24" t="str">
            <v>E9527</v>
          </cell>
          <cell r="U24" t="str">
            <v xml:space="preserve">MARTELETE PERFURADOR/ROMPEDOR A AR COMPRIMIDO DE 25 KG PARA ROCHA COM CAPACIDADE DE 2.040 GPM  </v>
          </cell>
          <cell r="V24" t="str">
            <v xml:space="preserve">H     </v>
          </cell>
          <cell r="W24">
            <v>546.26</v>
          </cell>
          <cell r="X24" t="str">
            <v xml:space="preserve">            </v>
          </cell>
          <cell r="Y24">
            <v>34.396900000000002</v>
          </cell>
          <cell r="Z24" t="str">
            <v>E9527</v>
          </cell>
          <cell r="AA24" t="str">
            <v>MARTELETE PERFURADOR/ROMPEDOR A AR COMPRIMIDO DE 25 KG PARA ROCHA COM CAPACIDADE DE 2.040 GPM</v>
          </cell>
          <cell r="AB24">
            <v>546.26</v>
          </cell>
          <cell r="AC24" t="str">
            <v>IE9764</v>
          </cell>
          <cell r="AD24" t="str">
            <v xml:space="preserve">GRUPO GERADOR - 7,2 KVA  </v>
          </cell>
          <cell r="AE24" t="str">
            <v xml:space="preserve">H     </v>
          </cell>
          <cell r="AF24">
            <v>819.94</v>
          </cell>
          <cell r="AG24">
            <v>5.64</v>
          </cell>
          <cell r="AH24">
            <v>11.22</v>
          </cell>
          <cell r="AI24" t="str">
            <v>IE9764</v>
          </cell>
          <cell r="AJ24" t="str">
            <v>GRUPO GERADOR - 7,2 KVA</v>
          </cell>
          <cell r="AK24">
            <v>825.58</v>
          </cell>
          <cell r="AU24" t="str">
            <v>E9622</v>
          </cell>
          <cell r="AV24" t="str">
            <v xml:space="preserve">MÁQUINA DE BANCADA UNIVERSAL PARA CORTE DE CHAPA - 1,50 KW  </v>
          </cell>
          <cell r="AW24" t="str">
            <v xml:space="preserve">H     </v>
          </cell>
          <cell r="AX24">
            <v>48.815975999999999</v>
          </cell>
          <cell r="AY24" t="str">
            <v xml:space="preserve">            </v>
          </cell>
          <cell r="AZ24">
            <v>12.2409</v>
          </cell>
          <cell r="BA24" t="str">
            <v>E9622</v>
          </cell>
          <cell r="BB24" t="str">
            <v>MÁQUINA DE BANCADA UNIVERSAL PARA CORTE DE CHAPA - 1,50 KW</v>
          </cell>
          <cell r="BC24">
            <v>48.816000000000003</v>
          </cell>
          <cell r="BJ24" t="str">
            <v/>
          </cell>
          <cell r="BK24" t="str">
            <v/>
          </cell>
          <cell r="BL24">
            <v>0</v>
          </cell>
        </row>
        <row r="25">
          <cell r="H25" t="str">
            <v/>
          </cell>
          <cell r="I25" t="str">
            <v/>
          </cell>
          <cell r="J25">
            <v>0</v>
          </cell>
          <cell r="K25" t="str">
            <v>E9017</v>
          </cell>
          <cell r="L25" t="str">
            <v xml:space="preserve">ESCAVADEIRA HIDRÁULICA SOBRE ESTEIRA COM CAPACIDADE DE 0,4 M³ - 64 KW  </v>
          </cell>
          <cell r="M25" t="str">
            <v xml:space="preserve">H     </v>
          </cell>
          <cell r="N25">
            <v>594.44000000000005</v>
          </cell>
          <cell r="O25" t="str">
            <v xml:space="preserve">            </v>
          </cell>
          <cell r="P25">
            <v>209.63</v>
          </cell>
          <cell r="Q25" t="str">
            <v>E9017</v>
          </cell>
          <cell r="R25" t="str">
            <v>ESCAVADEIRA HIDRÁULICA SOBRE ESTEIRA COM CAPACIDADE DE 0,4 M³ - 64 KW</v>
          </cell>
          <cell r="S25">
            <v>594.44000000000005</v>
          </cell>
          <cell r="T25" t="str">
            <v>E9064</v>
          </cell>
          <cell r="U25" t="str">
            <v xml:space="preserve">TRANSPORTADOR MANUAL GERICA COM CAPACIDADE DE 180 L  </v>
          </cell>
          <cell r="V25" t="str">
            <v xml:space="preserve">H     </v>
          </cell>
          <cell r="W25">
            <v>3732.9</v>
          </cell>
          <cell r="X25">
            <v>5377.57</v>
          </cell>
          <cell r="Y25">
            <v>1.6792</v>
          </cell>
          <cell r="Z25" t="str">
            <v>E9064</v>
          </cell>
          <cell r="AA25" t="str">
            <v>TRANSPORTADOR MANUAL GERICA COM CAPACIDADE DE 180 L</v>
          </cell>
          <cell r="AB25">
            <v>9110.4699999999993</v>
          </cell>
          <cell r="AC25" t="str">
            <v>IE9754</v>
          </cell>
          <cell r="AD25" t="str">
            <v xml:space="preserve">GRUPO GERADOR - 68 KVA  </v>
          </cell>
          <cell r="AE25" t="str">
            <v xml:space="preserve">H     </v>
          </cell>
          <cell r="AF25">
            <v>113</v>
          </cell>
          <cell r="AG25" t="str">
            <v xml:space="preserve">            </v>
          </cell>
          <cell r="AH25">
            <v>70.05</v>
          </cell>
          <cell r="AI25" t="str">
            <v>IE9754</v>
          </cell>
          <cell r="AJ25" t="str">
            <v>GRUPO GERADOR - 68 KVA</v>
          </cell>
          <cell r="AK25">
            <v>113</v>
          </cell>
          <cell r="AU25" t="str">
            <v>E9535</v>
          </cell>
          <cell r="AV25" t="str">
            <v xml:space="preserve">SERRA CIRCULAR COM BANCADA - D = 30 CM - 4 KW  </v>
          </cell>
          <cell r="AW25" t="str">
            <v xml:space="preserve">H     </v>
          </cell>
          <cell r="AX25">
            <v>12.580812</v>
          </cell>
          <cell r="AY25" t="str">
            <v xml:space="preserve">            </v>
          </cell>
          <cell r="AZ25">
            <v>28.358699999999999</v>
          </cell>
          <cell r="BA25" t="str">
            <v>E9535</v>
          </cell>
          <cell r="BB25" t="str">
            <v>SERRA CIRCULAR COM BANCADA - D = 30 CM - 4 KW</v>
          </cell>
          <cell r="BC25">
            <v>12.5808</v>
          </cell>
          <cell r="BJ25" t="str">
            <v/>
          </cell>
          <cell r="BK25" t="str">
            <v/>
          </cell>
          <cell r="BL25">
            <v>0</v>
          </cell>
        </row>
        <row r="26">
          <cell r="H26" t="str">
            <v/>
          </cell>
          <cell r="I26" t="str">
            <v/>
          </cell>
          <cell r="J26">
            <v>0</v>
          </cell>
          <cell r="K26" t="str">
            <v>E9670</v>
          </cell>
          <cell r="L26" t="str">
            <v xml:space="preserve">USINA MÓVEL DE LAMA ASFÁLTICA OU MICRORREVESTIMENTO COM CAVALO MECÂNICO COM CAPACIDADE DE 12 M³ - 95,6 KW/276 KW  </v>
          </cell>
          <cell r="M26" t="str">
            <v xml:space="preserve">H     </v>
          </cell>
          <cell r="N26">
            <v>119.37</v>
          </cell>
          <cell r="O26" t="str">
            <v xml:space="preserve">            </v>
          </cell>
          <cell r="P26">
            <v>872.8</v>
          </cell>
          <cell r="Q26" t="str">
            <v>E9670</v>
          </cell>
          <cell r="R26" t="str">
            <v>USINA MÓVEL DE LAMA ASFÁLTICA OU MICRORREVESTIMENTO COM CAVALO MECÂNICO COM CAPACIDADE DE 12 M³ - 95,6 KW/276 KW</v>
          </cell>
          <cell r="S26">
            <v>119.37</v>
          </cell>
          <cell r="T26" t="str">
            <v>E9071</v>
          </cell>
          <cell r="U26" t="str">
            <v xml:space="preserve">TRANSPORTADOR MANUAL CARRINHO DE MÃO COM CAPACIDADE DE 80 L  </v>
          </cell>
          <cell r="V26" t="str">
            <v xml:space="preserve">H     </v>
          </cell>
          <cell r="W26">
            <v>10907.75</v>
          </cell>
          <cell r="X26">
            <v>1215.1769999999999</v>
          </cell>
          <cell r="Y26">
            <v>0.71799999999999997</v>
          </cell>
          <cell r="Z26" t="str">
            <v>E9071</v>
          </cell>
          <cell r="AA26" t="str">
            <v>TRANSPORTADOR MANUAL CARRINHO DE MÃO COM CAPACIDADE DE 80 L</v>
          </cell>
          <cell r="AB26">
            <v>12122.927</v>
          </cell>
          <cell r="AC26" t="str">
            <v>IE9052</v>
          </cell>
          <cell r="AD26" t="str">
            <v xml:space="preserve">EMPILHADEIRA A DIESEL COM CAPACIDADE DE 10 T - 82 KW  </v>
          </cell>
          <cell r="AE26" t="str">
            <v xml:space="preserve">H     </v>
          </cell>
          <cell r="AF26">
            <v>12.97</v>
          </cell>
          <cell r="AG26">
            <v>14.62</v>
          </cell>
          <cell r="AH26">
            <v>222.77</v>
          </cell>
          <cell r="AI26" t="str">
            <v>IE9052</v>
          </cell>
          <cell r="AJ26" t="str">
            <v>EMPILHADEIRA A DIESEL COM CAPACIDADE DE 10 T - 82 KW</v>
          </cell>
          <cell r="AK26">
            <v>27.59</v>
          </cell>
          <cell r="AU26" t="str">
            <v>E9623</v>
          </cell>
          <cell r="AV26" t="str">
            <v xml:space="preserve">MÁQUINA DE BANCADA GUILHOTINA - 4,00 KW  </v>
          </cell>
          <cell r="AW26" t="str">
            <v xml:space="preserve">H     </v>
          </cell>
          <cell r="AX26">
            <v>20.339568</v>
          </cell>
          <cell r="AY26" t="str">
            <v xml:space="preserve">            </v>
          </cell>
          <cell r="AZ26">
            <v>15.0852</v>
          </cell>
          <cell r="BA26" t="str">
            <v>E9623</v>
          </cell>
          <cell r="BB26" t="str">
            <v>MÁQUINA DE BANCADA GUILHOTINA - 4,00 KW</v>
          </cell>
          <cell r="BC26">
            <v>20.339600000000001</v>
          </cell>
          <cell r="BJ26" t="str">
            <v/>
          </cell>
          <cell r="BK26" t="str">
            <v/>
          </cell>
          <cell r="BL26">
            <v>0</v>
          </cell>
        </row>
        <row r="27">
          <cell r="H27" t="str">
            <v/>
          </cell>
          <cell r="I27" t="str">
            <v/>
          </cell>
          <cell r="J27">
            <v>0</v>
          </cell>
          <cell r="K27" t="str">
            <v>E9577</v>
          </cell>
          <cell r="L27" t="str">
            <v xml:space="preserve">TRATOR AGRÍCOLA SOBRE PNEUS - 77 KW  </v>
          </cell>
          <cell r="M27" t="str">
            <v xml:space="preserve">H     </v>
          </cell>
          <cell r="N27">
            <v>360.4</v>
          </cell>
          <cell r="O27">
            <v>343.71</v>
          </cell>
          <cell r="P27">
            <v>174.75</v>
          </cell>
          <cell r="Q27" t="str">
            <v>E9577</v>
          </cell>
          <cell r="R27" t="str">
            <v>TRATOR AGRÍCOLA SOBRE PNEUS - 77 KW</v>
          </cell>
          <cell r="S27">
            <v>704.11</v>
          </cell>
          <cell r="T27" t="str">
            <v>E9647</v>
          </cell>
          <cell r="U27" t="str">
            <v xml:space="preserve">COMPACTADOR MANUAL COM SOQUETE VIBRATÓRIO - 4,10 KW  </v>
          </cell>
          <cell r="V27" t="str">
            <v xml:space="preserve">H     </v>
          </cell>
          <cell r="W27">
            <v>382.32</v>
          </cell>
          <cell r="X27" t="str">
            <v xml:space="preserve">            </v>
          </cell>
          <cell r="Y27">
            <v>12.946899999999999</v>
          </cell>
          <cell r="Z27" t="str">
            <v>E9647</v>
          </cell>
          <cell r="AA27" t="str">
            <v>COMPACTADOR MANUAL COM SOQUETE VIBRATÓRIO - 4,10 KW</v>
          </cell>
          <cell r="AB27">
            <v>382.32</v>
          </cell>
          <cell r="AC27" t="str">
            <v>IE9694</v>
          </cell>
          <cell r="AD27" t="str">
            <v xml:space="preserve">MISTURADOR DE ARGAMASSA DE ALTA TURBULÊNCIA COM CAPACIDADE DE 220 L - 13 KW  </v>
          </cell>
          <cell r="AE27" t="str">
            <v xml:space="preserve">H     </v>
          </cell>
          <cell r="AF27">
            <v>113</v>
          </cell>
          <cell r="AG27" t="str">
            <v xml:space="preserve">            </v>
          </cell>
          <cell r="AH27">
            <v>38.4</v>
          </cell>
          <cell r="AI27" t="str">
            <v>IE9694</v>
          </cell>
          <cell r="AJ27" t="str">
            <v>MISTURADOR DE ARGAMASSA DE ALTA TURBULÊNCIA COM CAPACIDADE DE 220 L - 13 KW</v>
          </cell>
          <cell r="AK27">
            <v>113</v>
          </cell>
          <cell r="AU27" t="str">
            <v>E9066</v>
          </cell>
          <cell r="AV27" t="str">
            <v xml:space="preserve">GRUPO GERADOR - 14 KVA  </v>
          </cell>
          <cell r="AW27" t="str">
            <v xml:space="preserve">H     </v>
          </cell>
          <cell r="AX27">
            <v>12.580812</v>
          </cell>
          <cell r="AY27" t="str">
            <v xml:space="preserve">            </v>
          </cell>
          <cell r="AZ27">
            <v>19.9863</v>
          </cell>
          <cell r="BA27" t="str">
            <v>E9066</v>
          </cell>
          <cell r="BB27" t="str">
            <v>GRUPO GERADOR - 14 KVA</v>
          </cell>
          <cell r="BC27">
            <v>12.5808</v>
          </cell>
          <cell r="BJ27" t="str">
            <v/>
          </cell>
          <cell r="BK27" t="str">
            <v/>
          </cell>
          <cell r="BL27">
            <v>0</v>
          </cell>
        </row>
        <row r="28">
          <cell r="H28" t="str">
            <v/>
          </cell>
          <cell r="I28" t="str">
            <v/>
          </cell>
          <cell r="J28">
            <v>0</v>
          </cell>
          <cell r="K28" t="str">
            <v>E9584</v>
          </cell>
          <cell r="L28" t="str">
            <v xml:space="preserve">CARREGADEIRA DE PNEUS COM CAPACIDADE DE 1,72 M³ - 113 KW  </v>
          </cell>
          <cell r="M28" t="str">
            <v xml:space="preserve">H     </v>
          </cell>
          <cell r="N28">
            <v>289.51</v>
          </cell>
          <cell r="O28">
            <v>207.12</v>
          </cell>
          <cell r="P28">
            <v>215.41</v>
          </cell>
          <cell r="Q28" t="str">
            <v>E9584</v>
          </cell>
          <cell r="R28" t="str">
            <v>CARREGADEIRA DE PNEUS COM CAPACIDADE DE 1,72 M³ - 113 KW</v>
          </cell>
          <cell r="S28">
            <v>496.63</v>
          </cell>
          <cell r="T28" t="str">
            <v>E9010</v>
          </cell>
          <cell r="U28" t="str">
            <v xml:space="preserve">BALANÇA PLATAFORMA DIGITAL À BATERIA, COM MESA DE 75 X 75 CM E CAPACIDADE DE 500 KG  </v>
          </cell>
          <cell r="V28" t="str">
            <v xml:space="preserve">H     </v>
          </cell>
          <cell r="W28">
            <v>2942.53</v>
          </cell>
          <cell r="X28" t="str">
            <v xml:space="preserve">            </v>
          </cell>
          <cell r="Y28">
            <v>1.25</v>
          </cell>
          <cell r="Z28" t="str">
            <v>E9010</v>
          </cell>
          <cell r="AA28" t="str">
            <v>BALANÇA PLATAFORMA DIGITAL À BATERIA, COM MESA DE 75 X 75 CM E CAPACIDADE DE 500 KG</v>
          </cell>
          <cell r="AB28">
            <v>2942.53</v>
          </cell>
          <cell r="AC28" t="str">
            <v>IE9631</v>
          </cell>
          <cell r="AD28" t="str">
            <v xml:space="preserve">BOMBA PARA CONCRETO PROJETADO VIA SECA COM CAPACIDADE DE 6 M³/H - 7,5 KW  </v>
          </cell>
          <cell r="AE28" t="str">
            <v xml:space="preserve">H     </v>
          </cell>
          <cell r="AF28">
            <v>38.86</v>
          </cell>
          <cell r="AG28" t="str">
            <v xml:space="preserve">            </v>
          </cell>
          <cell r="AH28">
            <v>110.92</v>
          </cell>
          <cell r="AI28" t="str">
            <v>IE9631</v>
          </cell>
          <cell r="AJ28" t="str">
            <v>BOMBA PARA CONCRETO PROJETADO VIA SECA COM CAPACIDADE DE 6 M³/H - 7,5 KW</v>
          </cell>
          <cell r="AK28">
            <v>38.86</v>
          </cell>
          <cell r="AU28" t="str">
            <v>E9647</v>
          </cell>
          <cell r="AV28" t="str">
            <v xml:space="preserve">COMPACTADOR MANUAL COM SOQUETE VIBRATÓRIO - 4,10 KW  </v>
          </cell>
          <cell r="AW28" t="str">
            <v xml:space="preserve">H     </v>
          </cell>
          <cell r="AX28">
            <v>5.2248669999999997</v>
          </cell>
          <cell r="AY28" t="str">
            <v xml:space="preserve">            </v>
          </cell>
          <cell r="AZ28">
            <v>12.946899999999999</v>
          </cell>
          <cell r="BA28" t="str">
            <v>E9647</v>
          </cell>
          <cell r="BB28" t="str">
            <v>COMPACTADOR MANUAL COM SOQUETE VIBRATÓRIO - 4,10 KW</v>
          </cell>
          <cell r="BC28">
            <v>5.2248999999999999</v>
          </cell>
          <cell r="BJ28" t="str">
            <v/>
          </cell>
          <cell r="BK28" t="str">
            <v/>
          </cell>
          <cell r="BL28">
            <v>0</v>
          </cell>
        </row>
        <row r="29">
          <cell r="H29" t="str">
            <v/>
          </cell>
          <cell r="I29" t="str">
            <v/>
          </cell>
          <cell r="J29">
            <v>0</v>
          </cell>
          <cell r="K29" t="str">
            <v>E9559</v>
          </cell>
          <cell r="L29" t="str">
            <v xml:space="preserve">AQUECEDOR DE FLUIDO TÉRMICO - 12 KW  </v>
          </cell>
          <cell r="M29" t="str">
            <v xml:space="preserve">H     </v>
          </cell>
          <cell r="N29">
            <v>305.64</v>
          </cell>
          <cell r="O29" t="str">
            <v xml:space="preserve">            </v>
          </cell>
          <cell r="P29">
            <v>227.99</v>
          </cell>
          <cell r="Q29" t="str">
            <v>E9559</v>
          </cell>
          <cell r="R29" t="str">
            <v>AQUECEDOR DE FLUIDO TÉRMICO - 12 KW</v>
          </cell>
          <cell r="S29">
            <v>305.64</v>
          </cell>
          <cell r="T29" t="str">
            <v>E9156</v>
          </cell>
          <cell r="U29" t="str">
            <v xml:space="preserve">SOPRADOR DE AR COSTAL - 2,6 KW  </v>
          </cell>
          <cell r="V29" t="str">
            <v xml:space="preserve">H     </v>
          </cell>
          <cell r="W29">
            <v>540.53</v>
          </cell>
          <cell r="X29" t="str">
            <v xml:space="preserve">            </v>
          </cell>
          <cell r="Y29">
            <v>5.67</v>
          </cell>
          <cell r="Z29" t="str">
            <v>E9156</v>
          </cell>
          <cell r="AA29" t="str">
            <v>SOPRADOR DE AR COSTAL - 2,6 KW</v>
          </cell>
          <cell r="AB29">
            <v>540.53</v>
          </cell>
          <cell r="AC29" t="str">
            <v>IE9646</v>
          </cell>
          <cell r="AD29" t="str">
            <v xml:space="preserve">COMPRESSOR DE AR PORTÁTIL DE 58,52 L/S (124 PCM) - 27 KW  </v>
          </cell>
          <cell r="AE29" t="str">
            <v xml:space="preserve">H     </v>
          </cell>
          <cell r="AF29">
            <v>86.44</v>
          </cell>
          <cell r="AG29" t="str">
            <v xml:space="preserve">            </v>
          </cell>
          <cell r="AH29">
            <v>48.64</v>
          </cell>
          <cell r="AI29" t="str">
            <v>IE9646</v>
          </cell>
          <cell r="AJ29" t="str">
            <v>COMPRESSOR DE AR PORTÁTIL DE 58,52 L/S (124 PCM) - 27 KW</v>
          </cell>
          <cell r="AK29">
            <v>86.44</v>
          </cell>
          <cell r="AU29" t="str">
            <v>E9519</v>
          </cell>
          <cell r="AV29" t="str">
            <v xml:space="preserve">BETONEIRA COM MOTOR A GASOLINA COM CAPACIDADE DE 600 L - 10 KW  </v>
          </cell>
          <cell r="AW29" t="str">
            <v xml:space="preserve">H     </v>
          </cell>
          <cell r="AX29">
            <v>0.35267300000000001</v>
          </cell>
          <cell r="AY29" t="str">
            <v xml:space="preserve">            </v>
          </cell>
          <cell r="AZ29">
            <v>57.763199999999998</v>
          </cell>
          <cell r="BA29" t="str">
            <v>E9519</v>
          </cell>
          <cell r="BB29" t="str">
            <v>BETONEIRA COM MOTOR A GASOLINA COM CAPACIDADE DE 600 L - 10 KW</v>
          </cell>
          <cell r="BC29">
            <v>0.35270000000000001</v>
          </cell>
          <cell r="BJ29" t="str">
            <v/>
          </cell>
          <cell r="BK29" t="str">
            <v/>
          </cell>
          <cell r="BL29">
            <v>0</v>
          </cell>
        </row>
        <row r="30">
          <cell r="H30" t="str">
            <v/>
          </cell>
          <cell r="I30" t="str">
            <v/>
          </cell>
          <cell r="J30">
            <v>0</v>
          </cell>
          <cell r="K30" t="str">
            <v>E9697</v>
          </cell>
          <cell r="L30" t="str">
            <v xml:space="preserve">MINICARREGADEIRA DE PNEUS COM VASSOURA DE 1,68 M - 45,50 KW  </v>
          </cell>
          <cell r="M30" t="str">
            <v xml:space="preserve">H     </v>
          </cell>
          <cell r="N30">
            <v>126.83</v>
          </cell>
          <cell r="O30">
            <v>3.92</v>
          </cell>
          <cell r="P30">
            <v>175.9</v>
          </cell>
          <cell r="Q30" t="str">
            <v>E9697</v>
          </cell>
          <cell r="R30" t="str">
            <v>MINICARREGADEIRA DE PNEUS COM VASSOURA DE 1,68 M - 45,50 KW</v>
          </cell>
          <cell r="S30">
            <v>130.75</v>
          </cell>
          <cell r="T30" t="str">
            <v>E9199</v>
          </cell>
          <cell r="U30" t="str">
            <v xml:space="preserve">CAMINHÃO COM SISTEMA DE HIDROJATEAMENTO DE ALTA PRESSÃO E VÁCUO PARA LIMPEZA E DESOBSTRUÇÃO DE BUEIROS COM CAPACIDADE TOTAL DE 15.600 L - 188 KW  </v>
          </cell>
          <cell r="V30" t="str">
            <v xml:space="preserve">H     </v>
          </cell>
          <cell r="W30">
            <v>6.78</v>
          </cell>
          <cell r="X30" t="str">
            <v xml:space="preserve">            </v>
          </cell>
          <cell r="Y30">
            <v>407.43</v>
          </cell>
          <cell r="Z30" t="str">
            <v>E9199</v>
          </cell>
          <cell r="AA30" t="str">
            <v>CAMINHÃO COM SISTEMA DE HIDROJATEAMENTO DE ALTA PRESSÃO E VÁCUO PARA LIMPEZA E DESOBSTRUÇÃO DE BUEIROS COM CAPACIDADE TOTAL DE 15.600 L - 188 KW</v>
          </cell>
          <cell r="AB30">
            <v>6.78</v>
          </cell>
          <cell r="AC30" t="str">
            <v>IE9064</v>
          </cell>
          <cell r="AD30" t="str">
            <v xml:space="preserve">TRANSPORTADOR MANUAL GERICA COM CAPACIDADE DE 180 L  </v>
          </cell>
          <cell r="AE30" t="str">
            <v xml:space="preserve">H     </v>
          </cell>
          <cell r="AF30">
            <v>1106.3399999999999</v>
          </cell>
          <cell r="AG30">
            <v>1741.26</v>
          </cell>
          <cell r="AH30">
            <v>1.68</v>
          </cell>
          <cell r="AI30" t="str">
            <v>IE9064</v>
          </cell>
          <cell r="AJ30" t="str">
            <v>TRANSPORTADOR MANUAL GERICA COM CAPACIDADE DE 180 L</v>
          </cell>
          <cell r="AK30">
            <v>2847.6</v>
          </cell>
          <cell r="AU30" t="str">
            <v>E9568</v>
          </cell>
          <cell r="AV30" t="str">
            <v xml:space="preserve">FURADEIRA DE IMPACTO DE 12,5 MM - 0,80 KW  </v>
          </cell>
          <cell r="AW30" t="str">
            <v xml:space="preserve">H     </v>
          </cell>
          <cell r="AX30">
            <v>15.254676</v>
          </cell>
          <cell r="AY30" t="str">
            <v xml:space="preserve">            </v>
          </cell>
          <cell r="AZ30">
            <v>0.36919999999999997</v>
          </cell>
          <cell r="BA30" t="str">
            <v>E9568</v>
          </cell>
          <cell r="BB30" t="str">
            <v>FURADEIRA DE IMPACTO DE 12,5 MM - 0,80 KW</v>
          </cell>
          <cell r="BC30">
            <v>15.2547</v>
          </cell>
          <cell r="BJ30" t="str">
            <v/>
          </cell>
          <cell r="BK30" t="str">
            <v/>
          </cell>
          <cell r="BL30">
            <v>0</v>
          </cell>
        </row>
        <row r="31">
          <cell r="H31" t="str">
            <v/>
          </cell>
          <cell r="I31" t="str">
            <v/>
          </cell>
          <cell r="J31">
            <v>0</v>
          </cell>
          <cell r="K31" t="str">
            <v>E9617</v>
          </cell>
          <cell r="L31" t="str">
            <v xml:space="preserve">USINA MISTURADORA DE PRÉ-MISTURADO A FRIO COM CAPACIDADE DE 60 T/H - 23,50 KW  </v>
          </cell>
          <cell r="M31" t="str">
            <v xml:space="preserve">H     </v>
          </cell>
          <cell r="N31">
            <v>71.62</v>
          </cell>
          <cell r="O31" t="str">
            <v xml:space="preserve">            </v>
          </cell>
          <cell r="P31">
            <v>86.64</v>
          </cell>
          <cell r="Q31" t="str">
            <v>E9617</v>
          </cell>
          <cell r="R31" t="str">
            <v>USINA MISTURADORA DE PRÉ-MISTURADO A FRIO COM CAPACIDADE DE 60 T/H - 23,50 KW</v>
          </cell>
          <cell r="S31">
            <v>71.62</v>
          </cell>
          <cell r="T31" t="str">
            <v>E9069</v>
          </cell>
          <cell r="U31" t="str">
            <v xml:space="preserve">VIBRADOR DE IMERSÃO PARA CONCRETO - 4,10 KW  </v>
          </cell>
          <cell r="V31" t="str">
            <v xml:space="preserve">H     </v>
          </cell>
          <cell r="W31">
            <v>167.1</v>
          </cell>
          <cell r="X31" t="str">
            <v xml:space="preserve">            </v>
          </cell>
          <cell r="Y31">
            <v>9.1199999999999992</v>
          </cell>
          <cell r="Z31" t="str">
            <v>E9069</v>
          </cell>
          <cell r="AA31" t="str">
            <v>VIBRADOR DE IMERSÃO PARA CONCRETO - 4,10 KW</v>
          </cell>
          <cell r="AB31">
            <v>167.1</v>
          </cell>
          <cell r="AC31" t="str">
            <v>IE9527</v>
          </cell>
          <cell r="AD31" t="str">
            <v xml:space="preserve">MARTELETE PERFURADOR/ROMPEDOR A AR COMPRIMIDO DE 25 KG PARA ROCHA COM CAPACIDADE DE 2.040 GPM  </v>
          </cell>
          <cell r="AE31" t="str">
            <v xml:space="preserve">H     </v>
          </cell>
          <cell r="AF31">
            <v>86.44</v>
          </cell>
          <cell r="AG31" t="str">
            <v xml:space="preserve">            </v>
          </cell>
          <cell r="AH31">
            <v>34.4</v>
          </cell>
          <cell r="AI31" t="str">
            <v>IE9527</v>
          </cell>
          <cell r="AJ31" t="str">
            <v>MARTELETE PERFURADOR/ROMPEDOR A AR COMPRIMIDO DE 25 KG PARA ROCHA COM CAPACIDADE DE 2.040 GPM</v>
          </cell>
          <cell r="AK31">
            <v>86.44</v>
          </cell>
          <cell r="AU31" t="str">
            <v>E9010</v>
          </cell>
          <cell r="AV31" t="str">
            <v xml:space="preserve">BALANÇA PLATAFORMA DIGITAL À BATERIA, COM MESA DE 75 X 75 CM E CAPACIDADE DE 500 KG  </v>
          </cell>
          <cell r="AW31" t="str">
            <v xml:space="preserve">H     </v>
          </cell>
          <cell r="AX31">
            <v>0.35267300000000001</v>
          </cell>
          <cell r="AY31" t="str">
            <v xml:space="preserve">            </v>
          </cell>
          <cell r="AZ31">
            <v>1.2493000000000001</v>
          </cell>
          <cell r="BA31" t="str">
            <v>E9010</v>
          </cell>
          <cell r="BB31" t="str">
            <v>BALANÇA PLATAFORMA DIGITAL À BATERIA, COM MESA DE 75 X 75 CM E CAPACIDADE DE 500 KG</v>
          </cell>
          <cell r="BC31">
            <v>0.35270000000000001</v>
          </cell>
          <cell r="BJ31" t="str">
            <v/>
          </cell>
          <cell r="BK31" t="str">
            <v/>
          </cell>
          <cell r="BL31">
            <v>0</v>
          </cell>
        </row>
        <row r="32">
          <cell r="H32" t="str">
            <v/>
          </cell>
          <cell r="I32" t="str">
            <v/>
          </cell>
          <cell r="J32">
            <v>0</v>
          </cell>
          <cell r="K32" t="str">
            <v>E9754</v>
          </cell>
          <cell r="L32" t="str">
            <v xml:space="preserve">GRUPO GERADOR - 68 KVA  </v>
          </cell>
          <cell r="M32" t="str">
            <v xml:space="preserve">H     </v>
          </cell>
          <cell r="N32">
            <v>71.62</v>
          </cell>
          <cell r="O32" t="str">
            <v xml:space="preserve">            </v>
          </cell>
          <cell r="P32">
            <v>70.05</v>
          </cell>
          <cell r="Q32" t="str">
            <v>E9754</v>
          </cell>
          <cell r="R32" t="str">
            <v>GRUPO GERADOR - 68 KVA</v>
          </cell>
          <cell r="S32">
            <v>71.62</v>
          </cell>
          <cell r="T32" t="str">
            <v>E9556</v>
          </cell>
          <cell r="U32" t="str">
            <v xml:space="preserve">COMPACTADOR MANUAL DE PLACA VIBRATÓRIA - 3,00 KW  </v>
          </cell>
          <cell r="V32" t="str">
            <v xml:space="preserve">H     </v>
          </cell>
          <cell r="W32">
            <v>38.67</v>
          </cell>
          <cell r="X32" t="str">
            <v xml:space="preserve">            </v>
          </cell>
          <cell r="Y32">
            <v>10.19</v>
          </cell>
          <cell r="Z32" t="str">
            <v>E9556</v>
          </cell>
          <cell r="AA32" t="str">
            <v>COMPACTADOR MANUAL DE PLACA VIBRATÓRIA - 3,00 KW</v>
          </cell>
          <cell r="AB32">
            <v>38.67</v>
          </cell>
          <cell r="AC32" t="str">
            <v>IE9071</v>
          </cell>
          <cell r="AD32" t="str">
            <v xml:space="preserve">TRANSPORTADOR MANUAL CARRINHO DE MÃO COM CAPACIDADE DE 80 L  </v>
          </cell>
          <cell r="AE32" t="str">
            <v xml:space="preserve">H     </v>
          </cell>
          <cell r="AF32">
            <v>3561.87</v>
          </cell>
          <cell r="AG32">
            <v>534.20000000000005</v>
          </cell>
          <cell r="AH32">
            <v>0.72</v>
          </cell>
          <cell r="AI32" t="str">
            <v>IE9071</v>
          </cell>
          <cell r="AJ32" t="str">
            <v>TRANSPORTADOR MANUAL CARRINHO DE MÃO COM CAPACIDADE DE 80 L</v>
          </cell>
          <cell r="AK32">
            <v>4096.07</v>
          </cell>
          <cell r="AU32" t="str">
            <v>E9064</v>
          </cell>
          <cell r="AV32" t="str">
            <v xml:space="preserve">TRANSPORTADOR MANUAL GERICA COM CAPACIDADE DE 180 L  </v>
          </cell>
          <cell r="AW32" t="str">
            <v xml:space="preserve">H     </v>
          </cell>
          <cell r="AX32">
            <v>0.43378800000000001</v>
          </cell>
          <cell r="AY32">
            <v>0.62</v>
          </cell>
          <cell r="AZ32">
            <v>1.68</v>
          </cell>
          <cell r="BA32" t="str">
            <v>E9064</v>
          </cell>
          <cell r="BB32" t="str">
            <v>TRANSPORTADOR MANUAL GERICA COM CAPACIDADE DE 180 L</v>
          </cell>
          <cell r="BC32">
            <v>1.0538000000000001</v>
          </cell>
          <cell r="BJ32" t="str">
            <v/>
          </cell>
          <cell r="BK32" t="str">
            <v/>
          </cell>
          <cell r="BL32">
            <v>0</v>
          </cell>
        </row>
        <row r="33">
          <cell r="H33" t="str">
            <v/>
          </cell>
          <cell r="I33" t="str">
            <v/>
          </cell>
          <cell r="J33">
            <v>0</v>
          </cell>
          <cell r="K33" t="str">
            <v>E9518</v>
          </cell>
          <cell r="L33" t="str">
            <v xml:space="preserve">GRADE DE 24 DISCOS REBOCÁVEL DE D = 60 CM (24")  </v>
          </cell>
          <cell r="M33" t="str">
            <v xml:space="preserve">H     </v>
          </cell>
          <cell r="N33">
            <v>238.85</v>
          </cell>
          <cell r="O33">
            <v>343.71</v>
          </cell>
          <cell r="P33">
            <v>5.0599999999999996</v>
          </cell>
          <cell r="Q33" t="str">
            <v>E9518</v>
          </cell>
          <cell r="R33" t="str">
            <v>GRADE DE 24 DISCOS REBOCÁVEL DE D = 60 CM (24")</v>
          </cell>
          <cell r="S33">
            <v>582.55999999999995</v>
          </cell>
          <cell r="T33" t="str">
            <v>E9662</v>
          </cell>
          <cell r="U33" t="str">
            <v xml:space="preserve">EQUIPAMENTO PARA SOLDA E CORTE COM OXIACETILENO  </v>
          </cell>
          <cell r="V33" t="str">
            <v xml:space="preserve">H     </v>
          </cell>
          <cell r="W33">
            <v>30.18</v>
          </cell>
          <cell r="X33" t="str">
            <v xml:space="preserve">            </v>
          </cell>
          <cell r="Y33">
            <v>0.89</v>
          </cell>
          <cell r="Z33" t="str">
            <v>E9662</v>
          </cell>
          <cell r="AA33" t="str">
            <v>EQUIPAMENTO PARA SOLDA E CORTE COM OXIACETILENO</v>
          </cell>
          <cell r="AB33">
            <v>30.18</v>
          </cell>
          <cell r="AC33" t="str">
            <v>IE9760</v>
          </cell>
          <cell r="AD33" t="str">
            <v xml:space="preserve">PERFURATRIZ MANUAL PARA COROA DIAMANTADA - 1,60 KW  </v>
          </cell>
          <cell r="AE33" t="str">
            <v xml:space="preserve">H     </v>
          </cell>
          <cell r="AF33">
            <v>462.19</v>
          </cell>
          <cell r="AG33" t="str">
            <v xml:space="preserve">            </v>
          </cell>
          <cell r="AH33">
            <v>5.95</v>
          </cell>
          <cell r="AI33" t="str">
            <v>IE9760</v>
          </cell>
          <cell r="AJ33" t="str">
            <v>PERFURATRIZ MANUAL PARA COROA DIAMANTADA - 1,60 KW</v>
          </cell>
          <cell r="AK33">
            <v>462.19</v>
          </cell>
          <cell r="AU33" t="str">
            <v>E9071</v>
          </cell>
          <cell r="AV33" t="str">
            <v xml:space="preserve">TRANSPORTADOR MANUAL CARRINHO DE MÃO COM CAPACIDADE DE 80 L  </v>
          </cell>
          <cell r="AW33" t="str">
            <v xml:space="preserve">H     </v>
          </cell>
          <cell r="AX33">
            <v>1.269625</v>
          </cell>
          <cell r="AY33">
            <v>0.14000000000000001</v>
          </cell>
          <cell r="AZ33">
            <v>0.72</v>
          </cell>
          <cell r="BA33" t="str">
            <v>E9071</v>
          </cell>
          <cell r="BB33" t="str">
            <v>TRANSPORTADOR MANUAL CARRINHO DE MÃO COM CAPACIDADE DE 80 L</v>
          </cell>
          <cell r="BC33">
            <v>1.4096</v>
          </cell>
          <cell r="BJ33" t="str">
            <v/>
          </cell>
          <cell r="BK33" t="str">
            <v/>
          </cell>
          <cell r="BL33">
            <v>0</v>
          </cell>
        </row>
        <row r="34">
          <cell r="H34" t="str">
            <v/>
          </cell>
          <cell r="I34" t="str">
            <v/>
          </cell>
          <cell r="J34">
            <v>0</v>
          </cell>
          <cell r="K34" t="str">
            <v>E9544</v>
          </cell>
          <cell r="L34" t="str">
            <v xml:space="preserve">VASSOURA MECÂNICA REBOCÁVEL COM LARGURA DE 2,44 M  </v>
          </cell>
          <cell r="M34" t="str">
            <v xml:space="preserve">H     </v>
          </cell>
          <cell r="N34">
            <v>121.55</v>
          </cell>
          <cell r="O34" t="str">
            <v xml:space="preserve">            </v>
          </cell>
          <cell r="P34">
            <v>17.64</v>
          </cell>
          <cell r="Q34" t="str">
            <v>E9544</v>
          </cell>
          <cell r="R34" t="str">
            <v>VASSOURA MECÂNICA REBOCÁVEL COM LARGURA DE 2,44 M</v>
          </cell>
          <cell r="S34">
            <v>121.55</v>
          </cell>
          <cell r="Z34" t="str">
            <v/>
          </cell>
          <cell r="AA34" t="str">
            <v/>
          </cell>
          <cell r="AB34">
            <v>0</v>
          </cell>
          <cell r="AC34" t="str">
            <v>IE9723</v>
          </cell>
          <cell r="AD34" t="str">
            <v xml:space="preserve">CONJUNTO BOMBA E MACACO HIDRÁULICO PARA PROTENSÃO COM CAPACIDADE DE 2.500 KN - 7 KW  </v>
          </cell>
          <cell r="AE34" t="str">
            <v xml:space="preserve">H     </v>
          </cell>
          <cell r="AF34">
            <v>40.479999999999997</v>
          </cell>
          <cell r="AG34" t="str">
            <v xml:space="preserve">            </v>
          </cell>
          <cell r="AH34">
            <v>46.28</v>
          </cell>
          <cell r="AI34" t="str">
            <v>IE9723</v>
          </cell>
          <cell r="AJ34" t="str">
            <v>CONJUNTO BOMBA E MACACO HIDRÁULICO PARA PROTENSÃO COM CAPACIDADE DE 2.500 KN - 7 KW</v>
          </cell>
          <cell r="AK34">
            <v>40.479999999999997</v>
          </cell>
          <cell r="AU34" t="str">
            <v>E9521</v>
          </cell>
          <cell r="AV34" t="str">
            <v xml:space="preserve">GRUPO GERADOR - 3,2 KVA  </v>
          </cell>
          <cell r="AW34" t="str">
            <v xml:space="preserve">H     </v>
          </cell>
          <cell r="AX34">
            <v>1.459241</v>
          </cell>
          <cell r="AY34" t="str">
            <v xml:space="preserve">            </v>
          </cell>
          <cell r="AZ34">
            <v>5.01</v>
          </cell>
          <cell r="BA34" t="str">
            <v>E9521</v>
          </cell>
          <cell r="BB34" t="str">
            <v>GRUPO GERADOR - 3,2 KVA</v>
          </cell>
          <cell r="BC34">
            <v>1.4592000000000001</v>
          </cell>
          <cell r="BJ34" t="str">
            <v/>
          </cell>
          <cell r="BK34" t="str">
            <v/>
          </cell>
          <cell r="BL34">
            <v>0</v>
          </cell>
        </row>
        <row r="35">
          <cell r="H35" t="str">
            <v/>
          </cell>
          <cell r="I35" t="str">
            <v/>
          </cell>
          <cell r="J35">
            <v>0</v>
          </cell>
          <cell r="K35" t="str">
            <v>E9156</v>
          </cell>
          <cell r="L35" t="str">
            <v xml:space="preserve">SOPRADOR DE AR COSTAL - 2,6 KW  </v>
          </cell>
          <cell r="M35" t="str">
            <v xml:space="preserve">H     </v>
          </cell>
          <cell r="N35">
            <v>130.75</v>
          </cell>
          <cell r="O35" t="str">
            <v xml:space="preserve">            </v>
          </cell>
          <cell r="P35">
            <v>5.67</v>
          </cell>
          <cell r="Q35" t="str">
            <v>E9156</v>
          </cell>
          <cell r="R35" t="str">
            <v>SOPRADOR DE AR COSTAL - 2,6 KW</v>
          </cell>
          <cell r="S35">
            <v>130.75</v>
          </cell>
          <cell r="Z35" t="str">
            <v/>
          </cell>
          <cell r="AA35" t="str">
            <v/>
          </cell>
          <cell r="AB35">
            <v>0</v>
          </cell>
          <cell r="AC35" t="str">
            <v>IE9144</v>
          </cell>
          <cell r="AD35" t="str">
            <v xml:space="preserve">PÓRTICO METÁLICO ROLANTE COM TALHA COM CAPACIDADE DE 5 T - 10 KW  </v>
          </cell>
          <cell r="AE35" t="str">
            <v xml:space="preserve">H     </v>
          </cell>
          <cell r="AF35">
            <v>27.59</v>
          </cell>
          <cell r="AG35" t="str">
            <v xml:space="preserve">            </v>
          </cell>
          <cell r="AH35">
            <v>54.21</v>
          </cell>
          <cell r="AI35" t="str">
            <v>IE9144</v>
          </cell>
          <cell r="AJ35" t="str">
            <v>PÓRTICO METÁLICO ROLANTE COM TALHA COM CAPACIDADE DE 5 T - 10 KW</v>
          </cell>
          <cell r="AK35">
            <v>27.59</v>
          </cell>
          <cell r="AU35" t="str">
            <v>E9547</v>
          </cell>
          <cell r="AV35" t="str">
            <v xml:space="preserve">MÁQUINA DE SOLDA ELÉTRICA TRANSFORMADORA 250 A - 9,20 KW  </v>
          </cell>
          <cell r="AW35" t="str">
            <v xml:space="preserve">H     </v>
          </cell>
          <cell r="AX35">
            <v>2.5473379999999999</v>
          </cell>
          <cell r="AY35" t="str">
            <v xml:space="preserve">            </v>
          </cell>
          <cell r="AZ35">
            <v>0.33</v>
          </cell>
          <cell r="BA35" t="str">
            <v>E9547</v>
          </cell>
          <cell r="BB35" t="str">
            <v>MÁQUINA DE SOLDA ELÉTRICA TRANSFORMADORA 250 A - 9,20 KW</v>
          </cell>
          <cell r="BC35">
            <v>2.5472999999999999</v>
          </cell>
          <cell r="BJ35" t="str">
            <v/>
          </cell>
          <cell r="BK35" t="str">
            <v/>
          </cell>
          <cell r="BL35">
            <v>0</v>
          </cell>
        </row>
        <row r="36">
          <cell r="H36" t="str">
            <v/>
          </cell>
          <cell r="I36" t="str">
            <v/>
          </cell>
          <cell r="J36">
            <v>0</v>
          </cell>
          <cell r="Q36" t="str">
            <v/>
          </cell>
          <cell r="R36" t="str">
            <v/>
          </cell>
          <cell r="S36">
            <v>0</v>
          </cell>
          <cell r="Z36" t="str">
            <v/>
          </cell>
          <cell r="AA36" t="str">
            <v/>
          </cell>
          <cell r="AB36">
            <v>0</v>
          </cell>
          <cell r="AC36" t="str">
            <v>IE9763</v>
          </cell>
          <cell r="AD36" t="str">
            <v xml:space="preserve">GRUPO GERADOR - 40 KVA  </v>
          </cell>
          <cell r="AE36" t="str">
            <v xml:space="preserve">H     </v>
          </cell>
          <cell r="AF36">
            <v>27.59</v>
          </cell>
          <cell r="AG36" t="str">
            <v xml:space="preserve">            </v>
          </cell>
          <cell r="AH36">
            <v>45.29</v>
          </cell>
          <cell r="AI36" t="str">
            <v>IE9763</v>
          </cell>
          <cell r="AJ36" t="str">
            <v>GRUPO GERADOR - 40 KVA</v>
          </cell>
          <cell r="AK36">
            <v>27.59</v>
          </cell>
          <cell r="AU36" t="str">
            <v>E9643</v>
          </cell>
          <cell r="AV36" t="str">
            <v xml:space="preserve">EQUIPAMENTO PARA PINTURA A AR COMPRIMIDO DE PISTOLA COM CANECA COM CAPACIDADE DE 1.000 ML E COMPRESSOR DE 1,50 KW  </v>
          </cell>
          <cell r="AW36" t="str">
            <v xml:space="preserve">H     </v>
          </cell>
          <cell r="AX36">
            <v>1.459241</v>
          </cell>
          <cell r="AY36" t="str">
            <v xml:space="preserve">            </v>
          </cell>
          <cell r="AZ36">
            <v>0.45</v>
          </cell>
          <cell r="BA36" t="str">
            <v>E9643</v>
          </cell>
          <cell r="BB36" t="str">
            <v>EQUIPAMENTO PARA PINTURA A AR COMPRIMIDO DE PISTOLA COM CANECA COM CAPACIDADE DE 1.000 ML E COMPRESSOR DE 1,50 KW</v>
          </cell>
          <cell r="BC36">
            <v>1.4592000000000001</v>
          </cell>
        </row>
        <row r="37">
          <cell r="H37" t="str">
            <v/>
          </cell>
          <cell r="I37" t="str">
            <v/>
          </cell>
          <cell r="J37">
            <v>0</v>
          </cell>
          <cell r="Q37" t="str">
            <v/>
          </cell>
          <cell r="R37" t="str">
            <v/>
          </cell>
          <cell r="S37">
            <v>0</v>
          </cell>
          <cell r="Z37" t="str">
            <v/>
          </cell>
          <cell r="AA37" t="str">
            <v/>
          </cell>
          <cell r="AB37">
            <v>0</v>
          </cell>
          <cell r="AC37" t="str">
            <v>IE9028</v>
          </cell>
          <cell r="AD37" t="str">
            <v xml:space="preserve">BOMBA DE ALTA PRESSÃO PARA HIDROJATEAMENTO COM CAPACIDADE DE 18 MPA - 5,20 KW  </v>
          </cell>
          <cell r="AE37" t="str">
            <v xml:space="preserve">H     </v>
          </cell>
          <cell r="AF37">
            <v>25.83</v>
          </cell>
          <cell r="AG37" t="str">
            <v xml:space="preserve">            </v>
          </cell>
          <cell r="AH37">
            <v>39.35</v>
          </cell>
          <cell r="AI37" t="str">
            <v>IE9028</v>
          </cell>
          <cell r="AJ37" t="str">
            <v>BOMBA DE ALTA PRESSÃO PARA HIDROJATEAMENTO COM CAPACIDADE DE 18 MPA - 5,20 KW</v>
          </cell>
          <cell r="AK37">
            <v>25.83</v>
          </cell>
          <cell r="AU37" t="str">
            <v>E9717</v>
          </cell>
          <cell r="AV37" t="str">
            <v xml:space="preserve">MÁQUINA POLICORTE - 2,20 KW  </v>
          </cell>
          <cell r="AW37" t="str">
            <v xml:space="preserve">H     </v>
          </cell>
          <cell r="AX37">
            <v>0.56618999999999997</v>
          </cell>
          <cell r="AY37">
            <v>0.78</v>
          </cell>
          <cell r="AZ37">
            <v>0.18</v>
          </cell>
          <cell r="BA37" t="str">
            <v>E9717</v>
          </cell>
          <cell r="BB37" t="str">
            <v>MÁQUINA POLICORTE - 2,20 KW</v>
          </cell>
          <cell r="BC37">
            <v>1.3462000000000001</v>
          </cell>
        </row>
        <row r="38">
          <cell r="H38" t="str">
            <v/>
          </cell>
          <cell r="I38" t="str">
            <v/>
          </cell>
          <cell r="J38">
            <v>0</v>
          </cell>
          <cell r="Q38" t="str">
            <v/>
          </cell>
          <cell r="R38" t="str">
            <v/>
          </cell>
          <cell r="S38">
            <v>0</v>
          </cell>
          <cell r="Z38" t="str">
            <v/>
          </cell>
          <cell r="AA38" t="str">
            <v/>
          </cell>
          <cell r="AB38">
            <v>0</v>
          </cell>
          <cell r="AC38" t="str">
            <v>IE9010</v>
          </cell>
          <cell r="AD38" t="str">
            <v xml:space="preserve">BALANÇA PLATAFORMA DIGITAL À BATERIA, COM MESA DE 75 X 75 CM E CAPACIDADE DE 500 KG  </v>
          </cell>
          <cell r="AE38" t="str">
            <v xml:space="preserve">H     </v>
          </cell>
          <cell r="AF38">
            <v>757.89</v>
          </cell>
          <cell r="AG38" t="str">
            <v xml:space="preserve">            </v>
          </cell>
          <cell r="AH38">
            <v>1.25</v>
          </cell>
          <cell r="AI38" t="str">
            <v>IE9010</v>
          </cell>
          <cell r="AJ38" t="str">
            <v>BALANÇA PLATAFORMA DIGITAL À BATERIA, COM MESA DE 75 X 75 CM E CAPACIDADE DE 500 KG</v>
          </cell>
          <cell r="AK38">
            <v>757.89</v>
          </cell>
          <cell r="BA38" t="str">
            <v/>
          </cell>
          <cell r="BB38" t="str">
            <v/>
          </cell>
          <cell r="BC38">
            <v>0</v>
          </cell>
        </row>
        <row r="39">
          <cell r="H39" t="str">
            <v/>
          </cell>
          <cell r="I39" t="str">
            <v/>
          </cell>
          <cell r="J39">
            <v>0</v>
          </cell>
          <cell r="Q39" t="str">
            <v/>
          </cell>
          <cell r="R39" t="str">
            <v/>
          </cell>
          <cell r="S39">
            <v>0</v>
          </cell>
          <cell r="Z39" t="str">
            <v/>
          </cell>
          <cell r="AA39" t="str">
            <v/>
          </cell>
          <cell r="AB39">
            <v>0</v>
          </cell>
          <cell r="AC39" t="str">
            <v>IE9750</v>
          </cell>
          <cell r="AD39" t="str">
            <v xml:space="preserve">BOMBA DE INJEÇÃO DE ARGAMASSA COM CAPACIDADE DE 50 L/MIN  </v>
          </cell>
          <cell r="AE39" t="str">
            <v xml:space="preserve">H     </v>
          </cell>
          <cell r="AF39">
            <v>84.82</v>
          </cell>
          <cell r="AG39" t="str">
            <v xml:space="preserve">            </v>
          </cell>
          <cell r="AH39">
            <v>9.4700000000000006</v>
          </cell>
          <cell r="AI39" t="str">
            <v>IE9750</v>
          </cell>
          <cell r="AJ39" t="str">
            <v>BOMBA DE INJEÇÃO DE ARGAMASSA COM CAPACIDADE DE 50 L/MIN</v>
          </cell>
          <cell r="AK39">
            <v>84.82</v>
          </cell>
          <cell r="BA39" t="str">
            <v/>
          </cell>
          <cell r="BB39" t="str">
            <v/>
          </cell>
          <cell r="BC39">
            <v>0</v>
          </cell>
        </row>
        <row r="40">
          <cell r="H40" t="str">
            <v/>
          </cell>
          <cell r="I40" t="str">
            <v/>
          </cell>
          <cell r="J40">
            <v>0</v>
          </cell>
          <cell r="Q40" t="str">
            <v/>
          </cell>
          <cell r="R40" t="str">
            <v/>
          </cell>
          <cell r="S40">
            <v>0</v>
          </cell>
          <cell r="Z40" t="str">
            <v/>
          </cell>
          <cell r="AA40" t="str">
            <v/>
          </cell>
          <cell r="AB40">
            <v>0</v>
          </cell>
          <cell r="AC40" t="str">
            <v>IE9675</v>
          </cell>
          <cell r="AD40" t="str">
            <v xml:space="preserve">MARTELETE PERFURADOR/ROMPEDOR ELÉTRICO - 1,50 KW  </v>
          </cell>
          <cell r="AE40" t="str">
            <v xml:space="preserve">H     </v>
          </cell>
          <cell r="AF40">
            <v>322.89999999999998</v>
          </cell>
          <cell r="AG40" t="str">
            <v xml:space="preserve">            </v>
          </cell>
          <cell r="AH40">
            <v>2.19</v>
          </cell>
          <cell r="AI40" t="str">
            <v>IE9675</v>
          </cell>
          <cell r="AJ40" t="str">
            <v>MARTELETE PERFURADOR/ROMPEDOR ELÉTRICO - 1,50 KW</v>
          </cell>
          <cell r="AK40">
            <v>322.89999999999998</v>
          </cell>
          <cell r="BA40" t="str">
            <v/>
          </cell>
          <cell r="BB40" t="str">
            <v/>
          </cell>
          <cell r="BC40">
            <v>0</v>
          </cell>
        </row>
        <row r="41">
          <cell r="H41" t="str">
            <v/>
          </cell>
          <cell r="I41" t="str">
            <v/>
          </cell>
          <cell r="J41">
            <v>0</v>
          </cell>
          <cell r="Q41" t="str">
            <v>SE ULTRAPASSAR, REVER FÓRMULAS</v>
          </cell>
          <cell r="Z41" t="str">
            <v/>
          </cell>
          <cell r="AA41" t="str">
            <v/>
          </cell>
          <cell r="AB41">
            <v>0</v>
          </cell>
          <cell r="AC41" t="str">
            <v>IE9753</v>
          </cell>
          <cell r="AD41" t="str">
            <v xml:space="preserve">GRUPO GERADOR - 23 KVA  </v>
          </cell>
          <cell r="AE41" t="str">
            <v xml:space="preserve">H     </v>
          </cell>
          <cell r="AF41">
            <v>18.68</v>
          </cell>
          <cell r="AG41" t="str">
            <v xml:space="preserve">            </v>
          </cell>
          <cell r="AH41">
            <v>29.9</v>
          </cell>
          <cell r="AI41" t="str">
            <v>IE9753</v>
          </cell>
          <cell r="AJ41" t="str">
            <v>GRUPO GERADOR - 23 KVA</v>
          </cell>
          <cell r="AK41">
            <v>18.68</v>
          </cell>
          <cell r="BA41" t="str">
            <v/>
          </cell>
          <cell r="BB41" t="str">
            <v/>
          </cell>
          <cell r="BC41">
            <v>0</v>
          </cell>
        </row>
        <row r="42">
          <cell r="H42" t="str">
            <v/>
          </cell>
          <cell r="I42" t="str">
            <v/>
          </cell>
          <cell r="J42">
            <v>0</v>
          </cell>
          <cell r="Z42" t="str">
            <v/>
          </cell>
          <cell r="AA42" t="str">
            <v/>
          </cell>
          <cell r="AB42">
            <v>0</v>
          </cell>
          <cell r="AC42" t="str">
            <v>IE9621</v>
          </cell>
          <cell r="AD42" t="str">
            <v xml:space="preserve">BOMBA DE INJEÇÃO DE ARGAMASSA E NATA COM CAPACIDADE DE 1,08 M³/H (18 L/MIN) E MISTURADOR COM TAMBOR DE 0,100 M³ - 6,20 KW  </v>
          </cell>
          <cell r="AE42" t="str">
            <v xml:space="preserve">H     </v>
          </cell>
          <cell r="AF42">
            <v>12.57</v>
          </cell>
          <cell r="AG42" t="str">
            <v xml:space="preserve">            </v>
          </cell>
          <cell r="AH42">
            <v>38.85</v>
          </cell>
          <cell r="AI42" t="str">
            <v>IE9621</v>
          </cell>
          <cell r="AJ42" t="str">
            <v>BOMBA DE INJEÇÃO DE ARGAMASSA E NATA COM CAPACIDADE DE 1,08 M³/H (18 L/MIN) E MISTURADOR COM TAMBOR DE 0,100 M³ - 6,20 KW</v>
          </cell>
          <cell r="AK42">
            <v>12.57</v>
          </cell>
          <cell r="BA42" t="str">
            <v/>
          </cell>
          <cell r="BB42" t="str">
            <v/>
          </cell>
          <cell r="BC42">
            <v>0</v>
          </cell>
        </row>
        <row r="43">
          <cell r="H43" t="str">
            <v/>
          </cell>
          <cell r="I43" t="str">
            <v/>
          </cell>
          <cell r="J43">
            <v>0</v>
          </cell>
          <cell r="Z43" t="str">
            <v/>
          </cell>
          <cell r="AA43" t="str">
            <v/>
          </cell>
          <cell r="AB43">
            <v>0</v>
          </cell>
          <cell r="AC43" t="str">
            <v>IE9024</v>
          </cell>
          <cell r="AD43" t="str">
            <v xml:space="preserve">MISTURADOR DE NATA CIMENTO - 1,50 KW  </v>
          </cell>
          <cell r="AE43" t="str">
            <v xml:space="preserve">H     </v>
          </cell>
          <cell r="AF43">
            <v>14.97</v>
          </cell>
          <cell r="AG43" t="str">
            <v xml:space="preserve">            </v>
          </cell>
          <cell r="AH43">
            <v>30.29</v>
          </cell>
          <cell r="AI43" t="str">
            <v>IE9024</v>
          </cell>
          <cell r="AJ43" t="str">
            <v>MISTURADOR DE NATA CIMENTO - 1,50 KW</v>
          </cell>
          <cell r="AK43">
            <v>14.97</v>
          </cell>
          <cell r="BA43" t="str">
            <v/>
          </cell>
          <cell r="BB43" t="str">
            <v/>
          </cell>
          <cell r="BC43">
            <v>0</v>
          </cell>
        </row>
        <row r="44">
          <cell r="H44" t="str">
            <v/>
          </cell>
          <cell r="I44" t="str">
            <v/>
          </cell>
          <cell r="J44">
            <v>0</v>
          </cell>
          <cell r="Z44" t="str">
            <v/>
          </cell>
          <cell r="AA44" t="str">
            <v/>
          </cell>
          <cell r="AB44">
            <v>0</v>
          </cell>
          <cell r="AC44" t="str">
            <v>IE9687</v>
          </cell>
          <cell r="AD44" t="str">
            <v xml:space="preserve">CAMINHÃO CARROCERIA COM CAPACIDADE DE 5 T - 120 KW  </v>
          </cell>
          <cell r="AE44" t="str">
            <v xml:space="preserve">H     </v>
          </cell>
          <cell r="AF44">
            <v>0.35</v>
          </cell>
          <cell r="AG44">
            <v>0.81</v>
          </cell>
          <cell r="AH44">
            <v>174.39</v>
          </cell>
          <cell r="AI44" t="str">
            <v>IE9687</v>
          </cell>
          <cell r="AJ44" t="str">
            <v>CAMINHÃO CARROCERIA COM CAPACIDADE DE 5 T - 120 KW</v>
          </cell>
          <cell r="AK44">
            <v>1.1599999999999999</v>
          </cell>
          <cell r="BA44" t="str">
            <v/>
          </cell>
          <cell r="BB44" t="str">
            <v/>
          </cell>
          <cell r="BC44">
            <v>0</v>
          </cell>
        </row>
        <row r="45">
          <cell r="H45" t="str">
            <v/>
          </cell>
          <cell r="I45" t="str">
            <v/>
          </cell>
          <cell r="J45">
            <v>0</v>
          </cell>
          <cell r="Z45" t="str">
            <v/>
          </cell>
          <cell r="AA45" t="str">
            <v/>
          </cell>
          <cell r="AB45">
            <v>0</v>
          </cell>
          <cell r="AC45" t="str">
            <v>IE9026</v>
          </cell>
          <cell r="AD45" t="str">
            <v xml:space="preserve">BOMBA PARA INJEÇÃO DE NATA DE CIMENTO COM CAPACIDADE DE 2 MPA - 2,20 KW  </v>
          </cell>
          <cell r="AE45" t="str">
            <v xml:space="preserve">H     </v>
          </cell>
          <cell r="AF45">
            <v>14.97</v>
          </cell>
          <cell r="AG45" t="str">
            <v xml:space="preserve">            </v>
          </cell>
          <cell r="AH45">
            <v>7.09</v>
          </cell>
          <cell r="AI45" t="str">
            <v>IE9026</v>
          </cell>
          <cell r="AJ45" t="str">
            <v>BOMBA PARA INJEÇÃO DE NATA DE CIMENTO COM CAPACIDADE DE 2 MPA - 2,20 KW</v>
          </cell>
          <cell r="AK45">
            <v>14.97</v>
          </cell>
          <cell r="BA45" t="str">
            <v/>
          </cell>
          <cell r="BB45" t="str">
            <v/>
          </cell>
          <cell r="BC45">
            <v>0</v>
          </cell>
        </row>
        <row r="46">
          <cell r="H46" t="str">
            <v/>
          </cell>
          <cell r="I46" t="str">
            <v/>
          </cell>
          <cell r="J46">
            <v>0</v>
          </cell>
          <cell r="Z46" t="str">
            <v/>
          </cell>
          <cell r="AA46" t="str">
            <v/>
          </cell>
          <cell r="AB46">
            <v>0</v>
          </cell>
          <cell r="AC46" t="str">
            <v>IE9719</v>
          </cell>
          <cell r="AD46" t="str">
            <v xml:space="preserve">TALHA MANUAL COM CAPACIDADE DE 3 T  </v>
          </cell>
          <cell r="AE46" t="str">
            <v xml:space="preserve">H     </v>
          </cell>
          <cell r="AF46">
            <v>40.479999999999997</v>
          </cell>
          <cell r="AG46" t="str">
            <v xml:space="preserve">            </v>
          </cell>
          <cell r="AH46">
            <v>1.38</v>
          </cell>
          <cell r="AI46" t="str">
            <v>IE9719</v>
          </cell>
          <cell r="AJ46" t="str">
            <v>TALHA MANUAL COM CAPACIDADE DE 3 T</v>
          </cell>
          <cell r="AK46">
            <v>40.479999999999997</v>
          </cell>
          <cell r="BA46" t="str">
            <v/>
          </cell>
          <cell r="BB46" t="str">
            <v/>
          </cell>
          <cell r="BC46">
            <v>0</v>
          </cell>
        </row>
        <row r="47">
          <cell r="H47" t="str">
            <v/>
          </cell>
          <cell r="I47" t="str">
            <v/>
          </cell>
          <cell r="J47">
            <v>0</v>
          </cell>
          <cell r="Z47" t="str">
            <v/>
          </cell>
          <cell r="AA47" t="str">
            <v/>
          </cell>
          <cell r="AB47">
            <v>0</v>
          </cell>
          <cell r="AC47" t="str">
            <v>IE9788</v>
          </cell>
          <cell r="AD47" t="str">
            <v xml:space="preserve">MISTURADOR DE ARGAMASSA COM CAPACIDADE DE 0,250 M³ - 3,70 KW  </v>
          </cell>
          <cell r="AE47" t="str">
            <v xml:space="preserve">H     </v>
          </cell>
          <cell r="AF47">
            <v>0.13</v>
          </cell>
          <cell r="AG47" t="str">
            <v xml:space="preserve">            </v>
          </cell>
          <cell r="AH47">
            <v>39.5</v>
          </cell>
          <cell r="AI47" t="str">
            <v>IE9788</v>
          </cell>
          <cell r="AJ47" t="str">
            <v>MISTURADOR DE ARGAMASSA COM CAPACIDADE DE 0,250 M³ - 3,70 KW</v>
          </cell>
          <cell r="AK47">
            <v>0.13</v>
          </cell>
          <cell r="BA47" t="str">
            <v/>
          </cell>
          <cell r="BB47" t="str">
            <v/>
          </cell>
          <cell r="BC47">
            <v>0</v>
          </cell>
        </row>
        <row r="48">
          <cell r="H48" t="str">
            <v/>
          </cell>
          <cell r="I48" t="str">
            <v/>
          </cell>
          <cell r="J48">
            <v>0</v>
          </cell>
          <cell r="Z48" t="str">
            <v/>
          </cell>
          <cell r="AA48" t="str">
            <v/>
          </cell>
          <cell r="AB48">
            <v>0</v>
          </cell>
          <cell r="AC48" t="str">
            <v>IE9547</v>
          </cell>
          <cell r="AD48" t="str">
            <v xml:space="preserve">MÁQUINA DE SOLDA ELÉTRICA TRANSFORMADORA 250 A - 9,20 KW  </v>
          </cell>
          <cell r="AE48" t="str">
            <v xml:space="preserve">H     </v>
          </cell>
          <cell r="AF48">
            <v>18.68</v>
          </cell>
          <cell r="AG48" t="str">
            <v xml:space="preserve">            </v>
          </cell>
          <cell r="AH48">
            <v>0.33</v>
          </cell>
          <cell r="AI48" t="str">
            <v>IE9547</v>
          </cell>
          <cell r="AJ48" t="str">
            <v>MÁQUINA DE SOLDA ELÉTRICA TRANSFORMADORA 250 A - 9,20 KW</v>
          </cell>
          <cell r="AK48">
            <v>18.68</v>
          </cell>
          <cell r="BA48" t="str">
            <v/>
          </cell>
          <cell r="BB48" t="str">
            <v/>
          </cell>
          <cell r="BC48">
            <v>0</v>
          </cell>
        </row>
        <row r="49">
          <cell r="H49" t="str">
            <v/>
          </cell>
          <cell r="I49" t="str">
            <v/>
          </cell>
          <cell r="J49">
            <v>0</v>
          </cell>
          <cell r="Z49" t="str">
            <v/>
          </cell>
          <cell r="AA49" t="str">
            <v/>
          </cell>
          <cell r="AB49">
            <v>0</v>
          </cell>
          <cell r="AC49" t="str">
            <v>IE9662</v>
          </cell>
          <cell r="AD49" t="str">
            <v xml:space="preserve">EQUIPAMENTO PARA SOLDA E CORTE COM OXIACETILENO  </v>
          </cell>
          <cell r="AE49" t="str">
            <v xml:space="preserve">H     </v>
          </cell>
          <cell r="AF49">
            <v>1.65</v>
          </cell>
          <cell r="AG49" t="str">
            <v xml:space="preserve">            </v>
          </cell>
          <cell r="AH49">
            <v>0.89</v>
          </cell>
          <cell r="AI49" t="str">
            <v>IE9662</v>
          </cell>
          <cell r="AJ49" t="str">
            <v>EQUIPAMENTO PARA SOLDA E CORTE COM OXIACETILENO</v>
          </cell>
          <cell r="AK49">
            <v>1.65</v>
          </cell>
          <cell r="BA49" t="str">
            <v/>
          </cell>
          <cell r="BB49" t="str">
            <v/>
          </cell>
          <cell r="BC49">
            <v>0</v>
          </cell>
        </row>
        <row r="50">
          <cell r="H50" t="str">
            <v/>
          </cell>
          <cell r="I50" t="str">
            <v/>
          </cell>
          <cell r="J50">
            <v>0</v>
          </cell>
          <cell r="Z50" t="str">
            <v/>
          </cell>
          <cell r="AA50" t="str">
            <v/>
          </cell>
          <cell r="AB50">
            <v>0</v>
          </cell>
          <cell r="AC50" t="str">
            <v>IE9717</v>
          </cell>
          <cell r="AD50" t="str">
            <v xml:space="preserve">MÁQUINA POLICORTE - 2,20 KW  </v>
          </cell>
          <cell r="AE50" t="str">
            <v xml:space="preserve">H     </v>
          </cell>
          <cell r="AF50">
            <v>19.88</v>
          </cell>
          <cell r="AG50">
            <v>5.64</v>
          </cell>
          <cell r="AH50">
            <v>0.18</v>
          </cell>
          <cell r="AI50" t="str">
            <v>IE9717</v>
          </cell>
          <cell r="AJ50" t="str">
            <v>MÁQUINA POLICORTE - 2,20 KW</v>
          </cell>
          <cell r="AK50">
            <v>25.52</v>
          </cell>
          <cell r="BA50" t="str">
            <v/>
          </cell>
          <cell r="BB50" t="str">
            <v/>
          </cell>
          <cell r="BC50">
            <v>0</v>
          </cell>
        </row>
        <row r="51">
          <cell r="H51" t="str">
            <v/>
          </cell>
          <cell r="I51" t="str">
            <v/>
          </cell>
          <cell r="J51">
            <v>0</v>
          </cell>
          <cell r="Z51" t="str">
            <v/>
          </cell>
          <cell r="AA51" t="str">
            <v/>
          </cell>
          <cell r="AB51">
            <v>0</v>
          </cell>
          <cell r="AI51" t="str">
            <v/>
          </cell>
          <cell r="AJ51" t="str">
            <v/>
          </cell>
          <cell r="AK51">
            <v>0</v>
          </cell>
          <cell r="BA51" t="str">
            <v/>
          </cell>
          <cell r="BB51" t="str">
            <v/>
          </cell>
          <cell r="BC51">
            <v>0</v>
          </cell>
        </row>
        <row r="52">
          <cell r="H52" t="str">
            <v/>
          </cell>
          <cell r="I52" t="str">
            <v/>
          </cell>
          <cell r="J52">
            <v>0</v>
          </cell>
          <cell r="Z52" t="str">
            <v/>
          </cell>
          <cell r="AA52" t="str">
            <v/>
          </cell>
          <cell r="AB52">
            <v>0</v>
          </cell>
          <cell r="AI52" t="str">
            <v/>
          </cell>
          <cell r="AJ52" t="str">
            <v/>
          </cell>
          <cell r="AK52">
            <v>0</v>
          </cell>
        </row>
        <row r="53">
          <cell r="H53" t="str">
            <v/>
          </cell>
          <cell r="I53" t="str">
            <v/>
          </cell>
          <cell r="J53">
            <v>0</v>
          </cell>
          <cell r="Z53" t="str">
            <v/>
          </cell>
          <cell r="AA53" t="str">
            <v/>
          </cell>
          <cell r="AB53">
            <v>0</v>
          </cell>
          <cell r="AI53" t="str">
            <v/>
          </cell>
          <cell r="AJ53" t="str">
            <v/>
          </cell>
          <cell r="AK53">
            <v>0</v>
          </cell>
        </row>
        <row r="54">
          <cell r="H54" t="str">
            <v/>
          </cell>
          <cell r="I54" t="str">
            <v/>
          </cell>
          <cell r="J54">
            <v>0</v>
          </cell>
          <cell r="Z54" t="str">
            <v/>
          </cell>
          <cell r="AA54" t="str">
            <v/>
          </cell>
          <cell r="AB54">
            <v>0</v>
          </cell>
          <cell r="AI54" t="str">
            <v/>
          </cell>
          <cell r="AJ54" t="str">
            <v/>
          </cell>
          <cell r="AK54">
            <v>0</v>
          </cell>
        </row>
        <row r="55">
          <cell r="H55" t="str">
            <v>SE ULTRAPASSAR, REVER FÓRMULAS</v>
          </cell>
          <cell r="Z55" t="str">
            <v/>
          </cell>
          <cell r="AA55" t="str">
            <v/>
          </cell>
          <cell r="AB55">
            <v>0</v>
          </cell>
          <cell r="AI55" t="str">
            <v/>
          </cell>
          <cell r="AJ55" t="str">
            <v/>
          </cell>
          <cell r="AK55">
            <v>0</v>
          </cell>
        </row>
        <row r="56">
          <cell r="Z56" t="str">
            <v/>
          </cell>
          <cell r="AA56" t="str">
            <v/>
          </cell>
          <cell r="AB56">
            <v>0</v>
          </cell>
          <cell r="AI56" t="str">
            <v/>
          </cell>
          <cell r="AJ56" t="str">
            <v/>
          </cell>
          <cell r="AK56">
            <v>0</v>
          </cell>
        </row>
        <row r="57">
          <cell r="Z57" t="str">
            <v/>
          </cell>
          <cell r="AA57" t="str">
            <v/>
          </cell>
          <cell r="AB57">
            <v>0</v>
          </cell>
          <cell r="AI57" t="str">
            <v/>
          </cell>
          <cell r="AJ57" t="str">
            <v/>
          </cell>
          <cell r="AK57">
            <v>0</v>
          </cell>
        </row>
        <row r="58">
          <cell r="Z58" t="str">
            <v/>
          </cell>
          <cell r="AA58" t="str">
            <v/>
          </cell>
          <cell r="AB58">
            <v>0</v>
          </cell>
          <cell r="AI58" t="str">
            <v/>
          </cell>
          <cell r="AJ58" t="str">
            <v/>
          </cell>
          <cell r="AK58">
            <v>0</v>
          </cell>
        </row>
        <row r="59">
          <cell r="Z59" t="str">
            <v/>
          </cell>
          <cell r="AA59" t="str">
            <v/>
          </cell>
          <cell r="AB59">
            <v>0</v>
          </cell>
          <cell r="AI59" t="str">
            <v/>
          </cell>
          <cell r="AJ59" t="str">
            <v/>
          </cell>
          <cell r="AK59">
            <v>0</v>
          </cell>
        </row>
        <row r="60">
          <cell r="Z60" t="str">
            <v/>
          </cell>
          <cell r="AA60" t="str">
            <v/>
          </cell>
          <cell r="AB60">
            <v>0</v>
          </cell>
          <cell r="AI60" t="str">
            <v/>
          </cell>
          <cell r="AJ60" t="str">
            <v/>
          </cell>
          <cell r="AK60">
            <v>0</v>
          </cell>
        </row>
        <row r="61">
          <cell r="Z61" t="str">
            <v/>
          </cell>
          <cell r="AA61" t="str">
            <v/>
          </cell>
          <cell r="AB61">
            <v>0</v>
          </cell>
          <cell r="AI61" t="str">
            <v/>
          </cell>
          <cell r="AJ61" t="str">
            <v/>
          </cell>
          <cell r="AK61">
            <v>0</v>
          </cell>
        </row>
        <row r="62">
          <cell r="Z62" t="str">
            <v/>
          </cell>
          <cell r="AA62" t="str">
            <v/>
          </cell>
          <cell r="AB62">
            <v>0</v>
          </cell>
          <cell r="AI62" t="str">
            <v/>
          </cell>
          <cell r="AJ62" t="str">
            <v/>
          </cell>
          <cell r="AK62">
            <v>0</v>
          </cell>
        </row>
        <row r="63">
          <cell r="Z63" t="str">
            <v/>
          </cell>
          <cell r="AA63" t="str">
            <v/>
          </cell>
          <cell r="AB63">
            <v>0</v>
          </cell>
          <cell r="AI63" t="str">
            <v/>
          </cell>
          <cell r="AJ63" t="str">
            <v/>
          </cell>
          <cell r="AK63">
            <v>0</v>
          </cell>
        </row>
        <row r="64">
          <cell r="Z64" t="str">
            <v/>
          </cell>
          <cell r="AA64" t="str">
            <v/>
          </cell>
          <cell r="AB64">
            <v>0</v>
          </cell>
          <cell r="AI64" t="str">
            <v/>
          </cell>
          <cell r="AJ64" t="str">
            <v/>
          </cell>
          <cell r="AK64">
            <v>0</v>
          </cell>
        </row>
        <row r="65">
          <cell r="Z65" t="str">
            <v/>
          </cell>
          <cell r="AA65" t="str">
            <v/>
          </cell>
          <cell r="AB65">
            <v>0</v>
          </cell>
          <cell r="AI65" t="str">
            <v/>
          </cell>
          <cell r="AJ65" t="str">
            <v/>
          </cell>
          <cell r="AK65">
            <v>0</v>
          </cell>
        </row>
        <row r="66">
          <cell r="Z66" t="str">
            <v/>
          </cell>
          <cell r="AA66" t="str">
            <v/>
          </cell>
        </row>
        <row r="67">
          <cell r="Z67" t="str">
            <v/>
          </cell>
          <cell r="AA67" t="str">
            <v/>
          </cell>
        </row>
        <row r="68">
          <cell r="Z68" t="str">
            <v/>
          </cell>
          <cell r="AA68" t="str">
            <v/>
          </cell>
        </row>
        <row r="69">
          <cell r="Z69" t="str">
            <v/>
          </cell>
          <cell r="AA69" t="str">
            <v/>
          </cell>
        </row>
        <row r="70">
          <cell r="Z70" t="str">
            <v/>
          </cell>
          <cell r="AA70" t="str">
            <v/>
          </cell>
        </row>
        <row r="71">
          <cell r="Z71" t="str">
            <v/>
          </cell>
          <cell r="AA71" t="str">
            <v/>
          </cell>
        </row>
        <row r="72">
          <cell r="Z72" t="str">
            <v/>
          </cell>
          <cell r="AA72" t="str">
            <v/>
          </cell>
        </row>
        <row r="73">
          <cell r="Z73" t="str">
            <v/>
          </cell>
          <cell r="AA73" t="str">
            <v/>
          </cell>
        </row>
        <row r="74">
          <cell r="Z74" t="str">
            <v/>
          </cell>
          <cell r="AA74" t="str">
            <v/>
          </cell>
        </row>
        <row r="75">
          <cell r="Z75" t="str">
            <v/>
          </cell>
          <cell r="AA75" t="str">
            <v/>
          </cell>
        </row>
        <row r="76">
          <cell r="Z76" t="str">
            <v/>
          </cell>
          <cell r="AA76" t="str">
            <v/>
          </cell>
        </row>
        <row r="77">
          <cell r="Z77" t="str">
            <v/>
          </cell>
          <cell r="AA77" t="str">
            <v/>
          </cell>
        </row>
        <row r="78">
          <cell r="Z78" t="str">
            <v/>
          </cell>
          <cell r="AA78" t="str">
            <v/>
          </cell>
        </row>
        <row r="79">
          <cell r="Z79" t="str">
            <v/>
          </cell>
          <cell r="AA79" t="str">
            <v/>
          </cell>
        </row>
        <row r="80">
          <cell r="Z80" t="str">
            <v/>
          </cell>
          <cell r="AA80" t="str">
            <v/>
          </cell>
        </row>
        <row r="81">
          <cell r="Z81" t="str">
            <v/>
          </cell>
          <cell r="AA81" t="str">
            <v/>
          </cell>
        </row>
        <row r="82">
          <cell r="Z82" t="str">
            <v/>
          </cell>
          <cell r="AA82" t="str">
            <v/>
          </cell>
        </row>
        <row r="83">
          <cell r="Z83" t="str">
            <v/>
          </cell>
          <cell r="AA83" t="str">
            <v/>
          </cell>
        </row>
        <row r="84">
          <cell r="Z84" t="str">
            <v/>
          </cell>
          <cell r="AA84" t="str">
            <v/>
          </cell>
        </row>
        <row r="85">
          <cell r="Z85" t="str">
            <v/>
          </cell>
          <cell r="AA85" t="str">
            <v/>
          </cell>
        </row>
        <row r="86">
          <cell r="Z86" t="str">
            <v/>
          </cell>
          <cell r="AA86" t="str">
            <v/>
          </cell>
        </row>
        <row r="87">
          <cell r="Z87" t="str">
            <v/>
          </cell>
          <cell r="AA87" t="str">
            <v/>
          </cell>
        </row>
        <row r="88">
          <cell r="Z88" t="str">
            <v/>
          </cell>
          <cell r="AA88" t="str">
            <v/>
          </cell>
        </row>
        <row r="89">
          <cell r="Z89" t="str">
            <v/>
          </cell>
          <cell r="AA89" t="str">
            <v/>
          </cell>
        </row>
        <row r="90">
          <cell r="Z90" t="str">
            <v/>
          </cell>
          <cell r="AA90" t="str">
            <v/>
          </cell>
        </row>
        <row r="91">
          <cell r="Z91" t="str">
            <v/>
          </cell>
          <cell r="AA91" t="str">
            <v/>
          </cell>
        </row>
        <row r="92">
          <cell r="Z92" t="str">
            <v/>
          </cell>
          <cell r="AA92" t="str">
            <v/>
          </cell>
        </row>
        <row r="93">
          <cell r="Z93" t="str">
            <v/>
          </cell>
          <cell r="AA93" t="str">
            <v/>
          </cell>
        </row>
        <row r="94">
          <cell r="Z94" t="str">
            <v/>
          </cell>
          <cell r="AA94" t="str">
            <v/>
          </cell>
        </row>
        <row r="95">
          <cell r="Z95" t="str">
            <v/>
          </cell>
          <cell r="AA95" t="str">
            <v/>
          </cell>
        </row>
        <row r="96">
          <cell r="Z96" t="str">
            <v/>
          </cell>
          <cell r="AA96" t="str">
            <v/>
          </cell>
        </row>
        <row r="97">
          <cell r="Z97" t="str">
            <v/>
          </cell>
          <cell r="AA97" t="str">
            <v/>
          </cell>
        </row>
        <row r="98">
          <cell r="Z98" t="str">
            <v/>
          </cell>
          <cell r="AA98" t="str">
            <v/>
          </cell>
        </row>
        <row r="99">
          <cell r="Z99" t="str">
            <v/>
          </cell>
          <cell r="AA99" t="str">
            <v/>
          </cell>
        </row>
        <row r="100">
          <cell r="Z100" t="str">
            <v/>
          </cell>
          <cell r="AA100" t="str">
            <v/>
          </cell>
        </row>
        <row r="101">
          <cell r="Z101" t="str">
            <v/>
          </cell>
          <cell r="AA101" t="str">
            <v/>
          </cell>
        </row>
        <row r="102">
          <cell r="Z102" t="str">
            <v/>
          </cell>
          <cell r="AA102" t="str">
            <v/>
          </cell>
        </row>
        <row r="103">
          <cell r="Z103" t="str">
            <v/>
          </cell>
          <cell r="AA103" t="str">
            <v/>
          </cell>
        </row>
        <row r="104">
          <cell r="Z104" t="str">
            <v/>
          </cell>
          <cell r="AA104" t="str">
            <v/>
          </cell>
        </row>
        <row r="105">
          <cell r="Z105" t="str">
            <v/>
          </cell>
          <cell r="AA105" t="str">
            <v/>
          </cell>
        </row>
        <row r="106">
          <cell r="Z106" t="str">
            <v/>
          </cell>
          <cell r="AA106" t="str">
            <v/>
          </cell>
        </row>
        <row r="107">
          <cell r="Z107" t="str">
            <v/>
          </cell>
          <cell r="AA107" t="str">
            <v/>
          </cell>
        </row>
        <row r="108">
          <cell r="Z108" t="str">
            <v/>
          </cell>
          <cell r="AA108" t="str">
            <v/>
          </cell>
        </row>
        <row r="109">
          <cell r="Z109" t="str">
            <v/>
          </cell>
          <cell r="AA109" t="str">
            <v/>
          </cell>
        </row>
        <row r="110">
          <cell r="Z110" t="str">
            <v/>
          </cell>
          <cell r="AA110" t="str">
            <v/>
          </cell>
        </row>
        <row r="111">
          <cell r="Z111" t="str">
            <v/>
          </cell>
          <cell r="AA111" t="str">
            <v/>
          </cell>
        </row>
        <row r="112">
          <cell r="Z112" t="str">
            <v/>
          </cell>
          <cell r="AA112" t="str">
            <v/>
          </cell>
        </row>
        <row r="113">
          <cell r="Z113" t="str">
            <v/>
          </cell>
          <cell r="AA113" t="str">
            <v/>
          </cell>
        </row>
        <row r="114">
          <cell r="Z114" t="str">
            <v/>
          </cell>
          <cell r="AA114" t="str">
            <v/>
          </cell>
        </row>
        <row r="115">
          <cell r="Z115" t="str">
            <v/>
          </cell>
          <cell r="AA115" t="str">
            <v/>
          </cell>
        </row>
        <row r="116">
          <cell r="Z116" t="str">
            <v/>
          </cell>
          <cell r="AA116" t="str">
            <v/>
          </cell>
        </row>
        <row r="117">
          <cell r="Z117" t="str">
            <v/>
          </cell>
          <cell r="AA117" t="str">
            <v/>
          </cell>
        </row>
        <row r="118">
          <cell r="Z118" t="str">
            <v/>
          </cell>
          <cell r="AA118" t="str">
            <v/>
          </cell>
        </row>
        <row r="119">
          <cell r="Z119" t="str">
            <v/>
          </cell>
          <cell r="AA119" t="str">
            <v/>
          </cell>
        </row>
        <row r="120">
          <cell r="Z120" t="str">
            <v/>
          </cell>
          <cell r="AA120" t="str">
            <v/>
          </cell>
        </row>
        <row r="121">
          <cell r="Z121" t="str">
            <v/>
          </cell>
          <cell r="AA121" t="str">
            <v/>
          </cell>
        </row>
        <row r="122">
          <cell r="Z122" t="str">
            <v/>
          </cell>
          <cell r="AA122" t="str">
            <v/>
          </cell>
        </row>
        <row r="123">
          <cell r="Z123" t="str">
            <v/>
          </cell>
          <cell r="AA123" t="str">
            <v/>
          </cell>
        </row>
        <row r="124">
          <cell r="Z124" t="str">
            <v/>
          </cell>
          <cell r="AA124" t="str">
            <v/>
          </cell>
        </row>
        <row r="125">
          <cell r="Z125" t="str">
            <v/>
          </cell>
          <cell r="AA125" t="str">
            <v/>
          </cell>
        </row>
        <row r="126">
          <cell r="Z126" t="str">
            <v/>
          </cell>
          <cell r="AA126" t="str">
            <v/>
          </cell>
        </row>
        <row r="127">
          <cell r="Z127" t="str">
            <v/>
          </cell>
          <cell r="AA127" t="str">
            <v/>
          </cell>
        </row>
        <row r="128">
          <cell r="Z128" t="str">
            <v/>
          </cell>
          <cell r="AA128" t="str">
            <v/>
          </cell>
        </row>
        <row r="129">
          <cell r="Z129" t="str">
            <v/>
          </cell>
          <cell r="AA129" t="str">
            <v/>
          </cell>
        </row>
        <row r="130">
          <cell r="Z130" t="str">
            <v/>
          </cell>
          <cell r="AA130" t="str">
            <v/>
          </cell>
        </row>
        <row r="131">
          <cell r="Z131" t="str">
            <v/>
          </cell>
          <cell r="AA131" t="str">
            <v/>
          </cell>
        </row>
        <row r="132">
          <cell r="Z132" t="str">
            <v/>
          </cell>
          <cell r="AA132" t="str">
            <v/>
          </cell>
        </row>
      </sheetData>
      <sheetData sheetId="3">
        <row r="4">
          <cell r="D4" t="str">
            <v>CRONOGRAMA FÍSICO-FINANCEIRO</v>
          </cell>
        </row>
        <row r="5">
          <cell r="D5" t="str">
            <v>RODOVIA: BR-232</v>
          </cell>
        </row>
        <row r="6">
          <cell r="D6" t="str">
            <v>TRECHO: FIM DA DUPLICAÇÃO (SÃO CAETANO) - ENTR. VPE-230 (PESQUEIRA)</v>
          </cell>
          <cell r="X6" t="str">
            <v>REGIÃO: PE</v>
          </cell>
        </row>
        <row r="7">
          <cell r="X7" t="str">
            <v>DATA BASE: JULHO/2025 - SEM DESONERAÇÃO</v>
          </cell>
        </row>
        <row r="8">
          <cell r="D8" t="str">
            <v>-</v>
          </cell>
        </row>
        <row r="9">
          <cell r="D9" t="str">
            <v>ITEM</v>
          </cell>
          <cell r="E9" t="str">
            <v>ETAPA</v>
          </cell>
          <cell r="F9" t="str">
            <v>VALOR (R$)</v>
          </cell>
          <cell r="P9" t="str">
            <v>PRAZO DA OBRA</v>
          </cell>
        </row>
        <row r="10">
          <cell r="D10" t="str">
            <v>x</v>
          </cell>
          <cell r="G10" t="str">
            <v>MÊS 01</v>
          </cell>
          <cell r="H10" t="str">
            <v>MÊS 02</v>
          </cell>
          <cell r="I10" t="str">
            <v>MÊS 03</v>
          </cell>
          <cell r="J10" t="str">
            <v>MÊS 04</v>
          </cell>
          <cell r="K10" t="str">
            <v>MÊS 05</v>
          </cell>
          <cell r="L10" t="str">
            <v>MÊS 06</v>
          </cell>
          <cell r="M10" t="str">
            <v>MÊS 07</v>
          </cell>
          <cell r="N10" t="str">
            <v>MÊS 08</v>
          </cell>
          <cell r="O10" t="str">
            <v>MÊS 09</v>
          </cell>
          <cell r="P10" t="str">
            <v>MÊS 10</v>
          </cell>
          <cell r="Q10" t="str">
            <v>MÊS 11</v>
          </cell>
          <cell r="R10" t="str">
            <v>MÊS 12</v>
          </cell>
          <cell r="S10" t="str">
            <v>MÊS 13</v>
          </cell>
          <cell r="T10" t="str">
            <v>MÊS 14</v>
          </cell>
          <cell r="U10" t="str">
            <v>MÊS 15</v>
          </cell>
          <cell r="V10" t="str">
            <v>MÊS 16</v>
          </cell>
          <cell r="W10" t="str">
            <v>MÊS 17</v>
          </cell>
          <cell r="X10" t="str">
            <v>MÊS 18</v>
          </cell>
          <cell r="Y10" t="str">
            <v>MÊS 19</v>
          </cell>
          <cell r="Z10" t="str">
            <v>MÊS 20</v>
          </cell>
          <cell r="AA10" t="str">
            <v>MÊS 21</v>
          </cell>
          <cell r="AB10" t="str">
            <v>MÊS 22</v>
          </cell>
          <cell r="AC10" t="str">
            <v>MÊS 23</v>
          </cell>
          <cell r="AD10" t="str">
            <v>MÊS 24</v>
          </cell>
        </row>
        <row r="11">
          <cell r="A11">
            <v>1</v>
          </cell>
          <cell r="B11" t="str">
            <v xml:space="preserve">  1.</v>
          </cell>
          <cell r="D11" t="str">
            <v xml:space="preserve">  1.</v>
          </cell>
          <cell r="E11" t="str">
            <v>MOBILIZAÇÃO/DESMOBILIZAÇÃO</v>
          </cell>
          <cell r="F11">
            <v>0</v>
          </cell>
          <cell r="G11" t="str">
            <v>x</v>
          </cell>
        </row>
        <row r="12">
          <cell r="D12" t="e">
            <v>#REF!</v>
          </cell>
          <cell r="E12" t="e">
            <v>#REF!</v>
          </cell>
          <cell r="G12">
            <v>0</v>
          </cell>
          <cell r="H12" t="str">
            <v/>
          </cell>
          <cell r="I12" t="str">
            <v/>
          </cell>
          <cell r="J12" t="str">
            <v/>
          </cell>
          <cell r="K12" t="str">
            <v/>
          </cell>
          <cell r="L12" t="str">
            <v/>
          </cell>
          <cell r="M12" t="str">
            <v/>
          </cell>
          <cell r="N12" t="str">
            <v/>
          </cell>
          <cell r="O12" t="str">
            <v/>
          </cell>
          <cell r="P12" t="str">
            <v/>
          </cell>
          <cell r="Q12" t="str">
            <v/>
          </cell>
          <cell r="R12" t="str">
            <v/>
          </cell>
        </row>
        <row r="13">
          <cell r="B13" t="str">
            <v>ok</v>
          </cell>
          <cell r="D13" t="e">
            <v>#REF!</v>
          </cell>
          <cell r="E13" t="e">
            <v>#REF!</v>
          </cell>
          <cell r="G13">
            <v>1</v>
          </cell>
          <cell r="H13" t="str">
            <v/>
          </cell>
          <cell r="I13" t="str">
            <v/>
          </cell>
          <cell r="J13" t="str">
            <v/>
          </cell>
          <cell r="K13" t="str">
            <v/>
          </cell>
          <cell r="L13" t="str">
            <v/>
          </cell>
          <cell r="M13" t="str">
            <v/>
          </cell>
          <cell r="N13" t="str">
            <v/>
          </cell>
          <cell r="O13" t="str">
            <v/>
          </cell>
          <cell r="P13" t="str">
            <v/>
          </cell>
          <cell r="Q13" t="str">
            <v/>
          </cell>
          <cell r="R13" t="str">
            <v/>
          </cell>
          <cell r="S13" t="str">
            <v/>
          </cell>
          <cell r="T13" t="str">
            <v/>
          </cell>
          <cell r="U13" t="str">
            <v/>
          </cell>
          <cell r="V13" t="str">
            <v/>
          </cell>
          <cell r="W13" t="str">
            <v/>
          </cell>
          <cell r="X13" t="str">
            <v/>
          </cell>
          <cell r="Y13" t="str">
            <v/>
          </cell>
          <cell r="Z13" t="str">
            <v/>
          </cell>
          <cell r="AA13" t="str">
            <v/>
          </cell>
          <cell r="AB13" t="str">
            <v/>
          </cell>
          <cell r="AC13" t="str">
            <v/>
          </cell>
          <cell r="AD13" t="str">
            <v/>
          </cell>
        </row>
        <row r="14">
          <cell r="D14" t="e">
            <v>#REF!</v>
          </cell>
          <cell r="E14" t="e">
            <v>#REF!</v>
          </cell>
        </row>
        <row r="15">
          <cell r="A15">
            <v>12</v>
          </cell>
          <cell r="B15" t="str">
            <v xml:space="preserve">  2.</v>
          </cell>
          <cell r="D15" t="str">
            <v xml:space="preserve">  2.</v>
          </cell>
          <cell r="E15" t="str">
            <v>INSTALAÇÃO DO CANTEIRO DE OBRA</v>
          </cell>
          <cell r="F15">
            <v>0</v>
          </cell>
          <cell r="G15" t="str">
            <v>x</v>
          </cell>
          <cell r="H15" t="str">
            <v>x</v>
          </cell>
          <cell r="I15" t="str">
            <v>x</v>
          </cell>
          <cell r="J15" t="str">
            <v>x</v>
          </cell>
          <cell r="K15" t="str">
            <v>x</v>
          </cell>
          <cell r="L15" t="str">
            <v>x</v>
          </cell>
          <cell r="M15" t="str">
            <v>x</v>
          </cell>
          <cell r="N15" t="str">
            <v>x</v>
          </cell>
          <cell r="O15" t="str">
            <v>x</v>
          </cell>
          <cell r="P15" t="str">
            <v>x</v>
          </cell>
          <cell r="Q15" t="str">
            <v>x</v>
          </cell>
          <cell r="R15" t="str">
            <v>x</v>
          </cell>
          <cell r="S15" t="str">
            <v>x</v>
          </cell>
          <cell r="T15" t="str">
            <v>x</v>
          </cell>
          <cell r="U15" t="str">
            <v>x</v>
          </cell>
          <cell r="V15" t="str">
            <v>x</v>
          </cell>
          <cell r="W15" t="str">
            <v>x</v>
          </cell>
          <cell r="X15" t="str">
            <v>x</v>
          </cell>
          <cell r="Y15" t="str">
            <v>x</v>
          </cell>
          <cell r="Z15" t="str">
            <v>x</v>
          </cell>
          <cell r="AA15" t="str">
            <v>x</v>
          </cell>
          <cell r="AB15" t="str">
            <v>x</v>
          </cell>
          <cell r="AC15" t="str">
            <v>x</v>
          </cell>
          <cell r="AD15" t="str">
            <v>x</v>
          </cell>
        </row>
        <row r="16">
          <cell r="D16" t="e">
            <v>#REF!</v>
          </cell>
          <cell r="E16" t="e">
            <v>#REF!</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row>
        <row r="17">
          <cell r="B17" t="str">
            <v>ERRO</v>
          </cell>
          <cell r="D17" t="e">
            <v>#REF!</v>
          </cell>
          <cell r="E17" t="e">
            <v>#REF!</v>
          </cell>
          <cell r="G17">
            <v>4.1700000000000001E-2</v>
          </cell>
          <cell r="H17">
            <v>4.1700000000000001E-2</v>
          </cell>
          <cell r="I17">
            <v>4.1700000000000001E-2</v>
          </cell>
          <cell r="J17">
            <v>4.1700000000000001E-2</v>
          </cell>
          <cell r="K17">
            <v>4.1700000000000001E-2</v>
          </cell>
          <cell r="L17">
            <v>4.1700000000000001E-2</v>
          </cell>
          <cell r="M17">
            <v>4.1700000000000001E-2</v>
          </cell>
          <cell r="N17">
            <v>4.1700000000000001E-2</v>
          </cell>
          <cell r="O17">
            <v>4.1700000000000001E-2</v>
          </cell>
          <cell r="P17">
            <v>4.1700000000000001E-2</v>
          </cell>
          <cell r="Q17">
            <v>4.1700000000000001E-2</v>
          </cell>
          <cell r="R17">
            <v>4.1700000000000001E-2</v>
          </cell>
          <cell r="S17">
            <v>4.1700000000000001E-2</v>
          </cell>
          <cell r="T17">
            <v>4.1700000000000001E-2</v>
          </cell>
          <cell r="U17">
            <v>4.1700000000000001E-2</v>
          </cell>
          <cell r="V17">
            <v>4.1700000000000001E-2</v>
          </cell>
          <cell r="W17">
            <v>4.1700000000000001E-2</v>
          </cell>
          <cell r="X17">
            <v>4.1700000000000001E-2</v>
          </cell>
          <cell r="Y17">
            <v>4.1700000000000001E-2</v>
          </cell>
          <cell r="Z17">
            <v>4.1700000000000001E-2</v>
          </cell>
          <cell r="AA17">
            <v>4.1700000000000001E-2</v>
          </cell>
          <cell r="AB17">
            <v>4.1700000000000001E-2</v>
          </cell>
          <cell r="AC17">
            <v>4.1700000000000001E-2</v>
          </cell>
          <cell r="AD17">
            <v>4.0899999999999999E-2</v>
          </cell>
        </row>
        <row r="18">
          <cell r="D18" t="e">
            <v>#REF!</v>
          </cell>
          <cell r="E18" t="e">
            <v>#REF!</v>
          </cell>
        </row>
        <row r="19">
          <cell r="A19">
            <v>1</v>
          </cell>
          <cell r="B19" t="str">
            <v>3.</v>
          </cell>
          <cell r="D19" t="str">
            <v>3.</v>
          </cell>
          <cell r="E19" t="str">
            <v>ADMINISTRAÇÃO LOCAL</v>
          </cell>
          <cell r="F19">
            <v>0</v>
          </cell>
          <cell r="G19" t="str">
            <v>X</v>
          </cell>
          <cell r="AD19" t="str">
            <v>x</v>
          </cell>
        </row>
        <row r="20">
          <cell r="D20" t="e">
            <v>#REF!</v>
          </cell>
          <cell r="E20" t="e">
            <v>#REF!</v>
          </cell>
          <cell r="G20">
            <v>0</v>
          </cell>
          <cell r="H20" t="str">
            <v/>
          </cell>
          <cell r="I20" t="str">
            <v/>
          </cell>
          <cell r="J20" t="str">
            <v/>
          </cell>
          <cell r="K20" t="str">
            <v/>
          </cell>
          <cell r="L20" t="str">
            <v/>
          </cell>
          <cell r="M20" t="str">
            <v/>
          </cell>
          <cell r="N20" t="str">
            <v/>
          </cell>
          <cell r="Q20" t="str">
            <v/>
          </cell>
          <cell r="X20" t="str">
            <v/>
          </cell>
          <cell r="Y20" t="str">
            <v/>
          </cell>
          <cell r="Z20" t="str">
            <v/>
          </cell>
          <cell r="AA20" t="str">
            <v/>
          </cell>
          <cell r="AB20" t="str">
            <v/>
          </cell>
          <cell r="AC20" t="str">
            <v/>
          </cell>
          <cell r="AD20">
            <v>0</v>
          </cell>
        </row>
        <row r="21">
          <cell r="B21" t="str">
            <v>ERRO</v>
          </cell>
          <cell r="D21" t="e">
            <v>#REF!</v>
          </cell>
          <cell r="E21" t="e">
            <v>#REF!</v>
          </cell>
          <cell r="G21">
            <v>0.5</v>
          </cell>
          <cell r="H21" t="str">
            <v/>
          </cell>
          <cell r="I21" t="str">
            <v/>
          </cell>
          <cell r="J21" t="str">
            <v/>
          </cell>
          <cell r="K21" t="str">
            <v/>
          </cell>
          <cell r="L21" t="str">
            <v/>
          </cell>
          <cell r="M21" t="str">
            <v/>
          </cell>
          <cell r="N21" t="str">
            <v/>
          </cell>
          <cell r="O21" t="str">
            <v/>
          </cell>
          <cell r="P21" t="str">
            <v/>
          </cell>
          <cell r="Q21" t="str">
            <v/>
          </cell>
          <cell r="R21" t="str">
            <v/>
          </cell>
          <cell r="S21" t="str">
            <v/>
          </cell>
          <cell r="T21" t="str">
            <v/>
          </cell>
          <cell r="U21" t="str">
            <v/>
          </cell>
          <cell r="V21" t="str">
            <v/>
          </cell>
          <cell r="W21" t="str">
            <v/>
          </cell>
          <cell r="X21" t="str">
            <v/>
          </cell>
          <cell r="Y21" t="str">
            <v/>
          </cell>
          <cell r="Z21" t="str">
            <v/>
          </cell>
          <cell r="AA21" t="str">
            <v/>
          </cell>
          <cell r="AB21" t="str">
            <v/>
          </cell>
          <cell r="AC21" t="str">
            <v/>
          </cell>
          <cell r="AD21">
            <v>0.5</v>
          </cell>
        </row>
        <row r="22">
          <cell r="D22" t="e">
            <v>#REF!</v>
          </cell>
          <cell r="E22" t="e">
            <v>#REF!</v>
          </cell>
        </row>
        <row r="23">
          <cell r="B23" t="str">
            <v>4.</v>
          </cell>
          <cell r="D23" t="str">
            <v>4.</v>
          </cell>
          <cell r="E23" t="str">
            <v>TERRAPLENAGEM</v>
          </cell>
          <cell r="F23">
            <v>0</v>
          </cell>
          <cell r="H23" t="str">
            <v>x</v>
          </cell>
          <cell r="I23" t="str">
            <v>x</v>
          </cell>
          <cell r="J23" t="str">
            <v>x</v>
          </cell>
          <cell r="K23" t="str">
            <v>x</v>
          </cell>
          <cell r="L23" t="str">
            <v>x</v>
          </cell>
          <cell r="M23" t="str">
            <v>x</v>
          </cell>
          <cell r="N23" t="str">
            <v>x</v>
          </cell>
          <cell r="O23" t="str">
            <v>x</v>
          </cell>
          <cell r="P23" t="str">
            <v>x</v>
          </cell>
          <cell r="Q23" t="str">
            <v>x</v>
          </cell>
          <cell r="R23" t="str">
            <v>x</v>
          </cell>
          <cell r="S23" t="str">
            <v>x</v>
          </cell>
          <cell r="T23" t="str">
            <v>x</v>
          </cell>
          <cell r="U23" t="str">
            <v>x</v>
          </cell>
          <cell r="V23" t="str">
            <v>x</v>
          </cell>
          <cell r="W23" t="str">
            <v>x</v>
          </cell>
          <cell r="X23" t="str">
            <v>x</v>
          </cell>
          <cell r="Y23" t="str">
            <v>x</v>
          </cell>
          <cell r="Z23" t="str">
            <v>x</v>
          </cell>
        </row>
        <row r="24">
          <cell r="D24" t="e">
            <v>#REF!</v>
          </cell>
          <cell r="E24" t="e">
            <v>#REF!</v>
          </cell>
          <cell r="G24" t="str">
            <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row>
        <row r="25">
          <cell r="B25" t="str">
            <v>ERRO</v>
          </cell>
          <cell r="D25" t="e">
            <v>#REF!</v>
          </cell>
          <cell r="E25" t="e">
            <v>#REF!</v>
          </cell>
          <cell r="G25" t="str">
            <v/>
          </cell>
          <cell r="H25">
            <v>5.2600000000000001E-2</v>
          </cell>
          <cell r="I25">
            <v>5.2600000000000001E-2</v>
          </cell>
          <cell r="J25">
            <v>5.2600000000000001E-2</v>
          </cell>
          <cell r="K25">
            <v>5.2600000000000001E-2</v>
          </cell>
          <cell r="L25">
            <v>5.2600000000000001E-2</v>
          </cell>
          <cell r="M25">
            <v>5.2600000000000001E-2</v>
          </cell>
          <cell r="N25">
            <v>5.2600000000000001E-2</v>
          </cell>
          <cell r="O25">
            <v>5.2600000000000001E-2</v>
          </cell>
          <cell r="P25">
            <v>5.2600000000000001E-2</v>
          </cell>
          <cell r="Q25">
            <v>5.2600000000000001E-2</v>
          </cell>
          <cell r="R25">
            <v>5.2600000000000001E-2</v>
          </cell>
          <cell r="S25">
            <v>5.2600000000000001E-2</v>
          </cell>
          <cell r="T25">
            <v>5.2600000000000001E-2</v>
          </cell>
          <cell r="U25">
            <v>5.2600000000000001E-2</v>
          </cell>
          <cell r="V25">
            <v>5.2600000000000001E-2</v>
          </cell>
          <cell r="W25">
            <v>5.2600000000000001E-2</v>
          </cell>
          <cell r="X25">
            <v>5.2600000000000001E-2</v>
          </cell>
          <cell r="Y25">
            <v>5.2600000000000001E-2</v>
          </cell>
          <cell r="Z25">
            <v>5.3199999999999997E-2</v>
          </cell>
          <cell r="AA25" t="str">
            <v/>
          </cell>
          <cell r="AB25" t="str">
            <v/>
          </cell>
          <cell r="AC25" t="str">
            <v/>
          </cell>
          <cell r="AD25" t="str">
            <v/>
          </cell>
        </row>
        <row r="26">
          <cell r="A26">
            <v>11</v>
          </cell>
          <cell r="B26" t="str">
            <v>5.</v>
          </cell>
          <cell r="D26" t="str">
            <v>5.</v>
          </cell>
          <cell r="E26" t="str">
            <v>PAVIMENTAÇÃO</v>
          </cell>
          <cell r="F26">
            <v>0</v>
          </cell>
          <cell r="H26" t="str">
            <v>x</v>
          </cell>
          <cell r="I26" t="str">
            <v>x</v>
          </cell>
          <cell r="J26" t="str">
            <v>x</v>
          </cell>
          <cell r="K26" t="str">
            <v>x</v>
          </cell>
          <cell r="L26" t="str">
            <v>x</v>
          </cell>
          <cell r="M26" t="str">
            <v>x</v>
          </cell>
          <cell r="N26" t="str">
            <v>x</v>
          </cell>
          <cell r="O26" t="str">
            <v>x</v>
          </cell>
          <cell r="P26" t="str">
            <v>X</v>
          </cell>
          <cell r="Q26" t="str">
            <v>x</v>
          </cell>
          <cell r="R26" t="str">
            <v>x</v>
          </cell>
          <cell r="S26" t="str">
            <v>x</v>
          </cell>
          <cell r="T26" t="str">
            <v>x</v>
          </cell>
          <cell r="U26" t="str">
            <v>x</v>
          </cell>
          <cell r="V26" t="str">
            <v>x</v>
          </cell>
          <cell r="W26" t="str">
            <v>x</v>
          </cell>
          <cell r="X26" t="str">
            <v>x</v>
          </cell>
          <cell r="Y26" t="str">
            <v>x</v>
          </cell>
          <cell r="Z26" t="str">
            <v>x</v>
          </cell>
          <cell r="AA26" t="str">
            <v>x</v>
          </cell>
          <cell r="AB26" t="str">
            <v>x</v>
          </cell>
          <cell r="AC26" t="str">
            <v>x</v>
          </cell>
        </row>
        <row r="27">
          <cell r="D27" t="e">
            <v>#REF!</v>
          </cell>
          <cell r="E27" t="e">
            <v>#REF!</v>
          </cell>
          <cell r="G27" t="str">
            <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row>
        <row r="28">
          <cell r="B28" t="str">
            <v>ERRO</v>
          </cell>
          <cell r="D28" t="e">
            <v>#REF!</v>
          </cell>
          <cell r="E28" t="e">
            <v>#REF!</v>
          </cell>
          <cell r="G28" t="str">
            <v/>
          </cell>
          <cell r="H28">
            <v>4.5499999999999999E-2</v>
          </cell>
          <cell r="I28">
            <v>4.5499999999999999E-2</v>
          </cell>
          <cell r="J28">
            <v>4.5499999999999999E-2</v>
          </cell>
          <cell r="K28">
            <v>4.5499999999999999E-2</v>
          </cell>
          <cell r="L28">
            <v>4.5499999999999999E-2</v>
          </cell>
          <cell r="M28">
            <v>4.5499999999999999E-2</v>
          </cell>
          <cell r="N28">
            <v>4.5499999999999999E-2</v>
          </cell>
          <cell r="O28">
            <v>4.5499999999999999E-2</v>
          </cell>
          <cell r="P28">
            <v>4.5499999999999999E-2</v>
          </cell>
          <cell r="Q28">
            <v>4.5499999999999999E-2</v>
          </cell>
          <cell r="R28">
            <v>4.5499999999999999E-2</v>
          </cell>
          <cell r="S28">
            <v>4.5499999999999999E-2</v>
          </cell>
          <cell r="T28">
            <v>4.5499999999999999E-2</v>
          </cell>
          <cell r="U28">
            <v>4.5499999999999999E-2</v>
          </cell>
          <cell r="V28">
            <v>4.5499999999999999E-2</v>
          </cell>
          <cell r="W28">
            <v>4.5499999999999999E-2</v>
          </cell>
          <cell r="X28">
            <v>4.5499999999999999E-2</v>
          </cell>
          <cell r="Y28">
            <v>4.5499999999999999E-2</v>
          </cell>
          <cell r="Z28">
            <v>4.5499999999999999E-2</v>
          </cell>
          <cell r="AA28">
            <v>4.5499999999999999E-2</v>
          </cell>
          <cell r="AB28">
            <v>4.5499999999999999E-2</v>
          </cell>
          <cell r="AC28">
            <v>4.4499999999999998E-2</v>
          </cell>
          <cell r="AD28" t="str">
            <v/>
          </cell>
        </row>
        <row r="29">
          <cell r="D29" t="e">
            <v>#REF!</v>
          </cell>
          <cell r="E29" t="e">
            <v>#REF!</v>
          </cell>
        </row>
        <row r="30">
          <cell r="A30">
            <v>11</v>
          </cell>
          <cell r="B30" t="str">
            <v>6.</v>
          </cell>
          <cell r="D30" t="str">
            <v>6.</v>
          </cell>
          <cell r="E30" t="str">
            <v>DRENAGEM E OAC</v>
          </cell>
          <cell r="F30">
            <v>0</v>
          </cell>
          <cell r="H30" t="str">
            <v>x</v>
          </cell>
          <cell r="I30" t="str">
            <v>x</v>
          </cell>
          <cell r="J30" t="str">
            <v>x</v>
          </cell>
          <cell r="K30" t="str">
            <v>x</v>
          </cell>
          <cell r="L30" t="str">
            <v>x</v>
          </cell>
          <cell r="M30" t="str">
            <v>x</v>
          </cell>
          <cell r="N30" t="str">
            <v>x</v>
          </cell>
          <cell r="O30" t="str">
            <v>x</v>
          </cell>
          <cell r="P30" t="str">
            <v>X</v>
          </cell>
          <cell r="Q30" t="str">
            <v>x</v>
          </cell>
          <cell r="R30" t="str">
            <v>x</v>
          </cell>
          <cell r="S30" t="str">
            <v>x</v>
          </cell>
          <cell r="T30" t="str">
            <v>x</v>
          </cell>
          <cell r="U30" t="str">
            <v>x</v>
          </cell>
          <cell r="V30" t="str">
            <v>x</v>
          </cell>
          <cell r="W30" t="str">
            <v>x</v>
          </cell>
          <cell r="X30" t="str">
            <v>x</v>
          </cell>
          <cell r="Y30" t="str">
            <v>x</v>
          </cell>
          <cell r="Z30" t="str">
            <v>x</v>
          </cell>
          <cell r="AA30" t="str">
            <v>x</v>
          </cell>
        </row>
        <row r="31">
          <cell r="D31" t="e">
            <v>#REF!</v>
          </cell>
          <cell r="E31" t="e">
            <v>#REF!</v>
          </cell>
          <cell r="G31" t="str">
            <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row>
        <row r="32">
          <cell r="B32" t="str">
            <v>ERRO</v>
          </cell>
          <cell r="D32" t="e">
            <v>#REF!</v>
          </cell>
          <cell r="E32" t="e">
            <v>#REF!</v>
          </cell>
          <cell r="G32" t="str">
            <v/>
          </cell>
          <cell r="H32">
            <v>0.05</v>
          </cell>
          <cell r="I32">
            <v>0.05</v>
          </cell>
          <cell r="J32">
            <v>0.05</v>
          </cell>
          <cell r="K32">
            <v>0.05</v>
          </cell>
          <cell r="L32">
            <v>0.05</v>
          </cell>
          <cell r="M32">
            <v>0.05</v>
          </cell>
          <cell r="N32">
            <v>0.05</v>
          </cell>
          <cell r="O32">
            <v>0.05</v>
          </cell>
          <cell r="P32">
            <v>0.05</v>
          </cell>
          <cell r="Q32">
            <v>0.05</v>
          </cell>
          <cell r="R32">
            <v>0.05</v>
          </cell>
          <cell r="S32">
            <v>0.05</v>
          </cell>
          <cell r="T32">
            <v>0.05</v>
          </cell>
          <cell r="U32">
            <v>0.05</v>
          </cell>
          <cell r="V32">
            <v>0.05</v>
          </cell>
          <cell r="W32">
            <v>0.05</v>
          </cell>
          <cell r="X32">
            <v>0.05</v>
          </cell>
          <cell r="Y32">
            <v>0.05</v>
          </cell>
          <cell r="Z32">
            <v>0.05</v>
          </cell>
          <cell r="AA32">
            <v>0.05</v>
          </cell>
          <cell r="AB32" t="str">
            <v/>
          </cell>
          <cell r="AC32" t="str">
            <v/>
          </cell>
          <cell r="AD32" t="str">
            <v/>
          </cell>
        </row>
        <row r="33">
          <cell r="D33" t="e">
            <v>#REF!</v>
          </cell>
          <cell r="E33" t="e">
            <v>#REF!</v>
          </cell>
        </row>
        <row r="34">
          <cell r="A34">
            <v>6</v>
          </cell>
          <cell r="B34" t="str">
            <v>7.</v>
          </cell>
          <cell r="D34" t="str">
            <v>7.</v>
          </cell>
          <cell r="E34" t="str">
            <v>OAE</v>
          </cell>
          <cell r="F34">
            <v>0</v>
          </cell>
          <cell r="M34" t="str">
            <v>x</v>
          </cell>
          <cell r="N34" t="str">
            <v>x</v>
          </cell>
          <cell r="O34" t="str">
            <v>X</v>
          </cell>
          <cell r="P34" t="str">
            <v>x</v>
          </cell>
          <cell r="Q34" t="str">
            <v>x</v>
          </cell>
          <cell r="R34" t="str">
            <v>x</v>
          </cell>
          <cell r="S34" t="str">
            <v>x</v>
          </cell>
          <cell r="T34" t="str">
            <v>x</v>
          </cell>
          <cell r="U34" t="str">
            <v>x</v>
          </cell>
          <cell r="V34" t="str">
            <v>x</v>
          </cell>
          <cell r="W34" t="str">
            <v>x</v>
          </cell>
          <cell r="X34" t="str">
            <v>x</v>
          </cell>
        </row>
        <row r="35">
          <cell r="D35" t="e">
            <v>#REF!</v>
          </cell>
          <cell r="E35" t="e">
            <v>#REF!</v>
          </cell>
          <cell r="G35" t="str">
            <v/>
          </cell>
          <cell r="H35" t="str">
            <v/>
          </cell>
          <cell r="I35" t="str">
            <v/>
          </cell>
          <cell r="J35" t="str">
            <v/>
          </cell>
          <cell r="K35" t="str">
            <v/>
          </cell>
          <cell r="L35" t="str">
            <v/>
          </cell>
          <cell r="M35">
            <v>0</v>
          </cell>
          <cell r="N35">
            <v>0</v>
          </cell>
          <cell r="O35">
            <v>0</v>
          </cell>
          <cell r="P35">
            <v>0</v>
          </cell>
          <cell r="Q35">
            <v>0</v>
          </cell>
          <cell r="R35">
            <v>0</v>
          </cell>
          <cell r="S35">
            <v>0</v>
          </cell>
          <cell r="T35">
            <v>0</v>
          </cell>
          <cell r="U35">
            <v>0</v>
          </cell>
          <cell r="V35">
            <v>0</v>
          </cell>
          <cell r="W35">
            <v>0</v>
          </cell>
          <cell r="X35">
            <v>0</v>
          </cell>
        </row>
        <row r="36">
          <cell r="B36" t="str">
            <v>ok</v>
          </cell>
          <cell r="D36" t="e">
            <v>#REF!</v>
          </cell>
          <cell r="E36" t="e">
            <v>#REF!</v>
          </cell>
          <cell r="G36" t="str">
            <v/>
          </cell>
          <cell r="H36" t="str">
            <v/>
          </cell>
          <cell r="I36" t="str">
            <v/>
          </cell>
          <cell r="J36" t="str">
            <v/>
          </cell>
          <cell r="K36" t="str">
            <v/>
          </cell>
          <cell r="L36" t="str">
            <v/>
          </cell>
          <cell r="M36">
            <v>8.3299999999999999E-2</v>
          </cell>
          <cell r="N36">
            <v>8.3299999999999999E-2</v>
          </cell>
          <cell r="O36">
            <v>8.3299999999999999E-2</v>
          </cell>
          <cell r="P36">
            <v>8.3299999999999999E-2</v>
          </cell>
          <cell r="Q36">
            <v>8.3299999999999999E-2</v>
          </cell>
          <cell r="R36">
            <v>8.3299999999999999E-2</v>
          </cell>
          <cell r="S36">
            <v>8.3299999999999999E-2</v>
          </cell>
          <cell r="T36">
            <v>8.3299999999999999E-2</v>
          </cell>
          <cell r="U36">
            <v>8.3299999999999999E-2</v>
          </cell>
          <cell r="V36">
            <v>8.3299999999999999E-2</v>
          </cell>
          <cell r="W36">
            <v>8.3299999999999999E-2</v>
          </cell>
          <cell r="X36">
            <v>8.3699999999999997E-2</v>
          </cell>
          <cell r="Y36" t="str">
            <v/>
          </cell>
          <cell r="Z36" t="str">
            <v/>
          </cell>
          <cell r="AA36" t="str">
            <v/>
          </cell>
          <cell r="AB36" t="str">
            <v/>
          </cell>
          <cell r="AC36" t="str">
            <v/>
          </cell>
          <cell r="AD36" t="str">
            <v/>
          </cell>
        </row>
        <row r="37">
          <cell r="D37" t="e">
            <v>#REF!</v>
          </cell>
          <cell r="E37" t="e">
            <v>#REF!</v>
          </cell>
        </row>
        <row r="38">
          <cell r="A38">
            <v>0</v>
          </cell>
          <cell r="B38" t="str">
            <v>8.</v>
          </cell>
          <cell r="D38" t="str">
            <v>8.</v>
          </cell>
          <cell r="E38" t="str">
            <v>OBRAS COMPLEMENTARES</v>
          </cell>
          <cell r="F38">
            <v>0</v>
          </cell>
          <cell r="T38" t="str">
            <v>x</v>
          </cell>
          <cell r="U38" t="str">
            <v>x</v>
          </cell>
          <cell r="V38" t="str">
            <v>x</v>
          </cell>
          <cell r="W38" t="str">
            <v>x</v>
          </cell>
          <cell r="X38" t="str">
            <v>x</v>
          </cell>
          <cell r="Y38" t="str">
            <v>x</v>
          </cell>
          <cell r="Z38" t="str">
            <v>x</v>
          </cell>
          <cell r="AA38" t="str">
            <v>x</v>
          </cell>
          <cell r="AB38" t="str">
            <v>x</v>
          </cell>
          <cell r="AC38" t="str">
            <v>x</v>
          </cell>
        </row>
        <row r="39">
          <cell r="D39" t="e">
            <v>#REF!</v>
          </cell>
          <cell r="E39" t="e">
            <v>#REF!</v>
          </cell>
          <cell r="G39" t="str">
            <v/>
          </cell>
          <cell r="H39" t="str">
            <v/>
          </cell>
          <cell r="I39" t="str">
            <v/>
          </cell>
          <cell r="J39" t="str">
            <v/>
          </cell>
          <cell r="K39" t="str">
            <v/>
          </cell>
          <cell r="L39" t="str">
            <v/>
          </cell>
          <cell r="M39" t="str">
            <v/>
          </cell>
          <cell r="N39" t="str">
            <v/>
          </cell>
          <cell r="O39" t="str">
            <v/>
          </cell>
          <cell r="P39" t="str">
            <v/>
          </cell>
          <cell r="Q39" t="str">
            <v/>
          </cell>
          <cell r="R39" t="str">
            <v/>
          </cell>
          <cell r="S39" t="str">
            <v/>
          </cell>
          <cell r="T39">
            <v>0</v>
          </cell>
          <cell r="U39">
            <v>0</v>
          </cell>
          <cell r="V39">
            <v>0</v>
          </cell>
          <cell r="W39">
            <v>0</v>
          </cell>
          <cell r="X39">
            <v>0</v>
          </cell>
          <cell r="Y39">
            <v>0</v>
          </cell>
          <cell r="Z39">
            <v>0</v>
          </cell>
          <cell r="AA39">
            <v>0</v>
          </cell>
          <cell r="AB39">
            <v>0</v>
          </cell>
          <cell r="AC39">
            <v>0</v>
          </cell>
          <cell r="AD39" t="str">
            <v/>
          </cell>
        </row>
        <row r="40">
          <cell r="B40" t="str">
            <v>ERRO</v>
          </cell>
          <cell r="D40" t="e">
            <v>#REF!</v>
          </cell>
          <cell r="E40" t="e">
            <v>#REF!</v>
          </cell>
          <cell r="G40" t="str">
            <v/>
          </cell>
          <cell r="H40" t="str">
            <v/>
          </cell>
          <cell r="I40" t="str">
            <v/>
          </cell>
          <cell r="J40" t="str">
            <v/>
          </cell>
          <cell r="K40" t="str">
            <v/>
          </cell>
          <cell r="L40" t="str">
            <v/>
          </cell>
          <cell r="M40" t="str">
            <v/>
          </cell>
          <cell r="N40" t="str">
            <v/>
          </cell>
          <cell r="O40" t="str">
            <v/>
          </cell>
          <cell r="P40" t="str">
            <v/>
          </cell>
          <cell r="Q40" t="str">
            <v/>
          </cell>
          <cell r="R40" t="str">
            <v/>
          </cell>
          <cell r="S40" t="str">
            <v/>
          </cell>
          <cell r="T40">
            <v>0.1</v>
          </cell>
          <cell r="U40">
            <v>0.1</v>
          </cell>
          <cell r="V40">
            <v>0.1</v>
          </cell>
          <cell r="W40">
            <v>0.1</v>
          </cell>
          <cell r="X40">
            <v>0.1</v>
          </cell>
          <cell r="Y40">
            <v>0.1</v>
          </cell>
          <cell r="Z40">
            <v>0.1</v>
          </cell>
          <cell r="AA40">
            <v>0.1</v>
          </cell>
          <cell r="AB40">
            <v>0.1</v>
          </cell>
          <cell r="AC40">
            <v>0.1</v>
          </cell>
          <cell r="AD40" t="str">
            <v/>
          </cell>
        </row>
        <row r="41">
          <cell r="D41" t="e">
            <v>#REF!</v>
          </cell>
          <cell r="E41" t="e">
            <v>#REF!</v>
          </cell>
          <cell r="G41" t="str">
            <v/>
          </cell>
          <cell r="H41" t="str">
            <v/>
          </cell>
          <cell r="I41" t="str">
            <v/>
          </cell>
          <cell r="J41" t="str">
            <v/>
          </cell>
          <cell r="K41" t="str">
            <v/>
          </cell>
          <cell r="L41" t="str">
            <v/>
          </cell>
          <cell r="M41" t="str">
            <v/>
          </cell>
          <cell r="N41" t="str">
            <v/>
          </cell>
          <cell r="O41" t="str">
            <v/>
          </cell>
          <cell r="P41" t="str">
            <v/>
          </cell>
          <cell r="Q41" t="str">
            <v/>
          </cell>
          <cell r="R41" t="str">
            <v/>
          </cell>
          <cell r="S41" t="str">
            <v/>
          </cell>
          <cell r="AD41" t="str">
            <v/>
          </cell>
        </row>
        <row r="42">
          <cell r="B42" t="str">
            <v>9.</v>
          </cell>
          <cell r="D42" t="str">
            <v>9.</v>
          </cell>
          <cell r="E42" t="str">
            <v>SINALIZAÇÃO</v>
          </cell>
          <cell r="F42">
            <v>0</v>
          </cell>
          <cell r="V42" t="str">
            <v>x</v>
          </cell>
          <cell r="W42" t="str">
            <v>x</v>
          </cell>
          <cell r="X42" t="str">
            <v>x</v>
          </cell>
          <cell r="Y42" t="str">
            <v>x</v>
          </cell>
          <cell r="Z42" t="str">
            <v>x</v>
          </cell>
          <cell r="AA42" t="str">
            <v>x</v>
          </cell>
          <cell r="AB42" t="str">
            <v>x</v>
          </cell>
          <cell r="AC42" t="str">
            <v>x</v>
          </cell>
          <cell r="AD42" t="str">
            <v>x</v>
          </cell>
        </row>
        <row r="43">
          <cell r="T43" t="str">
            <v/>
          </cell>
          <cell r="U43" t="str">
            <v/>
          </cell>
          <cell r="V43">
            <v>0</v>
          </cell>
          <cell r="W43">
            <v>0</v>
          </cell>
          <cell r="X43">
            <v>0</v>
          </cell>
          <cell r="Y43">
            <v>0</v>
          </cell>
          <cell r="Z43">
            <v>0</v>
          </cell>
          <cell r="AA43">
            <v>0</v>
          </cell>
          <cell r="AB43">
            <v>0</v>
          </cell>
          <cell r="AC43">
            <v>0</v>
          </cell>
          <cell r="AD43">
            <v>0</v>
          </cell>
        </row>
        <row r="44">
          <cell r="B44" t="str">
            <v>ERRO</v>
          </cell>
          <cell r="H44" t="str">
            <v/>
          </cell>
          <cell r="I44" t="str">
            <v/>
          </cell>
          <cell r="J44" t="str">
            <v/>
          </cell>
          <cell r="K44" t="str">
            <v/>
          </cell>
          <cell r="L44" t="str">
            <v/>
          </cell>
          <cell r="M44" t="str">
            <v/>
          </cell>
          <cell r="N44" t="str">
            <v/>
          </cell>
          <cell r="O44" t="str">
            <v/>
          </cell>
          <cell r="P44" t="str">
            <v/>
          </cell>
          <cell r="Q44" t="str">
            <v/>
          </cell>
          <cell r="R44" t="str">
            <v/>
          </cell>
          <cell r="S44" t="str">
            <v/>
          </cell>
          <cell r="T44" t="str">
            <v/>
          </cell>
          <cell r="U44" t="str">
            <v/>
          </cell>
          <cell r="V44">
            <v>0.1111</v>
          </cell>
          <cell r="W44">
            <v>0.1111</v>
          </cell>
          <cell r="X44">
            <v>0.1111</v>
          </cell>
          <cell r="Y44">
            <v>0.1111</v>
          </cell>
          <cell r="Z44">
            <v>0.1111</v>
          </cell>
          <cell r="AA44">
            <v>0.1111</v>
          </cell>
          <cell r="AB44">
            <v>0.1111</v>
          </cell>
          <cell r="AC44">
            <v>0.1111</v>
          </cell>
          <cell r="AD44">
            <v>0.11119999999999999</v>
          </cell>
        </row>
        <row r="45">
          <cell r="G45" t="str">
            <v/>
          </cell>
          <cell r="S45" t="str">
            <v/>
          </cell>
          <cell r="T45" t="str">
            <v/>
          </cell>
        </row>
        <row r="46">
          <cell r="B46" t="str">
            <v>9.17</v>
          </cell>
          <cell r="D46" t="str">
            <v>9.17</v>
          </cell>
          <cell r="E46" t="str">
            <v>SINALIZAÇÃO DE OBRAS</v>
          </cell>
          <cell r="F46">
            <v>0</v>
          </cell>
          <cell r="X46" t="str">
            <v>x</v>
          </cell>
          <cell r="Y46" t="str">
            <v>x</v>
          </cell>
          <cell r="Z46" t="str">
            <v>x</v>
          </cell>
          <cell r="AA46" t="str">
            <v>x</v>
          </cell>
          <cell r="AB46" t="str">
            <v>x</v>
          </cell>
          <cell r="AC46" t="str">
            <v>x</v>
          </cell>
          <cell r="AD46" t="str">
            <v>x</v>
          </cell>
        </row>
        <row r="47">
          <cell r="X47" t="str">
            <v/>
          </cell>
          <cell r="Y47" t="str">
            <v/>
          </cell>
          <cell r="Z47" t="str">
            <v/>
          </cell>
          <cell r="AA47" t="str">
            <v/>
          </cell>
          <cell r="AB47" t="str">
            <v/>
          </cell>
          <cell r="AC47" t="str">
            <v/>
          </cell>
          <cell r="AD47" t="str">
            <v/>
          </cell>
        </row>
        <row r="48">
          <cell r="B48" t="str">
            <v>ERRO</v>
          </cell>
          <cell r="G48" t="str">
            <v/>
          </cell>
          <cell r="H48" t="str">
            <v/>
          </cell>
          <cell r="I48" t="str">
            <v/>
          </cell>
          <cell r="J48" t="str">
            <v/>
          </cell>
          <cell r="K48" t="str">
            <v/>
          </cell>
          <cell r="L48" t="str">
            <v/>
          </cell>
          <cell r="M48" t="str">
            <v/>
          </cell>
          <cell r="N48" t="str">
            <v/>
          </cell>
          <cell r="O48" t="str">
            <v/>
          </cell>
          <cell r="P48" t="str">
            <v/>
          </cell>
          <cell r="Q48" t="str">
            <v/>
          </cell>
          <cell r="R48" t="str">
            <v/>
          </cell>
          <cell r="S48" t="str">
            <v/>
          </cell>
          <cell r="T48" t="str">
            <v/>
          </cell>
          <cell r="U48" t="str">
            <v/>
          </cell>
          <cell r="V48" t="str">
            <v/>
          </cell>
          <cell r="W48" t="str">
            <v/>
          </cell>
          <cell r="X48">
            <v>0.1429</v>
          </cell>
          <cell r="Y48">
            <v>0.1429</v>
          </cell>
          <cell r="Z48">
            <v>0.1429</v>
          </cell>
          <cell r="AA48">
            <v>0.1429</v>
          </cell>
          <cell r="AB48">
            <v>0.1429</v>
          </cell>
          <cell r="AC48">
            <v>0.1429</v>
          </cell>
          <cell r="AD48">
            <v>0.1426</v>
          </cell>
        </row>
        <row r="49">
          <cell r="B49" t="str">
            <v>10.</v>
          </cell>
          <cell r="D49" t="str">
            <v>10.</v>
          </cell>
          <cell r="E49" t="str">
            <v>ILUMINAÇÃO PÚBLICA</v>
          </cell>
          <cell r="F49">
            <v>0</v>
          </cell>
          <cell r="X49" t="str">
            <v>x</v>
          </cell>
          <cell r="Y49" t="str">
            <v>x</v>
          </cell>
          <cell r="Z49" t="str">
            <v>x</v>
          </cell>
          <cell r="AA49" t="str">
            <v>x</v>
          </cell>
          <cell r="AB49" t="str">
            <v>x</v>
          </cell>
          <cell r="AC49" t="str">
            <v>x</v>
          </cell>
          <cell r="AD49" t="str">
            <v>x</v>
          </cell>
        </row>
        <row r="50">
          <cell r="V50" t="str">
            <v/>
          </cell>
          <cell r="W50" t="str">
            <v/>
          </cell>
          <cell r="X50">
            <v>0</v>
          </cell>
          <cell r="Y50">
            <v>0</v>
          </cell>
          <cell r="Z50">
            <v>0</v>
          </cell>
          <cell r="AA50">
            <v>0</v>
          </cell>
          <cell r="AB50">
            <v>0</v>
          </cell>
          <cell r="AC50">
            <v>0</v>
          </cell>
          <cell r="AD50">
            <v>0</v>
          </cell>
        </row>
        <row r="51">
          <cell r="B51" t="str">
            <v>ERRO</v>
          </cell>
          <cell r="H51" t="str">
            <v/>
          </cell>
          <cell r="I51" t="str">
            <v/>
          </cell>
          <cell r="J51" t="str">
            <v/>
          </cell>
          <cell r="K51" t="str">
            <v/>
          </cell>
          <cell r="L51" t="str">
            <v/>
          </cell>
          <cell r="M51" t="str">
            <v/>
          </cell>
          <cell r="N51" t="str">
            <v/>
          </cell>
          <cell r="O51" t="str">
            <v/>
          </cell>
          <cell r="P51" t="str">
            <v/>
          </cell>
          <cell r="Q51" t="str">
            <v/>
          </cell>
          <cell r="R51" t="str">
            <v/>
          </cell>
          <cell r="S51" t="str">
            <v/>
          </cell>
          <cell r="T51" t="str">
            <v/>
          </cell>
          <cell r="U51" t="str">
            <v/>
          </cell>
          <cell r="V51" t="str">
            <v/>
          </cell>
          <cell r="W51" t="str">
            <v/>
          </cell>
          <cell r="X51">
            <v>0.1429</v>
          </cell>
          <cell r="Y51">
            <v>0.1429</v>
          </cell>
          <cell r="Z51">
            <v>0.1429</v>
          </cell>
          <cell r="AA51">
            <v>0.1429</v>
          </cell>
          <cell r="AB51">
            <v>0.1429</v>
          </cell>
          <cell r="AC51">
            <v>0.1429</v>
          </cell>
          <cell r="AD51">
            <v>0.1426</v>
          </cell>
        </row>
        <row r="52">
          <cell r="G52" t="str">
            <v/>
          </cell>
        </row>
        <row r="53">
          <cell r="B53" t="str">
            <v>11.</v>
          </cell>
          <cell r="D53" t="str">
            <v>11.</v>
          </cell>
          <cell r="E53" t="str">
            <v>PROTEÇÃO AMBIENTAL</v>
          </cell>
          <cell r="F53">
            <v>0</v>
          </cell>
          <cell r="Y53" t="str">
            <v>x</v>
          </cell>
          <cell r="Z53" t="str">
            <v>x</v>
          </cell>
          <cell r="AA53" t="str">
            <v>x</v>
          </cell>
          <cell r="AB53" t="str">
            <v>x</v>
          </cell>
          <cell r="AC53" t="str">
            <v>x</v>
          </cell>
          <cell r="AD53" t="str">
            <v>x</v>
          </cell>
        </row>
        <row r="54">
          <cell r="S54" t="str">
            <v/>
          </cell>
          <cell r="T54" t="str">
            <v/>
          </cell>
          <cell r="U54" t="str">
            <v/>
          </cell>
          <cell r="V54" t="str">
            <v/>
          </cell>
          <cell r="W54" t="str">
            <v/>
          </cell>
          <cell r="X54" t="str">
            <v/>
          </cell>
          <cell r="Y54">
            <v>0</v>
          </cell>
          <cell r="Z54">
            <v>0</v>
          </cell>
          <cell r="AA54">
            <v>0</v>
          </cell>
          <cell r="AB54">
            <v>0</v>
          </cell>
          <cell r="AC54">
            <v>0</v>
          </cell>
          <cell r="AD54">
            <v>0</v>
          </cell>
        </row>
        <row r="55">
          <cell r="B55" t="str">
            <v>ERRO</v>
          </cell>
          <cell r="H55" t="str">
            <v/>
          </cell>
          <cell r="I55" t="str">
            <v/>
          </cell>
          <cell r="J55" t="str">
            <v/>
          </cell>
          <cell r="K55" t="str">
            <v/>
          </cell>
          <cell r="L55" t="str">
            <v/>
          </cell>
          <cell r="M55" t="str">
            <v/>
          </cell>
          <cell r="N55" t="str">
            <v/>
          </cell>
          <cell r="O55" t="str">
            <v/>
          </cell>
          <cell r="P55" t="str">
            <v/>
          </cell>
          <cell r="Q55" t="str">
            <v/>
          </cell>
          <cell r="R55" t="str">
            <v/>
          </cell>
          <cell r="S55" t="str">
            <v/>
          </cell>
          <cell r="T55" t="str">
            <v/>
          </cell>
          <cell r="U55" t="str">
            <v/>
          </cell>
          <cell r="V55" t="str">
            <v/>
          </cell>
          <cell r="W55" t="str">
            <v/>
          </cell>
          <cell r="X55" t="str">
            <v/>
          </cell>
          <cell r="Y55">
            <v>0.16669999999999999</v>
          </cell>
          <cell r="Z55">
            <v>0.16669999999999999</v>
          </cell>
          <cell r="AA55">
            <v>0.16669999999999999</v>
          </cell>
          <cell r="AB55">
            <v>0.16669999999999999</v>
          </cell>
          <cell r="AC55">
            <v>0.16669999999999999</v>
          </cell>
          <cell r="AD55">
            <v>0.16650000000000001</v>
          </cell>
        </row>
        <row r="56">
          <cell r="G56" t="str">
            <v/>
          </cell>
          <cell r="S56" t="str">
            <v/>
          </cell>
          <cell r="T56" t="str">
            <v/>
          </cell>
          <cell r="U56" t="str">
            <v/>
          </cell>
          <cell r="V56" t="str">
            <v/>
          </cell>
          <cell r="W56" t="str">
            <v/>
          </cell>
        </row>
        <row r="57">
          <cell r="D57" t="str">
            <v>TOTAL DA PLANILHA ORÇAMENTO</v>
          </cell>
          <cell r="F57">
            <v>0</v>
          </cell>
        </row>
        <row r="58">
          <cell r="D58" t="str">
            <v>x</v>
          </cell>
        </row>
      </sheetData>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DOS"/>
      <sheetName val="LISTA DE INSUMOS"/>
      <sheetName val="AD.LOCAL"/>
      <sheetName val="AD.FX"/>
      <sheetName val="AD.VIN"/>
      <sheetName val="AD.VR"/>
      <sheetName val="AD.MC"/>
      <sheetName val="RESUMO MO"/>
      <sheetName val="EFS"/>
      <sheetName val="CURVA ABC"/>
      <sheetName val="MO DNIT"/>
      <sheetName val="Tabelas do DNIT"/>
      <sheetName val="EQUIP DNIT"/>
      <sheetName val="NR4"/>
    </sheetNames>
    <sheetDataSet>
      <sheetData sheetId="0">
        <row r="9">
          <cell r="C9">
            <v>0.21759999999999999</v>
          </cell>
        </row>
        <row r="30">
          <cell r="C30" t="str">
            <v>G4</v>
          </cell>
          <cell r="I30">
            <v>302</v>
          </cell>
        </row>
        <row r="31">
          <cell r="C31" t="str">
            <v>Construção rodoviária</v>
          </cell>
        </row>
        <row r="32">
          <cell r="C32" t="str">
            <v>Médio Porte</v>
          </cell>
        </row>
        <row r="33">
          <cell r="C33" t="str">
            <v>Recuperação</v>
          </cell>
        </row>
        <row r="34">
          <cell r="C34" t="str">
            <v>Pequeno Porte</v>
          </cell>
        </row>
        <row r="42">
          <cell r="C42">
            <v>0</v>
          </cell>
          <cell r="E42">
            <v>23</v>
          </cell>
        </row>
        <row r="43">
          <cell r="C43">
            <v>0</v>
          </cell>
          <cell r="E43">
            <v>20</v>
          </cell>
        </row>
        <row r="44">
          <cell r="C44">
            <v>0</v>
          </cell>
          <cell r="E44">
            <v>22</v>
          </cell>
        </row>
        <row r="46">
          <cell r="C46">
            <v>0</v>
          </cell>
          <cell r="E46">
            <v>12</v>
          </cell>
        </row>
        <row r="50">
          <cell r="B50" t="str">
            <v>E9093</v>
          </cell>
          <cell r="C50" t="str">
            <v>mês</v>
          </cell>
          <cell r="D50" t="str">
            <v>Veículo leve - 53 Kw (sem motorista)</v>
          </cell>
          <cell r="E50">
            <v>36.798299999999998</v>
          </cell>
          <cell r="F50">
            <v>6.7813999999999997</v>
          </cell>
        </row>
        <row r="51">
          <cell r="B51" t="str">
            <v>E9097</v>
          </cell>
          <cell r="C51" t="str">
            <v>h/mês</v>
          </cell>
          <cell r="D51" t="str">
            <v>Caminhão guindauto de 6 toneladas</v>
          </cell>
          <cell r="E51">
            <v>257.06220000000002</v>
          </cell>
          <cell r="F51">
            <v>81.427499999999995</v>
          </cell>
        </row>
        <row r="52">
          <cell r="B52" t="str">
            <v>E9125</v>
          </cell>
          <cell r="C52" t="str">
            <v>mês</v>
          </cell>
          <cell r="D52" t="str">
            <v>Van furgão a disesel - 93 kW</v>
          </cell>
          <cell r="E52">
            <v>86.460599999999999</v>
          </cell>
          <cell r="F52">
            <v>49.038899999999998</v>
          </cell>
        </row>
        <row r="53">
          <cell r="B53" t="str">
            <v>E9524</v>
          </cell>
          <cell r="C53" t="str">
            <v>h/mês</v>
          </cell>
          <cell r="D53" t="str">
            <v>Motoniveladora</v>
          </cell>
          <cell r="E53">
            <v>338.96780000000001</v>
          </cell>
          <cell r="F53">
            <v>149.00299999999999</v>
          </cell>
        </row>
        <row r="54">
          <cell r="B54" t="str">
            <v>E9560</v>
          </cell>
          <cell r="C54" t="str">
            <v>mês</v>
          </cell>
          <cell r="D54" t="str">
            <v>Ônibus coletivo - 175 kW</v>
          </cell>
          <cell r="E54">
            <v>346.43779999999998</v>
          </cell>
          <cell r="F54">
            <v>105.69450000000001</v>
          </cell>
        </row>
        <row r="55">
          <cell r="B55" t="str">
            <v>E9669</v>
          </cell>
          <cell r="C55" t="str">
            <v>h/mês</v>
          </cell>
          <cell r="D55" t="str">
            <v>Caminhão tanque de 8.000 litros</v>
          </cell>
          <cell r="E55">
            <v>281.4076</v>
          </cell>
          <cell r="F55">
            <v>89.916399999999996</v>
          </cell>
        </row>
        <row r="56">
          <cell r="B56" t="str">
            <v>E9686</v>
          </cell>
          <cell r="C56" t="str">
            <v>h/mês</v>
          </cell>
          <cell r="D56" t="str">
            <v>Caminhão carroceria com guindauto com capacidade de 20 t.m - 136 Kw</v>
          </cell>
          <cell r="E56">
            <v>316.79689999999999</v>
          </cell>
          <cell r="F56">
            <v>111.3211</v>
          </cell>
        </row>
        <row r="57">
          <cell r="B57" t="str">
            <v>P9804</v>
          </cell>
          <cell r="C57" t="str">
            <v>mês</v>
          </cell>
          <cell r="D57" t="str">
            <v>Apontador</v>
          </cell>
          <cell r="E57">
            <v>5024.2370000000001</v>
          </cell>
        </row>
        <row r="58">
          <cell r="B58" t="str">
            <v>P9806</v>
          </cell>
          <cell r="C58" t="str">
            <v>mês</v>
          </cell>
          <cell r="D58" t="str">
            <v>Auxiliar administrativo</v>
          </cell>
          <cell r="E58">
            <v>5029.8543</v>
          </cell>
        </row>
        <row r="59">
          <cell r="B59" t="str">
            <v>P9809</v>
          </cell>
          <cell r="C59" t="str">
            <v>mês</v>
          </cell>
          <cell r="D59" t="str">
            <v>Encarregado administrativo</v>
          </cell>
          <cell r="E59">
            <v>7357.4400999999998</v>
          </cell>
        </row>
        <row r="60">
          <cell r="B60" t="str">
            <v>P9953</v>
          </cell>
          <cell r="C60" t="str">
            <v>mês</v>
          </cell>
          <cell r="D60" t="str">
            <v>Eletricista</v>
          </cell>
          <cell r="E60">
            <v>5934.9301999999998</v>
          </cell>
        </row>
        <row r="61">
          <cell r="B61" t="str">
            <v>P9819</v>
          </cell>
          <cell r="C61" t="str">
            <v>mês</v>
          </cell>
          <cell r="D61" t="str">
            <v>Engenheiro superisor</v>
          </cell>
          <cell r="E61">
            <v>27139.329399999999</v>
          </cell>
        </row>
        <row r="62">
          <cell r="B62" t="str">
            <v>P9827</v>
          </cell>
          <cell r="C62" t="str">
            <v>mês</v>
          </cell>
          <cell r="D62" t="str">
            <v>Vigia</v>
          </cell>
          <cell r="E62">
            <v>4843.9390000000003</v>
          </cell>
        </row>
        <row r="63">
          <cell r="B63" t="str">
            <v>P9833</v>
          </cell>
          <cell r="C63" t="str">
            <v>mês</v>
          </cell>
          <cell r="D63" t="str">
            <v>Auxiliar de laboratório</v>
          </cell>
          <cell r="E63">
            <v>5924.9119000000001</v>
          </cell>
        </row>
        <row r="64">
          <cell r="B64" t="str">
            <v>P9840</v>
          </cell>
          <cell r="C64" t="str">
            <v>mês</v>
          </cell>
          <cell r="D64" t="str">
            <v>Encarregado geral</v>
          </cell>
          <cell r="E64">
            <v>11171.6253</v>
          </cell>
        </row>
        <row r="65">
          <cell r="B65" t="str">
            <v>P9842</v>
          </cell>
          <cell r="C65" t="str">
            <v>mês</v>
          </cell>
          <cell r="D65" t="str">
            <v>Faxineiro</v>
          </cell>
          <cell r="E65">
            <v>4241.9863999999998</v>
          </cell>
        </row>
        <row r="66">
          <cell r="B66" t="str">
            <v>P9851</v>
          </cell>
          <cell r="C66" t="str">
            <v>mês</v>
          </cell>
          <cell r="D66" t="str">
            <v>Médico do trabalho</v>
          </cell>
          <cell r="E66">
            <v>18676.234400000001</v>
          </cell>
        </row>
        <row r="67">
          <cell r="B67" t="str">
            <v>P9858</v>
          </cell>
          <cell r="C67" t="str">
            <v>mês</v>
          </cell>
          <cell r="D67" t="str">
            <v>Laboratorista</v>
          </cell>
          <cell r="E67">
            <v>7520.1358</v>
          </cell>
        </row>
        <row r="68">
          <cell r="B68" t="str">
            <v>P9864</v>
          </cell>
          <cell r="C68" t="str">
            <v>mês</v>
          </cell>
          <cell r="D68" t="str">
            <v>Engenheiro de segurança do trabalho</v>
          </cell>
          <cell r="E68">
            <v>24959.615000000002</v>
          </cell>
        </row>
        <row r="69">
          <cell r="B69" t="str">
            <v>P9867</v>
          </cell>
          <cell r="C69" t="str">
            <v>mês</v>
          </cell>
          <cell r="D69" t="str">
            <v>Técnico especializado</v>
          </cell>
          <cell r="E69">
            <v>7247.2227000000003</v>
          </cell>
        </row>
        <row r="70">
          <cell r="B70" t="str">
            <v>P9869</v>
          </cell>
          <cell r="C70" t="str">
            <v>mês</v>
          </cell>
          <cell r="D70" t="str">
            <v>Encarregado de obras de arte especiais</v>
          </cell>
          <cell r="E70">
            <v>7997.6522000000004</v>
          </cell>
        </row>
        <row r="71">
          <cell r="B71" t="str">
            <v>P9875</v>
          </cell>
          <cell r="C71" t="str">
            <v>mês</v>
          </cell>
          <cell r="D71" t="str">
            <v>Encarregado de turma</v>
          </cell>
          <cell r="E71">
            <v>5961.6777000000002</v>
          </cell>
        </row>
        <row r="72">
          <cell r="B72" t="str">
            <v>P9876</v>
          </cell>
          <cell r="C72" t="str">
            <v>mês</v>
          </cell>
          <cell r="D72" t="str">
            <v>Técnico de segurança do trabalho</v>
          </cell>
          <cell r="E72">
            <v>7365.8624</v>
          </cell>
        </row>
        <row r="73">
          <cell r="B73" t="str">
            <v>P9878</v>
          </cell>
          <cell r="C73" t="str">
            <v>mês</v>
          </cell>
          <cell r="D73" t="str">
            <v>Secretária</v>
          </cell>
          <cell r="E73">
            <v>6719.5959000000003</v>
          </cell>
        </row>
        <row r="74">
          <cell r="B74" t="str">
            <v>P9883</v>
          </cell>
          <cell r="C74" t="str">
            <v>mês</v>
          </cell>
          <cell r="D74" t="str">
            <v>Chefe do setor administrativo</v>
          </cell>
          <cell r="E74">
            <v>7357.4390999999996</v>
          </cell>
        </row>
        <row r="75">
          <cell r="B75" t="str">
            <v>P9884</v>
          </cell>
          <cell r="C75" t="str">
            <v>mês</v>
          </cell>
          <cell r="D75" t="str">
            <v>Encarregado de terraplenagem</v>
          </cell>
          <cell r="E75">
            <v>7997.6522000000004</v>
          </cell>
        </row>
        <row r="76">
          <cell r="B76" t="str">
            <v>P9893</v>
          </cell>
          <cell r="C76" t="str">
            <v>mês</v>
          </cell>
          <cell r="D76" t="str">
            <v>Encarregado de pavimentação</v>
          </cell>
          <cell r="E76">
            <v>7997.6522000000004</v>
          </cell>
        </row>
        <row r="77">
          <cell r="B77" t="str">
            <v>P9896</v>
          </cell>
          <cell r="C77" t="str">
            <v>mês</v>
          </cell>
          <cell r="D77" t="str">
            <v>Porteiro</v>
          </cell>
          <cell r="E77">
            <v>4232.8134</v>
          </cell>
        </row>
        <row r="78">
          <cell r="B78" t="str">
            <v>P9897</v>
          </cell>
          <cell r="C78" t="str">
            <v>mês</v>
          </cell>
          <cell r="D78" t="str">
            <v>Técnico em meio ambiente</v>
          </cell>
          <cell r="E78">
            <v>7622.1496999999999</v>
          </cell>
        </row>
        <row r="79">
          <cell r="B79" t="str">
            <v>P9901</v>
          </cell>
          <cell r="C79" t="str">
            <v>mês</v>
          </cell>
          <cell r="D79" t="str">
            <v>Encarregado de superestrutura ferroviária</v>
          </cell>
          <cell r="E79">
            <v>7997.6522000000004</v>
          </cell>
        </row>
        <row r="80">
          <cell r="B80" t="str">
            <v>P9903</v>
          </cell>
          <cell r="C80" t="str">
            <v>mês</v>
          </cell>
          <cell r="D80" t="str">
            <v>Auxiliar técnico</v>
          </cell>
          <cell r="E80">
            <v>4763.9719999999998</v>
          </cell>
        </row>
        <row r="81">
          <cell r="B81" t="str">
            <v>P9916</v>
          </cell>
          <cell r="C81" t="str">
            <v>mês</v>
          </cell>
          <cell r="D81" t="str">
            <v>Encarregado de conservação rodoviária</v>
          </cell>
          <cell r="E81">
            <v>7997.6522000000004</v>
          </cell>
        </row>
        <row r="82">
          <cell r="B82" t="str">
            <v>P9946</v>
          </cell>
          <cell r="C82" t="str">
            <v>mês</v>
          </cell>
          <cell r="D82" t="str">
            <v>Engenheiro auxiliar</v>
          </cell>
          <cell r="E82">
            <v>24878.431400000001</v>
          </cell>
        </row>
        <row r="83">
          <cell r="B83" t="str">
            <v>P9947</v>
          </cell>
          <cell r="C83" t="str">
            <v>mês</v>
          </cell>
          <cell r="D83" t="str">
            <v>Técnico florestal</v>
          </cell>
          <cell r="E83">
            <v>7622.1496999999999</v>
          </cell>
        </row>
        <row r="84">
          <cell r="B84" t="str">
            <v>P9948</v>
          </cell>
          <cell r="C84" t="str">
            <v>mês</v>
          </cell>
          <cell r="D84" t="str">
            <v>Motorista de veículo leve</v>
          </cell>
          <cell r="E84">
            <v>5896.6377000000002</v>
          </cell>
        </row>
        <row r="85">
          <cell r="B85" t="str">
            <v>P9949</v>
          </cell>
          <cell r="C85" t="str">
            <v>mês</v>
          </cell>
          <cell r="D85" t="str">
            <v>Topógrafo</v>
          </cell>
          <cell r="E85">
            <v>8914.4105999999992</v>
          </cell>
        </row>
        <row r="86">
          <cell r="B86" t="str">
            <v>P9950</v>
          </cell>
          <cell r="C86" t="str">
            <v>mês</v>
          </cell>
          <cell r="D86" t="str">
            <v>Auxiliar de topografia</v>
          </cell>
          <cell r="E86">
            <v>5944.3549000000003</v>
          </cell>
        </row>
        <row r="87">
          <cell r="B87" t="str">
            <v>P9951</v>
          </cell>
          <cell r="C87" t="str">
            <v>mês</v>
          </cell>
          <cell r="D87" t="str">
            <v>Médico de câmara hiperbárica</v>
          </cell>
          <cell r="E87">
            <v>21265.910199999998</v>
          </cell>
        </row>
        <row r="88">
          <cell r="B88" t="str">
            <v>P9952</v>
          </cell>
          <cell r="C88" t="str">
            <v>mês</v>
          </cell>
          <cell r="D88" t="str">
            <v>Pedreiro</v>
          </cell>
          <cell r="E88">
            <v>5095.9624000000003</v>
          </cell>
        </row>
        <row r="89">
          <cell r="B89" t="str">
            <v>P9953</v>
          </cell>
          <cell r="C89" t="str">
            <v>mês</v>
          </cell>
          <cell r="D89" t="str">
            <v>Eletricista</v>
          </cell>
          <cell r="E89">
            <v>5934.9301999999998</v>
          </cell>
        </row>
        <row r="90">
          <cell r="B90" t="str">
            <v>P9954</v>
          </cell>
          <cell r="C90" t="str">
            <v>mês</v>
          </cell>
          <cell r="D90" t="str">
            <v>Servente</v>
          </cell>
          <cell r="E90">
            <v>4112.1827999999996</v>
          </cell>
        </row>
        <row r="91">
          <cell r="B91" t="str">
            <v>P9955</v>
          </cell>
          <cell r="C91" t="str">
            <v>mês</v>
          </cell>
          <cell r="D91" t="str">
            <v>Engenheiro chefe</v>
          </cell>
          <cell r="E91">
            <v>34476.996400000004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
          <cell r="D1" t="str">
            <v>PLANILHA DE PRECOS - COMPOR</v>
          </cell>
        </row>
        <row r="4">
          <cell r="A4" t="str">
            <v>Cod. Cliente</v>
          </cell>
          <cell r="B4" t="str">
            <v>Item</v>
          </cell>
          <cell r="C4" t="str">
            <v>Comp</v>
          </cell>
          <cell r="D4" t="str">
            <v>Descricao</v>
          </cell>
          <cell r="E4" t="str">
            <v>Unidade</v>
          </cell>
          <cell r="F4" t="str">
            <v>Quantidade</v>
          </cell>
          <cell r="G4" t="str">
            <v>Pr. Unitario</v>
          </cell>
          <cell r="H4" t="str">
            <v>Pr. Total</v>
          </cell>
          <cell r="I4" t="str">
            <v>Cód.</v>
          </cell>
          <cell r="J4" t="str">
            <v xml:space="preserve">Descricao      </v>
          </cell>
        </row>
        <row r="6">
          <cell r="C6" t="str">
            <v>CP0014</v>
          </cell>
          <cell r="D6" t="str">
            <v xml:space="preserve">PAVIMENTO DE CONCRETO COM FÔRMAS DESLIZANTES - AREIA E BRITA COMERCIAIS  </v>
          </cell>
          <cell r="E6" t="str">
            <v xml:space="preserve">M³    </v>
          </cell>
          <cell r="F6">
            <v>74008.17</v>
          </cell>
          <cell r="G6">
            <v>697.3</v>
          </cell>
          <cell r="H6">
            <v>51605899.729999997</v>
          </cell>
          <cell r="I6" t="str">
            <v/>
          </cell>
          <cell r="J6" t="str">
            <v>PAVIMENTO DE CONCRETO COM FÔRMAS DESLIZANTES - AREIA E BRITA COMERCIAIS</v>
          </cell>
        </row>
        <row r="7">
          <cell r="C7">
            <v>5915321</v>
          </cell>
          <cell r="D7" t="str">
            <v xml:space="preserve">TRANSPORTE COM CAMINHÃO BASCULANTE DE 14 M³ - RODOVIA PAVIMENTADA  </v>
          </cell>
          <cell r="E7" t="str">
            <v xml:space="preserve">TKM   </v>
          </cell>
          <cell r="F7">
            <v>25219262.879999999</v>
          </cell>
          <cell r="G7">
            <v>0.84</v>
          </cell>
          <cell r="H7">
            <v>21184180.82</v>
          </cell>
          <cell r="I7" t="str">
            <v/>
          </cell>
          <cell r="J7" t="str">
            <v>TRANSPORTE COM CAMINHÃO BASCULANTE DE 14 M³ - RODOVIA PAVIMENTADA</v>
          </cell>
        </row>
        <row r="8">
          <cell r="C8">
            <v>5502172</v>
          </cell>
          <cell r="D8" t="str">
            <v xml:space="preserve">ESCAVAÇÃO, CARGA E TRANSPORTE DE MATERIAL DE 1ª CATEGORIA - DMT DE 2.500 A 3.000 M - CAMINHO DE SERVIÇO PAVIMENTADO - COM ESCAVADEIRA E CAMINHÃO BASCULANTE DE 14 M³  </v>
          </cell>
          <cell r="E8" t="str">
            <v xml:space="preserve">M³    </v>
          </cell>
          <cell r="F8">
            <v>971663.86</v>
          </cell>
          <cell r="G8">
            <v>11.66</v>
          </cell>
          <cell r="H8">
            <v>11329600.6</v>
          </cell>
          <cell r="I8" t="str">
            <v/>
          </cell>
          <cell r="J8" t="str">
            <v>ESCAVAÇÃO, CARGA E TRANSPORTE DE MATERIAL DE 1ª CATEGORIA - DMT DE 2.500 A 3.000 M - CAMINHO DE SERVIÇO PAVIMENTADO - COM ESCAVADEIRA E CAMINHÃO BASCULANTE DE 14 M³</v>
          </cell>
        </row>
        <row r="9">
          <cell r="C9">
            <v>4011214</v>
          </cell>
          <cell r="D9" t="str">
            <v xml:space="preserve">SUB-BASE DE CONCRETO COMPACTADO COM ROLO - BRITA COMERCIAL  </v>
          </cell>
          <cell r="E9" t="str">
            <v xml:space="preserve">M³    </v>
          </cell>
          <cell r="F9">
            <v>33640.080000000002</v>
          </cell>
          <cell r="G9">
            <v>323.32</v>
          </cell>
          <cell r="H9">
            <v>10876510.34</v>
          </cell>
          <cell r="I9" t="str">
            <v/>
          </cell>
          <cell r="J9" t="str">
            <v>SUB-BASE DE CONCRETO COMPACTADO COM ROLO - BRITA COMERCIAL</v>
          </cell>
        </row>
        <row r="10">
          <cell r="C10" t="str">
            <v xml:space="preserve">CP0002             </v>
          </cell>
          <cell r="D10" t="str">
            <v xml:space="preserve">DRENO LONGITUDINAL DE PAVIMENTO H = 0,60 M - COM GEOCOMPOSTO DRENANTE  </v>
          </cell>
          <cell r="E10" t="str">
            <v xml:space="preserve">M     </v>
          </cell>
          <cell r="F10">
            <v>112909</v>
          </cell>
          <cell r="G10">
            <v>79.62</v>
          </cell>
          <cell r="H10">
            <v>8989814.5800000001</v>
          </cell>
          <cell r="I10" t="str">
            <v/>
          </cell>
          <cell r="J10" t="str">
            <v>DRENO LONGITUDINAL DE PAVIMENTO H = 0,60 M - COM GEOCOMPOSTO DRENANTE</v>
          </cell>
        </row>
        <row r="11">
          <cell r="C11" t="str">
            <v>CP0046</v>
          </cell>
          <cell r="D11" t="str">
            <v xml:space="preserve">AQUISIÇÃO DE CIMENTO ASFÁLTICO CAP 50/70                      </v>
          </cell>
          <cell r="E11" t="str">
            <v xml:space="preserve">T     </v>
          </cell>
          <cell r="F11">
            <v>1453.59</v>
          </cell>
          <cell r="G11">
            <v>5350.94</v>
          </cell>
          <cell r="H11">
            <v>7778051.4699999997</v>
          </cell>
          <cell r="I11" t="str">
            <v/>
          </cell>
          <cell r="J11" t="str">
            <v>AQUISIÇÃO DE CIMENTO ASFÁLTICO CAP 50/70</v>
          </cell>
        </row>
        <row r="12">
          <cell r="C12">
            <v>5503041</v>
          </cell>
          <cell r="D12" t="str">
            <v xml:space="preserve">COMPACTAÇÃO DE ATERROS A 100% DO PROCTOR INTERMEDIÁRIO  </v>
          </cell>
          <cell r="E12" t="str">
            <v xml:space="preserve">M³    </v>
          </cell>
          <cell r="F12">
            <v>880926.53</v>
          </cell>
          <cell r="G12">
            <v>8.0299999999999994</v>
          </cell>
          <cell r="H12">
            <v>7073840.0199999996</v>
          </cell>
          <cell r="I12" t="str">
            <v/>
          </cell>
          <cell r="J12" t="str">
            <v>COMPACTAÇÃO DE ATERROS A 100% DO PROCTOR INTERMEDIÁRIO</v>
          </cell>
        </row>
        <row r="13">
          <cell r="C13">
            <v>4011459</v>
          </cell>
          <cell r="D13" t="str">
            <v xml:space="preserve">CONCRETO ASFÁLTICO - FAIXA B-19 - AREIA E BRITA COMERCIAIS  </v>
          </cell>
          <cell r="E13" t="str">
            <v xml:space="preserve">T     </v>
          </cell>
          <cell r="F13">
            <v>30092.75</v>
          </cell>
          <cell r="G13">
            <v>220.78</v>
          </cell>
          <cell r="H13">
            <v>6643877.3499999996</v>
          </cell>
          <cell r="I13" t="str">
            <v/>
          </cell>
          <cell r="J13" t="str">
            <v>CONCRETO ASFÁLTICO - FAIXA B-19 - AREIA E BRITA COMERCIAIS</v>
          </cell>
        </row>
        <row r="14">
          <cell r="C14">
            <v>3719529</v>
          </cell>
          <cell r="D14" t="str">
            <v xml:space="preserve">BARREIRA SIMPLES DE CONCRETO, ARMADA, PRÉ-MOLDADA (PERFIL NEW JERSEY) - L &gt; 3,00 M E H = 810 MM  </v>
          </cell>
          <cell r="E14" t="str">
            <v xml:space="preserve">M     </v>
          </cell>
          <cell r="F14">
            <v>22646</v>
          </cell>
          <cell r="G14">
            <v>253.45</v>
          </cell>
          <cell r="H14">
            <v>5739628.7000000002</v>
          </cell>
          <cell r="I14" t="str">
            <v/>
          </cell>
          <cell r="J14" t="str">
            <v>BARREIRA SIMPLES DE CONCRETO, ARMADA, PRÉ-MOLDADA (PERFIL NEW JERSEY) - L &gt; 3,00 M E H = 810 MM</v>
          </cell>
        </row>
        <row r="15">
          <cell r="C15">
            <v>5502806</v>
          </cell>
          <cell r="D15" t="str">
            <v xml:space="preserve">CAMADA DRENANTE COM CONFORMAÇÃO DE TRATOR DE ESTEIRA - AREIA COMERCIAL  </v>
          </cell>
          <cell r="E15" t="str">
            <v xml:space="preserve">M³    </v>
          </cell>
          <cell r="F15">
            <v>35529.510999999999</v>
          </cell>
          <cell r="G15">
            <v>158.72</v>
          </cell>
          <cell r="H15">
            <v>5639243.9900000002</v>
          </cell>
          <cell r="I15" t="str">
            <v/>
          </cell>
          <cell r="J15" t="str">
            <v>CAMADA DRENANTE COM CONFORMAÇÃO DE TRATOR DE ESTEIRA - AREIA COMERCIAL</v>
          </cell>
        </row>
        <row r="16">
          <cell r="C16">
            <v>407819</v>
          </cell>
          <cell r="D16" t="str">
            <v xml:space="preserve">ARMAÇÃO EM AÇO CA-50 - FORNECIMENTO, PREPARO E COLOCAÇÃO  </v>
          </cell>
          <cell r="E16" t="str">
            <v xml:space="preserve">KG    </v>
          </cell>
          <cell r="F16">
            <v>313431.67</v>
          </cell>
          <cell r="G16">
            <v>15.92</v>
          </cell>
          <cell r="H16">
            <v>4989832.16</v>
          </cell>
          <cell r="I16" t="str">
            <v/>
          </cell>
          <cell r="J16" t="str">
            <v>ARMAÇÃO EM AÇO CA-50 - FORNECIMENTO, PREPARO E COLOCAÇÃO</v>
          </cell>
        </row>
        <row r="17">
          <cell r="C17">
            <v>5502805</v>
          </cell>
          <cell r="D17" t="str">
            <v xml:space="preserve">ESCAVAÇÃO, CARGA E TRANSPORTE DE MATERIAL DE 3ª CATEGORIA - DMT DE 2.500 A 3.000 M - CAMINHO DE SERVIÇO PAVIMENTADO - COM CAMINHÃO BASCULANTE DE 12 M³  </v>
          </cell>
          <cell r="E17" t="str">
            <v xml:space="preserve">M³    </v>
          </cell>
          <cell r="F17">
            <v>78647.89</v>
          </cell>
          <cell r="G17">
            <v>62.63</v>
          </cell>
          <cell r="H17">
            <v>4925717.41</v>
          </cell>
          <cell r="I17" t="str">
            <v/>
          </cell>
          <cell r="J17" t="str">
            <v>ESCAVAÇÃO, CARGA E TRANSPORTE DE MATERIAL DE 3ª CATEGORIA - DMT DE 2.500 A 3.000 M - CAMINHO DE SERVIÇO PAVIMENTADO - COM CAMINHÃO BASCULANTE DE 12 M³</v>
          </cell>
        </row>
        <row r="18">
          <cell r="C18">
            <v>2003377</v>
          </cell>
          <cell r="D18" t="str">
            <v xml:space="preserve">MEIO-FIO DE CONCRETO - MFC 05 - AREIA E BRITA COMERCIAIS - FÔRMA DE MADEIRA  </v>
          </cell>
          <cell r="E18" t="str">
            <v xml:space="preserve">M     </v>
          </cell>
          <cell r="F18">
            <v>64825</v>
          </cell>
          <cell r="G18">
            <v>71.260000000000005</v>
          </cell>
          <cell r="H18">
            <v>4619429.5</v>
          </cell>
          <cell r="I18" t="str">
            <v/>
          </cell>
          <cell r="J18" t="str">
            <v>MEIO-FIO DE CONCRETO - MFC 05 - AREIA E BRITA COMERCIAIS - FÔRMA DE MADEIRA</v>
          </cell>
        </row>
        <row r="19">
          <cell r="C19">
            <v>2003355</v>
          </cell>
          <cell r="D19" t="str">
            <v xml:space="preserve">SARJETA TRAPEZOIDAL DE CANTEIRO CENTRAL DE CONCRETO - SZCC 140-35 - AREIA E BRITA COMERCIAIS  </v>
          </cell>
          <cell r="E19" t="str">
            <v xml:space="preserve">M     </v>
          </cell>
          <cell r="F19">
            <v>27640</v>
          </cell>
          <cell r="G19">
            <v>105.06</v>
          </cell>
          <cell r="H19">
            <v>2903858.4</v>
          </cell>
          <cell r="I19" t="str">
            <v/>
          </cell>
          <cell r="J19" t="str">
            <v>SARJETA TRAPEZOIDAL DE CANTEIRO CENTRAL DE CONCRETO - SZCC 140-35 - AREIA E BRITA COMERCIAIS</v>
          </cell>
        </row>
        <row r="20">
          <cell r="C20">
            <v>4413996</v>
          </cell>
          <cell r="D20" t="str">
            <v xml:space="preserve">ENLEIVAMENTO  </v>
          </cell>
          <cell r="E20" t="str">
            <v xml:space="preserve">M²    </v>
          </cell>
          <cell r="F20">
            <v>157528.57999999999</v>
          </cell>
          <cell r="G20">
            <v>13.13</v>
          </cell>
          <cell r="H20">
            <v>2068350.26</v>
          </cell>
          <cell r="I20" t="str">
            <v/>
          </cell>
          <cell r="J20" t="str">
            <v>ENLEIVAMENTO</v>
          </cell>
        </row>
        <row r="21">
          <cell r="C21">
            <v>5915319</v>
          </cell>
          <cell r="D21" t="str">
            <v xml:space="preserve">TRANSPORTE COM CAMINHÃO BASCULANTE DE 14 M³ - RODOVIA EM LEITO NATURAL  </v>
          </cell>
          <cell r="E21" t="str">
            <v xml:space="preserve">TKM   </v>
          </cell>
          <cell r="F21">
            <v>1791973.44</v>
          </cell>
          <cell r="G21">
            <v>1.1499999999999999</v>
          </cell>
          <cell r="H21">
            <v>2060769.45</v>
          </cell>
          <cell r="I21" t="str">
            <v/>
          </cell>
          <cell r="J21" t="str">
            <v>TRANSPORTE COM CAMINHÃO BASCULANTE DE 14 M³ - RODOVIA EM LEITO NATURAL</v>
          </cell>
        </row>
        <row r="22">
          <cell r="C22">
            <v>4915663</v>
          </cell>
          <cell r="D22" t="str">
            <v xml:space="preserve">FRESAGEM DESCONTÍNUA DE REVESTIMENTO ASFÁLTICO - ESPESSURA DE 5 CM  </v>
          </cell>
          <cell r="E22" t="str">
            <v xml:space="preserve">M³    </v>
          </cell>
          <cell r="F22">
            <v>6410.7</v>
          </cell>
          <cell r="G22">
            <v>265.91000000000003</v>
          </cell>
          <cell r="H22">
            <v>1704669.24</v>
          </cell>
          <cell r="I22" t="str">
            <v/>
          </cell>
          <cell r="J22" t="str">
            <v>FRESAGEM DESCONTÍNUA DE REVESTIMENTO ASFÁLTICO - ESPESSURA DE 5 CM</v>
          </cell>
        </row>
        <row r="23">
          <cell r="C23" t="str">
            <v>CP0001</v>
          </cell>
          <cell r="D23" t="str">
            <v xml:space="preserve">DESTINAÇÃO FINAL DE RESÍDUOS   SÓLIDOS                        </v>
          </cell>
          <cell r="E23" t="str">
            <v xml:space="preserve">T     </v>
          </cell>
          <cell r="F23">
            <v>17156.72</v>
          </cell>
          <cell r="G23">
            <v>103.67</v>
          </cell>
          <cell r="H23">
            <v>1687129.65</v>
          </cell>
          <cell r="I23" t="str">
            <v/>
          </cell>
          <cell r="J23" t="str">
            <v>DESTINAÇÃO FINAL DE RESÍDUOS SÓLIDOS</v>
          </cell>
        </row>
        <row r="24">
          <cell r="C24">
            <v>1107904</v>
          </cell>
          <cell r="D24" t="str">
            <v xml:space="preserve">CONCRETO FCK = 35 MPA - CONFECÇÃO EM BETONEIRA E LANÇAMENTO MANUAL - AREIA E BRITA COMERCIAIS  </v>
          </cell>
          <cell r="E24" t="str">
            <v xml:space="preserve">M³    </v>
          </cell>
          <cell r="F24">
            <v>2580.09</v>
          </cell>
          <cell r="G24">
            <v>613.53</v>
          </cell>
          <cell r="H24">
            <v>1582960.79</v>
          </cell>
          <cell r="I24" t="str">
            <v/>
          </cell>
          <cell r="J24" t="str">
            <v>CONCRETO FCK = 35 MPA - CONFECÇÃO EM BETONEIRA E LANÇAMENTO MANUAL - AREIA E BRITA COMERCIAIS</v>
          </cell>
        </row>
        <row r="25">
          <cell r="C25">
            <v>5502978</v>
          </cell>
          <cell r="D25" t="str">
            <v xml:space="preserve">COMPACTAÇÃO DE ATERROS A 100% DO PROCTOR NORMAL  </v>
          </cell>
          <cell r="E25" t="str">
            <v xml:space="preserve">M³    </v>
          </cell>
          <cell r="F25">
            <v>226368</v>
          </cell>
          <cell r="G25">
            <v>6.94</v>
          </cell>
          <cell r="H25">
            <v>1570993.92</v>
          </cell>
          <cell r="I25" t="str">
            <v/>
          </cell>
          <cell r="J25" t="str">
            <v>COMPACTAÇÃO DE ATERROS A 100% DO PROCTOR NORMAL</v>
          </cell>
        </row>
        <row r="26">
          <cell r="C26">
            <v>1506055</v>
          </cell>
          <cell r="D26" t="str">
            <v xml:space="preserve">PEDRA ARGAMASSADA COM CIMENTO E AREIA 1:3 - AREIA E PEDRA DE MÃO COMERCIAL - FORNECIMENTO E ASSENTAMENTO  </v>
          </cell>
          <cell r="E26" t="str">
            <v xml:space="preserve">M³    </v>
          </cell>
          <cell r="F26">
            <v>3041.7</v>
          </cell>
          <cell r="G26">
            <v>478.17</v>
          </cell>
          <cell r="H26">
            <v>1454449.69</v>
          </cell>
          <cell r="I26" t="str">
            <v/>
          </cell>
          <cell r="J26" t="str">
            <v>PEDRA ARGAMASSADA COM CIMENTO E AREIA 1:3 - AREIA E PEDRA DE MÃO COMERCIAL - FORNECIMENTO E ASSENTAMENTO</v>
          </cell>
        </row>
        <row r="27">
          <cell r="C27">
            <v>3108015</v>
          </cell>
          <cell r="D27" t="str">
            <v xml:space="preserve">FÔRMAS DE COMPENSADO PLASTIFICADO 14 MM - USO GERAL - UTILIZAÇÃO DE 1 VEZ - CONFECÇÃO, INSTALAÇÃO E RETIRADA  </v>
          </cell>
          <cell r="E27" t="str">
            <v xml:space="preserve">M²    </v>
          </cell>
          <cell r="F27">
            <v>6201.03</v>
          </cell>
          <cell r="G27">
            <v>222.75</v>
          </cell>
          <cell r="H27">
            <v>1381278.53</v>
          </cell>
          <cell r="I27" t="str">
            <v/>
          </cell>
          <cell r="J27" t="str">
            <v>FÔRMAS DE COMPENSADO PLASTIFICADO 14 MM - USO GERAL - UTILIZAÇÃO DE 1 VEZ - CONFECÇÃO, INSTALAÇÃO E RETIRADA</v>
          </cell>
        </row>
        <row r="28">
          <cell r="C28">
            <v>2003257</v>
          </cell>
          <cell r="D28" t="str">
            <v xml:space="preserve">SARJETA TRIANGULAR DE CONCRETO - STC 100-20 - ESCAVAÇÃO MECÂNICA - AREIA E BRITA COMERCIAIS  </v>
          </cell>
          <cell r="E28" t="str">
            <v xml:space="preserve">M     </v>
          </cell>
          <cell r="F28">
            <v>18746</v>
          </cell>
          <cell r="G28">
            <v>67.040000000000006</v>
          </cell>
          <cell r="H28">
            <v>1256731.8400000001</v>
          </cell>
          <cell r="I28" t="str">
            <v/>
          </cell>
          <cell r="J28" t="str">
            <v>SARJETA TRIANGULAR DE CONCRETO - STC 100-20 - ESCAVAÇÃO MECÂNICA - AREIA E BRITA COMERCIAIS</v>
          </cell>
        </row>
        <row r="29">
          <cell r="C29">
            <v>4915669</v>
          </cell>
          <cell r="D29" t="str">
            <v xml:space="preserve">REMOÇÃO MECANIZADA DE CAMADA GRANULAR DO PAVIMENTO  </v>
          </cell>
          <cell r="E29" t="str">
            <v xml:space="preserve">M³    </v>
          </cell>
          <cell r="F29">
            <v>7517.83</v>
          </cell>
          <cell r="G29">
            <v>135.37</v>
          </cell>
          <cell r="H29">
            <v>1017688.65</v>
          </cell>
          <cell r="I29" t="str">
            <v/>
          </cell>
          <cell r="J29" t="str">
            <v>REMOÇÃO MECANIZADA DE CAMADA GRANULAR DO PAVIMENTO</v>
          </cell>
        </row>
        <row r="30">
          <cell r="C30">
            <v>4011209</v>
          </cell>
          <cell r="D30" t="str">
            <v xml:space="preserve">REGULARIZAÇÃO DO SUBLEITO - 100% PROCTOR INTERMEDIÁRIO  </v>
          </cell>
          <cell r="E30" t="str">
            <v xml:space="preserve">M²    </v>
          </cell>
          <cell r="F30">
            <v>391940.8</v>
          </cell>
          <cell r="G30">
            <v>2.58</v>
          </cell>
          <cell r="H30">
            <v>1011207.26</v>
          </cell>
          <cell r="I30" t="str">
            <v/>
          </cell>
          <cell r="J30" t="str">
            <v>REGULARIZAÇÃO DO SUBLEITO - 100% PROCTOR INTERMEDIÁRIO</v>
          </cell>
        </row>
        <row r="31">
          <cell r="C31" t="str">
            <v xml:space="preserve">CP0047             </v>
          </cell>
          <cell r="D31" t="str">
            <v xml:space="preserve">TRANSPORTE CIMENTO ASFALTICO   CAP 50/70                      </v>
          </cell>
          <cell r="E31" t="str">
            <v xml:space="preserve">T     </v>
          </cell>
          <cell r="F31">
            <v>1453.586</v>
          </cell>
          <cell r="G31">
            <v>684.9</v>
          </cell>
          <cell r="H31">
            <v>995561.05</v>
          </cell>
          <cell r="I31" t="str">
            <v/>
          </cell>
          <cell r="J31" t="str">
            <v>TRANSPORTE CIMENTO ASFALTICO CAP 50/70</v>
          </cell>
        </row>
        <row r="32">
          <cell r="C32" t="str">
            <v xml:space="preserve">CP0021             </v>
          </cell>
          <cell r="D32" t="str">
            <v xml:space="preserve">AQUISIÇÃO DE EMULSÃO ASFÁLTICA RR-2C                          </v>
          </cell>
          <cell r="E32" t="str">
            <v xml:space="preserve">T     </v>
          </cell>
          <cell r="F32">
            <v>252.298</v>
          </cell>
          <cell r="G32">
            <v>3880.54</v>
          </cell>
          <cell r="H32">
            <v>979052.48</v>
          </cell>
          <cell r="I32" t="str">
            <v/>
          </cell>
          <cell r="J32" t="str">
            <v>AQUISIÇÃO DE EMULSÃO ASFÁLTICA RR-2C</v>
          </cell>
        </row>
        <row r="33">
          <cell r="C33" t="str">
            <v xml:space="preserve">CP0019             </v>
          </cell>
          <cell r="D33" t="str">
            <v xml:space="preserve">AQUISIÇÃO EMULSÃO ASFÁLTICA    COM POLÍMERO RC-1C-E           </v>
          </cell>
          <cell r="E33" t="str">
            <v xml:space="preserve">T     </v>
          </cell>
          <cell r="F33">
            <v>187.06</v>
          </cell>
          <cell r="G33">
            <v>4926.8100000000004</v>
          </cell>
          <cell r="H33">
            <v>921609.08</v>
          </cell>
          <cell r="I33" t="str">
            <v/>
          </cell>
          <cell r="J33" t="str">
            <v>AQUISIÇÃO EMULSÃO ASFÁLTICA COM POLÍMERO RC-1C-E</v>
          </cell>
        </row>
        <row r="34">
          <cell r="C34">
            <v>5213401</v>
          </cell>
          <cell r="D34" t="str">
            <v xml:space="preserve">PINTURA DE FAIXA COM TINTA ACRÍLICA - ESPESSURA DE 0,6 MM  </v>
          </cell>
          <cell r="E34" t="str">
            <v xml:space="preserve">M²    </v>
          </cell>
          <cell r="F34">
            <v>23235.68</v>
          </cell>
          <cell r="G34">
            <v>36.61</v>
          </cell>
          <cell r="H34">
            <v>850658.24</v>
          </cell>
          <cell r="I34" t="str">
            <v/>
          </cell>
          <cell r="J34" t="str">
            <v>PINTURA DE FAIXA COM TINTA ACRÍLICA - ESPESSURA DE 0,6 MM</v>
          </cell>
        </row>
        <row r="35">
          <cell r="C35">
            <v>5219627</v>
          </cell>
          <cell r="D35" t="str">
            <v xml:space="preserve">TACHA REFLETIVA EM RESINA SINTÉTICA - MONODIRECIONAL TIPO I - COM UM PINO - FORNECIMENTO E COLOCAÇÃO  </v>
          </cell>
          <cell r="E35" t="str">
            <v xml:space="preserve">UN    </v>
          </cell>
          <cell r="F35">
            <v>13506</v>
          </cell>
          <cell r="G35">
            <v>53.07</v>
          </cell>
          <cell r="H35">
            <v>716763.42</v>
          </cell>
          <cell r="I35" t="str">
            <v/>
          </cell>
          <cell r="J35" t="str">
            <v>TACHA REFLETIVA EM RESINA SINTÉTICA - MONODIRECIONAL TIPO I - COM UM PINO - FORNECIMENTO E COLOCAÇÃO</v>
          </cell>
        </row>
        <row r="36">
          <cell r="C36">
            <v>2003591</v>
          </cell>
          <cell r="D36" t="str">
            <v xml:space="preserve">DRENO LONGITUDINAL PROFUNDO PARA CORTE EM ROCHA - DPR 02 - TUBO PEAD E BRITA COMERCIAL  </v>
          </cell>
          <cell r="E36" t="str">
            <v xml:space="preserve">M     </v>
          </cell>
          <cell r="F36">
            <v>4012</v>
          </cell>
          <cell r="G36">
            <v>173.47</v>
          </cell>
          <cell r="H36">
            <v>695961.64</v>
          </cell>
          <cell r="I36" t="str">
            <v/>
          </cell>
          <cell r="J36" t="str">
            <v>DRENO LONGITUDINAL PROFUNDO PARA CORTE EM ROCHA - DPR 02 - TUBO PEAD E BRITA COMERCIAL</v>
          </cell>
        </row>
        <row r="37">
          <cell r="C37">
            <v>2306065</v>
          </cell>
          <cell r="D37" t="str">
            <v xml:space="preserve">ESTACA RAIZ PERFURADA NO SOLO COM D = 31 CM - CONFECÇÃO  </v>
          </cell>
          <cell r="E37" t="str">
            <v xml:space="preserve">M     </v>
          </cell>
          <cell r="F37">
            <v>2816</v>
          </cell>
          <cell r="G37">
            <v>236.41</v>
          </cell>
          <cell r="H37">
            <v>665730.56000000006</v>
          </cell>
          <cell r="I37" t="str">
            <v/>
          </cell>
          <cell r="J37" t="str">
            <v>ESTACA RAIZ PERFURADA NO SOLO COM D = 31 CM - CONFECÇÃO</v>
          </cell>
        </row>
        <row r="38">
          <cell r="C38">
            <v>5501700</v>
          </cell>
          <cell r="D38" t="str">
            <v xml:space="preserve">DESMATAMENTO, DESTOCAMENTO E LIMPEZA DE ÁREA COM ÁRVORES DE DIÂMETRO ATÉ 0,15 M  </v>
          </cell>
          <cell r="E38" t="str">
            <v xml:space="preserve">M²    </v>
          </cell>
          <cell r="F38">
            <v>760200</v>
          </cell>
          <cell r="G38">
            <v>0.87</v>
          </cell>
          <cell r="H38">
            <v>661374</v>
          </cell>
          <cell r="I38" t="str">
            <v/>
          </cell>
          <cell r="J38" t="str">
            <v>DESMATAMENTO, DESTOCAMENTO E LIMPEZA DE ÁREA COM ÁRVORES DE DIÂMETRO ATÉ 0,15 M</v>
          </cell>
        </row>
        <row r="39">
          <cell r="C39">
            <v>307735</v>
          </cell>
          <cell r="D39" t="str">
            <v xml:space="preserve">JUNTA DE DILATAÇÃO EM ELASTÔMERO E PERFIL VV - L = 35 MM E H = 60 MM - FORNECIMENTO E INSTALAÇÃO  </v>
          </cell>
          <cell r="E39" t="str">
            <v xml:space="preserve">M     </v>
          </cell>
          <cell r="F39">
            <v>1148</v>
          </cell>
          <cell r="G39">
            <v>520.35</v>
          </cell>
          <cell r="H39">
            <v>597361.80000000005</v>
          </cell>
          <cell r="I39" t="str">
            <v/>
          </cell>
          <cell r="J39" t="str">
            <v>JUNTA DE DILATAÇÃO EM ELASTÔMERO E PERFIL VV - L = 35 MM E H = 60 MM - FORNECIMENTO E INSTALAÇÃO</v>
          </cell>
        </row>
        <row r="40">
          <cell r="C40">
            <v>705390</v>
          </cell>
          <cell r="D40" t="str">
            <v xml:space="preserve">CORPO DE BTCC 3,00 X 3,00 M - MOLDADO NO LOCAL - ALTURA DO ATERRO 1,00 A 2,50 M - AREIA E BRITA COMERCIAIS  </v>
          </cell>
          <cell r="E40" t="str">
            <v xml:space="preserve">M     </v>
          </cell>
          <cell r="F40">
            <v>36</v>
          </cell>
          <cell r="G40">
            <v>15708.76</v>
          </cell>
          <cell r="H40">
            <v>565515.36</v>
          </cell>
          <cell r="I40" t="str">
            <v/>
          </cell>
          <cell r="J40" t="str">
            <v>CORPO DE BTCC 3,00 X 3,00 M - MOLDADO NO LOCAL - ALTURA DO ATERRO 1,00 A 2,50 M - AREIA E BRITA COMERCIAIS</v>
          </cell>
        </row>
        <row r="41">
          <cell r="C41">
            <v>705185</v>
          </cell>
          <cell r="D41" t="str">
            <v xml:space="preserve">CORPO DE BSCC 2,00 X 2,00 M - MOLDADO NO LOCAL - ALTURA DO ATERRO 1,00 A 2,50 M - AREIA E BRITA COMERCIAIS  </v>
          </cell>
          <cell r="E41" t="str">
            <v xml:space="preserve">M     </v>
          </cell>
          <cell r="F41">
            <v>144</v>
          </cell>
          <cell r="G41">
            <v>3873.59</v>
          </cell>
          <cell r="H41">
            <v>557796.96</v>
          </cell>
          <cell r="I41" t="str">
            <v/>
          </cell>
          <cell r="J41" t="str">
            <v>CORPO DE BSCC 2,00 X 2,00 M - MOLDADO NO LOCAL - ALTURA DO ATERRO 1,00 A 2,50 M - AREIA E BRITA COMERCIAIS</v>
          </cell>
        </row>
        <row r="42">
          <cell r="C42">
            <v>705273</v>
          </cell>
          <cell r="D42" t="str">
            <v xml:space="preserve">CORPO DE BDCC 2,00 X 2,00 M - MOLDADO NO LOCAL - ALTURA DO ATERRO 1,00 A 2,50 M - AREIA E BRITA COMERCIAIS  </v>
          </cell>
          <cell r="E42" t="str">
            <v xml:space="preserve">M     </v>
          </cell>
          <cell r="F42">
            <v>80</v>
          </cell>
          <cell r="G42">
            <v>6524.05</v>
          </cell>
          <cell r="H42">
            <v>521924</v>
          </cell>
          <cell r="I42" t="str">
            <v/>
          </cell>
          <cell r="J42" t="str">
            <v>CORPO DE BDCC 2,00 X 2,00 M - MOLDADO NO LOCAL - ALTURA DO ATERRO 1,00 A 2,50 M - AREIA E BRITA COMERCIAIS</v>
          </cell>
        </row>
        <row r="43">
          <cell r="C43">
            <v>2003613</v>
          </cell>
          <cell r="D43" t="str">
            <v xml:space="preserve">BOCA DE SAÍDA PARA DRENO SUBSUPERFICIAL - BSD 03 - AREIA E BRITA COMERCIAIS  </v>
          </cell>
          <cell r="E43" t="str">
            <v xml:space="preserve">UN    </v>
          </cell>
          <cell r="F43">
            <v>2686</v>
          </cell>
          <cell r="G43">
            <v>188.65</v>
          </cell>
          <cell r="H43">
            <v>506713.9</v>
          </cell>
          <cell r="I43" t="str">
            <v/>
          </cell>
          <cell r="J43" t="str">
            <v>BOCA DE SAÍDA PARA DRENO SUBSUPERFICIAL - BSD 03 - AREIA E BRITA COMERCIAIS</v>
          </cell>
        </row>
        <row r="44">
          <cell r="C44">
            <v>4011410</v>
          </cell>
          <cell r="D44" t="str">
            <v xml:space="preserve">MICRORREVESTIMENTO A FRIO COM EMULSÃO MODIFICADA COM POLÍMERO DE 1,5 CM - FAIXA III - BRITA COMERCIAL  </v>
          </cell>
          <cell r="E44" t="str">
            <v xml:space="preserve">M²    </v>
          </cell>
          <cell r="F44">
            <v>79259.990000000005</v>
          </cell>
          <cell r="G44">
            <v>6.38</v>
          </cell>
          <cell r="H44">
            <v>505678.74</v>
          </cell>
          <cell r="I44" t="str">
            <v/>
          </cell>
          <cell r="J44" t="str">
            <v>MICRORREVESTIMENTO A FRIO COM EMULSÃO MODIFICADA COM POLÍMERO DE 1,5 CM - FAIXA III - BRITA COMERCIAL</v>
          </cell>
        </row>
        <row r="45">
          <cell r="C45">
            <v>804191</v>
          </cell>
          <cell r="D45" t="str">
            <v xml:space="preserve">CORPO DE BDTC D = 1,00 M PA2 - AREIA, BRITA E PEDRA DE MÃO COMERCIAIS  </v>
          </cell>
          <cell r="E45" t="str">
            <v xml:space="preserve">M     </v>
          </cell>
          <cell r="F45">
            <v>258</v>
          </cell>
          <cell r="G45">
            <v>1850.48</v>
          </cell>
          <cell r="H45">
            <v>477423.84</v>
          </cell>
          <cell r="I45" t="str">
            <v/>
          </cell>
          <cell r="J45" t="str">
            <v>CORPO DE BDTC D = 1,00 M PA2 - AREIA, BRITA E PEDRA DE MÃO COMERCIAIS</v>
          </cell>
        </row>
        <row r="46">
          <cell r="C46">
            <v>804183</v>
          </cell>
          <cell r="D46" t="str">
            <v xml:space="preserve">CORPO DE BDTC D = 0,80 M PA2 - AREIA, BRITA E PEDRA DE MÃO COMERCIAIS  </v>
          </cell>
          <cell r="E46" t="str">
            <v xml:space="preserve">M     </v>
          </cell>
          <cell r="F46">
            <v>304</v>
          </cell>
          <cell r="G46">
            <v>1504.11</v>
          </cell>
          <cell r="H46">
            <v>457249.44</v>
          </cell>
          <cell r="I46" t="str">
            <v/>
          </cell>
          <cell r="J46" t="str">
            <v>CORPO DE BDTC D = 0,80 M PA2 - AREIA, BRITA E PEDRA DE MÃO COMERCIAIS</v>
          </cell>
        </row>
        <row r="47">
          <cell r="C47">
            <v>705376</v>
          </cell>
          <cell r="D47" t="str">
            <v xml:space="preserve">CORPO DE BTCC 2,50 X 2,50 M - MOLDADO NO LOCAL - ALTURA DO ATERRO 1,00 A 2,50 M - AREIA E BRITA COMERCIAIS  </v>
          </cell>
          <cell r="E47" t="str">
            <v xml:space="preserve">M     </v>
          </cell>
          <cell r="F47">
            <v>35</v>
          </cell>
          <cell r="G47">
            <v>11943.8</v>
          </cell>
          <cell r="H47">
            <v>418033</v>
          </cell>
          <cell r="I47" t="str">
            <v/>
          </cell>
          <cell r="J47" t="str">
            <v>CORPO DE BTCC 2,50 X 2,50 M - MOLDADO NO LOCAL - ALTURA DO ATERRO 1,00 A 2,50 M - AREIA E BRITA COMERCIAIS</v>
          </cell>
        </row>
        <row r="48">
          <cell r="C48">
            <v>5213850</v>
          </cell>
          <cell r="D48" t="str">
            <v xml:space="preserve">OPERAÇÃO DE SINALIZAÇÃO POR BANDEIROLA DE TECIDO OU COM PLACA METÁLICA  </v>
          </cell>
          <cell r="E48" t="str">
            <v xml:space="preserve">H     </v>
          </cell>
          <cell r="F48">
            <v>14599.2</v>
          </cell>
          <cell r="G48">
            <v>27.59</v>
          </cell>
          <cell r="H48">
            <v>402791.93</v>
          </cell>
          <cell r="I48" t="str">
            <v/>
          </cell>
          <cell r="J48" t="str">
            <v>OPERAÇÃO DE SINALIZAÇÃO POR BANDEIROLA DE TECIDO OU COM PLACA METÁLICA</v>
          </cell>
        </row>
        <row r="49">
          <cell r="C49" t="str">
            <v xml:space="preserve">CP0013             </v>
          </cell>
          <cell r="D49" t="str">
            <v xml:space="preserve">AQUISIÇÃO DE EMULSÃO ASFÁLTICA RR-1C                          </v>
          </cell>
          <cell r="E49" t="str">
            <v xml:space="preserve">T     </v>
          </cell>
          <cell r="F49">
            <v>105.45</v>
          </cell>
          <cell r="G49">
            <v>3789.16</v>
          </cell>
          <cell r="H49">
            <v>399566.92</v>
          </cell>
          <cell r="I49" t="str">
            <v/>
          </cell>
          <cell r="J49" t="str">
            <v>AQUISIÇÃO DE EMULSÃO ASFÁLTICA RR-1C</v>
          </cell>
        </row>
        <row r="50">
          <cell r="C50">
            <v>4011353</v>
          </cell>
          <cell r="D50" t="str">
            <v xml:space="preserve">PINTURA DE LIGAÇÃO  </v>
          </cell>
          <cell r="E50" t="str">
            <v xml:space="preserve">M²    </v>
          </cell>
          <cell r="F50">
            <v>570778.71</v>
          </cell>
          <cell r="G50">
            <v>0.68</v>
          </cell>
          <cell r="H50">
            <v>388129.52</v>
          </cell>
          <cell r="I50" t="str">
            <v/>
          </cell>
          <cell r="J50" t="str">
            <v>PINTURA DE LIGAÇÃO</v>
          </cell>
        </row>
        <row r="51">
          <cell r="C51">
            <v>2003578</v>
          </cell>
          <cell r="D51" t="str">
            <v xml:space="preserve">DRENO LONGITUDINAL PROFUNDO PARA CORTE EM SOLO - DPS 07 - TUBO PEAD E BRITA COMERCIAL  </v>
          </cell>
          <cell r="E51" t="str">
            <v xml:space="preserve">M     </v>
          </cell>
          <cell r="F51">
            <v>1871</v>
          </cell>
          <cell r="G51">
            <v>207.33</v>
          </cell>
          <cell r="H51">
            <v>387914.43</v>
          </cell>
          <cell r="I51" t="str">
            <v/>
          </cell>
          <cell r="J51" t="str">
            <v>DRENO LONGITUDINAL PROFUNDO PARA CORTE EM SOLO - DPS 07 - TUBO PEAD E BRITA COMERCIAL</v>
          </cell>
        </row>
        <row r="52">
          <cell r="C52">
            <v>3713613</v>
          </cell>
          <cell r="D52" t="str">
            <v xml:space="preserve">CERCA COM 4 FIOS DE ARAME LISO GALVANIZADO E MOURÃO DE MADEIRA A CADA 2,5 M E ESTICADOR A CADA 50 M  </v>
          </cell>
          <cell r="E52" t="str">
            <v xml:space="preserve">M     </v>
          </cell>
          <cell r="F52">
            <v>13547</v>
          </cell>
          <cell r="G52">
            <v>27.5</v>
          </cell>
          <cell r="H52">
            <v>372542.5</v>
          </cell>
          <cell r="I52" t="str">
            <v/>
          </cell>
          <cell r="J52" t="str">
            <v>CERCA COM 4 FIOS DE ARAME LISO GALVANIZADO E MOURÃO DE MADEIRA A CADA 2,5 M E ESTICADOR A CADA 50 M</v>
          </cell>
        </row>
        <row r="53">
          <cell r="C53">
            <v>3806410</v>
          </cell>
          <cell r="D53" t="str">
            <v xml:space="preserve">PLATAFORMA DE TRABALHO SUSPENSA SOB TABULEIRO DE PONTES COM TRELIÇAS METÁLICAS E TÁBUAS - UTILIZAÇÃO DE 100 VEZES - CONFECÇÃO, INSTALAÇÃO E RETIRADA  </v>
          </cell>
          <cell r="E53" t="str">
            <v xml:space="preserve">M²    </v>
          </cell>
          <cell r="F53">
            <v>4501.6000000000004</v>
          </cell>
          <cell r="G53">
            <v>81.53</v>
          </cell>
          <cell r="H53">
            <v>367015.45</v>
          </cell>
          <cell r="I53" t="str">
            <v/>
          </cell>
          <cell r="J53" t="str">
            <v>PLATAFORMA DE TRABALHO SUSPENSA SOB TABULEIRO DE PONTES COM TRELIÇAS METÁLICAS E TÁBUAS - UTILIZAÇÃO DE 100 VEZES - CONFECÇÃO, INSTALAÇÃO E RETIRADA</v>
          </cell>
        </row>
        <row r="54">
          <cell r="C54">
            <v>4507957</v>
          </cell>
          <cell r="D54" t="str">
            <v xml:space="preserve">CORDOALHA CP 190 RB D = 15,2 MM - FORNECIMENTO E INSTALAÇÃO  </v>
          </cell>
          <cell r="E54" t="str">
            <v xml:space="preserve">KG    </v>
          </cell>
          <cell r="F54">
            <v>25976</v>
          </cell>
          <cell r="G54">
            <v>14.11</v>
          </cell>
          <cell r="H54">
            <v>366521.36</v>
          </cell>
          <cell r="I54" t="str">
            <v/>
          </cell>
          <cell r="J54" t="str">
            <v>CORDOALHA CP 190 RB D = 15,2 MM - FORNECIMENTO E INSTALAÇÃO</v>
          </cell>
        </row>
        <row r="55">
          <cell r="C55">
            <v>1619006</v>
          </cell>
          <cell r="D55" t="str">
            <v xml:space="preserve">DEMOLIÇÃO MECÂNICA DE CONCRETO SIMPLES COM ESCAVADEIRA HIDRÁULICA  </v>
          </cell>
          <cell r="E55" t="str">
            <v xml:space="preserve">M³    </v>
          </cell>
          <cell r="F55">
            <v>1756.15</v>
          </cell>
          <cell r="G55">
            <v>207.32</v>
          </cell>
          <cell r="H55">
            <v>364083.98</v>
          </cell>
          <cell r="I55" t="str">
            <v/>
          </cell>
          <cell r="J55" t="str">
            <v>DEMOLIÇÃO MECÂNICA DE CONCRETO SIMPLES COM ESCAVADEIRA HIDRÁULICA</v>
          </cell>
        </row>
        <row r="56">
          <cell r="C56">
            <v>2003393</v>
          </cell>
          <cell r="D56" t="str">
            <v xml:space="preserve">DESCIDA D'ÁGUA DE ATERROS TIPO RÁPIDO - DAR 60-30 - AREIA E BRITA COMERCIAIS  </v>
          </cell>
          <cell r="E56" t="str">
            <v xml:space="preserve">M     </v>
          </cell>
          <cell r="F56">
            <v>796</v>
          </cell>
          <cell r="G56">
            <v>448.44</v>
          </cell>
          <cell r="H56">
            <v>356958.24</v>
          </cell>
          <cell r="I56" t="str">
            <v/>
          </cell>
          <cell r="J56" t="str">
            <v>DESCIDA D'ÁGUA DE ATERROS TIPO RÁPIDO - DAR 60-30 - AREIA E BRITA COMERCIAIS</v>
          </cell>
        </row>
        <row r="57">
          <cell r="C57">
            <v>705301</v>
          </cell>
          <cell r="D57" t="str">
            <v xml:space="preserve">CORPO DE BDCC 3,00 X 3,00 M - MOLDADO NO LOCAL - ALTURA DO ATERRO 1,00 A 2,50 M - AREIA E BRITA COMERCIAIS  </v>
          </cell>
          <cell r="E57" t="str">
            <v xml:space="preserve">M     </v>
          </cell>
          <cell r="F57">
            <v>26</v>
          </cell>
          <cell r="G57">
            <v>11335.95</v>
          </cell>
          <cell r="H57">
            <v>294734.7</v>
          </cell>
          <cell r="I57" t="str">
            <v/>
          </cell>
          <cell r="J57" t="str">
            <v>CORPO DE BDCC 3,00 X 3,00 M - MOLDADO NO LOCAL - ALTURA DO ATERRO 1,00 A 2,50 M - AREIA E BRITA COMERCIAIS</v>
          </cell>
        </row>
        <row r="58">
          <cell r="C58" t="str">
            <v xml:space="preserve">CP0004             </v>
          </cell>
          <cell r="D58" t="str">
            <v xml:space="preserve">COMPACTAÇÃO DE CAMADA FINAL DE ATERRO DE ROCHA  </v>
          </cell>
          <cell r="E58" t="str">
            <v xml:space="preserve">M³    </v>
          </cell>
          <cell r="F58">
            <v>49405.279999999999</v>
          </cell>
          <cell r="G58">
            <v>5.56</v>
          </cell>
          <cell r="H58">
            <v>274693.34999999998</v>
          </cell>
          <cell r="I58" t="str">
            <v/>
          </cell>
          <cell r="J58" t="str">
            <v>COMPACTAÇÃO DE CAMADA FINAL DE ATERRO DE ROCHA</v>
          </cell>
        </row>
        <row r="59">
          <cell r="C59">
            <v>903810</v>
          </cell>
          <cell r="D59" t="str">
            <v xml:space="preserve">INSTALAÇÃO DA USINA DE ASFALTO A QUENTE CAPACIDADE DE 120 T/H  </v>
          </cell>
          <cell r="E59" t="str">
            <v xml:space="preserve">UN    </v>
          </cell>
          <cell r="F59">
            <v>1</v>
          </cell>
          <cell r="G59">
            <v>267227.63</v>
          </cell>
          <cell r="H59">
            <v>267227.63</v>
          </cell>
          <cell r="I59" t="str">
            <v/>
          </cell>
          <cell r="J59" t="str">
            <v>INSTALAÇÃO DA USINA DE ASFALTO A QUENTE CAPACIDADE DE 120 T/H</v>
          </cell>
        </row>
        <row r="60">
          <cell r="C60">
            <v>5502648</v>
          </cell>
          <cell r="D60" t="str">
            <v xml:space="preserve">ESCAVAÇÃO, CARGA E TRANSPORTE DE MATERIAL DE 2ª CATEGORIA - DMT DE 2.500 A 3.000 M - CAMINHO DE SERVIÇO PAVIMENTADO - COM ESCAVADEIRA E CAMINHÃO BASCULANTE DE 14 M³  </v>
          </cell>
          <cell r="E60" t="str">
            <v xml:space="preserve">M³    </v>
          </cell>
          <cell r="F60">
            <v>17053.16</v>
          </cell>
          <cell r="G60">
            <v>15.02</v>
          </cell>
          <cell r="H60">
            <v>256138.45</v>
          </cell>
          <cell r="I60" t="str">
            <v/>
          </cell>
          <cell r="J60" t="str">
            <v>ESCAVAÇÃO, CARGA E TRANSPORTE DE MATERIAL DE 2ª CATEGORIA - DMT DE 2.500 A 3.000 M - CAMINHO DE SERVIÇO PAVIMENTADO - COM ESCAVADEIRA E CAMINHÃO BASCULANTE DE 14 M³</v>
          </cell>
        </row>
        <row r="61">
          <cell r="C61">
            <v>2003495</v>
          </cell>
          <cell r="D61" t="str">
            <v xml:space="preserve">CAIXA COLETORA DE SARJETA - CCS 300-80 A - COM GRELHA DE CONCRETO - AREIA E BRITA COMERCIAIS  </v>
          </cell>
          <cell r="E61" t="str">
            <v xml:space="preserve">UN    </v>
          </cell>
          <cell r="F61">
            <v>30</v>
          </cell>
          <cell r="G61">
            <v>8443.36</v>
          </cell>
          <cell r="H61">
            <v>253300.8</v>
          </cell>
          <cell r="I61" t="str">
            <v/>
          </cell>
          <cell r="J61" t="str">
            <v>CAIXA COLETORA DE SARJETA - CCS 300-80 A - COM GRELHA DE CONCRETO - AREIA E BRITA COMERCIAIS</v>
          </cell>
        </row>
        <row r="62">
          <cell r="C62">
            <v>903806</v>
          </cell>
          <cell r="D62" t="str">
            <v xml:space="preserve">INSTALAÇÃO DA CENTRAL DE CONCRETO COM CAPACIDADE DE 150 M³/H  </v>
          </cell>
          <cell r="E62" t="str">
            <v xml:space="preserve">UN    </v>
          </cell>
          <cell r="F62">
            <v>1</v>
          </cell>
          <cell r="G62">
            <v>252099.73</v>
          </cell>
          <cell r="H62">
            <v>252099.73</v>
          </cell>
          <cell r="I62" t="str">
            <v/>
          </cell>
          <cell r="J62" t="str">
            <v>INSTALAÇÃO DA CENTRAL DE CONCRETO COM CAPACIDADE DE 150 M³/H</v>
          </cell>
        </row>
        <row r="63">
          <cell r="C63">
            <v>4507738</v>
          </cell>
          <cell r="D63" t="str">
            <v xml:space="preserve">ANCORAGEM ATIVA COM 10 CORDOALHAS ADERENTES D = 15,2 MM - FORNECIMENTO E INSTALAÇÃO  </v>
          </cell>
          <cell r="E63" t="str">
            <v xml:space="preserve">UN    </v>
          </cell>
          <cell r="F63">
            <v>156</v>
          </cell>
          <cell r="G63">
            <v>1504.95</v>
          </cell>
          <cell r="H63">
            <v>234772.2</v>
          </cell>
          <cell r="I63" t="str">
            <v/>
          </cell>
          <cell r="J63" t="str">
            <v>ANCORAGEM ATIVA COM 10 CORDOALHAS ADERENTES D = 15,2 MM - FORNECIMENTO E INSTALAÇÃO</v>
          </cell>
        </row>
        <row r="64">
          <cell r="C64">
            <v>4915724</v>
          </cell>
          <cell r="D64" t="str">
            <v xml:space="preserve">CAIAÇÃO MECANIZADA COM FIXADOR DE CAL  </v>
          </cell>
          <cell r="E64" t="str">
            <v xml:space="preserve">M²    </v>
          </cell>
          <cell r="F64">
            <v>84101.69</v>
          </cell>
          <cell r="G64">
            <v>2.64</v>
          </cell>
          <cell r="H64">
            <v>222028.46</v>
          </cell>
          <cell r="I64" t="str">
            <v/>
          </cell>
          <cell r="J64" t="str">
            <v>CAIAÇÃO MECANIZADA COM FIXADOR DE CAL</v>
          </cell>
        </row>
        <row r="65">
          <cell r="C65">
            <v>705199</v>
          </cell>
          <cell r="D65" t="str">
            <v xml:space="preserve">CORPO DE BSCC 2,50 X 2,50 M - MOLDADO NO LOCAL - ALTURA DO ATERRO 1,00 A 2,50 M - AREIA E BRITA COMERCIAIS  </v>
          </cell>
          <cell r="E65" t="str">
            <v xml:space="preserve">M     </v>
          </cell>
          <cell r="F65">
            <v>40</v>
          </cell>
          <cell r="G65">
            <v>5502.74</v>
          </cell>
          <cell r="H65">
            <v>220109.6</v>
          </cell>
          <cell r="I65" t="str">
            <v/>
          </cell>
          <cell r="J65" t="str">
            <v>CORPO DE BSCC 2,50 X 2,50 M - MOLDADO NO LOCAL - ALTURA DO ATERRO 1,00 A 2,50 M - AREIA E BRITA COMERCIAIS</v>
          </cell>
        </row>
        <row r="66">
          <cell r="C66">
            <v>2003676</v>
          </cell>
          <cell r="D66" t="str">
            <v xml:space="preserve">CAIXA DE LIGAÇÃO E PASSAGEM - CLP 18 - AREIA E BRITA COMERCIAIS  </v>
          </cell>
          <cell r="E66" t="str">
            <v xml:space="preserve">UN    </v>
          </cell>
          <cell r="F66">
            <v>33</v>
          </cell>
          <cell r="G66">
            <v>6444.6</v>
          </cell>
          <cell r="H66">
            <v>212671.8</v>
          </cell>
          <cell r="I66" t="str">
            <v/>
          </cell>
          <cell r="J66" t="str">
            <v>CAIXA DE LIGAÇÃO E PASSAGEM - CLP 18 - AREIA E BRITA COMERCIAIS</v>
          </cell>
        </row>
        <row r="67">
          <cell r="C67">
            <v>2003311</v>
          </cell>
          <cell r="D67" t="str">
            <v xml:space="preserve">VALETA DE PROTEÇÃO DE ATERROS COM REVESTIMENTO VEGETAL - VPAG 120-30 - ESCAVAÇÃO MECÂNICA  </v>
          </cell>
          <cell r="E67" t="str">
            <v xml:space="preserve">M     </v>
          </cell>
          <cell r="F67">
            <v>3590</v>
          </cell>
          <cell r="G67">
            <v>54.73</v>
          </cell>
          <cell r="H67">
            <v>196480.7</v>
          </cell>
          <cell r="I67" t="str">
            <v/>
          </cell>
          <cell r="J67" t="str">
            <v>VALETA DE PROTEÇÃO DE ATERROS COM REVESTIMENTO VEGETAL - VPAG 120-30 - ESCAVAÇÃO MECÂNICA</v>
          </cell>
        </row>
        <row r="68">
          <cell r="C68">
            <v>3806421</v>
          </cell>
          <cell r="D68" t="str">
            <v xml:space="preserve">LANÇAMENTO DE VIGA PRÉ-MOLDADA DE 500 A 750 KN COM UTILIZAÇÃO DE GUINDASTE  </v>
          </cell>
          <cell r="E68" t="str">
            <v xml:space="preserve">UN    </v>
          </cell>
          <cell r="F68">
            <v>28</v>
          </cell>
          <cell r="G68">
            <v>6670.58</v>
          </cell>
          <cell r="H68">
            <v>186776.24</v>
          </cell>
          <cell r="I68" t="str">
            <v/>
          </cell>
          <cell r="J68" t="str">
            <v>LANÇAMENTO DE VIGA PRÉ-MOLDADA DE 500 A 750 KN COM UTILIZAÇÃO DE GUINDASTE</v>
          </cell>
        </row>
        <row r="69">
          <cell r="C69">
            <v>4805751</v>
          </cell>
          <cell r="D69" t="str">
            <v xml:space="preserve">ESCAVAÇÃO MANUAL EM MATERIAL DE 1ª CATEGORIA NA PROFUNDIDADE DE 1 A 2 M  </v>
          </cell>
          <cell r="E69" t="str">
            <v xml:space="preserve">M³    </v>
          </cell>
          <cell r="F69">
            <v>2514.0100000000002</v>
          </cell>
          <cell r="G69">
            <v>70.099999999999994</v>
          </cell>
          <cell r="H69">
            <v>176231.96</v>
          </cell>
          <cell r="I69" t="str">
            <v/>
          </cell>
          <cell r="J69" t="str">
            <v>ESCAVAÇÃO MANUAL EM MATERIAL DE 1ª CATEGORIA NA PROFUNDIDADE DE 1 A 2 M</v>
          </cell>
        </row>
        <row r="70">
          <cell r="C70">
            <v>5502804</v>
          </cell>
          <cell r="D70" t="str">
            <v xml:space="preserve">ESCAVAÇÃO, CARGA E TRANSPORTE DE MATERIAL DE 3ª CATEGORIA - DMT DE 2.000 A 2.500 M - CAMINHO DE SERVIÇO PAVIMENTADO - COM CAMINHÃO BASCULANTE DE 12 M³  </v>
          </cell>
          <cell r="E70" t="str">
            <v xml:space="preserve">M³    </v>
          </cell>
          <cell r="F70">
            <v>2853.43</v>
          </cell>
          <cell r="G70">
            <v>61.67</v>
          </cell>
          <cell r="H70">
            <v>175971.09</v>
          </cell>
          <cell r="I70" t="str">
            <v/>
          </cell>
          <cell r="J70" t="str">
            <v>ESCAVAÇÃO, CARGA E TRANSPORTE DE MATERIAL DE 3ª CATEGORIA - DMT DE 2.000 A 2.500 M - CAMINHO DE SERVIÇO PAVIMENTADO - COM CAMINHÃO BASCULANTE DE 12 M³</v>
          </cell>
        </row>
        <row r="71">
          <cell r="C71">
            <v>3713604</v>
          </cell>
          <cell r="D71" t="str">
            <v xml:space="preserve">DEFENSA SEMIMALEÁVEL SIMPLES - FORNECIMENTO E IMPLANTAÇÃO  </v>
          </cell>
          <cell r="E71" t="str">
            <v xml:space="preserve">M     </v>
          </cell>
          <cell r="F71">
            <v>436</v>
          </cell>
          <cell r="G71">
            <v>396.82</v>
          </cell>
          <cell r="H71">
            <v>173013.52</v>
          </cell>
          <cell r="I71" t="str">
            <v/>
          </cell>
          <cell r="J71" t="str">
            <v>DEFENSA SEMIMALEÁVEL SIMPLES - FORNECIMENTO E IMPLANTAÇÃO</v>
          </cell>
        </row>
        <row r="72">
          <cell r="C72" t="str">
            <v xml:space="preserve">CP0022             </v>
          </cell>
          <cell r="D72" t="str">
            <v xml:space="preserve">TRANSPORTE EMULSÃO ASFALTICA   RR-2C                          </v>
          </cell>
          <cell r="E72" t="str">
            <v xml:space="preserve">T     </v>
          </cell>
          <cell r="F72">
            <v>252.3</v>
          </cell>
          <cell r="G72">
            <v>677.59</v>
          </cell>
          <cell r="H72">
            <v>170954.6</v>
          </cell>
          <cell r="I72" t="str">
            <v/>
          </cell>
          <cell r="J72" t="str">
            <v>TRANSPORTE EMULSÃO ASFALTICA RR-2C</v>
          </cell>
        </row>
        <row r="73">
          <cell r="C73">
            <v>2003305</v>
          </cell>
          <cell r="D73" t="str">
            <v xml:space="preserve">VALETA DE PROTEÇÃO DE CORTES COM REVESTIMENTO VEGETAL - VPCG 120-30 - ESCAVAÇÃO MECÂNICA  </v>
          </cell>
          <cell r="E73" t="str">
            <v xml:space="preserve">M     </v>
          </cell>
          <cell r="F73">
            <v>3021</v>
          </cell>
          <cell r="G73">
            <v>54.73</v>
          </cell>
          <cell r="H73">
            <v>165339.32999999999</v>
          </cell>
          <cell r="I73" t="str">
            <v/>
          </cell>
          <cell r="J73" t="str">
            <v>VALETA DE PROTEÇÃO DE CORTES COM REVESTIMENTO VEGETAL - VPCG 120-30 - ESCAVAÇÃO MECÂNICA</v>
          </cell>
        </row>
        <row r="74">
          <cell r="C74">
            <v>2003109</v>
          </cell>
          <cell r="D74" t="str">
            <v xml:space="preserve">ENTRADA PARA DESCIDA D'ÁGUA - EDA 04 A - AREIA E BRITA COMERCIAIS  </v>
          </cell>
          <cell r="E74" t="str">
            <v xml:space="preserve">un    </v>
          </cell>
          <cell r="F74">
            <v>685</v>
          </cell>
          <cell r="G74">
            <v>237.81</v>
          </cell>
          <cell r="H74">
            <v>162899.85</v>
          </cell>
          <cell r="I74" t="str">
            <v/>
          </cell>
          <cell r="J74" t="str">
            <v>ENTRADA PARA DESCIDA D'ÁGUA - EDA 04 A - AREIA E BRITA COMERCIAIS</v>
          </cell>
        </row>
        <row r="75">
          <cell r="C75" t="str">
            <v xml:space="preserve">CP0017             </v>
          </cell>
          <cell r="D75" t="str">
            <v xml:space="preserve">MOBILIZAÇÃO E DESMOBILIZAÇÃO                                  </v>
          </cell>
          <cell r="E75" t="str">
            <v xml:space="preserve">UN    </v>
          </cell>
          <cell r="F75">
            <v>1</v>
          </cell>
          <cell r="G75">
            <v>160708.96</v>
          </cell>
          <cell r="H75">
            <v>160708.96</v>
          </cell>
          <cell r="I75" t="str">
            <v/>
          </cell>
          <cell r="J75" t="str">
            <v>MOBILIZAÇÃO E DESMOBILIZAÇÃO</v>
          </cell>
        </row>
        <row r="76">
          <cell r="C76">
            <v>705233</v>
          </cell>
          <cell r="D76" t="str">
            <v xml:space="preserve">BOCA DE BSCC 2,00 X 2,00 M - ESCONSIDADE 0° - AREIA E BRITA COMERCIAIS  </v>
          </cell>
          <cell r="E76" t="str">
            <v xml:space="preserve">UN    </v>
          </cell>
          <cell r="F76">
            <v>7</v>
          </cell>
          <cell r="G76">
            <v>22501.15</v>
          </cell>
          <cell r="H76">
            <v>157508.04999999999</v>
          </cell>
          <cell r="I76" t="str">
            <v/>
          </cell>
          <cell r="J76" t="str">
            <v>BOCA DE BSCC 2,00 X 2,00 M - ESCONSIDADE 0° - AREIA E BRITA COMERCIAIS</v>
          </cell>
        </row>
        <row r="77">
          <cell r="C77">
            <v>5213630</v>
          </cell>
          <cell r="D77" t="str">
            <v xml:space="preserve">SEMIPÓRTICO METÁLICO COM VÃO DE 8,3 M, VENTO DE 35 M/S E ÁREA DE EXPOSIÇÃO DE ATÉ 12,45 M² - FORNECIMENTO E IMPLANTAÇÃO - AREIA E BRITA COMERCIAIS  </v>
          </cell>
          <cell r="E77" t="str">
            <v xml:space="preserve">UN    </v>
          </cell>
          <cell r="F77">
            <v>2</v>
          </cell>
          <cell r="G77">
            <v>77928.72</v>
          </cell>
          <cell r="H77">
            <v>155857.44</v>
          </cell>
          <cell r="I77" t="str">
            <v/>
          </cell>
          <cell r="J77" t="str">
            <v>SEMIPÓRTICO METÁLICO COM VÃO DE 8,3 M, VENTO DE 35 M/S E ÁREA DE EXPOSIÇÃO DE ATÉ 12,45 M² - FORNECIMENTO E IMPLANTAÇÃO - AREIA E BRITA COMERCIAIS</v>
          </cell>
        </row>
        <row r="78">
          <cell r="C78">
            <v>1207719</v>
          </cell>
          <cell r="D78" t="str">
            <v xml:space="preserve">CONCRETO PROJETADO VIA SECA FCK = 30 MPA APLICADO EM SUPERFÍCIES INCLINADAS E VERTICAIS  </v>
          </cell>
          <cell r="E78" t="str">
            <v xml:space="preserve">M³    </v>
          </cell>
          <cell r="F78">
            <v>97.54</v>
          </cell>
          <cell r="G78">
            <v>1496.24</v>
          </cell>
          <cell r="H78">
            <v>145943.25</v>
          </cell>
          <cell r="I78" t="str">
            <v/>
          </cell>
          <cell r="J78" t="str">
            <v>CONCRETO PROJETADO VIA SECA FCK = 30 MPA APLICADO EM SUPERFÍCIES INCLINADAS E VERTICAIS</v>
          </cell>
        </row>
        <row r="79">
          <cell r="C79">
            <v>705213</v>
          </cell>
          <cell r="D79" t="str">
            <v xml:space="preserve">CORPO DE BSCC 3,00 X 3,00 M - MOLDADO NO LOCAL - ALTURA DO ATERRO 1,00 A 2,50 M - AREIA E BRITA COMERCIAIS  </v>
          </cell>
          <cell r="E79" t="str">
            <v xml:space="preserve">M     </v>
          </cell>
          <cell r="F79">
            <v>19</v>
          </cell>
          <cell r="G79">
            <v>7301.77</v>
          </cell>
          <cell r="H79">
            <v>138733.63</v>
          </cell>
          <cell r="I79" t="str">
            <v/>
          </cell>
          <cell r="J79" t="str">
            <v>CORPO DE BSCC 3,00 X 3,00 M - MOLDADO NO LOCAL - ALTURA DO ATERRO 1,00 A 2,50 M - AREIA E BRITA COMERCIAIS</v>
          </cell>
        </row>
        <row r="80">
          <cell r="C80">
            <v>3713605</v>
          </cell>
          <cell r="D80" t="str">
            <v xml:space="preserve">ANCORAGEM DE DEFENSA SEMIMALEÁVEL SIMPLES - FORNECIMENTO E IMPLANTAÇÃO  </v>
          </cell>
          <cell r="E80" t="str">
            <v xml:space="preserve">M     </v>
          </cell>
          <cell r="F80">
            <v>288</v>
          </cell>
          <cell r="G80">
            <v>469.84</v>
          </cell>
          <cell r="H80">
            <v>135313.92000000001</v>
          </cell>
          <cell r="I80" t="str">
            <v/>
          </cell>
          <cell r="J80" t="str">
            <v>ANCORAGEM DE DEFENSA SEMIMALEÁVEL SIMPLES - FORNECIMENTO E IMPLANTAÇÃO</v>
          </cell>
        </row>
        <row r="81">
          <cell r="C81">
            <v>5502163</v>
          </cell>
          <cell r="D81" t="str">
            <v xml:space="preserve">ESCAVAÇÃO, CARGA E TRANSPORTE DE MATERIAL DE 1ª CATEGORIA - DMT DE 400 A 600 M - CAMINHO DE SERVIÇO PAVIMENTADO - COM ESCAVADEIRA E CAMINHÃO BASCULANTE DE 14 M³  </v>
          </cell>
          <cell r="E81" t="str">
            <v xml:space="preserve">M³    </v>
          </cell>
          <cell r="F81">
            <v>16287</v>
          </cell>
          <cell r="G81">
            <v>8.15</v>
          </cell>
          <cell r="H81">
            <v>132739.04999999999</v>
          </cell>
          <cell r="I81" t="str">
            <v/>
          </cell>
          <cell r="J81" t="str">
            <v>ESCAVAÇÃO, CARGA E TRANSPORTE DE MATERIAL DE 1ª CATEGORIA - DMT DE 400 A 600 M - CAMINHO DE SERVIÇO PAVIMENTADO - COM ESCAVADEIRA E CAMINHÃO BASCULANTE DE 14 M³</v>
          </cell>
        </row>
        <row r="82">
          <cell r="C82" t="str">
            <v xml:space="preserve">CP0020             </v>
          </cell>
          <cell r="D82" t="str">
            <v xml:space="preserve">TRANSPORTE DE EMULSÃO ASFÁLTIC C/POLÍMERO RC-1C-E             </v>
          </cell>
          <cell r="E82" t="str">
            <v xml:space="preserve">T     </v>
          </cell>
          <cell r="F82">
            <v>187.06</v>
          </cell>
          <cell r="G82">
            <v>677.59</v>
          </cell>
          <cell r="H82">
            <v>126749.99</v>
          </cell>
          <cell r="I82" t="str">
            <v/>
          </cell>
          <cell r="J82" t="str">
            <v>TRANSPORTE DE EMULSÃO ASFÁLTIC C/POLÍMERO RC-1C-E</v>
          </cell>
        </row>
        <row r="83">
          <cell r="C83">
            <v>903802</v>
          </cell>
          <cell r="D83" t="str">
            <v xml:space="preserve">BACIA DE CONTENÇÃO PARA TANQUE DE EMULSÃO DE 30.000 L - INCLUSIVE DEMOLIÇÃO  </v>
          </cell>
          <cell r="E83" t="str">
            <v xml:space="preserve">UN    </v>
          </cell>
          <cell r="F83">
            <v>6</v>
          </cell>
          <cell r="G83">
            <v>20881.599999999999</v>
          </cell>
          <cell r="H83">
            <v>125289.60000000001</v>
          </cell>
          <cell r="I83" t="str">
            <v/>
          </cell>
          <cell r="J83" t="str">
            <v>BACIA DE CONTENÇÃO PARA TANQUE DE EMULSÃO DE 30.000 L - INCLUSIVE DEMOLIÇÃO</v>
          </cell>
        </row>
        <row r="84">
          <cell r="C84">
            <v>307731</v>
          </cell>
          <cell r="D84" t="str">
            <v xml:space="preserve">APARELHO DE APOIO DE NEOPRENE FRETADO PARA ESTRUTURAS MOLDADAS NO LOCAL - FORNECIMENTO E INSTALAÇÃO  </v>
          </cell>
          <cell r="E84" t="str">
            <v xml:space="preserve">DM³   </v>
          </cell>
          <cell r="F84">
            <v>666.12</v>
          </cell>
          <cell r="G84">
            <v>186.11</v>
          </cell>
          <cell r="H84">
            <v>123971.59</v>
          </cell>
          <cell r="I84" t="str">
            <v/>
          </cell>
          <cell r="J84" t="str">
            <v>APARELHO DE APOIO DE NEOPRENE FRETADO PARA ESTRUTURAS MOLDADAS NO LOCAL - FORNECIMENTO E INSTALAÇÃO</v>
          </cell>
        </row>
        <row r="85">
          <cell r="C85">
            <v>5213571</v>
          </cell>
          <cell r="D85" t="str">
            <v xml:space="preserve">PLACA EM AÇO - PELÍCULA I + III - FORNECIMENTO E IMPLANTAÇÃO  </v>
          </cell>
          <cell r="E85" t="str">
            <v xml:space="preserve">M²    </v>
          </cell>
          <cell r="F85">
            <v>186.48</v>
          </cell>
          <cell r="G85">
            <v>650.80999999999995</v>
          </cell>
          <cell r="H85">
            <v>121363.05</v>
          </cell>
          <cell r="I85" t="str">
            <v/>
          </cell>
          <cell r="J85" t="str">
            <v>PLACA EM AÇO - PELÍCULA I + III - FORNECIMENTO E IMPLANTAÇÃO</v>
          </cell>
        </row>
        <row r="86">
          <cell r="C86">
            <v>804295</v>
          </cell>
          <cell r="D86" t="str">
            <v xml:space="preserve">CORPO DE BTTC D = 1,00 M PA2 - AREIA, BRITA E PEDRA DE MÃO COMERCIAIS  </v>
          </cell>
          <cell r="E86" t="str">
            <v xml:space="preserve">M     </v>
          </cell>
          <cell r="F86">
            <v>40</v>
          </cell>
          <cell r="G86">
            <v>2739.13</v>
          </cell>
          <cell r="H86">
            <v>109565.2</v>
          </cell>
          <cell r="I86" t="str">
            <v/>
          </cell>
          <cell r="J86" t="str">
            <v>CORPO DE BTTC D = 1,00 M PA2 - AREIA, BRITA E PEDRA DE MÃO COMERCIAIS</v>
          </cell>
        </row>
        <row r="87">
          <cell r="C87">
            <v>4507839</v>
          </cell>
          <cell r="D87" t="str">
            <v xml:space="preserve">BAINHA METÁLICA REDONDA D = 75 MM PARA 10 CORDOALHAS D = 15,2 MM - FORNECIMENTO, INSTALAÇÃO E INJEÇÃO DE NATA DE CIMENTO  </v>
          </cell>
          <cell r="E87" t="str">
            <v xml:space="preserve">M     </v>
          </cell>
          <cell r="F87">
            <v>2010</v>
          </cell>
          <cell r="G87">
            <v>52.29</v>
          </cell>
          <cell r="H87">
            <v>105102.9</v>
          </cell>
          <cell r="I87" t="str">
            <v/>
          </cell>
          <cell r="J87" t="str">
            <v>BAINHA METÁLICA REDONDA D = 75 MM PARA 10 CORDOALHAS D = 15,2 MM - FORNECIMENTO, INSTALAÇÃO E INJEÇÃO DE NATA DE CIMENTO</v>
          </cell>
        </row>
        <row r="88">
          <cell r="C88">
            <v>1107892</v>
          </cell>
          <cell r="D88" t="str">
            <v xml:space="preserve">CONCRETO FCK = 20 MPA - CONFECÇÃO EM BETONEIRA E LANÇAMENTO MANUAL - AREIA E BRITA COMERCIAIS  </v>
          </cell>
          <cell r="E88" t="str">
            <v xml:space="preserve">M³    </v>
          </cell>
          <cell r="F88">
            <v>173.89</v>
          </cell>
          <cell r="G88">
            <v>522.12</v>
          </cell>
          <cell r="H88">
            <v>90791.46</v>
          </cell>
          <cell r="I88" t="str">
            <v/>
          </cell>
          <cell r="J88" t="str">
            <v>CONCRETO FCK = 20 MPA - CONFECÇÃO EM BETONEIRA E LANÇAMENTO MANUAL - AREIA E BRITA COMERCIAIS</v>
          </cell>
        </row>
        <row r="89">
          <cell r="C89">
            <v>705419</v>
          </cell>
          <cell r="D89" t="str">
            <v xml:space="preserve">BOCA DE BTCC 2,50 X 2,50 M - ESCONSIDADE 0° - AREIA E BRITA COMERCIAIS  </v>
          </cell>
          <cell r="E89" t="str">
            <v xml:space="preserve">UN    </v>
          </cell>
          <cell r="F89">
            <v>2</v>
          </cell>
          <cell r="G89">
            <v>45195.22</v>
          </cell>
          <cell r="H89">
            <v>90390.44</v>
          </cell>
          <cell r="I89" t="str">
            <v/>
          </cell>
          <cell r="J89" t="str">
            <v>BOCA DE BTCC 2,50 X 2,50 M - ESCONSIDADE 0° - AREIA E BRITA COMERCIAIS</v>
          </cell>
        </row>
        <row r="90">
          <cell r="C90">
            <v>2106235</v>
          </cell>
          <cell r="D90" t="str">
            <v xml:space="preserve">ESCORAMENTO METÁLICO COM QUADRO TUBULAR CONTRAVENTADO - CAPACIDADE DE CARGA ATÉ 3,8 T/M² - QUADRO DE 1,0 X 1,0 X 1,25 M - UTILIZAÇÃO DE 50 VEZES - FORNECIMENTO, INSTALAÇÃO E RETIRADA  </v>
          </cell>
          <cell r="E90" t="str">
            <v xml:space="preserve">M³    </v>
          </cell>
          <cell r="F90">
            <v>20943</v>
          </cell>
          <cell r="G90">
            <v>4.2699999999999996</v>
          </cell>
          <cell r="H90">
            <v>89426.61</v>
          </cell>
          <cell r="I90" t="str">
            <v/>
          </cell>
          <cell r="J90" t="str">
            <v>ESCORAMENTO METÁLICO COM QUADRO TUBULAR CONTRAVENTADO - CAPACIDADE DE CARGA ATÉ 3,8 T/M² - QUADRO DE 1,0 X 1,0 X 1,25 M - UTILIZAÇÃO DE 50 VEZES - FORNECIMENTO, INSTALAÇÃO E RETIRADA</v>
          </cell>
        </row>
        <row r="91">
          <cell r="C91">
            <v>1619003</v>
          </cell>
          <cell r="D91" t="str">
            <v xml:space="preserve">DEMOLIÇÃO MECÂNICA DE CONCRETO ARMADO COM ESCAVADEIRA HIDRÁULICA  </v>
          </cell>
          <cell r="E91" t="str">
            <v xml:space="preserve">M³    </v>
          </cell>
          <cell r="F91">
            <v>375.77</v>
          </cell>
          <cell r="G91">
            <v>237.93</v>
          </cell>
          <cell r="H91">
            <v>89406.96</v>
          </cell>
          <cell r="I91" t="str">
            <v/>
          </cell>
          <cell r="J91" t="str">
            <v>DEMOLIÇÃO MECÂNICA DE CONCRETO ARMADO COM ESCAVADEIRA HIDRÁULICA</v>
          </cell>
        </row>
        <row r="92">
          <cell r="C92">
            <v>5213345</v>
          </cell>
          <cell r="D92" t="str">
            <v xml:space="preserve">BARREIRA DE SINALIZAÇÃO TIPO II DE DIRECIONAMENTO OU BLOQUEIO - UTILIZAÇÃO DE 150 CICLOS - FORNECIMENTO, 01 IMPLANTAÇÃO E 01 RETIRADA DIÁRIA  </v>
          </cell>
          <cell r="E92" t="str">
            <v>UN.DIA</v>
          </cell>
          <cell r="F92">
            <v>10900</v>
          </cell>
          <cell r="G92">
            <v>7.87</v>
          </cell>
          <cell r="H92">
            <v>85783</v>
          </cell>
          <cell r="I92" t="str">
            <v/>
          </cell>
          <cell r="J92" t="str">
            <v>BARREIRA DE SINALIZAÇÃO TIPO II DE DIRECIONAMENTO OU BLOQUEIO - UTILIZAÇÃO DE 150 CICLOS - FORNECIMENTO, 01 IMPLANTAÇÃO E 01 RETIRADA DIÁRIA</v>
          </cell>
        </row>
        <row r="93">
          <cell r="C93">
            <v>4915712</v>
          </cell>
          <cell r="D93" t="str">
            <v xml:space="preserve">LIMPEZA DE BUEIRO  </v>
          </cell>
          <cell r="E93" t="str">
            <v xml:space="preserve">M³    </v>
          </cell>
          <cell r="F93">
            <v>3052</v>
          </cell>
          <cell r="G93">
            <v>27.59</v>
          </cell>
          <cell r="H93">
            <v>84204.68</v>
          </cell>
          <cell r="I93" t="str">
            <v/>
          </cell>
          <cell r="J93" t="str">
            <v>LIMPEZA DE BUEIRO</v>
          </cell>
        </row>
        <row r="94">
          <cell r="C94">
            <v>705322</v>
          </cell>
          <cell r="D94" t="str">
            <v xml:space="preserve">BOCA DE BDCC 2,00 X 2,00 M - ESCONSIDADE 0° - AREIA E BRITA COMERCIAIS  </v>
          </cell>
          <cell r="E94" t="str">
            <v xml:space="preserve">UN    </v>
          </cell>
          <cell r="F94">
            <v>3</v>
          </cell>
          <cell r="G94">
            <v>26099.93</v>
          </cell>
          <cell r="H94">
            <v>78299.789999999994</v>
          </cell>
          <cell r="I94" t="str">
            <v/>
          </cell>
          <cell r="J94" t="str">
            <v>BOCA DE BDCC 2,00 X 2,00 M - ESCONSIDADE 0° - AREIA E BRITA COMERCIAIS</v>
          </cell>
        </row>
        <row r="95">
          <cell r="C95">
            <v>4011463</v>
          </cell>
          <cell r="D95" t="str">
            <v xml:space="preserve">CONCRETO ASFÁLTICO - FAIXA C-12,5 - AREIA E BRITA COMERCIAIS  </v>
          </cell>
          <cell r="E95" t="str">
            <v xml:space="preserve">T     </v>
          </cell>
          <cell r="F95">
            <v>349.44</v>
          </cell>
          <cell r="G95">
            <v>218.96</v>
          </cell>
          <cell r="H95">
            <v>76513.38</v>
          </cell>
          <cell r="I95" t="str">
            <v/>
          </cell>
          <cell r="J95" t="str">
            <v>CONCRETO ASFÁLTICO - FAIXA C-12,5 - AREIA E BRITA COMERCIAIS</v>
          </cell>
        </row>
        <row r="96">
          <cell r="C96" t="str">
            <v>CP0024</v>
          </cell>
          <cell r="D96" t="str">
            <v xml:space="preserve">POSTE DE AÇO CÔNICO CONTÍNUO CURVO SIMPLES, FLANGEADO, H=9M, INCLUSIVE LUMINÁRIAS, SEM LÂMPADAS  </v>
          </cell>
          <cell r="E96" t="str">
            <v xml:space="preserve">UN    </v>
          </cell>
          <cell r="F96">
            <v>23</v>
          </cell>
          <cell r="G96">
            <v>3298.46</v>
          </cell>
          <cell r="H96">
            <v>75864.58</v>
          </cell>
          <cell r="I96" t="str">
            <v/>
          </cell>
          <cell r="J96" t="str">
            <v>POSTE DE AÇO CÔNICO CONTÍNUO CURVO SIMPLES, FLANGEADO, H=9M, INCLUSIVE LUMINÁRIAS, SEM LÂMPADAS</v>
          </cell>
        </row>
        <row r="97">
          <cell r="C97">
            <v>5213405</v>
          </cell>
          <cell r="D97" t="str">
            <v xml:space="preserve">PINTURA DE SETAS E ZEBRADOS COM TINTA ACRÍLICA - ESPESSURA DE 0,6 MM  </v>
          </cell>
          <cell r="E97" t="str">
            <v xml:space="preserve">M²    </v>
          </cell>
          <cell r="F97">
            <v>1305.8499999999999</v>
          </cell>
          <cell r="G97">
            <v>58.08</v>
          </cell>
          <cell r="H97">
            <v>75843.77</v>
          </cell>
          <cell r="I97" t="str">
            <v/>
          </cell>
          <cell r="J97" t="str">
            <v>PINTURA DE SETAS E ZEBRADOS COM TINTA ACRÍLICA - ESPESSURA DE 0,6 MM</v>
          </cell>
        </row>
        <row r="98">
          <cell r="C98">
            <v>1608024</v>
          </cell>
          <cell r="D98" t="str">
            <v xml:space="preserve">PERFURAÇÃO EM CONCRETO COM COROA DIAMANTADA - D = 20 MM  </v>
          </cell>
          <cell r="E98" t="str">
            <v xml:space="preserve">M     </v>
          </cell>
          <cell r="F98">
            <v>890.25</v>
          </cell>
          <cell r="G98">
            <v>84.32</v>
          </cell>
          <cell r="H98">
            <v>75065.88</v>
          </cell>
          <cell r="I98" t="str">
            <v/>
          </cell>
          <cell r="J98" t="str">
            <v>PERFURAÇÃO EM CONCRETO COM COROA DIAMANTADA - D = 20 MM</v>
          </cell>
        </row>
        <row r="99">
          <cell r="C99" t="str">
            <v xml:space="preserve">CP0015             </v>
          </cell>
          <cell r="D99" t="str">
            <v xml:space="preserve">TRANSPORTE DE EMULSÃO ASFÁLTIC - RR-1C                        </v>
          </cell>
          <cell r="E99" t="str">
            <v xml:space="preserve">T     </v>
          </cell>
          <cell r="F99">
            <v>105.45</v>
          </cell>
          <cell r="G99">
            <v>677.59</v>
          </cell>
          <cell r="H99">
            <v>71451.86</v>
          </cell>
          <cell r="I99" t="str">
            <v/>
          </cell>
          <cell r="J99" t="str">
            <v>TRANSPORTE DE EMULSÃO ASFÁLTIC - RR-1C</v>
          </cell>
        </row>
        <row r="100">
          <cell r="C100">
            <v>4413905</v>
          </cell>
          <cell r="D100" t="str">
            <v xml:space="preserve">HIDROSSEMEADURA  </v>
          </cell>
          <cell r="E100" t="str">
            <v xml:space="preserve">M²    </v>
          </cell>
          <cell r="F100">
            <v>8440.43</v>
          </cell>
          <cell r="G100">
            <v>8.39</v>
          </cell>
          <cell r="H100">
            <v>70815.210000000006</v>
          </cell>
          <cell r="I100" t="str">
            <v/>
          </cell>
          <cell r="J100" t="str">
            <v>HIDROSSEMEADURA</v>
          </cell>
        </row>
        <row r="101">
          <cell r="C101">
            <v>4507774</v>
          </cell>
          <cell r="D101" t="str">
            <v xml:space="preserve">ANCORAGEM ATIVA COM 9 CORDOALHAS ADERENTES D = 15,2 MM - FORNECIMENTO E INSTALAÇÃO  </v>
          </cell>
          <cell r="E101" t="str">
            <v xml:space="preserve">UN    </v>
          </cell>
          <cell r="F101">
            <v>48</v>
          </cell>
          <cell r="G101">
            <v>1348.11</v>
          </cell>
          <cell r="H101">
            <v>64709.279999999999</v>
          </cell>
          <cell r="I101" t="str">
            <v/>
          </cell>
          <cell r="J101" t="str">
            <v>ANCORAGEM ATIVA COM 9 CORDOALHAS ADERENTES D = 15,2 MM - FORNECIMENTO E INSTALAÇÃO</v>
          </cell>
        </row>
        <row r="102">
          <cell r="C102">
            <v>705427</v>
          </cell>
          <cell r="D102" t="str">
            <v xml:space="preserve">BOCA DE BTCC 3,00 X 3,00 M - ESCONSIDADE 0° - AREIA E BRITA COMERCIAIS  </v>
          </cell>
          <cell r="E102" t="str">
            <v xml:space="preserve">UN    </v>
          </cell>
          <cell r="F102">
            <v>1</v>
          </cell>
          <cell r="G102">
            <v>63759.29</v>
          </cell>
          <cell r="H102">
            <v>63759.29</v>
          </cell>
          <cell r="I102" t="str">
            <v/>
          </cell>
          <cell r="J102" t="str">
            <v>BOCA DE BTCC 3,00 X 3,00 M - ESCONSIDADE 0° - AREIA E BRITA COMERCIAIS</v>
          </cell>
        </row>
        <row r="103">
          <cell r="C103" t="str">
            <v xml:space="preserve">CP0007             </v>
          </cell>
          <cell r="D103" t="str">
            <v xml:space="preserve">PLACA DE ADVERTÊNCIA PARA SINALIZAÇÃO DE OBRAS MONTADA EM SUPORTE METÁLICO MÓVEL, LADO 1,00 M - UTILIZAÇÃO DE 600 CICLOS - FORNECIMENTO, 01 IMPLANTAÇÃO E 01 RETIRADA DIÁRIA  </v>
          </cell>
          <cell r="E103" t="str">
            <v>UN.DIA</v>
          </cell>
          <cell r="F103">
            <v>7200</v>
          </cell>
          <cell r="G103">
            <v>8.6999999999999993</v>
          </cell>
          <cell r="H103">
            <v>62640</v>
          </cell>
          <cell r="I103" t="str">
            <v/>
          </cell>
          <cell r="J103" t="str">
            <v>PLACA DE ADVERTÊNCIA PARA SINALIZAÇÃO DE OBRAS MONTADA EM SUPORTE METÁLICO MÓVEL, LADO 1,00 M - UTILIZAÇÃO DE 600 CICLOS - FORNECIMENTO, 01 IMPLANTAÇÃO E 01 RETIRADA DIÁRIA</v>
          </cell>
        </row>
        <row r="104">
          <cell r="C104">
            <v>5501710</v>
          </cell>
          <cell r="D104" t="str">
            <v xml:space="preserve">ESCAVAÇÃO, CARGA E TRANSPORTE EM MATERIAL DE 1ª CATEGORIA - DMT DE 50 M  </v>
          </cell>
          <cell r="E104" t="str">
            <v xml:space="preserve">M³    </v>
          </cell>
          <cell r="F104">
            <v>13233.58</v>
          </cell>
          <cell r="G104">
            <v>4.6100000000000003</v>
          </cell>
          <cell r="H104">
            <v>61006.81</v>
          </cell>
          <cell r="I104" t="str">
            <v/>
          </cell>
          <cell r="J104" t="str">
            <v>ESCAVAÇÃO, CARGA E TRANSPORTE EM MATERIAL DE 1ª CATEGORIA - DMT DE 50 M</v>
          </cell>
        </row>
        <row r="105">
          <cell r="C105">
            <v>705241</v>
          </cell>
          <cell r="D105" t="str">
            <v xml:space="preserve">BOCA DE BSCC 2,50 X 2,50 M - ESCONSIDADE 0° - AREIA E BRITA COMERCIAIS  </v>
          </cell>
          <cell r="E105" t="str">
            <v xml:space="preserve">UN    </v>
          </cell>
          <cell r="F105">
            <v>2</v>
          </cell>
          <cell r="G105">
            <v>30378.53</v>
          </cell>
          <cell r="H105">
            <v>60757.06</v>
          </cell>
          <cell r="I105" t="str">
            <v/>
          </cell>
          <cell r="J105" t="str">
            <v>BOCA DE BSCC 2,50 X 2,50 M - ESCONSIDADE 0° - AREIA E BRITA COMERCIAIS</v>
          </cell>
        </row>
        <row r="106">
          <cell r="C106">
            <v>804039</v>
          </cell>
          <cell r="D106" t="str">
            <v xml:space="preserve">CORPO DE BSTC D = 1,00 M PA2 - AREIA, BRITA E PEDRA DE MÃO COMERCIAIS  </v>
          </cell>
          <cell r="E106" t="str">
            <v xml:space="preserve">M     </v>
          </cell>
          <cell r="F106">
            <v>59</v>
          </cell>
          <cell r="G106">
            <v>961.84</v>
          </cell>
          <cell r="H106">
            <v>56748.56</v>
          </cell>
          <cell r="I106" t="str">
            <v/>
          </cell>
          <cell r="J106" t="str">
            <v>CORPO DE BSTC D = 1,00 M PA2 - AREIA, BRITA E PEDRA DE MÃO COMERCIAIS</v>
          </cell>
        </row>
        <row r="107">
          <cell r="C107">
            <v>4815671</v>
          </cell>
          <cell r="D107" t="str">
            <v xml:space="preserve">REATERRO E COMPACTAÇÃO COM SOQUETE VIBRATÓRIO  </v>
          </cell>
          <cell r="E107" t="str">
            <v xml:space="preserve">M³    </v>
          </cell>
          <cell r="F107">
            <v>2331.5</v>
          </cell>
          <cell r="G107">
            <v>22.88</v>
          </cell>
          <cell r="H107">
            <v>53344.72</v>
          </cell>
          <cell r="I107" t="str">
            <v/>
          </cell>
          <cell r="J107" t="str">
            <v>REATERRO E COMPACTAÇÃO COM SOQUETE VIBRATÓRIO</v>
          </cell>
        </row>
        <row r="108">
          <cell r="C108">
            <v>804417</v>
          </cell>
          <cell r="D108" t="str">
            <v xml:space="preserve">BOCA DE BDTC D = 1,00 M - ESCONSIDADE 0° - AREIA E BRITA COMERCIAIS - ALAS ESCONSAS  </v>
          </cell>
          <cell r="E108" t="str">
            <v xml:space="preserve">UN    </v>
          </cell>
          <cell r="F108">
            <v>11</v>
          </cell>
          <cell r="G108">
            <v>4828.8900000000003</v>
          </cell>
          <cell r="H108">
            <v>53117.79</v>
          </cell>
          <cell r="I108" t="str">
            <v/>
          </cell>
          <cell r="J108" t="str">
            <v>BOCA DE BDTC D = 1,00 M - ESCONSIDADE 0° - AREIA E BRITA COMERCIAIS - ALAS ESCONSAS</v>
          </cell>
        </row>
        <row r="109">
          <cell r="C109">
            <v>705338</v>
          </cell>
          <cell r="D109" t="str">
            <v xml:space="preserve">BOCA DE BDCC 3,00 X 3,00 M - ESCONSIDADE 0° - AREIA E BRITA COMERCIAIS  </v>
          </cell>
          <cell r="E109" t="str">
            <v xml:space="preserve">UN    </v>
          </cell>
          <cell r="F109">
            <v>1</v>
          </cell>
          <cell r="G109">
            <v>52540.55</v>
          </cell>
          <cell r="H109">
            <v>52540.55</v>
          </cell>
          <cell r="I109" t="str">
            <v/>
          </cell>
          <cell r="J109" t="str">
            <v>BOCA DE BDCC 3,00 X 3,00 M - ESCONSIDADE 0° - AREIA E BRITA COMERCIAIS</v>
          </cell>
        </row>
        <row r="110">
          <cell r="C110">
            <v>5216111</v>
          </cell>
          <cell r="D110" t="str">
            <v xml:space="preserve">SUPORTE PARA PLACA DE SINALIZAÇÃO EM MADEIRA DE LEI TRATADA 8 X 8 CM - FORNECIMENTO E IMPLANTAÇÃO  </v>
          </cell>
          <cell r="E110" t="str">
            <v xml:space="preserve">UN    </v>
          </cell>
          <cell r="F110">
            <v>308</v>
          </cell>
          <cell r="G110">
            <v>164.69</v>
          </cell>
          <cell r="H110">
            <v>50724.52</v>
          </cell>
          <cell r="I110" t="str">
            <v/>
          </cell>
          <cell r="J110" t="str">
            <v>SUPORTE PARA PLACA DE SINALIZAÇÃO EM MADEIRA DE LEI TRATADA 8 X 8 CM - FORNECIMENTO E IMPLANTAÇÃO</v>
          </cell>
        </row>
        <row r="111">
          <cell r="C111">
            <v>5213472</v>
          </cell>
          <cell r="D111" t="str">
            <v xml:space="preserve">PLACA DE MARCO QUILOMÉTRICO EM AÇO - 0,60 X 0,865 M - PELÍCULA RETRORREFLETIVA TIPO I + I - FORNECIMENTO E IMPLANTAÇÃO  </v>
          </cell>
          <cell r="E111" t="str">
            <v xml:space="preserve">UN    </v>
          </cell>
          <cell r="F111">
            <v>119</v>
          </cell>
          <cell r="G111">
            <v>391.65</v>
          </cell>
          <cell r="H111">
            <v>46606.35</v>
          </cell>
          <cell r="J111" t="str">
            <v>PLACA DE MARCO QUILOMÉTRICO EM AÇO - 0,60 X 0,865 M - PELÍCULA RETRORREFLETIVA TIPO I + I - FORNECIMENTO E IMPLANTAÇÃO</v>
          </cell>
        </row>
        <row r="112">
          <cell r="C112">
            <v>705249</v>
          </cell>
          <cell r="D112" t="str">
            <v xml:space="preserve">BOCA DE BSCC 3,00 X 3,00 M - ESCONSIDADE 0° - AREIA E BRITA COMERCIAIS  </v>
          </cell>
          <cell r="E112" t="str">
            <v xml:space="preserve">UN    </v>
          </cell>
          <cell r="F112">
            <v>1</v>
          </cell>
          <cell r="G112">
            <v>43073.36</v>
          </cell>
          <cell r="H112">
            <v>43073.36</v>
          </cell>
          <cell r="J112" t="str">
            <v>BOCA DE BSCC 3,00 X 3,00 M - ESCONSIDADE 0° - AREIA E BRITA COMERCIAIS</v>
          </cell>
        </row>
        <row r="113">
          <cell r="C113" t="str">
            <v xml:space="preserve">CP0008             </v>
          </cell>
          <cell r="D113" t="str">
            <v xml:space="preserve">PLACA DE REGULAMENTAÇÃO PARA SINALIZAÇÃO DE OBRAS MONTADA EM SUPORTE METÁLICO MÓVEL - D = 1,00 M - UTILIZAÇÃO DE 600 CICLOS - FORNECIMENTO, 01 IMPLANTAÇÃO E 01 RETIRADA DIÁRIA  </v>
          </cell>
          <cell r="E113" t="str">
            <v>UN.DIA</v>
          </cell>
          <cell r="F113">
            <v>7200</v>
          </cell>
          <cell r="G113">
            <v>5.05</v>
          </cell>
          <cell r="H113">
            <v>36360</v>
          </cell>
          <cell r="J113" t="str">
            <v>PLACA DE REGULAMENTAÇÃO PARA SINALIZAÇÃO DE OBRAS MONTADA EM SUPORTE METÁLICO MÓVEL - D = 1,00 M - UTILIZAÇÃO DE 600 CICLOS - FORNECIMENTO, 01 IMPLANTAÇÃO E 01 RETIRADA DIÁRIA</v>
          </cell>
        </row>
        <row r="114">
          <cell r="C114" t="str">
            <v>CP0031</v>
          </cell>
          <cell r="D114" t="str">
            <v xml:space="preserve">SUBESTAÇÃO AÉREA DE MÉDIA TENSÃO 30 KVA COM MEDIDOR PADRÃO DE DISTRIBUIÇÃO - FORNECIMENTO E INSTALAÇÃO  </v>
          </cell>
          <cell r="E114" t="str">
            <v xml:space="preserve">UN    </v>
          </cell>
          <cell r="F114">
            <v>1</v>
          </cell>
          <cell r="G114">
            <v>34918.81</v>
          </cell>
          <cell r="H114">
            <v>34918.81</v>
          </cell>
          <cell r="J114" t="str">
            <v>SUBESTAÇÃO AÉREA DE MÉDIA TENSÃO 30 KVA COM MEDIDOR PADRÃO DE DISTRIBUIÇÃO - FORNECIMENTO E INSTALAÇÃO</v>
          </cell>
        </row>
        <row r="115">
          <cell r="C115">
            <v>5213383</v>
          </cell>
          <cell r="D115" t="str">
            <v xml:space="preserve">CAVALETE EM POLIETILENO ZEBRADO COM FAIXA REFLETIVA - H = 1,00 M - UTILIZAÇÃO DE 600 CICLOS - FORNECIMENTO, 01 IMPLANTAÇÃO E 01 RETIRADA DIÁRIA  </v>
          </cell>
          <cell r="E115" t="str">
            <v>UN.DIA</v>
          </cell>
          <cell r="F115">
            <v>33060</v>
          </cell>
          <cell r="G115">
            <v>1.03</v>
          </cell>
          <cell r="H115">
            <v>34051.800000000003</v>
          </cell>
          <cell r="J115" t="str">
            <v>CAVALETE EM POLIETILENO ZEBRADO COM FAIXA REFLETIVA - H = 1,00 M - UTILIZAÇÃO DE 600 CICLOS - FORNECIMENTO, 01 IMPLANTAÇÃO E 01 RETIRADA DIÁRIA</v>
          </cell>
        </row>
        <row r="116">
          <cell r="C116" t="str">
            <v xml:space="preserve">CP0011             </v>
          </cell>
          <cell r="D116" t="str">
            <v xml:space="preserve">PLACA PARA SINALIZAÇÃO DE OBRAS MONTADA EM CAVALETE METÁLICO - 1,50 X 1,00 M - UTILIZAÇÃO DE 600 CICLOS - FORNECIMENTO, 01 IMPLANTAÇÃO E 01 RETIRADA DIÁRIA  </v>
          </cell>
          <cell r="E116" t="str">
            <v>UN.DIA</v>
          </cell>
          <cell r="F116">
            <v>10500</v>
          </cell>
          <cell r="G116">
            <v>3.15</v>
          </cell>
          <cell r="H116">
            <v>33075</v>
          </cell>
          <cell r="J116" t="str">
            <v>PLACA PARA SINALIZAÇÃO DE OBRAS MONTADA EM CAVALETE METÁLICO - 1,50 X 1,00 M - UTILIZAÇÃO DE 600 CICLOS - FORNECIMENTO, 01 IMPLANTAÇÃO E 01 RETIRADA DIÁRIA</v>
          </cell>
        </row>
        <row r="117">
          <cell r="C117">
            <v>4011212</v>
          </cell>
          <cell r="D117" t="str">
            <v xml:space="preserve">VARREDURA DA SUPERFÍCIE PARA EXECUÇÃO DE REVESTIMENTO ASFÁLTICO  </v>
          </cell>
          <cell r="E117" t="str">
            <v xml:space="preserve">M²    </v>
          </cell>
          <cell r="F117">
            <v>295395.90000000002</v>
          </cell>
          <cell r="G117">
            <v>0.11</v>
          </cell>
          <cell r="H117">
            <v>32493.55</v>
          </cell>
          <cell r="J117" t="str">
            <v>VARREDURA DA SUPERFÍCIE PARA EXECUÇÃO DE REVESTIMENTO ASFÁLTICO</v>
          </cell>
        </row>
        <row r="118">
          <cell r="C118" t="str">
            <v>CP0006</v>
          </cell>
          <cell r="D118" t="str">
            <v xml:space="preserve">PLACA EM AÇO - PELÍCULA I + III - FORNECIMENTO E IMPLANTAÇÃO  </v>
          </cell>
          <cell r="E118" t="str">
            <v xml:space="preserve">M²    </v>
          </cell>
          <cell r="F118">
            <v>51.72</v>
          </cell>
          <cell r="G118">
            <v>595.42999999999995</v>
          </cell>
          <cell r="H118">
            <v>30795.64</v>
          </cell>
          <cell r="J118" t="str">
            <v>PLACA EM AÇO - PELÍCULA I + III - FORNECIMENTO E IMPLANTAÇÃO</v>
          </cell>
        </row>
        <row r="119">
          <cell r="C119">
            <v>5502161</v>
          </cell>
          <cell r="D119" t="str">
            <v xml:space="preserve">ESCAVAÇÃO, CARGA E TRANSPORTE DE MATERIAL DE 1ª CATEGORIA - DMT DE 50 A 200 M - CAMINHO DE SERVIÇO PAVIMENTADO - COM ESCAVADEIRA E CAMINHÃO BASCULANTE DE 14 M³  </v>
          </cell>
          <cell r="E119" t="str">
            <v xml:space="preserve">M³    </v>
          </cell>
          <cell r="F119">
            <v>4267.46</v>
          </cell>
          <cell r="G119">
            <v>7.01</v>
          </cell>
          <cell r="H119">
            <v>29914.92</v>
          </cell>
          <cell r="J119" t="str">
            <v>ESCAVAÇÃO, CARGA E TRANSPORTE DE MATERIAL DE 1ª CATEGORIA - DMT DE 50 A 200 M - CAMINHO DE SERVIÇO PAVIMENTADO - COM ESCAVADEIRA E CAMINHÃO BASCULANTE DE 14 M³</v>
          </cell>
        </row>
        <row r="120">
          <cell r="C120">
            <v>1600989</v>
          </cell>
          <cell r="D120" t="str">
            <v xml:space="preserve">DEMOLIÇÃO DE CONCRETO SIMPLES COM MARTELETE  </v>
          </cell>
          <cell r="E120" t="str">
            <v xml:space="preserve">M³    </v>
          </cell>
          <cell r="F120">
            <v>40.369999999999997</v>
          </cell>
          <cell r="G120">
            <v>740.66</v>
          </cell>
          <cell r="H120">
            <v>29900.44</v>
          </cell>
          <cell r="J120" t="str">
            <v>DEMOLIÇÃO DE CONCRETO SIMPLES COM MARTELETE</v>
          </cell>
        </row>
        <row r="121">
          <cell r="C121" t="str">
            <v>CP0023</v>
          </cell>
          <cell r="D121" t="str">
            <v xml:space="preserve">LUMINÁRIA LED PARA ILUMINAÇÃO PÚBLICA, 181W ATÉ 239W - FORNECIMENTO E INSTALAÇÃO  </v>
          </cell>
          <cell r="E121" t="str">
            <v xml:space="preserve">UN    </v>
          </cell>
          <cell r="F121">
            <v>31</v>
          </cell>
          <cell r="G121">
            <v>951.83</v>
          </cell>
          <cell r="H121">
            <v>29506.73</v>
          </cell>
          <cell r="J121" t="str">
            <v>LUMINÁRIA LED PARA ILUMINAÇÃO PÚBLICA, 181W ATÉ 239W - FORNECIMENTO E INSTALAÇÃO</v>
          </cell>
        </row>
        <row r="122">
          <cell r="C122">
            <v>4915713</v>
          </cell>
          <cell r="D122" t="str">
            <v xml:space="preserve">DESOBSTRUÇÃO DE BUEIRO  </v>
          </cell>
          <cell r="E122" t="str">
            <v xml:space="preserve">M³    </v>
          </cell>
          <cell r="F122">
            <v>335.25</v>
          </cell>
          <cell r="G122">
            <v>82.77</v>
          </cell>
          <cell r="H122">
            <v>27748.639999999999</v>
          </cell>
          <cell r="J122" t="str">
            <v>DESOBSTRUÇÃO DE BUEIRO</v>
          </cell>
        </row>
        <row r="123">
          <cell r="C123">
            <v>5219619</v>
          </cell>
          <cell r="D123" t="str">
            <v xml:space="preserve">TACHA REFLETIVA EM RESINA SINTÉTICA - BIDIRECIONAL TIPO I - COM UM PINO - FORNECIMENTO E COLOCAÇÃO  </v>
          </cell>
          <cell r="E123" t="str">
            <v xml:space="preserve">UN    </v>
          </cell>
          <cell r="F123">
            <v>414</v>
          </cell>
          <cell r="G123">
            <v>55.09</v>
          </cell>
          <cell r="H123">
            <v>22807.26</v>
          </cell>
          <cell r="J123" t="str">
            <v>TACHA REFLETIVA EM RESINA SINTÉTICA - BIDIRECIONAL TIPO I - COM UM PINO - FORNECIMENTO E COLOCAÇÃO</v>
          </cell>
        </row>
        <row r="124">
          <cell r="C124">
            <v>1600408</v>
          </cell>
          <cell r="D124" t="str">
            <v xml:space="preserve">APICOAMENTO MANUAL DE CONCRETO  </v>
          </cell>
          <cell r="E124" t="str">
            <v xml:space="preserve">M²    </v>
          </cell>
          <cell r="F124">
            <v>812.8</v>
          </cell>
          <cell r="G124">
            <v>23.63</v>
          </cell>
          <cell r="H124">
            <v>19206.46</v>
          </cell>
          <cell r="J124" t="str">
            <v>APICOAMENTO MANUAL DE CONCRETO</v>
          </cell>
        </row>
        <row r="125">
          <cell r="C125">
            <v>5502171</v>
          </cell>
          <cell r="D125" t="str">
            <v xml:space="preserve">ESCAVAÇÃO, CARGA E TRANSPORTE DE MATERIAL DE 1ª CATEGORIA - DMT DE 2.000 A 2.500 M - CAMINHO DE SERVIÇO PAVIMENTADO - COM ESCAVADEIRA E CAMINHÃO BASCULANTE DE 14 M³  </v>
          </cell>
          <cell r="E125" t="str">
            <v xml:space="preserve">M³    </v>
          </cell>
          <cell r="F125">
            <v>1807.07</v>
          </cell>
          <cell r="G125">
            <v>10.53</v>
          </cell>
          <cell r="H125">
            <v>19028.39</v>
          </cell>
          <cell r="J125" t="str">
            <v>ESCAVAÇÃO, CARGA E TRANSPORTE DE MATERIAL DE 1ª CATEGORIA - DMT DE 2.000 A 2.500 M - CAMINHO DE SERVIÇO PAVIMENTADO - COM ESCAVADEIRA E CAMINHÃO BASCULANTE DE 14 M³</v>
          </cell>
        </row>
        <row r="126">
          <cell r="C126" t="str">
            <v xml:space="preserve">CP0003             </v>
          </cell>
          <cell r="D126" t="str">
            <v xml:space="preserve">CAIXA COLETORA DE TALVEGUE COM GRELHA DE CONCRETO - CCT 250-100A - AREIA E BRITA COMERCIAIS  </v>
          </cell>
          <cell r="E126" t="str">
            <v xml:space="preserve">UN    </v>
          </cell>
          <cell r="F126">
            <v>2</v>
          </cell>
          <cell r="G126">
            <v>8627.24</v>
          </cell>
          <cell r="H126">
            <v>17254.48</v>
          </cell>
          <cell r="J126" t="str">
            <v>CAIXA COLETORA DE TALVEGUE COM GRELHA DE CONCRETO - CCT 250-100A - AREIA E BRITA COMERCIAIS</v>
          </cell>
        </row>
        <row r="127">
          <cell r="C127">
            <v>2407972</v>
          </cell>
          <cell r="D127" t="str">
            <v xml:space="preserve">FORNECIMENTO E APLICAÇÃO DE ADESIVO ESTRUTURAL À BASE DE RESINA EPÓXI  </v>
          </cell>
          <cell r="E127" t="str">
            <v xml:space="preserve">KG    </v>
          </cell>
          <cell r="F127">
            <v>178.32</v>
          </cell>
          <cell r="G127">
            <v>88.25</v>
          </cell>
          <cell r="H127">
            <v>15736.75</v>
          </cell>
          <cell r="J127" t="str">
            <v>FORNECIMENTO E APLICAÇÃO DE ADESIVO ESTRUTURAL À BASE DE RESINA EPÓXI</v>
          </cell>
        </row>
        <row r="128">
          <cell r="C128">
            <v>2003121</v>
          </cell>
          <cell r="D128" t="str">
            <v xml:space="preserve">ENTRADA PARA DESCIDA D'ÁGUA - EDA 04 B - AREIA E BRITA COMERCIAIS  </v>
          </cell>
          <cell r="E128" t="str">
            <v xml:space="preserve">un    </v>
          </cell>
          <cell r="F128">
            <v>43</v>
          </cell>
          <cell r="G128">
            <v>344.24</v>
          </cell>
          <cell r="H128">
            <v>14802.32</v>
          </cell>
          <cell r="J128" t="str">
            <v>ENTRADA PARA DESCIDA D'ÁGUA - EDA 04 B - AREIA E BRITA COMERCIAIS</v>
          </cell>
        </row>
        <row r="129">
          <cell r="C129">
            <v>3816196</v>
          </cell>
          <cell r="D129" t="str">
            <v xml:space="preserve">INJEÇÃO DE NATA DE CIMENTO  </v>
          </cell>
          <cell r="E129" t="str">
            <v xml:space="preserve">M³    </v>
          </cell>
          <cell r="F129">
            <v>11.26</v>
          </cell>
          <cell r="G129">
            <v>1304.72</v>
          </cell>
          <cell r="H129">
            <v>14696.37</v>
          </cell>
        </row>
        <row r="130">
          <cell r="C130" t="str">
            <v>CP0025</v>
          </cell>
          <cell r="D130" t="str">
            <v xml:space="preserve">POSTE DE AÇO CÔNICO CONTÍNUO, CURVO DUPLO, FLANGEADO, H=9M, INCLUSIVE LUMINÁRIAS, SEM LÂMPADAS  </v>
          </cell>
          <cell r="E130" t="str">
            <v xml:space="preserve">UN    </v>
          </cell>
          <cell r="F130">
            <v>4</v>
          </cell>
          <cell r="G130">
            <v>3653.96</v>
          </cell>
          <cell r="H130">
            <v>14615.84</v>
          </cell>
        </row>
        <row r="131">
          <cell r="C131" t="str">
            <v xml:space="preserve">CP0009             </v>
          </cell>
          <cell r="D131" t="str">
            <v xml:space="preserve">PLACA PARA SINALIZAÇÃO DE OBRAS MONTADA EM CAVALETE METÁLICO - 1,25 X 0,40 M - UTILIZAÇÃO DE 600 CICLOS - FORNECIMENTO, 01 IMPLANTAÇÃO E 01 RETIRADA DIÁRIA  </v>
          </cell>
          <cell r="E131" t="str">
            <v>UN.DIA</v>
          </cell>
          <cell r="F131">
            <v>8160</v>
          </cell>
          <cell r="G131">
            <v>1.76</v>
          </cell>
          <cell r="H131">
            <v>14361.6</v>
          </cell>
        </row>
        <row r="132">
          <cell r="C132">
            <v>5502167</v>
          </cell>
          <cell r="D132" t="str">
            <v xml:space="preserve">ESCAVAÇÃO, CARGA E TRANSPORTE DE MATERIAL DE 1ª CATEGORIA - DMT DE 1.200 A 1.400 M - CAMINHO DE SERVIÇO PAVIMENTADO - COM ESCAVADEIRA E CAMINHÃO BASCULANTE DE 14 M³  </v>
          </cell>
          <cell r="E132" t="str">
            <v xml:space="preserve">M³    </v>
          </cell>
          <cell r="F132">
            <v>1481.077</v>
          </cell>
          <cell r="G132">
            <v>9.56</v>
          </cell>
          <cell r="H132">
            <v>14159.1</v>
          </cell>
        </row>
        <row r="133">
          <cell r="C133">
            <v>1600966</v>
          </cell>
          <cell r="D133" t="str">
            <v xml:space="preserve">REMOÇÃO DE CERCA COM MOURÕES DE CONCRETO  </v>
          </cell>
          <cell r="E133" t="str">
            <v xml:space="preserve">M     </v>
          </cell>
          <cell r="F133">
            <v>13547</v>
          </cell>
          <cell r="G133">
            <v>0.97</v>
          </cell>
          <cell r="H133">
            <v>13140.59</v>
          </cell>
        </row>
        <row r="134">
          <cell r="C134">
            <v>804441</v>
          </cell>
          <cell r="D134" t="str">
            <v xml:space="preserve">BOCA DE BTTC D = 1,00 M - ESCONSIDADE 0° - AREIA E BRITA COMERCIAIS - ALAS ESCONSAS  </v>
          </cell>
          <cell r="E134" t="str">
            <v xml:space="preserve">UN    </v>
          </cell>
          <cell r="F134">
            <v>2</v>
          </cell>
          <cell r="G134">
            <v>6186.5</v>
          </cell>
          <cell r="H134">
            <v>12373</v>
          </cell>
        </row>
        <row r="135">
          <cell r="C135">
            <v>5213835</v>
          </cell>
          <cell r="D135" t="str">
            <v xml:space="preserve">CONE PLÁSTICO PARA CANALIZAÇÃO DE TRÂNSITO - UTILIZAÇÃO DE 150 CICLOS - FORNECIMENTO, 01 IMPLANTAÇÃO E 01 RETIRADA DIÁRIA  </v>
          </cell>
          <cell r="E135" t="str">
            <v>UN.DIA</v>
          </cell>
          <cell r="F135">
            <v>12000</v>
          </cell>
          <cell r="G135">
            <v>0.95</v>
          </cell>
          <cell r="H135">
            <v>11400</v>
          </cell>
        </row>
        <row r="136">
          <cell r="C136">
            <v>5213442</v>
          </cell>
          <cell r="D136" t="str">
            <v xml:space="preserve">PLACA DE REGULAMENTAÇÃO EM AÇO D = 1,00 M - PELÍCULA RETRORREFLETIVA TIPO I + SI - FORNECIMENTO E IMPLANTAÇÃO  </v>
          </cell>
          <cell r="E136" t="str">
            <v xml:space="preserve">UN    </v>
          </cell>
          <cell r="F136">
            <v>13</v>
          </cell>
          <cell r="G136">
            <v>864.29</v>
          </cell>
          <cell r="H136">
            <v>11235.77</v>
          </cell>
        </row>
        <row r="137">
          <cell r="C137">
            <v>5213450</v>
          </cell>
          <cell r="D137" t="str">
            <v xml:space="preserve">PLACA DE REGULAMENTAÇÃO EM AÇO, R2 LADO 1,00 M - PELÍCULA RETRORREFLETIVA TIPO I + SI - FORNECIMENTO E IMPLANTAÇÃO  </v>
          </cell>
          <cell r="E137" t="str">
            <v xml:space="preserve">UN    </v>
          </cell>
          <cell r="F137">
            <v>20</v>
          </cell>
          <cell r="G137">
            <v>548.34</v>
          </cell>
          <cell r="H137">
            <v>10966.8</v>
          </cell>
        </row>
        <row r="138">
          <cell r="C138">
            <v>2003921</v>
          </cell>
          <cell r="D138" t="str">
            <v xml:space="preserve">BOCA DE SAÍDA PARA DRENO LONGITUDINAL PROFUNDO - BSD 02 - TUBO DE PEAD - AREIA E BRITA COMERCIAIS  </v>
          </cell>
          <cell r="E138" t="str">
            <v xml:space="preserve">UN    </v>
          </cell>
          <cell r="F138">
            <v>31</v>
          </cell>
          <cell r="G138">
            <v>328.15</v>
          </cell>
          <cell r="H138">
            <v>10172.65</v>
          </cell>
        </row>
        <row r="139">
          <cell r="C139">
            <v>3713690</v>
          </cell>
          <cell r="D139" t="str">
            <v xml:space="preserve">TERMINAL DE ANCORAGEM DE DEFENSA METÁLICA EM BARREIRA NEW JERSEY - FORNECIMENTO E IMPLANTAÇÃO  </v>
          </cell>
          <cell r="E139" t="str">
            <v xml:space="preserve">UN    </v>
          </cell>
          <cell r="F139">
            <v>16</v>
          </cell>
          <cell r="G139">
            <v>631.78</v>
          </cell>
          <cell r="H139">
            <v>10108.48</v>
          </cell>
        </row>
        <row r="140">
          <cell r="C140">
            <v>3806426</v>
          </cell>
          <cell r="D140" t="str">
            <v xml:space="preserve">LANÇAMENTO DE PRÉ-LAJE COM UTILIZAÇÃO DE GUINDAUTO  </v>
          </cell>
          <cell r="E140" t="str">
            <v xml:space="preserve">T     </v>
          </cell>
          <cell r="F140">
            <v>109.68</v>
          </cell>
          <cell r="G140">
            <v>89.52</v>
          </cell>
          <cell r="H140">
            <v>9818.56</v>
          </cell>
        </row>
        <row r="141">
          <cell r="C141">
            <v>4915639</v>
          </cell>
          <cell r="D141" t="str">
            <v xml:space="preserve">LIMPEZA EM SUPERFÍCIE DE CONCRETO COM ESCOVA DE AÇO  </v>
          </cell>
          <cell r="E141" t="str">
            <v xml:space="preserve">M²    </v>
          </cell>
          <cell r="F141">
            <v>1453.6</v>
          </cell>
          <cell r="G141">
            <v>5.51</v>
          </cell>
          <cell r="H141">
            <v>8009.34</v>
          </cell>
        </row>
        <row r="142">
          <cell r="C142">
            <v>1608021</v>
          </cell>
          <cell r="D142" t="str">
            <v xml:space="preserve">PERFURAÇÃO EM CONCRETO COM COROA DIAMANTADA - D = 16 MM  </v>
          </cell>
          <cell r="E142" t="str">
            <v xml:space="preserve">M     </v>
          </cell>
          <cell r="F142">
            <v>118.5</v>
          </cell>
          <cell r="G142">
            <v>80.02</v>
          </cell>
          <cell r="H142">
            <v>9482.3700000000008</v>
          </cell>
        </row>
        <row r="143">
          <cell r="C143">
            <v>1107900</v>
          </cell>
          <cell r="D143" t="str">
            <v xml:space="preserve">CONCRETO FCK = 30 MPA - CONFECÇÃO EM BETONEIRA E LANÇAMENTO MANUAL - AREIA E BRITA COMERCIAIS  </v>
          </cell>
          <cell r="E143" t="str">
            <v xml:space="preserve">M³    </v>
          </cell>
          <cell r="F143">
            <v>13.608000000000001</v>
          </cell>
          <cell r="G143">
            <v>579.61</v>
          </cell>
          <cell r="H143">
            <v>7887.33</v>
          </cell>
        </row>
        <row r="144">
          <cell r="C144" t="str">
            <v>CP0027</v>
          </cell>
          <cell r="D144" t="str">
            <v xml:space="preserve">CABO MULTIPOLAR DE COBRE, FLEXIVEL, CLASSE 4 OU 5, ISOLACAO EM HEPR, COBERTURA EM PVC-ST2, ANTICHAMA BWF-B, 0,6/1 KV, 3 CONDUTORES DE 1,5 MM2 - FORNECIMENTO E INSTALAÇÃO  </v>
          </cell>
          <cell r="E144" t="str">
            <v xml:space="preserve">M     </v>
          </cell>
          <cell r="F144">
            <v>644.91999999999996</v>
          </cell>
          <cell r="G144">
            <v>11.82</v>
          </cell>
          <cell r="H144">
            <v>7622.95</v>
          </cell>
        </row>
        <row r="145">
          <cell r="C145">
            <v>5213476</v>
          </cell>
          <cell r="D145" t="str">
            <v xml:space="preserve">PLACA DELINEADOR EM AÇO - 0,50 X 0,60 M - PELÍCULA RETRORREFLETIVA TIPO I + IV - FORNECIMENTO E IMPLANTAÇÃO  </v>
          </cell>
          <cell r="E145" t="str">
            <v xml:space="preserve">UN    </v>
          </cell>
          <cell r="F145">
            <v>27</v>
          </cell>
          <cell r="G145">
            <v>230.75</v>
          </cell>
          <cell r="H145">
            <v>6230.25</v>
          </cell>
        </row>
        <row r="146">
          <cell r="C146" t="str">
            <v>CP0037</v>
          </cell>
          <cell r="D146" t="str">
            <v xml:space="preserve">CABO DE COBRE NU 35MM² MEIO-   DURO - FORN. E INST.           </v>
          </cell>
          <cell r="E146" t="str">
            <v xml:space="preserve">M     </v>
          </cell>
          <cell r="F146">
            <v>40.5</v>
          </cell>
          <cell r="G146">
            <v>140.12</v>
          </cell>
          <cell r="H146">
            <v>5674.86</v>
          </cell>
        </row>
        <row r="147">
          <cell r="C147">
            <v>2007971</v>
          </cell>
          <cell r="D147" t="str">
            <v xml:space="preserve">DRENO DE PVC D = 100 MM PARA OAE - FORNECIMENTO E INSTALAÇÃO  </v>
          </cell>
          <cell r="E147" t="str">
            <v xml:space="preserve">M     </v>
          </cell>
          <cell r="F147">
            <v>49.81</v>
          </cell>
          <cell r="G147">
            <v>110.67</v>
          </cell>
          <cell r="H147">
            <v>5512.46</v>
          </cell>
        </row>
        <row r="148">
          <cell r="C148">
            <v>4915633</v>
          </cell>
          <cell r="D148" t="str">
            <v xml:space="preserve">LIMPEZA E DESOBSTRUÇÃO MECANIZADA DE BUEIROS COM DIÂMETRO DE ATÉ 1,00 M  </v>
          </cell>
          <cell r="E148" t="str">
            <v xml:space="preserve">M     </v>
          </cell>
          <cell r="F148">
            <v>132</v>
          </cell>
          <cell r="G148">
            <v>39.74</v>
          </cell>
          <cell r="H148">
            <v>5245.68</v>
          </cell>
        </row>
        <row r="149">
          <cell r="C149">
            <v>3806402</v>
          </cell>
          <cell r="D149" t="str">
            <v xml:space="preserve">LIMPEZA EM SUPERFÍCIE DE CONCRETO COM JATEAMENTO D'ÁGUA SOB PRESSÃO  </v>
          </cell>
          <cell r="E149" t="str">
            <v xml:space="preserve">M²    </v>
          </cell>
          <cell r="F149">
            <v>1453.6</v>
          </cell>
          <cell r="G149">
            <v>3.41</v>
          </cell>
          <cell r="H149">
            <v>4956.78</v>
          </cell>
        </row>
        <row r="150">
          <cell r="C150">
            <v>5213570</v>
          </cell>
          <cell r="D150" t="str">
            <v xml:space="preserve">PLACA EM AÇO - PELÍCULA I + I - FORNECIMENTO E IMPLANTAÇÃO  </v>
          </cell>
          <cell r="E150" t="str">
            <v xml:space="preserve">M²    </v>
          </cell>
          <cell r="F150">
            <v>6.56</v>
          </cell>
          <cell r="G150">
            <v>603.12</v>
          </cell>
          <cell r="H150">
            <v>3956.47</v>
          </cell>
        </row>
        <row r="151">
          <cell r="C151" t="str">
            <v>CP0034</v>
          </cell>
          <cell r="D151" t="str">
            <v xml:space="preserve">HASTE DE ATERRAMENTO Ø=5/8",   COM 3M - FORN E INST.          </v>
          </cell>
          <cell r="E151" t="str">
            <v xml:space="preserve">UN    </v>
          </cell>
          <cell r="F151">
            <v>27</v>
          </cell>
          <cell r="G151">
            <v>133.18</v>
          </cell>
          <cell r="H151">
            <v>3595.86</v>
          </cell>
        </row>
        <row r="152">
          <cell r="C152">
            <v>804393</v>
          </cell>
          <cell r="D152" t="str">
            <v xml:space="preserve">BOCA DE BSTC D = 1,00 M - ESCONSIDADE 0° - AREIA E BRITA COMERCIAIS - ALAS ESCONSAS  </v>
          </cell>
          <cell r="E152" t="str">
            <v xml:space="preserve">UN    </v>
          </cell>
          <cell r="F152">
            <v>1</v>
          </cell>
          <cell r="G152">
            <v>3471.26</v>
          </cell>
          <cell r="H152">
            <v>3471.26</v>
          </cell>
        </row>
        <row r="153">
          <cell r="C153">
            <v>5213466</v>
          </cell>
          <cell r="D153" t="str">
            <v xml:space="preserve">PLACA DE ADVERTÊNCIA EM AÇO, LADO DE 1,00 M - PELÍCULA RETRORREFLETIVA TIPO I + SI - FORNECIMENTO E IMPLANTAÇÃO  </v>
          </cell>
          <cell r="E153" t="str">
            <v xml:space="preserve">UN    </v>
          </cell>
          <cell r="F153">
            <v>4</v>
          </cell>
          <cell r="G153">
            <v>864.29</v>
          </cell>
          <cell r="H153">
            <v>3457.16</v>
          </cell>
        </row>
        <row r="154">
          <cell r="C154">
            <v>5213848</v>
          </cell>
          <cell r="D154" t="str">
            <v xml:space="preserve">LUZ DE ADVERTÊNCIA E BATERIA PARA DISPOSITIVOS DE SINALIZAÇÃO - UTILIZAÇÃO DE 200 CICLOS - FORNECIMENTO, 01 IMPLANTAÇÃO E 01 RETIRADA DIÁRIA  </v>
          </cell>
          <cell r="E154" t="str">
            <v>UN.DIA</v>
          </cell>
          <cell r="F154">
            <v>2400</v>
          </cell>
          <cell r="G154">
            <v>1.38</v>
          </cell>
          <cell r="H154">
            <v>3312</v>
          </cell>
        </row>
        <row r="155">
          <cell r="C155">
            <v>4915672</v>
          </cell>
          <cell r="D155" t="str">
            <v xml:space="preserve">LIMPEZA DE PONTE  </v>
          </cell>
          <cell r="E155" t="str">
            <v xml:space="preserve">M     </v>
          </cell>
          <cell r="F155">
            <v>556.79999999999995</v>
          </cell>
          <cell r="G155">
            <v>5.51</v>
          </cell>
          <cell r="H155">
            <v>3067.97</v>
          </cell>
        </row>
        <row r="156">
          <cell r="C156" t="str">
            <v>CP0030</v>
          </cell>
          <cell r="D156" t="str">
            <v xml:space="preserve">CONECTOR PERFURANTE PARA REDES AÉREAS DE DISTRIBUIÇÃO         </v>
          </cell>
          <cell r="E156" t="str">
            <v xml:space="preserve">UN    </v>
          </cell>
          <cell r="F156">
            <v>93</v>
          </cell>
          <cell r="G156">
            <v>19.96</v>
          </cell>
          <cell r="H156">
            <v>1856.28</v>
          </cell>
        </row>
        <row r="157">
          <cell r="C157">
            <v>1608026</v>
          </cell>
          <cell r="D157" t="str">
            <v xml:space="preserve">PERFURAÇÃO EM CONCRETO COM COROA DIAMANTADA - D = 25 MM  </v>
          </cell>
          <cell r="E157" t="str">
            <v xml:space="preserve">M     </v>
          </cell>
          <cell r="F157">
            <v>19.2</v>
          </cell>
          <cell r="G157">
            <v>95.92</v>
          </cell>
          <cell r="H157">
            <v>1841.66</v>
          </cell>
        </row>
        <row r="158">
          <cell r="C158" t="str">
            <v>CP0026</v>
          </cell>
          <cell r="D158" t="str">
            <v xml:space="preserve">CABO MULTIPOLAR DE COBRE, FLEXÍVEL, CLASSE 4 OU 5, ISOLAÇÃO EM HEPR, COBERTURA EM PVC-ST2, ANTICHAMA BWF-B, 0,6/1 KV, 3 CONDUTORES DE 1,5 MM2 - FORNECIMENTO E INSTALAÇÃO  </v>
          </cell>
          <cell r="E158" t="str">
            <v xml:space="preserve">UN    </v>
          </cell>
          <cell r="F158">
            <v>124</v>
          </cell>
          <cell r="G158">
            <v>14.23</v>
          </cell>
          <cell r="H158">
            <v>1764.52</v>
          </cell>
        </row>
        <row r="159">
          <cell r="C159" t="str">
            <v>CP0033</v>
          </cell>
          <cell r="D159" t="str">
            <v xml:space="preserve">REMOÇÃO DE POSTE DE CONCRETO   ARMADO CIRCULAR L=9M           </v>
          </cell>
          <cell r="E159" t="str">
            <v xml:space="preserve">UN    </v>
          </cell>
          <cell r="F159">
            <v>5</v>
          </cell>
          <cell r="G159">
            <v>323.58999999999997</v>
          </cell>
          <cell r="H159">
            <v>1617.95</v>
          </cell>
        </row>
        <row r="160">
          <cell r="C160" t="str">
            <v>CP0028</v>
          </cell>
          <cell r="D160" t="str">
            <v xml:space="preserve">ARMAÇÃO SECUNDÁRIA, COM 1 ESTRIBO E 1 ISOLADOR - FORNECIMENTO E INSTALAÇÃO  </v>
          </cell>
          <cell r="E160" t="str">
            <v xml:space="preserve">UN    </v>
          </cell>
          <cell r="F160">
            <v>30</v>
          </cell>
          <cell r="G160">
            <v>53.9</v>
          </cell>
          <cell r="H160">
            <v>1617</v>
          </cell>
        </row>
        <row r="161">
          <cell r="C161" t="str">
            <v>CP0036</v>
          </cell>
          <cell r="D161" t="str">
            <v xml:space="preserve">CAIXA DE INSPEÇÃO PARA ATERRAMENTO E PARA RAIOS EM POLIPROPILENO, Ø= 300MM X ALTURA= 400MM (INCLUÍDA TAMPA SEM ESCOTILHA) - FORN. E INST.  </v>
          </cell>
          <cell r="E161" t="str">
            <v xml:space="preserve">UN    </v>
          </cell>
          <cell r="F161">
            <v>27</v>
          </cell>
          <cell r="G161">
            <v>51.79</v>
          </cell>
          <cell r="H161">
            <v>1398.33</v>
          </cell>
        </row>
        <row r="162">
          <cell r="C162">
            <v>5914389</v>
          </cell>
          <cell r="D162" t="str">
            <v xml:space="preserve">TRANSPORTE COM CAMINHÃO BASCULANTE DE 10 M³ - RODOVIA PAVIMENTADA  </v>
          </cell>
          <cell r="E162" t="str">
            <v xml:space="preserve">TKM   </v>
          </cell>
          <cell r="F162">
            <v>866</v>
          </cell>
          <cell r="G162">
            <v>1.02</v>
          </cell>
          <cell r="H162">
            <v>883.32</v>
          </cell>
        </row>
        <row r="163">
          <cell r="C163">
            <v>1108055</v>
          </cell>
          <cell r="D163" t="str">
            <v xml:space="preserve">ARGAMASSA AUTOADENSÁVEL PARA REPAROS E GRAUTEAMENTO - CONFECÇÃO EM MISTURADOR E LANÇAMENTO MANUAL  </v>
          </cell>
          <cell r="E163" t="str">
            <v xml:space="preserve">M³    </v>
          </cell>
          <cell r="F163">
            <v>0.16</v>
          </cell>
          <cell r="G163">
            <v>5086.8</v>
          </cell>
          <cell r="H163">
            <v>813.89</v>
          </cell>
        </row>
        <row r="164">
          <cell r="C164" t="str">
            <v>CP0029</v>
          </cell>
          <cell r="D164" t="str">
            <v xml:space="preserve">ALÇA PREFORMADA DE DISTRIBUIÇÃO, EM AÇO GALVANIZADO, AWG2 - FORNECIMENTO E INSTALAÇÃO	  </v>
          </cell>
          <cell r="E164" t="str">
            <v xml:space="preserve">UN    </v>
          </cell>
          <cell r="F164">
            <v>58</v>
          </cell>
          <cell r="G164">
            <v>13.91</v>
          </cell>
          <cell r="H164">
            <v>806.78</v>
          </cell>
        </row>
        <row r="165">
          <cell r="C165" t="str">
            <v>CP0035</v>
          </cell>
          <cell r="D165" t="str">
            <v xml:space="preserve">CONECTOR GRAMPO METÁLICO TIPO OLHAL PARA SPDA, PARA HASTE DE ATERRAMENTO DE 5/8"  </v>
          </cell>
          <cell r="E165" t="str">
            <v xml:space="preserve">UN    </v>
          </cell>
          <cell r="F165">
            <v>27</v>
          </cell>
          <cell r="G165">
            <v>23.69</v>
          </cell>
          <cell r="H165">
            <v>639.63</v>
          </cell>
        </row>
        <row r="166">
          <cell r="C166">
            <v>4915723</v>
          </cell>
          <cell r="D166" t="str">
            <v xml:space="preserve">CAIAÇÃO MANUAL COM FIXADOR DE CAL  </v>
          </cell>
          <cell r="E166" t="str">
            <v xml:space="preserve">M²    </v>
          </cell>
          <cell r="F166">
            <v>116</v>
          </cell>
          <cell r="G166">
            <v>4.2699999999999996</v>
          </cell>
          <cell r="H166">
            <v>495.32</v>
          </cell>
        </row>
        <row r="167">
          <cell r="C167" t="str">
            <v>CP0043</v>
          </cell>
          <cell r="D167" t="str">
            <v xml:space="preserve">DISJUNTOR TETRAPOLAR TIPO DR, CORRENTE NOMINAL DE 25A, FORN. E INST.  </v>
          </cell>
          <cell r="E167" t="str">
            <v xml:space="preserve">UN    </v>
          </cell>
          <cell r="F167">
            <v>2</v>
          </cell>
          <cell r="G167">
            <v>247.04</v>
          </cell>
          <cell r="H167">
            <v>494.08</v>
          </cell>
        </row>
        <row r="168">
          <cell r="C168" t="str">
            <v>CP0042</v>
          </cell>
          <cell r="D168" t="str">
            <v xml:space="preserve">DISJUNTOR BIPOLAR TIPO DR, CORRENTE NOMINAL DE 25A - FORN. E INST.  </v>
          </cell>
          <cell r="E168" t="str">
            <v xml:space="preserve">UN    </v>
          </cell>
          <cell r="F168">
            <v>2</v>
          </cell>
          <cell r="G168">
            <v>207.49</v>
          </cell>
          <cell r="H168">
            <v>414.98</v>
          </cell>
        </row>
        <row r="169">
          <cell r="C169" t="str">
            <v>CP0044</v>
          </cell>
          <cell r="D169" t="str">
            <v xml:space="preserve">CONTACTOR 25A - FORN. E INST.                                 </v>
          </cell>
          <cell r="E169" t="str">
            <v xml:space="preserve">UN    </v>
          </cell>
          <cell r="F169">
            <v>1</v>
          </cell>
          <cell r="G169">
            <v>235.03</v>
          </cell>
          <cell r="H169">
            <v>235.03</v>
          </cell>
        </row>
        <row r="170">
          <cell r="C170" t="str">
            <v>CP0039</v>
          </cell>
          <cell r="D170" t="str">
            <v xml:space="preserve">DISJUNTOR TRIPOLAR TIPO DIN, CORRENTE NOMINAL DE 50A - FORN. E INST.  </v>
          </cell>
          <cell r="E170" t="str">
            <v xml:space="preserve">UN    </v>
          </cell>
          <cell r="F170">
            <v>1</v>
          </cell>
          <cell r="G170">
            <v>127.15</v>
          </cell>
          <cell r="H170">
            <v>127.15</v>
          </cell>
        </row>
        <row r="171">
          <cell r="C171" t="str">
            <v>CP0038</v>
          </cell>
          <cell r="D171" t="str">
            <v xml:space="preserve">DISPOSITIVO DPS CLASSE II, 1   POLO, TENSÃO MÁXIMA            </v>
          </cell>
          <cell r="E171" t="str">
            <v xml:space="preserve">UN    </v>
          </cell>
          <cell r="F171">
            <v>1</v>
          </cell>
          <cell r="G171">
            <v>110.61</v>
          </cell>
          <cell r="H171">
            <v>110.61</v>
          </cell>
        </row>
        <row r="172">
          <cell r="C172" t="str">
            <v>CP0040</v>
          </cell>
          <cell r="D172" t="str">
            <v xml:space="preserve">DISJUNTOR TRIPOLAR TIPO DN, CORRENTE NOMINAL 25A - FORN. E INST.  </v>
          </cell>
          <cell r="E172" t="str">
            <v xml:space="preserve">UN    </v>
          </cell>
          <cell r="F172">
            <v>1</v>
          </cell>
          <cell r="G172">
            <v>107.52</v>
          </cell>
          <cell r="H172">
            <v>107.52</v>
          </cell>
        </row>
        <row r="173">
          <cell r="C173" t="str">
            <v>CP0032</v>
          </cell>
          <cell r="D173" t="str">
            <v xml:space="preserve">REMOÇÃO DE CABOS ELÉTRICOS COM SEÇÃO DE 16MM², FORMA MANUAL, SEM REAPROVEITAMENTO  </v>
          </cell>
          <cell r="E173" t="str">
            <v xml:space="preserve">M     </v>
          </cell>
          <cell r="F173">
            <v>77.67</v>
          </cell>
          <cell r="G173">
            <v>1.31</v>
          </cell>
          <cell r="H173">
            <v>101.75</v>
          </cell>
        </row>
        <row r="174">
          <cell r="C174">
            <v>5915411</v>
          </cell>
          <cell r="D174" t="str">
            <v xml:space="preserve">CARGA, MANOBRA E DESCARGA DE AGREGADOS OU SOLOS EM CAMINHÃO BASCULANTE DE 10 M³ - CARGA COM CARREGADEIRA DE 3,40 M³ E DESCARGA EM DISTRIBUIDOR AUTOPROPELIDO  </v>
          </cell>
          <cell r="E174" t="str">
            <v xml:space="preserve">T     </v>
          </cell>
          <cell r="F174">
            <v>20.41</v>
          </cell>
          <cell r="G174">
            <v>4.66</v>
          </cell>
          <cell r="H174">
            <v>95.11</v>
          </cell>
        </row>
        <row r="175">
          <cell r="C175" t="str">
            <v>CP0041</v>
          </cell>
          <cell r="D175" t="str">
            <v xml:space="preserve">DISJUNTOR MONOPOLAR TIPO DIN CORRENTE NOMINAL DE 25A - FORN. E INST.  </v>
          </cell>
          <cell r="E175" t="str">
            <v xml:space="preserve">UN    </v>
          </cell>
          <cell r="F175">
            <v>3</v>
          </cell>
          <cell r="G175">
            <v>18.829999999999998</v>
          </cell>
          <cell r="H175">
            <v>56.49</v>
          </cell>
        </row>
        <row r="176">
          <cell r="C176" t="str">
            <v xml:space="preserve">CP0016             </v>
          </cell>
          <cell r="D176" t="str">
            <v xml:space="preserve">INSTALAÇÃO DO CANTEIRO DE OBRA                                </v>
          </cell>
          <cell r="E176" t="str">
            <v xml:space="preserve">UN    </v>
          </cell>
          <cell r="F176">
            <v>1</v>
          </cell>
          <cell r="G176">
            <v>0</v>
          </cell>
          <cell r="H176">
            <v>0</v>
          </cell>
        </row>
        <row r="177">
          <cell r="C177" t="str">
            <v xml:space="preserve">CP0018             </v>
          </cell>
          <cell r="D177" t="str">
            <v xml:space="preserve">ADMINISTRAÇÃO LOCAL                                           </v>
          </cell>
          <cell r="E177" t="str">
            <v xml:space="preserve">UN    </v>
          </cell>
          <cell r="F177">
            <v>1</v>
          </cell>
          <cell r="G177">
            <v>0</v>
          </cell>
          <cell r="H177">
            <v>0</v>
          </cell>
        </row>
        <row r="302">
          <cell r="I302" t="str">
            <v/>
          </cell>
          <cell r="J302" t="str">
            <v/>
          </cell>
        </row>
        <row r="303">
          <cell r="I303" t="str">
            <v/>
          </cell>
          <cell r="J303" t="str">
            <v/>
          </cell>
        </row>
        <row r="304">
          <cell r="I304" t="str">
            <v/>
          </cell>
          <cell r="J304" t="str">
            <v/>
          </cell>
        </row>
        <row r="305">
          <cell r="I305" t="str">
            <v/>
          </cell>
          <cell r="J305" t="str">
            <v/>
          </cell>
        </row>
        <row r="306">
          <cell r="I306" t="str">
            <v/>
          </cell>
          <cell r="J306" t="str">
            <v/>
          </cell>
        </row>
        <row r="307">
          <cell r="I307" t="str">
            <v/>
          </cell>
          <cell r="J307" t="str">
            <v/>
          </cell>
        </row>
        <row r="308">
          <cell r="I308" t="str">
            <v/>
          </cell>
          <cell r="J308" t="str">
            <v/>
          </cell>
        </row>
        <row r="309">
          <cell r="I309" t="str">
            <v/>
          </cell>
          <cell r="J309" t="str">
            <v/>
          </cell>
        </row>
        <row r="310">
          <cell r="I310" t="str">
            <v/>
          </cell>
          <cell r="J310" t="str">
            <v/>
          </cell>
        </row>
        <row r="311">
          <cell r="I311" t="str">
            <v/>
          </cell>
          <cell r="J311" t="str">
            <v/>
          </cell>
        </row>
        <row r="312">
          <cell r="I312" t="str">
            <v/>
          </cell>
          <cell r="J312" t="str">
            <v/>
          </cell>
        </row>
        <row r="313">
          <cell r="I313" t="str">
            <v/>
          </cell>
          <cell r="J313" t="str">
            <v/>
          </cell>
        </row>
        <row r="314">
          <cell r="I314" t="str">
            <v/>
          </cell>
          <cell r="J314" t="str">
            <v/>
          </cell>
        </row>
        <row r="315">
          <cell r="I315" t="str">
            <v/>
          </cell>
          <cell r="J315" t="str">
            <v/>
          </cell>
        </row>
        <row r="316">
          <cell r="I316" t="str">
            <v/>
          </cell>
          <cell r="J316" t="str">
            <v/>
          </cell>
        </row>
        <row r="317">
          <cell r="I317" t="str">
            <v/>
          </cell>
          <cell r="J317" t="str">
            <v/>
          </cell>
        </row>
        <row r="318">
          <cell r="I318" t="str">
            <v/>
          </cell>
          <cell r="J318" t="str">
            <v/>
          </cell>
        </row>
        <row r="319">
          <cell r="I319" t="str">
            <v/>
          </cell>
          <cell r="J319" t="str">
            <v/>
          </cell>
        </row>
        <row r="320">
          <cell r="I320" t="str">
            <v/>
          </cell>
          <cell r="J320" t="str">
            <v/>
          </cell>
        </row>
        <row r="321">
          <cell r="I321" t="str">
            <v/>
          </cell>
          <cell r="J321" t="str">
            <v/>
          </cell>
        </row>
        <row r="322">
          <cell r="I322" t="str">
            <v/>
          </cell>
          <cell r="J322" t="str">
            <v/>
          </cell>
        </row>
        <row r="323">
          <cell r="I323" t="str">
            <v/>
          </cell>
          <cell r="J323" t="str">
            <v/>
          </cell>
        </row>
        <row r="324">
          <cell r="I324" t="str">
            <v/>
          </cell>
          <cell r="J324" t="str">
            <v/>
          </cell>
        </row>
        <row r="325">
          <cell r="I325" t="str">
            <v/>
          </cell>
          <cell r="J325" t="str">
            <v/>
          </cell>
        </row>
        <row r="326">
          <cell r="I326" t="str">
            <v/>
          </cell>
          <cell r="J326" t="str">
            <v/>
          </cell>
        </row>
        <row r="327">
          <cell r="I327" t="str">
            <v/>
          </cell>
          <cell r="J327" t="str">
            <v/>
          </cell>
        </row>
        <row r="328">
          <cell r="I328" t="str">
            <v/>
          </cell>
          <cell r="J328" t="str">
            <v/>
          </cell>
        </row>
        <row r="329">
          <cell r="I329" t="str">
            <v/>
          </cell>
          <cell r="J329" t="str">
            <v/>
          </cell>
        </row>
        <row r="330">
          <cell r="I330" t="str">
            <v/>
          </cell>
          <cell r="J330" t="str">
            <v/>
          </cell>
        </row>
        <row r="331">
          <cell r="I331" t="str">
            <v/>
          </cell>
          <cell r="J331" t="str">
            <v/>
          </cell>
        </row>
        <row r="332">
          <cell r="I332" t="str">
            <v/>
          </cell>
          <cell r="J332" t="str">
            <v/>
          </cell>
        </row>
        <row r="333">
          <cell r="I333" t="str">
            <v/>
          </cell>
          <cell r="J333" t="str">
            <v/>
          </cell>
        </row>
        <row r="334">
          <cell r="I334" t="str">
            <v/>
          </cell>
          <cell r="J334" t="str">
            <v/>
          </cell>
        </row>
        <row r="335">
          <cell r="I335" t="str">
            <v/>
          </cell>
          <cell r="J335" t="str">
            <v/>
          </cell>
        </row>
        <row r="336">
          <cell r="I336" t="str">
            <v/>
          </cell>
          <cell r="J336" t="str">
            <v/>
          </cell>
        </row>
        <row r="337">
          <cell r="I337" t="str">
            <v/>
          </cell>
          <cell r="J337" t="str">
            <v/>
          </cell>
        </row>
        <row r="338">
          <cell r="I338" t="str">
            <v/>
          </cell>
          <cell r="J338" t="str">
            <v/>
          </cell>
        </row>
        <row r="339">
          <cell r="I339" t="str">
            <v/>
          </cell>
          <cell r="J339" t="str">
            <v/>
          </cell>
        </row>
        <row r="340">
          <cell r="I340" t="str">
            <v/>
          </cell>
          <cell r="J340" t="str">
            <v/>
          </cell>
        </row>
        <row r="341">
          <cell r="I341" t="str">
            <v/>
          </cell>
          <cell r="J341" t="str">
            <v/>
          </cell>
        </row>
        <row r="342">
          <cell r="I342" t="str">
            <v/>
          </cell>
          <cell r="J342" t="str">
            <v/>
          </cell>
        </row>
        <row r="343">
          <cell r="I343" t="str">
            <v/>
          </cell>
          <cell r="J343" t="str">
            <v/>
          </cell>
        </row>
        <row r="344">
          <cell r="I344" t="str">
            <v/>
          </cell>
          <cell r="J344" t="str">
            <v/>
          </cell>
        </row>
        <row r="345">
          <cell r="I345" t="str">
            <v/>
          </cell>
          <cell r="J345" t="str">
            <v/>
          </cell>
        </row>
        <row r="346">
          <cell r="I346" t="str">
            <v/>
          </cell>
          <cell r="J346" t="str">
            <v/>
          </cell>
        </row>
        <row r="347">
          <cell r="I347" t="str">
            <v/>
          </cell>
          <cell r="J347" t="str">
            <v/>
          </cell>
        </row>
        <row r="348">
          <cell r="I348" t="str">
            <v/>
          </cell>
          <cell r="J348" t="str">
            <v/>
          </cell>
        </row>
        <row r="349">
          <cell r="I349" t="str">
            <v/>
          </cell>
          <cell r="J349" t="str">
            <v/>
          </cell>
        </row>
        <row r="350">
          <cell r="I350" t="str">
            <v/>
          </cell>
          <cell r="J350" t="str">
            <v/>
          </cell>
        </row>
        <row r="351">
          <cell r="I351" t="str">
            <v/>
          </cell>
          <cell r="J351" t="str">
            <v/>
          </cell>
        </row>
        <row r="352">
          <cell r="I352" t="str">
            <v/>
          </cell>
          <cell r="J352" t="str">
            <v/>
          </cell>
        </row>
        <row r="353">
          <cell r="I353" t="str">
            <v/>
          </cell>
          <cell r="J353" t="str">
            <v/>
          </cell>
        </row>
        <row r="354">
          <cell r="I354" t="str">
            <v/>
          </cell>
          <cell r="J354" t="str">
            <v/>
          </cell>
        </row>
        <row r="355">
          <cell r="I355" t="str">
            <v/>
          </cell>
          <cell r="J355" t="str">
            <v/>
          </cell>
        </row>
        <row r="356">
          <cell r="I356" t="str">
            <v/>
          </cell>
          <cell r="J356" t="str">
            <v/>
          </cell>
        </row>
        <row r="357">
          <cell r="I357" t="str">
            <v/>
          </cell>
          <cell r="J357" t="str">
            <v/>
          </cell>
        </row>
        <row r="358">
          <cell r="I358" t="str">
            <v/>
          </cell>
          <cell r="J358" t="str">
            <v/>
          </cell>
        </row>
        <row r="359">
          <cell r="I359" t="str">
            <v/>
          </cell>
          <cell r="J359" t="str">
            <v/>
          </cell>
        </row>
        <row r="360">
          <cell r="I360" t="str">
            <v/>
          </cell>
          <cell r="J360" t="str">
            <v/>
          </cell>
        </row>
        <row r="361">
          <cell r="I361" t="str">
            <v/>
          </cell>
          <cell r="J361" t="str">
            <v/>
          </cell>
        </row>
        <row r="362">
          <cell r="I362" t="str">
            <v/>
          </cell>
          <cell r="J362" t="str">
            <v/>
          </cell>
        </row>
        <row r="363">
          <cell r="I363" t="str">
            <v/>
          </cell>
          <cell r="J363" t="str">
            <v/>
          </cell>
        </row>
        <row r="364">
          <cell r="I364" t="str">
            <v/>
          </cell>
          <cell r="J364" t="str">
            <v/>
          </cell>
        </row>
        <row r="365">
          <cell r="I365" t="str">
            <v/>
          </cell>
          <cell r="J365" t="str">
            <v/>
          </cell>
        </row>
        <row r="366">
          <cell r="I366" t="str">
            <v/>
          </cell>
          <cell r="J366" t="str">
            <v/>
          </cell>
        </row>
        <row r="367">
          <cell r="I367" t="str">
            <v/>
          </cell>
          <cell r="J367" t="str">
            <v/>
          </cell>
        </row>
        <row r="368">
          <cell r="I368" t="str">
            <v/>
          </cell>
          <cell r="J368" t="str">
            <v/>
          </cell>
        </row>
        <row r="369">
          <cell r="I369" t="str">
            <v/>
          </cell>
          <cell r="J369" t="str">
            <v/>
          </cell>
        </row>
        <row r="370">
          <cell r="I370" t="str">
            <v/>
          </cell>
          <cell r="J370" t="str">
            <v/>
          </cell>
        </row>
        <row r="371">
          <cell r="I371" t="str">
            <v/>
          </cell>
          <cell r="J371" t="str">
            <v/>
          </cell>
        </row>
        <row r="372">
          <cell r="I372" t="str">
            <v/>
          </cell>
          <cell r="J372" t="str">
            <v/>
          </cell>
        </row>
        <row r="373">
          <cell r="I373" t="str">
            <v/>
          </cell>
          <cell r="J373" t="str">
            <v/>
          </cell>
        </row>
        <row r="374">
          <cell r="I374" t="str">
            <v/>
          </cell>
          <cell r="J374" t="str">
            <v/>
          </cell>
        </row>
        <row r="375">
          <cell r="I375" t="str">
            <v/>
          </cell>
          <cell r="J375" t="str">
            <v/>
          </cell>
        </row>
        <row r="376">
          <cell r="I376" t="str">
            <v/>
          </cell>
          <cell r="J376" t="str">
            <v/>
          </cell>
        </row>
        <row r="377">
          <cell r="I377" t="str">
            <v/>
          </cell>
          <cell r="J377" t="str">
            <v/>
          </cell>
        </row>
        <row r="378">
          <cell r="I378" t="str">
            <v/>
          </cell>
          <cell r="J378" t="str">
            <v/>
          </cell>
        </row>
        <row r="379">
          <cell r="I379" t="str">
            <v/>
          </cell>
          <cell r="J379" t="str">
            <v/>
          </cell>
        </row>
        <row r="380">
          <cell r="I380" t="str">
            <v/>
          </cell>
          <cell r="J380" t="str">
            <v/>
          </cell>
        </row>
        <row r="381">
          <cell r="I381" t="str">
            <v/>
          </cell>
          <cell r="J381" t="str">
            <v/>
          </cell>
        </row>
        <row r="382">
          <cell r="I382" t="str">
            <v/>
          </cell>
          <cell r="J382" t="str">
            <v/>
          </cell>
        </row>
        <row r="383">
          <cell r="I383" t="str">
            <v/>
          </cell>
          <cell r="J383" t="str">
            <v/>
          </cell>
        </row>
        <row r="384">
          <cell r="I384" t="str">
            <v/>
          </cell>
          <cell r="J384" t="str">
            <v/>
          </cell>
        </row>
        <row r="385">
          <cell r="I385" t="str">
            <v/>
          </cell>
          <cell r="J385" t="str">
            <v/>
          </cell>
        </row>
        <row r="386">
          <cell r="I386" t="str">
            <v/>
          </cell>
          <cell r="J386" t="str">
            <v/>
          </cell>
        </row>
        <row r="387">
          <cell r="I387" t="str">
            <v/>
          </cell>
          <cell r="J387" t="str">
            <v/>
          </cell>
        </row>
        <row r="388">
          <cell r="I388" t="str">
            <v/>
          </cell>
          <cell r="J388" t="str">
            <v/>
          </cell>
        </row>
        <row r="389">
          <cell r="I389" t="str">
            <v/>
          </cell>
          <cell r="J389" t="str">
            <v/>
          </cell>
        </row>
        <row r="390">
          <cell r="I390" t="str">
            <v/>
          </cell>
          <cell r="J390" t="str">
            <v/>
          </cell>
        </row>
        <row r="391">
          <cell r="I391" t="str">
            <v/>
          </cell>
          <cell r="J391" t="str">
            <v/>
          </cell>
        </row>
        <row r="392">
          <cell r="I392" t="str">
            <v/>
          </cell>
          <cell r="J392" t="str">
            <v/>
          </cell>
        </row>
        <row r="393">
          <cell r="I393" t="str">
            <v/>
          </cell>
          <cell r="J393" t="str">
            <v/>
          </cell>
        </row>
        <row r="394">
          <cell r="I394" t="str">
            <v/>
          </cell>
          <cell r="J394" t="str">
            <v/>
          </cell>
        </row>
        <row r="395">
          <cell r="I395" t="str">
            <v/>
          </cell>
          <cell r="J395" t="str">
            <v/>
          </cell>
        </row>
        <row r="396">
          <cell r="I396" t="str">
            <v/>
          </cell>
          <cell r="J396" t="str">
            <v/>
          </cell>
        </row>
        <row r="397">
          <cell r="I397" t="str">
            <v/>
          </cell>
          <cell r="J397" t="str">
            <v/>
          </cell>
        </row>
        <row r="398">
          <cell r="I398" t="str">
            <v/>
          </cell>
          <cell r="J398" t="str">
            <v/>
          </cell>
        </row>
        <row r="399">
          <cell r="I399" t="str">
            <v/>
          </cell>
          <cell r="J399" t="str">
            <v/>
          </cell>
        </row>
        <row r="400">
          <cell r="I400" t="str">
            <v/>
          </cell>
          <cell r="J400" t="str">
            <v/>
          </cell>
        </row>
        <row r="401">
          <cell r="I401" t="str">
            <v/>
          </cell>
          <cell r="J401" t="str">
            <v/>
          </cell>
        </row>
        <row r="402">
          <cell r="I402" t="str">
            <v/>
          </cell>
          <cell r="J402" t="str">
            <v/>
          </cell>
        </row>
        <row r="403">
          <cell r="I403" t="str">
            <v/>
          </cell>
          <cell r="J403" t="str">
            <v/>
          </cell>
        </row>
        <row r="404">
          <cell r="I404" t="str">
            <v/>
          </cell>
          <cell r="J404" t="str">
            <v/>
          </cell>
        </row>
        <row r="405">
          <cell r="I405" t="str">
            <v/>
          </cell>
          <cell r="J405" t="str">
            <v/>
          </cell>
        </row>
        <row r="406">
          <cell r="I406" t="str">
            <v/>
          </cell>
          <cell r="J406" t="str">
            <v/>
          </cell>
        </row>
        <row r="407">
          <cell r="I407" t="str">
            <v/>
          </cell>
          <cell r="J407" t="str">
            <v/>
          </cell>
        </row>
        <row r="408">
          <cell r="I408" t="str">
            <v/>
          </cell>
          <cell r="J408" t="str">
            <v/>
          </cell>
        </row>
        <row r="409">
          <cell r="I409" t="str">
            <v/>
          </cell>
          <cell r="J409" t="str">
            <v/>
          </cell>
        </row>
        <row r="410">
          <cell r="I410" t="str">
            <v/>
          </cell>
          <cell r="J410" t="str">
            <v/>
          </cell>
        </row>
        <row r="411">
          <cell r="I411" t="str">
            <v/>
          </cell>
          <cell r="J411" t="str">
            <v/>
          </cell>
        </row>
        <row r="412">
          <cell r="I412" t="str">
            <v/>
          </cell>
          <cell r="J412" t="str">
            <v/>
          </cell>
        </row>
        <row r="413">
          <cell r="I413" t="str">
            <v/>
          </cell>
          <cell r="J413" t="str">
            <v/>
          </cell>
        </row>
        <row r="414">
          <cell r="I414" t="str">
            <v/>
          </cell>
          <cell r="J414" t="str">
            <v/>
          </cell>
        </row>
        <row r="415">
          <cell r="I415" t="str">
            <v/>
          </cell>
          <cell r="J415" t="str">
            <v/>
          </cell>
        </row>
        <row r="416">
          <cell r="I416" t="str">
            <v/>
          </cell>
          <cell r="J416" t="str">
            <v/>
          </cell>
        </row>
        <row r="417">
          <cell r="I417" t="str">
            <v/>
          </cell>
          <cell r="J417" t="str">
            <v/>
          </cell>
        </row>
        <row r="418">
          <cell r="I418" t="str">
            <v/>
          </cell>
          <cell r="J418" t="str">
            <v/>
          </cell>
        </row>
        <row r="419">
          <cell r="I419" t="str">
            <v/>
          </cell>
          <cell r="J419" t="str">
            <v/>
          </cell>
        </row>
        <row r="420">
          <cell r="I420" t="str">
            <v/>
          </cell>
          <cell r="J420" t="str">
            <v/>
          </cell>
        </row>
        <row r="421">
          <cell r="I421" t="str">
            <v/>
          </cell>
          <cell r="J421" t="str">
            <v/>
          </cell>
        </row>
        <row r="422">
          <cell r="I422" t="str">
            <v/>
          </cell>
          <cell r="J422" t="str">
            <v/>
          </cell>
        </row>
        <row r="423">
          <cell r="I423" t="str">
            <v/>
          </cell>
          <cell r="J423" t="str">
            <v/>
          </cell>
        </row>
        <row r="424">
          <cell r="I424" t="str">
            <v/>
          </cell>
          <cell r="J424" t="str">
            <v/>
          </cell>
        </row>
        <row r="425">
          <cell r="I425" t="str">
            <v/>
          </cell>
          <cell r="J425" t="str">
            <v/>
          </cell>
        </row>
        <row r="426">
          <cell r="I426" t="str">
            <v/>
          </cell>
          <cell r="J426" t="str">
            <v/>
          </cell>
        </row>
        <row r="427">
          <cell r="I427" t="str">
            <v/>
          </cell>
          <cell r="J427" t="str">
            <v/>
          </cell>
        </row>
        <row r="428">
          <cell r="I428" t="str">
            <v/>
          </cell>
          <cell r="J428" t="str">
            <v/>
          </cell>
        </row>
        <row r="429">
          <cell r="I429" t="str">
            <v/>
          </cell>
          <cell r="J429" t="str">
            <v/>
          </cell>
        </row>
        <row r="430">
          <cell r="I430" t="str">
            <v/>
          </cell>
          <cell r="J430" t="str">
            <v/>
          </cell>
        </row>
        <row r="431">
          <cell r="I431" t="str">
            <v/>
          </cell>
          <cell r="J431" t="str">
            <v/>
          </cell>
        </row>
        <row r="432">
          <cell r="I432" t="str">
            <v/>
          </cell>
          <cell r="J432" t="str">
            <v/>
          </cell>
        </row>
        <row r="433">
          <cell r="I433" t="str">
            <v/>
          </cell>
          <cell r="J433" t="str">
            <v/>
          </cell>
        </row>
        <row r="434">
          <cell r="I434" t="str">
            <v/>
          </cell>
          <cell r="J434" t="str">
            <v/>
          </cell>
        </row>
        <row r="435">
          <cell r="I435" t="str">
            <v/>
          </cell>
          <cell r="J435" t="str">
            <v/>
          </cell>
        </row>
        <row r="436">
          <cell r="I436" t="str">
            <v/>
          </cell>
          <cell r="J436" t="str">
            <v/>
          </cell>
        </row>
        <row r="437">
          <cell r="I437" t="str">
            <v/>
          </cell>
          <cell r="J437" t="str">
            <v/>
          </cell>
        </row>
        <row r="438">
          <cell r="I438" t="str">
            <v/>
          </cell>
          <cell r="J438" t="str">
            <v/>
          </cell>
        </row>
        <row r="439">
          <cell r="I439" t="str">
            <v/>
          </cell>
          <cell r="J439" t="str">
            <v/>
          </cell>
        </row>
        <row r="440">
          <cell r="I440" t="str">
            <v/>
          </cell>
          <cell r="J440" t="str">
            <v/>
          </cell>
        </row>
        <row r="441">
          <cell r="I441" t="str">
            <v/>
          </cell>
          <cell r="J441" t="str">
            <v/>
          </cell>
        </row>
        <row r="442">
          <cell r="I442" t="str">
            <v/>
          </cell>
          <cell r="J442" t="str">
            <v/>
          </cell>
        </row>
        <row r="443">
          <cell r="I443" t="str">
            <v/>
          </cell>
          <cell r="J443" t="str">
            <v/>
          </cell>
        </row>
        <row r="444">
          <cell r="I444" t="str">
            <v/>
          </cell>
          <cell r="J444" t="str">
            <v/>
          </cell>
        </row>
        <row r="445">
          <cell r="I445" t="str">
            <v/>
          </cell>
          <cell r="J445" t="str">
            <v/>
          </cell>
        </row>
        <row r="446">
          <cell r="I446" t="str">
            <v/>
          </cell>
          <cell r="J446" t="str">
            <v/>
          </cell>
        </row>
        <row r="447">
          <cell r="I447" t="str">
            <v/>
          </cell>
          <cell r="J447" t="str">
            <v/>
          </cell>
        </row>
        <row r="448">
          <cell r="I448" t="str">
            <v/>
          </cell>
          <cell r="J448" t="str">
            <v/>
          </cell>
        </row>
        <row r="449">
          <cell r="I449" t="str">
            <v/>
          </cell>
          <cell r="J449" t="str">
            <v/>
          </cell>
        </row>
        <row r="450">
          <cell r="I450" t="str">
            <v/>
          </cell>
          <cell r="J450" t="str">
            <v/>
          </cell>
        </row>
        <row r="451">
          <cell r="I451" t="str">
            <v/>
          </cell>
          <cell r="J451" t="str">
            <v/>
          </cell>
        </row>
        <row r="452">
          <cell r="I452" t="str">
            <v/>
          </cell>
          <cell r="J452" t="str">
            <v/>
          </cell>
        </row>
        <row r="453">
          <cell r="I453" t="str">
            <v/>
          </cell>
          <cell r="J453" t="str">
            <v/>
          </cell>
        </row>
        <row r="454">
          <cell r="I454" t="str">
            <v/>
          </cell>
          <cell r="J454" t="str">
            <v/>
          </cell>
        </row>
        <row r="455">
          <cell r="I455" t="str">
            <v/>
          </cell>
          <cell r="J455" t="str">
            <v/>
          </cell>
        </row>
        <row r="456">
          <cell r="I456" t="str">
            <v/>
          </cell>
          <cell r="J456" t="str">
            <v/>
          </cell>
        </row>
        <row r="457">
          <cell r="I457" t="str">
            <v/>
          </cell>
          <cell r="J457" t="str">
            <v/>
          </cell>
        </row>
        <row r="458">
          <cell r="I458" t="str">
            <v/>
          </cell>
          <cell r="J458" t="str">
            <v/>
          </cell>
        </row>
        <row r="459">
          <cell r="I459" t="str">
            <v/>
          </cell>
          <cell r="J459" t="str">
            <v/>
          </cell>
        </row>
        <row r="460">
          <cell r="I460" t="str">
            <v/>
          </cell>
          <cell r="J460" t="str">
            <v/>
          </cell>
        </row>
        <row r="461">
          <cell r="I461" t="str">
            <v/>
          </cell>
          <cell r="J461" t="str">
            <v/>
          </cell>
        </row>
        <row r="462">
          <cell r="I462" t="str">
            <v/>
          </cell>
          <cell r="J462" t="str">
            <v/>
          </cell>
        </row>
        <row r="463">
          <cell r="I463" t="str">
            <v/>
          </cell>
          <cell r="J463" t="str">
            <v/>
          </cell>
        </row>
        <row r="464">
          <cell r="I464" t="str">
            <v/>
          </cell>
          <cell r="J464" t="str">
            <v/>
          </cell>
        </row>
        <row r="465">
          <cell r="I465" t="str">
            <v/>
          </cell>
          <cell r="J465" t="str">
            <v/>
          </cell>
        </row>
        <row r="466">
          <cell r="I466" t="str">
            <v/>
          </cell>
          <cell r="J466" t="str">
            <v/>
          </cell>
        </row>
        <row r="467">
          <cell r="I467" t="str">
            <v/>
          </cell>
          <cell r="J467" t="str">
            <v/>
          </cell>
        </row>
        <row r="468">
          <cell r="I468" t="str">
            <v/>
          </cell>
          <cell r="J468" t="str">
            <v/>
          </cell>
        </row>
        <row r="469">
          <cell r="I469" t="str">
            <v/>
          </cell>
          <cell r="J469" t="str">
            <v/>
          </cell>
        </row>
        <row r="470">
          <cell r="I470" t="str">
            <v/>
          </cell>
          <cell r="J470" t="str">
            <v/>
          </cell>
        </row>
        <row r="471">
          <cell r="I471" t="str">
            <v/>
          </cell>
          <cell r="J471" t="str">
            <v/>
          </cell>
        </row>
        <row r="472">
          <cell r="I472" t="str">
            <v/>
          </cell>
          <cell r="J472" t="str">
            <v/>
          </cell>
        </row>
        <row r="473">
          <cell r="I473" t="str">
            <v/>
          </cell>
          <cell r="J473" t="str">
            <v/>
          </cell>
        </row>
        <row r="474">
          <cell r="I474" t="str">
            <v/>
          </cell>
          <cell r="J474" t="str">
            <v/>
          </cell>
        </row>
        <row r="475">
          <cell r="I475" t="str">
            <v/>
          </cell>
          <cell r="J475" t="str">
            <v/>
          </cell>
        </row>
        <row r="476">
          <cell r="I476" t="str">
            <v/>
          </cell>
          <cell r="J476" t="str">
            <v/>
          </cell>
        </row>
        <row r="477">
          <cell r="I477" t="str">
            <v/>
          </cell>
          <cell r="J477" t="str">
            <v/>
          </cell>
        </row>
        <row r="478">
          <cell r="I478" t="str">
            <v/>
          </cell>
          <cell r="J478" t="str">
            <v/>
          </cell>
        </row>
        <row r="479">
          <cell r="I479" t="str">
            <v/>
          </cell>
          <cell r="J479" t="str">
            <v/>
          </cell>
        </row>
        <row r="480">
          <cell r="I480" t="str">
            <v/>
          </cell>
          <cell r="J480" t="str">
            <v/>
          </cell>
        </row>
        <row r="481">
          <cell r="I481" t="str">
            <v/>
          </cell>
          <cell r="J481" t="str">
            <v/>
          </cell>
        </row>
        <row r="482">
          <cell r="I482" t="str">
            <v/>
          </cell>
          <cell r="J482" t="str">
            <v/>
          </cell>
        </row>
        <row r="483">
          <cell r="I483" t="str">
            <v/>
          </cell>
          <cell r="J483" t="str">
            <v/>
          </cell>
        </row>
        <row r="484">
          <cell r="I484" t="str">
            <v/>
          </cell>
          <cell r="J484" t="str">
            <v/>
          </cell>
        </row>
        <row r="485">
          <cell r="I485" t="str">
            <v/>
          </cell>
          <cell r="J485" t="str">
            <v/>
          </cell>
        </row>
        <row r="486">
          <cell r="I486" t="str">
            <v/>
          </cell>
          <cell r="J486" t="str">
            <v/>
          </cell>
        </row>
        <row r="487">
          <cell r="I487" t="str">
            <v/>
          </cell>
          <cell r="J487" t="str">
            <v/>
          </cell>
        </row>
        <row r="488">
          <cell r="I488" t="str">
            <v/>
          </cell>
          <cell r="J488" t="str">
            <v/>
          </cell>
        </row>
        <row r="489">
          <cell r="I489" t="str">
            <v/>
          </cell>
          <cell r="J489" t="str">
            <v/>
          </cell>
        </row>
        <row r="490">
          <cell r="I490" t="str">
            <v/>
          </cell>
          <cell r="J490" t="str">
            <v/>
          </cell>
        </row>
        <row r="491">
          <cell r="I491" t="str">
            <v/>
          </cell>
          <cell r="J491" t="str">
            <v/>
          </cell>
        </row>
        <row r="492">
          <cell r="I492" t="str">
            <v/>
          </cell>
          <cell r="J492" t="str">
            <v/>
          </cell>
        </row>
        <row r="493">
          <cell r="I493" t="str">
            <v/>
          </cell>
          <cell r="J493" t="str">
            <v/>
          </cell>
        </row>
        <row r="494">
          <cell r="I494" t="str">
            <v/>
          </cell>
          <cell r="J494" t="str">
            <v/>
          </cell>
        </row>
        <row r="495">
          <cell r="I495" t="str">
            <v/>
          </cell>
          <cell r="J495" t="str">
            <v/>
          </cell>
        </row>
        <row r="496">
          <cell r="I496" t="str">
            <v/>
          </cell>
          <cell r="J496" t="str">
            <v/>
          </cell>
        </row>
        <row r="497">
          <cell r="I497" t="str">
            <v/>
          </cell>
          <cell r="J497" t="str">
            <v/>
          </cell>
        </row>
        <row r="498">
          <cell r="I498" t="str">
            <v/>
          </cell>
          <cell r="J498" t="str">
            <v/>
          </cell>
        </row>
        <row r="499">
          <cell r="I499" t="str">
            <v/>
          </cell>
          <cell r="J499" t="str">
            <v/>
          </cell>
        </row>
        <row r="500">
          <cell r="I500" t="str">
            <v/>
          </cell>
          <cell r="J500" t="str">
            <v/>
          </cell>
        </row>
        <row r="501">
          <cell r="I501" t="str">
            <v/>
          </cell>
          <cell r="J501" t="str">
            <v/>
          </cell>
        </row>
        <row r="502">
          <cell r="I502" t="str">
            <v/>
          </cell>
          <cell r="J502" t="str">
            <v/>
          </cell>
        </row>
        <row r="503">
          <cell r="I503" t="str">
            <v/>
          </cell>
          <cell r="J503" t="str">
            <v/>
          </cell>
        </row>
        <row r="504">
          <cell r="I504" t="str">
            <v/>
          </cell>
          <cell r="J504" t="str">
            <v/>
          </cell>
        </row>
        <row r="505">
          <cell r="I505" t="str">
            <v/>
          </cell>
          <cell r="J505" t="str">
            <v/>
          </cell>
        </row>
        <row r="506">
          <cell r="I506" t="str">
            <v/>
          </cell>
          <cell r="J506" t="str">
            <v/>
          </cell>
        </row>
        <row r="507">
          <cell r="I507" t="str">
            <v/>
          </cell>
          <cell r="J507" t="str">
            <v/>
          </cell>
        </row>
        <row r="508">
          <cell r="I508" t="str">
            <v/>
          </cell>
          <cell r="J508" t="str">
            <v/>
          </cell>
        </row>
        <row r="509">
          <cell r="I509" t="str">
            <v/>
          </cell>
          <cell r="J509" t="str">
            <v/>
          </cell>
        </row>
        <row r="510">
          <cell r="I510" t="str">
            <v/>
          </cell>
          <cell r="J510" t="str">
            <v/>
          </cell>
        </row>
        <row r="511">
          <cell r="I511" t="str">
            <v/>
          </cell>
          <cell r="J511" t="str">
            <v/>
          </cell>
        </row>
        <row r="512">
          <cell r="I512" t="str">
            <v/>
          </cell>
          <cell r="J512" t="str">
            <v/>
          </cell>
        </row>
        <row r="513">
          <cell r="I513" t="str">
            <v/>
          </cell>
          <cell r="J513" t="str">
            <v/>
          </cell>
        </row>
        <row r="514">
          <cell r="I514" t="str">
            <v/>
          </cell>
          <cell r="J514" t="str">
            <v/>
          </cell>
        </row>
        <row r="515">
          <cell r="I515" t="str">
            <v/>
          </cell>
          <cell r="J515" t="str">
            <v/>
          </cell>
        </row>
        <row r="516">
          <cell r="I516" t="str">
            <v/>
          </cell>
          <cell r="J516" t="str">
            <v/>
          </cell>
        </row>
        <row r="517">
          <cell r="I517" t="str">
            <v/>
          </cell>
          <cell r="J517" t="str">
            <v/>
          </cell>
        </row>
        <row r="518">
          <cell r="I518" t="str">
            <v/>
          </cell>
          <cell r="J518" t="str">
            <v/>
          </cell>
        </row>
        <row r="519">
          <cell r="I519" t="str">
            <v/>
          </cell>
          <cell r="J519" t="str">
            <v/>
          </cell>
        </row>
        <row r="520">
          <cell r="I520" t="str">
            <v/>
          </cell>
          <cell r="J520" t="str">
            <v/>
          </cell>
        </row>
        <row r="521">
          <cell r="I521" t="str">
            <v/>
          </cell>
          <cell r="J521" t="str">
            <v/>
          </cell>
        </row>
        <row r="522">
          <cell r="I522" t="str">
            <v/>
          </cell>
          <cell r="J522" t="str">
            <v/>
          </cell>
        </row>
        <row r="523">
          <cell r="I523" t="str">
            <v/>
          </cell>
          <cell r="J523" t="str">
            <v/>
          </cell>
        </row>
        <row r="524">
          <cell r="I524" t="str">
            <v/>
          </cell>
          <cell r="J524" t="str">
            <v/>
          </cell>
        </row>
        <row r="525">
          <cell r="I525" t="str">
            <v/>
          </cell>
          <cell r="J525" t="str">
            <v/>
          </cell>
        </row>
        <row r="526">
          <cell r="I526" t="str">
            <v/>
          </cell>
          <cell r="J526" t="str">
            <v/>
          </cell>
        </row>
        <row r="527">
          <cell r="I527" t="str">
            <v/>
          </cell>
          <cell r="J527" t="str">
            <v/>
          </cell>
        </row>
        <row r="528">
          <cell r="I528" t="str">
            <v/>
          </cell>
          <cell r="J528" t="str">
            <v/>
          </cell>
        </row>
        <row r="529">
          <cell r="I529" t="str">
            <v/>
          </cell>
          <cell r="J529" t="str">
            <v/>
          </cell>
        </row>
        <row r="530">
          <cell r="I530" t="str">
            <v/>
          </cell>
          <cell r="J530" t="str">
            <v/>
          </cell>
        </row>
        <row r="531">
          <cell r="I531" t="str">
            <v/>
          </cell>
          <cell r="J531" t="str">
            <v/>
          </cell>
        </row>
        <row r="532">
          <cell r="I532" t="str">
            <v/>
          </cell>
          <cell r="J532" t="str">
            <v/>
          </cell>
        </row>
        <row r="533">
          <cell r="I533" t="str">
            <v/>
          </cell>
          <cell r="J533" t="str">
            <v/>
          </cell>
        </row>
        <row r="534">
          <cell r="I534" t="str">
            <v/>
          </cell>
          <cell r="J534" t="str">
            <v/>
          </cell>
        </row>
        <row r="535">
          <cell r="I535" t="str">
            <v/>
          </cell>
          <cell r="J535" t="str">
            <v/>
          </cell>
        </row>
        <row r="536">
          <cell r="I536" t="str">
            <v/>
          </cell>
          <cell r="J536" t="str">
            <v/>
          </cell>
        </row>
        <row r="537">
          <cell r="I537" t="str">
            <v/>
          </cell>
          <cell r="J537" t="str">
            <v/>
          </cell>
        </row>
        <row r="538">
          <cell r="I538" t="str">
            <v/>
          </cell>
          <cell r="J538" t="str">
            <v/>
          </cell>
        </row>
        <row r="539">
          <cell r="I539" t="str">
            <v/>
          </cell>
          <cell r="J539" t="str">
            <v/>
          </cell>
        </row>
        <row r="540">
          <cell r="I540" t="str">
            <v/>
          </cell>
          <cell r="J540" t="str">
            <v/>
          </cell>
        </row>
        <row r="541">
          <cell r="I541" t="str">
            <v/>
          </cell>
          <cell r="J541" t="str">
            <v/>
          </cell>
        </row>
        <row r="542">
          <cell r="I542" t="str">
            <v/>
          </cell>
          <cell r="J542" t="str">
            <v/>
          </cell>
        </row>
        <row r="543">
          <cell r="I543" t="str">
            <v/>
          </cell>
          <cell r="J543" t="str">
            <v/>
          </cell>
        </row>
        <row r="544">
          <cell r="I544" t="str">
            <v/>
          </cell>
          <cell r="J544" t="str">
            <v/>
          </cell>
        </row>
        <row r="545">
          <cell r="I545" t="str">
            <v/>
          </cell>
          <cell r="J545" t="str">
            <v/>
          </cell>
        </row>
        <row r="546">
          <cell r="I546" t="str">
            <v/>
          </cell>
          <cell r="J546" t="str">
            <v/>
          </cell>
        </row>
        <row r="547">
          <cell r="I547" t="str">
            <v/>
          </cell>
          <cell r="J547" t="str">
            <v/>
          </cell>
        </row>
        <row r="548">
          <cell r="I548" t="str">
            <v/>
          </cell>
          <cell r="J548" t="str">
            <v/>
          </cell>
        </row>
        <row r="549">
          <cell r="I549" t="str">
            <v/>
          </cell>
          <cell r="J549" t="str">
            <v/>
          </cell>
        </row>
        <row r="550">
          <cell r="I550" t="str">
            <v/>
          </cell>
          <cell r="J550" t="str">
            <v/>
          </cell>
        </row>
        <row r="551">
          <cell r="I551" t="str">
            <v/>
          </cell>
          <cell r="J551" t="str">
            <v/>
          </cell>
        </row>
        <row r="552">
          <cell r="I552" t="str">
            <v/>
          </cell>
          <cell r="J552" t="str">
            <v/>
          </cell>
        </row>
        <row r="553">
          <cell r="I553" t="str">
            <v/>
          </cell>
          <cell r="J553" t="str">
            <v/>
          </cell>
        </row>
        <row r="554">
          <cell r="I554" t="str">
            <v/>
          </cell>
          <cell r="J554" t="str">
            <v/>
          </cell>
        </row>
        <row r="555">
          <cell r="I555" t="str">
            <v/>
          </cell>
          <cell r="J555" t="str">
            <v/>
          </cell>
        </row>
        <row r="556">
          <cell r="I556" t="str">
            <v/>
          </cell>
          <cell r="J556" t="str">
            <v/>
          </cell>
        </row>
        <row r="557">
          <cell r="I557" t="str">
            <v/>
          </cell>
          <cell r="J557" t="str">
            <v/>
          </cell>
        </row>
        <row r="558">
          <cell r="I558" t="str">
            <v/>
          </cell>
          <cell r="J558" t="str">
            <v/>
          </cell>
        </row>
        <row r="559">
          <cell r="I559" t="str">
            <v/>
          </cell>
          <cell r="J559" t="str">
            <v/>
          </cell>
        </row>
        <row r="560">
          <cell r="I560" t="str">
            <v/>
          </cell>
          <cell r="J560" t="str">
            <v/>
          </cell>
        </row>
        <row r="561">
          <cell r="I561" t="str">
            <v/>
          </cell>
          <cell r="J561" t="str">
            <v/>
          </cell>
        </row>
        <row r="562">
          <cell r="I562" t="str">
            <v/>
          </cell>
          <cell r="J562" t="str">
            <v/>
          </cell>
        </row>
        <row r="563">
          <cell r="I563" t="str">
            <v/>
          </cell>
          <cell r="J563" t="str">
            <v/>
          </cell>
        </row>
        <row r="564">
          <cell r="I564" t="str">
            <v/>
          </cell>
          <cell r="J564" t="str">
            <v/>
          </cell>
        </row>
        <row r="565">
          <cell r="I565" t="str">
            <v/>
          </cell>
          <cell r="J565" t="str">
            <v/>
          </cell>
        </row>
        <row r="566">
          <cell r="I566" t="str">
            <v/>
          </cell>
          <cell r="J566" t="str">
            <v/>
          </cell>
        </row>
        <row r="567">
          <cell r="I567" t="str">
            <v/>
          </cell>
          <cell r="J567" t="str">
            <v/>
          </cell>
        </row>
        <row r="568">
          <cell r="I568" t="str">
            <v/>
          </cell>
          <cell r="J568" t="str">
            <v/>
          </cell>
        </row>
        <row r="569">
          <cell r="I569" t="str">
            <v/>
          </cell>
          <cell r="J569" t="str">
            <v/>
          </cell>
        </row>
        <row r="570">
          <cell r="I570" t="str">
            <v/>
          </cell>
          <cell r="J570" t="str">
            <v/>
          </cell>
        </row>
        <row r="571">
          <cell r="I571" t="str">
            <v/>
          </cell>
          <cell r="J571" t="str">
            <v/>
          </cell>
        </row>
        <row r="572">
          <cell r="I572" t="str">
            <v/>
          </cell>
          <cell r="J572" t="str">
            <v/>
          </cell>
        </row>
        <row r="573">
          <cell r="I573" t="str">
            <v/>
          </cell>
          <cell r="J573" t="str">
            <v/>
          </cell>
        </row>
        <row r="574">
          <cell r="I574" t="str">
            <v/>
          </cell>
          <cell r="J574" t="str">
            <v/>
          </cell>
        </row>
        <row r="575">
          <cell r="I575" t="str">
            <v/>
          </cell>
          <cell r="J575" t="str">
            <v/>
          </cell>
        </row>
        <row r="576">
          <cell r="I576" t="str">
            <v/>
          </cell>
          <cell r="J576" t="str">
            <v/>
          </cell>
        </row>
        <row r="577">
          <cell r="I577" t="str">
            <v/>
          </cell>
          <cell r="J577" t="str">
            <v/>
          </cell>
        </row>
        <row r="578">
          <cell r="I578" t="str">
            <v/>
          </cell>
          <cell r="J578" t="str">
            <v/>
          </cell>
        </row>
        <row r="579">
          <cell r="I579" t="str">
            <v/>
          </cell>
          <cell r="J579" t="str">
            <v/>
          </cell>
        </row>
        <row r="580">
          <cell r="I580" t="str">
            <v/>
          </cell>
          <cell r="J580" t="str">
            <v/>
          </cell>
        </row>
        <row r="581">
          <cell r="I581" t="str">
            <v/>
          </cell>
          <cell r="J581" t="str">
            <v/>
          </cell>
        </row>
        <row r="582">
          <cell r="I582" t="str">
            <v/>
          </cell>
          <cell r="J582" t="str">
            <v/>
          </cell>
        </row>
        <row r="583">
          <cell r="I583" t="str">
            <v/>
          </cell>
          <cell r="J583" t="str">
            <v/>
          </cell>
        </row>
        <row r="584">
          <cell r="I584" t="str">
            <v/>
          </cell>
          <cell r="J584" t="str">
            <v/>
          </cell>
        </row>
        <row r="585">
          <cell r="I585" t="str">
            <v/>
          </cell>
          <cell r="J585" t="str">
            <v/>
          </cell>
        </row>
        <row r="586">
          <cell r="I586" t="str">
            <v/>
          </cell>
          <cell r="J586" t="str">
            <v/>
          </cell>
        </row>
        <row r="587">
          <cell r="I587" t="str">
            <v/>
          </cell>
          <cell r="J587" t="str">
            <v/>
          </cell>
        </row>
        <row r="588">
          <cell r="I588" t="str">
            <v/>
          </cell>
          <cell r="J588" t="str">
            <v/>
          </cell>
        </row>
        <row r="589">
          <cell r="I589" t="str">
            <v/>
          </cell>
          <cell r="J589" t="str">
            <v/>
          </cell>
        </row>
        <row r="590">
          <cell r="I590" t="str">
            <v/>
          </cell>
          <cell r="J590" t="str">
            <v/>
          </cell>
        </row>
        <row r="591">
          <cell r="I591" t="str">
            <v/>
          </cell>
          <cell r="J591" t="str">
            <v/>
          </cell>
        </row>
        <row r="592">
          <cell r="I592" t="str">
            <v/>
          </cell>
          <cell r="J592" t="str">
            <v/>
          </cell>
        </row>
        <row r="593">
          <cell r="I593" t="str">
            <v/>
          </cell>
          <cell r="J593" t="str">
            <v/>
          </cell>
        </row>
        <row r="594">
          <cell r="I594" t="str">
            <v/>
          </cell>
          <cell r="J594" t="str">
            <v/>
          </cell>
        </row>
        <row r="595">
          <cell r="I595" t="str">
            <v/>
          </cell>
          <cell r="J595" t="str">
            <v/>
          </cell>
        </row>
        <row r="596">
          <cell r="I596" t="str">
            <v/>
          </cell>
          <cell r="J596" t="str">
            <v/>
          </cell>
        </row>
        <row r="597">
          <cell r="I597" t="str">
            <v/>
          </cell>
          <cell r="J597" t="str">
            <v/>
          </cell>
        </row>
        <row r="598">
          <cell r="I598" t="str">
            <v/>
          </cell>
          <cell r="J598" t="str">
            <v/>
          </cell>
        </row>
        <row r="599">
          <cell r="I599" t="str">
            <v/>
          </cell>
          <cell r="J599" t="str">
            <v/>
          </cell>
        </row>
        <row r="600">
          <cell r="I600" t="str">
            <v/>
          </cell>
          <cell r="J600" t="str">
            <v/>
          </cell>
        </row>
        <row r="601">
          <cell r="I601" t="str">
            <v/>
          </cell>
          <cell r="J601" t="str">
            <v/>
          </cell>
        </row>
        <row r="602">
          <cell r="I602" t="str">
            <v/>
          </cell>
          <cell r="J602" t="str">
            <v/>
          </cell>
        </row>
        <row r="603">
          <cell r="I603" t="str">
            <v/>
          </cell>
          <cell r="J603" t="str">
            <v/>
          </cell>
        </row>
        <row r="604">
          <cell r="I604" t="str">
            <v/>
          </cell>
          <cell r="J604" t="str">
            <v/>
          </cell>
        </row>
        <row r="605">
          <cell r="I605" t="str">
            <v/>
          </cell>
          <cell r="J605" t="str">
            <v/>
          </cell>
        </row>
        <row r="606">
          <cell r="I606" t="str">
            <v/>
          </cell>
          <cell r="J606" t="str">
            <v/>
          </cell>
        </row>
        <row r="607">
          <cell r="I607" t="str">
            <v/>
          </cell>
          <cell r="J607" t="str">
            <v/>
          </cell>
        </row>
        <row r="608">
          <cell r="I608" t="str">
            <v/>
          </cell>
          <cell r="J608" t="str">
            <v/>
          </cell>
        </row>
        <row r="609">
          <cell r="I609" t="str">
            <v/>
          </cell>
          <cell r="J609" t="str">
            <v/>
          </cell>
        </row>
        <row r="610">
          <cell r="I610" t="str">
            <v/>
          </cell>
          <cell r="J610" t="str">
            <v/>
          </cell>
        </row>
        <row r="611">
          <cell r="I611" t="str">
            <v/>
          </cell>
          <cell r="J611" t="str">
            <v/>
          </cell>
        </row>
        <row r="612">
          <cell r="I612" t="str">
            <v/>
          </cell>
          <cell r="J612" t="str">
            <v/>
          </cell>
        </row>
        <row r="613">
          <cell r="I613" t="str">
            <v/>
          </cell>
          <cell r="J613" t="str">
            <v/>
          </cell>
        </row>
        <row r="614">
          <cell r="I614" t="str">
            <v/>
          </cell>
          <cell r="J614" t="str">
            <v/>
          </cell>
        </row>
        <row r="615">
          <cell r="I615" t="str">
            <v/>
          </cell>
          <cell r="J615" t="str">
            <v/>
          </cell>
        </row>
        <row r="616">
          <cell r="I616" t="str">
            <v/>
          </cell>
          <cell r="J616" t="str">
            <v/>
          </cell>
        </row>
        <row r="617">
          <cell r="I617" t="str">
            <v/>
          </cell>
          <cell r="J617" t="str">
            <v/>
          </cell>
        </row>
        <row r="618">
          <cell r="I618" t="str">
            <v/>
          </cell>
          <cell r="J618" t="str">
            <v/>
          </cell>
        </row>
        <row r="619">
          <cell r="I619" t="str">
            <v/>
          </cell>
          <cell r="J619" t="str">
            <v/>
          </cell>
        </row>
        <row r="620">
          <cell r="I620" t="str">
            <v/>
          </cell>
          <cell r="J620" t="str">
            <v/>
          </cell>
        </row>
        <row r="621">
          <cell r="I621" t="str">
            <v/>
          </cell>
          <cell r="J621" t="str">
            <v/>
          </cell>
        </row>
        <row r="622">
          <cell r="I622" t="str">
            <v/>
          </cell>
          <cell r="J622" t="str">
            <v/>
          </cell>
        </row>
        <row r="623">
          <cell r="I623" t="str">
            <v/>
          </cell>
          <cell r="J623" t="str">
            <v/>
          </cell>
        </row>
        <row r="624">
          <cell r="I624" t="str">
            <v/>
          </cell>
          <cell r="J624" t="str">
            <v/>
          </cell>
        </row>
        <row r="625">
          <cell r="I625" t="str">
            <v/>
          </cell>
          <cell r="J625" t="str">
            <v/>
          </cell>
        </row>
        <row r="626">
          <cell r="I626" t="str">
            <v/>
          </cell>
          <cell r="J626" t="str">
            <v/>
          </cell>
        </row>
        <row r="627">
          <cell r="I627" t="str">
            <v/>
          </cell>
          <cell r="J627" t="str">
            <v/>
          </cell>
        </row>
        <row r="628">
          <cell r="I628" t="str">
            <v/>
          </cell>
          <cell r="J628" t="str">
            <v/>
          </cell>
        </row>
        <row r="629">
          <cell r="I629" t="str">
            <v/>
          </cell>
          <cell r="J629" t="str">
            <v/>
          </cell>
        </row>
        <row r="630">
          <cell r="I630" t="str">
            <v/>
          </cell>
          <cell r="J630" t="str">
            <v/>
          </cell>
        </row>
        <row r="631">
          <cell r="I631" t="str">
            <v/>
          </cell>
          <cell r="J631" t="str">
            <v/>
          </cell>
        </row>
        <row r="632">
          <cell r="I632" t="str">
            <v/>
          </cell>
          <cell r="J632" t="str">
            <v/>
          </cell>
        </row>
        <row r="633">
          <cell r="I633" t="str">
            <v/>
          </cell>
          <cell r="J633" t="str">
            <v/>
          </cell>
        </row>
        <row r="634">
          <cell r="I634" t="str">
            <v/>
          </cell>
          <cell r="J634" t="str">
            <v/>
          </cell>
        </row>
        <row r="635">
          <cell r="I635" t="str">
            <v/>
          </cell>
          <cell r="J635" t="str">
            <v/>
          </cell>
        </row>
        <row r="636">
          <cell r="I636" t="str">
            <v/>
          </cell>
          <cell r="J636" t="str">
            <v/>
          </cell>
        </row>
        <row r="637">
          <cell r="I637" t="str">
            <v/>
          </cell>
          <cell r="J637" t="str">
            <v/>
          </cell>
        </row>
        <row r="638">
          <cell r="I638" t="str">
            <v/>
          </cell>
          <cell r="J638" t="str">
            <v/>
          </cell>
        </row>
        <row r="639">
          <cell r="I639" t="str">
            <v/>
          </cell>
          <cell r="J639" t="str">
            <v/>
          </cell>
        </row>
        <row r="640">
          <cell r="I640" t="str">
            <v/>
          </cell>
          <cell r="J640" t="str">
            <v/>
          </cell>
        </row>
        <row r="641">
          <cell r="I641" t="str">
            <v/>
          </cell>
          <cell r="J641" t="str">
            <v/>
          </cell>
        </row>
        <row r="642">
          <cell r="I642" t="str">
            <v/>
          </cell>
          <cell r="J642" t="str">
            <v/>
          </cell>
        </row>
        <row r="643">
          <cell r="I643" t="str">
            <v/>
          </cell>
          <cell r="J643" t="str">
            <v/>
          </cell>
        </row>
        <row r="644">
          <cell r="I644" t="str">
            <v/>
          </cell>
          <cell r="J644" t="str">
            <v/>
          </cell>
        </row>
        <row r="645">
          <cell r="I645" t="str">
            <v/>
          </cell>
          <cell r="J645" t="str">
            <v/>
          </cell>
        </row>
        <row r="646">
          <cell r="I646" t="str">
            <v/>
          </cell>
          <cell r="J646" t="str">
            <v/>
          </cell>
        </row>
        <row r="647">
          <cell r="I647" t="str">
            <v/>
          </cell>
          <cell r="J647" t="str">
            <v/>
          </cell>
        </row>
        <row r="648">
          <cell r="I648" t="str">
            <v/>
          </cell>
          <cell r="J648" t="str">
            <v/>
          </cell>
        </row>
        <row r="649">
          <cell r="I649" t="str">
            <v/>
          </cell>
          <cell r="J649" t="str">
            <v/>
          </cell>
        </row>
        <row r="650">
          <cell r="I650" t="str">
            <v/>
          </cell>
          <cell r="J650" t="str">
            <v/>
          </cell>
        </row>
        <row r="651">
          <cell r="I651" t="str">
            <v/>
          </cell>
          <cell r="J651" t="str">
            <v/>
          </cell>
        </row>
        <row r="652">
          <cell r="I652" t="str">
            <v/>
          </cell>
          <cell r="J652" t="str">
            <v/>
          </cell>
        </row>
        <row r="653">
          <cell r="I653" t="str">
            <v/>
          </cell>
          <cell r="J653" t="str">
            <v/>
          </cell>
        </row>
        <row r="654">
          <cell r="I654" t="str">
            <v/>
          </cell>
          <cell r="J654" t="str">
            <v/>
          </cell>
        </row>
        <row r="655">
          <cell r="I655" t="str">
            <v/>
          </cell>
          <cell r="J655" t="str">
            <v/>
          </cell>
        </row>
        <row r="656">
          <cell r="I656" t="str">
            <v/>
          </cell>
          <cell r="J656" t="str">
            <v/>
          </cell>
        </row>
        <row r="657">
          <cell r="I657" t="str">
            <v/>
          </cell>
          <cell r="J657" t="str">
            <v/>
          </cell>
        </row>
        <row r="658">
          <cell r="I658" t="str">
            <v/>
          </cell>
          <cell r="J658" t="str">
            <v/>
          </cell>
        </row>
        <row r="659">
          <cell r="I659" t="str">
            <v/>
          </cell>
          <cell r="J659" t="str">
            <v/>
          </cell>
        </row>
        <row r="660">
          <cell r="I660" t="str">
            <v/>
          </cell>
          <cell r="J660" t="str">
            <v/>
          </cell>
        </row>
        <row r="661">
          <cell r="I661" t="str">
            <v/>
          </cell>
          <cell r="J661" t="str">
            <v/>
          </cell>
        </row>
        <row r="662">
          <cell r="I662" t="str">
            <v/>
          </cell>
          <cell r="J662" t="str">
            <v/>
          </cell>
        </row>
        <row r="663">
          <cell r="I663" t="str">
            <v/>
          </cell>
          <cell r="J663" t="str">
            <v/>
          </cell>
        </row>
        <row r="664">
          <cell r="I664" t="str">
            <v/>
          </cell>
          <cell r="J664" t="str">
            <v/>
          </cell>
        </row>
        <row r="665">
          <cell r="I665" t="str">
            <v/>
          </cell>
          <cell r="J665" t="str">
            <v/>
          </cell>
        </row>
        <row r="666">
          <cell r="I666" t="str">
            <v/>
          </cell>
          <cell r="J666" t="str">
            <v/>
          </cell>
        </row>
        <row r="667">
          <cell r="I667" t="str">
            <v/>
          </cell>
          <cell r="J667" t="str">
            <v/>
          </cell>
        </row>
        <row r="668">
          <cell r="I668" t="str">
            <v/>
          </cell>
          <cell r="J668" t="str">
            <v/>
          </cell>
        </row>
        <row r="669">
          <cell r="I669" t="str">
            <v/>
          </cell>
          <cell r="J669" t="str">
            <v/>
          </cell>
        </row>
        <row r="670">
          <cell r="I670" t="str">
            <v/>
          </cell>
          <cell r="J670" t="str">
            <v/>
          </cell>
        </row>
        <row r="671">
          <cell r="I671" t="str">
            <v/>
          </cell>
          <cell r="J671" t="str">
            <v/>
          </cell>
        </row>
        <row r="672">
          <cell r="I672" t="str">
            <v/>
          </cell>
          <cell r="J672" t="str">
            <v/>
          </cell>
        </row>
        <row r="673">
          <cell r="I673" t="str">
            <v/>
          </cell>
          <cell r="J673" t="str">
            <v/>
          </cell>
        </row>
        <row r="674">
          <cell r="I674" t="str">
            <v/>
          </cell>
          <cell r="J674" t="str">
            <v/>
          </cell>
        </row>
        <row r="675">
          <cell r="I675" t="str">
            <v/>
          </cell>
          <cell r="J675" t="str">
            <v/>
          </cell>
        </row>
        <row r="676">
          <cell r="I676" t="str">
            <v/>
          </cell>
          <cell r="J676" t="str">
            <v/>
          </cell>
        </row>
        <row r="677">
          <cell r="I677" t="str">
            <v/>
          </cell>
          <cell r="J677" t="str">
            <v/>
          </cell>
        </row>
        <row r="678">
          <cell r="I678" t="str">
            <v/>
          </cell>
          <cell r="J678" t="str">
            <v/>
          </cell>
        </row>
        <row r="679">
          <cell r="I679" t="str">
            <v/>
          </cell>
          <cell r="J679" t="str">
            <v/>
          </cell>
        </row>
        <row r="680">
          <cell r="I680" t="str">
            <v/>
          </cell>
          <cell r="J680" t="str">
            <v/>
          </cell>
        </row>
        <row r="681">
          <cell r="I681" t="str">
            <v/>
          </cell>
          <cell r="J681" t="str">
            <v/>
          </cell>
        </row>
        <row r="682">
          <cell r="I682" t="str">
            <v/>
          </cell>
          <cell r="J682" t="str">
            <v/>
          </cell>
        </row>
        <row r="683">
          <cell r="I683" t="str">
            <v/>
          </cell>
          <cell r="J683" t="str">
            <v/>
          </cell>
        </row>
        <row r="684">
          <cell r="I684" t="str">
            <v/>
          </cell>
          <cell r="J684" t="str">
            <v/>
          </cell>
        </row>
        <row r="685">
          <cell r="I685" t="str">
            <v/>
          </cell>
          <cell r="J685" t="str">
            <v/>
          </cell>
        </row>
        <row r="686">
          <cell r="I686" t="str">
            <v/>
          </cell>
          <cell r="J686" t="str">
            <v/>
          </cell>
        </row>
        <row r="687">
          <cell r="I687" t="str">
            <v/>
          </cell>
          <cell r="J687" t="str">
            <v/>
          </cell>
        </row>
        <row r="688">
          <cell r="I688" t="str">
            <v/>
          </cell>
          <cell r="J688" t="str">
            <v/>
          </cell>
        </row>
        <row r="689">
          <cell r="I689" t="str">
            <v/>
          </cell>
          <cell r="J689" t="str">
            <v/>
          </cell>
        </row>
        <row r="690">
          <cell r="I690" t="str">
            <v/>
          </cell>
          <cell r="J690" t="str">
            <v/>
          </cell>
        </row>
        <row r="691">
          <cell r="I691" t="str">
            <v/>
          </cell>
          <cell r="J691" t="str">
            <v/>
          </cell>
        </row>
        <row r="692">
          <cell r="I692" t="str">
            <v/>
          </cell>
          <cell r="J692" t="str">
            <v/>
          </cell>
        </row>
        <row r="693">
          <cell r="I693" t="str">
            <v/>
          </cell>
          <cell r="J693" t="str">
            <v/>
          </cell>
        </row>
        <row r="694">
          <cell r="I694" t="str">
            <v/>
          </cell>
          <cell r="J694" t="str">
            <v/>
          </cell>
        </row>
        <row r="695">
          <cell r="I695" t="str">
            <v/>
          </cell>
          <cell r="J695" t="str">
            <v/>
          </cell>
        </row>
        <row r="696">
          <cell r="I696" t="str">
            <v/>
          </cell>
          <cell r="J696" t="str">
            <v/>
          </cell>
        </row>
        <row r="697">
          <cell r="I697" t="str">
            <v/>
          </cell>
          <cell r="J697" t="str">
            <v/>
          </cell>
        </row>
        <row r="698">
          <cell r="I698" t="str">
            <v/>
          </cell>
          <cell r="J698" t="str">
            <v/>
          </cell>
        </row>
        <row r="699">
          <cell r="I699" t="str">
            <v/>
          </cell>
          <cell r="J699" t="str">
            <v/>
          </cell>
        </row>
        <row r="700">
          <cell r="I700" t="str">
            <v/>
          </cell>
          <cell r="J700" t="str">
            <v/>
          </cell>
        </row>
        <row r="701">
          <cell r="I701" t="str">
            <v/>
          </cell>
          <cell r="J701" t="str">
            <v/>
          </cell>
        </row>
        <row r="702">
          <cell r="I702" t="str">
            <v/>
          </cell>
          <cell r="J702" t="str">
            <v/>
          </cell>
        </row>
        <row r="703">
          <cell r="I703" t="str">
            <v/>
          </cell>
          <cell r="J703" t="str">
            <v/>
          </cell>
        </row>
        <row r="704">
          <cell r="I704" t="str">
            <v/>
          </cell>
          <cell r="J704" t="str">
            <v/>
          </cell>
        </row>
        <row r="705">
          <cell r="I705" t="str">
            <v/>
          </cell>
          <cell r="J705" t="str">
            <v/>
          </cell>
        </row>
        <row r="706">
          <cell r="I706" t="str">
            <v/>
          </cell>
          <cell r="J706" t="str">
            <v/>
          </cell>
        </row>
        <row r="707">
          <cell r="I707" t="str">
            <v/>
          </cell>
          <cell r="J707" t="str">
            <v/>
          </cell>
        </row>
        <row r="708">
          <cell r="I708" t="str">
            <v/>
          </cell>
          <cell r="J708" t="str">
            <v/>
          </cell>
        </row>
        <row r="709">
          <cell r="I709" t="str">
            <v/>
          </cell>
          <cell r="J709" t="str">
            <v/>
          </cell>
        </row>
        <row r="710">
          <cell r="I710" t="str">
            <v/>
          </cell>
          <cell r="J710" t="str">
            <v/>
          </cell>
        </row>
        <row r="711">
          <cell r="I711" t="str">
            <v/>
          </cell>
          <cell r="J711" t="str">
            <v/>
          </cell>
        </row>
        <row r="712">
          <cell r="I712" t="str">
            <v/>
          </cell>
          <cell r="J712" t="str">
            <v/>
          </cell>
        </row>
        <row r="713">
          <cell r="I713" t="str">
            <v/>
          </cell>
          <cell r="J713" t="str">
            <v/>
          </cell>
        </row>
        <row r="714">
          <cell r="I714" t="str">
            <v/>
          </cell>
          <cell r="J714" t="str">
            <v/>
          </cell>
        </row>
        <row r="715">
          <cell r="I715" t="str">
            <v/>
          </cell>
          <cell r="J715" t="str">
            <v/>
          </cell>
        </row>
        <row r="716">
          <cell r="I716" t="str">
            <v/>
          </cell>
          <cell r="J716" t="str">
            <v/>
          </cell>
        </row>
        <row r="717">
          <cell r="I717" t="str">
            <v/>
          </cell>
          <cell r="J717" t="str">
            <v/>
          </cell>
        </row>
        <row r="718">
          <cell r="I718" t="str">
            <v/>
          </cell>
          <cell r="J718" t="str">
            <v/>
          </cell>
        </row>
        <row r="719">
          <cell r="I719" t="str">
            <v/>
          </cell>
          <cell r="J719" t="str">
            <v/>
          </cell>
        </row>
        <row r="720">
          <cell r="I720" t="str">
            <v/>
          </cell>
          <cell r="J720" t="str">
            <v/>
          </cell>
        </row>
        <row r="721">
          <cell r="I721" t="str">
            <v/>
          </cell>
          <cell r="J721" t="str">
            <v/>
          </cell>
        </row>
        <row r="722">
          <cell r="I722" t="str">
            <v/>
          </cell>
          <cell r="J722" t="str">
            <v/>
          </cell>
        </row>
        <row r="723">
          <cell r="I723" t="str">
            <v/>
          </cell>
          <cell r="J723" t="str">
            <v/>
          </cell>
        </row>
        <row r="724">
          <cell r="I724" t="str">
            <v/>
          </cell>
          <cell r="J724" t="str">
            <v/>
          </cell>
        </row>
        <row r="725">
          <cell r="I725" t="str">
            <v/>
          </cell>
          <cell r="J725" t="str">
            <v/>
          </cell>
        </row>
        <row r="726">
          <cell r="I726" t="str">
            <v/>
          </cell>
          <cell r="J726" t="str">
            <v/>
          </cell>
        </row>
        <row r="727">
          <cell r="I727" t="str">
            <v/>
          </cell>
          <cell r="J727" t="str">
            <v/>
          </cell>
        </row>
        <row r="728">
          <cell r="I728" t="str">
            <v/>
          </cell>
          <cell r="J728" t="str">
            <v/>
          </cell>
        </row>
        <row r="729">
          <cell r="I729" t="str">
            <v/>
          </cell>
          <cell r="J729" t="str">
            <v/>
          </cell>
        </row>
        <row r="730">
          <cell r="I730" t="str">
            <v/>
          </cell>
          <cell r="J730" t="str">
            <v/>
          </cell>
        </row>
        <row r="731">
          <cell r="I731" t="str">
            <v/>
          </cell>
          <cell r="J731" t="str">
            <v/>
          </cell>
        </row>
        <row r="732">
          <cell r="I732" t="str">
            <v/>
          </cell>
          <cell r="J732" t="str">
            <v/>
          </cell>
        </row>
        <row r="733">
          <cell r="I733" t="str">
            <v/>
          </cell>
          <cell r="J733" t="str">
            <v/>
          </cell>
        </row>
        <row r="734">
          <cell r="I734" t="str">
            <v/>
          </cell>
          <cell r="J734" t="str">
            <v/>
          </cell>
        </row>
        <row r="735">
          <cell r="I735" t="str">
            <v/>
          </cell>
          <cell r="J735" t="str">
            <v/>
          </cell>
        </row>
        <row r="736">
          <cell r="I736" t="str">
            <v/>
          </cell>
          <cell r="J736" t="str">
            <v/>
          </cell>
        </row>
        <row r="737">
          <cell r="I737" t="str">
            <v/>
          </cell>
          <cell r="J737" t="str">
            <v/>
          </cell>
        </row>
        <row r="738">
          <cell r="I738" t="str">
            <v/>
          </cell>
          <cell r="J738" t="str">
            <v/>
          </cell>
        </row>
        <row r="739">
          <cell r="I739" t="str">
            <v/>
          </cell>
          <cell r="J739" t="str">
            <v/>
          </cell>
        </row>
        <row r="740">
          <cell r="I740" t="str">
            <v/>
          </cell>
          <cell r="J740" t="str">
            <v/>
          </cell>
        </row>
        <row r="741">
          <cell r="I741" t="str">
            <v/>
          </cell>
          <cell r="J741" t="str">
            <v/>
          </cell>
        </row>
        <row r="742">
          <cell r="I742" t="str">
            <v/>
          </cell>
          <cell r="J742" t="str">
            <v/>
          </cell>
        </row>
        <row r="743">
          <cell r="I743" t="str">
            <v/>
          </cell>
          <cell r="J743" t="str">
            <v/>
          </cell>
        </row>
        <row r="744">
          <cell r="I744" t="str">
            <v/>
          </cell>
          <cell r="J744" t="str">
            <v/>
          </cell>
        </row>
        <row r="745">
          <cell r="I745" t="str">
            <v/>
          </cell>
          <cell r="J745" t="str">
            <v/>
          </cell>
        </row>
        <row r="746">
          <cell r="I746" t="str">
            <v/>
          </cell>
          <cell r="J746" t="str">
            <v/>
          </cell>
        </row>
        <row r="747">
          <cell r="I747" t="str">
            <v/>
          </cell>
          <cell r="J747" t="str">
            <v/>
          </cell>
        </row>
        <row r="748">
          <cell r="I748" t="str">
            <v/>
          </cell>
          <cell r="J748" t="str">
            <v/>
          </cell>
        </row>
        <row r="749">
          <cell r="I749" t="str">
            <v/>
          </cell>
          <cell r="J749" t="str">
            <v/>
          </cell>
        </row>
        <row r="750">
          <cell r="I750" t="str">
            <v/>
          </cell>
          <cell r="J750" t="str">
            <v/>
          </cell>
        </row>
        <row r="751">
          <cell r="I751" t="str">
            <v/>
          </cell>
          <cell r="J751" t="str">
            <v/>
          </cell>
        </row>
        <row r="752">
          <cell r="I752" t="str">
            <v/>
          </cell>
          <cell r="J752" t="str">
            <v/>
          </cell>
        </row>
        <row r="753">
          <cell r="I753" t="str">
            <v/>
          </cell>
          <cell r="J753" t="str">
            <v/>
          </cell>
        </row>
        <row r="754">
          <cell r="I754" t="str">
            <v/>
          </cell>
          <cell r="J754" t="str">
            <v/>
          </cell>
        </row>
        <row r="755">
          <cell r="I755" t="str">
            <v/>
          </cell>
          <cell r="J755" t="str">
            <v/>
          </cell>
        </row>
        <row r="756">
          <cell r="I756" t="str">
            <v/>
          </cell>
          <cell r="J756" t="str">
            <v/>
          </cell>
        </row>
        <row r="757">
          <cell r="I757" t="str">
            <v/>
          </cell>
          <cell r="J757" t="str">
            <v/>
          </cell>
        </row>
        <row r="758">
          <cell r="I758" t="str">
            <v/>
          </cell>
          <cell r="J758" t="str">
            <v/>
          </cell>
        </row>
        <row r="759">
          <cell r="I759" t="str">
            <v/>
          </cell>
          <cell r="J759" t="str">
            <v/>
          </cell>
        </row>
        <row r="760">
          <cell r="I760" t="str">
            <v/>
          </cell>
          <cell r="J760" t="str">
            <v/>
          </cell>
        </row>
        <row r="761">
          <cell r="I761" t="str">
            <v/>
          </cell>
          <cell r="J761" t="str">
            <v/>
          </cell>
        </row>
        <row r="762">
          <cell r="I762" t="str">
            <v/>
          </cell>
          <cell r="J762" t="str">
            <v/>
          </cell>
        </row>
        <row r="763">
          <cell r="I763" t="str">
            <v/>
          </cell>
          <cell r="J763" t="str">
            <v/>
          </cell>
        </row>
        <row r="764">
          <cell r="I764" t="str">
            <v/>
          </cell>
          <cell r="J764" t="str">
            <v/>
          </cell>
        </row>
        <row r="765">
          <cell r="I765" t="str">
            <v/>
          </cell>
          <cell r="J765" t="str">
            <v/>
          </cell>
        </row>
        <row r="766">
          <cell r="I766" t="str">
            <v/>
          </cell>
          <cell r="J766" t="str">
            <v/>
          </cell>
        </row>
        <row r="767">
          <cell r="I767" t="str">
            <v/>
          </cell>
          <cell r="J767" t="str">
            <v/>
          </cell>
        </row>
        <row r="768">
          <cell r="I768" t="str">
            <v/>
          </cell>
          <cell r="J768" t="str">
            <v/>
          </cell>
        </row>
        <row r="769">
          <cell r="I769" t="str">
            <v/>
          </cell>
          <cell r="J769" t="str">
            <v/>
          </cell>
        </row>
        <row r="770">
          <cell r="I770" t="str">
            <v/>
          </cell>
          <cell r="J770" t="str">
            <v/>
          </cell>
        </row>
        <row r="771">
          <cell r="I771" t="str">
            <v/>
          </cell>
          <cell r="J771" t="str">
            <v/>
          </cell>
        </row>
        <row r="772">
          <cell r="I772" t="str">
            <v/>
          </cell>
          <cell r="J772" t="str">
            <v/>
          </cell>
        </row>
        <row r="773">
          <cell r="I773" t="str">
            <v/>
          </cell>
          <cell r="J773" t="str">
            <v/>
          </cell>
        </row>
        <row r="774">
          <cell r="I774" t="str">
            <v/>
          </cell>
          <cell r="J774" t="str">
            <v/>
          </cell>
        </row>
        <row r="775">
          <cell r="I775" t="str">
            <v/>
          </cell>
          <cell r="J775" t="str">
            <v/>
          </cell>
        </row>
        <row r="776">
          <cell r="I776" t="str">
            <v/>
          </cell>
          <cell r="J776" t="str">
            <v/>
          </cell>
        </row>
        <row r="777">
          <cell r="I777" t="str">
            <v/>
          </cell>
          <cell r="J777" t="str">
            <v/>
          </cell>
        </row>
        <row r="778">
          <cell r="I778" t="str">
            <v/>
          </cell>
          <cell r="J778" t="str">
            <v/>
          </cell>
        </row>
        <row r="779">
          <cell r="I779" t="str">
            <v/>
          </cell>
          <cell r="J779" t="str">
            <v/>
          </cell>
        </row>
        <row r="780">
          <cell r="I780" t="str">
            <v/>
          </cell>
          <cell r="J780" t="str">
            <v/>
          </cell>
        </row>
        <row r="781">
          <cell r="I781" t="str">
            <v/>
          </cell>
          <cell r="J781" t="str">
            <v/>
          </cell>
        </row>
        <row r="782">
          <cell r="I782" t="str">
            <v/>
          </cell>
          <cell r="J782" t="str">
            <v/>
          </cell>
        </row>
        <row r="783">
          <cell r="I783" t="str">
            <v/>
          </cell>
          <cell r="J783" t="str">
            <v/>
          </cell>
        </row>
        <row r="784">
          <cell r="I784" t="str">
            <v/>
          </cell>
          <cell r="J784" t="str">
            <v/>
          </cell>
        </row>
        <row r="785">
          <cell r="I785" t="str">
            <v/>
          </cell>
          <cell r="J785" t="str">
            <v/>
          </cell>
        </row>
        <row r="786">
          <cell r="I786" t="str">
            <v/>
          </cell>
          <cell r="J786" t="str">
            <v/>
          </cell>
        </row>
        <row r="787">
          <cell r="I787" t="str">
            <v/>
          </cell>
          <cell r="J787" t="str">
            <v/>
          </cell>
        </row>
        <row r="788">
          <cell r="I788" t="str">
            <v/>
          </cell>
          <cell r="J788" t="str">
            <v/>
          </cell>
        </row>
        <row r="789">
          <cell r="I789" t="str">
            <v/>
          </cell>
          <cell r="J789" t="str">
            <v/>
          </cell>
        </row>
        <row r="790">
          <cell r="I790" t="str">
            <v/>
          </cell>
          <cell r="J790" t="str">
            <v/>
          </cell>
        </row>
        <row r="791">
          <cell r="I791" t="str">
            <v/>
          </cell>
          <cell r="J791" t="str">
            <v/>
          </cell>
        </row>
        <row r="792">
          <cell r="I792" t="str">
            <v/>
          </cell>
          <cell r="J792" t="str">
            <v/>
          </cell>
        </row>
        <row r="793">
          <cell r="I793" t="str">
            <v/>
          </cell>
          <cell r="J793" t="str">
            <v/>
          </cell>
        </row>
        <row r="794">
          <cell r="I794" t="str">
            <v/>
          </cell>
          <cell r="J794" t="str">
            <v/>
          </cell>
        </row>
        <row r="795">
          <cell r="I795" t="str">
            <v/>
          </cell>
          <cell r="J795" t="str">
            <v/>
          </cell>
        </row>
        <row r="796">
          <cell r="I796" t="str">
            <v/>
          </cell>
          <cell r="J796" t="str">
            <v/>
          </cell>
        </row>
        <row r="797">
          <cell r="I797" t="str">
            <v/>
          </cell>
          <cell r="J797" t="str">
            <v/>
          </cell>
        </row>
        <row r="798">
          <cell r="I798" t="str">
            <v/>
          </cell>
          <cell r="J798" t="str">
            <v/>
          </cell>
        </row>
        <row r="799">
          <cell r="I799" t="str">
            <v/>
          </cell>
          <cell r="J799" t="str">
            <v/>
          </cell>
        </row>
        <row r="800">
          <cell r="I800" t="str">
            <v/>
          </cell>
          <cell r="J800" t="str">
            <v/>
          </cell>
        </row>
        <row r="801">
          <cell r="I801" t="str">
            <v/>
          </cell>
          <cell r="J801" t="str">
            <v/>
          </cell>
        </row>
        <row r="802">
          <cell r="I802" t="str">
            <v/>
          </cell>
          <cell r="J802" t="str">
            <v/>
          </cell>
        </row>
        <row r="803">
          <cell r="I803" t="str">
            <v/>
          </cell>
          <cell r="J803" t="str">
            <v/>
          </cell>
        </row>
        <row r="804">
          <cell r="I804" t="str">
            <v/>
          </cell>
          <cell r="J804" t="str">
            <v/>
          </cell>
        </row>
        <row r="805">
          <cell r="I805" t="str">
            <v/>
          </cell>
          <cell r="J805" t="str">
            <v/>
          </cell>
        </row>
        <row r="806">
          <cell r="I806" t="str">
            <v/>
          </cell>
          <cell r="J806" t="str">
            <v/>
          </cell>
        </row>
        <row r="807">
          <cell r="I807" t="str">
            <v/>
          </cell>
          <cell r="J807" t="str">
            <v/>
          </cell>
        </row>
        <row r="808">
          <cell r="I808" t="str">
            <v/>
          </cell>
          <cell r="J808" t="str">
            <v/>
          </cell>
        </row>
        <row r="809">
          <cell r="I809" t="str">
            <v/>
          </cell>
          <cell r="J809" t="str">
            <v/>
          </cell>
        </row>
        <row r="810">
          <cell r="I810" t="str">
            <v/>
          </cell>
          <cell r="J810" t="str">
            <v/>
          </cell>
        </row>
        <row r="811">
          <cell r="I811" t="str">
            <v/>
          </cell>
          <cell r="J811" t="str">
            <v/>
          </cell>
        </row>
        <row r="812">
          <cell r="I812" t="str">
            <v/>
          </cell>
          <cell r="J812" t="str">
            <v/>
          </cell>
        </row>
        <row r="813">
          <cell r="I813" t="str">
            <v/>
          </cell>
          <cell r="J813" t="str">
            <v/>
          </cell>
        </row>
        <row r="814">
          <cell r="I814" t="str">
            <v/>
          </cell>
          <cell r="J814" t="str">
            <v/>
          </cell>
        </row>
        <row r="815">
          <cell r="I815" t="str">
            <v/>
          </cell>
          <cell r="J815" t="str">
            <v/>
          </cell>
        </row>
        <row r="816">
          <cell r="I816" t="str">
            <v/>
          </cell>
          <cell r="J816" t="str">
            <v/>
          </cell>
        </row>
        <row r="817">
          <cell r="I817" t="str">
            <v/>
          </cell>
          <cell r="J817" t="str">
            <v/>
          </cell>
        </row>
        <row r="818">
          <cell r="I818" t="str">
            <v/>
          </cell>
          <cell r="J818" t="str">
            <v/>
          </cell>
        </row>
        <row r="819">
          <cell r="I819" t="str">
            <v/>
          </cell>
          <cell r="J819" t="str">
            <v/>
          </cell>
        </row>
        <row r="820">
          <cell r="I820" t="str">
            <v/>
          </cell>
          <cell r="J820" t="str">
            <v/>
          </cell>
        </row>
        <row r="821">
          <cell r="I821" t="str">
            <v/>
          </cell>
          <cell r="J821" t="str">
            <v/>
          </cell>
        </row>
        <row r="822">
          <cell r="I822" t="str">
            <v/>
          </cell>
          <cell r="J822" t="str">
            <v/>
          </cell>
        </row>
        <row r="823">
          <cell r="I823" t="str">
            <v/>
          </cell>
          <cell r="J823" t="str">
            <v/>
          </cell>
        </row>
        <row r="824">
          <cell r="I824" t="str">
            <v/>
          </cell>
          <cell r="J824" t="str">
            <v/>
          </cell>
        </row>
        <row r="825">
          <cell r="I825" t="str">
            <v/>
          </cell>
          <cell r="J825" t="str">
            <v/>
          </cell>
        </row>
        <row r="826">
          <cell r="I826" t="str">
            <v/>
          </cell>
          <cell r="J826" t="str">
            <v/>
          </cell>
        </row>
        <row r="827">
          <cell r="I827" t="str">
            <v/>
          </cell>
          <cell r="J827" t="str">
            <v/>
          </cell>
        </row>
        <row r="828">
          <cell r="I828" t="str">
            <v/>
          </cell>
          <cell r="J828" t="str">
            <v/>
          </cell>
        </row>
        <row r="829">
          <cell r="I829" t="str">
            <v/>
          </cell>
          <cell r="J829" t="str">
            <v/>
          </cell>
        </row>
        <row r="830">
          <cell r="I830" t="str">
            <v/>
          </cell>
          <cell r="J830" t="str">
            <v/>
          </cell>
        </row>
        <row r="831">
          <cell r="I831" t="str">
            <v/>
          </cell>
          <cell r="J831" t="str">
            <v/>
          </cell>
        </row>
        <row r="832">
          <cell r="I832" t="str">
            <v/>
          </cell>
          <cell r="J832" t="str">
            <v/>
          </cell>
        </row>
        <row r="833">
          <cell r="I833" t="str">
            <v/>
          </cell>
          <cell r="J833" t="str">
            <v/>
          </cell>
        </row>
        <row r="834">
          <cell r="I834" t="str">
            <v/>
          </cell>
          <cell r="J834" t="str">
            <v/>
          </cell>
        </row>
        <row r="835">
          <cell r="I835" t="str">
            <v/>
          </cell>
          <cell r="J835" t="str">
            <v/>
          </cell>
        </row>
        <row r="836">
          <cell r="I836" t="str">
            <v/>
          </cell>
          <cell r="J836" t="str">
            <v/>
          </cell>
        </row>
        <row r="837">
          <cell r="I837" t="str">
            <v/>
          </cell>
          <cell r="J837" t="str">
            <v/>
          </cell>
        </row>
        <row r="838">
          <cell r="I838" t="str">
            <v/>
          </cell>
          <cell r="J838" t="str">
            <v/>
          </cell>
        </row>
        <row r="839">
          <cell r="I839" t="str">
            <v/>
          </cell>
          <cell r="J839" t="str">
            <v/>
          </cell>
        </row>
        <row r="840">
          <cell r="I840" t="str">
            <v/>
          </cell>
          <cell r="J840" t="str">
            <v/>
          </cell>
        </row>
        <row r="841">
          <cell r="I841" t="str">
            <v/>
          </cell>
          <cell r="J841" t="str">
            <v/>
          </cell>
        </row>
        <row r="842">
          <cell r="I842" t="str">
            <v/>
          </cell>
          <cell r="J842" t="str">
            <v/>
          </cell>
        </row>
        <row r="843">
          <cell r="I843" t="str">
            <v/>
          </cell>
          <cell r="J843" t="str">
            <v/>
          </cell>
        </row>
        <row r="844">
          <cell r="I844" t="str">
            <v/>
          </cell>
          <cell r="J844" t="str">
            <v/>
          </cell>
        </row>
        <row r="845">
          <cell r="I845" t="str">
            <v/>
          </cell>
          <cell r="J845" t="str">
            <v/>
          </cell>
        </row>
        <row r="846">
          <cell r="I846" t="str">
            <v/>
          </cell>
          <cell r="J846" t="str">
            <v/>
          </cell>
        </row>
        <row r="847">
          <cell r="I847" t="str">
            <v/>
          </cell>
          <cell r="J847" t="str">
            <v/>
          </cell>
        </row>
        <row r="848">
          <cell r="I848" t="str">
            <v/>
          </cell>
          <cell r="J848" t="str">
            <v/>
          </cell>
        </row>
        <row r="849">
          <cell r="I849" t="str">
            <v/>
          </cell>
          <cell r="J849" t="str">
            <v/>
          </cell>
        </row>
        <row r="850">
          <cell r="I850" t="str">
            <v/>
          </cell>
          <cell r="J850" t="str">
            <v/>
          </cell>
        </row>
        <row r="851">
          <cell r="I851" t="str">
            <v/>
          </cell>
          <cell r="J851" t="str">
            <v/>
          </cell>
        </row>
        <row r="852">
          <cell r="I852" t="str">
            <v/>
          </cell>
          <cell r="J852" t="str">
            <v/>
          </cell>
        </row>
        <row r="853">
          <cell r="I853" t="str">
            <v/>
          </cell>
          <cell r="J853" t="str">
            <v/>
          </cell>
        </row>
        <row r="854">
          <cell r="I854" t="str">
            <v/>
          </cell>
          <cell r="J854" t="str">
            <v/>
          </cell>
        </row>
        <row r="855">
          <cell r="I855" t="str">
            <v/>
          </cell>
          <cell r="J855" t="str">
            <v/>
          </cell>
        </row>
        <row r="856">
          <cell r="I856" t="str">
            <v/>
          </cell>
          <cell r="J856" t="str">
            <v/>
          </cell>
        </row>
        <row r="857">
          <cell r="I857" t="str">
            <v/>
          </cell>
          <cell r="J857" t="str">
            <v/>
          </cell>
        </row>
        <row r="858">
          <cell r="I858" t="str">
            <v/>
          </cell>
          <cell r="J858" t="str">
            <v/>
          </cell>
        </row>
        <row r="859">
          <cell r="I859" t="str">
            <v/>
          </cell>
          <cell r="J859" t="str">
            <v/>
          </cell>
        </row>
        <row r="860">
          <cell r="I860" t="str">
            <v/>
          </cell>
          <cell r="J860" t="str">
            <v/>
          </cell>
        </row>
        <row r="861">
          <cell r="I861" t="str">
            <v/>
          </cell>
          <cell r="J861" t="str">
            <v/>
          </cell>
        </row>
        <row r="862">
          <cell r="I862" t="str">
            <v/>
          </cell>
          <cell r="J862" t="str">
            <v/>
          </cell>
        </row>
        <row r="863">
          <cell r="I863" t="str">
            <v/>
          </cell>
          <cell r="J863" t="str">
            <v/>
          </cell>
        </row>
        <row r="864">
          <cell r="I864" t="str">
            <v/>
          </cell>
          <cell r="J864" t="str">
            <v/>
          </cell>
        </row>
        <row r="865">
          <cell r="I865" t="str">
            <v/>
          </cell>
          <cell r="J865" t="str">
            <v/>
          </cell>
        </row>
        <row r="866">
          <cell r="I866" t="str">
            <v/>
          </cell>
          <cell r="J866" t="str">
            <v/>
          </cell>
        </row>
        <row r="867">
          <cell r="I867" t="str">
            <v/>
          </cell>
          <cell r="J867" t="str">
            <v/>
          </cell>
        </row>
        <row r="868">
          <cell r="I868" t="str">
            <v/>
          </cell>
          <cell r="J868" t="str">
            <v/>
          </cell>
        </row>
        <row r="869">
          <cell r="I869" t="str">
            <v/>
          </cell>
          <cell r="J869" t="str">
            <v/>
          </cell>
        </row>
        <row r="870">
          <cell r="I870" t="str">
            <v/>
          </cell>
          <cell r="J870" t="str">
            <v/>
          </cell>
        </row>
        <row r="871">
          <cell r="I871" t="str">
            <v/>
          </cell>
          <cell r="J871" t="str">
            <v/>
          </cell>
        </row>
        <row r="872">
          <cell r="I872" t="str">
            <v/>
          </cell>
          <cell r="J872" t="str">
            <v/>
          </cell>
        </row>
        <row r="873">
          <cell r="I873" t="str">
            <v/>
          </cell>
          <cell r="J873" t="str">
            <v/>
          </cell>
        </row>
        <row r="874">
          <cell r="I874" t="str">
            <v/>
          </cell>
          <cell r="J874" t="str">
            <v/>
          </cell>
        </row>
        <row r="875">
          <cell r="I875" t="str">
            <v/>
          </cell>
          <cell r="J875" t="str">
            <v/>
          </cell>
        </row>
        <row r="876">
          <cell r="I876" t="str">
            <v/>
          </cell>
          <cell r="J876" t="str">
            <v/>
          </cell>
        </row>
        <row r="877">
          <cell r="I877" t="str">
            <v/>
          </cell>
          <cell r="J877" t="str">
            <v/>
          </cell>
        </row>
        <row r="878">
          <cell r="I878" t="str">
            <v/>
          </cell>
          <cell r="J878" t="str">
            <v/>
          </cell>
        </row>
        <row r="879">
          <cell r="I879" t="str">
            <v/>
          </cell>
          <cell r="J879" t="str">
            <v/>
          </cell>
        </row>
        <row r="880">
          <cell r="I880" t="str">
            <v/>
          </cell>
          <cell r="J880" t="str">
            <v/>
          </cell>
        </row>
        <row r="881">
          <cell r="I881" t="str">
            <v/>
          </cell>
          <cell r="J881" t="str">
            <v/>
          </cell>
        </row>
        <row r="882">
          <cell r="I882" t="str">
            <v/>
          </cell>
          <cell r="J882" t="str">
            <v/>
          </cell>
        </row>
        <row r="883">
          <cell r="I883" t="str">
            <v/>
          </cell>
          <cell r="J883" t="str">
            <v/>
          </cell>
        </row>
        <row r="884">
          <cell r="I884" t="str">
            <v/>
          </cell>
          <cell r="J884" t="str">
            <v/>
          </cell>
        </row>
        <row r="885">
          <cell r="I885" t="str">
            <v/>
          </cell>
          <cell r="J885" t="str">
            <v/>
          </cell>
        </row>
        <row r="886">
          <cell r="I886" t="str">
            <v/>
          </cell>
          <cell r="J886" t="str">
            <v/>
          </cell>
        </row>
        <row r="887">
          <cell r="I887" t="str">
            <v/>
          </cell>
          <cell r="J887" t="str">
            <v/>
          </cell>
        </row>
        <row r="888">
          <cell r="I888" t="str">
            <v/>
          </cell>
          <cell r="J888" t="str">
            <v/>
          </cell>
        </row>
        <row r="889">
          <cell r="I889" t="str">
            <v/>
          </cell>
          <cell r="J889" t="str">
            <v/>
          </cell>
        </row>
        <row r="890">
          <cell r="I890" t="str">
            <v/>
          </cell>
          <cell r="J890" t="str">
            <v/>
          </cell>
        </row>
        <row r="891">
          <cell r="I891" t="str">
            <v/>
          </cell>
          <cell r="J891" t="str">
            <v/>
          </cell>
        </row>
        <row r="892">
          <cell r="I892" t="str">
            <v/>
          </cell>
          <cell r="J892" t="str">
            <v/>
          </cell>
        </row>
        <row r="893">
          <cell r="I893" t="str">
            <v/>
          </cell>
          <cell r="J893" t="str">
            <v/>
          </cell>
        </row>
        <row r="894">
          <cell r="I894" t="str">
            <v/>
          </cell>
          <cell r="J894" t="str">
            <v/>
          </cell>
        </row>
        <row r="895">
          <cell r="I895" t="str">
            <v/>
          </cell>
          <cell r="J895" t="str">
            <v/>
          </cell>
        </row>
        <row r="896">
          <cell r="I896" t="str">
            <v/>
          </cell>
          <cell r="J896" t="str">
            <v/>
          </cell>
        </row>
        <row r="897">
          <cell r="I897" t="str">
            <v/>
          </cell>
          <cell r="J897" t="str">
            <v/>
          </cell>
        </row>
        <row r="898">
          <cell r="I898" t="str">
            <v/>
          </cell>
          <cell r="J898" t="str">
            <v/>
          </cell>
        </row>
        <row r="899">
          <cell r="I899" t="str">
            <v/>
          </cell>
          <cell r="J899" t="str">
            <v/>
          </cell>
        </row>
        <row r="900">
          <cell r="I900" t="str">
            <v/>
          </cell>
          <cell r="J900" t="str">
            <v/>
          </cell>
        </row>
        <row r="901">
          <cell r="I901" t="str">
            <v/>
          </cell>
          <cell r="J901" t="str">
            <v/>
          </cell>
        </row>
        <row r="902">
          <cell r="I902" t="str">
            <v/>
          </cell>
          <cell r="J902" t="str">
            <v/>
          </cell>
        </row>
        <row r="903">
          <cell r="I903" t="str">
            <v/>
          </cell>
          <cell r="J903" t="str">
            <v/>
          </cell>
        </row>
        <row r="904">
          <cell r="I904" t="str">
            <v/>
          </cell>
          <cell r="J904" t="str">
            <v/>
          </cell>
        </row>
        <row r="905">
          <cell r="I905" t="str">
            <v/>
          </cell>
          <cell r="J905" t="str">
            <v/>
          </cell>
        </row>
        <row r="906">
          <cell r="I906" t="str">
            <v/>
          </cell>
          <cell r="J906" t="str">
            <v/>
          </cell>
        </row>
        <row r="907">
          <cell r="I907" t="str">
            <v/>
          </cell>
          <cell r="J907" t="str">
            <v/>
          </cell>
        </row>
        <row r="908">
          <cell r="I908" t="str">
            <v/>
          </cell>
          <cell r="J908" t="str">
            <v/>
          </cell>
        </row>
        <row r="909">
          <cell r="I909" t="str">
            <v/>
          </cell>
          <cell r="J909" t="str">
            <v/>
          </cell>
        </row>
        <row r="910">
          <cell r="I910" t="str">
            <v/>
          </cell>
          <cell r="J910" t="str">
            <v/>
          </cell>
        </row>
        <row r="911">
          <cell r="I911" t="str">
            <v/>
          </cell>
          <cell r="J911" t="str">
            <v/>
          </cell>
        </row>
        <row r="912">
          <cell r="I912" t="str">
            <v/>
          </cell>
          <cell r="J912" t="str">
            <v/>
          </cell>
        </row>
        <row r="913">
          <cell r="I913" t="str">
            <v/>
          </cell>
          <cell r="J913" t="str">
            <v/>
          </cell>
        </row>
        <row r="914">
          <cell r="I914" t="str">
            <v/>
          </cell>
          <cell r="J914" t="str">
            <v/>
          </cell>
        </row>
        <row r="915">
          <cell r="I915" t="str">
            <v/>
          </cell>
          <cell r="J915" t="str">
            <v/>
          </cell>
        </row>
        <row r="916">
          <cell r="I916" t="str">
            <v/>
          </cell>
          <cell r="J916" t="str">
            <v/>
          </cell>
        </row>
        <row r="917">
          <cell r="I917" t="str">
            <v/>
          </cell>
          <cell r="J917" t="str">
            <v/>
          </cell>
        </row>
        <row r="918">
          <cell r="I918" t="str">
            <v/>
          </cell>
          <cell r="J918" t="str">
            <v/>
          </cell>
        </row>
        <row r="919">
          <cell r="I919" t="str">
            <v/>
          </cell>
          <cell r="J919" t="str">
            <v/>
          </cell>
        </row>
        <row r="920">
          <cell r="I920" t="str">
            <v/>
          </cell>
          <cell r="J920" t="str">
            <v/>
          </cell>
        </row>
        <row r="921">
          <cell r="I921" t="str">
            <v/>
          </cell>
          <cell r="J921" t="str">
            <v/>
          </cell>
        </row>
        <row r="922">
          <cell r="I922" t="str">
            <v/>
          </cell>
          <cell r="J922" t="str">
            <v/>
          </cell>
        </row>
        <row r="923">
          <cell r="I923" t="str">
            <v/>
          </cell>
          <cell r="J923" t="str">
            <v/>
          </cell>
        </row>
        <row r="924">
          <cell r="I924" t="str">
            <v/>
          </cell>
          <cell r="J924" t="str">
            <v/>
          </cell>
        </row>
        <row r="925">
          <cell r="I925" t="str">
            <v/>
          </cell>
          <cell r="J925" t="str">
            <v/>
          </cell>
        </row>
        <row r="926">
          <cell r="I926" t="str">
            <v/>
          </cell>
          <cell r="J926" t="str">
            <v/>
          </cell>
        </row>
        <row r="927">
          <cell r="I927" t="str">
            <v/>
          </cell>
          <cell r="J927" t="str">
            <v/>
          </cell>
        </row>
        <row r="928">
          <cell r="I928" t="str">
            <v/>
          </cell>
          <cell r="J928" t="str">
            <v/>
          </cell>
        </row>
        <row r="929">
          <cell r="I929" t="str">
            <v/>
          </cell>
          <cell r="J929" t="str">
            <v/>
          </cell>
        </row>
        <row r="930">
          <cell r="I930" t="str">
            <v/>
          </cell>
          <cell r="J930" t="str">
            <v/>
          </cell>
        </row>
        <row r="931">
          <cell r="I931" t="str">
            <v/>
          </cell>
          <cell r="J931" t="str">
            <v/>
          </cell>
        </row>
        <row r="932">
          <cell r="I932" t="str">
            <v/>
          </cell>
          <cell r="J932" t="str">
            <v/>
          </cell>
        </row>
        <row r="933">
          <cell r="I933" t="str">
            <v/>
          </cell>
          <cell r="J933" t="str">
            <v/>
          </cell>
        </row>
        <row r="934">
          <cell r="I934" t="str">
            <v/>
          </cell>
          <cell r="J934" t="str">
            <v/>
          </cell>
        </row>
        <row r="935">
          <cell r="I935" t="str">
            <v/>
          </cell>
          <cell r="J935" t="str">
            <v/>
          </cell>
        </row>
        <row r="936">
          <cell r="I936" t="str">
            <v/>
          </cell>
          <cell r="J936" t="str">
            <v/>
          </cell>
        </row>
        <row r="937">
          <cell r="I937" t="str">
            <v/>
          </cell>
          <cell r="J937" t="str">
            <v/>
          </cell>
        </row>
        <row r="938">
          <cell r="I938" t="str">
            <v/>
          </cell>
          <cell r="J938" t="str">
            <v/>
          </cell>
        </row>
        <row r="939">
          <cell r="I939" t="str">
            <v/>
          </cell>
          <cell r="J939" t="str">
            <v/>
          </cell>
        </row>
        <row r="940">
          <cell r="I940" t="str">
            <v/>
          </cell>
          <cell r="J940" t="str">
            <v/>
          </cell>
        </row>
        <row r="941">
          <cell r="I941" t="str">
            <v/>
          </cell>
          <cell r="J941" t="str">
            <v/>
          </cell>
        </row>
        <row r="942">
          <cell r="I942" t="str">
            <v/>
          </cell>
          <cell r="J942" t="str">
            <v/>
          </cell>
        </row>
        <row r="943">
          <cell r="I943" t="str">
            <v/>
          </cell>
          <cell r="J943" t="str">
            <v/>
          </cell>
        </row>
        <row r="944">
          <cell r="I944" t="str">
            <v/>
          </cell>
          <cell r="J944" t="str">
            <v/>
          </cell>
        </row>
        <row r="945">
          <cell r="I945" t="str">
            <v/>
          </cell>
          <cell r="J945" t="str">
            <v/>
          </cell>
        </row>
        <row r="946">
          <cell r="I946" t="str">
            <v/>
          </cell>
          <cell r="J946" t="str">
            <v/>
          </cell>
        </row>
        <row r="947">
          <cell r="I947" t="str">
            <v/>
          </cell>
          <cell r="J947" t="str">
            <v/>
          </cell>
        </row>
        <row r="948">
          <cell r="I948" t="str">
            <v/>
          </cell>
          <cell r="J948" t="str">
            <v/>
          </cell>
        </row>
        <row r="949">
          <cell r="I949" t="str">
            <v/>
          </cell>
          <cell r="J949" t="str">
            <v/>
          </cell>
        </row>
        <row r="950">
          <cell r="I950" t="str">
            <v/>
          </cell>
          <cell r="J950" t="str">
            <v/>
          </cell>
        </row>
        <row r="951">
          <cell r="I951" t="str">
            <v/>
          </cell>
          <cell r="J951" t="str">
            <v/>
          </cell>
        </row>
        <row r="952">
          <cell r="I952" t="str">
            <v/>
          </cell>
          <cell r="J952" t="str">
            <v/>
          </cell>
        </row>
        <row r="953">
          <cell r="I953" t="str">
            <v/>
          </cell>
          <cell r="J953" t="str">
            <v/>
          </cell>
        </row>
        <row r="954">
          <cell r="I954" t="str">
            <v/>
          </cell>
          <cell r="J954" t="str">
            <v/>
          </cell>
        </row>
        <row r="955">
          <cell r="I955" t="str">
            <v/>
          </cell>
          <cell r="J955" t="str">
            <v/>
          </cell>
        </row>
        <row r="956">
          <cell r="I956" t="str">
            <v/>
          </cell>
          <cell r="J956" t="str">
            <v/>
          </cell>
        </row>
        <row r="957">
          <cell r="I957" t="str">
            <v/>
          </cell>
          <cell r="J957" t="str">
            <v/>
          </cell>
        </row>
        <row r="958">
          <cell r="I958" t="str">
            <v/>
          </cell>
          <cell r="J958" t="str">
            <v/>
          </cell>
        </row>
        <row r="959">
          <cell r="I959" t="str">
            <v/>
          </cell>
          <cell r="J959" t="str">
            <v/>
          </cell>
        </row>
        <row r="960">
          <cell r="I960" t="str">
            <v/>
          </cell>
          <cell r="J960" t="str">
            <v/>
          </cell>
        </row>
        <row r="961">
          <cell r="I961" t="str">
            <v/>
          </cell>
          <cell r="J961" t="str">
            <v/>
          </cell>
        </row>
        <row r="962">
          <cell r="I962" t="str">
            <v/>
          </cell>
          <cell r="J962" t="str">
            <v/>
          </cell>
        </row>
        <row r="963">
          <cell r="I963" t="str">
            <v/>
          </cell>
          <cell r="J963" t="str">
            <v/>
          </cell>
        </row>
        <row r="964">
          <cell r="I964" t="str">
            <v/>
          </cell>
          <cell r="J964" t="str">
            <v/>
          </cell>
        </row>
        <row r="965">
          <cell r="I965" t="str">
            <v/>
          </cell>
          <cell r="J965" t="str">
            <v/>
          </cell>
        </row>
        <row r="966">
          <cell r="I966" t="str">
            <v/>
          </cell>
          <cell r="J966" t="str">
            <v/>
          </cell>
        </row>
        <row r="967">
          <cell r="I967" t="str">
            <v/>
          </cell>
          <cell r="J967" t="str">
            <v/>
          </cell>
        </row>
        <row r="968">
          <cell r="I968" t="str">
            <v/>
          </cell>
          <cell r="J968" t="str">
            <v/>
          </cell>
        </row>
        <row r="969">
          <cell r="I969" t="str">
            <v/>
          </cell>
          <cell r="J969" t="str">
            <v/>
          </cell>
        </row>
        <row r="970">
          <cell r="I970" t="str">
            <v/>
          </cell>
          <cell r="J970" t="str">
            <v/>
          </cell>
        </row>
        <row r="971">
          <cell r="I971" t="str">
            <v/>
          </cell>
          <cell r="J971" t="str">
            <v/>
          </cell>
        </row>
        <row r="972">
          <cell r="I972" t="str">
            <v/>
          </cell>
          <cell r="J972" t="str">
            <v/>
          </cell>
        </row>
        <row r="973">
          <cell r="I973" t="str">
            <v/>
          </cell>
          <cell r="J973" t="str">
            <v/>
          </cell>
        </row>
        <row r="974">
          <cell r="I974" t="str">
            <v/>
          </cell>
          <cell r="J974" t="str">
            <v/>
          </cell>
        </row>
        <row r="975">
          <cell r="I975" t="str">
            <v/>
          </cell>
          <cell r="J975" t="str">
            <v/>
          </cell>
        </row>
        <row r="976">
          <cell r="I976" t="str">
            <v/>
          </cell>
          <cell r="J976" t="str">
            <v/>
          </cell>
        </row>
        <row r="977">
          <cell r="I977" t="str">
            <v/>
          </cell>
          <cell r="J977" t="str">
            <v/>
          </cell>
        </row>
        <row r="978">
          <cell r="I978" t="str">
            <v/>
          </cell>
          <cell r="J978" t="str">
            <v/>
          </cell>
        </row>
        <row r="979">
          <cell r="I979" t="str">
            <v/>
          </cell>
          <cell r="J979" t="str">
            <v/>
          </cell>
        </row>
        <row r="980">
          <cell r="I980" t="str">
            <v/>
          </cell>
          <cell r="J980" t="str">
            <v/>
          </cell>
        </row>
        <row r="981">
          <cell r="I981" t="str">
            <v/>
          </cell>
          <cell r="J981" t="str">
            <v/>
          </cell>
        </row>
        <row r="982">
          <cell r="I982" t="str">
            <v/>
          </cell>
          <cell r="J982" t="str">
            <v/>
          </cell>
        </row>
        <row r="983">
          <cell r="I983" t="str">
            <v/>
          </cell>
          <cell r="J983" t="str">
            <v/>
          </cell>
        </row>
        <row r="984">
          <cell r="I984" t="str">
            <v/>
          </cell>
          <cell r="J984" t="str">
            <v/>
          </cell>
        </row>
        <row r="985">
          <cell r="I985" t="str">
            <v/>
          </cell>
          <cell r="J985" t="str">
            <v/>
          </cell>
        </row>
        <row r="986">
          <cell r="I986" t="str">
            <v/>
          </cell>
          <cell r="J986" t="str">
            <v/>
          </cell>
        </row>
        <row r="987">
          <cell r="I987" t="str">
            <v/>
          </cell>
          <cell r="J987" t="str">
            <v/>
          </cell>
        </row>
        <row r="988">
          <cell r="I988" t="str">
            <v/>
          </cell>
          <cell r="J988" t="str">
            <v/>
          </cell>
        </row>
        <row r="989">
          <cell r="I989" t="str">
            <v/>
          </cell>
          <cell r="J989" t="str">
            <v/>
          </cell>
        </row>
        <row r="990">
          <cell r="I990" t="str">
            <v/>
          </cell>
          <cell r="J990" t="str">
            <v/>
          </cell>
        </row>
        <row r="991">
          <cell r="I991" t="str">
            <v/>
          </cell>
          <cell r="J991" t="str">
            <v/>
          </cell>
        </row>
        <row r="992">
          <cell r="I992" t="str">
            <v/>
          </cell>
          <cell r="J992" t="str">
            <v/>
          </cell>
        </row>
        <row r="993">
          <cell r="I993" t="str">
            <v/>
          </cell>
          <cell r="J993" t="str">
            <v/>
          </cell>
        </row>
        <row r="994">
          <cell r="I994" t="str">
            <v/>
          </cell>
          <cell r="J994" t="str">
            <v/>
          </cell>
        </row>
        <row r="995">
          <cell r="I995" t="str">
            <v/>
          </cell>
          <cell r="J995" t="str">
            <v/>
          </cell>
        </row>
        <row r="996">
          <cell r="I996" t="str">
            <v/>
          </cell>
          <cell r="J996" t="str">
            <v/>
          </cell>
        </row>
        <row r="997">
          <cell r="I997" t="str">
            <v/>
          </cell>
          <cell r="J997" t="str">
            <v/>
          </cell>
        </row>
        <row r="998">
          <cell r="I998" t="str">
            <v/>
          </cell>
          <cell r="J998" t="str">
            <v/>
          </cell>
        </row>
        <row r="999">
          <cell r="I999" t="str">
            <v/>
          </cell>
          <cell r="J999" t="str">
            <v/>
          </cell>
        </row>
        <row r="1000">
          <cell r="I1000" t="str">
            <v/>
          </cell>
          <cell r="J1000" t="str">
            <v/>
          </cell>
        </row>
        <row r="1001">
          <cell r="I1001" t="str">
            <v/>
          </cell>
          <cell r="J1001" t="str">
            <v/>
          </cell>
        </row>
        <row r="1002">
          <cell r="I1002" t="str">
            <v/>
          </cell>
          <cell r="J1002" t="str">
            <v/>
          </cell>
        </row>
        <row r="1003">
          <cell r="I1003" t="str">
            <v/>
          </cell>
          <cell r="J1003" t="str">
            <v/>
          </cell>
        </row>
        <row r="1004">
          <cell r="I1004" t="str">
            <v/>
          </cell>
          <cell r="J1004" t="str">
            <v/>
          </cell>
        </row>
        <row r="1005">
          <cell r="I1005" t="str">
            <v/>
          </cell>
          <cell r="J1005" t="str">
            <v/>
          </cell>
        </row>
        <row r="1006">
          <cell r="I1006" t="str">
            <v/>
          </cell>
          <cell r="J1006" t="str">
            <v/>
          </cell>
        </row>
        <row r="1007">
          <cell r="I1007" t="str">
            <v/>
          </cell>
          <cell r="J1007" t="str">
            <v/>
          </cell>
        </row>
        <row r="1008">
          <cell r="I1008" t="str">
            <v/>
          </cell>
          <cell r="J1008" t="str">
            <v/>
          </cell>
        </row>
        <row r="1009">
          <cell r="I1009" t="str">
            <v/>
          </cell>
          <cell r="J1009" t="str">
            <v/>
          </cell>
        </row>
        <row r="1010">
          <cell r="I1010" t="str">
            <v/>
          </cell>
          <cell r="J1010" t="str">
            <v/>
          </cell>
        </row>
        <row r="1011">
          <cell r="I1011" t="str">
            <v/>
          </cell>
          <cell r="J1011" t="str">
            <v/>
          </cell>
        </row>
        <row r="1012">
          <cell r="I1012" t="str">
            <v/>
          </cell>
          <cell r="J1012" t="str">
            <v/>
          </cell>
        </row>
        <row r="1013">
          <cell r="I1013" t="str">
            <v/>
          </cell>
          <cell r="J1013" t="str">
            <v/>
          </cell>
        </row>
        <row r="1014">
          <cell r="I1014" t="str">
            <v/>
          </cell>
          <cell r="J1014" t="str">
            <v/>
          </cell>
        </row>
        <row r="1015">
          <cell r="I1015" t="str">
            <v/>
          </cell>
          <cell r="J1015" t="str">
            <v/>
          </cell>
        </row>
        <row r="1016">
          <cell r="I1016" t="str">
            <v/>
          </cell>
          <cell r="J1016" t="str">
            <v/>
          </cell>
        </row>
        <row r="1017">
          <cell r="I1017" t="str">
            <v/>
          </cell>
          <cell r="J1017" t="str">
            <v/>
          </cell>
        </row>
        <row r="1018">
          <cell r="I1018" t="str">
            <v/>
          </cell>
          <cell r="J1018" t="str">
            <v/>
          </cell>
        </row>
        <row r="1019">
          <cell r="I1019" t="str">
            <v/>
          </cell>
          <cell r="J1019" t="str">
            <v/>
          </cell>
        </row>
        <row r="1020">
          <cell r="I1020" t="str">
            <v/>
          </cell>
          <cell r="J1020" t="str">
            <v/>
          </cell>
        </row>
        <row r="1021">
          <cell r="I1021" t="str">
            <v/>
          </cell>
          <cell r="J1021" t="str">
            <v/>
          </cell>
        </row>
        <row r="1022">
          <cell r="I1022" t="str">
            <v/>
          </cell>
          <cell r="J1022" t="str">
            <v/>
          </cell>
        </row>
        <row r="1023">
          <cell r="I1023" t="str">
            <v/>
          </cell>
          <cell r="J1023" t="str">
            <v/>
          </cell>
        </row>
        <row r="1024">
          <cell r="I1024" t="str">
            <v/>
          </cell>
          <cell r="J1024" t="str">
            <v/>
          </cell>
        </row>
        <row r="1025">
          <cell r="I1025" t="str">
            <v/>
          </cell>
          <cell r="J1025" t="str">
            <v/>
          </cell>
        </row>
        <row r="1026">
          <cell r="I1026" t="str">
            <v/>
          </cell>
          <cell r="J1026" t="str">
            <v/>
          </cell>
        </row>
        <row r="1027">
          <cell r="I1027" t="str">
            <v/>
          </cell>
          <cell r="J1027" t="str">
            <v/>
          </cell>
        </row>
        <row r="1028">
          <cell r="I1028" t="str">
            <v/>
          </cell>
          <cell r="J1028" t="str">
            <v/>
          </cell>
        </row>
        <row r="1029">
          <cell r="I1029" t="str">
            <v/>
          </cell>
          <cell r="J1029" t="str">
            <v/>
          </cell>
        </row>
        <row r="1030">
          <cell r="I1030" t="str">
            <v/>
          </cell>
          <cell r="J1030" t="str">
            <v/>
          </cell>
        </row>
        <row r="1031">
          <cell r="I1031" t="str">
            <v/>
          </cell>
          <cell r="J1031" t="str">
            <v/>
          </cell>
        </row>
        <row r="1032">
          <cell r="I1032" t="str">
            <v/>
          </cell>
          <cell r="J1032" t="str">
            <v/>
          </cell>
        </row>
        <row r="1033">
          <cell r="I1033" t="str">
            <v/>
          </cell>
          <cell r="J1033" t="str">
            <v/>
          </cell>
        </row>
        <row r="1034">
          <cell r="I1034" t="str">
            <v/>
          </cell>
          <cell r="J1034" t="str">
            <v/>
          </cell>
        </row>
        <row r="1035">
          <cell r="I1035" t="str">
            <v/>
          </cell>
          <cell r="J1035" t="str">
            <v/>
          </cell>
        </row>
        <row r="1036">
          <cell r="I1036" t="str">
            <v/>
          </cell>
          <cell r="J1036" t="str">
            <v/>
          </cell>
        </row>
        <row r="1037">
          <cell r="I1037" t="str">
            <v/>
          </cell>
          <cell r="J1037" t="str">
            <v/>
          </cell>
        </row>
        <row r="1038">
          <cell r="I1038" t="str">
            <v/>
          </cell>
          <cell r="J1038" t="str">
            <v/>
          </cell>
        </row>
        <row r="1039">
          <cell r="I1039" t="str">
            <v/>
          </cell>
          <cell r="J1039" t="str">
            <v/>
          </cell>
        </row>
        <row r="1040">
          <cell r="I1040" t="str">
            <v/>
          </cell>
          <cell r="J1040" t="str">
            <v/>
          </cell>
        </row>
        <row r="1041">
          <cell r="I1041" t="str">
            <v/>
          </cell>
          <cell r="J1041" t="str">
            <v/>
          </cell>
        </row>
        <row r="1042">
          <cell r="I1042" t="str">
            <v/>
          </cell>
          <cell r="J1042" t="str">
            <v/>
          </cell>
        </row>
        <row r="1043">
          <cell r="I1043" t="str">
            <v/>
          </cell>
          <cell r="J1043" t="str">
            <v/>
          </cell>
        </row>
        <row r="1044">
          <cell r="I1044" t="str">
            <v/>
          </cell>
          <cell r="J1044" t="str">
            <v/>
          </cell>
        </row>
        <row r="1045">
          <cell r="I1045" t="str">
            <v/>
          </cell>
          <cell r="J1045" t="str">
            <v/>
          </cell>
        </row>
        <row r="1046">
          <cell r="I1046" t="str">
            <v/>
          </cell>
          <cell r="J1046" t="str">
            <v/>
          </cell>
        </row>
        <row r="1047">
          <cell r="I1047" t="str">
            <v/>
          </cell>
          <cell r="J1047" t="str">
            <v/>
          </cell>
        </row>
        <row r="1048">
          <cell r="I1048" t="str">
            <v/>
          </cell>
          <cell r="J1048" t="str">
            <v/>
          </cell>
        </row>
        <row r="1049">
          <cell r="I1049" t="str">
            <v/>
          </cell>
          <cell r="J1049" t="str">
            <v/>
          </cell>
        </row>
        <row r="1050">
          <cell r="I1050" t="str">
            <v/>
          </cell>
          <cell r="J1050" t="str">
            <v/>
          </cell>
        </row>
        <row r="1051">
          <cell r="I1051" t="str">
            <v/>
          </cell>
          <cell r="J1051" t="str">
            <v/>
          </cell>
        </row>
        <row r="1052">
          <cell r="I1052" t="str">
            <v/>
          </cell>
          <cell r="J1052" t="str">
            <v/>
          </cell>
        </row>
        <row r="1053">
          <cell r="I1053" t="str">
            <v/>
          </cell>
          <cell r="J1053" t="str">
            <v/>
          </cell>
        </row>
        <row r="1054">
          <cell r="I1054" t="str">
            <v/>
          </cell>
          <cell r="J1054" t="str">
            <v/>
          </cell>
        </row>
        <row r="1055">
          <cell r="I1055" t="str">
            <v/>
          </cell>
          <cell r="J1055" t="str">
            <v/>
          </cell>
        </row>
        <row r="1056">
          <cell r="I1056" t="str">
            <v/>
          </cell>
          <cell r="J1056" t="str">
            <v/>
          </cell>
        </row>
        <row r="1057">
          <cell r="I1057" t="str">
            <v/>
          </cell>
          <cell r="J1057" t="str">
            <v/>
          </cell>
        </row>
        <row r="1058">
          <cell r="I1058" t="str">
            <v/>
          </cell>
          <cell r="J1058" t="str">
            <v/>
          </cell>
        </row>
        <row r="1059">
          <cell r="I1059" t="str">
            <v/>
          </cell>
          <cell r="J1059" t="str">
            <v/>
          </cell>
        </row>
        <row r="1060">
          <cell r="I1060" t="str">
            <v/>
          </cell>
          <cell r="J1060" t="str">
            <v/>
          </cell>
        </row>
        <row r="1061">
          <cell r="I1061" t="str">
            <v/>
          </cell>
          <cell r="J1061" t="str">
            <v/>
          </cell>
        </row>
        <row r="1062">
          <cell r="I1062" t="str">
            <v/>
          </cell>
          <cell r="J1062" t="str">
            <v/>
          </cell>
        </row>
        <row r="1063">
          <cell r="I1063" t="str">
            <v/>
          </cell>
          <cell r="J1063" t="str">
            <v/>
          </cell>
        </row>
        <row r="1064">
          <cell r="I1064" t="str">
            <v/>
          </cell>
          <cell r="J1064" t="str">
            <v/>
          </cell>
        </row>
        <row r="1065">
          <cell r="I1065" t="str">
            <v/>
          </cell>
          <cell r="J1065" t="str">
            <v/>
          </cell>
        </row>
        <row r="1066">
          <cell r="I1066" t="str">
            <v/>
          </cell>
          <cell r="J1066" t="str">
            <v/>
          </cell>
        </row>
        <row r="1067">
          <cell r="I1067" t="str">
            <v/>
          </cell>
          <cell r="J1067" t="str">
            <v/>
          </cell>
        </row>
        <row r="1068">
          <cell r="I1068" t="str">
            <v/>
          </cell>
          <cell r="J1068" t="str">
            <v/>
          </cell>
        </row>
        <row r="1069">
          <cell r="I1069" t="str">
            <v/>
          </cell>
          <cell r="J1069" t="str">
            <v/>
          </cell>
        </row>
        <row r="1070">
          <cell r="I1070" t="str">
            <v/>
          </cell>
          <cell r="J1070" t="str">
            <v/>
          </cell>
        </row>
        <row r="1071">
          <cell r="I1071" t="str">
            <v/>
          </cell>
          <cell r="J1071" t="str">
            <v/>
          </cell>
        </row>
        <row r="1072">
          <cell r="I1072" t="str">
            <v/>
          </cell>
          <cell r="J1072" t="str">
            <v/>
          </cell>
        </row>
        <row r="1073">
          <cell r="I1073" t="str">
            <v/>
          </cell>
          <cell r="J1073" t="str">
            <v/>
          </cell>
        </row>
        <row r="1074">
          <cell r="I1074" t="str">
            <v/>
          </cell>
          <cell r="J1074" t="str">
            <v/>
          </cell>
        </row>
        <row r="1075">
          <cell r="I1075" t="str">
            <v/>
          </cell>
          <cell r="J1075" t="str">
            <v/>
          </cell>
        </row>
        <row r="1076">
          <cell r="I1076" t="str">
            <v/>
          </cell>
          <cell r="J1076" t="str">
            <v/>
          </cell>
        </row>
        <row r="1077">
          <cell r="I1077" t="str">
            <v/>
          </cell>
          <cell r="J1077" t="str">
            <v/>
          </cell>
        </row>
        <row r="1078">
          <cell r="I1078" t="str">
            <v/>
          </cell>
          <cell r="J1078" t="str">
            <v/>
          </cell>
        </row>
        <row r="1079">
          <cell r="I1079" t="str">
            <v/>
          </cell>
          <cell r="J1079" t="str">
            <v/>
          </cell>
        </row>
        <row r="1080">
          <cell r="I1080" t="str">
            <v/>
          </cell>
          <cell r="J1080" t="str">
            <v/>
          </cell>
        </row>
        <row r="1081">
          <cell r="I1081" t="str">
            <v/>
          </cell>
          <cell r="J1081" t="str">
            <v/>
          </cell>
        </row>
        <row r="1082">
          <cell r="I1082" t="str">
            <v/>
          </cell>
          <cell r="J1082" t="str">
            <v/>
          </cell>
        </row>
        <row r="1083">
          <cell r="I1083" t="str">
            <v/>
          </cell>
          <cell r="J1083" t="str">
            <v/>
          </cell>
        </row>
        <row r="1084">
          <cell r="I1084" t="str">
            <v/>
          </cell>
          <cell r="J1084" t="str">
            <v/>
          </cell>
        </row>
        <row r="1085">
          <cell r="I1085" t="str">
            <v/>
          </cell>
          <cell r="J1085" t="str">
            <v/>
          </cell>
        </row>
        <row r="1086">
          <cell r="I1086" t="str">
            <v/>
          </cell>
          <cell r="J1086" t="str">
            <v/>
          </cell>
        </row>
        <row r="1087">
          <cell r="I1087" t="str">
            <v/>
          </cell>
          <cell r="J1087" t="str">
            <v/>
          </cell>
        </row>
        <row r="1088">
          <cell r="I1088" t="str">
            <v/>
          </cell>
          <cell r="J1088" t="str">
            <v/>
          </cell>
        </row>
        <row r="1089">
          <cell r="I1089" t="str">
            <v/>
          </cell>
          <cell r="J1089" t="str">
            <v/>
          </cell>
        </row>
        <row r="1090">
          <cell r="I1090" t="str">
            <v/>
          </cell>
          <cell r="J1090" t="str">
            <v/>
          </cell>
        </row>
        <row r="1091">
          <cell r="I1091" t="str">
            <v/>
          </cell>
          <cell r="J1091" t="str">
            <v/>
          </cell>
        </row>
        <row r="1092">
          <cell r="I1092" t="str">
            <v/>
          </cell>
          <cell r="J1092" t="str">
            <v/>
          </cell>
        </row>
        <row r="1093">
          <cell r="I1093" t="str">
            <v/>
          </cell>
          <cell r="J1093" t="str">
            <v/>
          </cell>
        </row>
        <row r="1094">
          <cell r="I1094" t="str">
            <v/>
          </cell>
          <cell r="J1094" t="str">
            <v/>
          </cell>
        </row>
        <row r="1095">
          <cell r="I1095" t="str">
            <v/>
          </cell>
          <cell r="J1095" t="str">
            <v/>
          </cell>
        </row>
        <row r="1096">
          <cell r="I1096" t="str">
            <v/>
          </cell>
          <cell r="J1096" t="str">
            <v/>
          </cell>
        </row>
        <row r="1097">
          <cell r="I1097" t="str">
            <v/>
          </cell>
          <cell r="J1097" t="str">
            <v/>
          </cell>
        </row>
        <row r="1098">
          <cell r="I1098" t="str">
            <v/>
          </cell>
          <cell r="J1098" t="str">
            <v/>
          </cell>
        </row>
        <row r="1099">
          <cell r="I1099" t="str">
            <v/>
          </cell>
          <cell r="J1099" t="str">
            <v/>
          </cell>
        </row>
        <row r="1100">
          <cell r="I1100" t="str">
            <v/>
          </cell>
          <cell r="J1100" t="str">
            <v/>
          </cell>
        </row>
        <row r="1101">
          <cell r="I1101" t="str">
            <v/>
          </cell>
          <cell r="J1101" t="str">
            <v/>
          </cell>
        </row>
        <row r="1102">
          <cell r="I1102" t="str">
            <v/>
          </cell>
          <cell r="J1102" t="str">
            <v/>
          </cell>
        </row>
        <row r="1103">
          <cell r="I1103" t="str">
            <v/>
          </cell>
          <cell r="J1103" t="str">
            <v/>
          </cell>
        </row>
        <row r="1104">
          <cell r="I1104" t="str">
            <v/>
          </cell>
          <cell r="J1104" t="str">
            <v/>
          </cell>
        </row>
        <row r="1105">
          <cell r="I1105" t="str">
            <v/>
          </cell>
          <cell r="J1105" t="str">
            <v/>
          </cell>
        </row>
        <row r="1106">
          <cell r="I1106" t="str">
            <v/>
          </cell>
          <cell r="J1106" t="str">
            <v/>
          </cell>
        </row>
        <row r="1107">
          <cell r="I1107" t="str">
            <v/>
          </cell>
          <cell r="J1107" t="str">
            <v/>
          </cell>
        </row>
        <row r="1108">
          <cell r="I1108" t="str">
            <v/>
          </cell>
          <cell r="J1108" t="str">
            <v/>
          </cell>
        </row>
        <row r="1109">
          <cell r="I1109" t="str">
            <v/>
          </cell>
          <cell r="J1109" t="str">
            <v/>
          </cell>
        </row>
        <row r="1110">
          <cell r="I1110" t="str">
            <v/>
          </cell>
          <cell r="J1110" t="str">
            <v/>
          </cell>
        </row>
        <row r="1111">
          <cell r="I1111" t="str">
            <v/>
          </cell>
          <cell r="J1111" t="str">
            <v/>
          </cell>
        </row>
        <row r="1112">
          <cell r="I1112" t="str">
            <v/>
          </cell>
          <cell r="J1112" t="str">
            <v/>
          </cell>
        </row>
        <row r="1113">
          <cell r="I1113" t="str">
            <v/>
          </cell>
          <cell r="J1113" t="str">
            <v/>
          </cell>
        </row>
        <row r="1114">
          <cell r="I1114" t="str">
            <v/>
          </cell>
          <cell r="J1114" t="str">
            <v/>
          </cell>
        </row>
        <row r="1115">
          <cell r="I1115" t="str">
            <v/>
          </cell>
          <cell r="J1115" t="str">
            <v/>
          </cell>
        </row>
        <row r="1116">
          <cell r="I1116" t="str">
            <v/>
          </cell>
          <cell r="J1116" t="str">
            <v/>
          </cell>
        </row>
        <row r="1117">
          <cell r="I1117" t="str">
            <v/>
          </cell>
          <cell r="J1117" t="str">
            <v/>
          </cell>
        </row>
        <row r="1118">
          <cell r="I1118" t="str">
            <v/>
          </cell>
          <cell r="J1118" t="str">
            <v/>
          </cell>
        </row>
        <row r="1119">
          <cell r="I1119" t="str">
            <v/>
          </cell>
          <cell r="J1119" t="str">
            <v/>
          </cell>
        </row>
        <row r="1120">
          <cell r="I1120" t="str">
            <v/>
          </cell>
          <cell r="J1120" t="str">
            <v/>
          </cell>
        </row>
        <row r="1121">
          <cell r="I1121" t="str">
            <v/>
          </cell>
          <cell r="J1121" t="str">
            <v/>
          </cell>
        </row>
        <row r="1122">
          <cell r="I1122" t="str">
            <v/>
          </cell>
          <cell r="J1122" t="str">
            <v/>
          </cell>
        </row>
        <row r="1123">
          <cell r="I1123" t="str">
            <v/>
          </cell>
          <cell r="J1123" t="str">
            <v/>
          </cell>
        </row>
        <row r="1124">
          <cell r="I1124" t="str">
            <v/>
          </cell>
          <cell r="J1124" t="str">
            <v/>
          </cell>
        </row>
        <row r="1125">
          <cell r="I1125" t="str">
            <v/>
          </cell>
          <cell r="J1125" t="str">
            <v/>
          </cell>
        </row>
        <row r="1126">
          <cell r="I1126" t="str">
            <v/>
          </cell>
          <cell r="J1126" t="str">
            <v/>
          </cell>
        </row>
        <row r="1127">
          <cell r="I1127" t="str">
            <v/>
          </cell>
          <cell r="J1127" t="str">
            <v/>
          </cell>
        </row>
        <row r="1128">
          <cell r="I1128" t="str">
            <v/>
          </cell>
          <cell r="J1128" t="str">
            <v/>
          </cell>
        </row>
        <row r="1129">
          <cell r="I1129" t="str">
            <v/>
          </cell>
          <cell r="J1129" t="str">
            <v/>
          </cell>
        </row>
        <row r="1130">
          <cell r="I1130" t="str">
            <v/>
          </cell>
          <cell r="J1130" t="str">
            <v/>
          </cell>
        </row>
        <row r="1131">
          <cell r="I1131" t="str">
            <v/>
          </cell>
          <cell r="J1131" t="str">
            <v/>
          </cell>
        </row>
        <row r="1132">
          <cell r="I1132" t="str">
            <v/>
          </cell>
          <cell r="J1132" t="str">
            <v/>
          </cell>
        </row>
        <row r="1133">
          <cell r="I1133" t="str">
            <v/>
          </cell>
          <cell r="J1133" t="str">
            <v/>
          </cell>
        </row>
        <row r="1134">
          <cell r="I1134" t="str">
            <v/>
          </cell>
          <cell r="J1134" t="str">
            <v/>
          </cell>
        </row>
        <row r="1135">
          <cell r="I1135" t="str">
            <v/>
          </cell>
          <cell r="J1135" t="str">
            <v/>
          </cell>
        </row>
        <row r="1136">
          <cell r="I1136" t="str">
            <v/>
          </cell>
          <cell r="J1136" t="str">
            <v/>
          </cell>
        </row>
        <row r="1137">
          <cell r="I1137" t="str">
            <v/>
          </cell>
          <cell r="J1137" t="str">
            <v/>
          </cell>
        </row>
        <row r="1138">
          <cell r="I1138" t="str">
            <v/>
          </cell>
          <cell r="J1138" t="str">
            <v/>
          </cell>
        </row>
        <row r="1139">
          <cell r="I1139" t="str">
            <v/>
          </cell>
          <cell r="J1139" t="str">
            <v/>
          </cell>
        </row>
        <row r="1140">
          <cell r="I1140" t="str">
            <v/>
          </cell>
          <cell r="J1140" t="str">
            <v/>
          </cell>
        </row>
        <row r="1141">
          <cell r="I1141" t="str">
            <v/>
          </cell>
          <cell r="J1141" t="str">
            <v/>
          </cell>
        </row>
        <row r="1142">
          <cell r="I1142" t="str">
            <v/>
          </cell>
          <cell r="J1142" t="str">
            <v/>
          </cell>
        </row>
        <row r="1143">
          <cell r="I1143" t="str">
            <v/>
          </cell>
          <cell r="J1143" t="str">
            <v/>
          </cell>
        </row>
        <row r="1144">
          <cell r="I1144" t="str">
            <v/>
          </cell>
          <cell r="J1144" t="str">
            <v/>
          </cell>
        </row>
        <row r="1145">
          <cell r="I1145" t="str">
            <v/>
          </cell>
          <cell r="J1145" t="str">
            <v/>
          </cell>
        </row>
        <row r="1146">
          <cell r="I1146" t="str">
            <v/>
          </cell>
          <cell r="J1146" t="str">
            <v/>
          </cell>
        </row>
        <row r="1147">
          <cell r="I1147" t="str">
            <v/>
          </cell>
          <cell r="J1147" t="str">
            <v/>
          </cell>
        </row>
        <row r="1148">
          <cell r="I1148" t="str">
            <v/>
          </cell>
          <cell r="J1148" t="str">
            <v/>
          </cell>
        </row>
        <row r="1149">
          <cell r="I1149" t="str">
            <v/>
          </cell>
          <cell r="J1149" t="str">
            <v/>
          </cell>
        </row>
        <row r="1150">
          <cell r="I1150" t="str">
            <v/>
          </cell>
          <cell r="J1150" t="str">
            <v/>
          </cell>
        </row>
        <row r="1151">
          <cell r="I1151" t="str">
            <v/>
          </cell>
          <cell r="J1151" t="str">
            <v/>
          </cell>
        </row>
        <row r="1152">
          <cell r="I1152" t="str">
            <v/>
          </cell>
          <cell r="J1152" t="str">
            <v/>
          </cell>
        </row>
        <row r="1153">
          <cell r="I1153" t="str">
            <v/>
          </cell>
          <cell r="J1153" t="str">
            <v/>
          </cell>
        </row>
        <row r="1154">
          <cell r="I1154" t="str">
            <v/>
          </cell>
          <cell r="J1154" t="str">
            <v/>
          </cell>
        </row>
        <row r="1155">
          <cell r="I1155" t="str">
            <v/>
          </cell>
          <cell r="J1155" t="str">
            <v/>
          </cell>
        </row>
        <row r="1156">
          <cell r="I1156" t="str">
            <v/>
          </cell>
          <cell r="J1156" t="str">
            <v/>
          </cell>
        </row>
        <row r="1157">
          <cell r="I1157" t="str">
            <v/>
          </cell>
          <cell r="J1157" t="str">
            <v/>
          </cell>
        </row>
        <row r="1158">
          <cell r="I1158" t="str">
            <v/>
          </cell>
          <cell r="J1158" t="str">
            <v/>
          </cell>
        </row>
        <row r="1159">
          <cell r="I1159" t="str">
            <v/>
          </cell>
          <cell r="J1159" t="str">
            <v/>
          </cell>
        </row>
        <row r="1160">
          <cell r="I1160" t="str">
            <v/>
          </cell>
          <cell r="J1160" t="str">
            <v/>
          </cell>
        </row>
        <row r="1161">
          <cell r="I1161" t="str">
            <v/>
          </cell>
          <cell r="J1161" t="str">
            <v/>
          </cell>
        </row>
        <row r="1162">
          <cell r="I1162" t="str">
            <v/>
          </cell>
          <cell r="J1162" t="str">
            <v/>
          </cell>
        </row>
        <row r="1163">
          <cell r="I1163" t="str">
            <v/>
          </cell>
          <cell r="J1163" t="str">
            <v/>
          </cell>
        </row>
        <row r="1164">
          <cell r="I1164" t="str">
            <v/>
          </cell>
          <cell r="J1164" t="str">
            <v/>
          </cell>
        </row>
        <row r="1165">
          <cell r="I1165" t="str">
            <v/>
          </cell>
          <cell r="J1165" t="str">
            <v/>
          </cell>
        </row>
        <row r="1166">
          <cell r="I1166" t="str">
            <v/>
          </cell>
          <cell r="J1166" t="str">
            <v/>
          </cell>
        </row>
        <row r="1167">
          <cell r="I1167" t="str">
            <v/>
          </cell>
          <cell r="J1167" t="str">
            <v/>
          </cell>
        </row>
        <row r="1168">
          <cell r="I1168" t="str">
            <v/>
          </cell>
          <cell r="J1168" t="str">
            <v/>
          </cell>
        </row>
        <row r="1169">
          <cell r="I1169" t="str">
            <v/>
          </cell>
          <cell r="J1169" t="str">
            <v/>
          </cell>
        </row>
        <row r="1170">
          <cell r="I1170" t="str">
            <v/>
          </cell>
          <cell r="J1170" t="str">
            <v/>
          </cell>
        </row>
        <row r="1171">
          <cell r="I1171" t="str">
            <v/>
          </cell>
          <cell r="J1171" t="str">
            <v/>
          </cell>
        </row>
        <row r="1172">
          <cell r="I1172" t="str">
            <v/>
          </cell>
          <cell r="J1172" t="str">
            <v/>
          </cell>
        </row>
        <row r="1173">
          <cell r="I1173" t="str">
            <v/>
          </cell>
          <cell r="J1173" t="str">
            <v/>
          </cell>
        </row>
        <row r="1174">
          <cell r="I1174" t="str">
            <v/>
          </cell>
          <cell r="J1174" t="str">
            <v/>
          </cell>
        </row>
        <row r="1175">
          <cell r="I1175" t="str">
            <v/>
          </cell>
          <cell r="J1175" t="str">
            <v/>
          </cell>
        </row>
        <row r="1176">
          <cell r="I1176" t="str">
            <v/>
          </cell>
          <cell r="J1176" t="str">
            <v/>
          </cell>
        </row>
        <row r="1177">
          <cell r="I1177" t="str">
            <v/>
          </cell>
          <cell r="J1177" t="str">
            <v/>
          </cell>
        </row>
        <row r="1178">
          <cell r="I1178" t="str">
            <v/>
          </cell>
          <cell r="J1178" t="str">
            <v/>
          </cell>
        </row>
        <row r="1179">
          <cell r="I1179" t="str">
            <v/>
          </cell>
          <cell r="J1179" t="str">
            <v/>
          </cell>
        </row>
        <row r="1180">
          <cell r="I1180" t="str">
            <v/>
          </cell>
          <cell r="J1180" t="str">
            <v/>
          </cell>
        </row>
        <row r="1181">
          <cell r="I1181" t="str">
            <v/>
          </cell>
          <cell r="J1181" t="str">
            <v/>
          </cell>
        </row>
        <row r="1182">
          <cell r="I1182" t="str">
            <v/>
          </cell>
          <cell r="J1182" t="str">
            <v/>
          </cell>
        </row>
        <row r="1183">
          <cell r="I1183" t="str">
            <v/>
          </cell>
          <cell r="J1183" t="str">
            <v/>
          </cell>
        </row>
        <row r="1184">
          <cell r="I1184" t="str">
            <v/>
          </cell>
          <cell r="J1184" t="str">
            <v/>
          </cell>
        </row>
        <row r="1185">
          <cell r="I1185" t="str">
            <v/>
          </cell>
          <cell r="J1185" t="str">
            <v/>
          </cell>
        </row>
        <row r="1186">
          <cell r="I1186" t="str">
            <v/>
          </cell>
          <cell r="J1186" t="str">
            <v/>
          </cell>
        </row>
        <row r="1187">
          <cell r="I1187" t="str">
            <v/>
          </cell>
          <cell r="J1187" t="str">
            <v/>
          </cell>
        </row>
        <row r="1188">
          <cell r="I1188" t="str">
            <v/>
          </cell>
          <cell r="J1188" t="str">
            <v/>
          </cell>
        </row>
        <row r="1189">
          <cell r="I1189" t="str">
            <v/>
          </cell>
          <cell r="J1189" t="str">
            <v/>
          </cell>
        </row>
        <row r="1190">
          <cell r="I1190" t="str">
            <v/>
          </cell>
          <cell r="J1190" t="str">
            <v/>
          </cell>
        </row>
        <row r="1191">
          <cell r="I1191" t="str">
            <v/>
          </cell>
          <cell r="J1191" t="str">
            <v/>
          </cell>
        </row>
        <row r="1192">
          <cell r="I1192" t="str">
            <v/>
          </cell>
          <cell r="J1192" t="str">
            <v/>
          </cell>
        </row>
        <row r="1193">
          <cell r="I1193" t="str">
            <v/>
          </cell>
          <cell r="J1193" t="str">
            <v/>
          </cell>
        </row>
        <row r="1194">
          <cell r="I1194" t="str">
            <v/>
          </cell>
          <cell r="J1194" t="str">
            <v/>
          </cell>
        </row>
        <row r="1195">
          <cell r="I1195" t="str">
            <v/>
          </cell>
          <cell r="J1195" t="str">
            <v/>
          </cell>
        </row>
        <row r="1196">
          <cell r="I1196" t="str">
            <v/>
          </cell>
          <cell r="J1196" t="str">
            <v/>
          </cell>
        </row>
        <row r="1197">
          <cell r="I1197" t="str">
            <v/>
          </cell>
          <cell r="J1197" t="str">
            <v/>
          </cell>
        </row>
        <row r="1198">
          <cell r="I1198" t="str">
            <v/>
          </cell>
          <cell r="J1198" t="str">
            <v/>
          </cell>
        </row>
        <row r="1199">
          <cell r="I1199" t="str">
            <v/>
          </cell>
          <cell r="J1199" t="str">
            <v/>
          </cell>
        </row>
        <row r="1200">
          <cell r="I1200" t="str">
            <v/>
          </cell>
          <cell r="J1200" t="str">
            <v/>
          </cell>
        </row>
        <row r="1201">
          <cell r="I1201" t="str">
            <v/>
          </cell>
          <cell r="J1201" t="str">
            <v/>
          </cell>
        </row>
        <row r="1202">
          <cell r="I1202" t="str">
            <v/>
          </cell>
          <cell r="J1202" t="str">
            <v/>
          </cell>
        </row>
        <row r="1203">
          <cell r="I1203" t="str">
            <v/>
          </cell>
          <cell r="J1203" t="str">
            <v/>
          </cell>
        </row>
        <row r="1204">
          <cell r="I1204" t="str">
            <v/>
          </cell>
          <cell r="J1204" t="str">
            <v/>
          </cell>
        </row>
        <row r="1205">
          <cell r="I1205" t="str">
            <v/>
          </cell>
          <cell r="J1205" t="str">
            <v/>
          </cell>
        </row>
        <row r="1206">
          <cell r="I1206" t="str">
            <v/>
          </cell>
          <cell r="J1206" t="str">
            <v/>
          </cell>
        </row>
        <row r="1207">
          <cell r="I1207" t="str">
            <v/>
          </cell>
          <cell r="J1207" t="str">
            <v/>
          </cell>
        </row>
        <row r="1208">
          <cell r="I1208" t="str">
            <v/>
          </cell>
          <cell r="J1208" t="str">
            <v/>
          </cell>
        </row>
        <row r="1209">
          <cell r="I1209" t="str">
            <v/>
          </cell>
          <cell r="J1209" t="str">
            <v/>
          </cell>
        </row>
        <row r="1210">
          <cell r="I1210" t="str">
            <v/>
          </cell>
          <cell r="J1210" t="str">
            <v/>
          </cell>
        </row>
        <row r="1211">
          <cell r="I1211" t="str">
            <v/>
          </cell>
          <cell r="J1211" t="str">
            <v/>
          </cell>
        </row>
        <row r="1212">
          <cell r="I1212" t="str">
            <v/>
          </cell>
          <cell r="J1212" t="str">
            <v/>
          </cell>
        </row>
        <row r="1213">
          <cell r="I1213" t="str">
            <v/>
          </cell>
          <cell r="J1213" t="str">
            <v/>
          </cell>
        </row>
        <row r="1214">
          <cell r="I1214" t="str">
            <v/>
          </cell>
          <cell r="J1214" t="str">
            <v/>
          </cell>
        </row>
        <row r="1215">
          <cell r="I1215" t="str">
            <v/>
          </cell>
          <cell r="J1215" t="str">
            <v/>
          </cell>
        </row>
        <row r="1216">
          <cell r="I1216" t="str">
            <v/>
          </cell>
          <cell r="J1216" t="str">
            <v/>
          </cell>
        </row>
        <row r="1217">
          <cell r="I1217" t="str">
            <v/>
          </cell>
          <cell r="J1217" t="str">
            <v/>
          </cell>
        </row>
        <row r="1218">
          <cell r="I1218" t="str">
            <v/>
          </cell>
          <cell r="J1218" t="str">
            <v/>
          </cell>
        </row>
        <row r="1219">
          <cell r="I1219" t="str">
            <v/>
          </cell>
          <cell r="J1219" t="str">
            <v/>
          </cell>
        </row>
        <row r="1220">
          <cell r="I1220" t="str">
            <v/>
          </cell>
          <cell r="J1220" t="str">
            <v/>
          </cell>
        </row>
        <row r="1221">
          <cell r="I1221" t="str">
            <v/>
          </cell>
          <cell r="J1221" t="str">
            <v/>
          </cell>
        </row>
        <row r="1222">
          <cell r="I1222" t="str">
            <v/>
          </cell>
          <cell r="J1222" t="str">
            <v/>
          </cell>
        </row>
        <row r="1223">
          <cell r="I1223" t="str">
            <v/>
          </cell>
          <cell r="J1223" t="str">
            <v/>
          </cell>
        </row>
        <row r="1224">
          <cell r="I1224" t="str">
            <v/>
          </cell>
          <cell r="J1224" t="str">
            <v/>
          </cell>
        </row>
        <row r="1225">
          <cell r="I1225" t="str">
            <v/>
          </cell>
          <cell r="J1225" t="str">
            <v/>
          </cell>
        </row>
        <row r="1226">
          <cell r="I1226" t="str">
            <v/>
          </cell>
          <cell r="J1226" t="str">
            <v/>
          </cell>
        </row>
        <row r="1227">
          <cell r="I1227" t="str">
            <v/>
          </cell>
          <cell r="J1227" t="str">
            <v/>
          </cell>
        </row>
        <row r="1228">
          <cell r="I1228" t="str">
            <v/>
          </cell>
          <cell r="J1228" t="str">
            <v/>
          </cell>
        </row>
        <row r="1229">
          <cell r="I1229" t="str">
            <v/>
          </cell>
          <cell r="J1229" t="str">
            <v/>
          </cell>
        </row>
        <row r="1230">
          <cell r="I1230" t="str">
            <v/>
          </cell>
          <cell r="J1230" t="str">
            <v/>
          </cell>
        </row>
        <row r="1231">
          <cell r="I1231" t="str">
            <v/>
          </cell>
          <cell r="J1231" t="str">
            <v/>
          </cell>
        </row>
        <row r="1232">
          <cell r="I1232" t="str">
            <v/>
          </cell>
          <cell r="J1232" t="str">
            <v/>
          </cell>
        </row>
        <row r="1233">
          <cell r="I1233" t="str">
            <v/>
          </cell>
          <cell r="J1233" t="str">
            <v/>
          </cell>
        </row>
        <row r="1234">
          <cell r="I1234" t="str">
            <v/>
          </cell>
          <cell r="J1234" t="str">
            <v/>
          </cell>
        </row>
        <row r="1235">
          <cell r="I1235" t="str">
            <v/>
          </cell>
          <cell r="J1235" t="str">
            <v/>
          </cell>
        </row>
        <row r="1236">
          <cell r="I1236" t="str">
            <v/>
          </cell>
          <cell r="J1236" t="str">
            <v/>
          </cell>
        </row>
        <row r="1237">
          <cell r="I1237" t="str">
            <v/>
          </cell>
          <cell r="J1237" t="str">
            <v/>
          </cell>
        </row>
        <row r="1238">
          <cell r="I1238" t="str">
            <v/>
          </cell>
          <cell r="J1238" t="str">
            <v/>
          </cell>
        </row>
        <row r="1239">
          <cell r="I1239" t="str">
            <v/>
          </cell>
          <cell r="J1239" t="str">
            <v/>
          </cell>
        </row>
        <row r="1240">
          <cell r="I1240" t="str">
            <v/>
          </cell>
          <cell r="J1240" t="str">
            <v/>
          </cell>
        </row>
        <row r="1241">
          <cell r="I1241" t="str">
            <v/>
          </cell>
          <cell r="J1241" t="str">
            <v/>
          </cell>
        </row>
        <row r="1242">
          <cell r="I1242" t="str">
            <v/>
          </cell>
          <cell r="J1242" t="str">
            <v/>
          </cell>
        </row>
        <row r="1243">
          <cell r="I1243" t="str">
            <v/>
          </cell>
          <cell r="J1243" t="str">
            <v/>
          </cell>
        </row>
        <row r="1244">
          <cell r="I1244" t="str">
            <v/>
          </cell>
          <cell r="J1244" t="str">
            <v/>
          </cell>
        </row>
        <row r="1245">
          <cell r="I1245" t="str">
            <v/>
          </cell>
          <cell r="J1245" t="str">
            <v/>
          </cell>
        </row>
        <row r="1246">
          <cell r="I1246" t="str">
            <v/>
          </cell>
          <cell r="J1246" t="str">
            <v/>
          </cell>
        </row>
        <row r="1247">
          <cell r="I1247" t="str">
            <v/>
          </cell>
          <cell r="J1247" t="str">
            <v/>
          </cell>
        </row>
        <row r="1248">
          <cell r="I1248" t="str">
            <v/>
          </cell>
          <cell r="J1248" t="str">
            <v/>
          </cell>
        </row>
        <row r="1249">
          <cell r="I1249" t="str">
            <v/>
          </cell>
          <cell r="J1249" t="str">
            <v/>
          </cell>
        </row>
        <row r="1250">
          <cell r="I1250" t="str">
            <v/>
          </cell>
          <cell r="J1250" t="str">
            <v/>
          </cell>
        </row>
        <row r="1251">
          <cell r="I1251" t="str">
            <v/>
          </cell>
          <cell r="J1251" t="str">
            <v/>
          </cell>
        </row>
        <row r="1252">
          <cell r="I1252" t="str">
            <v/>
          </cell>
          <cell r="J1252" t="str">
            <v/>
          </cell>
        </row>
        <row r="1253">
          <cell r="I1253" t="str">
            <v/>
          </cell>
          <cell r="J1253" t="str">
            <v/>
          </cell>
        </row>
        <row r="1254">
          <cell r="I1254" t="str">
            <v/>
          </cell>
          <cell r="J1254" t="str">
            <v/>
          </cell>
        </row>
        <row r="1255">
          <cell r="I1255" t="str">
            <v/>
          </cell>
          <cell r="J1255" t="str">
            <v/>
          </cell>
        </row>
        <row r="1256">
          <cell r="I1256" t="str">
            <v/>
          </cell>
          <cell r="J1256" t="str">
            <v/>
          </cell>
        </row>
        <row r="1257">
          <cell r="I1257" t="str">
            <v/>
          </cell>
          <cell r="J1257" t="str">
            <v/>
          </cell>
        </row>
        <row r="1258">
          <cell r="I1258" t="str">
            <v/>
          </cell>
          <cell r="J1258" t="str">
            <v/>
          </cell>
        </row>
        <row r="1259">
          <cell r="I1259" t="str">
            <v/>
          </cell>
          <cell r="J1259" t="str">
            <v/>
          </cell>
        </row>
        <row r="1260">
          <cell r="I1260" t="str">
            <v/>
          </cell>
          <cell r="J1260" t="str">
            <v/>
          </cell>
        </row>
        <row r="1261">
          <cell r="I1261" t="str">
            <v/>
          </cell>
          <cell r="J1261" t="str">
            <v/>
          </cell>
        </row>
        <row r="1262">
          <cell r="I1262" t="str">
            <v/>
          </cell>
          <cell r="J1262" t="str">
            <v/>
          </cell>
        </row>
        <row r="1263">
          <cell r="I1263" t="str">
            <v/>
          </cell>
          <cell r="J1263" t="str">
            <v/>
          </cell>
        </row>
        <row r="1264">
          <cell r="I1264" t="str">
            <v/>
          </cell>
          <cell r="J1264" t="str">
            <v/>
          </cell>
        </row>
        <row r="1265">
          <cell r="I1265" t="str">
            <v/>
          </cell>
          <cell r="J1265" t="str">
            <v/>
          </cell>
        </row>
        <row r="1266">
          <cell r="I1266" t="str">
            <v/>
          </cell>
          <cell r="J1266" t="str">
            <v/>
          </cell>
        </row>
        <row r="1267">
          <cell r="I1267" t="str">
            <v/>
          </cell>
          <cell r="J1267" t="str">
            <v/>
          </cell>
        </row>
        <row r="1268">
          <cell r="I1268" t="str">
            <v/>
          </cell>
          <cell r="J1268" t="str">
            <v/>
          </cell>
        </row>
        <row r="1269">
          <cell r="I1269" t="str">
            <v/>
          </cell>
          <cell r="J1269" t="str">
            <v/>
          </cell>
        </row>
        <row r="1270">
          <cell r="I1270" t="str">
            <v/>
          </cell>
          <cell r="J1270" t="str">
            <v/>
          </cell>
        </row>
        <row r="1271">
          <cell r="I1271" t="str">
            <v/>
          </cell>
          <cell r="J1271" t="str">
            <v/>
          </cell>
        </row>
        <row r="1272">
          <cell r="I1272" t="str">
            <v/>
          </cell>
          <cell r="J1272" t="str">
            <v/>
          </cell>
        </row>
        <row r="1273">
          <cell r="I1273" t="str">
            <v/>
          </cell>
          <cell r="J1273" t="str">
            <v/>
          </cell>
        </row>
        <row r="1274">
          <cell r="I1274" t="str">
            <v/>
          </cell>
          <cell r="J1274" t="str">
            <v/>
          </cell>
        </row>
        <row r="1275">
          <cell r="I1275" t="str">
            <v/>
          </cell>
          <cell r="J1275" t="str">
            <v/>
          </cell>
        </row>
        <row r="1276">
          <cell r="I1276" t="str">
            <v/>
          </cell>
          <cell r="J1276" t="str">
            <v/>
          </cell>
        </row>
        <row r="1277">
          <cell r="I1277" t="str">
            <v/>
          </cell>
          <cell r="J1277" t="str">
            <v/>
          </cell>
        </row>
        <row r="1278">
          <cell r="I1278" t="str">
            <v/>
          </cell>
          <cell r="J1278" t="str">
            <v/>
          </cell>
        </row>
        <row r="1279">
          <cell r="I1279" t="str">
            <v/>
          </cell>
          <cell r="J1279" t="str">
            <v/>
          </cell>
        </row>
        <row r="1280">
          <cell r="I1280" t="str">
            <v/>
          </cell>
          <cell r="J1280" t="str">
            <v/>
          </cell>
        </row>
        <row r="1281">
          <cell r="I1281" t="str">
            <v/>
          </cell>
          <cell r="J1281" t="str">
            <v/>
          </cell>
        </row>
        <row r="1282">
          <cell r="I1282" t="str">
            <v/>
          </cell>
          <cell r="J1282" t="str">
            <v/>
          </cell>
        </row>
        <row r="1283">
          <cell r="I1283" t="str">
            <v/>
          </cell>
          <cell r="J1283" t="str">
            <v/>
          </cell>
        </row>
        <row r="1284">
          <cell r="I1284" t="str">
            <v/>
          </cell>
          <cell r="J1284" t="str">
            <v/>
          </cell>
        </row>
        <row r="1285">
          <cell r="I1285" t="str">
            <v/>
          </cell>
          <cell r="J1285" t="str">
            <v/>
          </cell>
        </row>
        <row r="1286">
          <cell r="I1286" t="str">
            <v/>
          </cell>
          <cell r="J1286" t="str">
            <v/>
          </cell>
        </row>
        <row r="1287">
          <cell r="I1287" t="str">
            <v/>
          </cell>
          <cell r="J1287" t="str">
            <v/>
          </cell>
        </row>
        <row r="1288">
          <cell r="I1288" t="str">
            <v/>
          </cell>
          <cell r="J1288" t="str">
            <v/>
          </cell>
        </row>
        <row r="1289">
          <cell r="I1289" t="str">
            <v/>
          </cell>
          <cell r="J1289" t="str">
            <v/>
          </cell>
        </row>
        <row r="1290">
          <cell r="I1290" t="str">
            <v/>
          </cell>
          <cell r="J1290" t="str">
            <v/>
          </cell>
        </row>
        <row r="1291">
          <cell r="I1291" t="str">
            <v/>
          </cell>
          <cell r="J1291" t="str">
            <v/>
          </cell>
        </row>
        <row r="1292">
          <cell r="I1292" t="str">
            <v/>
          </cell>
          <cell r="J1292" t="str">
            <v/>
          </cell>
        </row>
        <row r="1293">
          <cell r="I1293" t="str">
            <v/>
          </cell>
          <cell r="J1293" t="str">
            <v/>
          </cell>
        </row>
        <row r="1294">
          <cell r="I1294" t="str">
            <v/>
          </cell>
          <cell r="J1294" t="str">
            <v/>
          </cell>
        </row>
        <row r="1295">
          <cell r="I1295" t="str">
            <v/>
          </cell>
          <cell r="J1295" t="str">
            <v/>
          </cell>
        </row>
        <row r="1296">
          <cell r="I1296" t="str">
            <v/>
          </cell>
          <cell r="J1296" t="str">
            <v/>
          </cell>
        </row>
        <row r="1297">
          <cell r="I1297" t="str">
            <v/>
          </cell>
          <cell r="J1297" t="str">
            <v/>
          </cell>
        </row>
        <row r="1298">
          <cell r="I1298" t="str">
            <v/>
          </cell>
          <cell r="J1298" t="str">
            <v/>
          </cell>
        </row>
        <row r="1299">
          <cell r="I1299" t="str">
            <v/>
          </cell>
          <cell r="J1299" t="str">
            <v/>
          </cell>
        </row>
        <row r="1300">
          <cell r="I1300" t="str">
            <v/>
          </cell>
          <cell r="J1300" t="str">
            <v/>
          </cell>
        </row>
        <row r="1301">
          <cell r="I1301" t="str">
            <v/>
          </cell>
          <cell r="J1301" t="str">
            <v/>
          </cell>
        </row>
        <row r="1302">
          <cell r="I1302" t="str">
            <v/>
          </cell>
          <cell r="J1302" t="str">
            <v/>
          </cell>
        </row>
        <row r="1303">
          <cell r="I1303" t="str">
            <v/>
          </cell>
          <cell r="J1303" t="str">
            <v/>
          </cell>
        </row>
        <row r="1304">
          <cell r="I1304" t="str">
            <v/>
          </cell>
          <cell r="J1304" t="str">
            <v/>
          </cell>
        </row>
        <row r="1305">
          <cell r="I1305" t="str">
            <v/>
          </cell>
          <cell r="J1305" t="str">
            <v/>
          </cell>
        </row>
        <row r="1306">
          <cell r="I1306" t="str">
            <v/>
          </cell>
          <cell r="J1306" t="str">
            <v/>
          </cell>
        </row>
        <row r="1307">
          <cell r="I1307" t="str">
            <v/>
          </cell>
          <cell r="J1307" t="str">
            <v/>
          </cell>
        </row>
        <row r="1308">
          <cell r="I1308" t="str">
            <v/>
          </cell>
          <cell r="J1308" t="str">
            <v/>
          </cell>
        </row>
        <row r="1309">
          <cell r="I1309" t="str">
            <v/>
          </cell>
          <cell r="J1309" t="str">
            <v/>
          </cell>
        </row>
        <row r="1310">
          <cell r="I1310" t="str">
            <v/>
          </cell>
          <cell r="J1310" t="str">
            <v/>
          </cell>
        </row>
        <row r="1311">
          <cell r="I1311" t="str">
            <v/>
          </cell>
          <cell r="J1311" t="str">
            <v/>
          </cell>
        </row>
        <row r="1312">
          <cell r="I1312" t="str">
            <v/>
          </cell>
          <cell r="J1312" t="str">
            <v/>
          </cell>
        </row>
        <row r="1313">
          <cell r="I1313" t="str">
            <v/>
          </cell>
          <cell r="J1313" t="str">
            <v/>
          </cell>
        </row>
        <row r="1314">
          <cell r="I1314" t="str">
            <v/>
          </cell>
          <cell r="J1314" t="str">
            <v/>
          </cell>
        </row>
        <row r="1315">
          <cell r="I1315" t="str">
            <v/>
          </cell>
          <cell r="J1315" t="str">
            <v/>
          </cell>
        </row>
        <row r="1316">
          <cell r="I1316" t="str">
            <v/>
          </cell>
          <cell r="J1316" t="str">
            <v/>
          </cell>
        </row>
        <row r="1317">
          <cell r="I1317" t="str">
            <v/>
          </cell>
          <cell r="J1317" t="str">
            <v/>
          </cell>
        </row>
        <row r="1318">
          <cell r="I1318" t="str">
            <v/>
          </cell>
          <cell r="J1318" t="str">
            <v/>
          </cell>
        </row>
        <row r="1319">
          <cell r="I1319" t="str">
            <v/>
          </cell>
          <cell r="J1319" t="str">
            <v/>
          </cell>
        </row>
        <row r="1320">
          <cell r="I1320" t="str">
            <v/>
          </cell>
          <cell r="J1320" t="str">
            <v/>
          </cell>
        </row>
        <row r="1321">
          <cell r="I1321" t="str">
            <v/>
          </cell>
          <cell r="J1321" t="str">
            <v/>
          </cell>
        </row>
        <row r="1322">
          <cell r="I1322" t="str">
            <v/>
          </cell>
          <cell r="J1322" t="str">
            <v/>
          </cell>
        </row>
        <row r="1323">
          <cell r="I1323" t="str">
            <v/>
          </cell>
          <cell r="J1323" t="str">
            <v/>
          </cell>
        </row>
        <row r="1324">
          <cell r="I1324" t="str">
            <v/>
          </cell>
          <cell r="J1324" t="str">
            <v/>
          </cell>
        </row>
        <row r="1325">
          <cell r="I1325" t="str">
            <v/>
          </cell>
          <cell r="J1325" t="str">
            <v/>
          </cell>
        </row>
        <row r="1326">
          <cell r="I1326" t="str">
            <v/>
          </cell>
          <cell r="J1326" t="str">
            <v/>
          </cell>
        </row>
        <row r="1327">
          <cell r="I1327" t="str">
            <v/>
          </cell>
          <cell r="J1327" t="str">
            <v/>
          </cell>
        </row>
        <row r="1328">
          <cell r="I1328" t="str">
            <v/>
          </cell>
          <cell r="J1328" t="str">
            <v/>
          </cell>
        </row>
        <row r="1329">
          <cell r="I1329" t="str">
            <v/>
          </cell>
          <cell r="J1329" t="str">
            <v/>
          </cell>
        </row>
        <row r="1330">
          <cell r="I1330" t="str">
            <v/>
          </cell>
          <cell r="J1330" t="str">
            <v/>
          </cell>
        </row>
        <row r="1331">
          <cell r="I1331" t="str">
            <v/>
          </cell>
          <cell r="J1331" t="str">
            <v/>
          </cell>
        </row>
        <row r="1332">
          <cell r="I1332" t="str">
            <v/>
          </cell>
          <cell r="J1332" t="str">
            <v/>
          </cell>
        </row>
        <row r="1333">
          <cell r="I1333" t="str">
            <v/>
          </cell>
          <cell r="J1333" t="str">
            <v/>
          </cell>
        </row>
        <row r="1334">
          <cell r="I1334" t="str">
            <v/>
          </cell>
          <cell r="J1334" t="str">
            <v/>
          </cell>
        </row>
        <row r="1335">
          <cell r="I1335" t="str">
            <v/>
          </cell>
          <cell r="J1335" t="str">
            <v/>
          </cell>
        </row>
        <row r="1336">
          <cell r="I1336" t="str">
            <v/>
          </cell>
          <cell r="J1336" t="str">
            <v/>
          </cell>
        </row>
        <row r="1337">
          <cell r="I1337" t="str">
            <v/>
          </cell>
          <cell r="J1337" t="str">
            <v/>
          </cell>
        </row>
        <row r="1338">
          <cell r="I1338" t="str">
            <v/>
          </cell>
          <cell r="J1338" t="str">
            <v/>
          </cell>
        </row>
        <row r="1339">
          <cell r="I1339" t="str">
            <v/>
          </cell>
          <cell r="J1339" t="str">
            <v/>
          </cell>
        </row>
        <row r="1340">
          <cell r="I1340" t="str">
            <v/>
          </cell>
          <cell r="J1340" t="str">
            <v/>
          </cell>
        </row>
        <row r="1341">
          <cell r="I1341" t="str">
            <v/>
          </cell>
          <cell r="J1341" t="str">
            <v/>
          </cell>
        </row>
        <row r="1342">
          <cell r="I1342" t="str">
            <v/>
          </cell>
          <cell r="J1342" t="str">
            <v/>
          </cell>
        </row>
        <row r="1343">
          <cell r="I1343" t="str">
            <v/>
          </cell>
          <cell r="J1343" t="str">
            <v/>
          </cell>
        </row>
        <row r="1344">
          <cell r="I1344" t="str">
            <v/>
          </cell>
          <cell r="J1344" t="str">
            <v/>
          </cell>
        </row>
        <row r="1345">
          <cell r="I1345" t="str">
            <v/>
          </cell>
          <cell r="J1345" t="str">
            <v/>
          </cell>
        </row>
        <row r="1346">
          <cell r="I1346" t="str">
            <v/>
          </cell>
          <cell r="J1346" t="str">
            <v/>
          </cell>
        </row>
        <row r="1347">
          <cell r="I1347" t="str">
            <v/>
          </cell>
          <cell r="J1347" t="str">
            <v/>
          </cell>
        </row>
        <row r="1348">
          <cell r="I1348" t="str">
            <v/>
          </cell>
          <cell r="J1348" t="str">
            <v/>
          </cell>
        </row>
        <row r="1349">
          <cell r="I1349" t="str">
            <v/>
          </cell>
          <cell r="J1349" t="str">
            <v/>
          </cell>
        </row>
        <row r="1350">
          <cell r="I1350" t="str">
            <v/>
          </cell>
          <cell r="J1350" t="str">
            <v/>
          </cell>
        </row>
        <row r="1351">
          <cell r="I1351" t="str">
            <v/>
          </cell>
          <cell r="J1351" t="str">
            <v/>
          </cell>
        </row>
        <row r="1352">
          <cell r="I1352" t="str">
            <v/>
          </cell>
          <cell r="J1352" t="str">
            <v/>
          </cell>
        </row>
        <row r="1353">
          <cell r="I1353" t="str">
            <v/>
          </cell>
          <cell r="J1353" t="str">
            <v/>
          </cell>
        </row>
        <row r="1354">
          <cell r="I1354" t="str">
            <v/>
          </cell>
          <cell r="J1354" t="str">
            <v/>
          </cell>
        </row>
        <row r="1355">
          <cell r="I1355" t="str">
            <v/>
          </cell>
          <cell r="J1355" t="str">
            <v/>
          </cell>
        </row>
        <row r="1356">
          <cell r="I1356" t="str">
            <v/>
          </cell>
          <cell r="J1356" t="str">
            <v/>
          </cell>
        </row>
        <row r="1357">
          <cell r="I1357" t="str">
            <v/>
          </cell>
          <cell r="J1357" t="str">
            <v/>
          </cell>
        </row>
        <row r="1358">
          <cell r="I1358" t="str">
            <v/>
          </cell>
          <cell r="J1358" t="str">
            <v/>
          </cell>
        </row>
        <row r="1359">
          <cell r="I1359" t="str">
            <v/>
          </cell>
          <cell r="J1359" t="str">
            <v/>
          </cell>
        </row>
        <row r="1360">
          <cell r="I1360" t="str">
            <v/>
          </cell>
          <cell r="J1360" t="str">
            <v/>
          </cell>
        </row>
        <row r="1361">
          <cell r="I1361" t="str">
            <v/>
          </cell>
          <cell r="J1361" t="str">
            <v/>
          </cell>
        </row>
        <row r="1362">
          <cell r="I1362" t="str">
            <v/>
          </cell>
          <cell r="J1362" t="str">
            <v/>
          </cell>
        </row>
        <row r="1363">
          <cell r="I1363" t="str">
            <v/>
          </cell>
          <cell r="J1363" t="str">
            <v/>
          </cell>
        </row>
        <row r="1364">
          <cell r="I1364" t="str">
            <v/>
          </cell>
          <cell r="J1364" t="str">
            <v/>
          </cell>
        </row>
        <row r="1365">
          <cell r="I1365" t="str">
            <v/>
          </cell>
          <cell r="J1365" t="str">
            <v/>
          </cell>
        </row>
        <row r="1366">
          <cell r="I1366" t="str">
            <v/>
          </cell>
          <cell r="J1366" t="str">
            <v/>
          </cell>
        </row>
        <row r="1367">
          <cell r="I1367" t="str">
            <v/>
          </cell>
          <cell r="J1367" t="str">
            <v/>
          </cell>
        </row>
        <row r="1368">
          <cell r="I1368" t="str">
            <v/>
          </cell>
          <cell r="J1368" t="str">
            <v/>
          </cell>
        </row>
        <row r="1369">
          <cell r="I1369" t="str">
            <v/>
          </cell>
          <cell r="J1369" t="str">
            <v/>
          </cell>
        </row>
        <row r="1370">
          <cell r="I1370" t="str">
            <v/>
          </cell>
          <cell r="J1370" t="str">
            <v/>
          </cell>
        </row>
        <row r="1371">
          <cell r="I1371" t="str">
            <v/>
          </cell>
          <cell r="J1371" t="str">
            <v/>
          </cell>
        </row>
        <row r="1372">
          <cell r="I1372" t="str">
            <v/>
          </cell>
          <cell r="J1372" t="str">
            <v/>
          </cell>
        </row>
        <row r="1373">
          <cell r="I1373" t="str">
            <v/>
          </cell>
          <cell r="J1373" t="str">
            <v/>
          </cell>
        </row>
        <row r="1374">
          <cell r="I1374" t="str">
            <v/>
          </cell>
          <cell r="J1374" t="str">
            <v/>
          </cell>
        </row>
        <row r="1375">
          <cell r="I1375" t="str">
            <v/>
          </cell>
          <cell r="J1375" t="str">
            <v/>
          </cell>
        </row>
        <row r="1376">
          <cell r="I1376" t="str">
            <v/>
          </cell>
          <cell r="J1376" t="str">
            <v/>
          </cell>
        </row>
        <row r="1377">
          <cell r="I1377" t="str">
            <v/>
          </cell>
          <cell r="J1377" t="str">
            <v/>
          </cell>
        </row>
        <row r="1378">
          <cell r="I1378" t="str">
            <v/>
          </cell>
          <cell r="J1378" t="str">
            <v/>
          </cell>
        </row>
        <row r="1379">
          <cell r="I1379" t="str">
            <v/>
          </cell>
          <cell r="J1379" t="str">
            <v/>
          </cell>
        </row>
        <row r="1380">
          <cell r="I1380" t="str">
            <v/>
          </cell>
          <cell r="J1380" t="str">
            <v/>
          </cell>
        </row>
        <row r="1381">
          <cell r="I1381" t="str">
            <v/>
          </cell>
          <cell r="J1381" t="str">
            <v/>
          </cell>
        </row>
        <row r="1382">
          <cell r="I1382" t="str">
            <v/>
          </cell>
          <cell r="J1382" t="str">
            <v/>
          </cell>
        </row>
        <row r="1383">
          <cell r="I1383" t="str">
            <v/>
          </cell>
          <cell r="J1383" t="str">
            <v/>
          </cell>
        </row>
        <row r="1384">
          <cell r="I1384" t="str">
            <v/>
          </cell>
          <cell r="J1384" t="str">
            <v/>
          </cell>
        </row>
        <row r="1385">
          <cell r="I1385" t="str">
            <v/>
          </cell>
          <cell r="J1385" t="str">
            <v/>
          </cell>
        </row>
        <row r="1386">
          <cell r="I1386" t="str">
            <v/>
          </cell>
          <cell r="J1386" t="str">
            <v/>
          </cell>
        </row>
        <row r="1387">
          <cell r="I1387" t="str">
            <v/>
          </cell>
          <cell r="J1387" t="str">
            <v/>
          </cell>
        </row>
        <row r="1388">
          <cell r="I1388" t="str">
            <v/>
          </cell>
          <cell r="J1388" t="str">
            <v/>
          </cell>
        </row>
        <row r="1389">
          <cell r="I1389" t="str">
            <v/>
          </cell>
          <cell r="J1389" t="str">
            <v/>
          </cell>
        </row>
        <row r="1390">
          <cell r="I1390" t="str">
            <v/>
          </cell>
          <cell r="J1390" t="str">
            <v/>
          </cell>
        </row>
        <row r="1391">
          <cell r="I1391" t="str">
            <v/>
          </cell>
          <cell r="J1391" t="str">
            <v/>
          </cell>
        </row>
        <row r="1392">
          <cell r="I1392" t="str">
            <v/>
          </cell>
          <cell r="J1392" t="str">
            <v/>
          </cell>
        </row>
        <row r="1393">
          <cell r="I1393" t="str">
            <v/>
          </cell>
          <cell r="J1393" t="str">
            <v/>
          </cell>
        </row>
        <row r="1394">
          <cell r="I1394" t="str">
            <v/>
          </cell>
          <cell r="J1394" t="str">
            <v/>
          </cell>
        </row>
        <row r="1395">
          <cell r="I1395" t="str">
            <v/>
          </cell>
          <cell r="J1395" t="str">
            <v/>
          </cell>
        </row>
        <row r="1396">
          <cell r="I1396" t="str">
            <v/>
          </cell>
          <cell r="J1396" t="str">
            <v/>
          </cell>
        </row>
        <row r="1397">
          <cell r="I1397" t="str">
            <v/>
          </cell>
          <cell r="J1397" t="str">
            <v/>
          </cell>
        </row>
        <row r="1398">
          <cell r="I1398" t="str">
            <v/>
          </cell>
          <cell r="J1398" t="str">
            <v/>
          </cell>
        </row>
        <row r="1399">
          <cell r="I1399" t="str">
            <v/>
          </cell>
          <cell r="J1399" t="str">
            <v/>
          </cell>
        </row>
        <row r="1400">
          <cell r="I1400" t="str">
            <v/>
          </cell>
          <cell r="J1400" t="str">
            <v/>
          </cell>
        </row>
        <row r="1401">
          <cell r="I1401" t="str">
            <v/>
          </cell>
          <cell r="J1401" t="str">
            <v/>
          </cell>
        </row>
        <row r="1402">
          <cell r="I1402" t="str">
            <v/>
          </cell>
          <cell r="J1402" t="str">
            <v/>
          </cell>
        </row>
        <row r="1403">
          <cell r="I1403" t="str">
            <v/>
          </cell>
          <cell r="J1403" t="str">
            <v/>
          </cell>
        </row>
        <row r="1404">
          <cell r="I1404" t="str">
            <v/>
          </cell>
          <cell r="J1404" t="str">
            <v/>
          </cell>
        </row>
        <row r="1405">
          <cell r="I1405" t="str">
            <v/>
          </cell>
          <cell r="J1405" t="str">
            <v/>
          </cell>
        </row>
        <row r="1406">
          <cell r="I1406" t="str">
            <v/>
          </cell>
          <cell r="J1406" t="str">
            <v/>
          </cell>
        </row>
        <row r="1407">
          <cell r="I1407" t="str">
            <v/>
          </cell>
          <cell r="J1407" t="str">
            <v/>
          </cell>
        </row>
        <row r="1408">
          <cell r="I1408" t="str">
            <v/>
          </cell>
          <cell r="J1408" t="str">
            <v/>
          </cell>
        </row>
        <row r="1409">
          <cell r="I1409" t="str">
            <v/>
          </cell>
          <cell r="J1409" t="str">
            <v/>
          </cell>
        </row>
        <row r="1410">
          <cell r="I1410" t="str">
            <v/>
          </cell>
          <cell r="J1410" t="str">
            <v/>
          </cell>
        </row>
        <row r="1411">
          <cell r="I1411" t="str">
            <v/>
          </cell>
          <cell r="J1411" t="str">
            <v/>
          </cell>
        </row>
        <row r="1412">
          <cell r="I1412" t="str">
            <v/>
          </cell>
          <cell r="J1412" t="str">
            <v/>
          </cell>
        </row>
        <row r="1413">
          <cell r="I1413" t="str">
            <v/>
          </cell>
          <cell r="J1413" t="str">
            <v/>
          </cell>
        </row>
        <row r="1414">
          <cell r="I1414" t="str">
            <v/>
          </cell>
          <cell r="J1414" t="str">
            <v/>
          </cell>
        </row>
        <row r="1415">
          <cell r="I1415" t="str">
            <v/>
          </cell>
          <cell r="J1415" t="str">
            <v/>
          </cell>
        </row>
        <row r="1416">
          <cell r="I1416" t="str">
            <v/>
          </cell>
          <cell r="J1416" t="str">
            <v/>
          </cell>
        </row>
        <row r="1417">
          <cell r="I1417" t="str">
            <v/>
          </cell>
          <cell r="J1417" t="str">
            <v/>
          </cell>
        </row>
        <row r="1418">
          <cell r="I1418" t="str">
            <v/>
          </cell>
          <cell r="J1418" t="str">
            <v/>
          </cell>
        </row>
        <row r="1419">
          <cell r="I1419" t="str">
            <v/>
          </cell>
          <cell r="J1419" t="str">
            <v/>
          </cell>
        </row>
        <row r="1420">
          <cell r="I1420" t="str">
            <v/>
          </cell>
          <cell r="J1420" t="str">
            <v/>
          </cell>
        </row>
        <row r="1421">
          <cell r="I1421" t="str">
            <v/>
          </cell>
          <cell r="J1421" t="str">
            <v/>
          </cell>
        </row>
        <row r="1422">
          <cell r="I1422" t="str">
            <v/>
          </cell>
          <cell r="J1422" t="str">
            <v/>
          </cell>
        </row>
        <row r="1423">
          <cell r="I1423" t="str">
            <v/>
          </cell>
          <cell r="J1423" t="str">
            <v/>
          </cell>
        </row>
        <row r="1424">
          <cell r="I1424" t="str">
            <v/>
          </cell>
          <cell r="J1424" t="str">
            <v/>
          </cell>
        </row>
        <row r="1425">
          <cell r="I1425" t="str">
            <v/>
          </cell>
          <cell r="J1425" t="str">
            <v/>
          </cell>
        </row>
        <row r="1426">
          <cell r="I1426" t="str">
            <v/>
          </cell>
          <cell r="J1426" t="str">
            <v/>
          </cell>
        </row>
        <row r="1427">
          <cell r="I1427" t="str">
            <v/>
          </cell>
          <cell r="J1427" t="str">
            <v/>
          </cell>
        </row>
        <row r="1428">
          <cell r="I1428" t="str">
            <v/>
          </cell>
          <cell r="J1428" t="str">
            <v/>
          </cell>
        </row>
        <row r="1429">
          <cell r="I1429" t="str">
            <v/>
          </cell>
          <cell r="J1429" t="str">
            <v/>
          </cell>
        </row>
        <row r="1430">
          <cell r="I1430" t="str">
            <v/>
          </cell>
          <cell r="J1430" t="str">
            <v/>
          </cell>
        </row>
        <row r="1431">
          <cell r="I1431" t="str">
            <v/>
          </cell>
          <cell r="J1431" t="str">
            <v/>
          </cell>
        </row>
        <row r="1432">
          <cell r="I1432" t="str">
            <v/>
          </cell>
          <cell r="J1432" t="str">
            <v/>
          </cell>
        </row>
        <row r="1433">
          <cell r="I1433" t="str">
            <v/>
          </cell>
          <cell r="J1433" t="str">
            <v/>
          </cell>
        </row>
        <row r="1434">
          <cell r="I1434" t="str">
            <v/>
          </cell>
          <cell r="J1434" t="str">
            <v/>
          </cell>
        </row>
        <row r="1435">
          <cell r="I1435" t="str">
            <v/>
          </cell>
          <cell r="J1435" t="str">
            <v/>
          </cell>
        </row>
        <row r="1436">
          <cell r="I1436" t="str">
            <v/>
          </cell>
          <cell r="J1436" t="str">
            <v/>
          </cell>
        </row>
        <row r="1437">
          <cell r="I1437" t="str">
            <v/>
          </cell>
          <cell r="J1437" t="str">
            <v/>
          </cell>
        </row>
        <row r="1438">
          <cell r="I1438" t="str">
            <v/>
          </cell>
          <cell r="J1438" t="str">
            <v/>
          </cell>
        </row>
        <row r="1439">
          <cell r="I1439" t="str">
            <v/>
          </cell>
          <cell r="J1439" t="str">
            <v/>
          </cell>
        </row>
        <row r="1440">
          <cell r="I1440" t="str">
            <v/>
          </cell>
          <cell r="J1440" t="str">
            <v/>
          </cell>
        </row>
        <row r="1441">
          <cell r="I1441" t="str">
            <v/>
          </cell>
          <cell r="J1441" t="str">
            <v/>
          </cell>
        </row>
        <row r="1442">
          <cell r="I1442" t="str">
            <v/>
          </cell>
          <cell r="J1442" t="str">
            <v/>
          </cell>
        </row>
        <row r="1443">
          <cell r="I1443" t="str">
            <v/>
          </cell>
          <cell r="J1443" t="str">
            <v/>
          </cell>
        </row>
        <row r="1444">
          <cell r="I1444" t="str">
            <v/>
          </cell>
          <cell r="J1444" t="str">
            <v/>
          </cell>
        </row>
        <row r="1445">
          <cell r="I1445" t="str">
            <v/>
          </cell>
          <cell r="J1445" t="str">
            <v/>
          </cell>
        </row>
        <row r="1446">
          <cell r="I1446" t="str">
            <v/>
          </cell>
          <cell r="J1446" t="str">
            <v/>
          </cell>
        </row>
        <row r="1447">
          <cell r="I1447" t="str">
            <v/>
          </cell>
          <cell r="J1447" t="str">
            <v/>
          </cell>
        </row>
        <row r="1448">
          <cell r="I1448" t="str">
            <v/>
          </cell>
          <cell r="J1448" t="str">
            <v/>
          </cell>
        </row>
        <row r="1449">
          <cell r="I1449" t="str">
            <v/>
          </cell>
          <cell r="J1449" t="str">
            <v/>
          </cell>
        </row>
        <row r="1450">
          <cell r="I1450" t="str">
            <v/>
          </cell>
          <cell r="J1450" t="str">
            <v/>
          </cell>
        </row>
        <row r="1451">
          <cell r="I1451" t="str">
            <v/>
          </cell>
          <cell r="J1451" t="str">
            <v/>
          </cell>
        </row>
        <row r="1452">
          <cell r="I1452" t="str">
            <v/>
          </cell>
          <cell r="J1452" t="str">
            <v/>
          </cell>
        </row>
        <row r="1453">
          <cell r="I1453" t="str">
            <v/>
          </cell>
          <cell r="J1453" t="str">
            <v/>
          </cell>
        </row>
        <row r="1454">
          <cell r="I1454" t="str">
            <v/>
          </cell>
          <cell r="J1454" t="str">
            <v/>
          </cell>
        </row>
        <row r="1455">
          <cell r="I1455" t="str">
            <v/>
          </cell>
          <cell r="J1455" t="str">
            <v/>
          </cell>
        </row>
        <row r="1456">
          <cell r="I1456" t="str">
            <v/>
          </cell>
          <cell r="J1456" t="str">
            <v/>
          </cell>
        </row>
        <row r="1457">
          <cell r="I1457" t="str">
            <v/>
          </cell>
          <cell r="J1457" t="str">
            <v/>
          </cell>
        </row>
        <row r="1458">
          <cell r="I1458" t="str">
            <v/>
          </cell>
          <cell r="J1458" t="str">
            <v/>
          </cell>
        </row>
        <row r="1459">
          <cell r="I1459" t="str">
            <v/>
          </cell>
          <cell r="J1459" t="str">
            <v/>
          </cell>
        </row>
        <row r="1460">
          <cell r="I1460" t="str">
            <v/>
          </cell>
          <cell r="J1460" t="str">
            <v/>
          </cell>
        </row>
        <row r="1461">
          <cell r="I1461" t="str">
            <v/>
          </cell>
          <cell r="J1461" t="str">
            <v/>
          </cell>
        </row>
        <row r="1462">
          <cell r="I1462" t="str">
            <v/>
          </cell>
          <cell r="J1462" t="str">
            <v/>
          </cell>
        </row>
        <row r="1463">
          <cell r="I1463" t="str">
            <v/>
          </cell>
          <cell r="J1463" t="str">
            <v/>
          </cell>
        </row>
        <row r="1464">
          <cell r="I1464" t="str">
            <v/>
          </cell>
          <cell r="J1464" t="str">
            <v/>
          </cell>
        </row>
        <row r="1465">
          <cell r="I1465" t="str">
            <v/>
          </cell>
          <cell r="J1465" t="str">
            <v/>
          </cell>
        </row>
        <row r="1466">
          <cell r="I1466" t="str">
            <v/>
          </cell>
          <cell r="J1466" t="str">
            <v/>
          </cell>
        </row>
        <row r="1467">
          <cell r="I1467" t="str">
            <v/>
          </cell>
          <cell r="J1467" t="str">
            <v/>
          </cell>
        </row>
        <row r="1468">
          <cell r="I1468" t="str">
            <v/>
          </cell>
          <cell r="J1468" t="str">
            <v/>
          </cell>
        </row>
        <row r="1469">
          <cell r="I1469" t="str">
            <v/>
          </cell>
          <cell r="J1469" t="str">
            <v/>
          </cell>
        </row>
        <row r="1470">
          <cell r="I1470" t="str">
            <v/>
          </cell>
          <cell r="J1470" t="str">
            <v/>
          </cell>
        </row>
        <row r="1471">
          <cell r="I1471" t="str">
            <v/>
          </cell>
          <cell r="J1471" t="str">
            <v/>
          </cell>
        </row>
        <row r="1472">
          <cell r="I1472" t="str">
            <v/>
          </cell>
          <cell r="J1472" t="str">
            <v/>
          </cell>
        </row>
        <row r="1473">
          <cell r="I1473" t="str">
            <v/>
          </cell>
          <cell r="J1473" t="str">
            <v/>
          </cell>
        </row>
        <row r="1474">
          <cell r="I1474" t="str">
            <v/>
          </cell>
          <cell r="J1474" t="str">
            <v/>
          </cell>
        </row>
        <row r="1475">
          <cell r="I1475" t="str">
            <v/>
          </cell>
          <cell r="J1475" t="str">
            <v/>
          </cell>
        </row>
        <row r="1476">
          <cell r="I1476" t="str">
            <v/>
          </cell>
          <cell r="J1476" t="str">
            <v/>
          </cell>
        </row>
        <row r="1477">
          <cell r="I1477" t="str">
            <v/>
          </cell>
          <cell r="J1477" t="str">
            <v/>
          </cell>
        </row>
        <row r="1478">
          <cell r="I1478" t="str">
            <v/>
          </cell>
          <cell r="J1478" t="str">
            <v/>
          </cell>
        </row>
        <row r="1479">
          <cell r="I1479" t="str">
            <v/>
          </cell>
          <cell r="J1479" t="str">
            <v/>
          </cell>
        </row>
        <row r="1480">
          <cell r="I1480" t="str">
            <v/>
          </cell>
          <cell r="J1480" t="str">
            <v/>
          </cell>
        </row>
        <row r="1481">
          <cell r="I1481" t="str">
            <v/>
          </cell>
          <cell r="J1481" t="str">
            <v/>
          </cell>
        </row>
        <row r="1482">
          <cell r="I1482" t="str">
            <v/>
          </cell>
          <cell r="J1482" t="str">
            <v/>
          </cell>
        </row>
        <row r="1483">
          <cell r="I1483" t="str">
            <v/>
          </cell>
          <cell r="J1483" t="str">
            <v/>
          </cell>
        </row>
        <row r="1484">
          <cell r="I1484" t="str">
            <v/>
          </cell>
          <cell r="J1484" t="str">
            <v/>
          </cell>
        </row>
        <row r="1485">
          <cell r="I1485" t="str">
            <v/>
          </cell>
          <cell r="J1485" t="str">
            <v/>
          </cell>
        </row>
        <row r="1486">
          <cell r="I1486" t="str">
            <v/>
          </cell>
          <cell r="J1486" t="str">
            <v/>
          </cell>
        </row>
        <row r="1487">
          <cell r="I1487" t="str">
            <v/>
          </cell>
          <cell r="J1487" t="str">
            <v/>
          </cell>
        </row>
        <row r="1488">
          <cell r="I1488" t="str">
            <v/>
          </cell>
          <cell r="J1488" t="str">
            <v/>
          </cell>
        </row>
        <row r="1489">
          <cell r="I1489" t="str">
            <v/>
          </cell>
          <cell r="J1489" t="str">
            <v/>
          </cell>
        </row>
        <row r="1490">
          <cell r="I1490" t="str">
            <v/>
          </cell>
          <cell r="J1490" t="str">
            <v/>
          </cell>
        </row>
        <row r="1491">
          <cell r="I1491" t="str">
            <v/>
          </cell>
          <cell r="J1491" t="str">
            <v/>
          </cell>
        </row>
        <row r="1492">
          <cell r="I1492" t="str">
            <v/>
          </cell>
          <cell r="J1492" t="str">
            <v/>
          </cell>
        </row>
        <row r="1493">
          <cell r="I1493" t="str">
            <v/>
          </cell>
          <cell r="J1493" t="str">
            <v/>
          </cell>
        </row>
        <row r="1494">
          <cell r="I1494" t="str">
            <v/>
          </cell>
          <cell r="J1494" t="str">
            <v/>
          </cell>
        </row>
        <row r="1495">
          <cell r="I1495" t="str">
            <v/>
          </cell>
          <cell r="J1495" t="str">
            <v/>
          </cell>
        </row>
        <row r="1496">
          <cell r="I1496" t="str">
            <v/>
          </cell>
          <cell r="J1496" t="str">
            <v/>
          </cell>
        </row>
        <row r="1497">
          <cell r="I1497" t="str">
            <v/>
          </cell>
          <cell r="J1497" t="str">
            <v/>
          </cell>
        </row>
        <row r="1498">
          <cell r="I1498" t="str">
            <v/>
          </cell>
          <cell r="J1498" t="str">
            <v/>
          </cell>
        </row>
        <row r="1499">
          <cell r="I1499" t="str">
            <v/>
          </cell>
          <cell r="J1499" t="str">
            <v/>
          </cell>
        </row>
        <row r="1500">
          <cell r="I1500" t="str">
            <v/>
          </cell>
          <cell r="J1500" t="str">
            <v/>
          </cell>
        </row>
        <row r="1501">
          <cell r="I1501" t="str">
            <v/>
          </cell>
          <cell r="J1501" t="str">
            <v/>
          </cell>
        </row>
        <row r="1502">
          <cell r="I1502" t="str">
            <v/>
          </cell>
          <cell r="J1502" t="str">
            <v/>
          </cell>
        </row>
        <row r="1503">
          <cell r="I1503" t="str">
            <v/>
          </cell>
          <cell r="J1503" t="str">
            <v/>
          </cell>
        </row>
        <row r="1504">
          <cell r="I1504" t="str">
            <v/>
          </cell>
          <cell r="J1504" t="str">
            <v/>
          </cell>
        </row>
        <row r="1505">
          <cell r="I1505" t="str">
            <v/>
          </cell>
          <cell r="J1505" t="str">
            <v/>
          </cell>
        </row>
        <row r="1506">
          <cell r="I1506" t="str">
            <v/>
          </cell>
          <cell r="J1506" t="str">
            <v/>
          </cell>
        </row>
        <row r="1507">
          <cell r="I1507" t="str">
            <v/>
          </cell>
          <cell r="J1507" t="str">
            <v/>
          </cell>
        </row>
        <row r="1508">
          <cell r="I1508" t="str">
            <v/>
          </cell>
          <cell r="J1508" t="str">
            <v/>
          </cell>
        </row>
        <row r="1509">
          <cell r="I1509" t="str">
            <v/>
          </cell>
          <cell r="J1509" t="str">
            <v/>
          </cell>
        </row>
        <row r="1510">
          <cell r="I1510" t="str">
            <v/>
          </cell>
          <cell r="J1510" t="str">
            <v/>
          </cell>
        </row>
        <row r="1511">
          <cell r="I1511" t="str">
            <v/>
          </cell>
          <cell r="J1511" t="str">
            <v/>
          </cell>
        </row>
        <row r="1512">
          <cell r="I1512" t="str">
            <v/>
          </cell>
          <cell r="J1512" t="str">
            <v/>
          </cell>
        </row>
        <row r="1513">
          <cell r="I1513" t="str">
            <v/>
          </cell>
          <cell r="J1513" t="str">
            <v/>
          </cell>
        </row>
        <row r="1514">
          <cell r="I1514" t="str">
            <v/>
          </cell>
          <cell r="J1514" t="str">
            <v/>
          </cell>
        </row>
        <row r="1515">
          <cell r="I1515" t="str">
            <v/>
          </cell>
          <cell r="J1515" t="str">
            <v/>
          </cell>
        </row>
        <row r="1516">
          <cell r="I1516" t="str">
            <v/>
          </cell>
          <cell r="J1516" t="str">
            <v/>
          </cell>
        </row>
        <row r="1517">
          <cell r="I1517" t="str">
            <v/>
          </cell>
          <cell r="J1517" t="str">
            <v/>
          </cell>
        </row>
        <row r="1518">
          <cell r="I1518" t="str">
            <v/>
          </cell>
          <cell r="J1518" t="str">
            <v/>
          </cell>
        </row>
        <row r="1519">
          <cell r="I1519" t="str">
            <v/>
          </cell>
          <cell r="J1519" t="str">
            <v/>
          </cell>
        </row>
        <row r="1520">
          <cell r="I1520" t="str">
            <v/>
          </cell>
          <cell r="J1520" t="str">
            <v/>
          </cell>
        </row>
        <row r="1521">
          <cell r="I1521" t="str">
            <v/>
          </cell>
          <cell r="J1521" t="str">
            <v/>
          </cell>
        </row>
        <row r="1522">
          <cell r="I1522" t="str">
            <v/>
          </cell>
          <cell r="J1522" t="str">
            <v/>
          </cell>
        </row>
        <row r="1523">
          <cell r="I1523" t="str">
            <v/>
          </cell>
          <cell r="J1523" t="str">
            <v/>
          </cell>
        </row>
        <row r="1524">
          <cell r="I1524" t="str">
            <v/>
          </cell>
          <cell r="J1524" t="str">
            <v/>
          </cell>
        </row>
        <row r="1525">
          <cell r="I1525" t="str">
            <v/>
          </cell>
          <cell r="J1525" t="str">
            <v/>
          </cell>
        </row>
        <row r="1526">
          <cell r="I1526" t="str">
            <v/>
          </cell>
          <cell r="J1526" t="str">
            <v/>
          </cell>
        </row>
        <row r="1527">
          <cell r="I1527" t="str">
            <v/>
          </cell>
          <cell r="J1527" t="str">
            <v/>
          </cell>
        </row>
        <row r="1528">
          <cell r="I1528" t="str">
            <v/>
          </cell>
          <cell r="J1528" t="str">
            <v/>
          </cell>
        </row>
        <row r="1529">
          <cell r="I1529" t="str">
            <v/>
          </cell>
          <cell r="J1529" t="str">
            <v/>
          </cell>
        </row>
        <row r="1530">
          <cell r="I1530" t="str">
            <v/>
          </cell>
          <cell r="J1530" t="str">
            <v/>
          </cell>
        </row>
        <row r="1531">
          <cell r="I1531" t="str">
            <v/>
          </cell>
          <cell r="J1531" t="str">
            <v/>
          </cell>
        </row>
        <row r="1532">
          <cell r="I1532" t="str">
            <v/>
          </cell>
          <cell r="J1532" t="str">
            <v/>
          </cell>
        </row>
        <row r="1533">
          <cell r="I1533" t="str">
            <v/>
          </cell>
          <cell r="J1533" t="str">
            <v/>
          </cell>
        </row>
        <row r="1534">
          <cell r="I1534" t="str">
            <v/>
          </cell>
          <cell r="J1534" t="str">
            <v/>
          </cell>
        </row>
        <row r="1535">
          <cell r="I1535" t="str">
            <v/>
          </cell>
          <cell r="J1535" t="str">
            <v/>
          </cell>
        </row>
        <row r="1536">
          <cell r="I1536" t="str">
            <v/>
          </cell>
          <cell r="J1536" t="str">
            <v/>
          </cell>
        </row>
        <row r="1537">
          <cell r="I1537" t="str">
            <v/>
          </cell>
          <cell r="J1537" t="str">
            <v/>
          </cell>
        </row>
        <row r="1538">
          <cell r="I1538" t="str">
            <v/>
          </cell>
          <cell r="J1538" t="str">
            <v/>
          </cell>
        </row>
        <row r="1539">
          <cell r="I1539" t="str">
            <v/>
          </cell>
          <cell r="J1539" t="str">
            <v/>
          </cell>
        </row>
        <row r="1540">
          <cell r="I1540" t="str">
            <v/>
          </cell>
          <cell r="J1540" t="str">
            <v/>
          </cell>
        </row>
        <row r="1541">
          <cell r="I1541" t="str">
            <v/>
          </cell>
          <cell r="J1541" t="str">
            <v/>
          </cell>
        </row>
        <row r="1542">
          <cell r="I1542" t="str">
            <v/>
          </cell>
          <cell r="J1542" t="str">
            <v/>
          </cell>
        </row>
        <row r="1543">
          <cell r="I1543" t="str">
            <v/>
          </cell>
          <cell r="J1543" t="str">
            <v/>
          </cell>
        </row>
        <row r="1544">
          <cell r="I1544" t="str">
            <v/>
          </cell>
          <cell r="J1544" t="str">
            <v/>
          </cell>
        </row>
        <row r="1545">
          <cell r="I1545" t="str">
            <v/>
          </cell>
          <cell r="J1545" t="str">
            <v/>
          </cell>
        </row>
        <row r="1546">
          <cell r="I1546" t="str">
            <v/>
          </cell>
          <cell r="J1546" t="str">
            <v/>
          </cell>
        </row>
        <row r="1547">
          <cell r="I1547" t="str">
            <v/>
          </cell>
          <cell r="J1547" t="str">
            <v/>
          </cell>
        </row>
        <row r="1548">
          <cell r="I1548" t="str">
            <v/>
          </cell>
          <cell r="J1548" t="str">
            <v/>
          </cell>
        </row>
        <row r="1549">
          <cell r="I1549" t="str">
            <v/>
          </cell>
          <cell r="J1549" t="str">
            <v/>
          </cell>
        </row>
        <row r="1550">
          <cell r="I1550" t="str">
            <v/>
          </cell>
          <cell r="J1550" t="str">
            <v/>
          </cell>
        </row>
        <row r="1551">
          <cell r="I1551" t="str">
            <v/>
          </cell>
          <cell r="J1551" t="str">
            <v/>
          </cell>
        </row>
        <row r="1552">
          <cell r="I1552" t="str">
            <v/>
          </cell>
          <cell r="J1552" t="str">
            <v/>
          </cell>
        </row>
        <row r="1553">
          <cell r="I1553" t="str">
            <v/>
          </cell>
          <cell r="J1553" t="str">
            <v/>
          </cell>
        </row>
        <row r="1554">
          <cell r="I1554" t="str">
            <v/>
          </cell>
          <cell r="J1554" t="str">
            <v/>
          </cell>
        </row>
        <row r="1555">
          <cell r="I1555" t="str">
            <v/>
          </cell>
          <cell r="J1555" t="str">
            <v/>
          </cell>
        </row>
        <row r="1556">
          <cell r="I1556" t="str">
            <v/>
          </cell>
          <cell r="J1556" t="str">
            <v/>
          </cell>
        </row>
        <row r="1557">
          <cell r="I1557" t="str">
            <v/>
          </cell>
          <cell r="J1557" t="str">
            <v/>
          </cell>
        </row>
        <row r="1558">
          <cell r="I1558" t="str">
            <v/>
          </cell>
          <cell r="J1558" t="str">
            <v/>
          </cell>
        </row>
        <row r="1559">
          <cell r="I1559" t="str">
            <v/>
          </cell>
          <cell r="J1559" t="str">
            <v/>
          </cell>
        </row>
        <row r="1560">
          <cell r="I1560" t="str">
            <v/>
          </cell>
          <cell r="J1560" t="str">
            <v/>
          </cell>
        </row>
        <row r="1561">
          <cell r="I1561" t="str">
            <v/>
          </cell>
          <cell r="J1561" t="str">
            <v/>
          </cell>
        </row>
        <row r="1562">
          <cell r="I1562" t="str">
            <v/>
          </cell>
          <cell r="J1562" t="str">
            <v/>
          </cell>
        </row>
        <row r="1563">
          <cell r="I1563" t="str">
            <v/>
          </cell>
          <cell r="J1563" t="str">
            <v/>
          </cell>
        </row>
        <row r="1564">
          <cell r="I1564" t="str">
            <v/>
          </cell>
          <cell r="J1564" t="str">
            <v/>
          </cell>
        </row>
        <row r="1565">
          <cell r="I1565" t="str">
            <v/>
          </cell>
          <cell r="J1565" t="str">
            <v/>
          </cell>
        </row>
        <row r="1566">
          <cell r="I1566" t="str">
            <v/>
          </cell>
          <cell r="J1566" t="str">
            <v/>
          </cell>
        </row>
        <row r="1567">
          <cell r="I1567" t="str">
            <v/>
          </cell>
          <cell r="J1567" t="str">
            <v/>
          </cell>
        </row>
        <row r="1568">
          <cell r="I1568" t="str">
            <v/>
          </cell>
          <cell r="J1568" t="str">
            <v/>
          </cell>
        </row>
        <row r="1569">
          <cell r="I1569" t="str">
            <v/>
          </cell>
          <cell r="J1569" t="str">
            <v/>
          </cell>
        </row>
        <row r="1570">
          <cell r="I1570" t="str">
            <v/>
          </cell>
          <cell r="J1570" t="str">
            <v/>
          </cell>
        </row>
        <row r="1571">
          <cell r="I1571" t="str">
            <v/>
          </cell>
          <cell r="J1571" t="str">
            <v/>
          </cell>
        </row>
        <row r="1572">
          <cell r="I1572" t="str">
            <v/>
          </cell>
          <cell r="J1572" t="str">
            <v/>
          </cell>
        </row>
        <row r="1573">
          <cell r="I1573" t="str">
            <v/>
          </cell>
          <cell r="J1573" t="str">
            <v/>
          </cell>
        </row>
        <row r="1574">
          <cell r="I1574" t="str">
            <v/>
          </cell>
          <cell r="J1574" t="str">
            <v/>
          </cell>
        </row>
        <row r="1575">
          <cell r="I1575" t="str">
            <v/>
          </cell>
          <cell r="J1575" t="str">
            <v/>
          </cell>
        </row>
        <row r="1576">
          <cell r="I1576" t="str">
            <v/>
          </cell>
          <cell r="J1576" t="str">
            <v/>
          </cell>
        </row>
        <row r="1577">
          <cell r="I1577" t="str">
            <v/>
          </cell>
          <cell r="J1577" t="str">
            <v/>
          </cell>
        </row>
        <row r="1578">
          <cell r="I1578" t="str">
            <v/>
          </cell>
          <cell r="J1578" t="str">
            <v/>
          </cell>
        </row>
        <row r="1579">
          <cell r="I1579" t="str">
            <v/>
          </cell>
          <cell r="J1579" t="str">
            <v/>
          </cell>
        </row>
        <row r="1580">
          <cell r="I1580" t="str">
            <v/>
          </cell>
          <cell r="J1580" t="str">
            <v/>
          </cell>
        </row>
        <row r="1581">
          <cell r="I1581" t="str">
            <v/>
          </cell>
          <cell r="J1581" t="str">
            <v/>
          </cell>
        </row>
        <row r="1582">
          <cell r="I1582" t="str">
            <v/>
          </cell>
          <cell r="J1582" t="str">
            <v/>
          </cell>
        </row>
        <row r="1583">
          <cell r="I1583" t="str">
            <v/>
          </cell>
          <cell r="J1583" t="str">
            <v/>
          </cell>
        </row>
        <row r="1584">
          <cell r="I1584" t="str">
            <v/>
          </cell>
          <cell r="J1584" t="str">
            <v/>
          </cell>
        </row>
        <row r="1585">
          <cell r="I1585" t="str">
            <v/>
          </cell>
          <cell r="J1585" t="str">
            <v/>
          </cell>
        </row>
        <row r="1586">
          <cell r="I1586" t="str">
            <v/>
          </cell>
          <cell r="J1586" t="str">
            <v/>
          </cell>
        </row>
        <row r="1587">
          <cell r="I1587" t="str">
            <v/>
          </cell>
          <cell r="J1587" t="str">
            <v/>
          </cell>
        </row>
        <row r="1588">
          <cell r="I1588" t="str">
            <v/>
          </cell>
          <cell r="J1588" t="str">
            <v/>
          </cell>
        </row>
        <row r="1589">
          <cell r="I1589" t="str">
            <v/>
          </cell>
          <cell r="J1589" t="str">
            <v/>
          </cell>
        </row>
        <row r="1590">
          <cell r="I1590" t="str">
            <v/>
          </cell>
          <cell r="J1590" t="str">
            <v/>
          </cell>
        </row>
        <row r="1591">
          <cell r="I1591" t="str">
            <v/>
          </cell>
          <cell r="J1591" t="str">
            <v/>
          </cell>
        </row>
        <row r="1592">
          <cell r="I1592" t="str">
            <v/>
          </cell>
          <cell r="J1592" t="str">
            <v/>
          </cell>
        </row>
        <row r="1593">
          <cell r="I1593" t="str">
            <v/>
          </cell>
          <cell r="J1593" t="str">
            <v/>
          </cell>
        </row>
        <row r="1594">
          <cell r="I1594" t="str">
            <v/>
          </cell>
          <cell r="J1594" t="str">
            <v/>
          </cell>
        </row>
        <row r="1595">
          <cell r="I1595" t="str">
            <v/>
          </cell>
          <cell r="J1595" t="str">
            <v/>
          </cell>
        </row>
        <row r="1596">
          <cell r="I1596" t="str">
            <v/>
          </cell>
          <cell r="J1596" t="str">
            <v/>
          </cell>
        </row>
        <row r="1597">
          <cell r="I1597" t="str">
            <v/>
          </cell>
          <cell r="J1597" t="str">
            <v/>
          </cell>
        </row>
        <row r="1598">
          <cell r="I1598" t="str">
            <v/>
          </cell>
          <cell r="J1598" t="str">
            <v/>
          </cell>
        </row>
        <row r="1599">
          <cell r="I1599" t="str">
            <v/>
          </cell>
          <cell r="J1599" t="str">
            <v/>
          </cell>
        </row>
        <row r="1600">
          <cell r="I1600" t="str">
            <v/>
          </cell>
          <cell r="J1600" t="str">
            <v/>
          </cell>
        </row>
        <row r="1601">
          <cell r="I1601" t="str">
            <v/>
          </cell>
          <cell r="J1601" t="str">
            <v/>
          </cell>
        </row>
        <row r="1602">
          <cell r="I1602" t="str">
            <v/>
          </cell>
          <cell r="J1602" t="str">
            <v/>
          </cell>
        </row>
        <row r="1603">
          <cell r="I1603" t="str">
            <v/>
          </cell>
          <cell r="J1603" t="str">
            <v/>
          </cell>
        </row>
        <row r="1604">
          <cell r="I1604" t="str">
            <v/>
          </cell>
          <cell r="J1604" t="str">
            <v/>
          </cell>
        </row>
        <row r="1605">
          <cell r="I1605" t="str">
            <v/>
          </cell>
          <cell r="J1605" t="str">
            <v/>
          </cell>
        </row>
        <row r="1606">
          <cell r="I1606" t="str">
            <v/>
          </cell>
          <cell r="J1606" t="str">
            <v/>
          </cell>
        </row>
        <row r="1607">
          <cell r="I1607" t="str">
            <v/>
          </cell>
          <cell r="J1607" t="str">
            <v/>
          </cell>
        </row>
        <row r="1608">
          <cell r="I1608" t="str">
            <v/>
          </cell>
          <cell r="J1608" t="str">
            <v/>
          </cell>
        </row>
        <row r="1609">
          <cell r="I1609" t="str">
            <v/>
          </cell>
          <cell r="J1609" t="str">
            <v/>
          </cell>
        </row>
        <row r="1610">
          <cell r="I1610" t="str">
            <v/>
          </cell>
          <cell r="J1610" t="str">
            <v/>
          </cell>
        </row>
        <row r="1611">
          <cell r="I1611" t="str">
            <v/>
          </cell>
          <cell r="J1611" t="str">
            <v/>
          </cell>
        </row>
        <row r="1612">
          <cell r="I1612" t="str">
            <v/>
          </cell>
          <cell r="J1612" t="str">
            <v/>
          </cell>
        </row>
        <row r="1613">
          <cell r="I1613" t="str">
            <v/>
          </cell>
          <cell r="J1613" t="str">
            <v/>
          </cell>
        </row>
        <row r="1614">
          <cell r="I1614" t="str">
            <v/>
          </cell>
          <cell r="J1614" t="str">
            <v/>
          </cell>
        </row>
        <row r="1615">
          <cell r="I1615" t="str">
            <v/>
          </cell>
          <cell r="J1615" t="str">
            <v/>
          </cell>
        </row>
        <row r="1616">
          <cell r="I1616" t="str">
            <v/>
          </cell>
          <cell r="J1616" t="str">
            <v/>
          </cell>
        </row>
        <row r="1617">
          <cell r="I1617" t="str">
            <v/>
          </cell>
          <cell r="J1617" t="str">
            <v/>
          </cell>
        </row>
        <row r="1618">
          <cell r="I1618" t="str">
            <v/>
          </cell>
          <cell r="J1618" t="str">
            <v/>
          </cell>
        </row>
        <row r="1619">
          <cell r="I1619" t="str">
            <v/>
          </cell>
          <cell r="J1619" t="str">
            <v/>
          </cell>
        </row>
        <row r="1620">
          <cell r="I1620" t="str">
            <v/>
          </cell>
          <cell r="J1620" t="str">
            <v/>
          </cell>
        </row>
        <row r="1621">
          <cell r="I1621" t="str">
            <v/>
          </cell>
          <cell r="J1621" t="str">
            <v/>
          </cell>
        </row>
        <row r="1622">
          <cell r="I1622" t="str">
            <v/>
          </cell>
          <cell r="J1622" t="str">
            <v/>
          </cell>
        </row>
        <row r="1623">
          <cell r="I1623" t="str">
            <v/>
          </cell>
          <cell r="J1623" t="str">
            <v/>
          </cell>
        </row>
        <row r="1624">
          <cell r="I1624" t="str">
            <v/>
          </cell>
          <cell r="J1624" t="str">
            <v/>
          </cell>
        </row>
        <row r="1625">
          <cell r="I1625" t="str">
            <v/>
          </cell>
          <cell r="J1625" t="str">
            <v/>
          </cell>
        </row>
        <row r="1626">
          <cell r="I1626" t="str">
            <v/>
          </cell>
          <cell r="J1626" t="str">
            <v/>
          </cell>
        </row>
        <row r="1627">
          <cell r="I1627" t="str">
            <v/>
          </cell>
          <cell r="J1627" t="str">
            <v/>
          </cell>
        </row>
        <row r="1628">
          <cell r="I1628" t="str">
            <v/>
          </cell>
          <cell r="J1628" t="str">
            <v/>
          </cell>
        </row>
        <row r="1629">
          <cell r="I1629" t="str">
            <v/>
          </cell>
          <cell r="J1629" t="str">
            <v/>
          </cell>
        </row>
        <row r="1630">
          <cell r="I1630" t="str">
            <v/>
          </cell>
          <cell r="J1630" t="str">
            <v/>
          </cell>
        </row>
        <row r="1631">
          <cell r="I1631" t="str">
            <v/>
          </cell>
          <cell r="J1631" t="str">
            <v/>
          </cell>
        </row>
        <row r="1632">
          <cell r="I1632" t="str">
            <v/>
          </cell>
          <cell r="J1632" t="str">
            <v/>
          </cell>
        </row>
        <row r="1633">
          <cell r="I1633" t="str">
            <v/>
          </cell>
          <cell r="J1633" t="str">
            <v/>
          </cell>
        </row>
        <row r="1634">
          <cell r="I1634" t="str">
            <v/>
          </cell>
          <cell r="J1634" t="str">
            <v/>
          </cell>
        </row>
        <row r="1635">
          <cell r="I1635" t="str">
            <v/>
          </cell>
          <cell r="J1635" t="str">
            <v/>
          </cell>
        </row>
        <row r="1636">
          <cell r="I1636" t="str">
            <v/>
          </cell>
          <cell r="J1636" t="str">
            <v/>
          </cell>
        </row>
        <row r="1637">
          <cell r="I1637" t="str">
            <v/>
          </cell>
          <cell r="J1637" t="str">
            <v/>
          </cell>
        </row>
        <row r="1638">
          <cell r="I1638" t="str">
            <v/>
          </cell>
          <cell r="J1638" t="str">
            <v/>
          </cell>
        </row>
        <row r="1639">
          <cell r="I1639" t="str">
            <v/>
          </cell>
          <cell r="J1639" t="str">
            <v/>
          </cell>
        </row>
        <row r="1640">
          <cell r="I1640" t="str">
            <v/>
          </cell>
          <cell r="J1640" t="str">
            <v/>
          </cell>
        </row>
        <row r="1641">
          <cell r="I1641" t="str">
            <v/>
          </cell>
          <cell r="J1641" t="str">
            <v/>
          </cell>
        </row>
        <row r="1642">
          <cell r="I1642" t="str">
            <v/>
          </cell>
          <cell r="J1642" t="str">
            <v/>
          </cell>
        </row>
        <row r="1643">
          <cell r="I1643" t="str">
            <v/>
          </cell>
          <cell r="J1643" t="str">
            <v/>
          </cell>
        </row>
        <row r="1644">
          <cell r="I1644" t="str">
            <v/>
          </cell>
          <cell r="J1644" t="str">
            <v/>
          </cell>
        </row>
        <row r="1645">
          <cell r="I1645" t="str">
            <v/>
          </cell>
          <cell r="J1645" t="str">
            <v/>
          </cell>
        </row>
        <row r="1646">
          <cell r="I1646" t="str">
            <v/>
          </cell>
          <cell r="J1646" t="str">
            <v/>
          </cell>
        </row>
        <row r="1647">
          <cell r="I1647" t="str">
            <v/>
          </cell>
          <cell r="J1647" t="str">
            <v/>
          </cell>
        </row>
        <row r="1648">
          <cell r="I1648" t="str">
            <v/>
          </cell>
          <cell r="J1648" t="str">
            <v/>
          </cell>
        </row>
        <row r="1649">
          <cell r="I1649" t="str">
            <v/>
          </cell>
          <cell r="J1649" t="str">
            <v/>
          </cell>
        </row>
        <row r="1650">
          <cell r="I1650" t="str">
            <v/>
          </cell>
          <cell r="J1650" t="str">
            <v/>
          </cell>
        </row>
        <row r="1651">
          <cell r="I1651" t="str">
            <v/>
          </cell>
          <cell r="J1651" t="str">
            <v/>
          </cell>
        </row>
        <row r="1652">
          <cell r="I1652" t="str">
            <v/>
          </cell>
          <cell r="J1652" t="str">
            <v/>
          </cell>
        </row>
        <row r="1653">
          <cell r="I1653" t="str">
            <v/>
          </cell>
          <cell r="J1653" t="str">
            <v/>
          </cell>
        </row>
        <row r="1654">
          <cell r="I1654" t="str">
            <v/>
          </cell>
          <cell r="J1654" t="str">
            <v/>
          </cell>
        </row>
        <row r="1655">
          <cell r="I1655" t="str">
            <v/>
          </cell>
          <cell r="J1655" t="str">
            <v/>
          </cell>
        </row>
        <row r="1656">
          <cell r="I1656" t="str">
            <v/>
          </cell>
          <cell r="J1656" t="str">
            <v/>
          </cell>
        </row>
        <row r="1657">
          <cell r="I1657" t="str">
            <v/>
          </cell>
          <cell r="J1657" t="str">
            <v/>
          </cell>
        </row>
        <row r="1658">
          <cell r="I1658" t="str">
            <v/>
          </cell>
          <cell r="J1658" t="str">
            <v/>
          </cell>
        </row>
        <row r="1659">
          <cell r="I1659" t="str">
            <v/>
          </cell>
          <cell r="J1659" t="str">
            <v/>
          </cell>
        </row>
        <row r="1660">
          <cell r="I1660" t="str">
            <v/>
          </cell>
          <cell r="J1660" t="str">
            <v/>
          </cell>
        </row>
        <row r="1661">
          <cell r="I1661" t="str">
            <v/>
          </cell>
          <cell r="J1661" t="str">
            <v/>
          </cell>
        </row>
        <row r="1662">
          <cell r="I1662" t="str">
            <v/>
          </cell>
          <cell r="J1662" t="str">
            <v/>
          </cell>
        </row>
        <row r="1663">
          <cell r="I1663" t="str">
            <v/>
          </cell>
          <cell r="J1663" t="str">
            <v/>
          </cell>
        </row>
        <row r="1664">
          <cell r="I1664" t="str">
            <v/>
          </cell>
          <cell r="J1664" t="str">
            <v/>
          </cell>
        </row>
        <row r="1665">
          <cell r="I1665" t="str">
            <v/>
          </cell>
          <cell r="J1665" t="str">
            <v/>
          </cell>
        </row>
        <row r="1666">
          <cell r="I1666" t="str">
            <v/>
          </cell>
          <cell r="J1666" t="str">
            <v/>
          </cell>
        </row>
        <row r="1667">
          <cell r="I1667" t="str">
            <v/>
          </cell>
          <cell r="J1667" t="str">
            <v/>
          </cell>
        </row>
        <row r="1668">
          <cell r="I1668" t="str">
            <v/>
          </cell>
          <cell r="J1668" t="str">
            <v/>
          </cell>
        </row>
        <row r="1669">
          <cell r="I1669" t="str">
            <v/>
          </cell>
          <cell r="J1669" t="str">
            <v/>
          </cell>
        </row>
        <row r="1670">
          <cell r="I1670" t="str">
            <v/>
          </cell>
          <cell r="J1670" t="str">
            <v/>
          </cell>
        </row>
        <row r="1671">
          <cell r="I1671" t="str">
            <v/>
          </cell>
          <cell r="J1671" t="str">
            <v/>
          </cell>
        </row>
        <row r="1672">
          <cell r="I1672" t="str">
            <v/>
          </cell>
          <cell r="J1672" t="str">
            <v/>
          </cell>
        </row>
        <row r="1673">
          <cell r="I1673" t="str">
            <v/>
          </cell>
          <cell r="J1673" t="str">
            <v/>
          </cell>
        </row>
        <row r="1674">
          <cell r="I1674" t="str">
            <v/>
          </cell>
          <cell r="J1674" t="str">
            <v/>
          </cell>
        </row>
        <row r="1675">
          <cell r="I1675" t="str">
            <v/>
          </cell>
          <cell r="J1675" t="str">
            <v/>
          </cell>
        </row>
        <row r="1676">
          <cell r="I1676" t="str">
            <v/>
          </cell>
          <cell r="J1676" t="str">
            <v/>
          </cell>
        </row>
        <row r="1677">
          <cell r="I1677" t="str">
            <v/>
          </cell>
          <cell r="J1677" t="str">
            <v/>
          </cell>
        </row>
        <row r="1678">
          <cell r="I1678" t="str">
            <v/>
          </cell>
          <cell r="J1678" t="str">
            <v/>
          </cell>
        </row>
        <row r="1679">
          <cell r="I1679" t="str">
            <v/>
          </cell>
          <cell r="J1679" t="str">
            <v/>
          </cell>
        </row>
        <row r="1680">
          <cell r="I1680" t="str">
            <v/>
          </cell>
          <cell r="J1680" t="str">
            <v/>
          </cell>
        </row>
        <row r="1681">
          <cell r="I1681" t="str">
            <v/>
          </cell>
          <cell r="J1681" t="str">
            <v/>
          </cell>
        </row>
        <row r="1682">
          <cell r="I1682" t="str">
            <v/>
          </cell>
          <cell r="J1682" t="str">
            <v/>
          </cell>
        </row>
        <row r="1683">
          <cell r="I1683" t="str">
            <v/>
          </cell>
          <cell r="J1683" t="str">
            <v/>
          </cell>
        </row>
        <row r="1684">
          <cell r="I1684" t="str">
            <v/>
          </cell>
          <cell r="J1684" t="str">
            <v/>
          </cell>
        </row>
        <row r="1685">
          <cell r="I1685" t="str">
            <v/>
          </cell>
          <cell r="J1685" t="str">
            <v/>
          </cell>
        </row>
        <row r="1686">
          <cell r="I1686" t="str">
            <v/>
          </cell>
          <cell r="J1686" t="str">
            <v/>
          </cell>
        </row>
        <row r="1687">
          <cell r="I1687" t="str">
            <v/>
          </cell>
          <cell r="J1687" t="str">
            <v/>
          </cell>
        </row>
        <row r="1688">
          <cell r="I1688" t="str">
            <v/>
          </cell>
          <cell r="J1688" t="str">
            <v/>
          </cell>
        </row>
        <row r="1689">
          <cell r="I1689" t="str">
            <v/>
          </cell>
          <cell r="J1689" t="str">
            <v/>
          </cell>
        </row>
        <row r="1690">
          <cell r="I1690" t="str">
            <v/>
          </cell>
          <cell r="J1690" t="str">
            <v/>
          </cell>
        </row>
        <row r="1691">
          <cell r="I1691" t="str">
            <v/>
          </cell>
          <cell r="J1691" t="str">
            <v/>
          </cell>
        </row>
        <row r="1692">
          <cell r="I1692" t="str">
            <v/>
          </cell>
          <cell r="J1692" t="str">
            <v/>
          </cell>
        </row>
        <row r="1693">
          <cell r="I1693" t="str">
            <v/>
          </cell>
          <cell r="J1693" t="str">
            <v/>
          </cell>
        </row>
        <row r="1694">
          <cell r="I1694" t="str">
            <v/>
          </cell>
          <cell r="J1694" t="str">
            <v/>
          </cell>
        </row>
        <row r="1695">
          <cell r="I1695" t="str">
            <v/>
          </cell>
          <cell r="J1695" t="str">
            <v/>
          </cell>
        </row>
        <row r="1696">
          <cell r="I1696" t="str">
            <v/>
          </cell>
          <cell r="J1696" t="str">
            <v/>
          </cell>
        </row>
        <row r="1697">
          <cell r="I1697" t="str">
            <v/>
          </cell>
          <cell r="J1697" t="str">
            <v/>
          </cell>
        </row>
        <row r="1698">
          <cell r="I1698" t="str">
            <v/>
          </cell>
          <cell r="J1698" t="str">
            <v/>
          </cell>
        </row>
        <row r="1699">
          <cell r="I1699" t="str">
            <v/>
          </cell>
          <cell r="J1699" t="str">
            <v/>
          </cell>
        </row>
        <row r="1700">
          <cell r="I1700" t="str">
            <v/>
          </cell>
          <cell r="J1700" t="str">
            <v/>
          </cell>
        </row>
        <row r="1701">
          <cell r="I1701" t="str">
            <v/>
          </cell>
          <cell r="J1701" t="str">
            <v/>
          </cell>
        </row>
        <row r="1702">
          <cell r="I1702" t="str">
            <v/>
          </cell>
          <cell r="J1702" t="str">
            <v/>
          </cell>
        </row>
        <row r="1703">
          <cell r="I1703" t="str">
            <v/>
          </cell>
          <cell r="J1703" t="str">
            <v/>
          </cell>
        </row>
        <row r="1704">
          <cell r="I1704" t="str">
            <v/>
          </cell>
          <cell r="J1704" t="str">
            <v/>
          </cell>
        </row>
        <row r="1705">
          <cell r="I1705" t="str">
            <v/>
          </cell>
          <cell r="J1705" t="str">
            <v/>
          </cell>
        </row>
        <row r="1706">
          <cell r="I1706" t="str">
            <v/>
          </cell>
          <cell r="J1706" t="str">
            <v/>
          </cell>
        </row>
        <row r="1707">
          <cell r="I1707" t="str">
            <v/>
          </cell>
          <cell r="J1707" t="str">
            <v/>
          </cell>
        </row>
        <row r="1708">
          <cell r="I1708" t="str">
            <v/>
          </cell>
          <cell r="J1708" t="str">
            <v/>
          </cell>
        </row>
        <row r="1709">
          <cell r="I1709" t="str">
            <v/>
          </cell>
          <cell r="J1709" t="str">
            <v/>
          </cell>
        </row>
        <row r="1710">
          <cell r="I1710" t="str">
            <v/>
          </cell>
          <cell r="J1710" t="str">
            <v/>
          </cell>
        </row>
        <row r="1711">
          <cell r="I1711" t="str">
            <v/>
          </cell>
          <cell r="J1711" t="str">
            <v/>
          </cell>
        </row>
        <row r="1712">
          <cell r="I1712" t="str">
            <v/>
          </cell>
          <cell r="J1712" t="str">
            <v/>
          </cell>
        </row>
        <row r="1713">
          <cell r="I1713" t="str">
            <v/>
          </cell>
          <cell r="J1713" t="str">
            <v/>
          </cell>
        </row>
        <row r="1714">
          <cell r="I1714" t="str">
            <v/>
          </cell>
          <cell r="J1714" t="str">
            <v/>
          </cell>
        </row>
        <row r="1715">
          <cell r="I1715" t="str">
            <v/>
          </cell>
          <cell r="J1715" t="str">
            <v/>
          </cell>
        </row>
        <row r="1716">
          <cell r="I1716" t="str">
            <v/>
          </cell>
          <cell r="J1716" t="str">
            <v/>
          </cell>
        </row>
        <row r="1717">
          <cell r="I1717" t="str">
            <v/>
          </cell>
          <cell r="J1717" t="str">
            <v/>
          </cell>
        </row>
        <row r="1718">
          <cell r="I1718" t="str">
            <v/>
          </cell>
          <cell r="J1718" t="str">
            <v/>
          </cell>
        </row>
        <row r="1719">
          <cell r="I1719" t="str">
            <v/>
          </cell>
          <cell r="J1719" t="str">
            <v/>
          </cell>
        </row>
        <row r="1720">
          <cell r="I1720" t="str">
            <v/>
          </cell>
          <cell r="J1720" t="str">
            <v/>
          </cell>
        </row>
        <row r="1721">
          <cell r="I1721" t="str">
            <v/>
          </cell>
          <cell r="J1721" t="str">
            <v/>
          </cell>
        </row>
        <row r="1722">
          <cell r="I1722" t="str">
            <v/>
          </cell>
          <cell r="J1722" t="str">
            <v/>
          </cell>
        </row>
        <row r="1723">
          <cell r="I1723" t="str">
            <v/>
          </cell>
          <cell r="J1723" t="str">
            <v/>
          </cell>
        </row>
        <row r="1724">
          <cell r="I1724" t="str">
            <v/>
          </cell>
          <cell r="J1724" t="str">
            <v/>
          </cell>
        </row>
        <row r="1725">
          <cell r="I1725" t="str">
            <v/>
          </cell>
          <cell r="J1725" t="str">
            <v/>
          </cell>
        </row>
        <row r="1726">
          <cell r="I1726" t="str">
            <v/>
          </cell>
          <cell r="J1726" t="str">
            <v/>
          </cell>
        </row>
        <row r="1727">
          <cell r="I1727" t="str">
            <v/>
          </cell>
          <cell r="J1727" t="str">
            <v/>
          </cell>
        </row>
        <row r="1728">
          <cell r="I1728" t="str">
            <v/>
          </cell>
          <cell r="J1728" t="str">
            <v/>
          </cell>
        </row>
        <row r="1729">
          <cell r="I1729" t="str">
            <v/>
          </cell>
          <cell r="J1729" t="str">
            <v/>
          </cell>
        </row>
        <row r="1730">
          <cell r="I1730" t="str">
            <v/>
          </cell>
          <cell r="J1730" t="str">
            <v/>
          </cell>
        </row>
        <row r="1731">
          <cell r="I1731" t="str">
            <v/>
          </cell>
          <cell r="J1731" t="str">
            <v/>
          </cell>
        </row>
        <row r="1732">
          <cell r="I1732" t="str">
            <v/>
          </cell>
          <cell r="J1732" t="str">
            <v/>
          </cell>
        </row>
        <row r="1733">
          <cell r="I1733" t="str">
            <v/>
          </cell>
          <cell r="J1733" t="str">
            <v/>
          </cell>
        </row>
        <row r="1734">
          <cell r="I1734" t="str">
            <v/>
          </cell>
          <cell r="J1734" t="str">
            <v/>
          </cell>
        </row>
        <row r="1735">
          <cell r="I1735" t="str">
            <v/>
          </cell>
          <cell r="J1735" t="str">
            <v/>
          </cell>
        </row>
        <row r="1736">
          <cell r="I1736" t="str">
            <v/>
          </cell>
          <cell r="J1736" t="str">
            <v/>
          </cell>
        </row>
        <row r="1737">
          <cell r="I1737" t="str">
            <v/>
          </cell>
          <cell r="J1737" t="str">
            <v/>
          </cell>
        </row>
        <row r="1738">
          <cell r="I1738" t="str">
            <v/>
          </cell>
          <cell r="J1738" t="str">
            <v/>
          </cell>
        </row>
        <row r="1739">
          <cell r="I1739" t="str">
            <v/>
          </cell>
          <cell r="J1739" t="str">
            <v/>
          </cell>
        </row>
        <row r="1740">
          <cell r="I1740" t="str">
            <v/>
          </cell>
          <cell r="J1740" t="str">
            <v/>
          </cell>
        </row>
        <row r="1741">
          <cell r="I1741" t="str">
            <v/>
          </cell>
          <cell r="J1741" t="str">
            <v/>
          </cell>
        </row>
        <row r="1742">
          <cell r="I1742" t="str">
            <v/>
          </cell>
          <cell r="J1742" t="str">
            <v/>
          </cell>
        </row>
        <row r="1743">
          <cell r="I1743" t="str">
            <v/>
          </cell>
          <cell r="J1743" t="str">
            <v/>
          </cell>
        </row>
        <row r="1744">
          <cell r="I1744" t="str">
            <v/>
          </cell>
          <cell r="J1744" t="str">
            <v/>
          </cell>
        </row>
        <row r="1745">
          <cell r="I1745" t="str">
            <v/>
          </cell>
          <cell r="J1745" t="str">
            <v/>
          </cell>
        </row>
        <row r="1746">
          <cell r="I1746" t="str">
            <v/>
          </cell>
          <cell r="J1746" t="str">
            <v/>
          </cell>
        </row>
        <row r="1747">
          <cell r="I1747" t="str">
            <v/>
          </cell>
          <cell r="J1747" t="str">
            <v/>
          </cell>
        </row>
        <row r="1748">
          <cell r="I1748" t="str">
            <v/>
          </cell>
          <cell r="J1748" t="str">
            <v/>
          </cell>
        </row>
        <row r="1749">
          <cell r="I1749" t="str">
            <v/>
          </cell>
          <cell r="J1749" t="str">
            <v/>
          </cell>
        </row>
        <row r="1750">
          <cell r="I1750" t="str">
            <v/>
          </cell>
          <cell r="J1750" t="str">
            <v/>
          </cell>
        </row>
        <row r="1751">
          <cell r="I1751" t="str">
            <v/>
          </cell>
          <cell r="J1751" t="str">
            <v/>
          </cell>
        </row>
        <row r="1752">
          <cell r="I1752" t="str">
            <v/>
          </cell>
          <cell r="J1752" t="str">
            <v/>
          </cell>
        </row>
        <row r="1753">
          <cell r="I1753" t="str">
            <v/>
          </cell>
          <cell r="J1753" t="str">
            <v/>
          </cell>
        </row>
        <row r="1754">
          <cell r="I1754" t="str">
            <v/>
          </cell>
          <cell r="J1754" t="str">
            <v/>
          </cell>
        </row>
        <row r="1755">
          <cell r="I1755" t="str">
            <v/>
          </cell>
          <cell r="J1755" t="str">
            <v/>
          </cell>
        </row>
        <row r="1756">
          <cell r="I1756" t="str">
            <v/>
          </cell>
          <cell r="J1756" t="str">
            <v/>
          </cell>
        </row>
        <row r="1757">
          <cell r="I1757" t="str">
            <v/>
          </cell>
          <cell r="J1757" t="str">
            <v/>
          </cell>
        </row>
        <row r="1758">
          <cell r="I1758" t="str">
            <v/>
          </cell>
          <cell r="J1758" t="str">
            <v/>
          </cell>
        </row>
        <row r="1759">
          <cell r="I1759" t="str">
            <v/>
          </cell>
          <cell r="J1759" t="str">
            <v/>
          </cell>
        </row>
        <row r="1760">
          <cell r="I1760" t="str">
            <v/>
          </cell>
          <cell r="J1760" t="str">
            <v/>
          </cell>
        </row>
        <row r="1761">
          <cell r="I1761" t="str">
            <v/>
          </cell>
          <cell r="J1761" t="str">
            <v/>
          </cell>
        </row>
        <row r="1762">
          <cell r="I1762" t="str">
            <v/>
          </cell>
          <cell r="J1762" t="str">
            <v/>
          </cell>
        </row>
        <row r="1763">
          <cell r="I1763" t="str">
            <v/>
          </cell>
          <cell r="J1763" t="str">
            <v/>
          </cell>
        </row>
        <row r="1764">
          <cell r="I1764" t="str">
            <v/>
          </cell>
          <cell r="J1764" t="str">
            <v/>
          </cell>
        </row>
        <row r="1765">
          <cell r="I1765" t="str">
            <v/>
          </cell>
          <cell r="J1765" t="str">
            <v/>
          </cell>
        </row>
        <row r="1766">
          <cell r="I1766" t="str">
            <v/>
          </cell>
          <cell r="J1766" t="str">
            <v/>
          </cell>
        </row>
        <row r="1767">
          <cell r="I1767" t="str">
            <v/>
          </cell>
          <cell r="J1767" t="str">
            <v/>
          </cell>
        </row>
        <row r="1768">
          <cell r="I1768" t="str">
            <v/>
          </cell>
          <cell r="J1768" t="str">
            <v/>
          </cell>
        </row>
        <row r="1769">
          <cell r="I1769" t="str">
            <v/>
          </cell>
          <cell r="J1769" t="str">
            <v/>
          </cell>
        </row>
        <row r="1770">
          <cell r="I1770" t="str">
            <v/>
          </cell>
          <cell r="J1770" t="str">
            <v/>
          </cell>
        </row>
        <row r="1771">
          <cell r="I1771" t="str">
            <v/>
          </cell>
          <cell r="J1771" t="str">
            <v/>
          </cell>
        </row>
      </sheetData>
      <sheetData sheetId="10" refreshError="1"/>
      <sheetData sheetId="11">
        <row r="12">
          <cell r="E12">
            <v>1</v>
          </cell>
          <cell r="F12">
            <v>1</v>
          </cell>
          <cell r="G12">
            <v>1</v>
          </cell>
          <cell r="H12">
            <v>0</v>
          </cell>
        </row>
        <row r="13">
          <cell r="E13">
            <v>1</v>
          </cell>
          <cell r="F13">
            <v>1</v>
          </cell>
          <cell r="G13">
            <v>1</v>
          </cell>
          <cell r="H13">
            <v>0</v>
          </cell>
        </row>
        <row r="14">
          <cell r="E14">
            <v>1</v>
          </cell>
          <cell r="F14">
            <v>1</v>
          </cell>
          <cell r="G14">
            <v>1</v>
          </cell>
          <cell r="H14">
            <v>0</v>
          </cell>
        </row>
        <row r="15">
          <cell r="E15">
            <v>1</v>
          </cell>
          <cell r="F15">
            <v>1</v>
          </cell>
          <cell r="G15">
            <v>1</v>
          </cell>
          <cell r="H15">
            <v>1</v>
          </cell>
        </row>
        <row r="17">
          <cell r="E17">
            <v>2</v>
          </cell>
          <cell r="F17">
            <v>2</v>
          </cell>
          <cell r="G17">
            <v>2</v>
          </cell>
          <cell r="H17">
            <v>1</v>
          </cell>
        </row>
        <row r="18">
          <cell r="E18">
            <v>1</v>
          </cell>
          <cell r="F18">
            <v>2</v>
          </cell>
          <cell r="G18">
            <v>3</v>
          </cell>
          <cell r="H18">
            <v>0</v>
          </cell>
        </row>
        <row r="22">
          <cell r="E22">
            <v>0</v>
          </cell>
          <cell r="F22">
            <v>1</v>
          </cell>
          <cell r="G22">
            <v>2</v>
          </cell>
        </row>
        <row r="23">
          <cell r="E23">
            <v>2</v>
          </cell>
          <cell r="F23">
            <v>3</v>
          </cell>
          <cell r="G23">
            <v>4</v>
          </cell>
          <cell r="H23">
            <v>0</v>
          </cell>
        </row>
        <row r="29">
          <cell r="E29">
            <v>1</v>
          </cell>
          <cell r="F29">
            <v>1</v>
          </cell>
          <cell r="G29">
            <v>1</v>
          </cell>
          <cell r="H29">
            <v>0</v>
          </cell>
        </row>
        <row r="30">
          <cell r="E30">
            <v>0</v>
          </cell>
        </row>
        <row r="31">
          <cell r="E31">
            <v>2</v>
          </cell>
          <cell r="F31">
            <v>4</v>
          </cell>
          <cell r="G31">
            <v>8</v>
          </cell>
          <cell r="H31">
            <v>0</v>
          </cell>
        </row>
        <row r="32">
          <cell r="E32">
            <v>2</v>
          </cell>
          <cell r="F32">
            <v>4</v>
          </cell>
          <cell r="G32">
            <v>8</v>
          </cell>
          <cell r="H32">
            <v>0</v>
          </cell>
        </row>
        <row r="33">
          <cell r="E33">
            <v>1</v>
          </cell>
          <cell r="F33">
            <v>1</v>
          </cell>
          <cell r="G33">
            <v>1</v>
          </cell>
          <cell r="H33">
            <v>0</v>
          </cell>
        </row>
        <row r="35">
          <cell r="E35">
            <v>1</v>
          </cell>
          <cell r="F35">
            <v>2</v>
          </cell>
          <cell r="G35">
            <v>2</v>
          </cell>
          <cell r="H35">
            <v>1</v>
          </cell>
        </row>
        <row r="38">
          <cell r="E38">
            <v>2</v>
          </cell>
          <cell r="F38">
            <v>2</v>
          </cell>
          <cell r="G38">
            <v>2</v>
          </cell>
          <cell r="H38">
            <v>1</v>
          </cell>
        </row>
        <row r="39">
          <cell r="E39">
            <v>1</v>
          </cell>
          <cell r="F39">
            <v>2</v>
          </cell>
          <cell r="G39">
            <v>3</v>
          </cell>
          <cell r="H39">
            <v>1</v>
          </cell>
        </row>
        <row r="43">
          <cell r="B43" t="str">
            <v>Código</v>
          </cell>
          <cell r="C43" t="str">
            <v>Descrição dos itens</v>
          </cell>
          <cell r="D43" t="str">
            <v>Unidade</v>
          </cell>
          <cell r="E43" t="str">
            <v>Construção rodoviária</v>
          </cell>
          <cell r="F43" t="str">
            <v>Restauração rodoviária</v>
          </cell>
          <cell r="G43" t="str">
            <v>Construção ferroviária</v>
          </cell>
          <cell r="H43" t="str">
            <v>Pequeno Porte</v>
          </cell>
          <cell r="I43" t="str">
            <v>Médio Porte</v>
          </cell>
          <cell r="J43" t="str">
            <v>Grande Porte</v>
          </cell>
          <cell r="K43" t="str">
            <v>Conservação rodoviária</v>
          </cell>
        </row>
        <row r="44">
          <cell r="C44" t="str">
            <v>EQUIPE DE PRODUÇÃO DE TERRAPLENAGEM</v>
          </cell>
        </row>
        <row r="45">
          <cell r="C45" t="str">
            <v>Mão de obra</v>
          </cell>
        </row>
        <row r="46">
          <cell r="B46" t="str">
            <v>P9884</v>
          </cell>
          <cell r="C46" t="str">
            <v>Encarregado de terraplenagem</v>
          </cell>
          <cell r="D46" t="str">
            <v>und</v>
          </cell>
          <cell r="E46">
            <v>1</v>
          </cell>
          <cell r="F46">
            <v>1</v>
          </cell>
          <cell r="G46">
            <v>1</v>
          </cell>
        </row>
        <row r="47">
          <cell r="C47" t="str">
            <v>Veículos</v>
          </cell>
        </row>
        <row r="48">
          <cell r="B48" t="str">
            <v>E9093</v>
          </cell>
          <cell r="C48" t="str">
            <v>Veículo leve - 53 kW</v>
          </cell>
          <cell r="D48" t="str">
            <v>und</v>
          </cell>
          <cell r="E48">
            <v>1</v>
          </cell>
          <cell r="F48">
            <v>1</v>
          </cell>
          <cell r="G48">
            <v>1</v>
          </cell>
        </row>
        <row r="49">
          <cell r="C49" t="str">
            <v>EQUIPE DE PRODUÇÃO DE PAVIMENTAÇÃO</v>
          </cell>
        </row>
        <row r="50">
          <cell r="C50" t="str">
            <v>Mão de obra</v>
          </cell>
        </row>
        <row r="51">
          <cell r="B51" t="str">
            <v>P9893</v>
          </cell>
          <cell r="C51" t="str">
            <v>Encarregado de pavimentação</v>
          </cell>
          <cell r="D51" t="str">
            <v>und</v>
          </cell>
          <cell r="E51">
            <v>1</v>
          </cell>
          <cell r="F51">
            <v>1</v>
          </cell>
        </row>
        <row r="52">
          <cell r="C52" t="str">
            <v>Veículos</v>
          </cell>
        </row>
        <row r="53">
          <cell r="B53" t="str">
            <v>E9093</v>
          </cell>
          <cell r="C53" t="str">
            <v>Veículo leve - 53 kW</v>
          </cell>
          <cell r="D53" t="str">
            <v>und</v>
          </cell>
          <cell r="E53">
            <v>1</v>
          </cell>
          <cell r="F53">
            <v>1</v>
          </cell>
        </row>
        <row r="54">
          <cell r="C54" t="str">
            <v>EQUIPE DE PRODUÇÃO DE CONSTRUÇÃO FERROVIÁRIA</v>
          </cell>
        </row>
        <row r="55">
          <cell r="C55" t="str">
            <v>Mão de obra</v>
          </cell>
        </row>
        <row r="56">
          <cell r="B56" t="str">
            <v>P9901</v>
          </cell>
          <cell r="C56" t="str">
            <v>Encarregado de superestrutura ferroviária</v>
          </cell>
          <cell r="D56" t="str">
            <v>und</v>
          </cell>
          <cell r="G56">
            <v>1</v>
          </cell>
        </row>
        <row r="57">
          <cell r="B57" t="str">
            <v>P9875</v>
          </cell>
          <cell r="C57" t="str">
            <v>Encarregado de turma</v>
          </cell>
          <cell r="D57" t="str">
            <v>und</v>
          </cell>
          <cell r="G57">
            <v>1</v>
          </cell>
        </row>
        <row r="58">
          <cell r="B58" t="str">
            <v>P9804</v>
          </cell>
          <cell r="C58" t="str">
            <v>Apontador</v>
          </cell>
          <cell r="D58" t="str">
            <v>und</v>
          </cell>
          <cell r="G58">
            <v>1</v>
          </cell>
        </row>
        <row r="59">
          <cell r="C59" t="str">
            <v>Veículos</v>
          </cell>
        </row>
        <row r="60">
          <cell r="B60" t="str">
            <v>E9093</v>
          </cell>
          <cell r="C60" t="str">
            <v>Veículo leve - 53 kW</v>
          </cell>
          <cell r="D60" t="str">
            <v>und</v>
          </cell>
          <cell r="G60">
            <v>1</v>
          </cell>
        </row>
        <row r="61">
          <cell r="C61" t="str">
            <v>EQUIPE DE PRODUÇÃO DE OAE</v>
          </cell>
        </row>
        <row r="62">
          <cell r="C62" t="str">
            <v>Mão de obra</v>
          </cell>
        </row>
        <row r="63">
          <cell r="B63" t="str">
            <v>P9869</v>
          </cell>
          <cell r="C63" t="str">
            <v>Encarregado de obra de arte especial</v>
          </cell>
          <cell r="D63" t="str">
            <v>und</v>
          </cell>
          <cell r="H63">
            <v>1</v>
          </cell>
          <cell r="I63">
            <v>1</v>
          </cell>
          <cell r="J63">
            <v>1</v>
          </cell>
        </row>
        <row r="64">
          <cell r="B64" t="str">
            <v>P9875</v>
          </cell>
          <cell r="C64" t="str">
            <v>Encarregado de turma</v>
          </cell>
          <cell r="D64" t="str">
            <v>und</v>
          </cell>
          <cell r="H64">
            <v>1</v>
          </cell>
          <cell r="I64">
            <v>2</v>
          </cell>
          <cell r="J64">
            <v>3</v>
          </cell>
        </row>
        <row r="65">
          <cell r="B65" t="str">
            <v>P9804</v>
          </cell>
          <cell r="C65" t="str">
            <v>Apontador</v>
          </cell>
          <cell r="D65" t="str">
            <v>und</v>
          </cell>
          <cell r="H65">
            <v>1</v>
          </cell>
          <cell r="I65">
            <v>2</v>
          </cell>
          <cell r="J65">
            <v>3</v>
          </cell>
        </row>
        <row r="66">
          <cell r="C66" t="str">
            <v>Veículos</v>
          </cell>
        </row>
        <row r="67">
          <cell r="B67" t="str">
            <v>E9093</v>
          </cell>
          <cell r="C67" t="str">
            <v>Veículo leve - 53 kW</v>
          </cell>
          <cell r="D67" t="str">
            <v>und</v>
          </cell>
          <cell r="H67">
            <v>1</v>
          </cell>
          <cell r="I67">
            <v>1</v>
          </cell>
          <cell r="J67">
            <v>1</v>
          </cell>
        </row>
        <row r="68">
          <cell r="C68" t="str">
            <v>EQUIPE DE CONSERVAÇÃO RODOVIÁRIA</v>
          </cell>
        </row>
        <row r="69">
          <cell r="C69" t="str">
            <v>Mão de obra</v>
          </cell>
        </row>
        <row r="70">
          <cell r="B70" t="str">
            <v>P9916</v>
          </cell>
          <cell r="C70" t="str">
            <v>Encarregado de conservação</v>
          </cell>
          <cell r="D70" t="str">
            <v>und</v>
          </cell>
          <cell r="K70">
            <v>1</v>
          </cell>
        </row>
        <row r="71">
          <cell r="B71" t="str">
            <v>P9875</v>
          </cell>
          <cell r="C71" t="str">
            <v>Encarregado de turma</v>
          </cell>
          <cell r="D71" t="str">
            <v>und</v>
          </cell>
          <cell r="K71">
            <v>2</v>
          </cell>
        </row>
        <row r="72">
          <cell r="C72" t="str">
            <v>Veículos</v>
          </cell>
        </row>
        <row r="73">
          <cell r="B73" t="str">
            <v>E9093</v>
          </cell>
          <cell r="C73" t="str">
            <v>Veículo leve - 53 kW</v>
          </cell>
          <cell r="D73" t="str">
            <v>und</v>
          </cell>
          <cell r="K73">
            <v>1</v>
          </cell>
        </row>
        <row r="77">
          <cell r="E77" t="str">
            <v>Pequeno Porte</v>
          </cell>
          <cell r="F77" t="str">
            <v>Médio Porte</v>
          </cell>
          <cell r="G77" t="str">
            <v>Grande Porte</v>
          </cell>
        </row>
        <row r="78">
          <cell r="C78" t="str">
            <v>EQUIPE DE TOPOGRAFIA</v>
          </cell>
        </row>
        <row r="79">
          <cell r="C79" t="str">
            <v>Mão de obra</v>
          </cell>
        </row>
        <row r="80">
          <cell r="B80" t="str">
            <v>P9949</v>
          </cell>
          <cell r="C80" t="str">
            <v>Topógrafo</v>
          </cell>
          <cell r="D80" t="str">
            <v>und</v>
          </cell>
          <cell r="E80">
            <v>1</v>
          </cell>
          <cell r="F80">
            <v>1</v>
          </cell>
          <cell r="G80">
            <v>2</v>
          </cell>
        </row>
        <row r="81">
          <cell r="B81" t="str">
            <v>P9950</v>
          </cell>
          <cell r="C81" t="str">
            <v>Auxiliar de topografia</v>
          </cell>
          <cell r="D81" t="str">
            <v>und</v>
          </cell>
          <cell r="E81">
            <v>3</v>
          </cell>
          <cell r="F81">
            <v>3</v>
          </cell>
          <cell r="G81">
            <v>6</v>
          </cell>
        </row>
        <row r="82">
          <cell r="C82" t="str">
            <v>Veículos</v>
          </cell>
        </row>
        <row r="83">
          <cell r="B83" t="str">
            <v>E9125</v>
          </cell>
          <cell r="C83" t="str">
            <v>Van furgão a disesel - 93 kW</v>
          </cell>
          <cell r="D83" t="str">
            <v>und (h)</v>
          </cell>
          <cell r="E83">
            <v>1</v>
          </cell>
          <cell r="F83">
            <v>1</v>
          </cell>
          <cell r="G83">
            <v>2</v>
          </cell>
        </row>
      </sheetData>
      <sheetData sheetId="12" refreshError="1"/>
      <sheetData sheetId="13">
        <row r="2">
          <cell r="D2">
            <v>50</v>
          </cell>
          <cell r="E2">
            <v>101</v>
          </cell>
          <cell r="F2">
            <v>251</v>
          </cell>
          <cell r="G2">
            <v>501</v>
          </cell>
          <cell r="H2">
            <v>1001</v>
          </cell>
          <cell r="I2">
            <v>2001</v>
          </cell>
          <cell r="J2">
            <v>3501</v>
          </cell>
          <cell r="K2">
            <v>5001</v>
          </cell>
        </row>
        <row r="3">
          <cell r="A3" t="str">
            <v>Grau de Risco</v>
          </cell>
          <cell r="B3" t="str">
            <v>n° de empregados</v>
          </cell>
          <cell r="D3" t="str">
            <v>50 a 100</v>
          </cell>
          <cell r="E3" t="str">
            <v>101 a 250</v>
          </cell>
          <cell r="F3" t="str">
            <v>251 a 500</v>
          </cell>
          <cell r="G3" t="str">
            <v>501 a 1.000</v>
          </cell>
          <cell r="H3" t="str">
            <v>1.001 a 2.000</v>
          </cell>
          <cell r="I3" t="str">
            <v>2.001 a 3.500</v>
          </cell>
          <cell r="J3" t="str">
            <v>3.501 a 5.000</v>
          </cell>
          <cell r="K3" t="str">
            <v>Acima de 5.000 para cada grupo de 4.000 ou fração acima de 2.000**</v>
          </cell>
        </row>
        <row r="4">
          <cell r="A4" t="str">
            <v>G1</v>
          </cell>
          <cell r="C4" t="str">
            <v>Técnico Seg. Trabalho</v>
          </cell>
          <cell r="D4">
            <v>0</v>
          </cell>
          <cell r="E4">
            <v>0</v>
          </cell>
          <cell r="F4">
            <v>0</v>
          </cell>
          <cell r="G4">
            <v>1</v>
          </cell>
          <cell r="H4">
            <v>1</v>
          </cell>
          <cell r="I4">
            <v>1</v>
          </cell>
          <cell r="J4">
            <v>2</v>
          </cell>
          <cell r="K4" t="str">
            <v>calcular</v>
          </cell>
        </row>
        <row r="5">
          <cell r="A5" t="str">
            <v>G1</v>
          </cell>
          <cell r="C5" t="str">
            <v>Engenheiro Seg. Trabalho</v>
          </cell>
          <cell r="D5">
            <v>0</v>
          </cell>
          <cell r="E5">
            <v>0</v>
          </cell>
          <cell r="F5">
            <v>0</v>
          </cell>
          <cell r="G5">
            <v>0</v>
          </cell>
          <cell r="H5">
            <v>0</v>
          </cell>
          <cell r="I5" t="str">
            <v>1*</v>
          </cell>
          <cell r="J5">
            <v>1</v>
          </cell>
          <cell r="K5" t="str">
            <v>calcular</v>
          </cell>
        </row>
        <row r="6">
          <cell r="A6" t="str">
            <v>G1</v>
          </cell>
          <cell r="C6" t="str">
            <v>Aux. Enfermagem Trabalho</v>
          </cell>
          <cell r="D6">
            <v>0</v>
          </cell>
          <cell r="E6">
            <v>0</v>
          </cell>
          <cell r="F6">
            <v>0</v>
          </cell>
          <cell r="G6">
            <v>0</v>
          </cell>
          <cell r="H6">
            <v>0</v>
          </cell>
          <cell r="I6">
            <v>1</v>
          </cell>
          <cell r="J6">
            <v>1</v>
          </cell>
          <cell r="K6" t="str">
            <v>calcular</v>
          </cell>
        </row>
        <row r="7">
          <cell r="A7" t="str">
            <v>G1</v>
          </cell>
          <cell r="C7" t="str">
            <v>Enfermeiro do Trabalho</v>
          </cell>
          <cell r="D7">
            <v>0</v>
          </cell>
          <cell r="E7">
            <v>0</v>
          </cell>
          <cell r="F7">
            <v>0</v>
          </cell>
          <cell r="G7">
            <v>0</v>
          </cell>
          <cell r="H7">
            <v>0</v>
          </cell>
          <cell r="I7">
            <v>0</v>
          </cell>
          <cell r="J7">
            <v>0.38</v>
          </cell>
          <cell r="K7" t="str">
            <v>calcular</v>
          </cell>
        </row>
        <row r="8">
          <cell r="A8" t="str">
            <v>G1</v>
          </cell>
          <cell r="C8" t="str">
            <v>Médico do Trabalho</v>
          </cell>
          <cell r="D8">
            <v>0</v>
          </cell>
          <cell r="E8">
            <v>0</v>
          </cell>
          <cell r="F8">
            <v>0</v>
          </cell>
          <cell r="G8">
            <v>0</v>
          </cell>
          <cell r="H8">
            <v>0.38</v>
          </cell>
          <cell r="I8">
            <v>0.38</v>
          </cell>
          <cell r="J8">
            <v>1</v>
          </cell>
          <cell r="K8" t="str">
            <v>calcular</v>
          </cell>
        </row>
        <row r="9">
          <cell r="A9" t="str">
            <v>G2</v>
          </cell>
          <cell r="C9" t="str">
            <v>Técnico Seg. Trabalho</v>
          </cell>
          <cell r="D9">
            <v>0</v>
          </cell>
          <cell r="E9">
            <v>0</v>
          </cell>
          <cell r="F9">
            <v>0</v>
          </cell>
          <cell r="G9">
            <v>1</v>
          </cell>
          <cell r="H9">
            <v>1</v>
          </cell>
          <cell r="I9">
            <v>2</v>
          </cell>
          <cell r="J9">
            <v>5</v>
          </cell>
          <cell r="K9" t="str">
            <v>calcular</v>
          </cell>
        </row>
        <row r="10">
          <cell r="A10" t="str">
            <v>G2</v>
          </cell>
          <cell r="C10" t="str">
            <v>Engenheiro Seg. Trabalho</v>
          </cell>
          <cell r="D10">
            <v>0</v>
          </cell>
          <cell r="E10">
            <v>0</v>
          </cell>
          <cell r="F10">
            <v>0</v>
          </cell>
          <cell r="G10">
            <v>0</v>
          </cell>
          <cell r="H10">
            <v>0.38</v>
          </cell>
          <cell r="I10">
            <v>1</v>
          </cell>
          <cell r="J10">
            <v>1</v>
          </cell>
          <cell r="K10" t="str">
            <v>calcular</v>
          </cell>
        </row>
        <row r="11">
          <cell r="A11" t="str">
            <v>G2</v>
          </cell>
          <cell r="C11" t="str">
            <v>Aux. Enfermagem Trabalho</v>
          </cell>
          <cell r="D11">
            <v>0</v>
          </cell>
          <cell r="E11">
            <v>0</v>
          </cell>
          <cell r="F11">
            <v>0</v>
          </cell>
          <cell r="G11">
            <v>0</v>
          </cell>
          <cell r="H11">
            <v>1</v>
          </cell>
          <cell r="I11">
            <v>1</v>
          </cell>
          <cell r="J11">
            <v>1</v>
          </cell>
          <cell r="K11" t="str">
            <v>calcular</v>
          </cell>
        </row>
        <row r="12">
          <cell r="A12" t="str">
            <v>G2</v>
          </cell>
          <cell r="C12" t="str">
            <v>Enfermeiro do Trabalho</v>
          </cell>
          <cell r="D12">
            <v>0</v>
          </cell>
          <cell r="E12">
            <v>0</v>
          </cell>
          <cell r="F12">
            <v>0</v>
          </cell>
          <cell r="G12">
            <v>0</v>
          </cell>
          <cell r="H12">
            <v>0</v>
          </cell>
          <cell r="I12">
            <v>0</v>
          </cell>
          <cell r="J12">
            <v>1</v>
          </cell>
          <cell r="K12" t="str">
            <v>calcular</v>
          </cell>
        </row>
        <row r="13">
          <cell r="A13" t="str">
            <v>G2</v>
          </cell>
          <cell r="C13" t="str">
            <v>Médico do Trabalho</v>
          </cell>
          <cell r="D13">
            <v>0</v>
          </cell>
          <cell r="E13">
            <v>0</v>
          </cell>
          <cell r="F13">
            <v>0</v>
          </cell>
          <cell r="G13">
            <v>0</v>
          </cell>
          <cell r="H13">
            <v>0.38</v>
          </cell>
          <cell r="I13">
            <v>1</v>
          </cell>
          <cell r="J13">
            <v>1</v>
          </cell>
          <cell r="K13" t="str">
            <v>calcular</v>
          </cell>
        </row>
        <row r="14">
          <cell r="A14" t="str">
            <v>G3</v>
          </cell>
          <cell r="C14" t="str">
            <v>Técnico Seg. Trabalho</v>
          </cell>
          <cell r="D14">
            <v>0</v>
          </cell>
          <cell r="E14">
            <v>1</v>
          </cell>
          <cell r="F14">
            <v>0</v>
          </cell>
          <cell r="G14">
            <v>3</v>
          </cell>
          <cell r="H14">
            <v>4</v>
          </cell>
          <cell r="I14">
            <v>6</v>
          </cell>
          <cell r="J14">
            <v>8</v>
          </cell>
          <cell r="K14" t="str">
            <v>calcular</v>
          </cell>
        </row>
        <row r="15">
          <cell r="A15" t="str">
            <v>G3</v>
          </cell>
          <cell r="C15" t="str">
            <v>Engenheiro Seg. Trabalho</v>
          </cell>
          <cell r="D15">
            <v>0</v>
          </cell>
          <cell r="E15">
            <v>0</v>
          </cell>
          <cell r="F15">
            <v>0</v>
          </cell>
          <cell r="G15">
            <v>0.38</v>
          </cell>
          <cell r="H15">
            <v>1</v>
          </cell>
          <cell r="I15">
            <v>1</v>
          </cell>
          <cell r="J15">
            <v>2</v>
          </cell>
          <cell r="K15" t="str">
            <v>calcular</v>
          </cell>
        </row>
        <row r="16">
          <cell r="A16" t="str">
            <v>G3</v>
          </cell>
          <cell r="C16" t="str">
            <v>Aux. Enfermagem Trabalho</v>
          </cell>
          <cell r="D16">
            <v>0</v>
          </cell>
          <cell r="E16">
            <v>0</v>
          </cell>
          <cell r="F16">
            <v>0</v>
          </cell>
          <cell r="G16">
            <v>0</v>
          </cell>
          <cell r="H16">
            <v>1</v>
          </cell>
          <cell r="I16">
            <v>2</v>
          </cell>
          <cell r="J16">
            <v>1</v>
          </cell>
          <cell r="K16" t="str">
            <v>calcular</v>
          </cell>
        </row>
        <row r="17">
          <cell r="A17" t="str">
            <v>G3</v>
          </cell>
          <cell r="C17" t="str">
            <v>Enfermeiro do Trabalho</v>
          </cell>
          <cell r="D17">
            <v>0</v>
          </cell>
          <cell r="E17">
            <v>0</v>
          </cell>
          <cell r="F17">
            <v>0</v>
          </cell>
          <cell r="G17">
            <v>0</v>
          </cell>
          <cell r="H17">
            <v>0</v>
          </cell>
          <cell r="I17">
            <v>0</v>
          </cell>
          <cell r="J17">
            <v>1</v>
          </cell>
          <cell r="K17" t="str">
            <v>calcular</v>
          </cell>
        </row>
        <row r="18">
          <cell r="A18" t="str">
            <v>G3</v>
          </cell>
          <cell r="C18" t="str">
            <v>Médico do Trabalho</v>
          </cell>
          <cell r="D18">
            <v>0</v>
          </cell>
          <cell r="E18">
            <v>0</v>
          </cell>
          <cell r="F18">
            <v>0</v>
          </cell>
          <cell r="G18">
            <v>0.38</v>
          </cell>
          <cell r="H18">
            <v>1</v>
          </cell>
          <cell r="I18">
            <v>1</v>
          </cell>
          <cell r="J18">
            <v>2</v>
          </cell>
          <cell r="K18" t="str">
            <v>calcular</v>
          </cell>
        </row>
        <row r="19">
          <cell r="A19" t="str">
            <v>G4</v>
          </cell>
          <cell r="B19" t="str">
            <v>IH9876</v>
          </cell>
          <cell r="C19" t="str">
            <v>Técnico Seg. Trabalho</v>
          </cell>
          <cell r="D19">
            <v>1</v>
          </cell>
          <cell r="E19">
            <v>2</v>
          </cell>
          <cell r="F19">
            <v>3</v>
          </cell>
          <cell r="G19">
            <v>4</v>
          </cell>
          <cell r="H19">
            <v>5</v>
          </cell>
          <cell r="I19">
            <v>8</v>
          </cell>
          <cell r="J19">
            <v>10</v>
          </cell>
          <cell r="K19" t="str">
            <v>calcular</v>
          </cell>
        </row>
        <row r="20">
          <cell r="A20" t="str">
            <v>G4</v>
          </cell>
          <cell r="B20" t="str">
            <v>IH9864</v>
          </cell>
          <cell r="C20" t="str">
            <v>Engenheiro Seg. Trabalho</v>
          </cell>
          <cell r="D20">
            <v>0</v>
          </cell>
          <cell r="E20">
            <v>0.375</v>
          </cell>
          <cell r="F20">
            <v>0.375</v>
          </cell>
          <cell r="G20">
            <v>1</v>
          </cell>
          <cell r="H20">
            <v>1</v>
          </cell>
          <cell r="I20">
            <v>2</v>
          </cell>
          <cell r="J20">
            <v>3</v>
          </cell>
          <cell r="K20" t="str">
            <v>calcular</v>
          </cell>
        </row>
        <row r="21">
          <cell r="A21" t="str">
            <v>G4</v>
          </cell>
          <cell r="B21" t="str">
            <v>IH9903</v>
          </cell>
          <cell r="C21" t="str">
            <v>Aux. Enfermagem Trabalho</v>
          </cell>
          <cell r="D21">
            <v>0</v>
          </cell>
          <cell r="E21">
            <v>0</v>
          </cell>
          <cell r="F21">
            <v>0</v>
          </cell>
          <cell r="G21">
            <v>1</v>
          </cell>
          <cell r="H21">
            <v>1</v>
          </cell>
          <cell r="I21">
            <v>2</v>
          </cell>
          <cell r="J21">
            <v>1</v>
          </cell>
          <cell r="K21" t="str">
            <v>calcular</v>
          </cell>
        </row>
        <row r="22">
          <cell r="A22" t="str">
            <v>G4</v>
          </cell>
          <cell r="B22" t="str">
            <v>IH9865</v>
          </cell>
          <cell r="C22" t="str">
            <v>Enfermeiro do Trabalho</v>
          </cell>
          <cell r="D22">
            <v>0</v>
          </cell>
          <cell r="E22">
            <v>0</v>
          </cell>
          <cell r="F22">
            <v>0</v>
          </cell>
          <cell r="G22">
            <v>0</v>
          </cell>
          <cell r="H22">
            <v>0</v>
          </cell>
          <cell r="I22">
            <v>0</v>
          </cell>
          <cell r="J22">
            <v>1</v>
          </cell>
          <cell r="K22" t="str">
            <v>calcular</v>
          </cell>
        </row>
        <row r="23">
          <cell r="A23" t="str">
            <v>G4</v>
          </cell>
          <cell r="B23" t="str">
            <v>IH9851</v>
          </cell>
          <cell r="C23" t="str">
            <v>Médico do Trabalho</v>
          </cell>
          <cell r="D23">
            <v>0</v>
          </cell>
          <cell r="E23">
            <v>0.375</v>
          </cell>
          <cell r="F23">
            <v>0.375</v>
          </cell>
          <cell r="G23">
            <v>1</v>
          </cell>
          <cell r="H23">
            <v>1</v>
          </cell>
          <cell r="I23">
            <v>2</v>
          </cell>
          <cell r="J23">
            <v>3</v>
          </cell>
          <cell r="K23" t="str">
            <v>calcular</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urva ABC - ADM"/>
      <sheetName val="Mob. e Desmob"/>
      <sheetName val="Equip Mínimo"/>
      <sheetName val="Rotas"/>
      <sheetName val="Encargos Sociais SICRO"/>
      <sheetName val="MATERIAL SICRO"/>
      <sheetName val="MO SICRO"/>
      <sheetName val="EQUIPAMENTOS SICRO"/>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2">
          <cell r="D12" t="str">
            <v>SEM DESONERAÇÃO</v>
          </cell>
        </row>
        <row r="19">
          <cell r="D19" t="str">
            <v>Código</v>
          </cell>
          <cell r="E19" t="str">
            <v>Descrição</v>
          </cell>
          <cell r="F19" t="str">
            <v>Custo Produtivo (R$/h)</v>
          </cell>
          <cell r="G19" t="str">
            <v>Custo Improdutivo (R$/h)</v>
          </cell>
        </row>
        <row r="20">
          <cell r="D20" t="str">
            <v>E9001</v>
          </cell>
          <cell r="E20" t="str">
            <v>Conjunto vibratório para tubos de concreto com encaixe PB e 3 jogos de fôrmas - D = 0,60 m - 2,20 kW</v>
          </cell>
          <cell r="F20">
            <v>19.284300000000002</v>
          </cell>
          <cell r="G20">
            <v>11.9847</v>
          </cell>
        </row>
        <row r="21">
          <cell r="D21" t="str">
            <v>E9002</v>
          </cell>
          <cell r="E21" t="str">
            <v>Conjunto vibratório para tubos de concreto com encaixe PB e 3 jogos de fôrmas - D = 0,80 m - 2,20 kW</v>
          </cell>
          <cell r="F21">
            <v>25.111599999999999</v>
          </cell>
          <cell r="G21">
            <v>15.606199999999999</v>
          </cell>
        </row>
        <row r="22">
          <cell r="D22" t="str">
            <v>E9003</v>
          </cell>
          <cell r="E22" t="str">
            <v>Conjunto vibratório para tubos de concreto com encaixe PB e 3 jogos de fôrmas - D = 1,00 m - 2,20 kW</v>
          </cell>
          <cell r="F22">
            <v>26.279699999999998</v>
          </cell>
          <cell r="G22">
            <v>16.3322</v>
          </cell>
        </row>
        <row r="23">
          <cell r="D23" t="str">
            <v>E9004</v>
          </cell>
          <cell r="E23" t="str">
            <v>Conjunto vibratório para tubos de concreto com encaixe PB e 3 jogos de fôrmas - D = 1,20 m - 2,20 kW</v>
          </cell>
          <cell r="F23">
            <v>33.001800000000003</v>
          </cell>
          <cell r="G23">
            <v>20.509799999999998</v>
          </cell>
        </row>
        <row r="24">
          <cell r="D24" t="str">
            <v>E9005</v>
          </cell>
          <cell r="E24" t="str">
            <v>Conjunto vibratório para tubos de concreto com encaixe PB e 3 jogos de fôrmas - D = 1,50 m - 2,20 kW</v>
          </cell>
          <cell r="F24">
            <v>39.052100000000003</v>
          </cell>
          <cell r="G24">
            <v>24.2699</v>
          </cell>
        </row>
        <row r="25">
          <cell r="D25" t="str">
            <v>E9006</v>
          </cell>
          <cell r="E25" t="str">
            <v>Equipamento para sondagem manual</v>
          </cell>
          <cell r="F25">
            <v>1.4856</v>
          </cell>
          <cell r="G25">
            <v>1.0017</v>
          </cell>
        </row>
        <row r="26">
          <cell r="D26" t="str">
            <v>E9007</v>
          </cell>
          <cell r="E26" t="str">
            <v>Bomba de pistão triplex com capacidade de 7,80 m³/h (130 l/min) - 8,20 kW</v>
          </cell>
          <cell r="F26">
            <v>35.616300000000003</v>
          </cell>
          <cell r="G26">
            <v>15.9392</v>
          </cell>
        </row>
        <row r="27">
          <cell r="D27" t="str">
            <v>E9008</v>
          </cell>
          <cell r="E27" t="str">
            <v>Transportador manual de tubos de concreto com capacidade de 1 t</v>
          </cell>
          <cell r="F27">
            <v>2.4731999999999998</v>
          </cell>
          <cell r="G27">
            <v>1.6272</v>
          </cell>
        </row>
        <row r="28">
          <cell r="D28" t="str">
            <v>E9009</v>
          </cell>
          <cell r="E28" t="str">
            <v>Embarcação rebocadora - 268 kW</v>
          </cell>
          <cell r="F28">
            <v>442.67869999999999</v>
          </cell>
          <cell r="G28">
            <v>150.20169999999999</v>
          </cell>
        </row>
        <row r="29">
          <cell r="D29" t="str">
            <v>E9010</v>
          </cell>
          <cell r="E29" t="str">
            <v>Balança plataforma digital à bateria, com mesa de 75 x 75 cm e capacidade de 500 kg</v>
          </cell>
          <cell r="F29">
            <v>1.2291000000000001</v>
          </cell>
          <cell r="G29">
            <v>0.82569999999999999</v>
          </cell>
        </row>
        <row r="30">
          <cell r="D30" t="str">
            <v>E9011</v>
          </cell>
          <cell r="E30" t="str">
            <v>Carro manual modelo plataforma de 200 x 80 cm com capacidade de 800 kg</v>
          </cell>
          <cell r="F30">
            <v>0.5948</v>
          </cell>
          <cell r="G30">
            <v>0.40720000000000001</v>
          </cell>
        </row>
        <row r="31">
          <cell r="D31" t="str">
            <v>E9014</v>
          </cell>
          <cell r="E31" t="str">
            <v>Deflectômetro de impacto (FWD) instalado em picape com reboque e faixa de carga de 7 a 120 kN - 147 kW</v>
          </cell>
          <cell r="F31">
            <v>370.17140000000001</v>
          </cell>
          <cell r="G31">
            <v>257.08370000000002</v>
          </cell>
        </row>
        <row r="32">
          <cell r="D32" t="str">
            <v>E9015</v>
          </cell>
          <cell r="E32" t="str">
            <v>Elevador de obra com capacidade de 1.000 kg - 9 kW</v>
          </cell>
          <cell r="F32">
            <v>38.5944</v>
          </cell>
          <cell r="G32">
            <v>33.838099999999997</v>
          </cell>
        </row>
        <row r="33">
          <cell r="D33" t="str">
            <v>E9016</v>
          </cell>
          <cell r="E33" t="str">
            <v>Usina misturadora móvel de reciclagem a frio com sistema de espuma de asfalto - 129,40 kW</v>
          </cell>
          <cell r="F33">
            <v>1635.355</v>
          </cell>
          <cell r="G33">
            <v>795.26580000000001</v>
          </cell>
        </row>
        <row r="34">
          <cell r="D34" t="str">
            <v>E9017</v>
          </cell>
          <cell r="E34" t="str">
            <v>Escavadeira hidráulica sobre esteira com capacidade de 0,4 m³ - 64 kW</v>
          </cell>
          <cell r="F34">
            <v>192.67179999999999</v>
          </cell>
          <cell r="G34">
            <v>97.565299999999993</v>
          </cell>
        </row>
        <row r="35">
          <cell r="D35" t="str">
            <v>E9020</v>
          </cell>
          <cell r="E35" t="str">
            <v>Recicladora a frio - 455 kW</v>
          </cell>
          <cell r="F35">
            <v>1377.973</v>
          </cell>
          <cell r="G35">
            <v>445.99369999999999</v>
          </cell>
        </row>
        <row r="36">
          <cell r="D36" t="str">
            <v>E9021</v>
          </cell>
          <cell r="E36" t="str">
            <v>Grupo gerador - 456 kVA</v>
          </cell>
          <cell r="F36">
            <v>408.19709999999998</v>
          </cell>
          <cell r="G36">
            <v>23.8736</v>
          </cell>
        </row>
        <row r="37">
          <cell r="D37" t="str">
            <v>E9022</v>
          </cell>
          <cell r="E37" t="str">
            <v>Pórtico metálico rolante com capacidade de 25 t - 30 kW</v>
          </cell>
          <cell r="F37">
            <v>105.8847</v>
          </cell>
          <cell r="G37">
            <v>77.463800000000006</v>
          </cell>
        </row>
        <row r="38">
          <cell r="D38" t="str">
            <v>E9023</v>
          </cell>
          <cell r="E38" t="str">
            <v>Guindaste móvel sobre esteiras com dragline com capacidade de 1,9 a 2,3 m³ - 270 kW</v>
          </cell>
          <cell r="F38">
            <v>523.47310000000004</v>
          </cell>
          <cell r="G38">
            <v>249.08690000000001</v>
          </cell>
        </row>
        <row r="39">
          <cell r="D39" t="str">
            <v>E9024</v>
          </cell>
          <cell r="E39" t="str">
            <v>Misturador de nata cimento - 1,50 kW</v>
          </cell>
          <cell r="F39">
            <v>28.718599999999999</v>
          </cell>
          <cell r="G39">
            <v>28.064800000000002</v>
          </cell>
        </row>
        <row r="40">
          <cell r="D40" t="str">
            <v>E9025</v>
          </cell>
          <cell r="E40" t="str">
            <v>Conjunto bomba e macaco hidráulico para protensão com capacidade de 7.000 kN - 15 kW</v>
          </cell>
          <cell r="F40">
            <v>52.997300000000003</v>
          </cell>
          <cell r="G40">
            <v>46.981999999999999</v>
          </cell>
        </row>
        <row r="41">
          <cell r="D41" t="str">
            <v>E9026</v>
          </cell>
          <cell r="E41" t="str">
            <v>Bomba para injeção de nata de cimento com capacidade de 2 MPa - 2,20 kW</v>
          </cell>
          <cell r="F41">
            <v>5.6</v>
          </cell>
          <cell r="G41">
            <v>3.2736999999999998</v>
          </cell>
        </row>
        <row r="42">
          <cell r="D42" t="str">
            <v>E9028</v>
          </cell>
          <cell r="E42" t="str">
            <v>Bomba de alta pressão para hidrojateamento com capacidade de 18 MPa - 5,20 kW</v>
          </cell>
          <cell r="F42">
            <v>37.980800000000002</v>
          </cell>
          <cell r="G42">
            <v>27.699100000000001</v>
          </cell>
        </row>
        <row r="43">
          <cell r="D43" t="str">
            <v>E9029</v>
          </cell>
          <cell r="E43" t="str">
            <v>Conjunto bomba e macaco hidráulico para protensão com capacidade de 8.000 kN - 20 kW</v>
          </cell>
          <cell r="F43">
            <v>56.768900000000002</v>
          </cell>
          <cell r="G43">
            <v>49.119799999999998</v>
          </cell>
        </row>
        <row r="44">
          <cell r="D44" t="str">
            <v>E9030</v>
          </cell>
          <cell r="E44" t="str">
            <v>Bomba de protensão com leitura digital para tensionamento de estais - 3 kW</v>
          </cell>
          <cell r="F44">
            <v>1.9377</v>
          </cell>
          <cell r="G44">
            <v>1.0983000000000001</v>
          </cell>
        </row>
        <row r="45">
          <cell r="D45" t="str">
            <v>E9031</v>
          </cell>
          <cell r="E45" t="str">
            <v>Elevador de cremalheira com cabine simples, com capacidade de 1.500 kg e altura de até 100 m - 15 kW</v>
          </cell>
          <cell r="F45">
            <v>84.253200000000007</v>
          </cell>
          <cell r="G45">
            <v>60.53</v>
          </cell>
        </row>
        <row r="46">
          <cell r="D46" t="str">
            <v>E9032</v>
          </cell>
          <cell r="E46" t="str">
            <v>Equipamento para regulagem final de estais com até 37 cordoalhas - D = 15,7 mm - 20 kW</v>
          </cell>
          <cell r="F46">
            <v>49.494599999999998</v>
          </cell>
          <cell r="G46">
            <v>44.996600000000001</v>
          </cell>
        </row>
        <row r="47">
          <cell r="D47" t="str">
            <v>E9033</v>
          </cell>
          <cell r="E47" t="str">
            <v>Equipamento para regulagem final de estais de 38 a 55 cordoalhas - D = 15,7 mm - 30 kW</v>
          </cell>
          <cell r="F47">
            <v>53.942599999999999</v>
          </cell>
          <cell r="G47">
            <v>47.517800000000001</v>
          </cell>
        </row>
        <row r="48">
          <cell r="D48" t="str">
            <v>E9034</v>
          </cell>
          <cell r="E48" t="str">
            <v>Equipamento para regulagem final de estais de 56 a 73 cordoalhas - D = 15,7 mm - 40 kW</v>
          </cell>
          <cell r="F48">
            <v>61.352200000000003</v>
          </cell>
          <cell r="G48">
            <v>51.717700000000001</v>
          </cell>
        </row>
        <row r="49">
          <cell r="D49" t="str">
            <v>E9035</v>
          </cell>
          <cell r="E49" t="str">
            <v>Equipamento para regulagem final de estais de 74 a 91 cordoalhas - D = 15,7 mm - 50 kW</v>
          </cell>
          <cell r="F49">
            <v>68.761799999999994</v>
          </cell>
          <cell r="G49">
            <v>55.9176</v>
          </cell>
        </row>
        <row r="50">
          <cell r="D50" t="str">
            <v>E9036</v>
          </cell>
          <cell r="E50" t="str">
            <v>Grua fixa para alturas de 60 a 102 m, com alcance de 60 m com capacidade de 1.500 kg na ponta da lança - 37 kW</v>
          </cell>
          <cell r="F50">
            <v>505.89940000000001</v>
          </cell>
          <cell r="G50">
            <v>292.11950000000002</v>
          </cell>
        </row>
        <row r="51">
          <cell r="D51" t="str">
            <v>E9038</v>
          </cell>
          <cell r="E51" t="str">
            <v>Macaco hidráulico monocordoalha para tensionamento de estais - 3 kW</v>
          </cell>
          <cell r="F51">
            <v>41.536499999999997</v>
          </cell>
          <cell r="G51">
            <v>40.485799999999998</v>
          </cell>
        </row>
        <row r="52">
          <cell r="D52" t="str">
            <v>E9039</v>
          </cell>
          <cell r="E52" t="str">
            <v>Máquina de solda por termofusão para tubos PEAD com gerador de 4 kW</v>
          </cell>
          <cell r="F52">
            <v>58.438899999999997</v>
          </cell>
          <cell r="G52">
            <v>47.757399999999997</v>
          </cell>
        </row>
        <row r="53">
          <cell r="D53" t="str">
            <v>E9040</v>
          </cell>
          <cell r="E53" t="str">
            <v>Serra mármore - 1,45 kW</v>
          </cell>
          <cell r="F53">
            <v>7.7600000000000002E-2</v>
          </cell>
          <cell r="G53">
            <v>5.3100000000000001E-2</v>
          </cell>
        </row>
        <row r="54">
          <cell r="D54" t="str">
            <v>E9042</v>
          </cell>
          <cell r="E54" t="str">
            <v>Trator sobre esteiras com lâmina - 97 kW</v>
          </cell>
          <cell r="F54">
            <v>255.07669999999999</v>
          </cell>
          <cell r="G54">
            <v>108.30710000000001</v>
          </cell>
        </row>
        <row r="55">
          <cell r="D55" t="str">
            <v>E9043</v>
          </cell>
          <cell r="E55" t="str">
            <v>Embarcação de alumínio com comprimento de 6 m e motor de popa - 18,60 kW</v>
          </cell>
          <cell r="F55">
            <v>83.318399999999997</v>
          </cell>
          <cell r="G55">
            <v>42.792299999999997</v>
          </cell>
        </row>
        <row r="56">
          <cell r="D56" t="str">
            <v>E9044</v>
          </cell>
          <cell r="E56" t="str">
            <v>Central de concreto com capacidade de 150 m³/h - dosadora e misturadora</v>
          </cell>
          <cell r="F56">
            <v>274.55669999999998</v>
          </cell>
          <cell r="G56">
            <v>180.20590000000001</v>
          </cell>
        </row>
        <row r="57">
          <cell r="D57" t="str">
            <v>E9045</v>
          </cell>
          <cell r="E57" t="str">
            <v>Conjunto bomba e macaco hidráulico para elevação com capacidade de 496 kN</v>
          </cell>
          <cell r="F57">
            <v>57.516300000000001</v>
          </cell>
          <cell r="G57">
            <v>45.853400000000001</v>
          </cell>
        </row>
        <row r="58">
          <cell r="D58" t="str">
            <v>E9046</v>
          </cell>
          <cell r="E58" t="str">
            <v>Conjunto bomba e macaco hidráulico para elevação com capacidade de 929 kN</v>
          </cell>
          <cell r="F58">
            <v>60.746899999999997</v>
          </cell>
          <cell r="G58">
            <v>47.636200000000002</v>
          </cell>
        </row>
        <row r="59">
          <cell r="D59" t="str">
            <v>E9047</v>
          </cell>
          <cell r="E59" t="str">
            <v>Conjunto bomba e macaco hidráulico para elevação com capacidade de 1.390 kN</v>
          </cell>
          <cell r="F59">
            <v>66.361000000000004</v>
          </cell>
          <cell r="G59">
            <v>50.734299999999998</v>
          </cell>
        </row>
        <row r="60">
          <cell r="D60" t="str">
            <v>E9048</v>
          </cell>
          <cell r="E60" t="str">
            <v>Conjunto bomba e macaco hidráulico para elevação com capacidade de 1.859 kN</v>
          </cell>
          <cell r="F60">
            <v>69.6815</v>
          </cell>
          <cell r="G60">
            <v>52.566699999999997</v>
          </cell>
        </row>
        <row r="61">
          <cell r="D61" t="str">
            <v>E9049</v>
          </cell>
          <cell r="E61" t="str">
            <v>Bomba de alta pressão para hidrojateamento com capacidade de 250 MPa - 72 kW</v>
          </cell>
          <cell r="F61">
            <v>219.62379999999999</v>
          </cell>
          <cell r="G61">
            <v>97.478200000000001</v>
          </cell>
        </row>
        <row r="62">
          <cell r="D62" t="str">
            <v>E9050</v>
          </cell>
          <cell r="E62" t="str">
            <v>Guindaste móvel sobre pneus com 2 eixos com capacidade de 18 t - 97 kW</v>
          </cell>
          <cell r="F62">
            <v>501.9314</v>
          </cell>
          <cell r="G62">
            <v>260.7029</v>
          </cell>
        </row>
        <row r="63">
          <cell r="D63" t="str">
            <v>E9051</v>
          </cell>
          <cell r="E63" t="str">
            <v>Máquina levantadora e posicionadora de via - 7,40 kW</v>
          </cell>
          <cell r="F63">
            <v>213.7945</v>
          </cell>
          <cell r="G63">
            <v>129.7533</v>
          </cell>
        </row>
        <row r="64">
          <cell r="D64" t="str">
            <v>E9052</v>
          </cell>
          <cell r="E64" t="str">
            <v>Empilhadeira a diesel com capacidade de 10 t - 82 kW</v>
          </cell>
          <cell r="F64">
            <v>224.55690000000001</v>
          </cell>
          <cell r="G64">
            <v>104.00960000000001</v>
          </cell>
        </row>
        <row r="65">
          <cell r="D65" t="str">
            <v>E9053</v>
          </cell>
          <cell r="E65" t="str">
            <v>Perfuratriz hidráulica montada em flutuante - 32 kW</v>
          </cell>
          <cell r="F65">
            <v>85.726699999999994</v>
          </cell>
          <cell r="G65">
            <v>53.588799999999999</v>
          </cell>
        </row>
        <row r="66">
          <cell r="D66" t="str">
            <v>E9054</v>
          </cell>
          <cell r="E66" t="str">
            <v>Equipamento sobre forma-trilho para execução e acabamento de pavimento de concreto - 13,40 kW</v>
          </cell>
          <cell r="F66">
            <v>305.5283</v>
          </cell>
          <cell r="G66">
            <v>198.43549999999999</v>
          </cell>
        </row>
        <row r="67">
          <cell r="D67" t="str">
            <v>E9055</v>
          </cell>
          <cell r="E67" t="str">
            <v>Guincho pneumático com capacidade de 2,5 t</v>
          </cell>
          <cell r="F67">
            <v>84.869799999999998</v>
          </cell>
          <cell r="G67">
            <v>58.098700000000001</v>
          </cell>
        </row>
        <row r="68">
          <cell r="D68" t="str">
            <v>E9056</v>
          </cell>
          <cell r="E68" t="str">
            <v>Plataforma autoelevatória de 12 x 24 m com capacidade de 150 t</v>
          </cell>
          <cell r="F68">
            <v>138.18039999999999</v>
          </cell>
          <cell r="G68">
            <v>123.8914</v>
          </cell>
        </row>
        <row r="69">
          <cell r="D69" t="str">
            <v>E9057</v>
          </cell>
          <cell r="E69" t="str">
            <v>Batelão sem propulsão com capacidade de 66 m³</v>
          </cell>
          <cell r="F69">
            <v>34.973799999999997</v>
          </cell>
          <cell r="G69">
            <v>32.107999999999997</v>
          </cell>
        </row>
        <row r="70">
          <cell r="D70" t="str">
            <v>E9058</v>
          </cell>
          <cell r="E70" t="str">
            <v>Plataforma flutuante de 12 x 24 x 1,8 m com capacidade de 150 t</v>
          </cell>
          <cell r="F70">
            <v>46.566600000000001</v>
          </cell>
          <cell r="G70">
            <v>37.995399999999997</v>
          </cell>
        </row>
        <row r="71">
          <cell r="D71" t="str">
            <v>E9059</v>
          </cell>
          <cell r="E71" t="str">
            <v>Plataforma autoelevatória de 12 x 24 m montada na obra com capacidade de 150 t</v>
          </cell>
          <cell r="F71">
            <v>138.18039999999999</v>
          </cell>
          <cell r="G71">
            <v>123.8914</v>
          </cell>
        </row>
        <row r="72">
          <cell r="D72" t="str">
            <v>E9060</v>
          </cell>
          <cell r="E72" t="str">
            <v>Perfuratriz pneumática rotopercussiva montada em flutuante com pressão de 0,70 MPa e capacidade de 2.500 gpm</v>
          </cell>
          <cell r="F72">
            <v>69.090400000000002</v>
          </cell>
          <cell r="G72">
            <v>68.001499999999993</v>
          </cell>
        </row>
        <row r="73">
          <cell r="D73" t="str">
            <v>E9061</v>
          </cell>
          <cell r="E73" t="str">
            <v>Lixadeira elétrica manual angular - 2 kW</v>
          </cell>
          <cell r="F73">
            <v>0.22539999999999999</v>
          </cell>
          <cell r="G73">
            <v>0.14949999999999999</v>
          </cell>
        </row>
        <row r="74">
          <cell r="D74" t="str">
            <v>E9062</v>
          </cell>
          <cell r="E74" t="str">
            <v>Soprador de ar quente manual - 1,60 kW</v>
          </cell>
          <cell r="F74">
            <v>1.3019000000000001</v>
          </cell>
          <cell r="G74">
            <v>0.84460000000000002</v>
          </cell>
        </row>
        <row r="75">
          <cell r="D75" t="str">
            <v>E9063</v>
          </cell>
          <cell r="E75" t="str">
            <v>Equipamento de estabilização dinâmica da via - 300 kW</v>
          </cell>
          <cell r="F75">
            <v>2986.6922</v>
          </cell>
          <cell r="G75">
            <v>1657.4251999999999</v>
          </cell>
        </row>
        <row r="76">
          <cell r="D76" t="str">
            <v>E9064</v>
          </cell>
          <cell r="E76" t="str">
            <v>Transportador manual gerica com capacidade de 180 l</v>
          </cell>
          <cell r="F76">
            <v>1.7051000000000001</v>
          </cell>
          <cell r="G76">
            <v>1.1592</v>
          </cell>
        </row>
        <row r="77">
          <cell r="D77" t="str">
            <v>E9065</v>
          </cell>
          <cell r="E77" t="str">
            <v>Carro controle ferroviário - 186 kW</v>
          </cell>
          <cell r="F77">
            <v>2963.0178999999998</v>
          </cell>
          <cell r="G77">
            <v>1776.1632</v>
          </cell>
        </row>
        <row r="78">
          <cell r="D78" t="str">
            <v>E9066</v>
          </cell>
          <cell r="E78" t="str">
            <v>Grupo gerador - 14 kVA</v>
          </cell>
          <cell r="F78">
            <v>18.4895</v>
          </cell>
          <cell r="G78">
            <v>4.7687999999999997</v>
          </cell>
        </row>
        <row r="79">
          <cell r="D79" t="str">
            <v>E9067</v>
          </cell>
          <cell r="E79" t="str">
            <v>Veículo ferroviário para capina química com capacidade de 12.000 l - 115 kW</v>
          </cell>
          <cell r="F79">
            <v>240.6232</v>
          </cell>
          <cell r="G79">
            <v>124.10469999999999</v>
          </cell>
        </row>
        <row r="80">
          <cell r="D80" t="str">
            <v>E9068</v>
          </cell>
          <cell r="E80" t="str">
            <v>Perfuratriz hidráulica rotopercussiva para CCPH - 123 kW</v>
          </cell>
          <cell r="F80">
            <v>953.72820000000002</v>
          </cell>
          <cell r="G80">
            <v>493.09109999999998</v>
          </cell>
        </row>
        <row r="81">
          <cell r="D81" t="str">
            <v>E9069</v>
          </cell>
          <cell r="E81" t="str">
            <v>Vibrador de imersão para concreto - 4,10 kW</v>
          </cell>
          <cell r="F81">
            <v>8.9379000000000008</v>
          </cell>
          <cell r="G81">
            <v>0.81620000000000004</v>
          </cell>
        </row>
        <row r="82">
          <cell r="D82" t="str">
            <v>E9070</v>
          </cell>
          <cell r="E82" t="str">
            <v>Ponte rolante com capacidade de 5 t e vão de até 15 m - 10 kW</v>
          </cell>
          <cell r="F82">
            <v>61.160800000000002</v>
          </cell>
          <cell r="G82">
            <v>50.785899999999998</v>
          </cell>
        </row>
        <row r="83">
          <cell r="D83" t="str">
            <v>E9071</v>
          </cell>
          <cell r="E83" t="str">
            <v>Transportador manual carrinho de mão com capacidade de 80 l</v>
          </cell>
          <cell r="F83">
            <v>0.74619999999999997</v>
          </cell>
          <cell r="G83">
            <v>0.50729999999999997</v>
          </cell>
        </row>
        <row r="84">
          <cell r="D84" t="str">
            <v>E9072</v>
          </cell>
          <cell r="E84" t="str">
            <v>Martelo hidráulico vibratório com unidade hidráulica - 486 kW</v>
          </cell>
          <cell r="F84">
            <v>898.92340000000002</v>
          </cell>
          <cell r="G84">
            <v>316.82889999999998</v>
          </cell>
        </row>
        <row r="85">
          <cell r="D85" t="str">
            <v>E9073</v>
          </cell>
          <cell r="E85" t="str">
            <v>Bomba de concreto rebocável com capacidade de 30 m³/h - 74 kW</v>
          </cell>
          <cell r="F85">
            <v>188.72640000000001</v>
          </cell>
          <cell r="G85">
            <v>74.724900000000005</v>
          </cell>
        </row>
        <row r="86">
          <cell r="D86" t="str">
            <v>E9074</v>
          </cell>
          <cell r="E86" t="str">
            <v>Tanque de estocagem de asfalto com agitadores de 60.000 l</v>
          </cell>
          <cell r="F86">
            <v>76.065399999999997</v>
          </cell>
          <cell r="G86">
            <v>51.958199999999998</v>
          </cell>
        </row>
        <row r="87">
          <cell r="D87" t="str">
            <v>E9075</v>
          </cell>
          <cell r="E87" t="str">
            <v>Trado cavadeira de 12"</v>
          </cell>
          <cell r="F87">
            <v>0.1221</v>
          </cell>
          <cell r="G87">
            <v>8.3799999999999999E-2</v>
          </cell>
        </row>
        <row r="88">
          <cell r="D88" t="str">
            <v>E9076</v>
          </cell>
          <cell r="E88" t="str">
            <v>Equipamento para pintura eletrostática com cabine dupla de 7,00 kW e estufa de 80.000 kCal</v>
          </cell>
          <cell r="F88">
            <v>46.211399999999998</v>
          </cell>
          <cell r="G88">
            <v>40.422400000000003</v>
          </cell>
        </row>
        <row r="89">
          <cell r="D89" t="str">
            <v>E9077</v>
          </cell>
          <cell r="E89" t="str">
            <v>Perfuratriz de circulação reversa tipo Wirth ou similar com unidade hidráulica (Power Pack) - 273 kW</v>
          </cell>
          <cell r="F89">
            <v>891.6635</v>
          </cell>
          <cell r="G89">
            <v>431.82990000000001</v>
          </cell>
        </row>
        <row r="90">
          <cell r="D90" t="str">
            <v>E9078</v>
          </cell>
          <cell r="E90" t="str">
            <v>Treliça lançadeira com capacidade de carga de 100 a 120 t e vão máximo de 45 m - 110 kW</v>
          </cell>
          <cell r="F90">
            <v>251.12889999999999</v>
          </cell>
          <cell r="G90">
            <v>192.0249</v>
          </cell>
        </row>
        <row r="91">
          <cell r="D91" t="str">
            <v>E9079</v>
          </cell>
          <cell r="E91" t="str">
            <v>Bomba submersível com capacidade de 360 m³/h - 23 kW</v>
          </cell>
          <cell r="F91">
            <v>30.2254</v>
          </cell>
          <cell r="G91">
            <v>17.669599999999999</v>
          </cell>
        </row>
        <row r="92">
          <cell r="D92" t="str">
            <v>E9080</v>
          </cell>
          <cell r="E92" t="str">
            <v>Carrelone com capacidade máxima de 70 t</v>
          </cell>
          <cell r="F92">
            <v>187.23310000000001</v>
          </cell>
          <cell r="G92">
            <v>141.21350000000001</v>
          </cell>
        </row>
        <row r="93">
          <cell r="D93" t="str">
            <v>E9081</v>
          </cell>
          <cell r="E93" t="str">
            <v>Fischietti simples com capacidade de 70 t</v>
          </cell>
          <cell r="F93">
            <v>36.467500000000001</v>
          </cell>
          <cell r="G93">
            <v>33.787500000000001</v>
          </cell>
        </row>
        <row r="94">
          <cell r="D94" t="str">
            <v>E9083</v>
          </cell>
          <cell r="E94" t="str">
            <v>Vagão fechado FLT com capacidade de 99 t</v>
          </cell>
          <cell r="F94">
            <v>33.889499999999998</v>
          </cell>
          <cell r="G94">
            <v>26.847799999999999</v>
          </cell>
        </row>
        <row r="95">
          <cell r="D95" t="str">
            <v>E9084</v>
          </cell>
          <cell r="E95" t="str">
            <v>Vagão tanque convencional TCT com capacidade de 97 t e 103.000 l</v>
          </cell>
          <cell r="F95">
            <v>49.330199999999998</v>
          </cell>
          <cell r="G95">
            <v>39.080199999999998</v>
          </cell>
        </row>
        <row r="96">
          <cell r="D96" t="str">
            <v>E9085</v>
          </cell>
          <cell r="E96" t="str">
            <v>Vagão gôndola GDE com capacidade de 93,5 t / 29 m³</v>
          </cell>
          <cell r="F96">
            <v>24.8657</v>
          </cell>
          <cell r="G96">
            <v>19.699000000000002</v>
          </cell>
        </row>
        <row r="97">
          <cell r="D97" t="str">
            <v>E9086</v>
          </cell>
          <cell r="E97" t="str">
            <v>Bomba de concreto rebocável com capacidade de 41 m³/h - 74 kW</v>
          </cell>
          <cell r="F97">
            <v>199.39949999999999</v>
          </cell>
          <cell r="G97">
            <v>80.614800000000002</v>
          </cell>
        </row>
        <row r="98">
          <cell r="D98" t="str">
            <v>E9089</v>
          </cell>
          <cell r="E98" t="str">
            <v>Roçadeira costal - 1,40 kW</v>
          </cell>
          <cell r="F98">
            <v>9.2048000000000005</v>
          </cell>
          <cell r="G98">
            <v>0.55430000000000001</v>
          </cell>
        </row>
        <row r="99">
          <cell r="D99" t="str">
            <v>E9093</v>
          </cell>
          <cell r="E99" t="str">
            <v>Veículo leve - 53 kW (sem motorista)</v>
          </cell>
          <cell r="F99">
            <v>36.927999999999997</v>
          </cell>
          <cell r="G99">
            <v>6.6614000000000004</v>
          </cell>
        </row>
        <row r="100">
          <cell r="D100" t="str">
            <v>E9094</v>
          </cell>
          <cell r="E100" t="str">
            <v>Guindaste móvel sobre pneus com 6 eixos com capacidade máxima de 350 t - 450 kW</v>
          </cell>
          <cell r="F100">
            <v>2995.4632999999999</v>
          </cell>
          <cell r="G100">
            <v>1561.6691000000001</v>
          </cell>
        </row>
        <row r="101">
          <cell r="D101" t="str">
            <v>E9095</v>
          </cell>
          <cell r="E101" t="str">
            <v>Guindaste móvel sobre pneus com 8 eixos com capacidade máxima de 500 t - 500 kW</v>
          </cell>
          <cell r="F101">
            <v>4950.3630000000003</v>
          </cell>
          <cell r="G101">
            <v>2605.6190999999999</v>
          </cell>
        </row>
        <row r="102">
          <cell r="D102" t="str">
            <v>E9096</v>
          </cell>
          <cell r="E102" t="str">
            <v>Minicarregadeira de pneus - 45,50 kW</v>
          </cell>
          <cell r="F102">
            <v>159.18870000000001</v>
          </cell>
          <cell r="G102">
            <v>69.725300000000004</v>
          </cell>
        </row>
        <row r="103">
          <cell r="D103" t="str">
            <v>E9101</v>
          </cell>
          <cell r="E103" t="str">
            <v>Removedora de faixas de sinalização viária - 9,69 kW</v>
          </cell>
          <cell r="F103">
            <v>26.787600000000001</v>
          </cell>
          <cell r="G103">
            <v>5.0110999999999999</v>
          </cell>
        </row>
        <row r="104">
          <cell r="D104" t="str">
            <v>E9102</v>
          </cell>
          <cell r="E104" t="str">
            <v>Extrusora para sarjeta de concreto - 10,44 kW</v>
          </cell>
          <cell r="F104">
            <v>49.381399999999999</v>
          </cell>
          <cell r="G104">
            <v>35.237200000000001</v>
          </cell>
        </row>
        <row r="105">
          <cell r="D105" t="str">
            <v>E9103</v>
          </cell>
          <cell r="E105" t="str">
            <v>Extrusora para meio-fio de concreto - 10,44 kW</v>
          </cell>
          <cell r="F105">
            <v>46.947600000000001</v>
          </cell>
          <cell r="G105">
            <v>33.814399999999999</v>
          </cell>
        </row>
        <row r="106">
          <cell r="D106" t="str">
            <v>E9105</v>
          </cell>
          <cell r="E106" t="str">
            <v>Embarcação empurradora multipropósito - 2 x 186 kW</v>
          </cell>
          <cell r="F106">
            <v>778.86509999999998</v>
          </cell>
          <cell r="G106">
            <v>240.95959999999999</v>
          </cell>
        </row>
        <row r="107">
          <cell r="D107" t="str">
            <v>E9106</v>
          </cell>
          <cell r="E107" t="str">
            <v>Balsa de convés com capacidade de 200 t</v>
          </cell>
          <cell r="F107">
            <v>79.006799999999998</v>
          </cell>
          <cell r="G107">
            <v>54.470199999999998</v>
          </cell>
        </row>
        <row r="108">
          <cell r="D108" t="str">
            <v>E9107</v>
          </cell>
          <cell r="E108" t="str">
            <v>Compactador manual com soquete vibratório - 2,24 kW</v>
          </cell>
          <cell r="F108">
            <v>5.9145000000000003</v>
          </cell>
          <cell r="G108">
            <v>0.95309999999999995</v>
          </cell>
        </row>
        <row r="109">
          <cell r="D109" t="str">
            <v>E9108</v>
          </cell>
          <cell r="E109" t="str">
            <v>Soldadora de trilho por caldeamento na via - 400 kW</v>
          </cell>
          <cell r="F109">
            <v>855.92200000000003</v>
          </cell>
          <cell r="G109">
            <v>398.642</v>
          </cell>
        </row>
        <row r="110">
          <cell r="D110" t="str">
            <v>E9110</v>
          </cell>
          <cell r="E110" t="str">
            <v>Escavadeira hidráulica sobre esteiras para rocha com caçamba com capacidade de 1,56 m³ - 118 kW</v>
          </cell>
          <cell r="F110">
            <v>416.72559999999999</v>
          </cell>
          <cell r="G110">
            <v>176.98269999999999</v>
          </cell>
        </row>
        <row r="111">
          <cell r="D111" t="str">
            <v>E9111</v>
          </cell>
          <cell r="E111" t="str">
            <v>Jateador abrasivo úmido com capacidade de 350 kg de abrasivo</v>
          </cell>
          <cell r="F111">
            <v>91.692400000000006</v>
          </cell>
          <cell r="G111">
            <v>62.427900000000001</v>
          </cell>
        </row>
        <row r="112">
          <cell r="D112" t="str">
            <v>E9112</v>
          </cell>
          <cell r="E112" t="str">
            <v>Sinalizador direcional móvel com sistema fotovoltaico de energia e montado em chassi sobre pneus</v>
          </cell>
          <cell r="F112">
            <v>3.6173999999999999</v>
          </cell>
          <cell r="G112">
            <v>2.4763000000000002</v>
          </cell>
        </row>
        <row r="113">
          <cell r="D113" t="str">
            <v>E9113</v>
          </cell>
          <cell r="E113" t="str">
            <v>Painel de Mensagem Variável - PMV móvel, com sistema fotovoltaico de energia e montado em chassi sobre pneus</v>
          </cell>
          <cell r="F113">
            <v>27.274699999999999</v>
          </cell>
          <cell r="G113">
            <v>18.671199999999999</v>
          </cell>
        </row>
        <row r="114">
          <cell r="D114" t="str">
            <v>E9116</v>
          </cell>
          <cell r="E114" t="str">
            <v>Semáforo móvel com 3 lentes e bateria - D = 200 mm</v>
          </cell>
          <cell r="F114">
            <v>1.282</v>
          </cell>
          <cell r="G114">
            <v>0.87760000000000005</v>
          </cell>
        </row>
        <row r="115">
          <cell r="D115" t="str">
            <v>E9117</v>
          </cell>
          <cell r="E115" t="str">
            <v>Carregadeira de pneus para rocha com capacidade de 2,50 m³ - 105 kW</v>
          </cell>
          <cell r="F115">
            <v>360.87310000000002</v>
          </cell>
          <cell r="G115">
            <v>153.75389999999999</v>
          </cell>
        </row>
        <row r="116">
          <cell r="D116" t="str">
            <v>E9118</v>
          </cell>
          <cell r="E116" t="str">
            <v>Cortadora de pavimento com disco diamantado de 450 a 1.500 mm - 55,40 kW</v>
          </cell>
          <cell r="F116">
            <v>158.90629999999999</v>
          </cell>
          <cell r="G116">
            <v>75.276700000000005</v>
          </cell>
        </row>
        <row r="117">
          <cell r="D117" t="str">
            <v>E9119</v>
          </cell>
          <cell r="E117" t="str">
            <v>Minicarregadeira sobre pneus com valetadeira - 55,40 kW</v>
          </cell>
          <cell r="F117">
            <v>234.56360000000001</v>
          </cell>
          <cell r="G117">
            <v>104.4061</v>
          </cell>
        </row>
        <row r="118">
          <cell r="D118" t="str">
            <v>E9120</v>
          </cell>
          <cell r="E118" t="str">
            <v>Equipamento de cravação sobre esteira para geodreno com haste para profundidade de até 20 m - 258 kW</v>
          </cell>
          <cell r="F118">
            <v>615.99149999999997</v>
          </cell>
          <cell r="G118">
            <v>255.56559999999999</v>
          </cell>
        </row>
        <row r="119">
          <cell r="D119" t="str">
            <v>E9122</v>
          </cell>
          <cell r="E119" t="str">
            <v>Perfuratriz tipo Bottom Feed para coluna de brita - 194 kW</v>
          </cell>
          <cell r="F119">
            <v>1196.8471999999999</v>
          </cell>
          <cell r="G119">
            <v>626.25750000000005</v>
          </cell>
        </row>
        <row r="120">
          <cell r="D120" t="str">
            <v>E9125</v>
          </cell>
          <cell r="E120" t="str">
            <v>Veículo tipo van furgão com capacidade de 1,38 t - 100 kW</v>
          </cell>
          <cell r="F120">
            <v>86.105199999999996</v>
          </cell>
          <cell r="G120">
            <v>47.759700000000002</v>
          </cell>
        </row>
        <row r="121">
          <cell r="D121" t="str">
            <v>E9126</v>
          </cell>
          <cell r="E121" t="str">
            <v>Draga backhoe com capacidade de 7 m³ - 1.000 kW</v>
          </cell>
          <cell r="F121">
            <v>9394.3148999999994</v>
          </cell>
          <cell r="G121">
            <v>3690.7950000000001</v>
          </cell>
        </row>
        <row r="122">
          <cell r="D122" t="str">
            <v>E9127</v>
          </cell>
          <cell r="E122" t="str">
            <v>Escavadeira hidráulica com martelo hidráulico de 520 kg - 75 kW</v>
          </cell>
          <cell r="F122">
            <v>335.36689999999999</v>
          </cell>
          <cell r="G122">
            <v>154.4674</v>
          </cell>
        </row>
        <row r="123">
          <cell r="D123" t="str">
            <v>E9134</v>
          </cell>
          <cell r="E123" t="str">
            <v>Miniônibus com capacidade para 30 passageiros - 111 kW</v>
          </cell>
          <cell r="F123">
            <v>236.00550000000001</v>
          </cell>
          <cell r="G123">
            <v>79.398499999999999</v>
          </cell>
        </row>
        <row r="124">
          <cell r="D124" t="str">
            <v>E9141</v>
          </cell>
          <cell r="E124" t="str">
            <v>Rebarbador hidráulico com bomba manual com capacidade de força de 9.000 kgf</v>
          </cell>
          <cell r="F124">
            <v>14.2575</v>
          </cell>
          <cell r="G124">
            <v>9.4573</v>
          </cell>
        </row>
        <row r="125">
          <cell r="D125" t="str">
            <v>E9144</v>
          </cell>
          <cell r="E125" t="str">
            <v>Pórtico metálico rolante com talha com capacidade de 5 t - 10 kW</v>
          </cell>
          <cell r="F125">
            <v>51.9726</v>
          </cell>
          <cell r="G125">
            <v>44.400100000000002</v>
          </cell>
        </row>
        <row r="126">
          <cell r="D126" t="str">
            <v>E9148</v>
          </cell>
          <cell r="E126" t="str">
            <v>Macaco de protensão de fios com bomba - 3,72 kW</v>
          </cell>
          <cell r="F126">
            <v>52.426000000000002</v>
          </cell>
          <cell r="G126">
            <v>46.658200000000001</v>
          </cell>
        </row>
        <row r="127">
          <cell r="D127" t="str">
            <v>E9149</v>
          </cell>
          <cell r="E127" t="str">
            <v>Máquina de aplicação e extração de grampo elástico tipo Pandrol - 6,70 kW</v>
          </cell>
          <cell r="F127">
            <v>57.4499</v>
          </cell>
          <cell r="G127">
            <v>26.1431</v>
          </cell>
        </row>
        <row r="128">
          <cell r="D128" t="str">
            <v>E9151</v>
          </cell>
          <cell r="E128" t="str">
            <v>Britador de mandíbulas móvel sobre esteiras, sem peneira, com capacidade de 140 m³/h - 170 kW</v>
          </cell>
          <cell r="F128">
            <v>595.86590000000001</v>
          </cell>
          <cell r="G128">
            <v>261.7226</v>
          </cell>
        </row>
        <row r="129">
          <cell r="D129" t="str">
            <v>E9152</v>
          </cell>
          <cell r="E129" t="str">
            <v>Ferramenta de fixação à pólvora de ação direta</v>
          </cell>
          <cell r="F129">
            <v>0.193</v>
          </cell>
          <cell r="G129">
            <v>0.1089</v>
          </cell>
        </row>
        <row r="130">
          <cell r="D130" t="str">
            <v>E9153</v>
          </cell>
          <cell r="E130" t="str">
            <v>Ferramenta de fixação à pólvora e sistema à pistão</v>
          </cell>
          <cell r="F130">
            <v>0.1822</v>
          </cell>
          <cell r="G130">
            <v>0.1028</v>
          </cell>
        </row>
        <row r="131">
          <cell r="D131" t="str">
            <v>E9154</v>
          </cell>
          <cell r="E131" t="str">
            <v>Equipamento para selagem com material asfáltico rebocável com capacidade de 370 l - 35 kW</v>
          </cell>
          <cell r="F131">
            <v>103.1434</v>
          </cell>
          <cell r="G131">
            <v>65.079700000000003</v>
          </cell>
        </row>
        <row r="132">
          <cell r="D132" t="str">
            <v>E9155</v>
          </cell>
          <cell r="E132" t="str">
            <v>Caldeira de asfalto rebocável com capacidade de 600 l - 5,20 kW</v>
          </cell>
          <cell r="F132">
            <v>19.055</v>
          </cell>
          <cell r="G132">
            <v>12.010899999999999</v>
          </cell>
        </row>
        <row r="133">
          <cell r="D133" t="str">
            <v>E9156</v>
          </cell>
          <cell r="E133" t="str">
            <v>Soprador de ar costal - 2,6 kW</v>
          </cell>
          <cell r="F133">
            <v>5.7896000000000001</v>
          </cell>
          <cell r="G133">
            <v>0.52729999999999999</v>
          </cell>
        </row>
        <row r="134">
          <cell r="D134" t="str">
            <v>E9157</v>
          </cell>
          <cell r="E134" t="str">
            <v>Locomotiva diesel-elétrica CC - bitola métrica - 2.237 kW</v>
          </cell>
          <cell r="F134">
            <v>1927.7411999999999</v>
          </cell>
          <cell r="G134">
            <v>314.15879999999999</v>
          </cell>
        </row>
        <row r="135">
          <cell r="D135" t="str">
            <v>E9158</v>
          </cell>
          <cell r="E135" t="str">
            <v>Locomotiva diesel-elétrica CC - bitola larga - 2.237 kW</v>
          </cell>
          <cell r="F135">
            <v>1947.8444</v>
          </cell>
          <cell r="G135">
            <v>326.53620000000001</v>
          </cell>
        </row>
        <row r="136">
          <cell r="D136" t="str">
            <v>E9159</v>
          </cell>
          <cell r="E136" t="str">
            <v>Vagão plataforma PNE com capacidade de 82 t - bitola métrica</v>
          </cell>
          <cell r="F136">
            <v>29.517800000000001</v>
          </cell>
          <cell r="G136">
            <v>23.384499999999999</v>
          </cell>
        </row>
        <row r="137">
          <cell r="D137" t="str">
            <v>E9160</v>
          </cell>
          <cell r="E137" t="str">
            <v>Vagão plataforma PNT com capacidade de 98 t - bitola larga</v>
          </cell>
          <cell r="F137">
            <v>38.501600000000003</v>
          </cell>
          <cell r="G137">
            <v>30.5016</v>
          </cell>
        </row>
        <row r="138">
          <cell r="D138" t="str">
            <v>E9161</v>
          </cell>
          <cell r="E138" t="str">
            <v>Vagão fechado com porta para carga e descarga de paletes FLD com capacidade de 64 t - bitola métrica</v>
          </cell>
          <cell r="F138">
            <v>29.277200000000001</v>
          </cell>
          <cell r="G138">
            <v>23.193899999999999</v>
          </cell>
        </row>
        <row r="139">
          <cell r="D139" t="str">
            <v>E9162</v>
          </cell>
          <cell r="E139" t="str">
            <v>Vagão fechado com porta para carga e descarga de paletes FLT com capacidade de 99 t - bitola larga</v>
          </cell>
          <cell r="F139">
            <v>33.889499999999998</v>
          </cell>
          <cell r="G139">
            <v>26.847799999999999</v>
          </cell>
        </row>
        <row r="140">
          <cell r="D140" t="str">
            <v>E9163</v>
          </cell>
          <cell r="E140" t="str">
            <v>Vagão hopper aberto com descarga automática HNE com capacidade de 45 m³ - bitola métrica</v>
          </cell>
          <cell r="F140">
            <v>35.293100000000003</v>
          </cell>
          <cell r="G140">
            <v>27.959800000000001</v>
          </cell>
        </row>
        <row r="141">
          <cell r="D141" t="str">
            <v>E9164</v>
          </cell>
          <cell r="E141" t="str">
            <v>Vagão hopper aberto com descarga automática HNT com capacidade de 63 m³ - bitola larga</v>
          </cell>
          <cell r="F141">
            <v>42.738399999999999</v>
          </cell>
          <cell r="G141">
            <v>33.8581</v>
          </cell>
        </row>
        <row r="142">
          <cell r="D142" t="str">
            <v>E9167</v>
          </cell>
          <cell r="E142" t="str">
            <v>Equipamento para carga e descarga de TLS de até 250 m - 90 kW</v>
          </cell>
          <cell r="F142">
            <v>244.04499999999999</v>
          </cell>
          <cell r="G142">
            <v>129.6465</v>
          </cell>
        </row>
        <row r="143">
          <cell r="D143" t="str">
            <v>E9168</v>
          </cell>
          <cell r="E143" t="str">
            <v>Carregadeira de pneus com implemento de garfo - 195 kW</v>
          </cell>
          <cell r="F143">
            <v>362.68009999999998</v>
          </cell>
          <cell r="G143">
            <v>170.7071</v>
          </cell>
        </row>
        <row r="144">
          <cell r="D144" t="str">
            <v>E9200</v>
          </cell>
          <cell r="E144" t="str">
            <v>Carregadeira de pneus para rocha com capacidade de 2,50 m³ - 105 kW com periculosidade</v>
          </cell>
          <cell r="F144">
            <v>368.96089999999998</v>
          </cell>
          <cell r="G144">
            <v>161.8417</v>
          </cell>
        </row>
        <row r="145">
          <cell r="D145" t="str">
            <v>E9203</v>
          </cell>
          <cell r="E145" t="str">
            <v>Escavadeira hidráulica com martelo hidráulico de 1.700 kg - 103 kW com periculosidade</v>
          </cell>
          <cell r="F145">
            <v>692.33460000000002</v>
          </cell>
          <cell r="G145">
            <v>322.0437</v>
          </cell>
        </row>
        <row r="146">
          <cell r="D146" t="str">
            <v>E9204</v>
          </cell>
          <cell r="E146" t="str">
            <v>Perfuratriz sobre esteiras - 145 kW com periculosidade</v>
          </cell>
          <cell r="F146">
            <v>466.52330000000001</v>
          </cell>
          <cell r="G146">
            <v>214.18709999999999</v>
          </cell>
        </row>
        <row r="147">
          <cell r="D147" t="str">
            <v>E9205</v>
          </cell>
          <cell r="E147" t="str">
            <v>Equipamento de corte a plasma CNC - 12.000 x 5.500 mm - 19,5 kW</v>
          </cell>
          <cell r="F147">
            <v>171.9211</v>
          </cell>
          <cell r="G147">
            <v>106.8447</v>
          </cell>
        </row>
        <row r="148">
          <cell r="D148" t="str">
            <v>E9206</v>
          </cell>
          <cell r="E148" t="str">
            <v>Equipamento de solda MIG automática com acessórios - 14,6 kVA</v>
          </cell>
          <cell r="F148">
            <v>15.4335</v>
          </cell>
          <cell r="G148">
            <v>8.5168999999999997</v>
          </cell>
        </row>
        <row r="149">
          <cell r="D149" t="str">
            <v>E9207</v>
          </cell>
          <cell r="E149" t="str">
            <v>Máquina de solda elétrica retificadora 425 A - 18,70 kW</v>
          </cell>
          <cell r="F149">
            <v>1.2882</v>
          </cell>
          <cell r="G149">
            <v>0.71089999999999998</v>
          </cell>
        </row>
        <row r="150">
          <cell r="D150" t="str">
            <v>E9209</v>
          </cell>
          <cell r="E150" t="str">
            <v>Martelete perfurador/rompedor a ar comprimido de 25 kg para rocha, com insalubridade, com capacidade de 2.040 gpm</v>
          </cell>
          <cell r="F150">
            <v>40.471600000000002</v>
          </cell>
          <cell r="G150">
            <v>38.035899999999998</v>
          </cell>
        </row>
        <row r="151">
          <cell r="D151" t="str">
            <v>E9213</v>
          </cell>
          <cell r="E151" t="str">
            <v>Jumbo eletro-hidráulico com 3 braços - 155 kW/237 kW com periculosidade</v>
          </cell>
          <cell r="F151">
            <v>2505.8494000000001</v>
          </cell>
          <cell r="G151">
            <v>1199.4016999999999</v>
          </cell>
        </row>
        <row r="152">
          <cell r="D152" t="str">
            <v>E9231</v>
          </cell>
          <cell r="E152" t="str">
            <v>Maçarico lança-chamas a gás liquefeito de petróleo (GLP)</v>
          </cell>
          <cell r="F152">
            <v>1.5800000000000002E-2</v>
          </cell>
          <cell r="G152">
            <v>8.6999999999999994E-3</v>
          </cell>
        </row>
        <row r="153">
          <cell r="D153" t="str">
            <v>E9242</v>
          </cell>
          <cell r="E153" t="str">
            <v>Estação transmissora de superfície para televisionamento</v>
          </cell>
          <cell r="F153">
            <v>1.7585999999999999</v>
          </cell>
          <cell r="G153">
            <v>1.2246999999999999</v>
          </cell>
        </row>
        <row r="154">
          <cell r="D154" t="str">
            <v>E9243</v>
          </cell>
          <cell r="E154" t="str">
            <v>Câmara hiperbárica com filtro, serpentina e reservatório de ar para mergulho raso - D = 1,80 m e H = 2,22 m</v>
          </cell>
          <cell r="F154">
            <v>94.016800000000003</v>
          </cell>
          <cell r="G154">
            <v>78.986199999999997</v>
          </cell>
        </row>
        <row r="155">
          <cell r="D155" t="str">
            <v>E9244</v>
          </cell>
          <cell r="E155" t="str">
            <v>Estação transmissora de superfície para comunicação sem fio</v>
          </cell>
          <cell r="F155">
            <v>4.7249999999999996</v>
          </cell>
          <cell r="G155">
            <v>3.2904</v>
          </cell>
        </row>
        <row r="156">
          <cell r="D156" t="str">
            <v>E9245</v>
          </cell>
          <cell r="E156" t="str">
            <v>Estação transmissora de superfície para comunicação com fio</v>
          </cell>
          <cell r="F156">
            <v>0.79190000000000005</v>
          </cell>
          <cell r="G156">
            <v>0.55149999999999999</v>
          </cell>
        </row>
        <row r="157">
          <cell r="D157" t="str">
            <v>E9246</v>
          </cell>
          <cell r="E157" t="str">
            <v>Painel de controle de ar com manômetros e pneufatômetros</v>
          </cell>
          <cell r="F157">
            <v>1.5198</v>
          </cell>
          <cell r="G157">
            <v>1.0584</v>
          </cell>
        </row>
        <row r="158">
          <cell r="D158" t="str">
            <v>E9247</v>
          </cell>
          <cell r="E158" t="str">
            <v>Sistema de Sino aberto (sinete) para mergulho até 50 m - 33,50 kW</v>
          </cell>
          <cell r="F158">
            <v>89.320800000000006</v>
          </cell>
          <cell r="G158">
            <v>77.630499999999998</v>
          </cell>
        </row>
        <row r="159">
          <cell r="D159" t="str">
            <v>E9248</v>
          </cell>
          <cell r="E159" t="str">
            <v>Sistema de ar comprimido para mergulho até 30 m com pressão de trabalho de 1,4 MPa - 7,46 kW</v>
          </cell>
          <cell r="F159">
            <v>14.6441</v>
          </cell>
          <cell r="G159">
            <v>4.3898000000000001</v>
          </cell>
        </row>
        <row r="160">
          <cell r="D160" t="str">
            <v>E9249</v>
          </cell>
          <cell r="E160" t="str">
            <v>Sistema de ar comprimido para mergulho até 50 m com pressão de trabalho de 1,7 MPa - 16,18 kW</v>
          </cell>
          <cell r="F160">
            <v>27.146799999999999</v>
          </cell>
          <cell r="G160">
            <v>6.9393000000000002</v>
          </cell>
        </row>
        <row r="161">
          <cell r="D161" t="str">
            <v>E9251</v>
          </cell>
          <cell r="E161" t="str">
            <v>Fonte de plasma para corte manual - 65A - 15 kW</v>
          </cell>
          <cell r="F161">
            <v>5.8261000000000003</v>
          </cell>
          <cell r="G161">
            <v>3.2151000000000001</v>
          </cell>
        </row>
        <row r="162">
          <cell r="D162" t="str">
            <v>E9252</v>
          </cell>
          <cell r="E162" t="str">
            <v>Serra de esquadria com braço telescópico - D = 250 mm (10") - 1,80 kW</v>
          </cell>
          <cell r="F162">
            <v>0.68100000000000005</v>
          </cell>
          <cell r="G162">
            <v>0.4662</v>
          </cell>
        </row>
        <row r="163">
          <cell r="D163" t="str">
            <v>E9253</v>
          </cell>
          <cell r="E163" t="str">
            <v>Rebordeadeira diâmetro máximo 3,00 m - 4,85 kW</v>
          </cell>
          <cell r="F163">
            <v>6.1299000000000001</v>
          </cell>
          <cell r="G163">
            <v>3.7970000000000002</v>
          </cell>
        </row>
        <row r="164">
          <cell r="D164" t="str">
            <v>E9254</v>
          </cell>
          <cell r="E164" t="str">
            <v>Dobradeira viradeira manual comprimento máximo de dobra de até 2.000 mm</v>
          </cell>
          <cell r="F164">
            <v>1.7492000000000001</v>
          </cell>
          <cell r="G164">
            <v>1.0834999999999999</v>
          </cell>
        </row>
        <row r="165">
          <cell r="D165" t="str">
            <v>E9255</v>
          </cell>
          <cell r="E165" t="str">
            <v>Fonte de plasma para corte manual - 45A - 10 kW</v>
          </cell>
          <cell r="F165">
            <v>3.8567</v>
          </cell>
          <cell r="G165">
            <v>2.1282999999999999</v>
          </cell>
        </row>
        <row r="166">
          <cell r="D166" t="str">
            <v>E9256</v>
          </cell>
          <cell r="E166" t="str">
            <v>Equipamento para pintura com cal rebocável com dois bicos aplicadores e capacidade de 2.200 l</v>
          </cell>
          <cell r="F166">
            <v>36.163499999999999</v>
          </cell>
          <cell r="G166">
            <v>32.256700000000002</v>
          </cell>
        </row>
        <row r="167">
          <cell r="D167" t="str">
            <v>E9259</v>
          </cell>
          <cell r="E167" t="str">
            <v>Ventilador centrífugo média pressão com capacidade de 38 m³/min - 2,21 kW</v>
          </cell>
          <cell r="F167">
            <v>2.8753000000000002</v>
          </cell>
          <cell r="G167">
            <v>1.8514999999999999</v>
          </cell>
        </row>
        <row r="168">
          <cell r="D168" t="str">
            <v>E9260</v>
          </cell>
          <cell r="E168" t="str">
            <v>Detector de gases com bomba elétrica para espaço confinado</v>
          </cell>
          <cell r="F168">
            <v>0.63560000000000005</v>
          </cell>
          <cell r="G168">
            <v>0.42159999999999997</v>
          </cell>
        </row>
        <row r="169">
          <cell r="D169" t="str">
            <v>E9261</v>
          </cell>
          <cell r="E169" t="str">
            <v>Equipamento de pintura com pistola airless - 0,90 kW</v>
          </cell>
          <cell r="F169">
            <v>0.37190000000000001</v>
          </cell>
          <cell r="G169">
            <v>0.25459999999999999</v>
          </cell>
        </row>
        <row r="170">
          <cell r="D170" t="str">
            <v>E9262</v>
          </cell>
          <cell r="E170" t="str">
            <v>Escova rotativa com cerdas de aço para tratamento de superfície - 0,91 kW</v>
          </cell>
          <cell r="F170">
            <v>30.197800000000001</v>
          </cell>
          <cell r="G170">
            <v>29.169899999999998</v>
          </cell>
        </row>
        <row r="171">
          <cell r="D171" t="str">
            <v>E9263</v>
          </cell>
          <cell r="E171" t="str">
            <v>Tripé com guincho para espaço confinado</v>
          </cell>
          <cell r="F171">
            <v>1.593</v>
          </cell>
          <cell r="G171">
            <v>0.99</v>
          </cell>
        </row>
        <row r="172">
          <cell r="D172" t="str">
            <v>E9264</v>
          </cell>
          <cell r="E172" t="str">
            <v>Respirador purificador de ar motorizado</v>
          </cell>
          <cell r="F172">
            <v>1.3170999999999999</v>
          </cell>
          <cell r="G172">
            <v>0.87370000000000003</v>
          </cell>
        </row>
        <row r="173">
          <cell r="D173" t="str">
            <v>E9265</v>
          </cell>
          <cell r="E173" t="str">
            <v>Respirador de adução de ar tipo linha de ar comprimido para jateamento</v>
          </cell>
          <cell r="F173">
            <v>2.6886000000000001</v>
          </cell>
          <cell r="G173">
            <v>1.7834000000000001</v>
          </cell>
        </row>
        <row r="174">
          <cell r="D174" t="str">
            <v>E9267</v>
          </cell>
          <cell r="E174" t="str">
            <v>Exaustor centrífugo alta pressão com capacidade de 35 m³/min - 1,47 kW</v>
          </cell>
          <cell r="F174">
            <v>1.0047999999999999</v>
          </cell>
          <cell r="G174">
            <v>0.64700000000000002</v>
          </cell>
        </row>
        <row r="175">
          <cell r="D175" t="str">
            <v>E9501</v>
          </cell>
          <cell r="E175" t="str">
            <v>Ventilador axial para ventilação forçada com velocidade de saída de 32,8 m/s - D = 1.000 mm - 30 kW</v>
          </cell>
          <cell r="F175">
            <v>77.253</v>
          </cell>
          <cell r="G175">
            <v>49.746200000000002</v>
          </cell>
        </row>
        <row r="176">
          <cell r="D176" t="str">
            <v>E9502</v>
          </cell>
          <cell r="E176" t="str">
            <v>Bate-estaca de gravidade para 6 t - 119 kW</v>
          </cell>
          <cell r="F176">
            <v>232.38550000000001</v>
          </cell>
          <cell r="G176">
            <v>107.2867</v>
          </cell>
        </row>
        <row r="177">
          <cell r="D177" t="str">
            <v>E9503</v>
          </cell>
          <cell r="E177" t="str">
            <v>Guilhotina hidráulica 16 x 6.100 mm - 30 kW</v>
          </cell>
          <cell r="F177">
            <v>149.5206</v>
          </cell>
          <cell r="G177">
            <v>102.9481</v>
          </cell>
        </row>
        <row r="178">
          <cell r="D178" t="str">
            <v>E9505</v>
          </cell>
          <cell r="E178" t="str">
            <v>Prensa dobradeira capacidade 320 t - comprimento até 3.100 mm - 30 kW</v>
          </cell>
          <cell r="F178">
            <v>110.74639999999999</v>
          </cell>
          <cell r="G178">
            <v>78.930199999999999</v>
          </cell>
        </row>
        <row r="179">
          <cell r="D179" t="str">
            <v>E9507</v>
          </cell>
          <cell r="E179" t="str">
            <v>Plotadora de recorte com computador e programa computacional</v>
          </cell>
          <cell r="F179">
            <v>25.843399999999999</v>
          </cell>
          <cell r="G179">
            <v>16.291799999999999</v>
          </cell>
        </row>
        <row r="180">
          <cell r="D180" t="str">
            <v>E9510</v>
          </cell>
          <cell r="E180" t="str">
            <v>Ventilador centrífugo baixa pressão com capacidade de 58 m³/min - 3,68 kW</v>
          </cell>
          <cell r="F180">
            <v>2.3565999999999998</v>
          </cell>
          <cell r="G180">
            <v>1.5175000000000001</v>
          </cell>
        </row>
        <row r="181">
          <cell r="D181" t="str">
            <v>E9511</v>
          </cell>
          <cell r="E181" t="str">
            <v>Carregadeira de pneus com capacidade de 3,40 m³ - 195 kW</v>
          </cell>
          <cell r="F181">
            <v>459.6508</v>
          </cell>
          <cell r="G181">
            <v>224.85429999999999</v>
          </cell>
        </row>
        <row r="182">
          <cell r="D182" t="str">
            <v>E9512</v>
          </cell>
          <cell r="E182" t="str">
            <v>Veículo leve - 53 kW</v>
          </cell>
          <cell r="F182">
            <v>67.303100000000001</v>
          </cell>
          <cell r="G182">
            <v>37.036499999999997</v>
          </cell>
        </row>
        <row r="183">
          <cell r="D183" t="str">
            <v>E9513</v>
          </cell>
          <cell r="E183" t="str">
            <v>Compressor de ar portátil de 160,46 l/s (340 PCM) - 81 kW</v>
          </cell>
          <cell r="F183">
            <v>121.9217</v>
          </cell>
          <cell r="G183">
            <v>26.918099999999999</v>
          </cell>
        </row>
        <row r="184">
          <cell r="D184" t="str">
            <v>E9514</v>
          </cell>
          <cell r="E184" t="str">
            <v>Distribuidor de agregados sobre pneus autopropelido - 130 kW</v>
          </cell>
          <cell r="F184">
            <v>287.80970000000002</v>
          </cell>
          <cell r="G184">
            <v>106.6404</v>
          </cell>
        </row>
        <row r="185">
          <cell r="D185" t="str">
            <v>E9515</v>
          </cell>
          <cell r="E185" t="str">
            <v>Escavadeira hidráulica sobre esteiras com caçamba com capacidade de 1,56 m³ - 118 kW</v>
          </cell>
          <cell r="F185">
            <v>305.4529</v>
          </cell>
          <cell r="G185">
            <v>139.53030000000001</v>
          </cell>
        </row>
        <row r="186">
          <cell r="D186" t="str">
            <v>E9516</v>
          </cell>
          <cell r="E186" t="str">
            <v>Perfuratriz hidráulica sobre esteiras - 283 kW</v>
          </cell>
          <cell r="F186">
            <v>1354.1985</v>
          </cell>
          <cell r="G186">
            <v>687.60069999999996</v>
          </cell>
        </row>
        <row r="187">
          <cell r="D187" t="str">
            <v>E9518</v>
          </cell>
          <cell r="E187" t="str">
            <v>Grade de 24 discos rebocável de D = 60 cm (24")</v>
          </cell>
          <cell r="F187">
            <v>5.0659000000000001</v>
          </cell>
          <cell r="G187">
            <v>3.5278</v>
          </cell>
        </row>
        <row r="188">
          <cell r="D188" t="str">
            <v>E9519</v>
          </cell>
          <cell r="E188" t="str">
            <v>Betoneira com motor a gasolina com capacidade de 600 l - 10 kW</v>
          </cell>
          <cell r="F188">
            <v>52.1096</v>
          </cell>
          <cell r="G188">
            <v>30.977</v>
          </cell>
        </row>
        <row r="189">
          <cell r="D189" t="str">
            <v>E9521</v>
          </cell>
          <cell r="E189" t="str">
            <v>Grupo gerador - 3,2 kVA</v>
          </cell>
          <cell r="F189">
            <v>4.8367000000000004</v>
          </cell>
          <cell r="G189">
            <v>0.24079999999999999</v>
          </cell>
        </row>
        <row r="190">
          <cell r="D190" t="str">
            <v>E9522</v>
          </cell>
          <cell r="E190" t="str">
            <v>Caldeira de asfalto rebocável com capacidade de 1.500 l - 6,5 kW</v>
          </cell>
          <cell r="F190">
            <v>26.645499999999998</v>
          </cell>
          <cell r="G190">
            <v>17.254200000000001</v>
          </cell>
        </row>
        <row r="191">
          <cell r="D191" t="str">
            <v>E9523</v>
          </cell>
          <cell r="E191" t="str">
            <v>Motoscraper - 304 kW</v>
          </cell>
          <cell r="F191">
            <v>1016.5791</v>
          </cell>
          <cell r="G191">
            <v>429.76249999999999</v>
          </cell>
        </row>
        <row r="192">
          <cell r="D192" t="str">
            <v>E9524</v>
          </cell>
          <cell r="E192" t="str">
            <v>Motoniveladora - 93 kW</v>
          </cell>
          <cell r="F192">
            <v>280.3802</v>
          </cell>
          <cell r="G192">
            <v>121.831</v>
          </cell>
        </row>
        <row r="193">
          <cell r="D193" t="str">
            <v>E9525</v>
          </cell>
          <cell r="E193" t="str">
            <v>Ponte rolante com capacidade de 15 t e vão de até 15 m - 20 kW</v>
          </cell>
          <cell r="F193">
            <v>345.08749999999998</v>
          </cell>
          <cell r="G193">
            <v>256.39440000000002</v>
          </cell>
        </row>
        <row r="194">
          <cell r="D194" t="str">
            <v>E9526</v>
          </cell>
          <cell r="E194" t="str">
            <v xml:space="preserve">Retroescavadeira de pneus - capacidade da caçamba da pá-carregadeira de 0,76 m³ e da retroescavadeira de 0,29 m³ - 58 kW </v>
          </cell>
          <cell r="F194">
            <v>150.97900000000001</v>
          </cell>
          <cell r="G194">
            <v>76.619100000000003</v>
          </cell>
        </row>
        <row r="195">
          <cell r="D195" t="str">
            <v>E9527</v>
          </cell>
          <cell r="E195" t="str">
            <v>Martelete perfurador/rompedor a ar comprimido de 25 kg para rocha com capacidade de 2.040 gpm</v>
          </cell>
          <cell r="F195">
            <v>32.579700000000003</v>
          </cell>
          <cell r="G195">
            <v>30.143999999999998</v>
          </cell>
        </row>
        <row r="196">
          <cell r="D196" t="str">
            <v>E9528</v>
          </cell>
          <cell r="E196" t="str">
            <v>Empilhadeira a diesel com capacidade de 4 t - 60 kW</v>
          </cell>
          <cell r="F196">
            <v>174.35120000000001</v>
          </cell>
          <cell r="G196">
            <v>85</v>
          </cell>
        </row>
        <row r="197">
          <cell r="D197" t="str">
            <v>E9529</v>
          </cell>
          <cell r="E197" t="str">
            <v>Jateador para estruturas metálicas com transportador a roletes - 22 kW</v>
          </cell>
          <cell r="F197">
            <v>653.23889999999994</v>
          </cell>
          <cell r="G197">
            <v>420.77100000000002</v>
          </cell>
        </row>
        <row r="198">
          <cell r="D198" t="str">
            <v>E9530</v>
          </cell>
          <cell r="E198" t="str">
            <v>Rolo compactador liso vibratório autopropelido por pneus de 11 t - 97 kW</v>
          </cell>
          <cell r="F198">
            <v>262.3519</v>
          </cell>
          <cell r="G198">
            <v>115.0804</v>
          </cell>
        </row>
        <row r="199">
          <cell r="D199" t="str">
            <v>E9532</v>
          </cell>
          <cell r="E199" t="str">
            <v>Equipamento de solda MIG com acessórios - 14,6 kVA</v>
          </cell>
          <cell r="F199">
            <v>14.8116</v>
          </cell>
          <cell r="G199">
            <v>8.1737000000000002</v>
          </cell>
        </row>
        <row r="200">
          <cell r="D200" t="str">
            <v>E9535</v>
          </cell>
          <cell r="E200" t="str">
            <v>Serra circular com bancada - D = 30 cm - 4 kW</v>
          </cell>
          <cell r="F200">
            <v>28.285299999999999</v>
          </cell>
          <cell r="G200">
            <v>27.9255</v>
          </cell>
        </row>
        <row r="201">
          <cell r="D201" t="str">
            <v>E9536</v>
          </cell>
          <cell r="E201" t="str">
            <v>Embarcação de transporte de pessoal e apoio logístico - 30 kW</v>
          </cell>
          <cell r="F201">
            <v>112.53619999999999</v>
          </cell>
          <cell r="G201">
            <v>45.407899999999998</v>
          </cell>
        </row>
        <row r="202">
          <cell r="D202" t="str">
            <v>E9538</v>
          </cell>
          <cell r="E202" t="str">
            <v>Conjunto vibratório para meio tubo de concreto com encaixe PB e 3 jogos de fôrmas - D = 0,30 m - 2,20 kW</v>
          </cell>
          <cell r="F202">
            <v>4.1628999999999996</v>
          </cell>
          <cell r="G202">
            <v>2.5871</v>
          </cell>
        </row>
        <row r="203">
          <cell r="D203" t="str">
            <v>E9539</v>
          </cell>
          <cell r="E203" t="str">
            <v>Equipamento de batimetria monofeixe</v>
          </cell>
          <cell r="F203">
            <v>49.457799999999999</v>
          </cell>
          <cell r="G203">
            <v>45.582799999999999</v>
          </cell>
        </row>
        <row r="204">
          <cell r="D204" t="str">
            <v>E9540</v>
          </cell>
          <cell r="E204" t="str">
            <v>Trator sobre esteiras com lâmina - 127 kW</v>
          </cell>
          <cell r="F204">
            <v>321.95800000000003</v>
          </cell>
          <cell r="G204">
            <v>130.5856</v>
          </cell>
        </row>
        <row r="205">
          <cell r="D205" t="str">
            <v>E9541</v>
          </cell>
          <cell r="E205" t="str">
            <v>Trator sobre esteiras com lâmina - 259 kW</v>
          </cell>
          <cell r="F205">
            <v>768.26139999999998</v>
          </cell>
          <cell r="G205">
            <v>304.94569999999999</v>
          </cell>
        </row>
        <row r="206">
          <cell r="D206" t="str">
            <v>E9543</v>
          </cell>
          <cell r="E206" t="str">
            <v>Compressor de ar respirável com capacidade de até 35 MPa e 3,58 l/s - 5,52 kW</v>
          </cell>
          <cell r="F206">
            <v>11.0916</v>
          </cell>
          <cell r="G206">
            <v>6.2053000000000003</v>
          </cell>
        </row>
        <row r="207">
          <cell r="D207" t="str">
            <v>E9544</v>
          </cell>
          <cell r="E207" t="str">
            <v>Vassoura mecânica rebocável com largura de 2,44 m</v>
          </cell>
          <cell r="F207">
            <v>14.3948</v>
          </cell>
          <cell r="G207">
            <v>9.2693999999999992</v>
          </cell>
        </row>
        <row r="208">
          <cell r="D208" t="str">
            <v>E9545</v>
          </cell>
          <cell r="E208" t="str">
            <v>Vibroacabadora de asfalto sobre esteiras - 97 kW</v>
          </cell>
          <cell r="F208">
            <v>352.39640000000003</v>
          </cell>
          <cell r="G208">
            <v>149.07910000000001</v>
          </cell>
        </row>
        <row r="209">
          <cell r="D209" t="str">
            <v>E9547</v>
          </cell>
          <cell r="E209" t="str">
            <v>Máquina de solda elétrica transformadora 250 A - 9,20 kW</v>
          </cell>
          <cell r="F209">
            <v>0.21759999999999999</v>
          </cell>
          <cell r="G209">
            <v>0.1201</v>
          </cell>
        </row>
        <row r="210">
          <cell r="D210" t="str">
            <v>E9548</v>
          </cell>
          <cell r="E210" t="str">
            <v>Bomba centrífuga com capacidade de 7,1 a 22 m³/h - 1,50 kW</v>
          </cell>
          <cell r="F210">
            <v>0.40039999999999998</v>
          </cell>
          <cell r="G210">
            <v>0.2341</v>
          </cell>
        </row>
        <row r="211">
          <cell r="D211" t="str">
            <v>E9551</v>
          </cell>
          <cell r="E211" t="str">
            <v>Obturador mecânico simples com extensão de 12 m</v>
          </cell>
          <cell r="F211">
            <v>0.77549999999999997</v>
          </cell>
          <cell r="G211">
            <v>0.53090000000000004</v>
          </cell>
        </row>
        <row r="212">
          <cell r="D212" t="str">
            <v>E9552</v>
          </cell>
          <cell r="E212" t="str">
            <v>Nível ótico com capacidade de aumento de 32x</v>
          </cell>
          <cell r="F212">
            <v>2.1017999999999999</v>
          </cell>
          <cell r="G212">
            <v>1.3942000000000001</v>
          </cell>
        </row>
        <row r="213">
          <cell r="D213" t="str">
            <v>E9553</v>
          </cell>
          <cell r="E213" t="str">
            <v>Estação total eletrônica com alcance máximo de 3.000 m</v>
          </cell>
          <cell r="F213">
            <v>7.7988999999999997</v>
          </cell>
          <cell r="G213">
            <v>5.3388</v>
          </cell>
        </row>
        <row r="214">
          <cell r="D214" t="str">
            <v>E9556</v>
          </cell>
          <cell r="E214" t="str">
            <v>Compactador manual de placa vibratória - 3,00 kW</v>
          </cell>
          <cell r="F214">
            <v>7.2446999999999999</v>
          </cell>
          <cell r="G214">
            <v>0.89800000000000002</v>
          </cell>
        </row>
        <row r="215">
          <cell r="D215" t="str">
            <v>E9558</v>
          </cell>
          <cell r="E215" t="str">
            <v>Tanque de estocagem de asfalto com capacidade de 30.000 l</v>
          </cell>
          <cell r="F215">
            <v>60.957599999999999</v>
          </cell>
          <cell r="G215">
            <v>41.638500000000001</v>
          </cell>
        </row>
        <row r="216">
          <cell r="D216" t="str">
            <v>E9559</v>
          </cell>
          <cell r="E216" t="str">
            <v>Aquecedor de fluido térmico - 12 kW</v>
          </cell>
          <cell r="F216">
            <v>76.820300000000003</v>
          </cell>
          <cell r="G216">
            <v>44.5</v>
          </cell>
        </row>
        <row r="217">
          <cell r="D217" t="str">
            <v>E9560</v>
          </cell>
          <cell r="E217" t="str">
            <v>Ônibus com capacidade para 80 passageiros - 175 kW</v>
          </cell>
          <cell r="F217">
            <v>350.05180000000001</v>
          </cell>
          <cell r="G217">
            <v>104.452</v>
          </cell>
        </row>
        <row r="218">
          <cell r="D218" t="str">
            <v>E9561</v>
          </cell>
          <cell r="E218" t="str">
            <v>GPS geodésico de simples frequência (L1)</v>
          </cell>
          <cell r="F218">
            <v>6.86</v>
          </cell>
          <cell r="G218">
            <v>4.5503999999999998</v>
          </cell>
        </row>
        <row r="219">
          <cell r="D219" t="str">
            <v>E9562</v>
          </cell>
          <cell r="E219" t="str">
            <v>GPS geodésico de dupla frequência (L1/L2)</v>
          </cell>
          <cell r="F219">
            <v>17.809100000000001</v>
          </cell>
          <cell r="G219">
            <v>11.8132</v>
          </cell>
        </row>
        <row r="220">
          <cell r="D220" t="str">
            <v>E9563</v>
          </cell>
          <cell r="E220" t="str">
            <v>Perfuratriz hidráulica sobre esteiras com clamshell - 220 kW</v>
          </cell>
          <cell r="F220">
            <v>850.67460000000005</v>
          </cell>
          <cell r="G220">
            <v>424.79140000000001</v>
          </cell>
        </row>
        <row r="221">
          <cell r="D221" t="str">
            <v>E9565</v>
          </cell>
          <cell r="E221" t="str">
            <v>Trator sobre esteiras com lâmina e escarificador - 259 kW</v>
          </cell>
          <cell r="F221">
            <v>781.72199999999998</v>
          </cell>
          <cell r="G221">
            <v>311.7045</v>
          </cell>
        </row>
        <row r="222">
          <cell r="D222" t="str">
            <v>E9566</v>
          </cell>
          <cell r="E222" t="str">
            <v>Guindaste móvel sobre esteiras com clamshell de 1,9 m³ - 220 kW</v>
          </cell>
          <cell r="F222">
            <v>549.89760000000001</v>
          </cell>
          <cell r="G222">
            <v>269.38339999999999</v>
          </cell>
        </row>
        <row r="223">
          <cell r="D223" t="str">
            <v>E9567</v>
          </cell>
          <cell r="E223" t="str">
            <v>Fresadora de piso de concreto - 6,7 kW</v>
          </cell>
          <cell r="F223">
            <v>15.8475</v>
          </cell>
          <cell r="G223">
            <v>1.7948999999999999</v>
          </cell>
        </row>
        <row r="224">
          <cell r="D224" t="str">
            <v>E9568</v>
          </cell>
          <cell r="E224" t="str">
            <v>Furadeira de impacto de 12,5 mm - 0,80 kW</v>
          </cell>
          <cell r="F224">
            <v>0.22220000000000001</v>
          </cell>
          <cell r="G224">
            <v>0.1474</v>
          </cell>
        </row>
        <row r="225">
          <cell r="D225" t="str">
            <v>E9569</v>
          </cell>
          <cell r="E225" t="str">
            <v>Guindaste móvel sobre esteiras com clamshell de 4,6 m³ - 403 kW</v>
          </cell>
          <cell r="F225">
            <v>441.99979999999999</v>
          </cell>
          <cell r="G225">
            <v>208.57650000000001</v>
          </cell>
        </row>
        <row r="226">
          <cell r="D226" t="str">
            <v>E9570</v>
          </cell>
          <cell r="E226" t="str">
            <v>Furadeira com base magnética - 1,20 kW</v>
          </cell>
          <cell r="F226">
            <v>0.76470000000000005</v>
          </cell>
          <cell r="G226">
            <v>0.48609999999999998</v>
          </cell>
        </row>
        <row r="227">
          <cell r="D227" t="str">
            <v>E9574</v>
          </cell>
          <cell r="E227" t="str">
            <v>Perfuratriz sobre esteiras - 145 kW</v>
          </cell>
          <cell r="F227">
            <v>458.43549999999999</v>
          </cell>
          <cell r="G227">
            <v>206.0993</v>
          </cell>
        </row>
        <row r="228">
          <cell r="D228" t="str">
            <v>E9576</v>
          </cell>
          <cell r="E228" t="str">
            <v>Escavadeira hidráulica de longo alcance sobre esteiras - 103 kW</v>
          </cell>
          <cell r="F228">
            <v>293.32479999999998</v>
          </cell>
          <cell r="G228">
            <v>138.59440000000001</v>
          </cell>
        </row>
        <row r="229">
          <cell r="D229" t="str">
            <v>E9577</v>
          </cell>
          <cell r="E229" t="str">
            <v>Trator agrícola sobre pneus - 77 kW</v>
          </cell>
          <cell r="F229">
            <v>153.5164</v>
          </cell>
          <cell r="G229">
            <v>57.980600000000003</v>
          </cell>
        </row>
        <row r="230">
          <cell r="D230" t="str">
            <v>E9578</v>
          </cell>
          <cell r="E230" t="str">
            <v>Conjunto vibratório para meio tubo de concreto com encaixe PB e 3 jogos de fôrmas - D = 0,40 m - 2,20 kW</v>
          </cell>
          <cell r="F230">
            <v>4.4568000000000003</v>
          </cell>
          <cell r="G230">
            <v>2.7698</v>
          </cell>
        </row>
        <row r="231">
          <cell r="D231" t="str">
            <v>E9580</v>
          </cell>
          <cell r="E231" t="str">
            <v>Fresadora e distribuidora com controle de greide - 287 kW</v>
          </cell>
          <cell r="F231">
            <v>889.88310000000001</v>
          </cell>
          <cell r="G231">
            <v>313.46069999999997</v>
          </cell>
        </row>
        <row r="232">
          <cell r="D232" t="str">
            <v>E9581</v>
          </cell>
          <cell r="E232" t="str">
            <v>Carregadeira de pneus para rocha com capacidade de 1,72 m³ - 113 kW</v>
          </cell>
          <cell r="F232">
            <v>321.1028</v>
          </cell>
          <cell r="G232">
            <v>127.6337</v>
          </cell>
        </row>
        <row r="233">
          <cell r="D233" t="str">
            <v>E9583</v>
          </cell>
          <cell r="E233" t="str">
            <v>Distribuidor de agregados rebocável com capacidade de 1,9 m³</v>
          </cell>
          <cell r="F233">
            <v>15.5641</v>
          </cell>
          <cell r="G233">
            <v>10.0223</v>
          </cell>
        </row>
        <row r="234">
          <cell r="D234" t="str">
            <v>E9584</v>
          </cell>
          <cell r="E234" t="str">
            <v>Carregadeira de pneus com capacidade de 1,72 m³ - 113 kW</v>
          </cell>
          <cell r="F234">
            <v>206.4076</v>
          </cell>
          <cell r="G234">
            <v>103.08029999999999</v>
          </cell>
        </row>
        <row r="235">
          <cell r="D235" t="str">
            <v>E9585</v>
          </cell>
          <cell r="E235" t="str">
            <v>Motosserra com motor a gasolina - 2,30 kW</v>
          </cell>
          <cell r="F235">
            <v>34.863799999999998</v>
          </cell>
          <cell r="G235">
            <v>28.9513</v>
          </cell>
        </row>
        <row r="236">
          <cell r="D236" t="str">
            <v>E9586</v>
          </cell>
          <cell r="E236" t="str">
            <v>Régua vibratória dupla com 4 m - 4,10 kW</v>
          </cell>
          <cell r="F236">
            <v>8.7583000000000002</v>
          </cell>
          <cell r="G236">
            <v>0.63880000000000003</v>
          </cell>
        </row>
        <row r="237">
          <cell r="D237" t="str">
            <v>E9587</v>
          </cell>
          <cell r="E237" t="str">
            <v>Serra para corte de concreto - 4 kW</v>
          </cell>
          <cell r="F237">
            <v>9.7987000000000002</v>
          </cell>
          <cell r="G237">
            <v>1.3325</v>
          </cell>
        </row>
        <row r="238">
          <cell r="D238" t="str">
            <v>E9588</v>
          </cell>
          <cell r="E238" t="str">
            <v>Vibroacabadora de concreto sobre esteiras com fôrmas deslizantes - 205 kW</v>
          </cell>
          <cell r="F238">
            <v>1139.3338000000001</v>
          </cell>
          <cell r="G238">
            <v>496.13159999999999</v>
          </cell>
        </row>
        <row r="239">
          <cell r="D239" t="str">
            <v>E9589</v>
          </cell>
          <cell r="E239" t="str">
            <v>Máquina texturizadora e aplicadora de cura química em pavimento de concreto - 44,80 kW</v>
          </cell>
          <cell r="F239">
            <v>267.38720000000001</v>
          </cell>
          <cell r="G239">
            <v>147.34479999999999</v>
          </cell>
        </row>
        <row r="240">
          <cell r="D240" t="str">
            <v>E9590</v>
          </cell>
          <cell r="E240" t="str">
            <v>Central de concreto com capacidade de 40 m³/h - dosadora fixa</v>
          </cell>
          <cell r="F240">
            <v>94.4084</v>
          </cell>
          <cell r="G240">
            <v>72.248900000000006</v>
          </cell>
        </row>
        <row r="241">
          <cell r="D241" t="str">
            <v>E9591</v>
          </cell>
          <cell r="E241" t="str">
            <v>Serra para corte de concreto e asfalto - 10 kW</v>
          </cell>
          <cell r="F241">
            <v>22.305199999999999</v>
          </cell>
          <cell r="G241">
            <v>2.0499999999999998</v>
          </cell>
        </row>
        <row r="242">
          <cell r="D242" t="str">
            <v>E9593</v>
          </cell>
          <cell r="E242" t="str">
            <v>Draga hopper com capacidade de 750 m³</v>
          </cell>
          <cell r="F242">
            <v>9689.4624999999996</v>
          </cell>
          <cell r="G242">
            <v>4042.8694</v>
          </cell>
        </row>
        <row r="243">
          <cell r="D243" t="str">
            <v>E9594</v>
          </cell>
          <cell r="E243" t="str">
            <v>Draga hopper com capacidade de 1.000 m³</v>
          </cell>
          <cell r="F243">
            <v>10596.4787</v>
          </cell>
          <cell r="G243">
            <v>4398.8909999999996</v>
          </cell>
        </row>
        <row r="244">
          <cell r="D244" t="str">
            <v>E9595</v>
          </cell>
          <cell r="E244" t="str">
            <v>Draga hopper com capacidade de 2.000 m³</v>
          </cell>
          <cell r="F244">
            <v>14172.2605</v>
          </cell>
          <cell r="G244">
            <v>5706.3742000000002</v>
          </cell>
        </row>
        <row r="245">
          <cell r="D245" t="str">
            <v>E9596</v>
          </cell>
          <cell r="E245" t="str">
            <v>Draga hopper com capacidade de 3.000 m³</v>
          </cell>
          <cell r="F245">
            <v>17903.4123</v>
          </cell>
          <cell r="G245">
            <v>7169.2273999999998</v>
          </cell>
        </row>
        <row r="246">
          <cell r="D246" t="str">
            <v>E9597</v>
          </cell>
          <cell r="E246" t="str">
            <v>Draga hopper com capacidade de 4.000 m³</v>
          </cell>
          <cell r="F246">
            <v>21540.0936</v>
          </cell>
          <cell r="G246">
            <v>8537.6100999999999</v>
          </cell>
        </row>
        <row r="247">
          <cell r="D247" t="str">
            <v>E9598</v>
          </cell>
          <cell r="E247" t="str">
            <v>Draga hopper com capacidade de 5.000 m³</v>
          </cell>
          <cell r="F247">
            <v>25115.8753</v>
          </cell>
          <cell r="G247">
            <v>9845.0933000000005</v>
          </cell>
        </row>
        <row r="248">
          <cell r="D248" t="str">
            <v>E9599</v>
          </cell>
          <cell r="E248" t="str">
            <v>Central de concreto com capacidade de 30 m³/h - dosadora RS</v>
          </cell>
          <cell r="F248">
            <v>78.248999999999995</v>
          </cell>
          <cell r="G248">
            <v>62.565100000000001</v>
          </cell>
        </row>
        <row r="249">
          <cell r="D249" t="str">
            <v>E9601</v>
          </cell>
          <cell r="E249" t="str">
            <v>Embarcação de transporte de pessoal e apoio logístico - 130 kW</v>
          </cell>
          <cell r="F249">
            <v>346.19639999999998</v>
          </cell>
          <cell r="G249">
            <v>55.823799999999999</v>
          </cell>
        </row>
        <row r="250">
          <cell r="D250" t="str">
            <v>E9603</v>
          </cell>
          <cell r="E250" t="str">
            <v>Embarcação empurradora multipropósito com guindaste hidráulico de 74 kN.m - 165 kW</v>
          </cell>
          <cell r="F250">
            <v>416.58390000000003</v>
          </cell>
          <cell r="G250">
            <v>181.2595</v>
          </cell>
        </row>
        <row r="251">
          <cell r="D251" t="str">
            <v>E9606</v>
          </cell>
          <cell r="E251" t="str">
            <v>Embarcação rebocadora - 2 x 268 kW</v>
          </cell>
          <cell r="F251">
            <v>740.29129999999998</v>
          </cell>
          <cell r="G251">
            <v>159.52809999999999</v>
          </cell>
        </row>
        <row r="252">
          <cell r="D252" t="str">
            <v>E9607</v>
          </cell>
          <cell r="E252" t="str">
            <v>Conjunto de britagem para rachão com capacidade de 80 m³/h - 224 kW</v>
          </cell>
          <cell r="F252">
            <v>314.83199999999999</v>
          </cell>
          <cell r="G252">
            <v>214.375</v>
          </cell>
        </row>
        <row r="253">
          <cell r="D253" t="str">
            <v>E9609</v>
          </cell>
          <cell r="E253" t="str">
            <v>Draga de sucção para extração de areia com tubo de descarga de 150 mm - 100 kW</v>
          </cell>
          <cell r="F253">
            <v>136.44220000000001</v>
          </cell>
          <cell r="G253">
            <v>44.582000000000001</v>
          </cell>
        </row>
        <row r="254">
          <cell r="D254" t="str">
            <v>E9610</v>
          </cell>
          <cell r="E254" t="str">
            <v>Compressor de ar portátil de 42,48 l/s (90 PCM) - 18,50 kW</v>
          </cell>
          <cell r="F254">
            <v>34.803600000000003</v>
          </cell>
          <cell r="G254">
            <v>10.0403</v>
          </cell>
        </row>
        <row r="255">
          <cell r="D255" t="str">
            <v>E9611</v>
          </cell>
          <cell r="E255" t="str">
            <v>Conjunto de britagem com capacidade de 80 m³/h - 313 kW</v>
          </cell>
          <cell r="F255">
            <v>1044.7335</v>
          </cell>
          <cell r="G255">
            <v>678.34199999999998</v>
          </cell>
        </row>
        <row r="256">
          <cell r="D256" t="str">
            <v>E9612</v>
          </cell>
          <cell r="E256" t="str">
            <v>Plataforma flutuante montada na obra de 12 x 24 x 1,8 m com capacidade de 150 t</v>
          </cell>
          <cell r="F256">
            <v>75.717399999999998</v>
          </cell>
          <cell r="G256">
            <v>67.146199999999993</v>
          </cell>
        </row>
        <row r="257">
          <cell r="D257" t="str">
            <v>E9613</v>
          </cell>
          <cell r="E257" t="str">
            <v>Guindaste móvel sobre esteiras com pinça com capacidade de 40 t - 186 kW</v>
          </cell>
          <cell r="F257">
            <v>868.63919999999996</v>
          </cell>
          <cell r="G257">
            <v>436.47320000000002</v>
          </cell>
        </row>
        <row r="258">
          <cell r="D258" t="str">
            <v>E9614</v>
          </cell>
          <cell r="E258" t="str">
            <v>Bomba com capacidade de 136 m³/h e câmara de vácuo - 5,60 kW</v>
          </cell>
          <cell r="F258">
            <v>2.0057</v>
          </cell>
          <cell r="G258">
            <v>1.1725000000000001</v>
          </cell>
        </row>
        <row r="259">
          <cell r="D259" t="str">
            <v>E9615</v>
          </cell>
          <cell r="E259" t="str">
            <v>Usina misturadora de solos com capacidade de 300 t/h - 44 kW</v>
          </cell>
          <cell r="F259">
            <v>219.68549999999999</v>
          </cell>
          <cell r="G259">
            <v>145.154</v>
          </cell>
        </row>
        <row r="260">
          <cell r="D260" t="str">
            <v>E9617</v>
          </cell>
          <cell r="E260" t="str">
            <v>Usina misturadora de pré-misturado a frio com capacidade de 60 t/h - 23,50 kW</v>
          </cell>
          <cell r="F260">
            <v>65.681600000000003</v>
          </cell>
          <cell r="G260">
            <v>52.8645</v>
          </cell>
        </row>
        <row r="261">
          <cell r="D261" t="str">
            <v>E9618</v>
          </cell>
          <cell r="E261" t="str">
            <v>Batelão autopropelido com capacidade de 300 m³ - 224 kW</v>
          </cell>
          <cell r="F261">
            <v>890.31960000000004</v>
          </cell>
          <cell r="G261">
            <v>416.60520000000002</v>
          </cell>
        </row>
        <row r="262">
          <cell r="D262" t="str">
            <v>E9619</v>
          </cell>
          <cell r="E262" t="str">
            <v>Batelão autopropelido com capacidade de 500 m³ - 373 kW</v>
          </cell>
          <cell r="F262">
            <v>1099.8182999999999</v>
          </cell>
          <cell r="G262">
            <v>487.0992</v>
          </cell>
        </row>
        <row r="263">
          <cell r="D263" t="str">
            <v>E9620</v>
          </cell>
          <cell r="E263" t="str">
            <v>Pontão flutuante de 15 x 30 x 1,8 m com capacidade de 500 t</v>
          </cell>
          <cell r="F263">
            <v>115.1061</v>
          </cell>
          <cell r="G263">
            <v>72.803200000000004</v>
          </cell>
        </row>
        <row r="264">
          <cell r="D264" t="str">
            <v>E9621</v>
          </cell>
          <cell r="E264" t="str">
            <v>Bomba de injeção de argamassa e nata com capacidade de 1,08 m³/h (18 l/min) e misturador com tambor de 0,100 m³ - 6,20 kW</v>
          </cell>
          <cell r="F264">
            <v>36.311399999999999</v>
          </cell>
          <cell r="G264">
            <v>32.203299999999999</v>
          </cell>
        </row>
        <row r="265">
          <cell r="D265" t="str">
            <v>E9622</v>
          </cell>
          <cell r="E265" t="str">
            <v>Máquina de bancada universal para corte de chapa - 1,50 kW</v>
          </cell>
          <cell r="F265">
            <v>12.8569</v>
          </cell>
          <cell r="G265">
            <v>8.1725999999999992</v>
          </cell>
        </row>
        <row r="266">
          <cell r="D266" t="str">
            <v>E9623</v>
          </cell>
          <cell r="E266" t="str">
            <v>Máquina de bancada guilhotina - 4,00 kW</v>
          </cell>
          <cell r="F266">
            <v>15.095000000000001</v>
          </cell>
          <cell r="G266">
            <v>9.5952000000000002</v>
          </cell>
        </row>
        <row r="267">
          <cell r="D267" t="str">
            <v>E9624</v>
          </cell>
          <cell r="E267" t="str">
            <v>Draga hopper com capacidade de 10.000 m³</v>
          </cell>
          <cell r="F267">
            <v>42422.153400000003</v>
          </cell>
          <cell r="G267">
            <v>16517.398499999999</v>
          </cell>
        </row>
        <row r="268">
          <cell r="D268" t="str">
            <v>E9625</v>
          </cell>
          <cell r="E268" t="str">
            <v>Draga hopper com capacidade de 15.000 m³</v>
          </cell>
          <cell r="F268">
            <v>59751.732499999998</v>
          </cell>
          <cell r="G268">
            <v>23084.364699999998</v>
          </cell>
        </row>
        <row r="269">
          <cell r="D269" t="str">
            <v>E9626</v>
          </cell>
          <cell r="E269" t="str">
            <v>Draga hopper com capacidade de 20.000 m³</v>
          </cell>
          <cell r="F269">
            <v>77145.232600000003</v>
          </cell>
          <cell r="G269">
            <v>29650.9319</v>
          </cell>
        </row>
        <row r="270">
          <cell r="D270" t="str">
            <v>E9627</v>
          </cell>
          <cell r="E270" t="str">
            <v>Embarcação hotel com capacidade para 15 pessoas - 199 kW</v>
          </cell>
          <cell r="F270">
            <v>360.40980000000002</v>
          </cell>
          <cell r="G270">
            <v>99.070599999999999</v>
          </cell>
        </row>
        <row r="271">
          <cell r="D271" t="str">
            <v>E9628</v>
          </cell>
          <cell r="E271" t="str">
            <v>Fábrica de pré-moldado de concreto para balizador - 2,20 kW</v>
          </cell>
          <cell r="F271">
            <v>3.7799</v>
          </cell>
          <cell r="G271">
            <v>2.3491</v>
          </cell>
        </row>
        <row r="272">
          <cell r="D272" t="str">
            <v>E9629</v>
          </cell>
          <cell r="E272" t="str">
            <v>Compressor de ar portátil de 185,95 l/s (394 PCM) - 81,50 kW</v>
          </cell>
          <cell r="F272">
            <v>127.0881</v>
          </cell>
          <cell r="G272">
            <v>29.553599999999999</v>
          </cell>
        </row>
        <row r="273">
          <cell r="D273" t="str">
            <v>E9630</v>
          </cell>
          <cell r="E273" t="str">
            <v>Bomba submersível com capacidade de 75 m³/h - 3,6 kW</v>
          </cell>
          <cell r="F273">
            <v>1.0547</v>
          </cell>
          <cell r="G273">
            <v>0.61660000000000004</v>
          </cell>
        </row>
        <row r="274">
          <cell r="D274" t="str">
            <v>E9631</v>
          </cell>
          <cell r="E274" t="str">
            <v>Bomba para concreto projetado via seca com capacidade de 6 m³/h - 7,5 kW</v>
          </cell>
          <cell r="F274">
            <v>88.5381</v>
          </cell>
          <cell r="G274">
            <v>68.005799999999994</v>
          </cell>
        </row>
        <row r="275">
          <cell r="D275" t="str">
            <v>E9632</v>
          </cell>
          <cell r="E275" t="str">
            <v>Conjunto vibratório para tubos de concreto com encaixe PB e 3 jogos de fôrmas - D = 0,20 m - 2,20 kW</v>
          </cell>
          <cell r="F275">
            <v>12.985799999999999</v>
          </cell>
          <cell r="G275">
            <v>8.0702999999999996</v>
          </cell>
        </row>
        <row r="276">
          <cell r="D276" t="str">
            <v>E9633</v>
          </cell>
          <cell r="E276" t="str">
            <v>Conjunto vibratório para tubos de concreto com encaixe PB e 3 jogos de fôrmas - D = 0,30 m - 2,20 kW</v>
          </cell>
          <cell r="F276">
            <v>14.871</v>
          </cell>
          <cell r="G276">
            <v>9.2420000000000009</v>
          </cell>
        </row>
        <row r="277">
          <cell r="D277" t="str">
            <v>E9634</v>
          </cell>
          <cell r="E277" t="str">
            <v>Conjunto vibratório para tubos de concreto com encaixe PB e 3 jogos de fôrmas - D = 0,40 m - 2,20 kW</v>
          </cell>
          <cell r="F277">
            <v>16.340599999999998</v>
          </cell>
          <cell r="G277">
            <v>10.1553</v>
          </cell>
        </row>
        <row r="278">
          <cell r="D278" t="str">
            <v>E9635</v>
          </cell>
          <cell r="E278" t="str">
            <v>Draga de sucção e recalque com potência da bomba de 294 kW e cortador de 30 kW</v>
          </cell>
          <cell r="F278">
            <v>573.49919999999997</v>
          </cell>
          <cell r="G278">
            <v>183.64449999999999</v>
          </cell>
        </row>
        <row r="279">
          <cell r="D279" t="str">
            <v>E9636</v>
          </cell>
          <cell r="E279" t="str">
            <v>Draga de sucção e recalque com potência da bomba de 483 kW e cortador de 55 kW</v>
          </cell>
          <cell r="F279">
            <v>909.21960000000001</v>
          </cell>
          <cell r="G279">
            <v>263.81689999999998</v>
          </cell>
        </row>
        <row r="280">
          <cell r="D280" t="str">
            <v>E9637</v>
          </cell>
          <cell r="E280" t="str">
            <v>Draga de sucção e recalque com potência da bomba de 746 kW e cortador de 110 kW</v>
          </cell>
          <cell r="F280">
            <v>1546.479</v>
          </cell>
          <cell r="G280">
            <v>466.0204</v>
          </cell>
        </row>
        <row r="281">
          <cell r="D281" t="str">
            <v>E9638</v>
          </cell>
          <cell r="E281" t="str">
            <v>Draga de sucção e recalque com potência da bomba de 1.350 kW e cortador de 170 kW</v>
          </cell>
          <cell r="F281">
            <v>2481.1878000000002</v>
          </cell>
          <cell r="G281">
            <v>661.94989999999996</v>
          </cell>
        </row>
        <row r="282">
          <cell r="D282" t="str">
            <v>E9639</v>
          </cell>
          <cell r="E282" t="str">
            <v>Embarcação hotel com capacidade para 30 pessoas - 2 x 112 kW</v>
          </cell>
          <cell r="F282">
            <v>520.17759999999998</v>
          </cell>
          <cell r="G282">
            <v>198.4074</v>
          </cell>
        </row>
        <row r="283">
          <cell r="D283" t="str">
            <v>E9640</v>
          </cell>
          <cell r="E283" t="str">
            <v>Compressor de ar portátil de 33,51 l/s (71 PCM) - 14 kW</v>
          </cell>
          <cell r="F283">
            <v>29.036300000000001</v>
          </cell>
          <cell r="G283">
            <v>9.1076999999999995</v>
          </cell>
        </row>
        <row r="284">
          <cell r="D284" t="str">
            <v>E9641</v>
          </cell>
          <cell r="E284" t="str">
            <v>Compressor de ar portátil de 75,04 l/s (159 PCM) - 33 kW</v>
          </cell>
          <cell r="F284">
            <v>54.011099999999999</v>
          </cell>
          <cell r="G284">
            <v>13.394299999999999</v>
          </cell>
        </row>
        <row r="285">
          <cell r="D285" t="str">
            <v>E9642</v>
          </cell>
          <cell r="E285" t="str">
            <v>Perfuratriz hidráulica sobre esteiras para estaca raiz - 56 kW</v>
          </cell>
          <cell r="F285">
            <v>341.16399999999999</v>
          </cell>
          <cell r="G285">
            <v>188.91970000000001</v>
          </cell>
        </row>
        <row r="286">
          <cell r="D286" t="str">
            <v>E9643</v>
          </cell>
          <cell r="E286" t="str">
            <v>Equipamento para pintura a ar comprimido de pistola com caneca com capacidade de 1.000 ml e compressor de 1,50 kW</v>
          </cell>
          <cell r="F286">
            <v>0.48980000000000001</v>
          </cell>
          <cell r="G286">
            <v>0.33529999999999999</v>
          </cell>
        </row>
        <row r="287">
          <cell r="D287" t="str">
            <v>E9646</v>
          </cell>
          <cell r="E287" t="str">
            <v>Compressor de ar portátil de 58,52 l/s (124 PCM) - 27 kW</v>
          </cell>
          <cell r="F287">
            <v>44.094999999999999</v>
          </cell>
          <cell r="G287">
            <v>10.9053</v>
          </cell>
        </row>
        <row r="288">
          <cell r="D288" t="str">
            <v>E9647</v>
          </cell>
          <cell r="E288" t="str">
            <v>Compactador manual com soquete vibratório - 4,10 kW</v>
          </cell>
          <cell r="F288">
            <v>9.6181999999999999</v>
          </cell>
          <cell r="G288">
            <v>1.069</v>
          </cell>
        </row>
        <row r="289">
          <cell r="D289" t="str">
            <v>E9648</v>
          </cell>
          <cell r="E289" t="str">
            <v>Compressor de ar portátil de 422,86 l/s (896 PCM) - 213 kW</v>
          </cell>
          <cell r="F289">
            <v>316.6438</v>
          </cell>
          <cell r="G289">
            <v>68.566299999999998</v>
          </cell>
        </row>
        <row r="290">
          <cell r="D290" t="str">
            <v>E9649</v>
          </cell>
          <cell r="E290" t="str">
            <v>Compressor de ar portátil de 94,39 l/s (200 PCM) - 36 kW</v>
          </cell>
          <cell r="F290">
            <v>63.2667</v>
          </cell>
          <cell r="G290">
            <v>17.043099999999999</v>
          </cell>
        </row>
        <row r="291">
          <cell r="D291" t="str">
            <v>E9651</v>
          </cell>
          <cell r="E291" t="str">
            <v>Guindaste móvel sobre esteiras com Hammer Grab - 186 kW</v>
          </cell>
          <cell r="F291">
            <v>504.59570000000002</v>
          </cell>
          <cell r="G291">
            <v>250.9393</v>
          </cell>
        </row>
        <row r="292">
          <cell r="D292" t="str">
            <v>E9652</v>
          </cell>
          <cell r="E292" t="str">
            <v>Compressor de ar portátil de 540,85 l/s (1.146 PCM) - 331,10 kW</v>
          </cell>
          <cell r="F292">
            <v>440.74759999999998</v>
          </cell>
          <cell r="G292">
            <v>77.792400000000001</v>
          </cell>
        </row>
        <row r="293">
          <cell r="D293" t="str">
            <v>E9653</v>
          </cell>
          <cell r="E293" t="str">
            <v>Guindaste móvel sobre esteiras com trado para escavação em solos - 186 kW</v>
          </cell>
          <cell r="F293">
            <v>694.69100000000003</v>
          </cell>
          <cell r="G293">
            <v>347.82089999999999</v>
          </cell>
        </row>
        <row r="294">
          <cell r="D294" t="str">
            <v>E9654</v>
          </cell>
          <cell r="E294" t="str">
            <v>Guindaste móvel sobre esteiras com trado com bits escavação em rocha - 186 kW</v>
          </cell>
          <cell r="F294">
            <v>694.69100000000003</v>
          </cell>
          <cell r="G294">
            <v>347.82089999999999</v>
          </cell>
        </row>
        <row r="295">
          <cell r="D295" t="str">
            <v>E9656</v>
          </cell>
          <cell r="E295" t="str">
            <v>Guindaste móvel sobre esteiras com caçamba para escavação em solos - 186 kW</v>
          </cell>
          <cell r="F295">
            <v>692.96979999999996</v>
          </cell>
          <cell r="G295">
            <v>346.94369999999998</v>
          </cell>
        </row>
        <row r="296">
          <cell r="D296" t="str">
            <v>E9657</v>
          </cell>
          <cell r="E296" t="str">
            <v>Guindaste móvel sobre esteiras com caçamba para escavação em rocha - 186 kW</v>
          </cell>
          <cell r="F296">
            <v>692.96979999999996</v>
          </cell>
          <cell r="G296">
            <v>346.94369999999998</v>
          </cell>
        </row>
        <row r="297">
          <cell r="D297" t="str">
            <v>E9660</v>
          </cell>
          <cell r="E297" t="str">
            <v>Guindaste móvel sobre esteiras com capacidade de 40 t - 186 kW</v>
          </cell>
          <cell r="F297">
            <v>466.67309999999998</v>
          </cell>
          <cell r="G297">
            <v>231.6121</v>
          </cell>
        </row>
        <row r="298">
          <cell r="D298" t="str">
            <v>E9661</v>
          </cell>
          <cell r="E298" t="str">
            <v>Compressor de ar portátil de 89,67 l/s (190 PCM) - 36 kW</v>
          </cell>
          <cell r="F298">
            <v>58.601999999999997</v>
          </cell>
          <cell r="G298">
            <v>14.433400000000001</v>
          </cell>
        </row>
        <row r="299">
          <cell r="D299" t="str">
            <v>E9662</v>
          </cell>
          <cell r="E299" t="str">
            <v>Equipamento para solda e corte com oxiacetileno</v>
          </cell>
          <cell r="F299">
            <v>0.53510000000000002</v>
          </cell>
          <cell r="G299">
            <v>0.29530000000000001</v>
          </cell>
        </row>
        <row r="300">
          <cell r="D300" t="str">
            <v>E9664</v>
          </cell>
          <cell r="E300" t="str">
            <v>Guindaste móvel sobre esteiras com capacidade de 80 t - 212 kW</v>
          </cell>
          <cell r="F300">
            <v>750.29349999999999</v>
          </cell>
          <cell r="G300">
            <v>372.60739999999998</v>
          </cell>
        </row>
        <row r="301">
          <cell r="D301" t="str">
            <v>E9668</v>
          </cell>
          <cell r="E301" t="str">
            <v>Mesa vibratória - 2,20 kW</v>
          </cell>
          <cell r="F301">
            <v>3.5304000000000002</v>
          </cell>
          <cell r="G301">
            <v>2.1941000000000002</v>
          </cell>
        </row>
        <row r="302">
          <cell r="D302" t="str">
            <v>E9671</v>
          </cell>
          <cell r="E302" t="str">
            <v>Compressor de ar portátil de 363,87 l/s (771 PCM) - 158,13 kW</v>
          </cell>
          <cell r="F302">
            <v>229.68989999999999</v>
          </cell>
          <cell r="G302">
            <v>47.890700000000002</v>
          </cell>
        </row>
        <row r="303">
          <cell r="D303" t="str">
            <v>E9673</v>
          </cell>
          <cell r="E303" t="str">
            <v>Equipamento de batimetria multifeixe</v>
          </cell>
          <cell r="F303">
            <v>234.1737</v>
          </cell>
          <cell r="G303">
            <v>159.2791</v>
          </cell>
        </row>
        <row r="304">
          <cell r="D304" t="str">
            <v>E9674</v>
          </cell>
          <cell r="E304" t="str">
            <v>Equipamento de medição de descarga líquida com ADCP</v>
          </cell>
          <cell r="F304">
            <v>106.4404</v>
          </cell>
          <cell r="G304">
            <v>91.045199999999994</v>
          </cell>
        </row>
        <row r="305">
          <cell r="D305" t="str">
            <v>E9675</v>
          </cell>
          <cell r="E305" t="str">
            <v>Martelete perfurador/rompedor elétrico - 1,50 kW</v>
          </cell>
          <cell r="F305">
            <v>1.2984</v>
          </cell>
          <cell r="G305">
            <v>0.71650000000000003</v>
          </cell>
        </row>
        <row r="306">
          <cell r="D306" t="str">
            <v>E9676</v>
          </cell>
          <cell r="E306" t="str">
            <v>Embarcação de transporte de pessoal e apoio logístico - 90 kW</v>
          </cell>
          <cell r="F306">
            <v>260.7561</v>
          </cell>
          <cell r="G306">
            <v>56.098100000000002</v>
          </cell>
        </row>
        <row r="307">
          <cell r="D307" t="str">
            <v>E9677</v>
          </cell>
          <cell r="E307" t="str">
            <v>Martelete perfurador/rompedor a ar comprimido de 10 kg com capacidade de 1.800 gpm</v>
          </cell>
          <cell r="F307">
            <v>31.514399999999998</v>
          </cell>
          <cell r="G307">
            <v>29.556100000000001</v>
          </cell>
        </row>
        <row r="308">
          <cell r="D308" t="str">
            <v>E9678</v>
          </cell>
          <cell r="E308" t="str">
            <v>Fresadora a frio - 455 kW</v>
          </cell>
          <cell r="F308">
            <v>1401.2611999999999</v>
          </cell>
          <cell r="G308">
            <v>480.44510000000002</v>
          </cell>
        </row>
        <row r="309">
          <cell r="D309" t="str">
            <v>E9681</v>
          </cell>
          <cell r="E309" t="str">
            <v>Rolo compactador liso tandem vibratório autopropelido de 10,4 t - 82 kW</v>
          </cell>
          <cell r="F309">
            <v>293.16219999999998</v>
          </cell>
          <cell r="G309">
            <v>112.4661</v>
          </cell>
        </row>
        <row r="310">
          <cell r="D310" t="str">
            <v>E9682</v>
          </cell>
          <cell r="E310" t="str">
            <v>Rolo compactador liso tandem vibratório autopropelido de 1,6 t - 18 kW</v>
          </cell>
          <cell r="F310">
            <v>108.72929999999999</v>
          </cell>
          <cell r="G310">
            <v>61.100999999999999</v>
          </cell>
        </row>
        <row r="311">
          <cell r="D311" t="str">
            <v>E9683</v>
          </cell>
          <cell r="E311" t="str">
            <v>Martelete perfurador/rompedor elétrico - 0,90 kW</v>
          </cell>
          <cell r="F311">
            <v>0.90169999999999995</v>
          </cell>
          <cell r="G311">
            <v>0.49759999999999999</v>
          </cell>
        </row>
        <row r="312">
          <cell r="D312" t="str">
            <v>E9684</v>
          </cell>
          <cell r="E312" t="str">
            <v>Veículo leve picape 4 x 4 com capacidade de 1,10 t - 147 kW</v>
          </cell>
          <cell r="F312">
            <v>109.0714</v>
          </cell>
          <cell r="G312">
            <v>53.525700000000001</v>
          </cell>
        </row>
        <row r="313">
          <cell r="D313" t="str">
            <v>E9685</v>
          </cell>
          <cell r="E313" t="str">
            <v>Rolo compactador pé de carneiro vibratório autopropelido por pneus de 11,6 t - 82 kW</v>
          </cell>
          <cell r="F313">
            <v>223.8168</v>
          </cell>
          <cell r="G313">
            <v>100.71850000000001</v>
          </cell>
        </row>
        <row r="314">
          <cell r="D314" t="str">
            <v>E9689</v>
          </cell>
          <cell r="E314" t="str">
            <v>Usina de asfalto a quente gravimétrica com capacidade de 100/140 t/h - 260 kW</v>
          </cell>
          <cell r="F314">
            <v>1238.5992000000001</v>
          </cell>
          <cell r="G314">
            <v>654.05330000000004</v>
          </cell>
        </row>
        <row r="315">
          <cell r="D315" t="str">
            <v>E9691</v>
          </cell>
          <cell r="E315" t="str">
            <v>Guincho tracionador de cordoalhas - 7,50 kW</v>
          </cell>
          <cell r="F315">
            <v>85.599199999999996</v>
          </cell>
          <cell r="G315">
            <v>65.918899999999994</v>
          </cell>
        </row>
        <row r="316">
          <cell r="D316" t="str">
            <v>E9692</v>
          </cell>
          <cell r="E316" t="str">
            <v>Caldeira para aquecimento e injeção de cera - 1 kW</v>
          </cell>
          <cell r="F316">
            <v>39.238</v>
          </cell>
          <cell r="G316">
            <v>36.730400000000003</v>
          </cell>
        </row>
        <row r="317">
          <cell r="D317" t="str">
            <v>E9694</v>
          </cell>
          <cell r="E317" t="str">
            <v>Misturador de argamassa de alta turbulência com capacidade de 220 l - 13 kW</v>
          </cell>
          <cell r="F317">
            <v>32.781999999999996</v>
          </cell>
          <cell r="G317">
            <v>30.440200000000001</v>
          </cell>
        </row>
        <row r="318">
          <cell r="D318" t="str">
            <v>E9697</v>
          </cell>
          <cell r="E318" t="str">
            <v>Minicarregadeira de pneus com vassoura de 1,68 m - 45,50 kW</v>
          </cell>
          <cell r="F318">
            <v>162.31399999999999</v>
          </cell>
          <cell r="G318">
            <v>71.470399999999998</v>
          </cell>
        </row>
        <row r="319">
          <cell r="D319" t="str">
            <v>E9699</v>
          </cell>
          <cell r="E319" t="str">
            <v>Trituradora de galhos e troncos rebocável com capacidade de até 350 mm de diâmetro com guincho - 96,94 kW</v>
          </cell>
          <cell r="F319">
            <v>219.06610000000001</v>
          </cell>
          <cell r="G319">
            <v>88.784700000000001</v>
          </cell>
        </row>
        <row r="320">
          <cell r="D320" t="str">
            <v>E9700</v>
          </cell>
          <cell r="E320" t="str">
            <v>Fresadora a frio - 155 kW</v>
          </cell>
          <cell r="F320">
            <v>681.09199999999998</v>
          </cell>
          <cell r="G320">
            <v>274.52820000000003</v>
          </cell>
        </row>
        <row r="321">
          <cell r="D321" t="str">
            <v>E9701</v>
          </cell>
          <cell r="E321" t="str">
            <v>Jateador pressurizado multiabrasivo com capacidade de 280 l</v>
          </cell>
          <cell r="F321">
            <v>32.700099999999999</v>
          </cell>
          <cell r="G321">
            <v>30.1814</v>
          </cell>
        </row>
        <row r="322">
          <cell r="D322" t="str">
            <v>E9703</v>
          </cell>
          <cell r="E322" t="str">
            <v>Fábrica de pré-moldado de concreto para mourão - 2,20 kW</v>
          </cell>
          <cell r="F322">
            <v>3.7799</v>
          </cell>
          <cell r="G322">
            <v>2.3491</v>
          </cell>
        </row>
        <row r="323">
          <cell r="D323" t="str">
            <v>E9704</v>
          </cell>
          <cell r="E323" t="str">
            <v>Batelão sem propulsão montado na obra com capacidade de 66 m³</v>
          </cell>
          <cell r="F323">
            <v>34.973799999999997</v>
          </cell>
          <cell r="G323">
            <v>32.107999999999997</v>
          </cell>
        </row>
        <row r="324">
          <cell r="D324" t="str">
            <v>E9705</v>
          </cell>
          <cell r="E324" t="str">
            <v>Misturador de lama bentonítica - 4 kW</v>
          </cell>
          <cell r="F324">
            <v>30.117000000000001</v>
          </cell>
          <cell r="G324">
            <v>28.882300000000001</v>
          </cell>
        </row>
        <row r="325">
          <cell r="D325" t="str">
            <v>E9706</v>
          </cell>
          <cell r="E325" t="str">
            <v>Martelete perfurador/rompedor a ar comprimido de 28 kg para concreto com capacidade de 1.230 gpm</v>
          </cell>
          <cell r="F325">
            <v>31.949100000000001</v>
          </cell>
          <cell r="G325">
            <v>29.795999999999999</v>
          </cell>
        </row>
        <row r="326">
          <cell r="D326" t="str">
            <v>E9707</v>
          </cell>
          <cell r="E326" t="str">
            <v>Desarenador - 15 kW</v>
          </cell>
          <cell r="F326">
            <v>29.687100000000001</v>
          </cell>
          <cell r="G326">
            <v>28.547699999999999</v>
          </cell>
        </row>
        <row r="327">
          <cell r="D327" t="str">
            <v>E9708</v>
          </cell>
          <cell r="E327" t="str">
            <v>Microtrator com roçadeira - 10 kW</v>
          </cell>
          <cell r="F327">
            <v>42.534799999999997</v>
          </cell>
          <cell r="G327">
            <v>31.496400000000001</v>
          </cell>
        </row>
        <row r="328">
          <cell r="D328" t="str">
            <v>E9710</v>
          </cell>
          <cell r="E328" t="str">
            <v>Socadora automática de linha - 253 kW</v>
          </cell>
          <cell r="F328">
            <v>3633.5646999999999</v>
          </cell>
          <cell r="G328">
            <v>2071.3505</v>
          </cell>
        </row>
        <row r="329">
          <cell r="D329" t="str">
            <v>E9712</v>
          </cell>
          <cell r="E329" t="str">
            <v>Reguladora e distribuidora de lastro - 300 kW</v>
          </cell>
          <cell r="F329">
            <v>1760.2411</v>
          </cell>
          <cell r="G329">
            <v>953.03030000000001</v>
          </cell>
        </row>
        <row r="330">
          <cell r="D330" t="str">
            <v>E9714</v>
          </cell>
          <cell r="E330" t="str">
            <v>Bate-estaca com martelo hidráulico - 450 kW</v>
          </cell>
          <cell r="F330">
            <v>749.45699999999999</v>
          </cell>
          <cell r="G330">
            <v>289.35840000000002</v>
          </cell>
        </row>
        <row r="331">
          <cell r="D331" t="str">
            <v>E9716</v>
          </cell>
          <cell r="E331" t="str">
            <v>Conjunto bomba e macaco hidráulico para protensão com capacidade de 590 kN - 3,70 kW</v>
          </cell>
          <cell r="F331">
            <v>41.194000000000003</v>
          </cell>
          <cell r="G331">
            <v>40.291699999999999</v>
          </cell>
        </row>
        <row r="332">
          <cell r="D332" t="str">
            <v>E9717</v>
          </cell>
          <cell r="E332" t="str">
            <v>Máquina policorte - 2,20 kW</v>
          </cell>
          <cell r="F332">
            <v>0.17019999999999999</v>
          </cell>
          <cell r="G332">
            <v>0.11650000000000001</v>
          </cell>
        </row>
        <row r="333">
          <cell r="D333" t="str">
            <v>E9718</v>
          </cell>
          <cell r="E333" t="str">
            <v>Pórtico duplo de descarga e posicionamento de dormente - 89 kW</v>
          </cell>
          <cell r="F333">
            <v>1016.9653</v>
          </cell>
          <cell r="G333">
            <v>655.64189999999996</v>
          </cell>
        </row>
        <row r="334">
          <cell r="D334" t="str">
            <v>E9719</v>
          </cell>
          <cell r="E334" t="str">
            <v>Talha manual com capacidade de 3 t</v>
          </cell>
          <cell r="F334">
            <v>0.67689999999999995</v>
          </cell>
          <cell r="G334">
            <v>0.47039999999999998</v>
          </cell>
        </row>
        <row r="335">
          <cell r="D335" t="str">
            <v>E9720</v>
          </cell>
          <cell r="E335" t="str">
            <v>Conjunto bomba e macaco hidráulico para protensão com capacidade de 250 kN - 3,70 kW</v>
          </cell>
          <cell r="F335">
            <v>40.757199999999997</v>
          </cell>
          <cell r="G335">
            <v>40.0441</v>
          </cell>
        </row>
        <row r="336">
          <cell r="D336" t="str">
            <v>E9721</v>
          </cell>
          <cell r="E336" t="str">
            <v>Conjunto bomba e macaco hidráulico para protensão com capacidade de 1.150 kN - 5 kW</v>
          </cell>
          <cell r="F336">
            <v>42.537700000000001</v>
          </cell>
          <cell r="G336">
            <v>41.0533</v>
          </cell>
        </row>
        <row r="337">
          <cell r="D337" t="str">
            <v>E9722</v>
          </cell>
          <cell r="E337" t="str">
            <v>Conjunto bomba e macaco hidráulico para protensão com capacidade de 2.000 kN - 5 kW</v>
          </cell>
          <cell r="F337">
            <v>44.575899999999997</v>
          </cell>
          <cell r="G337">
            <v>42.208599999999997</v>
          </cell>
        </row>
        <row r="338">
          <cell r="D338" t="str">
            <v>E9723</v>
          </cell>
          <cell r="E338" t="str">
            <v>Conjunto bomba e macaco hidráulico para protensão com capacidade de 2.500 kN - 7 kW</v>
          </cell>
          <cell r="F338">
            <v>45.561399999999999</v>
          </cell>
          <cell r="G338">
            <v>42.767200000000003</v>
          </cell>
        </row>
        <row r="339">
          <cell r="D339" t="str">
            <v>E9724</v>
          </cell>
          <cell r="E339" t="str">
            <v>Conjunto bomba e macaco hidráulico para protensão com capacidade de 4.000 kN - 10 kW</v>
          </cell>
          <cell r="F339">
            <v>46.009300000000003</v>
          </cell>
          <cell r="G339">
            <v>43.021099999999997</v>
          </cell>
        </row>
        <row r="340">
          <cell r="D340" t="str">
            <v>E9725</v>
          </cell>
          <cell r="E340" t="str">
            <v>Conjunto bomba e macaco hidráulico para protensão com capacidade de 5.400 kN - 10 kW</v>
          </cell>
          <cell r="F340">
            <v>46.479700000000001</v>
          </cell>
          <cell r="G340">
            <v>43.287700000000001</v>
          </cell>
        </row>
        <row r="341">
          <cell r="D341" t="str">
            <v>E9726</v>
          </cell>
          <cell r="E341" t="str">
            <v>Bate-estaca Strauss - 15 kW</v>
          </cell>
          <cell r="F341">
            <v>59.437199999999997</v>
          </cell>
          <cell r="G341">
            <v>43.415199999999999</v>
          </cell>
        </row>
        <row r="342">
          <cell r="D342" t="str">
            <v>E9727</v>
          </cell>
          <cell r="E342" t="str">
            <v>Posicionadora de trilhos - 7,40 kW</v>
          </cell>
          <cell r="F342">
            <v>96.032700000000006</v>
          </cell>
          <cell r="G342">
            <v>54.696899999999999</v>
          </cell>
        </row>
        <row r="343">
          <cell r="D343" t="str">
            <v>E9728</v>
          </cell>
          <cell r="E343" t="str">
            <v>Tirefonadora/parafusadora portátil - 3,10 kW</v>
          </cell>
          <cell r="F343">
            <v>13.9354</v>
          </cell>
          <cell r="G343">
            <v>5.1174999999999997</v>
          </cell>
        </row>
        <row r="344">
          <cell r="D344" t="str">
            <v>E9729</v>
          </cell>
          <cell r="E344" t="str">
            <v>Equipamento para pintura eletrostática com cabine simples de 5,50 kW e estufa de 2x120.000 kCal</v>
          </cell>
          <cell r="F344">
            <v>27.143000000000001</v>
          </cell>
          <cell r="G344">
            <v>15.1854</v>
          </cell>
        </row>
        <row r="345">
          <cell r="D345" t="str">
            <v>E9730</v>
          </cell>
          <cell r="E345" t="str">
            <v>Grupo vibrador com gerador - 2,80 kW</v>
          </cell>
          <cell r="F345">
            <v>13.1029</v>
          </cell>
          <cell r="G345">
            <v>5.819</v>
          </cell>
        </row>
        <row r="346">
          <cell r="D346" t="str">
            <v>E9731</v>
          </cell>
          <cell r="E346" t="str">
            <v>Máquina de furar dormente portátil - 1,50 kW</v>
          </cell>
          <cell r="F346">
            <v>16.840299999999999</v>
          </cell>
          <cell r="G346">
            <v>8.0484000000000009</v>
          </cell>
        </row>
        <row r="347">
          <cell r="D347" t="str">
            <v>E9732</v>
          </cell>
          <cell r="E347" t="str">
            <v>Máquina para furar dormente - 6,70 kW</v>
          </cell>
          <cell r="F347">
            <v>24.7364</v>
          </cell>
          <cell r="G347">
            <v>8.0902999999999992</v>
          </cell>
        </row>
        <row r="348">
          <cell r="D348" t="str">
            <v>E9733</v>
          </cell>
          <cell r="E348" t="str">
            <v>Máquina tirefonadora e parafusadora - 6,70 kW</v>
          </cell>
          <cell r="F348">
            <v>25.125900000000001</v>
          </cell>
          <cell r="G348">
            <v>8.3051999999999992</v>
          </cell>
        </row>
        <row r="349">
          <cell r="D349" t="str">
            <v>E9734</v>
          </cell>
          <cell r="E349" t="str">
            <v>Bomba projetora de argamassa com capacidade de 2 m³/h - 5,50 kW</v>
          </cell>
          <cell r="F349">
            <v>54.008299999999998</v>
          </cell>
          <cell r="G349">
            <v>42.848999999999997</v>
          </cell>
        </row>
        <row r="350">
          <cell r="D350" t="str">
            <v>E9735</v>
          </cell>
          <cell r="E350" t="str">
            <v>Máquina para serrar trilho - 5,00 kW</v>
          </cell>
          <cell r="F350">
            <v>13.3973</v>
          </cell>
          <cell r="G350">
            <v>3.2437</v>
          </cell>
        </row>
        <row r="351">
          <cell r="D351" t="str">
            <v>E9736</v>
          </cell>
          <cell r="E351" t="str">
            <v>Máquina para furar trilho - 1,20 kW</v>
          </cell>
          <cell r="F351">
            <v>9.4739000000000004</v>
          </cell>
          <cell r="G351">
            <v>4.2321999999999997</v>
          </cell>
        </row>
        <row r="352">
          <cell r="D352" t="str">
            <v>E9737</v>
          </cell>
          <cell r="E352" t="str">
            <v>Conjunto para pré-aquecimento de trilho em solda aluminotérmica</v>
          </cell>
          <cell r="F352">
            <v>0.73719999999999997</v>
          </cell>
          <cell r="G352">
            <v>0.40679999999999999</v>
          </cell>
        </row>
        <row r="353">
          <cell r="D353" t="str">
            <v>E9738</v>
          </cell>
          <cell r="E353" t="str">
            <v>Máquina de esmerilhar topo e lateral de boleto - 5,20 kW</v>
          </cell>
          <cell r="F353">
            <v>23.3001</v>
          </cell>
          <cell r="G353">
            <v>8.5425000000000004</v>
          </cell>
        </row>
        <row r="354">
          <cell r="D354" t="str">
            <v>E9742</v>
          </cell>
          <cell r="E354" t="str">
            <v>Trator agrícola sobre pneus com roçadeira articulada e capacidade de 1,12 m - 77 kW</v>
          </cell>
          <cell r="F354">
            <v>202.47409999999999</v>
          </cell>
          <cell r="G354">
            <v>86.9666</v>
          </cell>
        </row>
        <row r="355">
          <cell r="D355" t="str">
            <v>E9745</v>
          </cell>
          <cell r="E355" t="str">
            <v>Trator agrícola sobre pneus com roçadeira de arraste e capacidade de 1,50 m - 77 kW</v>
          </cell>
          <cell r="F355">
            <v>157.14670000000001</v>
          </cell>
          <cell r="G355">
            <v>60.129899999999999</v>
          </cell>
        </row>
        <row r="356">
          <cell r="D356" t="str">
            <v>E9746</v>
          </cell>
          <cell r="E356" t="str">
            <v>Conjunto bomba e prensa para luva de emenda de 25 mm</v>
          </cell>
          <cell r="F356">
            <v>31.052900000000001</v>
          </cell>
          <cell r="G356">
            <v>29.737100000000002</v>
          </cell>
        </row>
        <row r="357">
          <cell r="D357" t="str">
            <v>E9747</v>
          </cell>
          <cell r="E357" t="str">
            <v>Conjunto bomba e prensa para luva de emenda de 32 mm</v>
          </cell>
          <cell r="F357">
            <v>31.2484</v>
          </cell>
          <cell r="G357">
            <v>29.866800000000001</v>
          </cell>
        </row>
        <row r="358">
          <cell r="D358" t="str">
            <v>E9748</v>
          </cell>
          <cell r="E358" t="str">
            <v>Rosqueadeira para rosca cônica - 0,75 kW</v>
          </cell>
          <cell r="F358">
            <v>27.946400000000001</v>
          </cell>
          <cell r="G358">
            <v>27.5991</v>
          </cell>
        </row>
        <row r="359">
          <cell r="D359" t="str">
            <v>E9749</v>
          </cell>
          <cell r="E359" t="str">
            <v>Jateador portátil multiabrasivo com capacidade de 300 kg</v>
          </cell>
          <cell r="F359">
            <v>28.744499999999999</v>
          </cell>
          <cell r="G359">
            <v>28.019200000000001</v>
          </cell>
        </row>
        <row r="360">
          <cell r="D360" t="str">
            <v>E9750</v>
          </cell>
          <cell r="E360" t="str">
            <v>Bomba de injeção de argamassa com capacidade de 50 l/min</v>
          </cell>
          <cell r="F360">
            <v>7.5114999999999998</v>
          </cell>
          <cell r="G360">
            <v>4.3912000000000004</v>
          </cell>
        </row>
        <row r="361">
          <cell r="D361" t="str">
            <v>E9753</v>
          </cell>
          <cell r="E361" t="str">
            <v>Grupo gerador - 23 kVA</v>
          </cell>
          <cell r="F361">
            <v>27.207899999999999</v>
          </cell>
          <cell r="G361">
            <v>5.8090000000000002</v>
          </cell>
        </row>
        <row r="362">
          <cell r="D362" t="str">
            <v>E9754</v>
          </cell>
          <cell r="E362" t="str">
            <v>Grupo gerador - 68 kVA</v>
          </cell>
          <cell r="F362">
            <v>67.159199999999998</v>
          </cell>
          <cell r="G362">
            <v>7.9612999999999996</v>
          </cell>
        </row>
        <row r="363">
          <cell r="D363" t="str">
            <v>E9755</v>
          </cell>
          <cell r="E363" t="str">
            <v>Bomba de alta pressão para jet grouting de até 45 MPa - 150 kW</v>
          </cell>
          <cell r="F363">
            <v>504.50510000000003</v>
          </cell>
          <cell r="G363">
            <v>206.2741</v>
          </cell>
        </row>
        <row r="364">
          <cell r="D364" t="str">
            <v>E9756</v>
          </cell>
          <cell r="E364" t="str">
            <v>Calandra para chapas de aço até 25 mm - 22 kW</v>
          </cell>
          <cell r="F364">
            <v>128.79429999999999</v>
          </cell>
          <cell r="G364">
            <v>90.1096</v>
          </cell>
        </row>
        <row r="365">
          <cell r="D365" t="str">
            <v>E9758</v>
          </cell>
          <cell r="E365" t="str">
            <v>Vibroacabadora de asfalto sobre pneus - 97 kW</v>
          </cell>
          <cell r="F365">
            <v>303.80689999999998</v>
          </cell>
          <cell r="G365">
            <v>128.3219</v>
          </cell>
        </row>
        <row r="366">
          <cell r="D366" t="str">
            <v>E9760</v>
          </cell>
          <cell r="E366" t="str">
            <v>Perfuratriz manual para coroa diamantada - 1,60 kW</v>
          </cell>
          <cell r="F366">
            <v>3.5276000000000001</v>
          </cell>
          <cell r="G366">
            <v>1.9467000000000001</v>
          </cell>
        </row>
        <row r="367">
          <cell r="D367" t="str">
            <v>E9761</v>
          </cell>
          <cell r="E367" t="str">
            <v>Guincho de coluna com capacidade de 200 kg - 0,92 kW</v>
          </cell>
          <cell r="F367">
            <v>0.80859999999999999</v>
          </cell>
          <cell r="G367">
            <v>0.50249999999999995</v>
          </cell>
        </row>
        <row r="368">
          <cell r="D368" t="str">
            <v>E9762</v>
          </cell>
          <cell r="E368" t="str">
            <v>Rolo compactador de pneus autopropelido de 27 t - 85 kW</v>
          </cell>
          <cell r="F368">
            <v>256.0847</v>
          </cell>
          <cell r="G368">
            <v>124.97839999999999</v>
          </cell>
        </row>
        <row r="369">
          <cell r="D369" t="str">
            <v>E9763</v>
          </cell>
          <cell r="E369" t="str">
            <v>Grupo gerador - 40 kVA</v>
          </cell>
          <cell r="F369">
            <v>42.945999999999998</v>
          </cell>
          <cell r="G369">
            <v>6.7778999999999998</v>
          </cell>
        </row>
        <row r="370">
          <cell r="D370" t="str">
            <v>E9764</v>
          </cell>
          <cell r="E370" t="str">
            <v>Grupo gerador - 7,2 kVA</v>
          </cell>
          <cell r="F370">
            <v>10.8355</v>
          </cell>
          <cell r="G370">
            <v>0.5111</v>
          </cell>
        </row>
        <row r="371">
          <cell r="D371" t="str">
            <v>E9765</v>
          </cell>
          <cell r="E371" t="str">
            <v>Grupo gerador - 569 kVA</v>
          </cell>
          <cell r="F371">
            <v>507.9597</v>
          </cell>
          <cell r="G371">
            <v>29.178599999999999</v>
          </cell>
        </row>
        <row r="372">
          <cell r="D372" t="str">
            <v>E9766</v>
          </cell>
          <cell r="E372" t="str">
            <v>Prensa hidráulica para fabricação de blocos pré-moldados - 20 kW</v>
          </cell>
          <cell r="F372">
            <v>121.93380000000001</v>
          </cell>
          <cell r="G372">
            <v>83.957400000000007</v>
          </cell>
        </row>
        <row r="373">
          <cell r="D373" t="str">
            <v>E9767</v>
          </cell>
          <cell r="E373" t="str">
            <v>Compressor de ar portátil de 9,44 l/s (20 PCM) a gasolina - 5,22 kW</v>
          </cell>
          <cell r="F373">
            <v>11.866400000000001</v>
          </cell>
          <cell r="G373">
            <v>1.1489</v>
          </cell>
        </row>
        <row r="374">
          <cell r="D374" t="str">
            <v>E9768</v>
          </cell>
          <cell r="E374" t="str">
            <v>Compressor de ar portátil de 373,78 l/s (792 PCM) - 213,30 kW</v>
          </cell>
          <cell r="F374">
            <v>294.84870000000001</v>
          </cell>
          <cell r="G374">
            <v>56.219900000000003</v>
          </cell>
        </row>
        <row r="375">
          <cell r="D375" t="str">
            <v>E9769</v>
          </cell>
          <cell r="E375" t="str">
            <v>Cunha hidráulica com três cilindros e acessórios com capacidade de 3.000 kN - 5,60 kW</v>
          </cell>
          <cell r="F375">
            <v>79.759200000000007</v>
          </cell>
          <cell r="G375">
            <v>53.032600000000002</v>
          </cell>
        </row>
        <row r="376">
          <cell r="D376" t="str">
            <v>E9770</v>
          </cell>
          <cell r="E376" t="str">
            <v>Retroescavadeira de pneus com caçamba de escavação trapezoidal ou triangular com seção de corte inferior a 0,10 m² - 58 kW</v>
          </cell>
          <cell r="F376">
            <v>150.97900000000001</v>
          </cell>
          <cell r="G376">
            <v>76.619100000000003</v>
          </cell>
        </row>
        <row r="377">
          <cell r="D377" t="str">
            <v>E9771</v>
          </cell>
          <cell r="E377" t="str">
            <v>Retroescavadeira de pneus com caçamba de escavação trapezoidal ou triangular com seção de corte de 0,10 a 0,15 m² - 58 kW</v>
          </cell>
          <cell r="F377">
            <v>150.97900000000001</v>
          </cell>
          <cell r="G377">
            <v>76.619100000000003</v>
          </cell>
        </row>
        <row r="378">
          <cell r="D378" t="str">
            <v>E9772</v>
          </cell>
          <cell r="E378" t="str">
            <v>Retroescavadeira de pneus com caçamba de escavação trapezoidal ou triangular com seção de corte de 0,15 a 0,20 m² - 58 kW</v>
          </cell>
          <cell r="F378">
            <v>150.97900000000001</v>
          </cell>
          <cell r="G378">
            <v>76.619100000000003</v>
          </cell>
        </row>
        <row r="379">
          <cell r="D379" t="str">
            <v>E9773</v>
          </cell>
          <cell r="E379" t="str">
            <v>Retroescavadeira de pneus com caçamba de escavação trapezoidal ou triangular com seção de corte de 0,20 a 0,30 m² - 58 kW</v>
          </cell>
          <cell r="F379">
            <v>150.97900000000001</v>
          </cell>
          <cell r="G379">
            <v>76.619100000000003</v>
          </cell>
        </row>
        <row r="380">
          <cell r="D380" t="str">
            <v>E9774</v>
          </cell>
          <cell r="E380" t="str">
            <v>Retroescavadeira de pneus com caçamba de escavação trapezoidal ou triangular com seção de corte de 0,30 a 0,50 m² - 58 kW</v>
          </cell>
          <cell r="F380">
            <v>150.97900000000001</v>
          </cell>
          <cell r="G380">
            <v>76.619100000000003</v>
          </cell>
        </row>
        <row r="381">
          <cell r="D381" t="str">
            <v>E9775</v>
          </cell>
          <cell r="E381" t="str">
            <v>Escavadeira hidráulica com martelo hidráulico de 1.700 kg - 103 kW</v>
          </cell>
          <cell r="F381">
            <v>684.24680000000001</v>
          </cell>
          <cell r="G381">
            <v>313.95589999999999</v>
          </cell>
        </row>
        <row r="382">
          <cell r="D382" t="str">
            <v>E9776</v>
          </cell>
          <cell r="E382" t="str">
            <v>Grupo gerador - 174 kVA</v>
          </cell>
          <cell r="F382">
            <v>161.7552</v>
          </cell>
          <cell r="G382">
            <v>13.217499999999999</v>
          </cell>
        </row>
        <row r="383">
          <cell r="D383" t="str">
            <v>E9777</v>
          </cell>
          <cell r="E383" t="str">
            <v>Extrusora de barreira de concreto - 74 kW</v>
          </cell>
          <cell r="F383">
            <v>1131.1717000000001</v>
          </cell>
          <cell r="G383">
            <v>548.3546</v>
          </cell>
        </row>
        <row r="384">
          <cell r="D384" t="str">
            <v>E9778</v>
          </cell>
          <cell r="E384" t="str">
            <v>Grupo gerador - 338 kVA</v>
          </cell>
          <cell r="F384">
            <v>301.92680000000001</v>
          </cell>
          <cell r="G384">
            <v>17.642099999999999</v>
          </cell>
        </row>
        <row r="385">
          <cell r="D385" t="str">
            <v>E9779</v>
          </cell>
          <cell r="E385" t="str">
            <v>Grupo gerador - 113 kVA</v>
          </cell>
          <cell r="F385">
            <v>104.7462</v>
          </cell>
          <cell r="G385">
            <v>8.5663999999999998</v>
          </cell>
        </row>
        <row r="386">
          <cell r="D386" t="str">
            <v>E9780</v>
          </cell>
          <cell r="E386" t="str">
            <v>Misturador automático para grauteamento com capacidade de 20 m³/h - 7 kW</v>
          </cell>
          <cell r="F386">
            <v>82.590800000000002</v>
          </cell>
          <cell r="G386">
            <v>53.808399999999999</v>
          </cell>
        </row>
        <row r="387">
          <cell r="D387" t="str">
            <v>E9781</v>
          </cell>
          <cell r="E387" t="str">
            <v>Misturador com bomba para grauteamento tipo Flex E ou similar - 25 kW</v>
          </cell>
          <cell r="F387">
            <v>140.7672</v>
          </cell>
          <cell r="G387">
            <v>89.846800000000002</v>
          </cell>
        </row>
        <row r="388">
          <cell r="D388" t="str">
            <v>E9782</v>
          </cell>
          <cell r="E388" t="str">
            <v>Perfuratriz pneumática com avanço de coluna de 33,5 kg com capacidade de 2.280 gpm</v>
          </cell>
          <cell r="F388">
            <v>37.401699999999998</v>
          </cell>
          <cell r="G388">
            <v>32.805</v>
          </cell>
        </row>
        <row r="389">
          <cell r="D389" t="str">
            <v>E9784</v>
          </cell>
          <cell r="E389" t="str">
            <v>Plataforma autopropelida com alcance de 12 m com capacidade de 700 kg - 24 kW</v>
          </cell>
          <cell r="F389">
            <v>145.38640000000001</v>
          </cell>
          <cell r="G389">
            <v>82.500799999999998</v>
          </cell>
        </row>
        <row r="390">
          <cell r="D390" t="str">
            <v>E9785</v>
          </cell>
          <cell r="E390" t="str">
            <v>Guindaste móvel sobre pneus com 2 eixos com capacidade máxima de 55 t - 186 kW</v>
          </cell>
          <cell r="F390">
            <v>439.50689999999997</v>
          </cell>
          <cell r="G390">
            <v>225.36750000000001</v>
          </cell>
        </row>
        <row r="391">
          <cell r="D391" t="str">
            <v>E9788</v>
          </cell>
          <cell r="E391" t="str">
            <v>Misturador de argamassa com capacidade de 0,250 m³ - 3,70 kW</v>
          </cell>
          <cell r="F391">
            <v>35.353000000000002</v>
          </cell>
          <cell r="G391">
            <v>29.594999999999999</v>
          </cell>
        </row>
        <row r="392">
          <cell r="D392" t="str">
            <v>E9789</v>
          </cell>
          <cell r="E392" t="str">
            <v>Carro manual modelo plataforma de 150 x 80 cm com capacidade de 800 kg</v>
          </cell>
          <cell r="F392">
            <v>0.48530000000000001</v>
          </cell>
          <cell r="G392">
            <v>0.3322</v>
          </cell>
        </row>
        <row r="393">
          <cell r="D393" t="str">
            <v>E9790</v>
          </cell>
          <cell r="E393" t="str">
            <v>Bomba para concreto projetado via úmida com capacidade de 10 m³/h - 14,70 kW</v>
          </cell>
          <cell r="F393">
            <v>119.7881</v>
          </cell>
          <cell r="G393">
            <v>75.370900000000006</v>
          </cell>
        </row>
        <row r="394">
          <cell r="D394" t="str">
            <v>E9791</v>
          </cell>
          <cell r="E394" t="str">
            <v>Bomba pneumática para injeção de resina com capacidade de 0,18 m³/h</v>
          </cell>
          <cell r="F394">
            <v>8.2668999999999997</v>
          </cell>
          <cell r="G394">
            <v>4.8327999999999998</v>
          </cell>
        </row>
        <row r="395">
          <cell r="D395" t="str">
            <v>E9793</v>
          </cell>
          <cell r="E395" t="str">
            <v>Robot para concreto projetado com capacidade de 30 m³/h - 70 kW - com compressor diesel</v>
          </cell>
          <cell r="F395">
            <v>1052.6754000000001</v>
          </cell>
          <cell r="G395">
            <v>559.10230000000001</v>
          </cell>
        </row>
        <row r="396">
          <cell r="D396" t="str">
            <v>E9795</v>
          </cell>
          <cell r="E396" t="str">
            <v>Perfuratriz de superfície sobre pneus com martelo de topo e controle remoto via rádio - 60 kW</v>
          </cell>
          <cell r="F396">
            <v>421.4674</v>
          </cell>
          <cell r="G396">
            <v>223.6506</v>
          </cell>
        </row>
        <row r="397">
          <cell r="D397" t="str">
            <v>E9797</v>
          </cell>
          <cell r="E397" t="str">
            <v>Jumbo eletro-hidráulico com 3 braços - 155 kW/237 kW</v>
          </cell>
          <cell r="F397">
            <v>2495.5934999999999</v>
          </cell>
          <cell r="G397">
            <v>1189.1458</v>
          </cell>
        </row>
        <row r="398">
          <cell r="D398" t="str">
            <v>E9798</v>
          </cell>
          <cell r="E398" t="str">
            <v>Perfuratriz hidráulica rotopercussiva - 123 kW</v>
          </cell>
          <cell r="F398">
            <v>497.08800000000002</v>
          </cell>
          <cell r="G398">
            <v>237.61949999999999</v>
          </cell>
        </row>
        <row r="399">
          <cell r="D399" t="str">
            <v>E9013</v>
          </cell>
          <cell r="E399" t="str">
            <v>Caminhão tanque de asfalto com capacidade de 31.000 l - 368 kW</v>
          </cell>
          <cell r="F399">
            <v>581.76189999999997</v>
          </cell>
          <cell r="G399">
            <v>124.4667</v>
          </cell>
        </row>
        <row r="400">
          <cell r="D400" t="str">
            <v>A9335</v>
          </cell>
          <cell r="E400" t="str">
            <v>Cavalo mecânico estradeiro 8 x 2, PBT 29.000 kg - 368 kW - condição de trabalho severa - motorista de veículo especial</v>
          </cell>
          <cell r="F400">
            <v>554.9289</v>
          </cell>
          <cell r="G400">
            <v>109.0663</v>
          </cell>
        </row>
        <row r="401">
          <cell r="D401" t="str">
            <v>A9364</v>
          </cell>
          <cell r="E401" t="str">
            <v>Tanque isotérmico de asfalto com capacidade de 31.000 l</v>
          </cell>
          <cell r="F401">
            <v>26.832999999999998</v>
          </cell>
          <cell r="G401">
            <v>15.400399999999999</v>
          </cell>
        </row>
        <row r="402">
          <cell r="D402" t="str">
            <v>E9018</v>
          </cell>
          <cell r="E402" t="str">
            <v>Cavalo mecânico com dolly intermediário e semirreboque de 4 eixos com capacidade de 52 t - 364 kW</v>
          </cell>
          <cell r="F402">
            <v>533.73400000000004</v>
          </cell>
          <cell r="G402">
            <v>156.3074</v>
          </cell>
        </row>
        <row r="403">
          <cell r="D403" t="str">
            <v>A9324</v>
          </cell>
          <cell r="E403" t="str">
            <v>Cavalo mecânico estradeiro 6 x 4, PBT 23.000 kg - 364 kW - motorista de veículo especial</v>
          </cell>
          <cell r="F403">
            <v>431.87849999999997</v>
          </cell>
          <cell r="G403">
            <v>98.082499999999996</v>
          </cell>
        </row>
        <row r="404">
          <cell r="D404" t="str">
            <v>A9355</v>
          </cell>
          <cell r="E404" t="str">
            <v>Semirreboque com 4 eixos</v>
          </cell>
          <cell r="F404">
            <v>86.050299999999993</v>
          </cell>
          <cell r="G404">
            <v>49.19</v>
          </cell>
        </row>
        <row r="405">
          <cell r="D405" t="str">
            <v>A9382</v>
          </cell>
          <cell r="E405" t="str">
            <v>Dolly intermediário com 2 eixos para semirreboque</v>
          </cell>
          <cell r="F405">
            <v>15.805199999999999</v>
          </cell>
          <cell r="G405">
            <v>9.0349000000000004</v>
          </cell>
        </row>
        <row r="406">
          <cell r="D406" t="str">
            <v>E9027</v>
          </cell>
          <cell r="E406" t="str">
            <v>Caminhão distribuidor de cimento e cal com capacidade de 15 m³ - 210 kW</v>
          </cell>
          <cell r="F406">
            <v>392.41239999999999</v>
          </cell>
          <cell r="G406">
            <v>138.27969999999999</v>
          </cell>
        </row>
        <row r="407">
          <cell r="D407" t="str">
            <v>A9333</v>
          </cell>
          <cell r="E407" t="str">
            <v>Caminhão plataforma 8 x 4, PBT 29.000 kg e distância entre eixos 4,6 m - 210 kW - motorista de veículo especial</v>
          </cell>
          <cell r="F407">
            <v>295.52670000000001</v>
          </cell>
          <cell r="G407">
            <v>87.424000000000007</v>
          </cell>
        </row>
        <row r="408">
          <cell r="D408" t="str">
            <v>A9365</v>
          </cell>
          <cell r="E408" t="str">
            <v>Distribuidor de cimento e cal montado sobre chassi com capacidade de 15 m³</v>
          </cell>
          <cell r="F408">
            <v>96.8857</v>
          </cell>
          <cell r="G408">
            <v>50.855699999999999</v>
          </cell>
        </row>
        <row r="409">
          <cell r="D409" t="str">
            <v>E9037</v>
          </cell>
          <cell r="E409" t="str">
            <v>Plataforma de inspeção sob pontes montada em caminhão com capacidade de 500 kg e alcance de 15 m - 236 kW</v>
          </cell>
          <cell r="F409">
            <v>846.69899999999996</v>
          </cell>
          <cell r="G409">
            <v>339.39299999999997</v>
          </cell>
        </row>
        <row r="410">
          <cell r="D410" t="str">
            <v>A9334</v>
          </cell>
          <cell r="E410" t="str">
            <v>Caminhão plataforma 8 x 2, PBT 29.000 kg e distância entre eixos 4,8 m - 236 kW - condição de trabalho severa - motorista de veículo especial</v>
          </cell>
          <cell r="F410">
            <v>374.23009999999999</v>
          </cell>
          <cell r="G410">
            <v>85.345100000000002</v>
          </cell>
        </row>
        <row r="411">
          <cell r="D411" t="str">
            <v>A9378</v>
          </cell>
          <cell r="E411" t="str">
            <v>Plataforma telescópica para inspeção de pontes montada sobre chassi com capacidade de 500 kg</v>
          </cell>
          <cell r="F411">
            <v>472.46890000000002</v>
          </cell>
          <cell r="G411">
            <v>254.0479</v>
          </cell>
        </row>
        <row r="412">
          <cell r="D412" t="str">
            <v>E9041</v>
          </cell>
          <cell r="E412" t="str">
            <v>Caminhão guindauto com capacidade de elevação de 11,9 t e carroceria de 11,5 t - 188 kW</v>
          </cell>
          <cell r="F412">
            <v>363.05250000000001</v>
          </cell>
          <cell r="G412">
            <v>106.96680000000001</v>
          </cell>
        </row>
        <row r="413">
          <cell r="D413" t="str">
            <v>A9313</v>
          </cell>
          <cell r="E413" t="str">
            <v>Caminhão plataforma 6 x 2, PBT 23.000 kg e distância entre eixos 5,2 m - 188 kW - motorista de veículo especial</v>
          </cell>
          <cell r="F413">
            <v>312.46140000000003</v>
          </cell>
          <cell r="G413">
            <v>78.739099999999993</v>
          </cell>
        </row>
        <row r="414">
          <cell r="D414" t="str">
            <v>A9351</v>
          </cell>
          <cell r="E414" t="str">
            <v>Carroceria de madeira com capacidade de 11,5 t</v>
          </cell>
          <cell r="F414">
            <v>6.0872000000000002</v>
          </cell>
          <cell r="G414">
            <v>3.3963999999999999</v>
          </cell>
        </row>
        <row r="415">
          <cell r="D415" t="str">
            <v>A9373</v>
          </cell>
          <cell r="E415" t="str">
            <v>Guindaste articulado montado sobre chassi com capacidade máxima de elevação de 11,9 t</v>
          </cell>
          <cell r="F415">
            <v>44.503900000000002</v>
          </cell>
          <cell r="G415">
            <v>24.831299999999999</v>
          </cell>
        </row>
        <row r="416">
          <cell r="D416" t="str">
            <v>E9082</v>
          </cell>
          <cell r="E416" t="str">
            <v>Bate-estaca hidráulico para defensas montado em caminhão guindauto com capacidade de 6,2 t e carroceria de 5 t - 152 kW</v>
          </cell>
          <cell r="F416">
            <v>355.85860000000002</v>
          </cell>
          <cell r="G416">
            <v>137.43029999999999</v>
          </cell>
        </row>
        <row r="417">
          <cell r="D417" t="str">
            <v>A9305</v>
          </cell>
          <cell r="E417" t="str">
            <v>Caminhão plataforma 4 x 2, PBT 15.000 kg e distância entre eixos 4,8 m - 152 kW - motorista de veículo especial</v>
          </cell>
          <cell r="F417">
            <v>255.1721</v>
          </cell>
          <cell r="G417">
            <v>68.164299999999997</v>
          </cell>
        </row>
        <row r="418">
          <cell r="D418" t="str">
            <v>A9348</v>
          </cell>
          <cell r="E418" t="str">
            <v>Carroceria de madeira com capacidade de 5 t</v>
          </cell>
          <cell r="F418">
            <v>4.6162999999999998</v>
          </cell>
          <cell r="G418">
            <v>2.5756999999999999</v>
          </cell>
        </row>
        <row r="419">
          <cell r="D419" t="str">
            <v>A9372</v>
          </cell>
          <cell r="E419" t="str">
            <v>Guindaste articulado montado sobre chassi com capacidade máxima de elevação de 6,2 t</v>
          </cell>
          <cell r="F419">
            <v>41.656199999999998</v>
          </cell>
          <cell r="G419">
            <v>23.2424</v>
          </cell>
        </row>
        <row r="420">
          <cell r="D420" t="str">
            <v>A9379</v>
          </cell>
          <cell r="E420" t="str">
            <v>Bate-estaca hidráulico para defensas metálicas montada sobre chassi</v>
          </cell>
          <cell r="F420">
            <v>54.414000000000001</v>
          </cell>
          <cell r="G420">
            <v>43.447899999999997</v>
          </cell>
        </row>
        <row r="421">
          <cell r="D421" t="str">
            <v>E9097</v>
          </cell>
          <cell r="E421" t="str">
            <v>Caminhão de resgate de veículos leves com plataforma com capacidade de 5 t - 129 kW</v>
          </cell>
          <cell r="F421">
            <v>235.73599999999999</v>
          </cell>
          <cell r="G421">
            <v>70.477199999999996</v>
          </cell>
        </row>
        <row r="422">
          <cell r="D422" t="str">
            <v>A9326</v>
          </cell>
          <cell r="E422" t="str">
            <v>Caminhão plataforma 4 x 2, PBT 10.800 kg e distância entre eixos 4,6 m - 129 kW - motorista de veículo especial</v>
          </cell>
          <cell r="F422">
            <v>224.99639999999999</v>
          </cell>
          <cell r="G422">
            <v>64.702500000000001</v>
          </cell>
        </row>
        <row r="423">
          <cell r="D423" t="str">
            <v>A9374</v>
          </cell>
          <cell r="E423" t="str">
            <v>Plataforma hidráulica para resgate de veículos montada sobre chassi com capacidade de 5 t</v>
          </cell>
          <cell r="F423">
            <v>10.739599999999999</v>
          </cell>
          <cell r="G423">
            <v>5.7747000000000002</v>
          </cell>
        </row>
        <row r="424">
          <cell r="D424" t="str">
            <v>E9098</v>
          </cell>
          <cell r="E424" t="str">
            <v>Caminhão de resgate de veículos de porte médio com capacidade do guincho de 20 t - 236 kW</v>
          </cell>
          <cell r="F424">
            <v>392.01609999999999</v>
          </cell>
          <cell r="G424">
            <v>95.238600000000005</v>
          </cell>
        </row>
        <row r="425">
          <cell r="D425" t="str">
            <v>A9306</v>
          </cell>
          <cell r="E425" t="str">
            <v>Caminhão plataforma 4 x 2, PBT 16.000 kg e distância entre eixos 3,6 m - 236 kW - motorista de veículo especial</v>
          </cell>
          <cell r="F425">
            <v>361.05279999999999</v>
          </cell>
          <cell r="G425">
            <v>78.589500000000001</v>
          </cell>
        </row>
        <row r="426">
          <cell r="D426" t="str">
            <v>A9375</v>
          </cell>
          <cell r="E426" t="str">
            <v>Guincho rebocador para resgate de veículos montada sobre chassi com capacidade de 20 t</v>
          </cell>
          <cell r="F426">
            <v>30.9633</v>
          </cell>
          <cell r="G426">
            <v>16.649100000000001</v>
          </cell>
        </row>
        <row r="427">
          <cell r="D427" t="str">
            <v>E9099</v>
          </cell>
          <cell r="E427" t="str">
            <v>Caminhão de resgate de veículos pesados com dois guinchos com capacidade de 35 t - 265 kW</v>
          </cell>
          <cell r="F427">
            <v>492.01769999999999</v>
          </cell>
          <cell r="G427">
            <v>132.6677</v>
          </cell>
        </row>
        <row r="428">
          <cell r="D428" t="str">
            <v>A9320</v>
          </cell>
          <cell r="E428" t="str">
            <v>Caminhão plataforma 6 x 4, PBT 23.000 kg e distância entre eixos 4,8 m - 265 kW - motorista de veículo especial</v>
          </cell>
          <cell r="F428">
            <v>409.03039999999999</v>
          </cell>
          <cell r="G428">
            <v>88.045199999999994</v>
          </cell>
        </row>
        <row r="429">
          <cell r="D429" t="str">
            <v>A9376</v>
          </cell>
          <cell r="E429" t="str">
            <v>Guincho rebocador para resgate de veículos montada sobre chassi com capacidade de 35 t</v>
          </cell>
          <cell r="F429">
            <v>82.987300000000005</v>
          </cell>
          <cell r="G429">
            <v>44.622500000000002</v>
          </cell>
        </row>
        <row r="430">
          <cell r="D430" t="str">
            <v>E9100</v>
          </cell>
          <cell r="E430" t="str">
            <v>Cavalo mecânico sem reboque - 272 kW</v>
          </cell>
          <cell r="F430">
            <v>319.64440000000002</v>
          </cell>
          <cell r="G430">
            <v>75.936499999999995</v>
          </cell>
        </row>
        <row r="431">
          <cell r="D431" t="str">
            <v>A9310</v>
          </cell>
          <cell r="E431" t="str">
            <v>Cavalo mecânico 4 x 2, PBT 16.000 kg - 272 kW - motorista de veículo especial</v>
          </cell>
          <cell r="F431">
            <v>319.64440000000002</v>
          </cell>
          <cell r="G431">
            <v>75.936499999999995</v>
          </cell>
        </row>
        <row r="432">
          <cell r="D432" t="str">
            <v>E9114</v>
          </cell>
          <cell r="E432" t="str">
            <v>Painel com seta luminosa para montagem em caminhão</v>
          </cell>
          <cell r="F432">
            <v>5.5529999999999999</v>
          </cell>
          <cell r="G432">
            <v>3.8014000000000001</v>
          </cell>
        </row>
        <row r="433">
          <cell r="D433" t="str">
            <v>A9380</v>
          </cell>
          <cell r="E433" t="str">
            <v>Painel com seta luminosa montado sobre chassi</v>
          </cell>
          <cell r="F433">
            <v>5.5529999999999999</v>
          </cell>
          <cell r="G433">
            <v>3.8014000000000001</v>
          </cell>
        </row>
        <row r="434">
          <cell r="D434" t="str">
            <v>E9115</v>
          </cell>
          <cell r="E434" t="str">
            <v>Amortecedor retrátil (AMC) para montagem em caminhão</v>
          </cell>
          <cell r="F434">
            <v>92.996899999999997</v>
          </cell>
          <cell r="G434">
            <v>50.834200000000003</v>
          </cell>
        </row>
        <row r="435">
          <cell r="D435" t="str">
            <v>A9381</v>
          </cell>
          <cell r="E435" t="str">
            <v>Amortecedor retrátil montado em caminhão</v>
          </cell>
          <cell r="F435">
            <v>92.996899999999997</v>
          </cell>
          <cell r="G435">
            <v>50.834200000000003</v>
          </cell>
        </row>
        <row r="436">
          <cell r="D436" t="str">
            <v>E9145</v>
          </cell>
          <cell r="E436" t="str">
            <v>Caminhão basculante para concreto com capacidade de 10 m³ - 210 kW</v>
          </cell>
          <cell r="F436">
            <v>310.14269999999999</v>
          </cell>
          <cell r="G436">
            <v>94.758799999999994</v>
          </cell>
        </row>
        <row r="437">
          <cell r="D437" t="str">
            <v>A9316</v>
          </cell>
          <cell r="E437" t="str">
            <v>Caminhão plataforma 8 x 4, PBT 29.000 kg e distância entre eixos 4,6 m - 210 kW - motorista de caminhão</v>
          </cell>
          <cell r="F437">
            <v>294.81689999999998</v>
          </cell>
          <cell r="G437">
            <v>86.714200000000005</v>
          </cell>
        </row>
        <row r="438">
          <cell r="D438" t="str">
            <v>A9340</v>
          </cell>
          <cell r="E438" t="str">
            <v>Caçamba basculante para concreto com capacidade de 10 m³</v>
          </cell>
          <cell r="F438">
            <v>15.325799999999999</v>
          </cell>
          <cell r="G438">
            <v>8.0446000000000009</v>
          </cell>
        </row>
        <row r="439">
          <cell r="D439" t="str">
            <v>E9146</v>
          </cell>
          <cell r="E439" t="str">
            <v>Caminhão silo com capacidade de 30 m³ - 368 kW</v>
          </cell>
          <cell r="F439">
            <v>597.33590000000004</v>
          </cell>
          <cell r="G439">
            <v>132.7276</v>
          </cell>
        </row>
        <row r="440">
          <cell r="D440" t="str">
            <v>A9335</v>
          </cell>
          <cell r="E440" t="str">
            <v>Cavalo mecânico estradeiro 8 x 2, PBT 29.000 kg - 368 kW - condição de trabalho severa - motorista de veículo especial</v>
          </cell>
          <cell r="F440">
            <v>554.9289</v>
          </cell>
          <cell r="G440">
            <v>109.0663</v>
          </cell>
        </row>
        <row r="441">
          <cell r="D441" t="str">
            <v>A9357</v>
          </cell>
          <cell r="E441" t="str">
            <v>Semirreboque silo para cimento com capacidade de 30 m³</v>
          </cell>
          <cell r="F441">
            <v>42.406999999999996</v>
          </cell>
          <cell r="G441">
            <v>23.661300000000001</v>
          </cell>
        </row>
        <row r="442">
          <cell r="D442" t="str">
            <v>E9169</v>
          </cell>
          <cell r="E442" t="str">
            <v>Cavalo mecânico com dolly pneumático de 4 eixos e mesas de giro com capacidade de 56 t - 364 kW</v>
          </cell>
          <cell r="F442">
            <v>594.18470000000002</v>
          </cell>
          <cell r="G442">
            <v>190.86359999999999</v>
          </cell>
        </row>
        <row r="443">
          <cell r="D443" t="str">
            <v>A9324</v>
          </cell>
          <cell r="E443" t="str">
            <v>Cavalo mecânico estradeiro 6 x 4, PBT 23.000 kg - 364 kW - motorista de veículo especial</v>
          </cell>
          <cell r="F443">
            <v>431.87849999999997</v>
          </cell>
          <cell r="G443">
            <v>98.082499999999996</v>
          </cell>
        </row>
        <row r="444">
          <cell r="D444" t="str">
            <v>A9385</v>
          </cell>
          <cell r="E444" t="str">
            <v>Conjunto de duas mesas de giro para quinta roda ou reboque com capacidade de 100 t cada</v>
          </cell>
          <cell r="F444">
            <v>76.385000000000005</v>
          </cell>
          <cell r="G444">
            <v>43.664900000000003</v>
          </cell>
        </row>
        <row r="445">
          <cell r="D445" t="str">
            <v>A9389</v>
          </cell>
          <cell r="E445" t="str">
            <v>Dolly pneumático com capacidade de 48 t e 4 eixos</v>
          </cell>
          <cell r="F445">
            <v>85.921199999999999</v>
          </cell>
          <cell r="G445">
            <v>49.116199999999999</v>
          </cell>
        </row>
        <row r="446">
          <cell r="D446" t="str">
            <v>E9170</v>
          </cell>
          <cell r="E446" t="str">
            <v>Cavalo mecânico com dois dollys pneumáticos de 3 e 4 eixos e mesas de giro com capacidade de 77 t - 364 kW</v>
          </cell>
          <cell r="F446">
            <v>675.50319999999999</v>
          </cell>
          <cell r="G446">
            <v>236.44300000000001</v>
          </cell>
        </row>
        <row r="447">
          <cell r="D447" t="str">
            <v>A9385</v>
          </cell>
          <cell r="E447" t="str">
            <v>Conjunto de duas mesas de giro para quinta roda ou reboque com capacidade de 100 t cada</v>
          </cell>
          <cell r="F447">
            <v>76.385000000000005</v>
          </cell>
          <cell r="G447">
            <v>43.664900000000003</v>
          </cell>
        </row>
        <row r="448">
          <cell r="D448" t="str">
            <v>A9386</v>
          </cell>
          <cell r="E448" t="str">
            <v>Cavalo mecânico estradeiro 6 x 4, CMT 150.000 kg - 364 kW - motorista de veículo especial</v>
          </cell>
          <cell r="F448">
            <v>447.23739999999998</v>
          </cell>
          <cell r="G448">
            <v>105.95659999999999</v>
          </cell>
        </row>
        <row r="449">
          <cell r="D449" t="str">
            <v>A9387</v>
          </cell>
          <cell r="E449" t="str">
            <v>Dolly pneumático com capacidade de 28,5 t e 3 eixos</v>
          </cell>
          <cell r="F449">
            <v>65.959599999999995</v>
          </cell>
          <cell r="G449">
            <v>37.705300000000001</v>
          </cell>
        </row>
        <row r="450">
          <cell r="D450" t="str">
            <v>A9389</v>
          </cell>
          <cell r="E450" t="str">
            <v>Dolly pneumático com capacidade de 48 t e 4 eixos</v>
          </cell>
          <cell r="F450">
            <v>85.921199999999999</v>
          </cell>
          <cell r="G450">
            <v>49.116199999999999</v>
          </cell>
        </row>
        <row r="451">
          <cell r="D451" t="str">
            <v>E9171</v>
          </cell>
          <cell r="E451" t="str">
            <v>Cavalo mecânico com dois dollys pneumáticos de 4 e 5 eixos e mesas de giro com capacidade de 111 t - 440 kW</v>
          </cell>
          <cell r="F451">
            <v>1311.3254999999999</v>
          </cell>
          <cell r="G451">
            <v>535.52700000000004</v>
          </cell>
        </row>
        <row r="452">
          <cell r="D452" t="str">
            <v>A9325</v>
          </cell>
          <cell r="E452" t="str">
            <v>Cavalo mecânico 8 x 8, PBT 26.000 kg - 440 kW -  motorista de veículo especial</v>
          </cell>
          <cell r="F452">
            <v>1043.1366</v>
          </cell>
          <cell r="G452">
            <v>382.21879999999999</v>
          </cell>
        </row>
        <row r="453">
          <cell r="D453" t="str">
            <v>A9385</v>
          </cell>
          <cell r="E453" t="str">
            <v>Conjunto de duas mesas de giro para quinta roda ou reboque com capacidade de 100 t cada</v>
          </cell>
          <cell r="F453">
            <v>76.385000000000005</v>
          </cell>
          <cell r="G453">
            <v>43.664900000000003</v>
          </cell>
        </row>
        <row r="454">
          <cell r="D454" t="str">
            <v>A9388</v>
          </cell>
          <cell r="E454" t="str">
            <v>Dolly pneumático com capacidade de 60 t e 5 eixos</v>
          </cell>
          <cell r="F454">
            <v>105.8827</v>
          </cell>
          <cell r="G454">
            <v>60.527099999999997</v>
          </cell>
        </row>
        <row r="455">
          <cell r="D455" t="str">
            <v>A9389</v>
          </cell>
          <cell r="E455" t="str">
            <v>Dolly pneumático com capacidade de 48 t e 4 eixos</v>
          </cell>
          <cell r="F455">
            <v>85.921199999999999</v>
          </cell>
          <cell r="G455">
            <v>49.116199999999999</v>
          </cell>
        </row>
        <row r="456">
          <cell r="D456" t="str">
            <v>E9199</v>
          </cell>
          <cell r="E456" t="str">
            <v>Caminhão com sistema de hidrojateamento de alta pressão e vácuo para limpeza e desobstrução de bueiros com capacidade total de 15.600 l - 188 kW</v>
          </cell>
          <cell r="F456">
            <v>351.3648</v>
          </cell>
          <cell r="G456">
            <v>101.5945</v>
          </cell>
        </row>
        <row r="457">
          <cell r="D457" t="str">
            <v>A9299</v>
          </cell>
          <cell r="E457" t="str">
            <v>Equipamento com sistema de hidrojateamento de alta pressão e vácuo para limpeza e desobstrução de bueiros com diâmetro de até 1.500 mm com capacidade total de 15.600 l</v>
          </cell>
          <cell r="F457">
            <v>38.903399999999998</v>
          </cell>
          <cell r="G457">
            <v>22.855399999999999</v>
          </cell>
        </row>
        <row r="458">
          <cell r="D458" t="str">
            <v>A9313</v>
          </cell>
          <cell r="E458" t="str">
            <v>Caminhão plataforma 6 x 2, PBT 23.000 kg e distância entre eixos 5,2 m - 188 kW - motorista de veículo especial</v>
          </cell>
          <cell r="F458">
            <v>312.46140000000003</v>
          </cell>
          <cell r="G458">
            <v>78.739099999999993</v>
          </cell>
        </row>
        <row r="459">
          <cell r="D459" t="str">
            <v>E9201</v>
          </cell>
          <cell r="E459" t="str">
            <v>Caminhão basculante para rocha com capacidade de 12 m³ - 210 kW com periculosidade</v>
          </cell>
          <cell r="F459">
            <v>339.24869999999999</v>
          </cell>
          <cell r="G459">
            <v>113.8755</v>
          </cell>
        </row>
        <row r="460">
          <cell r="D460" t="str">
            <v>A9327</v>
          </cell>
          <cell r="E460" t="str">
            <v>Caminhão plataforma 8 x 4, PBT 29.000 kg e distância entre eixos 4,6 m - 210 kW - motorista de caminhão com periculosidade</v>
          </cell>
          <cell r="F460">
            <v>302.89699999999999</v>
          </cell>
          <cell r="G460">
            <v>94.794300000000007</v>
          </cell>
        </row>
        <row r="461">
          <cell r="D461" t="str">
            <v>A9343</v>
          </cell>
          <cell r="E461" t="str">
            <v>Caçamba basculante para rocha com capacidade de 12 m³</v>
          </cell>
          <cell r="F461">
            <v>36.351700000000001</v>
          </cell>
          <cell r="G461">
            <v>19.081199999999999</v>
          </cell>
        </row>
        <row r="462">
          <cell r="D462" t="str">
            <v>E9202</v>
          </cell>
          <cell r="E462" t="str">
            <v>Plataforma pantográfica montada em caminhão com capacidade de carga de 600 kg - 120 kW com periculosidade</v>
          </cell>
          <cell r="F462">
            <v>285.95460000000003</v>
          </cell>
          <cell r="G462">
            <v>108.1031</v>
          </cell>
        </row>
        <row r="463">
          <cell r="D463" t="str">
            <v>A9300</v>
          </cell>
          <cell r="E463" t="str">
            <v>Caminhão plataforma 4 x 2, PBT 8.300 kg e distância entre eixos 3,9 m - 120 kW - motorista de veículo especial com periculosidade</v>
          </cell>
          <cell r="F463">
            <v>213.09870000000001</v>
          </cell>
          <cell r="G463">
            <v>67.343199999999996</v>
          </cell>
        </row>
        <row r="464">
          <cell r="D464" t="str">
            <v>A9383</v>
          </cell>
          <cell r="E464" t="str">
            <v>Plataforma pantográfica hidráulica montada sobre chassi com capacidade de 600 kg - com periculosidade</v>
          </cell>
          <cell r="F464">
            <v>72.855900000000005</v>
          </cell>
          <cell r="G464">
            <v>40.759900000000002</v>
          </cell>
        </row>
        <row r="465">
          <cell r="D465" t="str">
            <v>E9506</v>
          </cell>
          <cell r="E465" t="str">
            <v>Caminhão basculante com capacidade de 6 m³ - 136 kW</v>
          </cell>
          <cell r="F465">
            <v>186.78469999999999</v>
          </cell>
          <cell r="G465">
            <v>74.903800000000004</v>
          </cell>
        </row>
        <row r="466">
          <cell r="D466" t="str">
            <v>A9307</v>
          </cell>
          <cell r="E466" t="str">
            <v>Caminhão plataforma 4 x 2, PBT 16.000 kg e distância entre eixos 3,6 m - 136 kW - motorista de caminhão</v>
          </cell>
          <cell r="F466">
            <v>173.9111</v>
          </cell>
          <cell r="G466">
            <v>68.1464</v>
          </cell>
        </row>
        <row r="467">
          <cell r="D467" t="str">
            <v>A9338</v>
          </cell>
          <cell r="E467" t="str">
            <v>Caçamba basculante com capacidade de 6 m³</v>
          </cell>
          <cell r="F467">
            <v>12.8736</v>
          </cell>
          <cell r="G467">
            <v>6.7573999999999996</v>
          </cell>
        </row>
        <row r="468">
          <cell r="D468" t="str">
            <v>E9508</v>
          </cell>
          <cell r="E468" t="str">
            <v>Caminhão carroceria com capacidade de 9 t - 136 kW</v>
          </cell>
          <cell r="F468">
            <v>184.65729999999999</v>
          </cell>
          <cell r="G468">
            <v>73.931299999999993</v>
          </cell>
        </row>
        <row r="469">
          <cell r="D469" t="str">
            <v>A9309</v>
          </cell>
          <cell r="E469" t="str">
            <v>Caminhão plataforma 4 x 2, PBT 16.000 kg e distância entre eixos 4,8 m - 136 kW - motorista de caminhão</v>
          </cell>
          <cell r="F469">
            <v>178.5701</v>
          </cell>
          <cell r="G469">
            <v>70.534899999999993</v>
          </cell>
        </row>
        <row r="470">
          <cell r="D470" t="str">
            <v>A9350</v>
          </cell>
          <cell r="E470" t="str">
            <v>Carroceria de madeira com capacidade de 9 t</v>
          </cell>
          <cell r="F470">
            <v>6.0872000000000002</v>
          </cell>
          <cell r="G470">
            <v>3.3963999999999999</v>
          </cell>
        </row>
        <row r="471">
          <cell r="D471" t="str">
            <v>E9509</v>
          </cell>
          <cell r="E471" t="str">
            <v>Caminhão tanque distribuidor de asfalto com capacidade de 6.000 l - 7 kW/136 kW</v>
          </cell>
          <cell r="F471">
            <v>264.80880000000002</v>
          </cell>
          <cell r="G471">
            <v>78.534599999999998</v>
          </cell>
        </row>
        <row r="472">
          <cell r="D472" t="str">
            <v>A9323</v>
          </cell>
          <cell r="E472" t="str">
            <v>Caminhão plataforma 4 x 2, PBT 14.300 kg e distância entre eixos 4,8 m - 136 kW - condição de trabalho severa - motorista de caminhão</v>
          </cell>
          <cell r="F472">
            <v>236.58869999999999</v>
          </cell>
          <cell r="G472">
            <v>66.644900000000007</v>
          </cell>
        </row>
        <row r="473">
          <cell r="D473" t="str">
            <v>A9363</v>
          </cell>
          <cell r="E473" t="str">
            <v>Tanque espargidor de asfalto com capacidade de 6.000 l - 7 kW</v>
          </cell>
          <cell r="F473">
            <v>28.220099999999999</v>
          </cell>
          <cell r="G473">
            <v>11.889699999999999</v>
          </cell>
        </row>
        <row r="474">
          <cell r="D474" t="str">
            <v>E9520</v>
          </cell>
          <cell r="E474" t="str">
            <v>Caminhão com caçamba térmica com capacidade de 6 m³ - 136 kW</v>
          </cell>
          <cell r="F474">
            <v>184.0925</v>
          </cell>
          <cell r="G474">
            <v>73.694400000000002</v>
          </cell>
        </row>
        <row r="475">
          <cell r="D475" t="str">
            <v>A9307</v>
          </cell>
          <cell r="E475" t="str">
            <v>Caminhão plataforma 4 x 2, PBT 16.000 kg e distância entre eixos 3,6 m - 136 kW - motorista de caminhão</v>
          </cell>
          <cell r="F475">
            <v>173.9111</v>
          </cell>
          <cell r="G475">
            <v>68.1464</v>
          </cell>
        </row>
        <row r="476">
          <cell r="D476" t="str">
            <v>A9339</v>
          </cell>
          <cell r="E476" t="str">
            <v>Caçamba térmica com capacidade de 6 m³</v>
          </cell>
          <cell r="F476">
            <v>10.1814</v>
          </cell>
          <cell r="G476">
            <v>5.548</v>
          </cell>
        </row>
        <row r="477">
          <cell r="D477" t="str">
            <v>E9571</v>
          </cell>
          <cell r="E477" t="str">
            <v>Caminhão tanque com capacidade de 10.000 l - 188 kW</v>
          </cell>
          <cell r="F477">
            <v>328.49520000000001</v>
          </cell>
          <cell r="G477">
            <v>87.371499999999997</v>
          </cell>
        </row>
        <row r="478">
          <cell r="D478" t="str">
            <v>A9332</v>
          </cell>
          <cell r="E478" t="str">
            <v>Caminhão plataforma 6 x 2, PBT 23.000 kg e distância entre eixos 4,8 m - 188 kW - condição de trabalho severa - motorista de caminhão</v>
          </cell>
          <cell r="F478">
            <v>311.7516</v>
          </cell>
          <cell r="G478">
            <v>78.029300000000006</v>
          </cell>
        </row>
        <row r="479">
          <cell r="D479" t="str">
            <v>A9360</v>
          </cell>
          <cell r="E479" t="str">
            <v>Tanque para transporte de água com capacidade de 10.000 l</v>
          </cell>
          <cell r="F479">
            <v>16.743600000000001</v>
          </cell>
          <cell r="G479">
            <v>9.3422000000000001</v>
          </cell>
        </row>
        <row r="480">
          <cell r="D480" t="str">
            <v>E9575</v>
          </cell>
          <cell r="E480" t="str">
            <v>Caminhão basculante com caçamba estanque com capacidade de 14 m³ - 210 kW</v>
          </cell>
          <cell r="F480">
            <v>311.37540000000001</v>
          </cell>
          <cell r="G480">
            <v>95.405799999999999</v>
          </cell>
        </row>
        <row r="481">
          <cell r="D481" t="str">
            <v>A9316</v>
          </cell>
          <cell r="E481" t="str">
            <v>Caminhão plataforma 8 x 4, PBT 29.000 kg e distância entre eixos 4,6 m - 210 kW - motorista de caminhão</v>
          </cell>
          <cell r="F481">
            <v>294.81689999999998</v>
          </cell>
          <cell r="G481">
            <v>86.714200000000005</v>
          </cell>
        </row>
        <row r="482">
          <cell r="D482" t="str">
            <v>A9345</v>
          </cell>
          <cell r="E482" t="str">
            <v>Caçamba basculante estanque com capacidade de 14 m³</v>
          </cell>
          <cell r="F482">
            <v>16.558499999999999</v>
          </cell>
          <cell r="G482">
            <v>8.6915999999999993</v>
          </cell>
        </row>
        <row r="483">
          <cell r="D483" t="str">
            <v>E9579</v>
          </cell>
          <cell r="E483" t="str">
            <v>Caminhão basculante com capacidade de 10 m³ - 210 kW</v>
          </cell>
          <cell r="F483">
            <v>291.88479999999998</v>
          </cell>
          <cell r="G483">
            <v>85.398499999999999</v>
          </cell>
        </row>
        <row r="484">
          <cell r="D484" t="str">
            <v>A9293</v>
          </cell>
          <cell r="E484" t="str">
            <v>Caminhão plataforma 6 x 2, PBT 23.000 kg e distância entre eixos 3,6 m - 210 kW - motorista de caminhão</v>
          </cell>
          <cell r="F484">
            <v>276.55900000000003</v>
          </cell>
          <cell r="G484">
            <v>77.353899999999996</v>
          </cell>
        </row>
        <row r="485">
          <cell r="D485" t="str">
            <v>A9342</v>
          </cell>
          <cell r="E485" t="str">
            <v>Caçamba basculante com capacidade de 10 m³</v>
          </cell>
          <cell r="F485">
            <v>15.325799999999999</v>
          </cell>
          <cell r="G485">
            <v>8.0446000000000009</v>
          </cell>
        </row>
        <row r="486">
          <cell r="D486" t="str">
            <v>E9592</v>
          </cell>
          <cell r="E486" t="str">
            <v>Caminhão carroceria com capacidade de 15 t - 188 kW</v>
          </cell>
          <cell r="F486">
            <v>269.19170000000003</v>
          </cell>
          <cell r="G486">
            <v>82.394800000000004</v>
          </cell>
        </row>
        <row r="487">
          <cell r="D487" t="str">
            <v>A9314</v>
          </cell>
          <cell r="E487" t="str">
            <v>Caminhão plataforma 6 x 2, PBT 23.000 kg e distância entre eixos 5,2 m - 188 kW - motorista de caminhão</v>
          </cell>
          <cell r="F487">
            <v>261.36759999999998</v>
          </cell>
          <cell r="G487">
            <v>78.029300000000006</v>
          </cell>
        </row>
        <row r="488">
          <cell r="D488" t="str">
            <v>A9352</v>
          </cell>
          <cell r="E488" t="str">
            <v>Carroceria de madeira com capacidade de 15 t</v>
          </cell>
          <cell r="F488">
            <v>7.8240999999999996</v>
          </cell>
          <cell r="G488">
            <v>4.3654999999999999</v>
          </cell>
        </row>
        <row r="489">
          <cell r="D489" t="str">
            <v>E9600</v>
          </cell>
          <cell r="E489" t="str">
            <v>Caminhão betoneira com capacidade de 8 m³ - 236 kW</v>
          </cell>
          <cell r="F489">
            <v>339.66199999999998</v>
          </cell>
          <cell r="G489">
            <v>100.3993</v>
          </cell>
        </row>
        <row r="490">
          <cell r="D490" t="str">
            <v>A9317</v>
          </cell>
          <cell r="E490" t="str">
            <v>Caminhão plataforma 8 x 2, PBT 29.000 kg e distância entre eixos 4,8 m - 236 kW - motorista de veículo especial</v>
          </cell>
          <cell r="F490">
            <v>310.9821</v>
          </cell>
          <cell r="G490">
            <v>85.345100000000002</v>
          </cell>
        </row>
        <row r="491">
          <cell r="D491" t="str">
            <v>A9346</v>
          </cell>
          <cell r="E491" t="str">
            <v>Misturador de concreto para montagem em chassi de caminhão com capacidade de 8 m³</v>
          </cell>
          <cell r="F491">
            <v>28.6799</v>
          </cell>
          <cell r="G491">
            <v>15.0542</v>
          </cell>
        </row>
        <row r="492">
          <cell r="D492" t="str">
            <v>E9604</v>
          </cell>
          <cell r="E492" t="str">
            <v>Caminhão basculante para rocha com capacidade de 8 m³ - 210 kW</v>
          </cell>
          <cell r="F492">
            <v>298.41730000000001</v>
          </cell>
          <cell r="G492">
            <v>88.706500000000005</v>
          </cell>
        </row>
        <row r="493">
          <cell r="D493" t="str">
            <v>A9315</v>
          </cell>
          <cell r="E493" t="str">
            <v>Caminhão basculante 6 x 4, PBT 23.000 kg e distância entre eixos 3,6 m - 210 kW -  motorista de caminhão</v>
          </cell>
          <cell r="F493">
            <v>286.44349999999997</v>
          </cell>
          <cell r="G493">
            <v>82.421400000000006</v>
          </cell>
        </row>
        <row r="494">
          <cell r="D494" t="str">
            <v>A9341</v>
          </cell>
          <cell r="E494" t="str">
            <v>Caçamba basculante para rocha com capacidade de 8 m³</v>
          </cell>
          <cell r="F494">
            <v>11.973800000000001</v>
          </cell>
          <cell r="G494">
            <v>6.2850999999999999</v>
          </cell>
        </row>
        <row r="495">
          <cell r="D495" t="str">
            <v>E9605</v>
          </cell>
          <cell r="E495" t="str">
            <v>Caminhão tanque com capacidade de 6.000 l - 136 kW</v>
          </cell>
          <cell r="F495">
            <v>250.6722</v>
          </cell>
          <cell r="G495">
            <v>74.502899999999997</v>
          </cell>
        </row>
        <row r="496">
          <cell r="D496" t="str">
            <v>A9323</v>
          </cell>
          <cell r="E496" t="str">
            <v>Caminhão plataforma 4 x 2, PBT 14.300 kg e distância entre eixos 4,8 m - 136 kW - condição de trabalho severa - motorista de caminhão</v>
          </cell>
          <cell r="F496">
            <v>236.58869999999999</v>
          </cell>
          <cell r="G496">
            <v>66.644900000000007</v>
          </cell>
        </row>
        <row r="497">
          <cell r="D497" t="str">
            <v>A9358</v>
          </cell>
          <cell r="E497" t="str">
            <v>Tanque para transporte de água com capacidade de 6.000 l</v>
          </cell>
          <cell r="F497">
            <v>14.083500000000001</v>
          </cell>
          <cell r="G497">
            <v>7.8579999999999997</v>
          </cell>
        </row>
        <row r="498">
          <cell r="D498" t="str">
            <v>E9644</v>
          </cell>
          <cell r="E498" t="str">
            <v>Caminhão demarcador de faixas com sistema de pintura a frio - 28 kW/129 kW</v>
          </cell>
          <cell r="F498">
            <v>401.69619999999998</v>
          </cell>
          <cell r="G498">
            <v>165.1414</v>
          </cell>
        </row>
        <row r="499">
          <cell r="D499" t="str">
            <v>A9302</v>
          </cell>
          <cell r="E499" t="str">
            <v>Caminhão plataforma 4 x 2, PBT 9.200 kg e distância entre eixos 4,6 m - 129 kW - motorista de caminhão</v>
          </cell>
          <cell r="F499">
            <v>221.61539999999999</v>
          </cell>
          <cell r="G499">
            <v>62.623199999999997</v>
          </cell>
        </row>
        <row r="500">
          <cell r="D500" t="str">
            <v>A9368</v>
          </cell>
          <cell r="E500" t="str">
            <v>Equipamento demarcador de faixas a frio montado sobre chassi com capacidade de 800 l - 28 kW</v>
          </cell>
          <cell r="F500">
            <v>180.08080000000001</v>
          </cell>
          <cell r="G500">
            <v>102.51819999999999</v>
          </cell>
        </row>
        <row r="501">
          <cell r="D501" t="str">
            <v>E9645</v>
          </cell>
          <cell r="E501" t="str">
            <v>Caminhão demarcador de faixas com sistema de pintura a quente - 5 kW/30,10 kW/136 kW</v>
          </cell>
          <cell r="F501">
            <v>569.29129999999998</v>
          </cell>
          <cell r="G501">
            <v>253.98949999999999</v>
          </cell>
        </row>
        <row r="502">
          <cell r="D502" t="str">
            <v>A9328</v>
          </cell>
          <cell r="E502" t="str">
            <v>Compressor de ar portátil de 70,79 l/s (150 PCM) sem reboque - 30,10 kW</v>
          </cell>
          <cell r="F502">
            <v>49.593699999999998</v>
          </cell>
          <cell r="G502">
            <v>12.401300000000001</v>
          </cell>
        </row>
        <row r="503">
          <cell r="D503" t="str">
            <v>A9331</v>
          </cell>
          <cell r="E503" t="str">
            <v>Caminhão plataforma 4 x 2, PBT 16.000 kg e distância entre eixos 4,8 m - 136 kW - condição de trabalho severa - motorista de caminhão</v>
          </cell>
          <cell r="F503">
            <v>244.1765</v>
          </cell>
          <cell r="G503">
            <v>70.534899999999993</v>
          </cell>
        </row>
        <row r="504">
          <cell r="D504" t="str">
            <v>A9369</v>
          </cell>
          <cell r="E504" t="str">
            <v>Equipamento demarcador de faixas a quente montado sobre chassi com capacidade de 500 l - 5,0 kW</v>
          </cell>
          <cell r="F504">
            <v>275.52109999999999</v>
          </cell>
          <cell r="G504">
            <v>171.05330000000001</v>
          </cell>
        </row>
        <row r="505">
          <cell r="D505" t="str">
            <v>E9665</v>
          </cell>
          <cell r="E505" t="str">
            <v>Cavalo mecânico com semirreboque com capacidade de 20 t - 276 kW</v>
          </cell>
          <cell r="F505">
            <v>406.02420000000001</v>
          </cell>
          <cell r="G505">
            <v>122.30670000000001</v>
          </cell>
        </row>
        <row r="506">
          <cell r="D506" t="str">
            <v>A9318</v>
          </cell>
          <cell r="E506" t="str">
            <v>Cavalo mecânico 4 x 2, PBT 16.000 kg - 276 kW - motorista de veículo especial</v>
          </cell>
          <cell r="F506">
            <v>344.55970000000002</v>
          </cell>
          <cell r="G506">
            <v>87.171000000000006</v>
          </cell>
        </row>
        <row r="507">
          <cell r="D507" t="str">
            <v>A9353</v>
          </cell>
          <cell r="E507" t="str">
            <v>Semirreboque com 2 eixos</v>
          </cell>
          <cell r="F507">
            <v>61.464500000000001</v>
          </cell>
          <cell r="G507">
            <v>35.1357</v>
          </cell>
        </row>
        <row r="508">
          <cell r="D508" t="str">
            <v>E9666</v>
          </cell>
          <cell r="E508" t="str">
            <v>Cavalo mecânico com semirreboque com capacidade de 32 t - 302 kW</v>
          </cell>
          <cell r="F508">
            <v>448.7919</v>
          </cell>
          <cell r="G508">
            <v>134.85140000000001</v>
          </cell>
        </row>
        <row r="509">
          <cell r="D509" t="str">
            <v>A9321</v>
          </cell>
          <cell r="E509" t="str">
            <v>Cavalo mecânico estradeiro 6 x 2, PBT 23.000 kg - 302 kW - motorista de veículo especial</v>
          </cell>
          <cell r="F509">
            <v>376.79070000000002</v>
          </cell>
          <cell r="G509">
            <v>93.692499999999995</v>
          </cell>
        </row>
        <row r="510">
          <cell r="D510" t="str">
            <v>A9354</v>
          </cell>
          <cell r="E510" t="str">
            <v>Semirreboque com 3 eixos</v>
          </cell>
          <cell r="F510">
            <v>72.001199999999997</v>
          </cell>
          <cell r="G510">
            <v>41.158900000000003</v>
          </cell>
        </row>
        <row r="511">
          <cell r="D511" t="str">
            <v>E9667</v>
          </cell>
          <cell r="E511" t="str">
            <v>Caminhão basculante com capacidade de 14 m³ - 210 kW</v>
          </cell>
          <cell r="F511">
            <v>310.95999999999998</v>
          </cell>
          <cell r="G511">
            <v>95.187799999999996</v>
          </cell>
        </row>
        <row r="512">
          <cell r="D512" t="str">
            <v>A9316</v>
          </cell>
          <cell r="E512" t="str">
            <v>Caminhão plataforma 8 x 4, PBT 29.000 kg e distância entre eixos 4,6 m - 210 kW - motorista de caminhão</v>
          </cell>
          <cell r="F512">
            <v>294.81689999999998</v>
          </cell>
          <cell r="G512">
            <v>86.714200000000005</v>
          </cell>
        </row>
        <row r="513">
          <cell r="D513" t="str">
            <v>A9344</v>
          </cell>
          <cell r="E513" t="str">
            <v>Caçamba basculante com capacidade de 14 m³</v>
          </cell>
          <cell r="F513">
            <v>16.1431</v>
          </cell>
          <cell r="G513">
            <v>8.4735999999999994</v>
          </cell>
        </row>
        <row r="514">
          <cell r="D514" t="str">
            <v>E9669</v>
          </cell>
          <cell r="E514" t="str">
            <v>Caminhão tanque com capacidade de 8.000 l - 136 kW</v>
          </cell>
          <cell r="F514">
            <v>258.88589999999999</v>
          </cell>
          <cell r="G514">
            <v>78.742099999999994</v>
          </cell>
        </row>
        <row r="515">
          <cell r="D515" t="str">
            <v>A9331</v>
          </cell>
          <cell r="E515" t="str">
            <v>Caminhão plataforma 4 x 2, PBT 16.000 kg e distância entre eixos 4,8 m - 136 kW - condição de trabalho severa - motorista de caminhão</v>
          </cell>
          <cell r="F515">
            <v>244.1765</v>
          </cell>
          <cell r="G515">
            <v>70.534899999999993</v>
          </cell>
        </row>
        <row r="516">
          <cell r="D516" t="str">
            <v>A9359</v>
          </cell>
          <cell r="E516" t="str">
            <v>Tanque para transporte de água com capacidade de 8.000 l</v>
          </cell>
          <cell r="F516">
            <v>14.7094</v>
          </cell>
          <cell r="G516">
            <v>8.2072000000000003</v>
          </cell>
        </row>
        <row r="517">
          <cell r="D517" t="str">
            <v>E9670</v>
          </cell>
          <cell r="E517" t="str">
            <v>Usina móvel de lama asfáltica ou microrrevestimento com cavalo mecânico com capacidade de 12 m³ - 95,6 kW/276 kW</v>
          </cell>
          <cell r="F517">
            <v>794.01790000000005</v>
          </cell>
          <cell r="G517">
            <v>258.55349999999999</v>
          </cell>
        </row>
        <row r="518">
          <cell r="D518" t="str">
            <v>A9319</v>
          </cell>
          <cell r="E518" t="str">
            <v>Cavalo mecânico 6 x 2, PBT 23.000 kg - 276 kW - condição de trabalho severa - motorista de veículo especial</v>
          </cell>
          <cell r="F518">
            <v>424.16269999999997</v>
          </cell>
          <cell r="G518">
            <v>90.06</v>
          </cell>
        </row>
        <row r="519">
          <cell r="D519" t="str">
            <v>A9367</v>
          </cell>
          <cell r="E519" t="str">
            <v>Usina de lama asfáltica ou microrrevestimento asfáltico rebocável com capacidade de 12 m³ - 95,6 kW</v>
          </cell>
          <cell r="F519">
            <v>369.85520000000002</v>
          </cell>
          <cell r="G519">
            <v>168.49350000000001</v>
          </cell>
        </row>
        <row r="520">
          <cell r="D520" t="str">
            <v>E9672</v>
          </cell>
          <cell r="E520" t="str">
            <v>Caminhão basculante para rocha com capacidade de 12 m³ - 210 kW</v>
          </cell>
          <cell r="F520">
            <v>331.16860000000003</v>
          </cell>
          <cell r="G520">
            <v>105.7954</v>
          </cell>
        </row>
        <row r="521">
          <cell r="D521" t="str">
            <v>A9316</v>
          </cell>
          <cell r="E521" t="str">
            <v>Caminhão plataforma 8 x 4, PBT 29.000 kg e distância entre eixos 4,6 m - 210 kW - motorista de caminhão</v>
          </cell>
          <cell r="F521">
            <v>294.81689999999998</v>
          </cell>
          <cell r="G521">
            <v>86.714200000000005</v>
          </cell>
        </row>
        <row r="522">
          <cell r="D522" t="str">
            <v>A9343</v>
          </cell>
          <cell r="E522" t="str">
            <v>Caçamba basculante para rocha com capacidade de 12 m³</v>
          </cell>
          <cell r="F522">
            <v>36.351700000000001</v>
          </cell>
          <cell r="G522">
            <v>19.081199999999999</v>
          </cell>
        </row>
        <row r="523">
          <cell r="D523" t="str">
            <v>E9679</v>
          </cell>
          <cell r="E523" t="str">
            <v>Cavalo mecânico com dois reboques hidropneumáticos de 5 e 4 eixos e mesas de giro com capacidade de 130 t - 440 kW</v>
          </cell>
          <cell r="F523">
            <v>1602.4997000000001</v>
          </cell>
          <cell r="G523">
            <v>701.97460000000001</v>
          </cell>
        </row>
        <row r="524">
          <cell r="D524" t="str">
            <v>A9325</v>
          </cell>
          <cell r="E524" t="str">
            <v>Cavalo mecânico 8 x 8, PBT 26.000 kg - 440 kW -  motorista de veículo especial</v>
          </cell>
          <cell r="F524">
            <v>1043.1366</v>
          </cell>
          <cell r="G524">
            <v>382.21879999999999</v>
          </cell>
        </row>
        <row r="525">
          <cell r="D525" t="str">
            <v>A9384</v>
          </cell>
          <cell r="E525" t="str">
            <v>Reboque hidropneumático com capacidade de 166 t e 4 eixos</v>
          </cell>
          <cell r="F525">
            <v>234.21100000000001</v>
          </cell>
          <cell r="G525">
            <v>133.88499999999999</v>
          </cell>
        </row>
        <row r="526">
          <cell r="D526" t="str">
            <v>A9385</v>
          </cell>
          <cell r="E526" t="str">
            <v>Conjunto de duas mesas de giro para quinta roda ou reboque com capacidade de 100 t cada</v>
          </cell>
          <cell r="F526">
            <v>76.385000000000005</v>
          </cell>
          <cell r="G526">
            <v>43.664900000000003</v>
          </cell>
        </row>
        <row r="527">
          <cell r="D527" t="str">
            <v>A9390</v>
          </cell>
          <cell r="E527" t="str">
            <v>Reboque hidropneumático com capacidade de 117 t e 5 eixos</v>
          </cell>
          <cell r="F527">
            <v>248.7671</v>
          </cell>
          <cell r="G527">
            <v>142.20590000000001</v>
          </cell>
        </row>
        <row r="528">
          <cell r="D528" t="str">
            <v>E9680</v>
          </cell>
          <cell r="E528" t="str">
            <v>Caminhão tanque com capacidade de 13.000 l - 188 kW</v>
          </cell>
          <cell r="F528">
            <v>329.74720000000002</v>
          </cell>
          <cell r="G528">
            <v>88.070099999999996</v>
          </cell>
        </row>
        <row r="529">
          <cell r="D529" t="str">
            <v>A9332</v>
          </cell>
          <cell r="E529" t="str">
            <v>Caminhão plataforma 6 x 2, PBT 23.000 kg e distância entre eixos 4,8 m - 188 kW - condição de trabalho severa - motorista de caminhão</v>
          </cell>
          <cell r="F529">
            <v>311.7516</v>
          </cell>
          <cell r="G529">
            <v>78.029300000000006</v>
          </cell>
        </row>
        <row r="530">
          <cell r="D530" t="str">
            <v>A9361</v>
          </cell>
          <cell r="E530" t="str">
            <v>Tanque para transporte de água com capacidade de 13.000 l</v>
          </cell>
          <cell r="F530">
            <v>17.9956</v>
          </cell>
          <cell r="G530">
            <v>10.040800000000001</v>
          </cell>
        </row>
        <row r="531">
          <cell r="D531" t="str">
            <v>E9686</v>
          </cell>
          <cell r="E531" t="str">
            <v>Caminhão guindauto com capacidade de elevação de 6,2 t e carroceria de 7 t - 136 kW</v>
          </cell>
          <cell r="F531">
            <v>291.2371</v>
          </cell>
          <cell r="G531">
            <v>97.106499999999997</v>
          </cell>
        </row>
        <row r="532">
          <cell r="D532" t="str">
            <v>A9308</v>
          </cell>
          <cell r="E532" t="str">
            <v>Caminhão plataforma 4 x 2, PBT 16.000 kg e distância entre eixos 4,8 m - 136 kW - motorista de veículo especial</v>
          </cell>
          <cell r="F532">
            <v>244.88630000000001</v>
          </cell>
          <cell r="G532">
            <v>71.244699999999995</v>
          </cell>
        </row>
        <row r="533">
          <cell r="D533" t="str">
            <v>A9349</v>
          </cell>
          <cell r="E533" t="str">
            <v>Carroceria de madeira com capacidade de 7 t</v>
          </cell>
          <cell r="F533">
            <v>4.6946000000000003</v>
          </cell>
          <cell r="G533">
            <v>2.6194000000000002</v>
          </cell>
        </row>
        <row r="534">
          <cell r="D534" t="str">
            <v>A9372</v>
          </cell>
          <cell r="E534" t="str">
            <v>Guindaste articulado montado sobre chassi com capacidade máxima de elevação de 6,2 t</v>
          </cell>
          <cell r="F534">
            <v>41.656199999999998</v>
          </cell>
          <cell r="G534">
            <v>23.2424</v>
          </cell>
        </row>
        <row r="535">
          <cell r="D535" t="str">
            <v>E9687</v>
          </cell>
          <cell r="E535" t="str">
            <v>Caminhão carroceria com capacidade de 5 t - 120 kW</v>
          </cell>
          <cell r="F535">
            <v>156.2329</v>
          </cell>
          <cell r="G535">
            <v>63.689</v>
          </cell>
        </row>
        <row r="536">
          <cell r="D536" t="str">
            <v>A9303</v>
          </cell>
          <cell r="E536" t="str">
            <v>Caminhão plataforma 4 x 2, PBT 9.600 kg e distância entre eixos 3,9 m - 120 kW - motorista de caminhão</v>
          </cell>
          <cell r="F536">
            <v>151.61660000000001</v>
          </cell>
          <cell r="G536">
            <v>61.113300000000002</v>
          </cell>
        </row>
        <row r="537">
          <cell r="D537" t="str">
            <v>A9348</v>
          </cell>
          <cell r="E537" t="str">
            <v>Carroceria de madeira com capacidade de 5 t</v>
          </cell>
          <cell r="F537">
            <v>4.6162999999999998</v>
          </cell>
          <cell r="G537">
            <v>2.5756999999999999</v>
          </cell>
        </row>
        <row r="538">
          <cell r="D538" t="str">
            <v>E9690</v>
          </cell>
          <cell r="E538" t="str">
            <v>Caminhão guindauto com cesto aéreo simples e capacidade de elevação de 5,7 t e carroceria de 8,5 t - 136 kW</v>
          </cell>
          <cell r="F538">
            <v>276.42399999999998</v>
          </cell>
          <cell r="G538">
            <v>88.841399999999993</v>
          </cell>
        </row>
        <row r="539">
          <cell r="D539" t="str">
            <v>A9296</v>
          </cell>
          <cell r="E539" t="str">
            <v>Carroceria de madeira com capacidade de 8,5 t</v>
          </cell>
          <cell r="F539">
            <v>6.0690999999999997</v>
          </cell>
          <cell r="G539">
            <v>3.3862999999999999</v>
          </cell>
        </row>
        <row r="540">
          <cell r="D540" t="str">
            <v>A9308</v>
          </cell>
          <cell r="E540" t="str">
            <v>Caminhão plataforma 4 x 2, PBT 16.000 kg e distância entre eixos 4,8 m - 136 kW - motorista de veículo especial</v>
          </cell>
          <cell r="F540">
            <v>244.88630000000001</v>
          </cell>
          <cell r="G540">
            <v>71.244699999999995</v>
          </cell>
        </row>
        <row r="541">
          <cell r="D541" t="str">
            <v>A9329</v>
          </cell>
          <cell r="E541" t="str">
            <v>Cesto aéreo simples isolado com capacidade para 135 kg</v>
          </cell>
          <cell r="F541">
            <v>3.7955999999999999</v>
          </cell>
          <cell r="G541">
            <v>2.1177999999999999</v>
          </cell>
        </row>
        <row r="542">
          <cell r="D542" t="str">
            <v>A9330</v>
          </cell>
          <cell r="E542" t="str">
            <v>Guindaste articulado montado sobre chassi com capacidade máxima de elevação de 5,7 t</v>
          </cell>
          <cell r="F542">
            <v>21.672999999999998</v>
          </cell>
          <cell r="G542">
            <v>12.092599999999999</v>
          </cell>
        </row>
        <row r="543">
          <cell r="D543" t="str">
            <v>E9693</v>
          </cell>
          <cell r="E543" t="str">
            <v>Caminhão demarcador de faixas com sistema de pintura Spray - 129 kW</v>
          </cell>
          <cell r="F543">
            <v>822.87189999999998</v>
          </cell>
          <cell r="G543">
            <v>429.1583</v>
          </cell>
        </row>
        <row r="544">
          <cell r="D544" t="str">
            <v>A9322</v>
          </cell>
          <cell r="E544" t="str">
            <v>Caminhão plataforma 4 x 2, PBT 10.800 kg e distância entre eixos 4,0 m - 129 kW - condição de trabalho severa - motorista de caminhão</v>
          </cell>
          <cell r="F544">
            <v>224.28659999999999</v>
          </cell>
          <cell r="G544">
            <v>63.992699999999999</v>
          </cell>
        </row>
        <row r="545">
          <cell r="D545" t="str">
            <v>A9370</v>
          </cell>
          <cell r="E545" t="str">
            <v>Equipamento demarcador de faixas sistema spray montado sobre chassi com capacidade 1.080 l</v>
          </cell>
          <cell r="F545">
            <v>598.58529999999996</v>
          </cell>
          <cell r="G545">
            <v>365.16559999999998</v>
          </cell>
        </row>
        <row r="546">
          <cell r="D546" t="str">
            <v>E9783</v>
          </cell>
          <cell r="E546" t="str">
            <v>Plataforma pantográfica montada em caminhão com capacidade de carga de 600 kg - 120 kW</v>
          </cell>
          <cell r="F546">
            <v>277.66160000000002</v>
          </cell>
          <cell r="G546">
            <v>99.810100000000006</v>
          </cell>
        </row>
        <row r="547">
          <cell r="D547" t="str">
            <v>A9301</v>
          </cell>
          <cell r="E547" t="str">
            <v>Caminhão plataforma 4 x 2, PBT 8.300 kg e distância entre eixos 3,9 m - 120 kW - motorista de veículo especial</v>
          </cell>
          <cell r="F547">
            <v>204.8057</v>
          </cell>
          <cell r="G547">
            <v>59.050199999999997</v>
          </cell>
        </row>
        <row r="548">
          <cell r="D548" t="str">
            <v>A9377</v>
          </cell>
          <cell r="E548" t="str">
            <v>Plataforma pantográfica hidráulica montada sobre chassi com capacidade de 600 kg</v>
          </cell>
          <cell r="F548">
            <v>72.855900000000005</v>
          </cell>
          <cell r="G548">
            <v>40.759900000000002</v>
          </cell>
        </row>
        <row r="549">
          <cell r="D549" t="str">
            <v>E9787</v>
          </cell>
          <cell r="E549" t="str">
            <v>Bomba para concreto com lança montada sobre chassi com capacidade de 50 m³/h - 136 kW</v>
          </cell>
          <cell r="F549">
            <v>516.56399999999996</v>
          </cell>
          <cell r="G549">
            <v>221.16890000000001</v>
          </cell>
        </row>
        <row r="550">
          <cell r="D550" t="str">
            <v>A9308</v>
          </cell>
          <cell r="E550" t="str">
            <v>Caminhão plataforma 4 x 2, PBT 16.000 kg e distância entre eixos 4,8 m - 136 kW - motorista de veículo especial</v>
          </cell>
        </row>
        <row r="551">
          <cell r="D551" t="str">
            <v>A9371</v>
          </cell>
          <cell r="E551" t="str">
            <v>Bomba para concreto com lança montada sobre chassi com capacidade de 50 m³/h</v>
          </cell>
        </row>
        <row r="552">
          <cell r="D552" t="str">
            <v>E9792</v>
          </cell>
          <cell r="E552" t="str">
            <v>Caminhão para hidrossemeadura com capacidade de 7.500 l - 77,2 kW/235 kW</v>
          </cell>
        </row>
        <row r="553">
          <cell r="D553" t="str">
            <v>A9297</v>
          </cell>
          <cell r="E553" t="str">
            <v>Caminhão plataforma 6 x 4, PBT 23.000 kg e distância entre eixos 4,2 m - 235 kW - condição de trabalho severa - motorista de caminhão</v>
          </cell>
        </row>
        <row r="554">
          <cell r="D554" t="str">
            <v>A9362</v>
          </cell>
          <cell r="E554" t="str">
            <v>Tanque para hidrossemeadura com capacidade de 7.500 l - 77,2 kW</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25.bin"/><Relationship Id="rId1" Type="http://schemas.openxmlformats.org/officeDocument/2006/relationships/hyperlink" Target="https://www.gov.br/anp/pt-br/assuntos/precos-e-defesa-da-concorrencia/precos/precos-de-distribuicao-de-produtos-asfalticos" TargetMode="External"/><Relationship Id="rId6" Type="http://schemas.openxmlformats.org/officeDocument/2006/relationships/image" Target="../media/image16.emf"/><Relationship Id="rId5" Type="http://schemas.openxmlformats.org/officeDocument/2006/relationships/oleObject" Target="../embeddings/oleObject1.bin"/><Relationship Id="rId4" Type="http://schemas.openxmlformats.org/officeDocument/2006/relationships/vmlDrawing" Target="../drawings/vmlDrawing5.v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59"/>
  <sheetViews>
    <sheetView showGridLines="0" tabSelected="1" zoomScaleNormal="100" zoomScaleSheetLayoutView="100" workbookViewId="0">
      <selection activeCell="B19" sqref="B19"/>
    </sheetView>
  </sheetViews>
  <sheetFormatPr defaultColWidth="8.85546875" defaultRowHeight="12.75"/>
  <cols>
    <col min="1" max="1" width="17.5703125" style="24" customWidth="1"/>
    <col min="2" max="2" width="75.85546875" style="75" customWidth="1"/>
    <col min="3" max="3" width="8.7109375" style="24" customWidth="1"/>
    <col min="4" max="4" width="11.7109375" style="24" customWidth="1"/>
    <col min="5" max="5" width="10.140625" style="24" customWidth="1"/>
    <col min="6" max="6" width="17.5703125" style="24" customWidth="1"/>
    <col min="7" max="7" width="14.28515625" style="24" bestFit="1" customWidth="1"/>
    <col min="8" max="8" width="8.85546875" style="24"/>
    <col min="9" max="10" width="8.85546875" style="24" customWidth="1"/>
    <col min="11" max="16384" width="8.85546875" style="24"/>
  </cols>
  <sheetData>
    <row r="1" spans="1:7" s="23" customFormat="1">
      <c r="A1" s="1403"/>
      <c r="B1" s="1404"/>
      <c r="C1" s="1404"/>
      <c r="D1" s="1404"/>
      <c r="E1" s="1405"/>
    </row>
    <row r="2" spans="1:7" s="23" customFormat="1">
      <c r="A2" s="1406" t="s">
        <v>21</v>
      </c>
      <c r="B2" s="1407"/>
      <c r="C2" s="1407"/>
      <c r="D2" s="1407"/>
      <c r="E2" s="1408"/>
    </row>
    <row r="3" spans="1:7" s="23" customFormat="1">
      <c r="A3" s="1409" t="s">
        <v>132</v>
      </c>
      <c r="B3" s="1407"/>
      <c r="C3" s="1407"/>
      <c r="D3" s="1407"/>
      <c r="E3" s="1408"/>
    </row>
    <row r="4" spans="1:7" s="23" customFormat="1" ht="13.5" thickBot="1">
      <c r="A4" s="1409" t="s">
        <v>134</v>
      </c>
      <c r="B4" s="1407"/>
      <c r="C4" s="1407"/>
      <c r="D4" s="1407"/>
      <c r="E4" s="1408"/>
    </row>
    <row r="5" spans="1:7" s="23" customFormat="1" ht="39.75" customHeight="1">
      <c r="A5" s="110" t="s">
        <v>10</v>
      </c>
      <c r="B5" s="1410" t="s">
        <v>376</v>
      </c>
      <c r="C5" s="1411"/>
      <c r="D5" s="1411"/>
      <c r="E5" s="1412"/>
    </row>
    <row r="6" spans="1:7" s="23" customFormat="1" ht="21.75" customHeight="1" thickBot="1">
      <c r="A6" s="112" t="s">
        <v>65</v>
      </c>
      <c r="B6" s="1428" t="s">
        <v>374</v>
      </c>
      <c r="C6" s="1429"/>
      <c r="D6" s="1429"/>
      <c r="E6" s="1430"/>
    </row>
    <row r="7" spans="1:7" ht="14.25" customHeight="1">
      <c r="A7" s="169" t="s">
        <v>23</v>
      </c>
      <c r="B7" s="182" t="s">
        <v>12</v>
      </c>
      <c r="C7" s="1431" t="s">
        <v>33</v>
      </c>
      <c r="D7" s="1431"/>
      <c r="E7" s="170" t="s">
        <v>24</v>
      </c>
      <c r="F7" s="23"/>
    </row>
    <row r="8" spans="1:7" ht="27.6" customHeight="1">
      <c r="A8" s="74" t="s">
        <v>15</v>
      </c>
      <c r="B8" s="27" t="str">
        <f>PLANILHA!D2</f>
        <v>MOBILIZAÇÃO/DESMOBILIZAÇÃO</v>
      </c>
      <c r="C8" s="1402">
        <f>PLANILHA!I4</f>
        <v>193210.11</v>
      </c>
      <c r="D8" s="1402"/>
      <c r="E8" s="77">
        <f t="shared" ref="E8:E18" si="0">C8/$C$19</f>
        <v>7.7473507141339758E-4</v>
      </c>
    </row>
    <row r="9" spans="1:7" ht="27.6" customHeight="1">
      <c r="A9" s="74" t="s">
        <v>16</v>
      </c>
      <c r="B9" s="27" t="str">
        <f>PLANILHA!D5</f>
        <v>INSTALAÇÃO DO CANTEIRO DE OBRAS</v>
      </c>
      <c r="C9" s="1402">
        <f>PLANILHA!I11</f>
        <v>3907193.66</v>
      </c>
      <c r="D9" s="1402"/>
      <c r="E9" s="77">
        <f t="shared" si="0"/>
        <v>1.5667088845433993E-2</v>
      </c>
    </row>
    <row r="10" spans="1:7" ht="27.6" customHeight="1">
      <c r="A10" s="74" t="s">
        <v>25</v>
      </c>
      <c r="B10" s="27" t="str">
        <f>PLANILHA!D12</f>
        <v xml:space="preserve">ADMINISTRAÇÃO LOCAL DE OBRA </v>
      </c>
      <c r="C10" s="1402">
        <f>PLANILHA!I14</f>
        <v>14739272.039999999</v>
      </c>
      <c r="D10" s="1402"/>
      <c r="E10" s="77">
        <f t="shared" si="0"/>
        <v>5.9101622459046758E-2</v>
      </c>
      <c r="G10" s="75"/>
    </row>
    <row r="11" spans="1:7" ht="27.6" customHeight="1">
      <c r="A11" s="74" t="s">
        <v>27</v>
      </c>
      <c r="B11" s="27" t="str">
        <f>PLANILHA!D15</f>
        <v>TERRAPLENAGEM</v>
      </c>
      <c r="C11" s="1402">
        <f>PLANILHA!I36</f>
        <v>54672766.439999998</v>
      </c>
      <c r="D11" s="1402"/>
      <c r="E11" s="77">
        <f t="shared" si="0"/>
        <v>0.21922719060747603</v>
      </c>
      <c r="G11" s="75"/>
    </row>
    <row r="12" spans="1:7" ht="27.6" customHeight="1">
      <c r="A12" s="74" t="s">
        <v>28</v>
      </c>
      <c r="B12" s="27" t="str">
        <f>PLANILHA!D37</f>
        <v>DRENAGEM E OBRAS DE ARTE CORRENTES</v>
      </c>
      <c r="C12" s="1402">
        <f>PLANILHA!I89</f>
        <v>25342906.230000012</v>
      </c>
      <c r="D12" s="1402"/>
      <c r="E12" s="77">
        <f t="shared" si="0"/>
        <v>0.10162013917347337</v>
      </c>
      <c r="F12" s="15"/>
      <c r="G12" s="75"/>
    </row>
    <row r="13" spans="1:7" ht="27.6" customHeight="1">
      <c r="A13" s="74" t="s">
        <v>29</v>
      </c>
      <c r="B13" s="27" t="str">
        <f>PLANILHA!D90</f>
        <v>PAVIMENTAÇÃO</v>
      </c>
      <c r="C13" s="1402">
        <f>PLANILHA!I120</f>
        <v>120709294.95000002</v>
      </c>
      <c r="D13" s="1402"/>
      <c r="E13" s="77">
        <f t="shared" si="0"/>
        <v>0.48402086331480865</v>
      </c>
    </row>
    <row r="14" spans="1:7" ht="27.6" customHeight="1">
      <c r="A14" s="140" t="s">
        <v>30</v>
      </c>
      <c r="B14" s="27" t="str">
        <f>PLANILHA!D121</f>
        <v>OBRAS DE ARTE ESPECIAIS</v>
      </c>
      <c r="C14" s="1402">
        <f>PLANILHA!I280</f>
        <v>13006581.920000004</v>
      </c>
      <c r="D14" s="1402"/>
      <c r="E14" s="77">
        <f t="shared" si="0"/>
        <v>5.2153871102477038E-2</v>
      </c>
    </row>
    <row r="15" spans="1:7" ht="27.6" customHeight="1">
      <c r="A15" s="140" t="s">
        <v>124</v>
      </c>
      <c r="B15" s="27" t="str">
        <f>PLANILHA!D281</f>
        <v>OBRAS COMPLEMENTARES</v>
      </c>
      <c r="C15" s="1402">
        <f>PLANILHA!I291</f>
        <v>6349631.6200000001</v>
      </c>
      <c r="D15" s="1402"/>
      <c r="E15" s="77">
        <f t="shared" si="0"/>
        <v>2.5460791397352179E-2</v>
      </c>
    </row>
    <row r="16" spans="1:7" ht="27.6" customHeight="1">
      <c r="A16" s="140" t="s">
        <v>129</v>
      </c>
      <c r="B16" s="27" t="str">
        <f>PLANILHA!D292</f>
        <v>SINALIZAÇÃO</v>
      </c>
      <c r="C16" s="1402">
        <f>PLANILHA!I326</f>
        <v>8172712.1899999995</v>
      </c>
      <c r="D16" s="1402"/>
      <c r="E16" s="77">
        <f t="shared" si="0"/>
        <v>3.2770990928791432E-2</v>
      </c>
    </row>
    <row r="17" spans="1:7" ht="27.6" customHeight="1">
      <c r="A17" s="140" t="s">
        <v>164</v>
      </c>
      <c r="B17" s="27" t="str">
        <f>PLANILHA!D327</f>
        <v>ILUMINAÇÃO PÚBLICA</v>
      </c>
      <c r="C17" s="1402">
        <f>PLANILHA!I359</f>
        <v>191807.32000000004</v>
      </c>
      <c r="D17" s="1402"/>
      <c r="E17" s="77">
        <f t="shared" si="0"/>
        <v>7.6911015555972953E-4</v>
      </c>
    </row>
    <row r="18" spans="1:7" ht="27.6" customHeight="1">
      <c r="A18" s="140" t="s">
        <v>175</v>
      </c>
      <c r="B18" s="27" t="str">
        <f>PLANILHA!D360</f>
        <v>PROTEÇÃO AMBIENTAL</v>
      </c>
      <c r="C18" s="1402">
        <f>PLANILHA!I363</f>
        <v>2103243.1</v>
      </c>
      <c r="D18" s="1402"/>
      <c r="E18" s="77">
        <f t="shared" si="0"/>
        <v>8.4335969441673413E-3</v>
      </c>
    </row>
    <row r="19" spans="1:7" ht="27.6" customHeight="1" thickBot="1">
      <c r="A19" s="78"/>
      <c r="B19" s="79" t="s">
        <v>26</v>
      </c>
      <c r="C19" s="1435">
        <f>SUM(C8:D18)</f>
        <v>249388619.58000004</v>
      </c>
      <c r="D19" s="1435"/>
      <c r="E19" s="80">
        <f>SUM(E8:E18)</f>
        <v>0.99999999999999989</v>
      </c>
      <c r="F19" s="150"/>
      <c r="G19" s="151"/>
    </row>
    <row r="20" spans="1:7">
      <c r="A20" s="101"/>
      <c r="E20" s="102"/>
    </row>
    <row r="21" spans="1:7">
      <c r="A21" s="101"/>
      <c r="C21" s="1433"/>
      <c r="D21" s="1433"/>
      <c r="E21" s="102"/>
    </row>
    <row r="22" spans="1:7">
      <c r="A22" s="111"/>
      <c r="C22" s="1432"/>
      <c r="D22" s="1432"/>
      <c r="E22" s="103"/>
    </row>
    <row r="23" spans="1:7">
      <c r="A23" s="101"/>
      <c r="B23" s="104"/>
      <c r="C23" s="1434"/>
      <c r="D23" s="1433"/>
      <c r="E23" s="102"/>
    </row>
    <row r="24" spans="1:7">
      <c r="A24" s="101"/>
      <c r="B24" s="104"/>
      <c r="C24" s="1432"/>
      <c r="D24" s="1432"/>
      <c r="E24" s="102"/>
    </row>
    <row r="25" spans="1:7">
      <c r="A25" s="101"/>
      <c r="E25" s="102"/>
    </row>
    <row r="26" spans="1:7">
      <c r="A26" s="101"/>
      <c r="E26" s="102"/>
    </row>
    <row r="27" spans="1:7">
      <c r="A27" s="101"/>
      <c r="E27" s="102"/>
    </row>
    <row r="28" spans="1:7">
      <c r="A28" s="101"/>
      <c r="E28" s="102"/>
    </row>
    <row r="29" spans="1:7">
      <c r="A29" s="101"/>
      <c r="E29" s="102"/>
    </row>
    <row r="30" spans="1:7">
      <c r="A30" s="101"/>
      <c r="E30" s="102"/>
    </row>
    <row r="31" spans="1:7">
      <c r="A31" s="101"/>
      <c r="E31" s="102"/>
    </row>
    <row r="32" spans="1:7">
      <c r="A32" s="101"/>
      <c r="E32" s="102"/>
    </row>
    <row r="33" spans="1:5">
      <c r="A33" s="101"/>
      <c r="E33" s="102"/>
    </row>
    <row r="34" spans="1:5">
      <c r="A34" s="101"/>
      <c r="E34" s="102"/>
    </row>
    <row r="35" spans="1:5">
      <c r="A35" s="101"/>
      <c r="E35" s="102"/>
    </row>
    <row r="36" spans="1:5">
      <c r="A36" s="101"/>
      <c r="E36" s="102"/>
    </row>
    <row r="37" spans="1:5">
      <c r="A37" s="101"/>
      <c r="E37" s="102"/>
    </row>
    <row r="38" spans="1:5">
      <c r="A38" s="101"/>
      <c r="E38" s="102"/>
    </row>
    <row r="39" spans="1:5">
      <c r="A39" s="101"/>
      <c r="E39" s="102"/>
    </row>
    <row r="40" spans="1:5">
      <c r="A40" s="101"/>
      <c r="E40" s="102"/>
    </row>
    <row r="41" spans="1:5">
      <c r="A41" s="101"/>
      <c r="E41" s="102"/>
    </row>
    <row r="42" spans="1:5">
      <c r="A42" s="101"/>
      <c r="E42" s="102"/>
    </row>
    <row r="43" spans="1:5">
      <c r="A43" s="101"/>
      <c r="E43" s="102"/>
    </row>
    <row r="44" spans="1:5">
      <c r="A44" s="101"/>
      <c r="E44" s="102"/>
    </row>
    <row r="45" spans="1:5">
      <c r="A45" s="101"/>
      <c r="E45" s="102"/>
    </row>
    <row r="46" spans="1:5">
      <c r="A46" s="101"/>
      <c r="E46" s="102"/>
    </row>
    <row r="47" spans="1:5">
      <c r="A47" s="101"/>
      <c r="E47" s="102"/>
    </row>
    <row r="48" spans="1:5">
      <c r="A48" s="101"/>
      <c r="E48" s="102"/>
    </row>
    <row r="49" spans="1:5">
      <c r="A49" s="101"/>
      <c r="E49" s="102"/>
    </row>
    <row r="50" spans="1:5">
      <c r="A50" s="101"/>
      <c r="E50" s="102"/>
    </row>
    <row r="51" spans="1:5">
      <c r="A51" s="101"/>
      <c r="E51" s="102"/>
    </row>
    <row r="52" spans="1:5">
      <c r="A52" s="101"/>
      <c r="E52" s="102"/>
    </row>
    <row r="53" spans="1:5">
      <c r="A53" s="101"/>
      <c r="E53" s="102"/>
    </row>
    <row r="54" spans="1:5">
      <c r="A54" s="101"/>
      <c r="E54" s="102"/>
    </row>
    <row r="55" spans="1:5">
      <c r="A55" s="101"/>
      <c r="E55" s="102"/>
    </row>
    <row r="56" spans="1:5" ht="13.5" thickBot="1">
      <c r="A56" s="101"/>
      <c r="E56" s="102"/>
    </row>
    <row r="57" spans="1:5" ht="15" customHeight="1">
      <c r="A57" s="1413"/>
      <c r="B57" s="1416" t="s">
        <v>64</v>
      </c>
      <c r="C57" s="1417"/>
      <c r="D57" s="1422" t="s">
        <v>80</v>
      </c>
      <c r="E57" s="1423"/>
    </row>
    <row r="58" spans="1:5" ht="15" customHeight="1">
      <c r="A58" s="1414"/>
      <c r="B58" s="1418"/>
      <c r="C58" s="1419"/>
      <c r="D58" s="1424"/>
      <c r="E58" s="1425"/>
    </row>
    <row r="59" spans="1:5" ht="15.75" customHeight="1" thickBot="1">
      <c r="A59" s="1415"/>
      <c r="B59" s="1420"/>
      <c r="C59" s="1421"/>
      <c r="D59" s="1426"/>
      <c r="E59" s="1427"/>
    </row>
  </sheetData>
  <mergeCells count="26">
    <mergeCell ref="A57:A59"/>
    <mergeCell ref="B57:C59"/>
    <mergeCell ref="D57:E59"/>
    <mergeCell ref="B6:E6"/>
    <mergeCell ref="C7:D7"/>
    <mergeCell ref="C8:D8"/>
    <mergeCell ref="C24:D24"/>
    <mergeCell ref="C21:D21"/>
    <mergeCell ref="C22:D22"/>
    <mergeCell ref="C23:D23"/>
    <mergeCell ref="C13:D13"/>
    <mergeCell ref="C9:D9"/>
    <mergeCell ref="C10:D10"/>
    <mergeCell ref="C19:D19"/>
    <mergeCell ref="C11:D11"/>
    <mergeCell ref="C12:D12"/>
    <mergeCell ref="A1:E1"/>
    <mergeCell ref="A2:E2"/>
    <mergeCell ref="A3:E3"/>
    <mergeCell ref="A4:E4"/>
    <mergeCell ref="B5:E5"/>
    <mergeCell ref="C14:D14"/>
    <mergeCell ref="C18:D18"/>
    <mergeCell ref="C15:D15"/>
    <mergeCell ref="C16:D16"/>
    <mergeCell ref="C17:D17"/>
  </mergeCells>
  <printOptions horizontalCentered="1"/>
  <pageMargins left="0.59055118110236227" right="0.39370078740157483" top="0.98425196850393704" bottom="0.19685039370078741" header="0.31496062992125984" footer="0.31496062992125984"/>
  <pageSetup paperSize="9" scale="74"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418"/>
  <sheetViews>
    <sheetView zoomScale="110" zoomScaleNormal="110" zoomScaleSheetLayoutView="90" workbookViewId="0">
      <pane ySplit="1" topLeftCell="A99" activePane="bottomLeft" state="frozen"/>
      <selection pane="bottomLeft" activeCell="D111" sqref="D111"/>
    </sheetView>
  </sheetViews>
  <sheetFormatPr defaultColWidth="8.85546875" defaultRowHeight="15"/>
  <cols>
    <col min="1" max="1" width="9.85546875" style="3" customWidth="1"/>
    <col min="2" max="2" width="12" style="3" customWidth="1"/>
    <col min="3" max="3" width="14.5703125" style="3" customWidth="1"/>
    <col min="4" max="4" width="104.5703125" style="1" customWidth="1"/>
    <col min="5" max="5" width="10.28515625" style="1" customWidth="1"/>
    <col min="6" max="6" width="15" style="86" customWidth="1"/>
    <col min="7" max="8" width="15" style="2" customWidth="1"/>
    <col min="9" max="9" width="16.140625" style="2" bestFit="1" customWidth="1"/>
    <col min="10" max="10" width="12.7109375" style="1" customWidth="1"/>
    <col min="11" max="11" width="5.28515625" customWidth="1"/>
    <col min="12" max="12" width="13.85546875" bestFit="1" customWidth="1"/>
    <col min="13" max="13" width="12.42578125" bestFit="1" customWidth="1"/>
    <col min="14" max="14" width="8.42578125" bestFit="1" customWidth="1"/>
    <col min="15" max="15" width="7" customWidth="1"/>
    <col min="16" max="16" width="8.85546875" customWidth="1"/>
    <col min="17" max="17" width="9.28515625" customWidth="1"/>
    <col min="18" max="18" width="7.28515625" bestFit="1" customWidth="1"/>
  </cols>
  <sheetData>
    <row r="1" spans="1:16" ht="31.5">
      <c r="A1" s="88" t="s">
        <v>34</v>
      </c>
      <c r="B1" s="89" t="s">
        <v>40</v>
      </c>
      <c r="C1" s="90"/>
      <c r="D1" s="90" t="s">
        <v>35</v>
      </c>
      <c r="E1" s="91" t="s">
        <v>41</v>
      </c>
      <c r="F1" s="92" t="s">
        <v>36</v>
      </c>
      <c r="G1" s="93" t="s">
        <v>69</v>
      </c>
      <c r="H1" s="94" t="s">
        <v>70</v>
      </c>
      <c r="I1" s="93" t="s">
        <v>71</v>
      </c>
      <c r="J1" s="121" t="s">
        <v>72</v>
      </c>
    </row>
    <row r="2" spans="1:16">
      <c r="A2" s="59" t="s">
        <v>15</v>
      </c>
      <c r="B2" s="60"/>
      <c r="C2" s="60"/>
      <c r="D2" s="163" t="s">
        <v>185</v>
      </c>
      <c r="E2" s="60"/>
      <c r="F2" s="62"/>
      <c r="G2" s="62"/>
      <c r="H2" s="57"/>
      <c r="I2" s="57"/>
      <c r="J2" s="58"/>
    </row>
    <row r="3" spans="1:16">
      <c r="A3" s="9" t="s">
        <v>1</v>
      </c>
      <c r="B3" s="4" t="s">
        <v>672</v>
      </c>
      <c r="C3" s="16" t="s">
        <v>201</v>
      </c>
      <c r="D3" s="118" t="s">
        <v>205</v>
      </c>
      <c r="E3" s="4" t="s">
        <v>20</v>
      </c>
      <c r="F3" s="137">
        <v>1</v>
      </c>
      <c r="G3" s="5">
        <v>158681.1</v>
      </c>
      <c r="H3" s="6">
        <f>IFERROR(ROUND((1+J3)*G3,2),0)</f>
        <v>193210.11</v>
      </c>
      <c r="I3" s="6">
        <f>IFERROR(TRUNC(H3*F3,2),0)</f>
        <v>193210.11</v>
      </c>
      <c r="J3" s="10">
        <v>0.21759999999999999</v>
      </c>
      <c r="O3" s="12"/>
      <c r="P3" s="17"/>
    </row>
    <row r="4" spans="1:16">
      <c r="A4" s="68"/>
      <c r="B4" s="69"/>
      <c r="C4" s="69"/>
      <c r="D4" s="72" t="s">
        <v>78</v>
      </c>
      <c r="E4" s="69"/>
      <c r="F4" s="145"/>
      <c r="G4" s="70"/>
      <c r="H4" s="71"/>
      <c r="I4" s="73">
        <f>SUBTOTAL(9,I3)</f>
        <v>193210.11</v>
      </c>
      <c r="J4" s="29"/>
      <c r="O4" s="12"/>
      <c r="P4" s="17"/>
    </row>
    <row r="5" spans="1:16">
      <c r="A5" s="59" t="s">
        <v>16</v>
      </c>
      <c r="B5" s="60"/>
      <c r="C5" s="60"/>
      <c r="D5" s="61" t="s">
        <v>38</v>
      </c>
      <c r="E5" s="60"/>
      <c r="F5" s="62"/>
      <c r="G5" s="62"/>
      <c r="H5" s="62"/>
      <c r="I5" s="62"/>
      <c r="J5" s="63"/>
    </row>
    <row r="6" spans="1:16">
      <c r="A6" s="11" t="s">
        <v>2</v>
      </c>
      <c r="B6" s="16" t="s">
        <v>379</v>
      </c>
      <c r="C6" s="16" t="s">
        <v>201</v>
      </c>
      <c r="D6" s="18" t="s">
        <v>38</v>
      </c>
      <c r="E6" s="4" t="s">
        <v>20</v>
      </c>
      <c r="F6" s="137">
        <v>1</v>
      </c>
      <c r="G6" s="5">
        <v>2636406.79</v>
      </c>
      <c r="H6" s="6">
        <f>IFERROR(ROUND((1+J6)*G6,2),0)</f>
        <v>3210088.91</v>
      </c>
      <c r="I6" s="6">
        <f>IFERROR(TRUNC(H6*F6,2),0)</f>
        <v>3210088.91</v>
      </c>
      <c r="J6" s="10">
        <v>0.21759999999999999</v>
      </c>
      <c r="K6" s="20"/>
      <c r="O6" s="12"/>
      <c r="P6" s="17"/>
    </row>
    <row r="7" spans="1:16">
      <c r="A7" s="11" t="s">
        <v>378</v>
      </c>
      <c r="B7" s="7" t="s">
        <v>470</v>
      </c>
      <c r="C7" s="16" t="s">
        <v>201</v>
      </c>
      <c r="D7" s="18" t="s">
        <v>471</v>
      </c>
      <c r="E7" s="4" t="s">
        <v>39</v>
      </c>
      <c r="F7" s="137">
        <v>1</v>
      </c>
      <c r="G7" s="5">
        <v>214293.39</v>
      </c>
      <c r="H7" s="6">
        <f>IFERROR(ROUND((1+J7)*G7,2),0)</f>
        <v>260923.63</v>
      </c>
      <c r="I7" s="6">
        <f>IFERROR(TRUNC(H7*F7,2),0)</f>
        <v>260923.63</v>
      </c>
      <c r="J7" s="10">
        <v>0.21759999999999999</v>
      </c>
      <c r="K7" s="20"/>
      <c r="O7" s="12"/>
      <c r="P7" s="17"/>
    </row>
    <row r="8" spans="1:16">
      <c r="A8" s="11" t="s">
        <v>3</v>
      </c>
      <c r="B8" s="7" t="s">
        <v>380</v>
      </c>
      <c r="C8" s="16" t="s">
        <v>201</v>
      </c>
      <c r="D8" s="18" t="s">
        <v>381</v>
      </c>
      <c r="E8" s="4" t="s">
        <v>39</v>
      </c>
      <c r="F8" s="137">
        <v>1</v>
      </c>
      <c r="G8" s="5">
        <v>202544.34</v>
      </c>
      <c r="H8" s="6">
        <f>IFERROR(ROUND((1+J8)*G8,2),0)</f>
        <v>246617.99</v>
      </c>
      <c r="I8" s="6">
        <f>IFERROR(TRUNC(H8*F8,2),0)</f>
        <v>246617.99</v>
      </c>
      <c r="J8" s="10">
        <v>0.21759999999999999</v>
      </c>
      <c r="K8" s="20"/>
      <c r="O8" s="12"/>
      <c r="P8" s="17"/>
    </row>
    <row r="9" spans="1:16">
      <c r="A9" s="11" t="s">
        <v>4</v>
      </c>
      <c r="B9" s="7" t="s">
        <v>135</v>
      </c>
      <c r="C9" s="16" t="s">
        <v>201</v>
      </c>
      <c r="D9" s="8" t="s">
        <v>133</v>
      </c>
      <c r="E9" s="4" t="s">
        <v>20</v>
      </c>
      <c r="F9" s="137">
        <v>6</v>
      </c>
      <c r="G9" s="5">
        <v>16612.61</v>
      </c>
      <c r="H9" s="6">
        <f t="shared" ref="H9:H10" si="0">IFERROR(ROUND((1+J9)*G9,2),0)</f>
        <v>20227.509999999998</v>
      </c>
      <c r="I9" s="6">
        <f>IFERROR(TRUNC(H9*F9,2),0)</f>
        <v>121365.06</v>
      </c>
      <c r="J9" s="10">
        <v>0.21759999999999999</v>
      </c>
      <c r="K9" s="20"/>
      <c r="O9" s="12"/>
      <c r="P9" s="17"/>
    </row>
    <row r="10" spans="1:16">
      <c r="A10" s="11" t="s">
        <v>469</v>
      </c>
      <c r="B10" s="16" t="s">
        <v>169</v>
      </c>
      <c r="C10" s="16" t="s">
        <v>201</v>
      </c>
      <c r="D10" s="51" t="s">
        <v>203</v>
      </c>
      <c r="E10" s="4" t="s">
        <v>42</v>
      </c>
      <c r="F10" s="137">
        <v>705.4</v>
      </c>
      <c r="G10" s="5">
        <v>83.68</v>
      </c>
      <c r="H10" s="6">
        <f t="shared" si="0"/>
        <v>96.68</v>
      </c>
      <c r="I10" s="6">
        <f>IFERROR(TRUNC(H10*F10,2),0)</f>
        <v>68198.070000000007</v>
      </c>
      <c r="J10" s="10">
        <v>0.15540000000000001</v>
      </c>
      <c r="K10" s="20"/>
      <c r="O10" s="12"/>
      <c r="P10" s="17"/>
    </row>
    <row r="11" spans="1:16">
      <c r="A11" s="68"/>
      <c r="B11" s="69"/>
      <c r="C11" s="69"/>
      <c r="D11" s="72" t="s">
        <v>77</v>
      </c>
      <c r="E11" s="69"/>
      <c r="F11" s="145"/>
      <c r="G11" s="70"/>
      <c r="H11" s="71"/>
      <c r="I11" s="73">
        <f>SUBTOTAL(9,I5:I10)</f>
        <v>3907193.66</v>
      </c>
      <c r="J11" s="29"/>
      <c r="L11" s="113"/>
      <c r="O11" s="12"/>
      <c r="P11" s="17"/>
    </row>
    <row r="12" spans="1:16">
      <c r="A12" s="59" t="s">
        <v>25</v>
      </c>
      <c r="B12" s="162"/>
      <c r="C12" s="162"/>
      <c r="D12" s="61" t="s">
        <v>61</v>
      </c>
      <c r="E12" s="162"/>
      <c r="F12" s="164"/>
      <c r="G12" s="165"/>
      <c r="H12" s="165"/>
      <c r="I12" s="165"/>
      <c r="J12" s="166"/>
      <c r="L12" s="113"/>
      <c r="O12" s="12"/>
      <c r="P12" s="17"/>
    </row>
    <row r="13" spans="1:16">
      <c r="A13" s="9" t="s">
        <v>6</v>
      </c>
      <c r="B13" s="4" t="s">
        <v>673</v>
      </c>
      <c r="C13" s="16" t="s">
        <v>201</v>
      </c>
      <c r="D13" s="8" t="s">
        <v>61</v>
      </c>
      <c r="E13" s="4" t="s">
        <v>20</v>
      </c>
      <c r="F13" s="137">
        <v>1</v>
      </c>
      <c r="G13" s="5">
        <v>12105184</v>
      </c>
      <c r="H13" s="6">
        <f>IFERROR(ROUND((1+J13)*G13,2),0)</f>
        <v>14739272.039999999</v>
      </c>
      <c r="I13" s="6">
        <f>IFERROR(TRUNC(H13*F13,2),0)</f>
        <v>14739272.039999999</v>
      </c>
      <c r="J13" s="10">
        <v>0.21759999999999999</v>
      </c>
      <c r="L13" s="113"/>
      <c r="O13" s="12"/>
      <c r="P13" s="17"/>
    </row>
    <row r="14" spans="1:16">
      <c r="A14" s="68"/>
      <c r="B14" s="69"/>
      <c r="C14" s="69"/>
      <c r="D14" s="72" t="s">
        <v>76</v>
      </c>
      <c r="E14" s="69"/>
      <c r="F14" s="145"/>
      <c r="G14" s="70"/>
      <c r="H14" s="71"/>
      <c r="I14" s="73">
        <f>SUBTOTAL(9,I12:I13)</f>
        <v>14739272.039999999</v>
      </c>
      <c r="J14" s="29"/>
      <c r="O14" s="12"/>
      <c r="P14" s="17"/>
    </row>
    <row r="15" spans="1:16">
      <c r="A15" s="59" t="s">
        <v>27</v>
      </c>
      <c r="B15" s="7"/>
      <c r="C15" s="7"/>
      <c r="D15" s="135" t="s">
        <v>94</v>
      </c>
      <c r="E15" s="16"/>
      <c r="F15" s="146"/>
      <c r="G15" s="28"/>
      <c r="H15" s="117"/>
      <c r="I15" s="117"/>
      <c r="J15" s="10"/>
      <c r="L15" s="12"/>
      <c r="O15" s="12"/>
      <c r="P15" s="17"/>
    </row>
    <row r="16" spans="1:16">
      <c r="A16" s="116" t="s">
        <v>7</v>
      </c>
      <c r="B16" s="7">
        <v>5501710</v>
      </c>
      <c r="C16" s="16" t="s">
        <v>201</v>
      </c>
      <c r="D16" s="118" t="s">
        <v>96</v>
      </c>
      <c r="E16" s="16" t="s">
        <v>17</v>
      </c>
      <c r="F16" s="161">
        <v>64847.097000000002</v>
      </c>
      <c r="G16" s="28">
        <v>3.72</v>
      </c>
      <c r="H16" s="6">
        <f t="shared" ref="H16:H31" si="1">IFERROR(ROUND((1+J16)*G16,2),0)</f>
        <v>4.53</v>
      </c>
      <c r="I16" s="6">
        <f t="shared" ref="I16:I31" si="2">IFERROR(TRUNC(H16*F16,2),0)</f>
        <v>293757.34000000003</v>
      </c>
      <c r="J16" s="10">
        <v>0.21759999999999999</v>
      </c>
      <c r="O16" s="12"/>
      <c r="P16" s="17"/>
    </row>
    <row r="17" spans="1:16" ht="25.5">
      <c r="A17" s="116" t="s">
        <v>45</v>
      </c>
      <c r="B17" s="7">
        <v>5502161</v>
      </c>
      <c r="C17" s="16" t="s">
        <v>201</v>
      </c>
      <c r="D17" s="118" t="s">
        <v>172</v>
      </c>
      <c r="E17" s="16" t="s">
        <v>17</v>
      </c>
      <c r="F17" s="161">
        <v>730.59299999999996</v>
      </c>
      <c r="G17" s="28">
        <v>5.66</v>
      </c>
      <c r="H17" s="6">
        <f t="shared" si="1"/>
        <v>6.89</v>
      </c>
      <c r="I17" s="6">
        <f t="shared" si="2"/>
        <v>5033.78</v>
      </c>
      <c r="J17" s="10">
        <v>0.21759999999999999</v>
      </c>
      <c r="O17" s="12"/>
      <c r="P17" s="17"/>
    </row>
    <row r="18" spans="1:16" ht="25.5">
      <c r="A18" s="116" t="s">
        <v>46</v>
      </c>
      <c r="B18" s="7">
        <v>5502162</v>
      </c>
      <c r="C18" s="16" t="s">
        <v>201</v>
      </c>
      <c r="D18" s="118" t="s">
        <v>784</v>
      </c>
      <c r="E18" s="16" t="s">
        <v>17</v>
      </c>
      <c r="F18" s="161">
        <v>15027.339</v>
      </c>
      <c r="G18" s="28">
        <v>6.39</v>
      </c>
      <c r="H18" s="6">
        <f t="shared" si="1"/>
        <v>7.78</v>
      </c>
      <c r="I18" s="6">
        <f t="shared" si="2"/>
        <v>116912.69</v>
      </c>
      <c r="J18" s="10">
        <v>0.21759999999999999</v>
      </c>
      <c r="O18" s="12"/>
      <c r="P18" s="17"/>
    </row>
    <row r="19" spans="1:16" ht="25.5">
      <c r="A19" s="116" t="s">
        <v>47</v>
      </c>
      <c r="B19" s="7">
        <v>5502138</v>
      </c>
      <c r="C19" s="16" t="s">
        <v>201</v>
      </c>
      <c r="D19" s="118" t="s">
        <v>785</v>
      </c>
      <c r="E19" s="16" t="s">
        <v>17</v>
      </c>
      <c r="F19" s="161">
        <v>13208.823</v>
      </c>
      <c r="G19" s="28">
        <v>6.77</v>
      </c>
      <c r="H19" s="6">
        <f t="shared" si="1"/>
        <v>8.24</v>
      </c>
      <c r="I19" s="6">
        <f t="shared" si="2"/>
        <v>108840.7</v>
      </c>
      <c r="J19" s="10">
        <v>0.21759999999999999</v>
      </c>
      <c r="O19" s="12"/>
      <c r="P19" s="17"/>
    </row>
    <row r="20" spans="1:16" ht="25.5">
      <c r="A20" s="116" t="s">
        <v>53</v>
      </c>
      <c r="B20" s="7">
        <v>5502166</v>
      </c>
      <c r="C20" s="16" t="s">
        <v>201</v>
      </c>
      <c r="D20" s="118" t="s">
        <v>786</v>
      </c>
      <c r="E20" s="16" t="s">
        <v>17</v>
      </c>
      <c r="F20" s="161">
        <v>2491.875</v>
      </c>
      <c r="G20" s="28">
        <v>7.58</v>
      </c>
      <c r="H20" s="6">
        <f t="shared" si="1"/>
        <v>9.23</v>
      </c>
      <c r="I20" s="6">
        <f t="shared" si="2"/>
        <v>23000</v>
      </c>
      <c r="J20" s="10">
        <v>0.21759999999999999</v>
      </c>
      <c r="O20" s="12"/>
      <c r="P20" s="17"/>
    </row>
    <row r="21" spans="1:16" ht="25.5">
      <c r="A21" s="116" t="s">
        <v>54</v>
      </c>
      <c r="B21" s="7">
        <v>5502167</v>
      </c>
      <c r="C21" s="16" t="s">
        <v>201</v>
      </c>
      <c r="D21" s="118" t="s">
        <v>215</v>
      </c>
      <c r="E21" s="16" t="s">
        <v>17</v>
      </c>
      <c r="F21" s="161">
        <v>997.56399999999996</v>
      </c>
      <c r="G21" s="28">
        <v>7.72</v>
      </c>
      <c r="H21" s="6">
        <f t="shared" si="1"/>
        <v>9.4</v>
      </c>
      <c r="I21" s="6">
        <f t="shared" si="2"/>
        <v>9377.1</v>
      </c>
      <c r="J21" s="10">
        <v>0.21759999999999999</v>
      </c>
      <c r="O21" s="12"/>
      <c r="P21" s="17"/>
    </row>
    <row r="22" spans="1:16" ht="25.5">
      <c r="A22" s="116" t="s">
        <v>173</v>
      </c>
      <c r="B22" s="7">
        <v>5502168</v>
      </c>
      <c r="C22" s="16" t="s">
        <v>201</v>
      </c>
      <c r="D22" s="118" t="s">
        <v>787</v>
      </c>
      <c r="E22" s="16" t="s">
        <v>17</v>
      </c>
      <c r="F22" s="161">
        <v>5858.14</v>
      </c>
      <c r="G22" s="28">
        <v>7.87</v>
      </c>
      <c r="H22" s="6">
        <f t="shared" si="1"/>
        <v>9.58</v>
      </c>
      <c r="I22" s="6">
        <f t="shared" si="2"/>
        <v>56120.98</v>
      </c>
      <c r="J22" s="10">
        <v>0.21759999999999999</v>
      </c>
      <c r="O22" s="12"/>
      <c r="P22" s="17"/>
    </row>
    <row r="23" spans="1:16" ht="25.5">
      <c r="A23" s="116" t="s">
        <v>184</v>
      </c>
      <c r="B23" s="16">
        <v>5502169</v>
      </c>
      <c r="C23" s="16" t="s">
        <v>201</v>
      </c>
      <c r="D23" s="8" t="s">
        <v>788</v>
      </c>
      <c r="E23" s="4" t="s">
        <v>17</v>
      </c>
      <c r="F23" s="137">
        <v>351.38</v>
      </c>
      <c r="G23" s="5">
        <v>8.06</v>
      </c>
      <c r="H23" s="6">
        <f t="shared" si="1"/>
        <v>9.81</v>
      </c>
      <c r="I23" s="6">
        <f t="shared" si="2"/>
        <v>3447.03</v>
      </c>
      <c r="J23" s="10">
        <v>0.21759999999999999</v>
      </c>
      <c r="O23" s="12"/>
      <c r="P23" s="17"/>
    </row>
    <row r="24" spans="1:16" ht="25.5">
      <c r="A24" s="116" t="s">
        <v>206</v>
      </c>
      <c r="B24" s="16">
        <v>5502170</v>
      </c>
      <c r="C24" s="16" t="s">
        <v>201</v>
      </c>
      <c r="D24" s="8" t="s">
        <v>789</v>
      </c>
      <c r="E24" s="4" t="s">
        <v>17</v>
      </c>
      <c r="F24" s="137">
        <v>57.25</v>
      </c>
      <c r="G24" s="5">
        <v>8.2100000000000009</v>
      </c>
      <c r="H24" s="6">
        <f t="shared" si="1"/>
        <v>10</v>
      </c>
      <c r="I24" s="6">
        <f t="shared" si="2"/>
        <v>572.5</v>
      </c>
      <c r="J24" s="10">
        <v>0.21759999999999999</v>
      </c>
      <c r="O24" s="12"/>
      <c r="P24" s="17"/>
    </row>
    <row r="25" spans="1:16" ht="25.5">
      <c r="A25" s="116" t="s">
        <v>207</v>
      </c>
      <c r="B25" s="16">
        <v>5502171</v>
      </c>
      <c r="C25" s="16" t="s">
        <v>201</v>
      </c>
      <c r="D25" s="8" t="s">
        <v>216</v>
      </c>
      <c r="E25" s="4" t="s">
        <v>17</v>
      </c>
      <c r="F25" s="137">
        <v>3475.11</v>
      </c>
      <c r="G25" s="5">
        <v>8.5</v>
      </c>
      <c r="H25" s="6">
        <f t="shared" si="1"/>
        <v>10.35</v>
      </c>
      <c r="I25" s="6">
        <f t="shared" si="2"/>
        <v>35967.379999999997</v>
      </c>
      <c r="J25" s="10">
        <v>0.21759999999999999</v>
      </c>
      <c r="O25" s="12"/>
      <c r="P25" s="17"/>
    </row>
    <row r="26" spans="1:16" ht="25.5">
      <c r="A26" s="116" t="s">
        <v>208</v>
      </c>
      <c r="B26" s="16">
        <v>5502172</v>
      </c>
      <c r="C26" s="16" t="s">
        <v>201</v>
      </c>
      <c r="D26" s="8" t="s">
        <v>217</v>
      </c>
      <c r="E26" s="4" t="s">
        <v>17</v>
      </c>
      <c r="F26" s="137">
        <v>1621142.09</v>
      </c>
      <c r="G26" s="5">
        <v>9.41</v>
      </c>
      <c r="H26" s="6">
        <f t="shared" si="1"/>
        <v>11.46</v>
      </c>
      <c r="I26" s="6">
        <f t="shared" si="2"/>
        <v>18578288.350000001</v>
      </c>
      <c r="J26" s="10">
        <v>0.21759999999999999</v>
      </c>
      <c r="O26" s="12"/>
      <c r="P26" s="17"/>
    </row>
    <row r="27" spans="1:16" ht="25.5">
      <c r="A27" s="116" t="s">
        <v>209</v>
      </c>
      <c r="B27" s="16">
        <v>5502648</v>
      </c>
      <c r="C27" s="16" t="s">
        <v>201</v>
      </c>
      <c r="D27" s="8" t="s">
        <v>218</v>
      </c>
      <c r="E27" s="4" t="s">
        <v>17</v>
      </c>
      <c r="F27" s="137">
        <v>200.14</v>
      </c>
      <c r="G27" s="5">
        <v>12.12</v>
      </c>
      <c r="H27" s="6">
        <f t="shared" si="1"/>
        <v>14.76</v>
      </c>
      <c r="I27" s="6">
        <f t="shared" si="2"/>
        <v>2954.06</v>
      </c>
      <c r="J27" s="10">
        <v>0.21759999999999999</v>
      </c>
      <c r="O27" s="12"/>
      <c r="P27" s="17"/>
    </row>
    <row r="28" spans="1:16" ht="25.5">
      <c r="A28" s="116" t="s">
        <v>210</v>
      </c>
      <c r="B28" s="16">
        <v>5502805</v>
      </c>
      <c r="C28" s="16" t="s">
        <v>201</v>
      </c>
      <c r="D28" s="8" t="s">
        <v>219</v>
      </c>
      <c r="E28" s="4" t="s">
        <v>17</v>
      </c>
      <c r="F28" s="137">
        <v>2196.7199999999998</v>
      </c>
      <c r="G28" s="5">
        <v>50.55</v>
      </c>
      <c r="H28" s="6">
        <f t="shared" si="1"/>
        <v>61.55</v>
      </c>
      <c r="I28" s="6">
        <f t="shared" si="2"/>
        <v>135208.10999999999</v>
      </c>
      <c r="J28" s="10">
        <v>0.21759999999999999</v>
      </c>
      <c r="O28" s="12"/>
      <c r="P28" s="17"/>
    </row>
    <row r="29" spans="1:16">
      <c r="A29" s="116" t="s">
        <v>211</v>
      </c>
      <c r="B29" s="16">
        <v>5502978</v>
      </c>
      <c r="C29" s="16" t="s">
        <v>201</v>
      </c>
      <c r="D29" s="8" t="s">
        <v>220</v>
      </c>
      <c r="E29" s="4" t="s">
        <v>17</v>
      </c>
      <c r="F29" s="137">
        <v>226368</v>
      </c>
      <c r="G29" s="5">
        <v>5.6</v>
      </c>
      <c r="H29" s="6">
        <f t="shared" si="1"/>
        <v>6.82</v>
      </c>
      <c r="I29" s="6">
        <f t="shared" si="2"/>
        <v>1543829.76</v>
      </c>
      <c r="J29" s="10">
        <v>0.21759999999999999</v>
      </c>
      <c r="O29" s="12"/>
      <c r="P29" s="17"/>
    </row>
    <row r="30" spans="1:16">
      <c r="A30" s="116" t="s">
        <v>212</v>
      </c>
      <c r="B30" s="16">
        <v>5503041</v>
      </c>
      <c r="C30" s="16" t="s">
        <v>201</v>
      </c>
      <c r="D30" s="8" t="s">
        <v>97</v>
      </c>
      <c r="E30" s="4" t="s">
        <v>17</v>
      </c>
      <c r="F30" s="137">
        <v>1504216.11</v>
      </c>
      <c r="G30" s="5">
        <v>6.48</v>
      </c>
      <c r="H30" s="6">
        <f t="shared" si="1"/>
        <v>7.89</v>
      </c>
      <c r="I30" s="6">
        <f>IFERROR(TRUNC(H30*F30,2),0)</f>
        <v>11868265.1</v>
      </c>
      <c r="J30" s="10">
        <v>0.21759999999999999</v>
      </c>
      <c r="O30" s="12"/>
      <c r="P30" s="17"/>
    </row>
    <row r="31" spans="1:16">
      <c r="A31" s="116" t="s">
        <v>213</v>
      </c>
      <c r="B31" s="16">
        <v>5502806</v>
      </c>
      <c r="C31" s="16" t="s">
        <v>201</v>
      </c>
      <c r="D31" s="8" t="s">
        <v>221</v>
      </c>
      <c r="E31" s="4" t="s">
        <v>17</v>
      </c>
      <c r="F31" s="137">
        <v>654.5</v>
      </c>
      <c r="G31" s="5">
        <v>128.11000000000001</v>
      </c>
      <c r="H31" s="6">
        <f t="shared" si="1"/>
        <v>155.99</v>
      </c>
      <c r="I31" s="6">
        <f t="shared" si="2"/>
        <v>102095.45</v>
      </c>
      <c r="J31" s="10">
        <v>0.21759999999999999</v>
      </c>
      <c r="O31" s="12"/>
      <c r="P31" s="17"/>
    </row>
    <row r="32" spans="1:16">
      <c r="A32" s="116" t="s">
        <v>790</v>
      </c>
      <c r="B32" s="16">
        <v>5501700</v>
      </c>
      <c r="C32" s="16" t="s">
        <v>201</v>
      </c>
      <c r="D32" s="8" t="s">
        <v>95</v>
      </c>
      <c r="E32" s="4" t="s">
        <v>19</v>
      </c>
      <c r="F32" s="137">
        <v>760200</v>
      </c>
      <c r="G32" s="5">
        <v>0.7</v>
      </c>
      <c r="H32" s="6">
        <f t="shared" ref="H32:H35" si="3">IFERROR(ROUND((1+J32)*G32,2),0)</f>
        <v>0.85</v>
      </c>
      <c r="I32" s="6">
        <f t="shared" ref="I32:I35" si="4">IFERROR(TRUNC(H32*F32,2),0)</f>
        <v>646170</v>
      </c>
      <c r="J32" s="10">
        <v>0.21759999999999999</v>
      </c>
      <c r="O32" s="12"/>
      <c r="P32" s="17"/>
    </row>
    <row r="33" spans="1:16">
      <c r="A33" s="116" t="s">
        <v>791</v>
      </c>
      <c r="B33" s="16" t="s">
        <v>84</v>
      </c>
      <c r="C33" s="16" t="s">
        <v>201</v>
      </c>
      <c r="D33" s="8" t="s">
        <v>222</v>
      </c>
      <c r="E33" s="4" t="s">
        <v>17</v>
      </c>
      <c r="F33" s="137">
        <v>336.6</v>
      </c>
      <c r="G33" s="5">
        <v>4.49</v>
      </c>
      <c r="H33" s="6">
        <f t="shared" si="3"/>
        <v>5.47</v>
      </c>
      <c r="I33" s="6">
        <f t="shared" si="4"/>
        <v>1841.2</v>
      </c>
      <c r="J33" s="10">
        <v>0.21759999999999999</v>
      </c>
      <c r="O33" s="12"/>
      <c r="P33" s="17"/>
    </row>
    <row r="34" spans="1:16">
      <c r="A34" s="116" t="s">
        <v>792</v>
      </c>
      <c r="B34" s="16">
        <v>5915321</v>
      </c>
      <c r="C34" s="16" t="s">
        <v>201</v>
      </c>
      <c r="D34" s="8" t="s">
        <v>223</v>
      </c>
      <c r="E34" s="4" t="s">
        <v>224</v>
      </c>
      <c r="F34" s="137">
        <v>22606853.544</v>
      </c>
      <c r="G34" s="5">
        <v>0.68</v>
      </c>
      <c r="H34" s="6">
        <f t="shared" si="3"/>
        <v>0.83</v>
      </c>
      <c r="I34" s="6">
        <f t="shared" si="4"/>
        <v>18763688.440000001</v>
      </c>
      <c r="J34" s="10">
        <v>0.21759999999999999</v>
      </c>
      <c r="O34" s="12"/>
      <c r="P34" s="17"/>
    </row>
    <row r="35" spans="1:16">
      <c r="A35" s="116" t="s">
        <v>793</v>
      </c>
      <c r="B35" s="16">
        <v>5915319</v>
      </c>
      <c r="C35" s="16" t="s">
        <v>201</v>
      </c>
      <c r="D35" s="8" t="s">
        <v>225</v>
      </c>
      <c r="E35" s="4" t="s">
        <v>224</v>
      </c>
      <c r="F35" s="137">
        <v>2103890.6850000001</v>
      </c>
      <c r="G35" s="5">
        <v>0.93</v>
      </c>
      <c r="H35" s="6">
        <f t="shared" si="3"/>
        <v>1.1299999999999999</v>
      </c>
      <c r="I35" s="6">
        <f t="shared" si="4"/>
        <v>2377396.4700000002</v>
      </c>
      <c r="J35" s="10">
        <v>0.21759999999999999</v>
      </c>
      <c r="O35" s="12"/>
      <c r="P35" s="17"/>
    </row>
    <row r="36" spans="1:16">
      <c r="A36" s="68"/>
      <c r="B36" s="69"/>
      <c r="C36" s="69"/>
      <c r="D36" s="72" t="s">
        <v>75</v>
      </c>
      <c r="E36" s="69"/>
      <c r="F36" s="145"/>
      <c r="G36" s="70"/>
      <c r="H36" s="71"/>
      <c r="I36" s="73">
        <f>SUBTOTAL(9,I15:I35)</f>
        <v>54672766.439999998</v>
      </c>
      <c r="J36" s="29"/>
      <c r="O36" s="12"/>
      <c r="P36" s="17"/>
    </row>
    <row r="37" spans="1:16">
      <c r="A37" s="59" t="s">
        <v>28</v>
      </c>
      <c r="B37" s="60"/>
      <c r="C37" s="60"/>
      <c r="D37" s="61" t="s">
        <v>93</v>
      </c>
      <c r="E37" s="16"/>
      <c r="F37" s="146"/>
      <c r="G37" s="28"/>
      <c r="H37" s="117"/>
      <c r="I37" s="117"/>
      <c r="J37" s="10"/>
      <c r="O37" s="12"/>
      <c r="P37" s="17"/>
    </row>
    <row r="38" spans="1:16">
      <c r="A38" s="11" t="s">
        <v>8</v>
      </c>
      <c r="B38" s="7">
        <v>2003311</v>
      </c>
      <c r="C38" s="16" t="s">
        <v>201</v>
      </c>
      <c r="D38" s="18" t="s">
        <v>226</v>
      </c>
      <c r="E38" s="4" t="s">
        <v>18</v>
      </c>
      <c r="F38" s="137">
        <v>3031</v>
      </c>
      <c r="G38" s="5">
        <v>44.18</v>
      </c>
      <c r="H38" s="117">
        <f>IFERROR(ROUND((1+J38)*G38,2),0)</f>
        <v>53.79</v>
      </c>
      <c r="I38" s="117">
        <f>IFERROR(TRUNC(H38*F38,2),0)</f>
        <v>163037.49</v>
      </c>
      <c r="J38" s="10">
        <v>0.21759999999999999</v>
      </c>
      <c r="O38" s="12"/>
      <c r="P38" s="17"/>
    </row>
    <row r="39" spans="1:16">
      <c r="A39" s="11" t="s">
        <v>9</v>
      </c>
      <c r="B39" s="7">
        <v>2003305</v>
      </c>
      <c r="C39" s="16" t="s">
        <v>201</v>
      </c>
      <c r="D39" s="18" t="s">
        <v>227</v>
      </c>
      <c r="E39" s="4" t="s">
        <v>18</v>
      </c>
      <c r="F39" s="137">
        <v>3610</v>
      </c>
      <c r="G39" s="5">
        <v>44.18</v>
      </c>
      <c r="H39" s="117">
        <f>IFERROR(ROUND((1+J39)*G39,2),0)</f>
        <v>53.79</v>
      </c>
      <c r="I39" s="117">
        <f>IFERROR(TRUNC(H39*F39,2),0)</f>
        <v>194181.9</v>
      </c>
      <c r="J39" s="10">
        <v>0.21759999999999999</v>
      </c>
      <c r="O39" s="12"/>
      <c r="P39" s="17"/>
    </row>
    <row r="40" spans="1:16">
      <c r="A40" s="11" t="s">
        <v>674</v>
      </c>
      <c r="B40" s="7">
        <v>2003257</v>
      </c>
      <c r="C40" s="16" t="s">
        <v>201</v>
      </c>
      <c r="D40" s="18" t="s">
        <v>89</v>
      </c>
      <c r="E40" s="4" t="s">
        <v>18</v>
      </c>
      <c r="F40" s="137">
        <v>11141</v>
      </c>
      <c r="G40" s="5">
        <v>54.09</v>
      </c>
      <c r="H40" s="117">
        <f>IFERROR(ROUND((1+J40)*G40,2),0)</f>
        <v>65.86</v>
      </c>
      <c r="I40" s="117">
        <f>IFERROR(TRUNC(H40*F40,2),0)</f>
        <v>733746.26</v>
      </c>
      <c r="J40" s="10">
        <v>0.21759999999999999</v>
      </c>
      <c r="O40" s="12"/>
      <c r="P40" s="17"/>
    </row>
    <row r="41" spans="1:16">
      <c r="A41" s="11" t="s">
        <v>675</v>
      </c>
      <c r="B41" s="7">
        <v>2003355</v>
      </c>
      <c r="C41" s="16" t="s">
        <v>201</v>
      </c>
      <c r="D41" s="18" t="s">
        <v>228</v>
      </c>
      <c r="E41" s="4" t="s">
        <v>18</v>
      </c>
      <c r="F41" s="6">
        <v>27687</v>
      </c>
      <c r="G41" s="5">
        <v>84.76</v>
      </c>
      <c r="H41" s="117">
        <f>IFERROR(TRUNC((1+J41)*G41,3),0)</f>
        <v>103.203</v>
      </c>
      <c r="I41" s="117">
        <f>IFERROR(TRUNC(H41*F41,2),0)</f>
        <v>2857381.46</v>
      </c>
      <c r="J41" s="10">
        <v>0.21759999999999999</v>
      </c>
      <c r="O41" s="12"/>
      <c r="P41" s="17"/>
    </row>
    <row r="42" spans="1:16">
      <c r="A42" s="11" t="s">
        <v>676</v>
      </c>
      <c r="B42" s="50">
        <v>2003377</v>
      </c>
      <c r="C42" s="16" t="s">
        <v>201</v>
      </c>
      <c r="D42" s="51" t="s">
        <v>86</v>
      </c>
      <c r="E42" s="100" t="s">
        <v>18</v>
      </c>
      <c r="F42" s="147">
        <v>64825</v>
      </c>
      <c r="G42" s="49">
        <v>57.51</v>
      </c>
      <c r="H42" s="117">
        <f>IFERROR(ROUND((1+J42)*G42,2),0)</f>
        <v>70.02</v>
      </c>
      <c r="I42" s="117">
        <f t="shared" ref="I42:I43" si="5">IFERROR(TRUNC(H42*F42,2),0)</f>
        <v>4539046.5</v>
      </c>
      <c r="J42" s="10">
        <v>0.21759999999999999</v>
      </c>
      <c r="O42" s="12"/>
      <c r="P42" s="17"/>
    </row>
    <row r="43" spans="1:16">
      <c r="A43" s="11" t="s">
        <v>677</v>
      </c>
      <c r="B43" s="50">
        <v>2003109</v>
      </c>
      <c r="C43" s="16" t="s">
        <v>201</v>
      </c>
      <c r="D43" s="51" t="s">
        <v>138</v>
      </c>
      <c r="E43" s="100" t="s">
        <v>229</v>
      </c>
      <c r="F43" s="147">
        <v>685</v>
      </c>
      <c r="G43" s="49">
        <v>191.92</v>
      </c>
      <c r="H43" s="117">
        <f t="shared" ref="H43:H84" si="6">IFERROR(ROUND((1+J43)*G43,2),0)</f>
        <v>233.68</v>
      </c>
      <c r="I43" s="117">
        <f t="shared" si="5"/>
        <v>160070.79999999999</v>
      </c>
      <c r="J43" s="10">
        <v>0.21759999999999999</v>
      </c>
      <c r="O43" s="12"/>
      <c r="P43" s="17"/>
    </row>
    <row r="44" spans="1:16">
      <c r="A44" s="11" t="s">
        <v>678</v>
      </c>
      <c r="B44" s="50">
        <v>2003121</v>
      </c>
      <c r="C44" s="16" t="s">
        <v>201</v>
      </c>
      <c r="D44" s="51" t="s">
        <v>139</v>
      </c>
      <c r="E44" s="100" t="s">
        <v>229</v>
      </c>
      <c r="F44" s="147">
        <v>43</v>
      </c>
      <c r="G44" s="5">
        <v>277.82</v>
      </c>
      <c r="H44" s="117">
        <f t="shared" si="6"/>
        <v>338.27</v>
      </c>
      <c r="I44" s="117">
        <f>IFERROR(TRUNC(H44*F44,2),0)</f>
        <v>14545.61</v>
      </c>
      <c r="J44" s="10">
        <v>0.21759999999999999</v>
      </c>
      <c r="O44" s="12"/>
      <c r="P44" s="17"/>
    </row>
    <row r="45" spans="1:16">
      <c r="A45" s="11" t="s">
        <v>679</v>
      </c>
      <c r="B45" s="50">
        <v>2003393</v>
      </c>
      <c r="C45" s="16" t="s">
        <v>201</v>
      </c>
      <c r="D45" s="51" t="s">
        <v>181</v>
      </c>
      <c r="E45" s="100" t="s">
        <v>18</v>
      </c>
      <c r="F45" s="147">
        <v>796</v>
      </c>
      <c r="G45" s="5">
        <v>361.94</v>
      </c>
      <c r="H45" s="117">
        <f t="shared" si="6"/>
        <v>440.7</v>
      </c>
      <c r="I45" s="117">
        <f>IFERROR(TRUNC(H45*F45,2),0)</f>
        <v>350797.2</v>
      </c>
      <c r="J45" s="10">
        <v>0.21759999999999999</v>
      </c>
      <c r="O45" s="12"/>
      <c r="P45" s="17"/>
    </row>
    <row r="46" spans="1:16" ht="15.75" thickBot="1">
      <c r="A46" s="11" t="s">
        <v>680</v>
      </c>
      <c r="B46" s="50">
        <v>2003495</v>
      </c>
      <c r="C46" s="16" t="s">
        <v>201</v>
      </c>
      <c r="D46" s="51" t="s">
        <v>230</v>
      </c>
      <c r="E46" s="100" t="s">
        <v>39</v>
      </c>
      <c r="F46" s="147">
        <v>16</v>
      </c>
      <c r="G46" s="5">
        <v>6814.57</v>
      </c>
      <c r="H46" s="117">
        <f t="shared" si="6"/>
        <v>8297.42</v>
      </c>
      <c r="I46" s="117">
        <f t="shared" ref="I46:I50" si="7">IFERROR(TRUNC(H46*F46,2),0)</f>
        <v>132758.72</v>
      </c>
      <c r="J46" s="10">
        <v>0.21759999999999999</v>
      </c>
      <c r="O46" s="12"/>
      <c r="P46" s="17"/>
    </row>
    <row r="47" spans="1:16" s="48" customFormat="1" ht="15" customHeight="1">
      <c r="A47" s="1436"/>
      <c r="B47" s="1437"/>
      <c r="C47" s="1442" t="s">
        <v>377</v>
      </c>
      <c r="D47" s="1443"/>
      <c r="E47" s="1443"/>
      <c r="F47" s="1444"/>
      <c r="G47" s="1448" t="s">
        <v>62</v>
      </c>
      <c r="H47" s="1449"/>
      <c r="I47" s="1449"/>
      <c r="J47" s="1450"/>
      <c r="K47" s="34"/>
    </row>
    <row r="48" spans="1:16" s="48" customFormat="1" ht="15" customHeight="1">
      <c r="A48" s="1438"/>
      <c r="B48" s="1439"/>
      <c r="C48" s="1445"/>
      <c r="D48" s="1446"/>
      <c r="E48" s="1446"/>
      <c r="F48" s="1447"/>
      <c r="G48" s="1451"/>
      <c r="H48" s="1452"/>
      <c r="I48" s="1452"/>
      <c r="J48" s="1453"/>
      <c r="K48" s="34"/>
    </row>
    <row r="49" spans="1:16" s="48" customFormat="1" ht="15.75" customHeight="1" thickBot="1">
      <c r="A49" s="1440"/>
      <c r="B49" s="1441"/>
      <c r="C49" s="1454" t="s">
        <v>908</v>
      </c>
      <c r="D49" s="1455"/>
      <c r="E49" s="1455"/>
      <c r="F49" s="1456"/>
      <c r="G49" s="1457" t="s">
        <v>375</v>
      </c>
      <c r="H49" s="1458"/>
      <c r="I49" s="1459" t="s">
        <v>901</v>
      </c>
      <c r="J49" s="1460"/>
      <c r="K49" s="34"/>
    </row>
    <row r="50" spans="1:16">
      <c r="A50" s="11" t="s">
        <v>681</v>
      </c>
      <c r="B50" s="50">
        <v>2003578</v>
      </c>
      <c r="C50" s="16" t="s">
        <v>201</v>
      </c>
      <c r="D50" s="51" t="s">
        <v>99</v>
      </c>
      <c r="E50" s="100" t="s">
        <v>18</v>
      </c>
      <c r="F50" s="147">
        <v>1222</v>
      </c>
      <c r="G50" s="5">
        <v>167.35</v>
      </c>
      <c r="H50" s="117">
        <f t="shared" si="6"/>
        <v>203.77</v>
      </c>
      <c r="I50" s="117">
        <f t="shared" si="7"/>
        <v>249006.94</v>
      </c>
      <c r="J50" s="10">
        <v>0.21759999999999999</v>
      </c>
      <c r="O50" s="12"/>
      <c r="P50" s="17"/>
    </row>
    <row r="51" spans="1:16">
      <c r="A51" s="11" t="s">
        <v>682</v>
      </c>
      <c r="B51" s="50">
        <v>2003591</v>
      </c>
      <c r="C51" s="16" t="s">
        <v>201</v>
      </c>
      <c r="D51" s="51" t="s">
        <v>231</v>
      </c>
      <c r="E51" s="100" t="s">
        <v>18</v>
      </c>
      <c r="F51" s="147">
        <v>2866</v>
      </c>
      <c r="G51" s="5">
        <v>140.02000000000001</v>
      </c>
      <c r="H51" s="117">
        <f t="shared" si="6"/>
        <v>170.49</v>
      </c>
      <c r="I51" s="117">
        <f>IFERROR(ROUND(H51*F51,2),0)</f>
        <v>488624.34</v>
      </c>
      <c r="J51" s="10">
        <v>0.21759999999999999</v>
      </c>
      <c r="O51" s="12"/>
      <c r="P51" s="17"/>
    </row>
    <row r="52" spans="1:16" ht="15" customHeight="1">
      <c r="A52" s="11" t="s">
        <v>683</v>
      </c>
      <c r="B52" s="50">
        <v>2003921</v>
      </c>
      <c r="C52" s="16" t="s">
        <v>201</v>
      </c>
      <c r="D52" s="51" t="s">
        <v>100</v>
      </c>
      <c r="E52" s="100" t="s">
        <v>39</v>
      </c>
      <c r="F52" s="147">
        <v>18</v>
      </c>
      <c r="G52" s="5">
        <v>264.83</v>
      </c>
      <c r="H52" s="117">
        <f t="shared" si="6"/>
        <v>322.45999999999998</v>
      </c>
      <c r="I52" s="117">
        <f>IFERROR(ROUND(H52*F52,2),0)</f>
        <v>5804.28</v>
      </c>
      <c r="J52" s="10">
        <v>0.21759999999999999</v>
      </c>
      <c r="O52" s="12"/>
      <c r="P52" s="17"/>
    </row>
    <row r="53" spans="1:16">
      <c r="A53" s="11" t="s">
        <v>684</v>
      </c>
      <c r="B53" s="50" t="s">
        <v>141</v>
      </c>
      <c r="C53" s="16" t="s">
        <v>201</v>
      </c>
      <c r="D53" s="51" t="s">
        <v>232</v>
      </c>
      <c r="E53" s="100" t="s">
        <v>39</v>
      </c>
      <c r="F53" s="147">
        <v>3</v>
      </c>
      <c r="G53" s="5">
        <v>6963.18</v>
      </c>
      <c r="H53" s="117">
        <f t="shared" si="6"/>
        <v>8478.3700000000008</v>
      </c>
      <c r="I53" s="117">
        <f t="shared" ref="I53:I84" si="8">IFERROR(ROUND(H53*F53,2),0)</f>
        <v>25435.11</v>
      </c>
      <c r="J53" s="10">
        <v>0.21759999999999999</v>
      </c>
      <c r="O53" s="12"/>
      <c r="P53" s="17"/>
    </row>
    <row r="54" spans="1:16">
      <c r="A54" s="11" t="s">
        <v>685</v>
      </c>
      <c r="B54" s="50">
        <v>2004510</v>
      </c>
      <c r="C54" s="16" t="s">
        <v>201</v>
      </c>
      <c r="D54" s="51" t="s">
        <v>233</v>
      </c>
      <c r="E54" s="100" t="s">
        <v>18</v>
      </c>
      <c r="F54" s="147">
        <v>112909</v>
      </c>
      <c r="G54" s="5">
        <v>64.260000000000005</v>
      </c>
      <c r="H54" s="117">
        <f t="shared" si="6"/>
        <v>78.239999999999995</v>
      </c>
      <c r="I54" s="117">
        <f t="shared" si="8"/>
        <v>8834000.1600000001</v>
      </c>
      <c r="J54" s="10">
        <v>0.21759999999999999</v>
      </c>
      <c r="O54" s="12"/>
      <c r="P54" s="17"/>
    </row>
    <row r="55" spans="1:16">
      <c r="A55" s="11" t="s">
        <v>686</v>
      </c>
      <c r="B55" s="50">
        <v>2003613</v>
      </c>
      <c r="C55" s="16" t="s">
        <v>201</v>
      </c>
      <c r="D55" s="51" t="s">
        <v>140</v>
      </c>
      <c r="E55" s="100" t="s">
        <v>39</v>
      </c>
      <c r="F55" s="147">
        <v>2686</v>
      </c>
      <c r="G55" s="5">
        <v>152.25</v>
      </c>
      <c r="H55" s="117">
        <f t="shared" si="6"/>
        <v>185.38</v>
      </c>
      <c r="I55" s="117">
        <f t="shared" si="8"/>
        <v>497930.68</v>
      </c>
      <c r="J55" s="10">
        <v>0.21759999999999999</v>
      </c>
      <c r="O55" s="12"/>
      <c r="P55" s="17"/>
    </row>
    <row r="56" spans="1:16">
      <c r="A56" s="11" t="s">
        <v>687</v>
      </c>
      <c r="B56" s="50">
        <v>804393</v>
      </c>
      <c r="C56" s="16" t="s">
        <v>201</v>
      </c>
      <c r="D56" s="51" t="s">
        <v>234</v>
      </c>
      <c r="E56" s="100" t="s">
        <v>39</v>
      </c>
      <c r="F56" s="147">
        <v>1</v>
      </c>
      <c r="G56" s="5">
        <v>2801.29</v>
      </c>
      <c r="H56" s="117">
        <f t="shared" si="6"/>
        <v>3410.85</v>
      </c>
      <c r="I56" s="117">
        <f t="shared" si="8"/>
        <v>3410.85</v>
      </c>
      <c r="J56" s="10">
        <v>0.21759999999999999</v>
      </c>
      <c r="O56" s="12"/>
      <c r="P56" s="17"/>
    </row>
    <row r="57" spans="1:16">
      <c r="A57" s="11" t="s">
        <v>688</v>
      </c>
      <c r="B57" s="50">
        <v>804417</v>
      </c>
      <c r="C57" s="16" t="s">
        <v>201</v>
      </c>
      <c r="D57" s="51" t="s">
        <v>235</v>
      </c>
      <c r="E57" s="100" t="s">
        <v>39</v>
      </c>
      <c r="F57" s="147">
        <v>11</v>
      </c>
      <c r="G57" s="5">
        <v>3896.85</v>
      </c>
      <c r="H57" s="117">
        <f t="shared" si="6"/>
        <v>4744.8</v>
      </c>
      <c r="I57" s="117">
        <f t="shared" si="8"/>
        <v>52192.800000000003</v>
      </c>
      <c r="J57" s="10">
        <v>0.21759999999999999</v>
      </c>
      <c r="O57" s="12"/>
      <c r="P57" s="17"/>
    </row>
    <row r="58" spans="1:16">
      <c r="A58" s="11" t="s">
        <v>689</v>
      </c>
      <c r="B58" s="50">
        <v>804441</v>
      </c>
      <c r="C58" s="16" t="s">
        <v>201</v>
      </c>
      <c r="D58" s="51" t="s">
        <v>236</v>
      </c>
      <c r="E58" s="100" t="s">
        <v>39</v>
      </c>
      <c r="F58" s="147">
        <v>2</v>
      </c>
      <c r="G58" s="5">
        <v>4992.41</v>
      </c>
      <c r="H58" s="117">
        <f t="shared" si="6"/>
        <v>6078.76</v>
      </c>
      <c r="I58" s="117">
        <f t="shared" si="8"/>
        <v>12157.52</v>
      </c>
      <c r="J58" s="10">
        <v>0.21759999999999999</v>
      </c>
      <c r="O58" s="12"/>
      <c r="P58" s="17"/>
    </row>
    <row r="59" spans="1:16">
      <c r="A59" s="11" t="s">
        <v>690</v>
      </c>
      <c r="B59" s="50">
        <v>804031</v>
      </c>
      <c r="C59" s="16" t="s">
        <v>201</v>
      </c>
      <c r="D59" s="51" t="s">
        <v>794</v>
      </c>
      <c r="E59" s="100" t="s">
        <v>18</v>
      </c>
      <c r="F59" s="147">
        <v>304</v>
      </c>
      <c r="G59" s="5">
        <v>635.98</v>
      </c>
      <c r="H59" s="117">
        <f t="shared" si="6"/>
        <v>774.37</v>
      </c>
      <c r="I59" s="117">
        <f t="shared" si="8"/>
        <v>235408.48</v>
      </c>
      <c r="J59" s="10">
        <v>0.21759999999999999</v>
      </c>
      <c r="O59" s="12"/>
      <c r="P59" s="17"/>
    </row>
    <row r="60" spans="1:16">
      <c r="A60" s="11" t="s">
        <v>691</v>
      </c>
      <c r="B60" s="50">
        <v>804039</v>
      </c>
      <c r="C60" s="16" t="s">
        <v>201</v>
      </c>
      <c r="D60" s="51" t="s">
        <v>237</v>
      </c>
      <c r="E60" s="100" t="s">
        <v>18</v>
      </c>
      <c r="F60" s="147">
        <v>40</v>
      </c>
      <c r="G60" s="5">
        <v>776.32</v>
      </c>
      <c r="H60" s="117">
        <f t="shared" si="6"/>
        <v>945.25</v>
      </c>
      <c r="I60" s="117">
        <f t="shared" si="8"/>
        <v>37810</v>
      </c>
      <c r="J60" s="10">
        <v>0.21759999999999999</v>
      </c>
      <c r="O60" s="12"/>
      <c r="P60" s="17"/>
    </row>
    <row r="61" spans="1:16">
      <c r="A61" s="11" t="s">
        <v>692</v>
      </c>
      <c r="B61" s="50">
        <v>804191</v>
      </c>
      <c r="C61" s="16" t="s">
        <v>201</v>
      </c>
      <c r="D61" s="51" t="s">
        <v>238</v>
      </c>
      <c r="E61" s="100" t="s">
        <v>18</v>
      </c>
      <c r="F61" s="147">
        <v>231</v>
      </c>
      <c r="G61" s="5">
        <v>1493.55</v>
      </c>
      <c r="H61" s="117">
        <f t="shared" si="6"/>
        <v>1818.55</v>
      </c>
      <c r="I61" s="117">
        <f t="shared" si="8"/>
        <v>420085.05</v>
      </c>
      <c r="J61" s="10">
        <v>0.21759999999999999</v>
      </c>
      <c r="O61" s="12"/>
      <c r="P61" s="17"/>
    </row>
    <row r="62" spans="1:16">
      <c r="A62" s="11" t="s">
        <v>693</v>
      </c>
      <c r="B62" s="50">
        <v>804295</v>
      </c>
      <c r="C62" s="16" t="s">
        <v>201</v>
      </c>
      <c r="D62" s="51" t="s">
        <v>239</v>
      </c>
      <c r="E62" s="100" t="s">
        <v>18</v>
      </c>
      <c r="F62" s="147">
        <v>31</v>
      </c>
      <c r="G62" s="5">
        <v>2210.7800000000002</v>
      </c>
      <c r="H62" s="117">
        <f t="shared" si="6"/>
        <v>2691.85</v>
      </c>
      <c r="I62" s="117">
        <f t="shared" si="8"/>
        <v>83447.350000000006</v>
      </c>
      <c r="J62" s="10">
        <v>0.21759999999999999</v>
      </c>
      <c r="O62" s="12"/>
      <c r="P62" s="17"/>
    </row>
    <row r="63" spans="1:16">
      <c r="A63" s="11" t="s">
        <v>694</v>
      </c>
      <c r="B63" s="50">
        <v>705233</v>
      </c>
      <c r="C63" s="16" t="s">
        <v>201</v>
      </c>
      <c r="D63" s="51" t="s">
        <v>240</v>
      </c>
      <c r="E63" s="100" t="s">
        <v>39</v>
      </c>
      <c r="F63" s="147">
        <v>6</v>
      </c>
      <c r="G63" s="5">
        <v>18160.02</v>
      </c>
      <c r="H63" s="117">
        <f t="shared" si="6"/>
        <v>22111.64</v>
      </c>
      <c r="I63" s="117">
        <f t="shared" si="8"/>
        <v>132669.84</v>
      </c>
      <c r="J63" s="10">
        <v>0.21759999999999999</v>
      </c>
      <c r="O63" s="12"/>
      <c r="P63" s="17"/>
    </row>
    <row r="64" spans="1:16">
      <c r="A64" s="11" t="s">
        <v>695</v>
      </c>
      <c r="B64" s="50">
        <v>705322</v>
      </c>
      <c r="C64" s="16" t="s">
        <v>201</v>
      </c>
      <c r="D64" s="51" t="s">
        <v>241</v>
      </c>
      <c r="E64" s="100" t="s">
        <v>39</v>
      </c>
      <c r="F64" s="147">
        <v>3</v>
      </c>
      <c r="G64" s="5">
        <v>21064.51</v>
      </c>
      <c r="H64" s="117">
        <f t="shared" si="6"/>
        <v>25648.15</v>
      </c>
      <c r="I64" s="117">
        <f t="shared" si="8"/>
        <v>76944.45</v>
      </c>
      <c r="J64" s="10">
        <v>0.21759999999999999</v>
      </c>
      <c r="O64" s="12"/>
      <c r="P64" s="17"/>
    </row>
    <row r="65" spans="1:16">
      <c r="A65" s="11" t="s">
        <v>696</v>
      </c>
      <c r="B65" s="50">
        <v>705241</v>
      </c>
      <c r="C65" s="16" t="s">
        <v>201</v>
      </c>
      <c r="D65" s="51" t="s">
        <v>242</v>
      </c>
      <c r="E65" s="100" t="s">
        <v>39</v>
      </c>
      <c r="F65" s="147">
        <v>2</v>
      </c>
      <c r="G65" s="5">
        <v>24517.57</v>
      </c>
      <c r="H65" s="117">
        <f t="shared" si="6"/>
        <v>29852.59</v>
      </c>
      <c r="I65" s="117">
        <f t="shared" si="8"/>
        <v>59705.18</v>
      </c>
      <c r="J65" s="10">
        <v>0.21759999999999999</v>
      </c>
      <c r="O65" s="12"/>
      <c r="P65" s="17"/>
    </row>
    <row r="66" spans="1:16">
      <c r="A66" s="11" t="s">
        <v>697</v>
      </c>
      <c r="B66" s="50">
        <v>705419</v>
      </c>
      <c r="C66" s="16" t="s">
        <v>201</v>
      </c>
      <c r="D66" s="51" t="s">
        <v>243</v>
      </c>
      <c r="E66" s="100" t="s">
        <v>39</v>
      </c>
      <c r="F66" s="147">
        <v>2</v>
      </c>
      <c r="G66" s="5">
        <v>36475.589999999997</v>
      </c>
      <c r="H66" s="117">
        <f t="shared" si="6"/>
        <v>44412.68</v>
      </c>
      <c r="I66" s="117">
        <f t="shared" si="8"/>
        <v>88825.36</v>
      </c>
      <c r="J66" s="10">
        <v>0.21759999999999999</v>
      </c>
      <c r="O66" s="12"/>
      <c r="P66" s="17"/>
    </row>
    <row r="67" spans="1:16">
      <c r="A67" s="11" t="s">
        <v>698</v>
      </c>
      <c r="B67" s="50">
        <v>705249</v>
      </c>
      <c r="C67" s="16" t="s">
        <v>201</v>
      </c>
      <c r="D67" s="51" t="s">
        <v>244</v>
      </c>
      <c r="E67" s="100" t="s">
        <v>39</v>
      </c>
      <c r="F67" s="147">
        <v>1</v>
      </c>
      <c r="G67" s="5">
        <v>34763.089999999997</v>
      </c>
      <c r="H67" s="117">
        <f t="shared" si="6"/>
        <v>42327.54</v>
      </c>
      <c r="I67" s="117">
        <f t="shared" si="8"/>
        <v>42327.54</v>
      </c>
      <c r="J67" s="10">
        <v>0.21759999999999999</v>
      </c>
      <c r="O67" s="12"/>
      <c r="P67" s="17"/>
    </row>
    <row r="68" spans="1:16">
      <c r="A68" s="11" t="s">
        <v>699</v>
      </c>
      <c r="B68" s="50">
        <v>705338</v>
      </c>
      <c r="C68" s="16" t="s">
        <v>201</v>
      </c>
      <c r="D68" s="51" t="s">
        <v>245</v>
      </c>
      <c r="E68" s="100" t="s">
        <v>39</v>
      </c>
      <c r="F68" s="147">
        <v>1</v>
      </c>
      <c r="G68" s="5">
        <v>42403.71</v>
      </c>
      <c r="H68" s="117">
        <f t="shared" si="6"/>
        <v>51630.76</v>
      </c>
      <c r="I68" s="117">
        <f t="shared" si="8"/>
        <v>51630.76</v>
      </c>
      <c r="J68" s="10">
        <v>0.21759999999999999</v>
      </c>
      <c r="O68" s="12"/>
      <c r="P68" s="17"/>
    </row>
    <row r="69" spans="1:16">
      <c r="A69" s="11" t="s">
        <v>700</v>
      </c>
      <c r="B69" s="50">
        <v>705427</v>
      </c>
      <c r="C69" s="16" t="s">
        <v>201</v>
      </c>
      <c r="D69" s="51" t="s">
        <v>246</v>
      </c>
      <c r="E69" s="100" t="s">
        <v>39</v>
      </c>
      <c r="F69" s="147">
        <v>1</v>
      </c>
      <c r="G69" s="5">
        <v>51457.9</v>
      </c>
      <c r="H69" s="117">
        <f t="shared" si="6"/>
        <v>62655.14</v>
      </c>
      <c r="I69" s="117">
        <f t="shared" si="8"/>
        <v>62655.14</v>
      </c>
      <c r="J69" s="10">
        <v>0.21759999999999999</v>
      </c>
      <c r="O69" s="12"/>
      <c r="P69" s="17"/>
    </row>
    <row r="70" spans="1:16" ht="24" customHeight="1">
      <c r="A70" s="11" t="s">
        <v>701</v>
      </c>
      <c r="B70" s="50">
        <v>705185</v>
      </c>
      <c r="C70" s="16" t="s">
        <v>201</v>
      </c>
      <c r="D70" s="51" t="s">
        <v>247</v>
      </c>
      <c r="E70" s="100" t="s">
        <v>18</v>
      </c>
      <c r="F70" s="147">
        <v>126</v>
      </c>
      <c r="G70" s="5">
        <v>3126.34</v>
      </c>
      <c r="H70" s="117">
        <f t="shared" si="6"/>
        <v>3806.63</v>
      </c>
      <c r="I70" s="117">
        <f t="shared" si="8"/>
        <v>479635.38</v>
      </c>
      <c r="J70" s="10">
        <v>0.21759999999999999</v>
      </c>
      <c r="O70" s="12"/>
      <c r="P70" s="17"/>
    </row>
    <row r="71" spans="1:16" ht="24" customHeight="1">
      <c r="A71" s="11" t="s">
        <v>702</v>
      </c>
      <c r="B71" s="50">
        <v>705273</v>
      </c>
      <c r="C71" s="16" t="s">
        <v>201</v>
      </c>
      <c r="D71" s="51" t="s">
        <v>248</v>
      </c>
      <c r="E71" s="100" t="s">
        <v>18</v>
      </c>
      <c r="F71" s="147">
        <v>111</v>
      </c>
      <c r="G71" s="5">
        <v>5265.47</v>
      </c>
      <c r="H71" s="117">
        <f t="shared" si="6"/>
        <v>6411.24</v>
      </c>
      <c r="I71" s="117">
        <f t="shared" si="8"/>
        <v>711647.64</v>
      </c>
      <c r="J71" s="10">
        <v>0.21759999999999999</v>
      </c>
      <c r="O71" s="12"/>
      <c r="P71" s="17"/>
    </row>
    <row r="72" spans="1:16" ht="24" customHeight="1">
      <c r="A72" s="11" t="s">
        <v>703</v>
      </c>
      <c r="B72" s="50">
        <v>705199</v>
      </c>
      <c r="C72" s="16" t="s">
        <v>201</v>
      </c>
      <c r="D72" s="51" t="s">
        <v>249</v>
      </c>
      <c r="E72" s="100" t="s">
        <v>18</v>
      </c>
      <c r="F72" s="147">
        <v>40</v>
      </c>
      <c r="G72" s="5">
        <v>4441.17</v>
      </c>
      <c r="H72" s="117">
        <f t="shared" si="6"/>
        <v>5407.57</v>
      </c>
      <c r="I72" s="117">
        <f t="shared" si="8"/>
        <v>216302.8</v>
      </c>
      <c r="J72" s="10">
        <v>0.21759999999999999</v>
      </c>
      <c r="O72" s="12"/>
      <c r="P72" s="17"/>
    </row>
    <row r="73" spans="1:16" ht="24" customHeight="1">
      <c r="A73" s="11" t="s">
        <v>704</v>
      </c>
      <c r="B73" s="50">
        <v>705376</v>
      </c>
      <c r="C73" s="16" t="s">
        <v>201</v>
      </c>
      <c r="D73" s="51" t="s">
        <v>250</v>
      </c>
      <c r="E73" s="100" t="s">
        <v>18</v>
      </c>
      <c r="F73" s="147">
        <v>35</v>
      </c>
      <c r="G73" s="5">
        <v>9639.68</v>
      </c>
      <c r="H73" s="117">
        <f t="shared" si="6"/>
        <v>11737.27</v>
      </c>
      <c r="I73" s="117">
        <f t="shared" si="8"/>
        <v>410804.45</v>
      </c>
      <c r="J73" s="10">
        <v>0.21759999999999999</v>
      </c>
      <c r="O73" s="12"/>
      <c r="P73" s="17"/>
    </row>
    <row r="74" spans="1:16" ht="24" customHeight="1">
      <c r="A74" s="11" t="s">
        <v>705</v>
      </c>
      <c r="B74" s="50">
        <v>705213</v>
      </c>
      <c r="C74" s="16" t="s">
        <v>201</v>
      </c>
      <c r="D74" s="51" t="s">
        <v>251</v>
      </c>
      <c r="E74" s="100" t="s">
        <v>18</v>
      </c>
      <c r="F74" s="147">
        <v>19</v>
      </c>
      <c r="G74" s="5">
        <v>5893.09</v>
      </c>
      <c r="H74" s="117">
        <f t="shared" si="6"/>
        <v>7175.43</v>
      </c>
      <c r="I74" s="117">
        <f t="shared" si="8"/>
        <v>136333.17000000001</v>
      </c>
      <c r="J74" s="10">
        <v>0.21759999999999999</v>
      </c>
      <c r="O74" s="12"/>
      <c r="P74" s="17"/>
    </row>
    <row r="75" spans="1:16" ht="24" customHeight="1">
      <c r="A75" s="11" t="s">
        <v>706</v>
      </c>
      <c r="B75" s="50">
        <v>705301</v>
      </c>
      <c r="C75" s="16" t="s">
        <v>201</v>
      </c>
      <c r="D75" s="51" t="s">
        <v>252</v>
      </c>
      <c r="E75" s="100" t="s">
        <v>18</v>
      </c>
      <c r="F75" s="147">
        <v>26</v>
      </c>
      <c r="G75" s="5">
        <v>9149.02</v>
      </c>
      <c r="H75" s="117">
        <f t="shared" si="6"/>
        <v>11139.85</v>
      </c>
      <c r="I75" s="117">
        <f t="shared" si="8"/>
        <v>289636.09999999998</v>
      </c>
      <c r="J75" s="10">
        <v>0.21759999999999999</v>
      </c>
      <c r="O75" s="12"/>
      <c r="P75" s="17"/>
    </row>
    <row r="76" spans="1:16" ht="24" customHeight="1">
      <c r="A76" s="11" t="s">
        <v>707</v>
      </c>
      <c r="B76" s="50">
        <v>705390</v>
      </c>
      <c r="C76" s="16" t="s">
        <v>201</v>
      </c>
      <c r="D76" s="51" t="s">
        <v>253</v>
      </c>
      <c r="E76" s="100" t="s">
        <v>18</v>
      </c>
      <c r="F76" s="147">
        <v>36</v>
      </c>
      <c r="G76" s="5">
        <v>12678.17</v>
      </c>
      <c r="H76" s="117">
        <f t="shared" si="6"/>
        <v>15436.94</v>
      </c>
      <c r="I76" s="117">
        <f t="shared" si="8"/>
        <v>555729.84</v>
      </c>
      <c r="J76" s="10">
        <v>0.21759999999999999</v>
      </c>
      <c r="O76" s="12"/>
      <c r="P76" s="17"/>
    </row>
    <row r="77" spans="1:16">
      <c r="A77" s="11" t="s">
        <v>708</v>
      </c>
      <c r="B77" s="50">
        <v>1619006</v>
      </c>
      <c r="C77" s="16" t="s">
        <v>201</v>
      </c>
      <c r="D77" s="51" t="s">
        <v>146</v>
      </c>
      <c r="E77" s="100" t="s">
        <v>17</v>
      </c>
      <c r="F77" s="147">
        <v>1756.145</v>
      </c>
      <c r="G77" s="5">
        <v>150.25</v>
      </c>
      <c r="H77" s="117">
        <f t="shared" si="6"/>
        <v>182.94</v>
      </c>
      <c r="I77" s="117">
        <f t="shared" si="8"/>
        <v>321269.17</v>
      </c>
      <c r="J77" s="10">
        <v>0.21759999999999999</v>
      </c>
      <c r="O77" s="12"/>
      <c r="P77" s="17"/>
    </row>
    <row r="78" spans="1:16">
      <c r="A78" s="11" t="s">
        <v>709</v>
      </c>
      <c r="B78" s="50">
        <v>1619003</v>
      </c>
      <c r="C78" s="16" t="s">
        <v>201</v>
      </c>
      <c r="D78" s="51" t="s">
        <v>254</v>
      </c>
      <c r="E78" s="100" t="s">
        <v>17</v>
      </c>
      <c r="F78" s="147">
        <v>372.86</v>
      </c>
      <c r="G78" s="5">
        <v>174.25</v>
      </c>
      <c r="H78" s="117">
        <f t="shared" si="6"/>
        <v>212.17</v>
      </c>
      <c r="I78" s="117">
        <f t="shared" si="8"/>
        <v>79109.710000000006</v>
      </c>
      <c r="J78" s="10">
        <v>0.21759999999999999</v>
      </c>
      <c r="O78" s="12"/>
      <c r="P78" s="17"/>
    </row>
    <row r="79" spans="1:16">
      <c r="A79" s="11" t="s">
        <v>710</v>
      </c>
      <c r="B79" s="50">
        <v>4915724</v>
      </c>
      <c r="C79" s="16" t="s">
        <v>201</v>
      </c>
      <c r="D79" s="51" t="s">
        <v>255</v>
      </c>
      <c r="E79" s="100" t="s">
        <v>19</v>
      </c>
      <c r="F79" s="147">
        <v>75759.259999999995</v>
      </c>
      <c r="G79" s="5">
        <v>2.13</v>
      </c>
      <c r="H79" s="117">
        <f t="shared" si="6"/>
        <v>2.59</v>
      </c>
      <c r="I79" s="117">
        <f t="shared" si="8"/>
        <v>196216.48</v>
      </c>
      <c r="J79" s="10">
        <v>0.21759999999999999</v>
      </c>
      <c r="O79" s="12"/>
      <c r="P79" s="17"/>
    </row>
    <row r="80" spans="1:16">
      <c r="A80" s="11" t="s">
        <v>711</v>
      </c>
      <c r="B80" s="50">
        <v>4915633</v>
      </c>
      <c r="C80" s="16" t="s">
        <v>201</v>
      </c>
      <c r="D80" s="51" t="s">
        <v>90</v>
      </c>
      <c r="E80" s="100" t="s">
        <v>18</v>
      </c>
      <c r="F80" s="147">
        <v>132</v>
      </c>
      <c r="G80" s="5">
        <v>32.08</v>
      </c>
      <c r="H80" s="117">
        <f t="shared" si="6"/>
        <v>39.06</v>
      </c>
      <c r="I80" s="117">
        <f t="shared" si="8"/>
        <v>5155.92</v>
      </c>
      <c r="J80" s="10">
        <v>0.21759999999999999</v>
      </c>
      <c r="O80" s="12"/>
      <c r="P80" s="17"/>
    </row>
    <row r="81" spans="1:16">
      <c r="A81" s="11" t="s">
        <v>712</v>
      </c>
      <c r="B81" s="50">
        <v>4915712</v>
      </c>
      <c r="C81" s="16" t="s">
        <v>201</v>
      </c>
      <c r="D81" s="51" t="s">
        <v>91</v>
      </c>
      <c r="E81" s="100" t="s">
        <v>17</v>
      </c>
      <c r="F81" s="147">
        <v>3099.5</v>
      </c>
      <c r="G81" s="5">
        <v>22.27</v>
      </c>
      <c r="H81" s="117">
        <f t="shared" si="6"/>
        <v>27.12</v>
      </c>
      <c r="I81" s="117">
        <f t="shared" si="8"/>
        <v>84058.44</v>
      </c>
      <c r="J81" s="10">
        <v>0.21759999999999999</v>
      </c>
      <c r="O81" s="12"/>
      <c r="P81" s="17"/>
    </row>
    <row r="82" spans="1:16">
      <c r="A82" s="11" t="s">
        <v>713</v>
      </c>
      <c r="B82" s="50">
        <v>4915713</v>
      </c>
      <c r="C82" s="16" t="s">
        <v>201</v>
      </c>
      <c r="D82" s="51" t="s">
        <v>147</v>
      </c>
      <c r="E82" s="100" t="s">
        <v>17</v>
      </c>
      <c r="F82" s="147">
        <v>335.25</v>
      </c>
      <c r="G82" s="5">
        <v>66.81</v>
      </c>
      <c r="H82" s="117">
        <f t="shared" si="6"/>
        <v>81.349999999999994</v>
      </c>
      <c r="I82" s="117">
        <f t="shared" si="8"/>
        <v>27272.59</v>
      </c>
      <c r="J82" s="10">
        <v>0.21759999999999999</v>
      </c>
      <c r="O82" s="12"/>
      <c r="P82" s="17"/>
    </row>
    <row r="83" spans="1:16">
      <c r="A83" s="11" t="s">
        <v>798</v>
      </c>
      <c r="B83" s="50" t="s">
        <v>214</v>
      </c>
      <c r="C83" s="16" t="s">
        <v>201</v>
      </c>
      <c r="D83" s="51" t="s">
        <v>203</v>
      </c>
      <c r="E83" s="100" t="s">
        <v>42</v>
      </c>
      <c r="F83" s="147">
        <v>5146.8999999999996</v>
      </c>
      <c r="G83" s="5">
        <v>83.68</v>
      </c>
      <c r="H83" s="117">
        <f t="shared" si="6"/>
        <v>96.68</v>
      </c>
      <c r="I83" s="117">
        <f t="shared" si="8"/>
        <v>497602.29</v>
      </c>
      <c r="J83" s="10">
        <v>0.15540000000000001</v>
      </c>
      <c r="O83" s="12"/>
      <c r="P83" s="17"/>
    </row>
    <row r="84" spans="1:16">
      <c r="A84" s="11" t="s">
        <v>799</v>
      </c>
      <c r="B84" s="50">
        <v>804385</v>
      </c>
      <c r="C84" s="16" t="s">
        <v>201</v>
      </c>
      <c r="D84" s="51" t="s">
        <v>795</v>
      </c>
      <c r="E84" s="100" t="s">
        <v>39</v>
      </c>
      <c r="F84" s="147">
        <v>13</v>
      </c>
      <c r="G84" s="5">
        <v>1826.62</v>
      </c>
      <c r="H84" s="117">
        <f t="shared" si="6"/>
        <v>2224.09</v>
      </c>
      <c r="I84" s="117">
        <f t="shared" si="8"/>
        <v>28913.17</v>
      </c>
      <c r="J84" s="10">
        <v>0.21759999999999999</v>
      </c>
      <c r="O84" s="12"/>
      <c r="P84" s="17"/>
    </row>
    <row r="85" spans="1:16">
      <c r="A85" s="11" t="s">
        <v>800</v>
      </c>
      <c r="B85" s="50">
        <v>407819</v>
      </c>
      <c r="C85" s="16" t="s">
        <v>201</v>
      </c>
      <c r="D85" s="51" t="s">
        <v>105</v>
      </c>
      <c r="E85" s="100" t="s">
        <v>106</v>
      </c>
      <c r="F85" s="147">
        <v>21700.27</v>
      </c>
      <c r="G85" s="5">
        <v>12.85</v>
      </c>
      <c r="H85" s="117">
        <f t="shared" ref="H85:H88" si="9">IFERROR(ROUND((1+J85)*G85,2),0)</f>
        <v>15.65</v>
      </c>
      <c r="I85" s="117">
        <f t="shared" ref="I85:I88" si="10">IFERROR(ROUND(H85*F85,2),0)</f>
        <v>339609.23</v>
      </c>
      <c r="J85" s="10">
        <v>0.21759999999999999</v>
      </c>
      <c r="O85" s="12"/>
      <c r="P85" s="17"/>
    </row>
    <row r="86" spans="1:16" ht="15" customHeight="1">
      <c r="A86" s="11" t="s">
        <v>801</v>
      </c>
      <c r="B86" s="50">
        <v>1107892</v>
      </c>
      <c r="C86" s="16" t="s">
        <v>201</v>
      </c>
      <c r="D86" s="51" t="s">
        <v>316</v>
      </c>
      <c r="E86" s="100" t="s">
        <v>17</v>
      </c>
      <c r="F86" s="147">
        <v>229.65</v>
      </c>
      <c r="G86" s="5">
        <v>421.27</v>
      </c>
      <c r="H86" s="117">
        <f t="shared" si="9"/>
        <v>512.94000000000005</v>
      </c>
      <c r="I86" s="117">
        <f t="shared" si="10"/>
        <v>117796.67</v>
      </c>
      <c r="J86" s="10">
        <v>0.21759999999999999</v>
      </c>
      <c r="O86" s="12"/>
      <c r="P86" s="17"/>
    </row>
    <row r="87" spans="1:16">
      <c r="A87" s="11" t="s">
        <v>802</v>
      </c>
      <c r="B87" s="50">
        <v>1106057</v>
      </c>
      <c r="C87" s="16" t="s">
        <v>201</v>
      </c>
      <c r="D87" s="51" t="s">
        <v>796</v>
      </c>
      <c r="E87" s="100" t="s">
        <v>17</v>
      </c>
      <c r="F87" s="147">
        <v>23.56</v>
      </c>
      <c r="G87" s="5">
        <v>409.26</v>
      </c>
      <c r="H87" s="117">
        <f t="shared" si="9"/>
        <v>498.31</v>
      </c>
      <c r="I87" s="117">
        <f t="shared" si="10"/>
        <v>11740.18</v>
      </c>
      <c r="J87" s="10">
        <v>0.21759999999999999</v>
      </c>
      <c r="O87" s="12"/>
      <c r="P87" s="17"/>
    </row>
    <row r="88" spans="1:16" ht="25.5">
      <c r="A88" s="11" t="s">
        <v>803</v>
      </c>
      <c r="B88" s="50">
        <v>3108005</v>
      </c>
      <c r="C88" s="16" t="s">
        <v>201</v>
      </c>
      <c r="D88" s="51" t="s">
        <v>797</v>
      </c>
      <c r="E88" s="100" t="s">
        <v>19</v>
      </c>
      <c r="F88" s="147">
        <v>2131.92</v>
      </c>
      <c r="G88" s="5">
        <v>88</v>
      </c>
      <c r="H88" s="117">
        <f t="shared" si="9"/>
        <v>107.15</v>
      </c>
      <c r="I88" s="117">
        <f t="shared" si="10"/>
        <v>228435.23</v>
      </c>
      <c r="J88" s="10">
        <v>0.21759999999999999</v>
      </c>
      <c r="O88" s="12"/>
      <c r="P88" s="17"/>
    </row>
    <row r="89" spans="1:16">
      <c r="A89" s="68"/>
      <c r="B89" s="69"/>
      <c r="C89" s="69"/>
      <c r="D89" s="72" t="s">
        <v>74</v>
      </c>
      <c r="E89" s="69"/>
      <c r="F89" s="145"/>
      <c r="G89" s="70"/>
      <c r="H89" s="71"/>
      <c r="I89" s="73">
        <f>SUBTOTAL(9,I37:I88)</f>
        <v>25342906.230000012</v>
      </c>
      <c r="J89" s="29"/>
      <c r="O89" s="12"/>
      <c r="P89" s="17"/>
    </row>
    <row r="90" spans="1:16">
      <c r="A90" s="59" t="s">
        <v>29</v>
      </c>
      <c r="B90" s="60"/>
      <c r="C90" s="60"/>
      <c r="D90" s="61" t="s">
        <v>5</v>
      </c>
      <c r="E90" s="16"/>
      <c r="F90" s="146"/>
      <c r="G90" s="28"/>
      <c r="H90" s="117"/>
      <c r="I90" s="117"/>
      <c r="J90" s="10"/>
      <c r="O90" s="12"/>
      <c r="P90" s="17"/>
    </row>
    <row r="91" spans="1:16">
      <c r="A91" s="59"/>
      <c r="B91" s="60"/>
      <c r="C91" s="60"/>
      <c r="D91" s="61"/>
      <c r="E91" s="16"/>
      <c r="F91" s="146"/>
      <c r="G91" s="28"/>
      <c r="H91" s="117"/>
      <c r="I91" s="117"/>
      <c r="J91" s="10"/>
      <c r="O91" s="12"/>
      <c r="P91" s="17"/>
    </row>
    <row r="92" spans="1:16">
      <c r="A92" s="59" t="s">
        <v>43</v>
      </c>
      <c r="B92" s="60"/>
      <c r="C92" s="60"/>
      <c r="D92" s="61" t="s">
        <v>906</v>
      </c>
      <c r="E92" s="16"/>
      <c r="F92" s="146"/>
      <c r="G92" s="28"/>
      <c r="H92" s="117"/>
      <c r="I92" s="152">
        <f>SUBTOTAL(9,I93:I107)</f>
        <v>67898662.580000013</v>
      </c>
      <c r="J92" s="10"/>
      <c r="O92" s="12"/>
      <c r="P92" s="17"/>
    </row>
    <row r="93" spans="1:16">
      <c r="A93" s="116" t="s">
        <v>714</v>
      </c>
      <c r="B93" s="7">
        <v>4011209</v>
      </c>
      <c r="C93" s="16" t="s">
        <v>201</v>
      </c>
      <c r="D93" s="118" t="s">
        <v>258</v>
      </c>
      <c r="E93" s="16" t="s">
        <v>19</v>
      </c>
      <c r="F93" s="146">
        <v>391940.8</v>
      </c>
      <c r="G93" s="28">
        <v>2.08</v>
      </c>
      <c r="H93" s="6">
        <f>IFERROR(ROUND((1+J93)*G93,2),0)</f>
        <v>2.5299999999999998</v>
      </c>
      <c r="I93" s="6">
        <f t="shared" ref="I93:I103" si="11">IFERROR(TRUNC(H93*F93,2),0)</f>
        <v>991610.22</v>
      </c>
      <c r="J93" s="10">
        <v>0.21759999999999999</v>
      </c>
      <c r="O93" s="12"/>
      <c r="P93" s="17"/>
    </row>
    <row r="94" spans="1:16">
      <c r="A94" s="116" t="s">
        <v>715</v>
      </c>
      <c r="B94" s="7">
        <v>4011214</v>
      </c>
      <c r="C94" s="16" t="s">
        <v>201</v>
      </c>
      <c r="D94" s="118" t="s">
        <v>143</v>
      </c>
      <c r="E94" s="16" t="s">
        <v>17</v>
      </c>
      <c r="F94" s="146">
        <v>39194.080000000002</v>
      </c>
      <c r="G94" s="28">
        <v>259.77</v>
      </c>
      <c r="H94" s="6">
        <f t="shared" ref="H94:H103" si="12">IFERROR(ROUND((1+J94)*G94,2),0)</f>
        <v>316.3</v>
      </c>
      <c r="I94" s="6">
        <f t="shared" si="11"/>
        <v>12397087.5</v>
      </c>
      <c r="J94" s="10">
        <v>0.21759999999999999</v>
      </c>
      <c r="O94" s="12"/>
      <c r="P94" s="17"/>
    </row>
    <row r="95" spans="1:16">
      <c r="A95" s="116" t="s">
        <v>716</v>
      </c>
      <c r="B95" s="7">
        <v>4011353</v>
      </c>
      <c r="C95" s="16" t="s">
        <v>201</v>
      </c>
      <c r="D95" s="118" t="s">
        <v>98</v>
      </c>
      <c r="E95" s="16" t="s">
        <v>19</v>
      </c>
      <c r="F95" s="146">
        <v>339312.8</v>
      </c>
      <c r="G95" s="28">
        <v>0.55000000000000004</v>
      </c>
      <c r="H95" s="6">
        <f t="shared" si="12"/>
        <v>0.67</v>
      </c>
      <c r="I95" s="6">
        <f t="shared" si="11"/>
        <v>227339.57</v>
      </c>
      <c r="J95" s="10">
        <v>0.21759999999999999</v>
      </c>
      <c r="O95" s="12"/>
      <c r="P95" s="17"/>
    </row>
    <row r="96" spans="1:16">
      <c r="A96" s="116" t="s">
        <v>717</v>
      </c>
      <c r="B96" s="7" t="s">
        <v>144</v>
      </c>
      <c r="C96" s="16" t="s">
        <v>201</v>
      </c>
      <c r="D96" s="118" t="s">
        <v>907</v>
      </c>
      <c r="E96" s="16" t="s">
        <v>17</v>
      </c>
      <c r="F96" s="146">
        <v>77372.179999999993</v>
      </c>
      <c r="G96" s="28">
        <v>561.58000000000004</v>
      </c>
      <c r="H96" s="6">
        <f t="shared" si="12"/>
        <v>683.78</v>
      </c>
      <c r="I96" s="6">
        <f t="shared" si="11"/>
        <v>52905549.240000002</v>
      </c>
      <c r="J96" s="10">
        <v>0.21759999999999999</v>
      </c>
      <c r="O96" s="12"/>
      <c r="P96" s="17"/>
    </row>
    <row r="97" spans="1:16" ht="15.75" thickBot="1">
      <c r="A97" s="116" t="s">
        <v>718</v>
      </c>
      <c r="B97" s="4">
        <v>4011459</v>
      </c>
      <c r="C97" s="16" t="s">
        <v>201</v>
      </c>
      <c r="D97" s="8" t="s">
        <v>468</v>
      </c>
      <c r="E97" s="16" t="s">
        <v>42</v>
      </c>
      <c r="F97" s="146">
        <v>349.44</v>
      </c>
      <c r="G97" s="28">
        <v>176.94</v>
      </c>
      <c r="H97" s="6">
        <f t="shared" si="12"/>
        <v>215.44</v>
      </c>
      <c r="I97" s="6">
        <f t="shared" si="11"/>
        <v>75283.350000000006</v>
      </c>
      <c r="J97" s="10">
        <v>0.21759999999999999</v>
      </c>
      <c r="O97" s="12"/>
      <c r="P97" s="17"/>
    </row>
    <row r="98" spans="1:16" s="48" customFormat="1" ht="15" customHeight="1">
      <c r="A98" s="1436"/>
      <c r="B98" s="1437"/>
      <c r="C98" s="1442" t="s">
        <v>377</v>
      </c>
      <c r="D98" s="1443"/>
      <c r="E98" s="1443"/>
      <c r="F98" s="1444"/>
      <c r="G98" s="1448" t="s">
        <v>62</v>
      </c>
      <c r="H98" s="1449"/>
      <c r="I98" s="1449"/>
      <c r="J98" s="1450"/>
      <c r="K98" s="34"/>
    </row>
    <row r="99" spans="1:16" s="48" customFormat="1" ht="15" customHeight="1">
      <c r="A99" s="1438"/>
      <c r="B99" s="1439"/>
      <c r="C99" s="1445"/>
      <c r="D99" s="1446"/>
      <c r="E99" s="1446"/>
      <c r="F99" s="1447"/>
      <c r="G99" s="1451"/>
      <c r="H99" s="1452"/>
      <c r="I99" s="1452"/>
      <c r="J99" s="1453"/>
      <c r="K99" s="34"/>
    </row>
    <row r="100" spans="1:16" s="48" customFormat="1" ht="15.75" customHeight="1" thickBot="1">
      <c r="A100" s="1440"/>
      <c r="B100" s="1441"/>
      <c r="C100" s="1454" t="s">
        <v>908</v>
      </c>
      <c r="D100" s="1455"/>
      <c r="E100" s="1455"/>
      <c r="F100" s="1456"/>
      <c r="G100" s="1457" t="s">
        <v>375</v>
      </c>
      <c r="H100" s="1458"/>
      <c r="I100" s="1459" t="s">
        <v>902</v>
      </c>
      <c r="J100" s="1460"/>
      <c r="K100" s="34"/>
    </row>
    <row r="101" spans="1:16">
      <c r="A101" s="116" t="s">
        <v>719</v>
      </c>
      <c r="B101" s="4" t="s">
        <v>214</v>
      </c>
      <c r="C101" s="16"/>
      <c r="D101" s="61" t="s">
        <v>259</v>
      </c>
      <c r="E101" s="4"/>
      <c r="F101" s="137"/>
      <c r="G101" s="137" t="s">
        <v>214</v>
      </c>
      <c r="H101" s="6"/>
      <c r="I101" s="6"/>
      <c r="J101" s="10"/>
    </row>
    <row r="102" spans="1:16">
      <c r="A102" s="116" t="s">
        <v>720</v>
      </c>
      <c r="B102" s="4" t="s">
        <v>197</v>
      </c>
      <c r="C102" s="16" t="s">
        <v>201</v>
      </c>
      <c r="D102" s="8" t="s">
        <v>204</v>
      </c>
      <c r="E102" s="4" t="s">
        <v>42</v>
      </c>
      <c r="F102" s="137">
        <v>1.31</v>
      </c>
      <c r="G102" s="137">
        <v>3224.54</v>
      </c>
      <c r="H102" s="6">
        <f t="shared" si="12"/>
        <v>3926.2</v>
      </c>
      <c r="I102" s="6">
        <f t="shared" si="11"/>
        <v>5143.32</v>
      </c>
      <c r="J102" s="10">
        <v>0.21759999999999999</v>
      </c>
    </row>
    <row r="103" spans="1:16">
      <c r="A103" s="116" t="s">
        <v>721</v>
      </c>
      <c r="B103" s="4" t="s">
        <v>257</v>
      </c>
      <c r="C103" s="16" t="s">
        <v>201</v>
      </c>
      <c r="D103" s="8" t="s">
        <v>260</v>
      </c>
      <c r="E103" s="4" t="s">
        <v>42</v>
      </c>
      <c r="F103" s="137">
        <v>1.31</v>
      </c>
      <c r="G103" s="137">
        <v>576.62</v>
      </c>
      <c r="H103" s="6">
        <f t="shared" si="12"/>
        <v>702.09</v>
      </c>
      <c r="I103" s="6">
        <f t="shared" si="11"/>
        <v>919.73</v>
      </c>
      <c r="J103" s="10">
        <v>0.21759999999999999</v>
      </c>
    </row>
    <row r="104" spans="1:16">
      <c r="A104" s="116" t="s">
        <v>722</v>
      </c>
      <c r="B104" s="4" t="s">
        <v>261</v>
      </c>
      <c r="C104" s="16" t="s">
        <v>201</v>
      </c>
      <c r="D104" s="8" t="s">
        <v>262</v>
      </c>
      <c r="E104" s="4" t="s">
        <v>42</v>
      </c>
      <c r="F104" s="137">
        <v>252.298</v>
      </c>
      <c r="G104" s="137">
        <v>3302.31</v>
      </c>
      <c r="H104" s="6">
        <f t="shared" ref="H104:H107" si="13">IFERROR(ROUND((1+J104)*G104,2),0)</f>
        <v>4020.89</v>
      </c>
      <c r="I104" s="6">
        <f t="shared" ref="I104:I107" si="14">IFERROR(TRUNC(H104*F104,2),0)</f>
        <v>1014462.5</v>
      </c>
      <c r="J104" s="10">
        <v>0.21759999999999999</v>
      </c>
    </row>
    <row r="105" spans="1:16">
      <c r="A105" s="116" t="s">
        <v>723</v>
      </c>
      <c r="B105" s="4" t="s">
        <v>202</v>
      </c>
      <c r="C105" s="16" t="s">
        <v>201</v>
      </c>
      <c r="D105" s="8" t="s">
        <v>263</v>
      </c>
      <c r="E105" s="4" t="s">
        <v>42</v>
      </c>
      <c r="F105" s="137">
        <v>252.298</v>
      </c>
      <c r="G105" s="137">
        <v>576.62</v>
      </c>
      <c r="H105" s="6">
        <f t="shared" si="13"/>
        <v>702.09</v>
      </c>
      <c r="I105" s="6">
        <f t="shared" si="14"/>
        <v>177135.9</v>
      </c>
      <c r="J105" s="10">
        <v>0.21759999999999999</v>
      </c>
    </row>
    <row r="106" spans="1:16">
      <c r="A106" s="116" t="s">
        <v>724</v>
      </c>
      <c r="B106" s="4" t="s">
        <v>464</v>
      </c>
      <c r="C106" s="16" t="s">
        <v>201</v>
      </c>
      <c r="D106" s="8" t="s">
        <v>465</v>
      </c>
      <c r="E106" s="4" t="s">
        <v>42</v>
      </c>
      <c r="F106" s="137">
        <v>16.649999999999999</v>
      </c>
      <c r="G106" s="137">
        <v>4553.6000000000004</v>
      </c>
      <c r="H106" s="6">
        <f t="shared" si="13"/>
        <v>5544.46</v>
      </c>
      <c r="I106" s="6">
        <f t="shared" si="14"/>
        <v>92315.25</v>
      </c>
      <c r="J106" s="10">
        <v>0.21759999999999999</v>
      </c>
    </row>
    <row r="107" spans="1:16">
      <c r="A107" s="116" t="s">
        <v>725</v>
      </c>
      <c r="B107" s="4" t="s">
        <v>466</v>
      </c>
      <c r="C107" s="16" t="s">
        <v>201</v>
      </c>
      <c r="D107" s="8" t="s">
        <v>467</v>
      </c>
      <c r="E107" s="4" t="s">
        <v>42</v>
      </c>
      <c r="F107" s="137">
        <v>16.649999999999999</v>
      </c>
      <c r="G107" s="137">
        <v>582.84</v>
      </c>
      <c r="H107" s="6">
        <f t="shared" si="13"/>
        <v>709.67</v>
      </c>
      <c r="I107" s="6">
        <f t="shared" si="14"/>
        <v>11816</v>
      </c>
      <c r="J107" s="10">
        <v>0.21759999999999999</v>
      </c>
    </row>
    <row r="108" spans="1:16">
      <c r="A108" s="136" t="s">
        <v>44</v>
      </c>
      <c r="B108" s="4"/>
      <c r="C108" s="4"/>
      <c r="D108" s="61" t="s">
        <v>804</v>
      </c>
      <c r="E108" s="4"/>
      <c r="F108" s="137"/>
      <c r="G108" s="137"/>
      <c r="H108" s="6"/>
      <c r="I108" s="152">
        <f>SUBTOTAL(9,I109:I119)</f>
        <v>52810632.369999997</v>
      </c>
      <c r="J108" s="10"/>
    </row>
    <row r="109" spans="1:16">
      <c r="A109" s="116" t="s">
        <v>726</v>
      </c>
      <c r="B109" s="7">
        <v>4915669</v>
      </c>
      <c r="C109" s="16" t="s">
        <v>201</v>
      </c>
      <c r="D109" s="118" t="s">
        <v>145</v>
      </c>
      <c r="E109" s="16" t="s">
        <v>17</v>
      </c>
      <c r="F109" s="137">
        <v>7517.83</v>
      </c>
      <c r="G109" s="137">
        <v>94.63</v>
      </c>
      <c r="H109" s="6">
        <f t="shared" ref="H109" si="15">IFERROR(ROUND((1+J109)*G109,2),0)</f>
        <v>115.22</v>
      </c>
      <c r="I109" s="6">
        <f t="shared" ref="I109" si="16">IFERROR(TRUNC(H109*F109,2),0)</f>
        <v>866204.37</v>
      </c>
      <c r="J109" s="10">
        <v>0.21759999999999999</v>
      </c>
    </row>
    <row r="110" spans="1:16">
      <c r="A110" s="116" t="s">
        <v>727</v>
      </c>
      <c r="B110" s="4">
        <v>4011212</v>
      </c>
      <c r="C110" s="16" t="s">
        <v>201</v>
      </c>
      <c r="D110" s="8" t="s">
        <v>87</v>
      </c>
      <c r="E110" s="4" t="s">
        <v>19</v>
      </c>
      <c r="F110" s="137">
        <v>67037.259999999995</v>
      </c>
      <c r="G110" s="137">
        <v>0.09</v>
      </c>
      <c r="H110" s="6">
        <f t="shared" ref="H110:H118" si="17">IFERROR(ROUND((1+J110)*G110,2),0)</f>
        <v>0.11</v>
      </c>
      <c r="I110" s="6">
        <f t="shared" ref="I110:I118" si="18">IFERROR(TRUNC(H110*F110,2),0)</f>
        <v>7374.09</v>
      </c>
      <c r="J110" s="10">
        <v>0.21759999999999999</v>
      </c>
    </row>
    <row r="111" spans="1:16">
      <c r="A111" s="116" t="s">
        <v>728</v>
      </c>
      <c r="B111" s="4">
        <v>4011353</v>
      </c>
      <c r="C111" s="16" t="s">
        <v>201</v>
      </c>
      <c r="D111" s="8" t="s">
        <v>98</v>
      </c>
      <c r="E111" s="4" t="s">
        <v>19</v>
      </c>
      <c r="F111" s="137">
        <v>67037.259999999995</v>
      </c>
      <c r="G111" s="137">
        <v>0.55000000000000004</v>
      </c>
      <c r="H111" s="6">
        <f t="shared" si="17"/>
        <v>0.67</v>
      </c>
      <c r="I111" s="6">
        <f t="shared" si="18"/>
        <v>44914.96</v>
      </c>
      <c r="J111" s="10">
        <v>0.21759999999999999</v>
      </c>
    </row>
    <row r="112" spans="1:16">
      <c r="A112" s="116" t="s">
        <v>729</v>
      </c>
      <c r="B112" s="7" t="s">
        <v>144</v>
      </c>
      <c r="C112" s="16" t="s">
        <v>201</v>
      </c>
      <c r="D112" s="118" t="s">
        <v>904</v>
      </c>
      <c r="E112" s="16" t="s">
        <v>17</v>
      </c>
      <c r="F112" s="146">
        <v>67242.78</v>
      </c>
      <c r="G112" s="28">
        <v>561.58000000000004</v>
      </c>
      <c r="H112" s="6">
        <f t="shared" si="17"/>
        <v>683.78</v>
      </c>
      <c r="I112" s="6">
        <f t="shared" si="18"/>
        <v>45979268.100000001</v>
      </c>
      <c r="J112" s="10">
        <v>0.21759999999999999</v>
      </c>
    </row>
    <row r="113" spans="1:16" ht="15" customHeight="1">
      <c r="A113" s="116" t="s">
        <v>730</v>
      </c>
      <c r="B113" s="4">
        <v>4011459</v>
      </c>
      <c r="C113" s="16" t="s">
        <v>201</v>
      </c>
      <c r="D113" s="8" t="s">
        <v>468</v>
      </c>
      <c r="E113" s="4" t="s">
        <v>42</v>
      </c>
      <c r="F113" s="137">
        <v>9119.5</v>
      </c>
      <c r="G113" s="137">
        <v>176.94</v>
      </c>
      <c r="H113" s="6">
        <f t="shared" si="17"/>
        <v>215.44</v>
      </c>
      <c r="I113" s="6">
        <f t="shared" si="18"/>
        <v>1964705.08</v>
      </c>
      <c r="J113" s="10">
        <v>0.21759999999999999</v>
      </c>
    </row>
    <row r="114" spans="1:16">
      <c r="A114" s="116" t="s">
        <v>731</v>
      </c>
      <c r="B114" s="4" t="s">
        <v>214</v>
      </c>
      <c r="C114" s="16"/>
      <c r="D114" s="61" t="s">
        <v>259</v>
      </c>
      <c r="E114" s="4"/>
      <c r="F114" s="137"/>
      <c r="G114" s="137"/>
      <c r="H114" s="6"/>
      <c r="I114" s="6"/>
      <c r="J114" s="10"/>
    </row>
    <row r="115" spans="1:16">
      <c r="A115" s="116" t="s">
        <v>805</v>
      </c>
      <c r="B115" s="4" t="s">
        <v>197</v>
      </c>
      <c r="C115" s="16" t="s">
        <v>201</v>
      </c>
      <c r="D115" s="8" t="s">
        <v>204</v>
      </c>
      <c r="E115" s="4" t="s">
        <v>42</v>
      </c>
      <c r="F115" s="137">
        <v>30.17</v>
      </c>
      <c r="G115" s="137">
        <v>3224.54</v>
      </c>
      <c r="H115" s="6">
        <f t="shared" ref="H115" si="19">IFERROR(ROUND((1+J115)*G115,2),0)</f>
        <v>3926.2</v>
      </c>
      <c r="I115" s="6">
        <f t="shared" ref="I115" si="20">IFERROR(TRUNC(H115*F115,2),0)</f>
        <v>118453.45</v>
      </c>
      <c r="J115" s="10">
        <v>0.21759999999999999</v>
      </c>
    </row>
    <row r="116" spans="1:16">
      <c r="A116" s="116" t="s">
        <v>806</v>
      </c>
      <c r="B116" s="4" t="s">
        <v>257</v>
      </c>
      <c r="C116" s="16" t="s">
        <v>201</v>
      </c>
      <c r="D116" s="8" t="s">
        <v>260</v>
      </c>
      <c r="E116" s="4" t="s">
        <v>42</v>
      </c>
      <c r="F116" s="137">
        <v>30.17</v>
      </c>
      <c r="G116" s="137">
        <v>576.62</v>
      </c>
      <c r="H116" s="6">
        <f t="shared" si="17"/>
        <v>702.09</v>
      </c>
      <c r="I116" s="6">
        <f t="shared" si="18"/>
        <v>21182.05</v>
      </c>
      <c r="J116" s="10">
        <v>0.21759999999999999</v>
      </c>
    </row>
    <row r="117" spans="1:16">
      <c r="A117" s="116" t="s">
        <v>807</v>
      </c>
      <c r="B117" s="4" t="s">
        <v>464</v>
      </c>
      <c r="C117" s="16" t="s">
        <v>201</v>
      </c>
      <c r="D117" s="8" t="s">
        <v>465</v>
      </c>
      <c r="E117" s="4" t="s">
        <v>42</v>
      </c>
      <c r="F117" s="137">
        <v>434.64</v>
      </c>
      <c r="G117" s="137">
        <v>4553.6000000000004</v>
      </c>
      <c r="H117" s="6">
        <f t="shared" si="17"/>
        <v>5544.46</v>
      </c>
      <c r="I117" s="6">
        <f t="shared" si="18"/>
        <v>2409844.09</v>
      </c>
      <c r="J117" s="10">
        <v>0.21759999999999999</v>
      </c>
    </row>
    <row r="118" spans="1:16">
      <c r="A118" s="116" t="s">
        <v>808</v>
      </c>
      <c r="B118" s="4" t="s">
        <v>466</v>
      </c>
      <c r="C118" s="16" t="s">
        <v>201</v>
      </c>
      <c r="D118" s="8" t="s">
        <v>467</v>
      </c>
      <c r="E118" s="4" t="s">
        <v>42</v>
      </c>
      <c r="F118" s="137">
        <v>434.64</v>
      </c>
      <c r="G118" s="137">
        <v>582.84</v>
      </c>
      <c r="H118" s="6">
        <f t="shared" si="17"/>
        <v>709.67</v>
      </c>
      <c r="I118" s="6">
        <f t="shared" si="18"/>
        <v>308450.96000000002</v>
      </c>
      <c r="J118" s="10">
        <v>0.21759999999999999</v>
      </c>
    </row>
    <row r="119" spans="1:16">
      <c r="A119" s="116" t="s">
        <v>732</v>
      </c>
      <c r="B119" s="4" t="s">
        <v>757</v>
      </c>
      <c r="C119" s="16" t="s">
        <v>201</v>
      </c>
      <c r="D119" s="8" t="s">
        <v>671</v>
      </c>
      <c r="E119" s="4" t="s">
        <v>42</v>
      </c>
      <c r="F119" s="137">
        <v>11276.74</v>
      </c>
      <c r="G119" s="137">
        <v>83.68</v>
      </c>
      <c r="H119" s="6">
        <f>IFERROR(ROUND((1+J119)*G119,2),0)</f>
        <v>96.68</v>
      </c>
      <c r="I119" s="6">
        <f>IFERROR(TRUNC(H119*F119,2),0)</f>
        <v>1090235.22</v>
      </c>
      <c r="J119" s="10">
        <v>0.15540000000000001</v>
      </c>
    </row>
    <row r="120" spans="1:16">
      <c r="A120" s="68"/>
      <c r="B120" s="69"/>
      <c r="C120" s="69"/>
      <c r="D120" s="72" t="s">
        <v>73</v>
      </c>
      <c r="E120" s="69"/>
      <c r="F120" s="145"/>
      <c r="G120" s="70"/>
      <c r="H120" s="71"/>
      <c r="I120" s="73">
        <f>SUBTOTAL(9,I90:I119)</f>
        <v>120709294.95000002</v>
      </c>
      <c r="J120" s="29"/>
      <c r="O120" s="12"/>
      <c r="P120" s="17"/>
    </row>
    <row r="121" spans="1:16" ht="15" customHeight="1">
      <c r="A121" s="59" t="s">
        <v>30</v>
      </c>
      <c r="B121" s="60"/>
      <c r="C121" s="60"/>
      <c r="D121" s="61" t="s">
        <v>101</v>
      </c>
      <c r="E121" s="60"/>
      <c r="F121" s="62"/>
      <c r="G121" s="62"/>
      <c r="H121" s="62"/>
      <c r="I121" s="62"/>
      <c r="J121" s="63"/>
    </row>
    <row r="122" spans="1:16" ht="15" customHeight="1">
      <c r="A122" s="59" t="s">
        <v>115</v>
      </c>
      <c r="B122" s="60"/>
      <c r="C122" s="60"/>
      <c r="D122" s="61" t="s">
        <v>307</v>
      </c>
      <c r="E122" s="60"/>
      <c r="F122" s="62"/>
      <c r="G122" s="62"/>
      <c r="H122" s="62"/>
      <c r="I122" s="152">
        <f>SUBTOTAL(9,I123:I179)</f>
        <v>7022883.7399999984</v>
      </c>
      <c r="J122" s="63"/>
    </row>
    <row r="123" spans="1:16" ht="18" customHeight="1">
      <c r="A123" s="11" t="s">
        <v>116</v>
      </c>
      <c r="B123" s="4"/>
      <c r="C123" s="4"/>
      <c r="D123" s="61" t="s">
        <v>382</v>
      </c>
      <c r="E123" s="4"/>
      <c r="F123" s="137"/>
      <c r="G123" s="137"/>
      <c r="H123" s="137"/>
      <c r="I123" s="152">
        <f>SUBTOTAL(9,I124:I149)</f>
        <v>3489281.3099999991</v>
      </c>
      <c r="J123" s="138"/>
    </row>
    <row r="124" spans="1:16" ht="15" customHeight="1">
      <c r="A124" s="11" t="s">
        <v>148</v>
      </c>
      <c r="B124" s="4"/>
      <c r="C124" s="16"/>
      <c r="D124" s="183" t="s">
        <v>308</v>
      </c>
      <c r="E124" s="4"/>
      <c r="F124" s="137"/>
      <c r="G124" s="137"/>
      <c r="H124" s="117"/>
      <c r="I124" s="117"/>
      <c r="J124" s="10"/>
    </row>
    <row r="125" spans="1:16" ht="15" customHeight="1">
      <c r="A125" s="11" t="s">
        <v>383</v>
      </c>
      <c r="B125" s="4">
        <v>4805751</v>
      </c>
      <c r="C125" s="16" t="s">
        <v>201</v>
      </c>
      <c r="D125" s="8" t="s">
        <v>301</v>
      </c>
      <c r="E125" s="4" t="s">
        <v>17</v>
      </c>
      <c r="F125" s="137">
        <v>754.4</v>
      </c>
      <c r="G125" s="137">
        <v>56.58</v>
      </c>
      <c r="H125" s="117">
        <f t="shared" ref="H125:H131" si="21">IFERROR(ROUND((1+J125)*G125,2),0)</f>
        <v>68.89</v>
      </c>
      <c r="I125" s="117">
        <f t="shared" ref="I125:I131" si="22">IFERROR(ROUND(H125*F125,2),0)</f>
        <v>51970.62</v>
      </c>
      <c r="J125" s="10">
        <v>0.21759999999999999</v>
      </c>
    </row>
    <row r="126" spans="1:16" ht="15" customHeight="1">
      <c r="A126" s="11" t="s">
        <v>384</v>
      </c>
      <c r="B126" s="4">
        <v>4815671</v>
      </c>
      <c r="C126" s="16" t="s">
        <v>201</v>
      </c>
      <c r="D126" s="8" t="s">
        <v>174</v>
      </c>
      <c r="E126" s="4" t="s">
        <v>17</v>
      </c>
      <c r="F126" s="137">
        <v>598</v>
      </c>
      <c r="G126" s="137">
        <v>18.47</v>
      </c>
      <c r="H126" s="117">
        <f t="shared" si="21"/>
        <v>22.49</v>
      </c>
      <c r="I126" s="117">
        <f t="shared" si="22"/>
        <v>13449.02</v>
      </c>
      <c r="J126" s="10">
        <v>0.21759999999999999</v>
      </c>
    </row>
    <row r="127" spans="1:16" ht="25.5">
      <c r="A127" s="11" t="s">
        <v>385</v>
      </c>
      <c r="B127" s="4">
        <v>3108015</v>
      </c>
      <c r="C127" s="16" t="s">
        <v>201</v>
      </c>
      <c r="D127" s="8" t="s">
        <v>314</v>
      </c>
      <c r="E127" s="4" t="s">
        <v>19</v>
      </c>
      <c r="F127" s="137">
        <v>1126.2159999999999</v>
      </c>
      <c r="G127" s="137">
        <v>179.8</v>
      </c>
      <c r="H127" s="117">
        <f t="shared" si="21"/>
        <v>218.92</v>
      </c>
      <c r="I127" s="117">
        <f t="shared" si="22"/>
        <v>246551.21</v>
      </c>
      <c r="J127" s="10">
        <v>0.21759999999999999</v>
      </c>
    </row>
    <row r="128" spans="1:16" ht="15" customHeight="1">
      <c r="A128" s="11" t="s">
        <v>386</v>
      </c>
      <c r="B128" s="4">
        <v>407819</v>
      </c>
      <c r="C128" s="16" t="s">
        <v>201</v>
      </c>
      <c r="D128" s="8" t="s">
        <v>105</v>
      </c>
      <c r="E128" s="4" t="s">
        <v>106</v>
      </c>
      <c r="F128" s="137">
        <v>28401.200000000001</v>
      </c>
      <c r="G128" s="137">
        <v>12.85</v>
      </c>
      <c r="H128" s="117">
        <f t="shared" si="21"/>
        <v>15.65</v>
      </c>
      <c r="I128" s="117">
        <f t="shared" si="22"/>
        <v>444478.78</v>
      </c>
      <c r="J128" s="10">
        <v>0.21759999999999999</v>
      </c>
    </row>
    <row r="129" spans="1:10" ht="15" customHeight="1">
      <c r="A129" s="11" t="s">
        <v>387</v>
      </c>
      <c r="B129" s="4">
        <v>2306065</v>
      </c>
      <c r="C129" s="16" t="s">
        <v>201</v>
      </c>
      <c r="D129" s="8" t="s">
        <v>315</v>
      </c>
      <c r="E129" s="4" t="s">
        <v>18</v>
      </c>
      <c r="F129" s="137">
        <v>896</v>
      </c>
      <c r="G129" s="137">
        <v>190.8</v>
      </c>
      <c r="H129" s="117">
        <f>IFERROR(TRUNC((1+J129)*G129,2),0)</f>
        <v>232.31</v>
      </c>
      <c r="I129" s="117">
        <f t="shared" si="22"/>
        <v>208149.76000000001</v>
      </c>
      <c r="J129" s="10">
        <v>0.21759999999999999</v>
      </c>
    </row>
    <row r="130" spans="1:10" ht="15" customHeight="1">
      <c r="A130" s="11" t="s">
        <v>388</v>
      </c>
      <c r="B130" s="4">
        <v>1107904</v>
      </c>
      <c r="C130" s="16" t="s">
        <v>201</v>
      </c>
      <c r="D130" s="8" t="s">
        <v>317</v>
      </c>
      <c r="E130" s="4" t="s">
        <v>17</v>
      </c>
      <c r="F130" s="137">
        <v>584.27499999999998</v>
      </c>
      <c r="G130" s="137">
        <v>495.06</v>
      </c>
      <c r="H130" s="117">
        <f t="shared" si="21"/>
        <v>602.79</v>
      </c>
      <c r="I130" s="117">
        <f t="shared" si="22"/>
        <v>352195.13</v>
      </c>
      <c r="J130" s="10">
        <v>0.21759999999999999</v>
      </c>
    </row>
    <row r="131" spans="1:10" ht="15" customHeight="1">
      <c r="A131" s="11" t="s">
        <v>389</v>
      </c>
      <c r="B131" s="4">
        <v>1107892</v>
      </c>
      <c r="C131" s="16" t="s">
        <v>201</v>
      </c>
      <c r="D131" s="8" t="s">
        <v>316</v>
      </c>
      <c r="E131" s="4" t="s">
        <v>17</v>
      </c>
      <c r="F131" s="137">
        <v>67.625</v>
      </c>
      <c r="G131" s="5">
        <v>421.27</v>
      </c>
      <c r="H131" s="117">
        <f t="shared" si="21"/>
        <v>512.94000000000005</v>
      </c>
      <c r="I131" s="117">
        <f t="shared" si="22"/>
        <v>34687.57</v>
      </c>
      <c r="J131" s="10">
        <v>0.21759999999999999</v>
      </c>
    </row>
    <row r="132" spans="1:10" ht="17.25" customHeight="1">
      <c r="A132" s="11" t="s">
        <v>149</v>
      </c>
      <c r="B132" s="4"/>
      <c r="C132" s="16"/>
      <c r="D132" s="183" t="s">
        <v>309</v>
      </c>
      <c r="E132" s="4"/>
      <c r="F132" s="137"/>
      <c r="G132" s="137"/>
      <c r="H132" s="117"/>
      <c r="I132" s="117"/>
      <c r="J132" s="10"/>
    </row>
    <row r="133" spans="1:10" ht="25.5">
      <c r="A133" s="11" t="s">
        <v>390</v>
      </c>
      <c r="B133" s="4">
        <v>3108015</v>
      </c>
      <c r="C133" s="16" t="s">
        <v>201</v>
      </c>
      <c r="D133" s="8" t="s">
        <v>314</v>
      </c>
      <c r="E133" s="4" t="s">
        <v>19</v>
      </c>
      <c r="F133" s="137">
        <v>1308.7470000000001</v>
      </c>
      <c r="G133" s="137">
        <v>179.8</v>
      </c>
      <c r="H133" s="117">
        <f t="shared" ref="H133:H135" si="23">IFERROR(ROUND((1+J133)*G133,2),0)</f>
        <v>218.92</v>
      </c>
      <c r="I133" s="117">
        <f t="shared" ref="I133:I135" si="24">IFERROR(ROUND(H133*F133,2),0)</f>
        <v>286510.89</v>
      </c>
      <c r="J133" s="10">
        <v>0.21759999999999999</v>
      </c>
    </row>
    <row r="134" spans="1:10" ht="14.65" customHeight="1">
      <c r="A134" s="11" t="s">
        <v>391</v>
      </c>
      <c r="B134" s="4">
        <v>407819</v>
      </c>
      <c r="C134" s="16" t="s">
        <v>201</v>
      </c>
      <c r="D134" s="8" t="s">
        <v>105</v>
      </c>
      <c r="E134" s="4" t="s">
        <v>106</v>
      </c>
      <c r="F134" s="137">
        <v>52130</v>
      </c>
      <c r="G134" s="137">
        <v>12.85</v>
      </c>
      <c r="H134" s="117">
        <f t="shared" si="23"/>
        <v>15.65</v>
      </c>
      <c r="I134" s="117">
        <f t="shared" si="24"/>
        <v>815834.5</v>
      </c>
      <c r="J134" s="10">
        <v>0.21759999999999999</v>
      </c>
    </row>
    <row r="135" spans="1:10" ht="14.65" customHeight="1">
      <c r="A135" s="11" t="s">
        <v>392</v>
      </c>
      <c r="B135" s="4">
        <v>1107904</v>
      </c>
      <c r="C135" s="16" t="s">
        <v>201</v>
      </c>
      <c r="D135" s="8" t="s">
        <v>317</v>
      </c>
      <c r="E135" s="4" t="s">
        <v>17</v>
      </c>
      <c r="F135" s="137">
        <v>521.98599999999999</v>
      </c>
      <c r="G135" s="137">
        <v>495.06</v>
      </c>
      <c r="H135" s="117">
        <f t="shared" si="23"/>
        <v>602.79</v>
      </c>
      <c r="I135" s="117">
        <f t="shared" si="24"/>
        <v>314647.94</v>
      </c>
      <c r="J135" s="10">
        <v>0.21759999999999999</v>
      </c>
    </row>
    <row r="136" spans="1:10" ht="14.65" customHeight="1">
      <c r="A136" s="11" t="s">
        <v>150</v>
      </c>
      <c r="B136" s="4"/>
      <c r="C136" s="16"/>
      <c r="D136" s="183" t="s">
        <v>310</v>
      </c>
      <c r="E136" s="4"/>
      <c r="F136" s="137"/>
      <c r="G136" s="137"/>
      <c r="H136" s="117"/>
      <c r="I136" s="117"/>
      <c r="J136" s="10"/>
    </row>
    <row r="137" spans="1:10" ht="14.65" customHeight="1">
      <c r="A137" s="11" t="s">
        <v>393</v>
      </c>
      <c r="B137" s="4">
        <v>4507957</v>
      </c>
      <c r="C137" s="16" t="s">
        <v>201</v>
      </c>
      <c r="D137" s="8" t="s">
        <v>399</v>
      </c>
      <c r="E137" s="4" t="s">
        <v>106</v>
      </c>
      <c r="F137" s="137">
        <v>11865</v>
      </c>
      <c r="G137" s="137">
        <v>11.39</v>
      </c>
      <c r="H137" s="117">
        <f t="shared" ref="H137:H142" si="25">IFERROR(ROUND((1+J137)*G137,2),0)</f>
        <v>13.87</v>
      </c>
      <c r="I137" s="117">
        <f t="shared" ref="I137:I142" si="26">IFERROR(ROUND(H137*F137,2),0)</f>
        <v>164567.54999999999</v>
      </c>
      <c r="J137" s="10">
        <v>0.21759999999999999</v>
      </c>
    </row>
    <row r="138" spans="1:10" ht="14.65" customHeight="1">
      <c r="A138" s="11" t="s">
        <v>394</v>
      </c>
      <c r="B138" s="4">
        <v>4507738</v>
      </c>
      <c r="C138" s="16" t="s">
        <v>201</v>
      </c>
      <c r="D138" s="8" t="s">
        <v>400</v>
      </c>
      <c r="E138" s="4" t="s">
        <v>39</v>
      </c>
      <c r="F138" s="137">
        <v>78</v>
      </c>
      <c r="G138" s="137">
        <v>1214.75</v>
      </c>
      <c r="H138" s="117">
        <f t="shared" si="25"/>
        <v>1479.08</v>
      </c>
      <c r="I138" s="117">
        <f t="shared" si="26"/>
        <v>115368.24</v>
      </c>
      <c r="J138" s="10">
        <v>0.21759999999999999</v>
      </c>
    </row>
    <row r="139" spans="1:10" ht="25.5">
      <c r="A139" s="11" t="s">
        <v>395</v>
      </c>
      <c r="B139" s="4">
        <v>4507839</v>
      </c>
      <c r="C139" s="16" t="s">
        <v>201</v>
      </c>
      <c r="D139" s="8" t="s">
        <v>401</v>
      </c>
      <c r="E139" s="4" t="s">
        <v>18</v>
      </c>
      <c r="F139" s="137">
        <v>975</v>
      </c>
      <c r="G139" s="137">
        <v>42.21</v>
      </c>
      <c r="H139" s="117">
        <f t="shared" si="25"/>
        <v>51.39</v>
      </c>
      <c r="I139" s="117">
        <f t="shared" si="26"/>
        <v>50105.25</v>
      </c>
      <c r="J139" s="10">
        <v>0.21759999999999999</v>
      </c>
    </row>
    <row r="140" spans="1:10" ht="14.65" customHeight="1">
      <c r="A140" s="11" t="s">
        <v>396</v>
      </c>
      <c r="B140" s="4">
        <v>3806421</v>
      </c>
      <c r="C140" s="16" t="s">
        <v>201</v>
      </c>
      <c r="D140" s="8" t="s">
        <v>326</v>
      </c>
      <c r="E140" s="4" t="s">
        <v>39</v>
      </c>
      <c r="F140" s="137">
        <v>10</v>
      </c>
      <c r="G140" s="137">
        <v>5384.28</v>
      </c>
      <c r="H140" s="117">
        <f t="shared" si="25"/>
        <v>6555.9</v>
      </c>
      <c r="I140" s="117">
        <f t="shared" si="26"/>
        <v>65559</v>
      </c>
      <c r="J140" s="10">
        <v>0.21759999999999999</v>
      </c>
    </row>
    <row r="141" spans="1:10" ht="14.65" customHeight="1">
      <c r="A141" s="11" t="s">
        <v>397</v>
      </c>
      <c r="B141" s="4">
        <v>3806426</v>
      </c>
      <c r="C141" s="16" t="s">
        <v>201</v>
      </c>
      <c r="D141" s="8" t="s">
        <v>402</v>
      </c>
      <c r="E141" s="4" t="s">
        <v>42</v>
      </c>
      <c r="F141" s="137">
        <v>54.84</v>
      </c>
      <c r="G141" s="137">
        <v>72.260000000000005</v>
      </c>
      <c r="H141" s="117">
        <f t="shared" si="25"/>
        <v>87.98</v>
      </c>
      <c r="I141" s="117">
        <f t="shared" si="26"/>
        <v>4824.82</v>
      </c>
      <c r="J141" s="10">
        <v>0.21759999999999999</v>
      </c>
    </row>
    <row r="142" spans="1:10" ht="14.65" customHeight="1">
      <c r="A142" s="11" t="s">
        <v>398</v>
      </c>
      <c r="B142" s="4">
        <v>3816196</v>
      </c>
      <c r="C142" s="16" t="s">
        <v>201</v>
      </c>
      <c r="D142" s="8" t="s">
        <v>403</v>
      </c>
      <c r="E142" s="4" t="s">
        <v>17</v>
      </c>
      <c r="F142" s="137">
        <v>4.3070000000000004</v>
      </c>
      <c r="G142" s="137">
        <v>1053.1300000000001</v>
      </c>
      <c r="H142" s="117">
        <f t="shared" si="25"/>
        <v>1282.29</v>
      </c>
      <c r="I142" s="117">
        <f t="shared" si="26"/>
        <v>5522.82</v>
      </c>
      <c r="J142" s="10">
        <v>0.21759999999999999</v>
      </c>
    </row>
    <row r="143" spans="1:10" ht="14.65" customHeight="1">
      <c r="A143" s="11" t="s">
        <v>809</v>
      </c>
      <c r="B143" s="4">
        <v>407818</v>
      </c>
      <c r="C143" s="16" t="s">
        <v>201</v>
      </c>
      <c r="D143" s="8" t="s">
        <v>810</v>
      </c>
      <c r="E143" s="4"/>
      <c r="F143" s="137">
        <v>792</v>
      </c>
      <c r="G143" s="137">
        <v>12.37</v>
      </c>
      <c r="H143" s="117">
        <f t="shared" ref="H143" si="27">IFERROR(ROUND((1+J143)*G143,2),0)</f>
        <v>15.06</v>
      </c>
      <c r="I143" s="117">
        <f t="shared" ref="I143" si="28">IFERROR(ROUND(H143*F143,2),0)</f>
        <v>11927.52</v>
      </c>
      <c r="J143" s="10">
        <v>0.21759999999999999</v>
      </c>
    </row>
    <row r="144" spans="1:10" ht="14.65" customHeight="1">
      <c r="A144" s="11" t="s">
        <v>151</v>
      </c>
      <c r="B144" s="4"/>
      <c r="C144" s="16"/>
      <c r="D144" s="183" t="s">
        <v>112</v>
      </c>
      <c r="E144" s="4"/>
      <c r="F144" s="137"/>
      <c r="G144" s="137"/>
      <c r="H144" s="117"/>
      <c r="I144" s="117"/>
      <c r="J144" s="10"/>
    </row>
    <row r="145" spans="1:11" ht="25.5">
      <c r="A145" s="11" t="s">
        <v>404</v>
      </c>
      <c r="B145" s="4">
        <v>2106235</v>
      </c>
      <c r="C145" s="16" t="s">
        <v>201</v>
      </c>
      <c r="D145" s="8" t="s">
        <v>331</v>
      </c>
      <c r="E145" s="4" t="s">
        <v>17</v>
      </c>
      <c r="F145" s="137">
        <v>6929</v>
      </c>
      <c r="G145" s="137">
        <v>3.45</v>
      </c>
      <c r="H145" s="117">
        <f t="shared" ref="H145:H149" si="29">IFERROR(ROUND((1+J145)*G145,2),0)</f>
        <v>4.2</v>
      </c>
      <c r="I145" s="117">
        <f t="shared" ref="I145:I149" si="30">IFERROR(ROUND(H145*F145,2),0)</f>
        <v>29101.8</v>
      </c>
      <c r="J145" s="10">
        <v>0.21759999999999999</v>
      </c>
    </row>
    <row r="146" spans="1:11" ht="20.25" customHeight="1">
      <c r="A146" s="11" t="s">
        <v>405</v>
      </c>
      <c r="B146" s="4">
        <v>3719529</v>
      </c>
      <c r="C146" s="16" t="s">
        <v>201</v>
      </c>
      <c r="D146" s="8" t="s">
        <v>332</v>
      </c>
      <c r="E146" s="4" t="s">
        <v>18</v>
      </c>
      <c r="F146" s="137">
        <v>130</v>
      </c>
      <c r="G146" s="137">
        <v>204.58</v>
      </c>
      <c r="H146" s="117">
        <f t="shared" si="29"/>
        <v>249.1</v>
      </c>
      <c r="I146" s="117">
        <f t="shared" si="30"/>
        <v>32383</v>
      </c>
      <c r="J146" s="10">
        <v>0.21759999999999999</v>
      </c>
    </row>
    <row r="147" spans="1:11" ht="20.25" customHeight="1">
      <c r="A147" s="11" t="s">
        <v>406</v>
      </c>
      <c r="B147" s="4">
        <v>2007971</v>
      </c>
      <c r="C147" s="16" t="s">
        <v>201</v>
      </c>
      <c r="D147" s="8" t="s">
        <v>333</v>
      </c>
      <c r="E147" s="4" t="s">
        <v>18</v>
      </c>
      <c r="F147" s="137">
        <v>16.425000000000001</v>
      </c>
      <c r="G147" s="137">
        <v>89.33</v>
      </c>
      <c r="H147" s="117">
        <f t="shared" si="29"/>
        <v>108.77</v>
      </c>
      <c r="I147" s="117">
        <f t="shared" si="30"/>
        <v>1786.55</v>
      </c>
      <c r="J147" s="10">
        <v>0.21759999999999999</v>
      </c>
    </row>
    <row r="148" spans="1:11" ht="20.25" customHeight="1">
      <c r="A148" s="11" t="s">
        <v>407</v>
      </c>
      <c r="B148" s="4">
        <v>307735</v>
      </c>
      <c r="C148" s="16" t="s">
        <v>201</v>
      </c>
      <c r="D148" s="8" t="s">
        <v>334</v>
      </c>
      <c r="E148" s="4" t="s">
        <v>18</v>
      </c>
      <c r="F148" s="137">
        <v>377</v>
      </c>
      <c r="G148" s="137">
        <v>420.01</v>
      </c>
      <c r="H148" s="117">
        <f t="shared" si="29"/>
        <v>511.4</v>
      </c>
      <c r="I148" s="117">
        <f t="shared" si="30"/>
        <v>192797.8</v>
      </c>
      <c r="J148" s="10">
        <v>0.21759999999999999</v>
      </c>
    </row>
    <row r="149" spans="1:11" ht="26.25" thickBot="1">
      <c r="A149" s="11" t="s">
        <v>408</v>
      </c>
      <c r="B149" s="4">
        <v>307731</v>
      </c>
      <c r="C149" s="16" t="s">
        <v>201</v>
      </c>
      <c r="D149" s="8" t="s">
        <v>336</v>
      </c>
      <c r="E149" s="4" t="s">
        <v>337</v>
      </c>
      <c r="F149" s="137">
        <v>256.2</v>
      </c>
      <c r="G149" s="137">
        <v>150.22</v>
      </c>
      <c r="H149" s="117">
        <f t="shared" si="29"/>
        <v>182.91</v>
      </c>
      <c r="I149" s="117">
        <f t="shared" si="30"/>
        <v>46861.54</v>
      </c>
      <c r="J149" s="10">
        <v>0.21759999999999999</v>
      </c>
    </row>
    <row r="150" spans="1:11" s="48" customFormat="1" ht="15" customHeight="1">
      <c r="A150" s="1436"/>
      <c r="B150" s="1437"/>
      <c r="C150" s="1442" t="s">
        <v>377</v>
      </c>
      <c r="D150" s="1443"/>
      <c r="E150" s="1443"/>
      <c r="F150" s="1444"/>
      <c r="G150" s="1448" t="s">
        <v>62</v>
      </c>
      <c r="H150" s="1449"/>
      <c r="I150" s="1449"/>
      <c r="J150" s="1450"/>
      <c r="K150" s="34"/>
    </row>
    <row r="151" spans="1:11" s="48" customFormat="1" ht="15" customHeight="1">
      <c r="A151" s="1438"/>
      <c r="B151" s="1439"/>
      <c r="C151" s="1445"/>
      <c r="D151" s="1446"/>
      <c r="E151" s="1446"/>
      <c r="F151" s="1447"/>
      <c r="G151" s="1451"/>
      <c r="H151" s="1452"/>
      <c r="I151" s="1452"/>
      <c r="J151" s="1453"/>
      <c r="K151" s="34"/>
    </row>
    <row r="152" spans="1:11" s="48" customFormat="1" ht="15.75" customHeight="1" thickBot="1">
      <c r="A152" s="1440"/>
      <c r="B152" s="1441"/>
      <c r="C152" s="1454" t="s">
        <v>908</v>
      </c>
      <c r="D152" s="1455"/>
      <c r="E152" s="1455"/>
      <c r="F152" s="1456"/>
      <c r="G152" s="1457" t="s">
        <v>375</v>
      </c>
      <c r="H152" s="1458"/>
      <c r="I152" s="1459" t="s">
        <v>472</v>
      </c>
      <c r="J152" s="1460"/>
      <c r="K152" s="34"/>
    </row>
    <row r="153" spans="1:11" ht="15" customHeight="1">
      <c r="A153" s="11" t="s">
        <v>117</v>
      </c>
      <c r="B153" s="4"/>
      <c r="C153" s="16"/>
      <c r="D153" s="61" t="s">
        <v>409</v>
      </c>
      <c r="E153" s="4"/>
      <c r="F153" s="137"/>
      <c r="G153" s="137"/>
      <c r="H153" s="117"/>
      <c r="I153" s="152">
        <f>SUBTOTAL(9,I154:I179)</f>
        <v>3533602.4299999988</v>
      </c>
      <c r="J153" s="10"/>
    </row>
    <row r="154" spans="1:11" ht="15" customHeight="1">
      <c r="A154" s="11" t="s">
        <v>152</v>
      </c>
      <c r="B154" s="4"/>
      <c r="C154" s="16"/>
      <c r="D154" s="183" t="s">
        <v>308</v>
      </c>
      <c r="E154" s="4"/>
      <c r="F154" s="137"/>
      <c r="G154" s="137"/>
      <c r="H154" s="117"/>
      <c r="I154" s="117"/>
      <c r="J154" s="10"/>
    </row>
    <row r="155" spans="1:11" ht="15" customHeight="1">
      <c r="A155" s="11" t="s">
        <v>410</v>
      </c>
      <c r="B155" s="4">
        <v>4805751</v>
      </c>
      <c r="C155" s="16" t="s">
        <v>201</v>
      </c>
      <c r="D155" s="8" t="s">
        <v>301</v>
      </c>
      <c r="E155" s="4" t="s">
        <v>17</v>
      </c>
      <c r="F155" s="137">
        <v>1352.4</v>
      </c>
      <c r="G155" s="137">
        <v>56.58</v>
      </c>
      <c r="H155" s="117">
        <f t="shared" ref="H155:H161" si="31">IFERROR(ROUND((1+J155)*G155,2),0)</f>
        <v>68.89</v>
      </c>
      <c r="I155" s="117">
        <f t="shared" ref="I155:I161" si="32">IFERROR(ROUND(H155*F155,2),0)</f>
        <v>93166.84</v>
      </c>
      <c r="J155" s="10">
        <v>0.21759999999999999</v>
      </c>
    </row>
    <row r="156" spans="1:11" ht="15" customHeight="1">
      <c r="A156" s="11" t="s">
        <v>411</v>
      </c>
      <c r="B156" s="4">
        <v>4815671</v>
      </c>
      <c r="C156" s="16" t="s">
        <v>201</v>
      </c>
      <c r="D156" s="8" t="s">
        <v>174</v>
      </c>
      <c r="E156" s="4" t="s">
        <v>17</v>
      </c>
      <c r="F156" s="137">
        <v>1345.5</v>
      </c>
      <c r="G156" s="137">
        <v>18.47</v>
      </c>
      <c r="H156" s="117">
        <f t="shared" si="31"/>
        <v>22.49</v>
      </c>
      <c r="I156" s="117">
        <f t="shared" si="32"/>
        <v>30260.3</v>
      </c>
      <c r="J156" s="10">
        <v>0.21759999999999999</v>
      </c>
    </row>
    <row r="157" spans="1:11" ht="25.5">
      <c r="A157" s="11" t="s">
        <v>412</v>
      </c>
      <c r="B157" s="4">
        <v>3108015</v>
      </c>
      <c r="C157" s="16" t="s">
        <v>201</v>
      </c>
      <c r="D157" s="8" t="s">
        <v>314</v>
      </c>
      <c r="E157" s="4" t="s">
        <v>19</v>
      </c>
      <c r="F157" s="137">
        <v>1086.056</v>
      </c>
      <c r="G157" s="137">
        <v>179.8</v>
      </c>
      <c r="H157" s="117">
        <f t="shared" si="31"/>
        <v>218.92</v>
      </c>
      <c r="I157" s="117">
        <f t="shared" si="32"/>
        <v>237759.38</v>
      </c>
      <c r="J157" s="10">
        <v>0.21759999999999999</v>
      </c>
    </row>
    <row r="158" spans="1:11" ht="15" customHeight="1">
      <c r="A158" s="11" t="s">
        <v>413</v>
      </c>
      <c r="B158" s="4">
        <v>407819</v>
      </c>
      <c r="C158" s="16" t="s">
        <v>201</v>
      </c>
      <c r="D158" s="8" t="s">
        <v>105</v>
      </c>
      <c r="E158" s="4" t="s">
        <v>106</v>
      </c>
      <c r="F158" s="137">
        <v>28401</v>
      </c>
      <c r="G158" s="137">
        <v>12.85</v>
      </c>
      <c r="H158" s="117">
        <f t="shared" si="31"/>
        <v>15.65</v>
      </c>
      <c r="I158" s="117">
        <f t="shared" si="32"/>
        <v>444475.65</v>
      </c>
      <c r="J158" s="10">
        <v>0.21759999999999999</v>
      </c>
    </row>
    <row r="159" spans="1:11" ht="15" customHeight="1">
      <c r="A159" s="11" t="s">
        <v>414</v>
      </c>
      <c r="B159" s="4">
        <v>2306065</v>
      </c>
      <c r="C159" s="16" t="s">
        <v>201</v>
      </c>
      <c r="D159" s="8" t="s">
        <v>315</v>
      </c>
      <c r="E159" s="4" t="s">
        <v>18</v>
      </c>
      <c r="F159" s="137">
        <v>896</v>
      </c>
      <c r="G159" s="137">
        <v>190.8</v>
      </c>
      <c r="H159" s="117">
        <f t="shared" si="31"/>
        <v>232.32</v>
      </c>
      <c r="I159" s="117">
        <f t="shared" si="32"/>
        <v>208158.72</v>
      </c>
      <c r="J159" s="10">
        <v>0.21759999999999999</v>
      </c>
    </row>
    <row r="160" spans="1:11" ht="18" customHeight="1">
      <c r="A160" s="11" t="s">
        <v>415</v>
      </c>
      <c r="B160" s="4">
        <v>1107904</v>
      </c>
      <c r="C160" s="16" t="s">
        <v>201</v>
      </c>
      <c r="D160" s="8" t="s">
        <v>317</v>
      </c>
      <c r="E160" s="4" t="s">
        <v>17</v>
      </c>
      <c r="F160" s="137">
        <v>570.17999999999995</v>
      </c>
      <c r="G160" s="137">
        <v>495.06</v>
      </c>
      <c r="H160" s="117">
        <f t="shared" si="31"/>
        <v>602.79</v>
      </c>
      <c r="I160" s="117">
        <f t="shared" si="32"/>
        <v>343698.8</v>
      </c>
      <c r="J160" s="10">
        <v>0.21759999999999999</v>
      </c>
    </row>
    <row r="161" spans="1:10" ht="18" customHeight="1">
      <c r="A161" s="11" t="s">
        <v>416</v>
      </c>
      <c r="B161" s="4">
        <v>1107892</v>
      </c>
      <c r="C161" s="16" t="s">
        <v>201</v>
      </c>
      <c r="D161" s="8" t="s">
        <v>316</v>
      </c>
      <c r="E161" s="4" t="s">
        <v>17</v>
      </c>
      <c r="F161" s="137">
        <v>67.625</v>
      </c>
      <c r="G161" s="5">
        <v>421.27</v>
      </c>
      <c r="H161" s="117">
        <f t="shared" si="31"/>
        <v>512.94000000000005</v>
      </c>
      <c r="I161" s="117">
        <f t="shared" si="32"/>
        <v>34687.57</v>
      </c>
      <c r="J161" s="10">
        <v>0.21759999999999999</v>
      </c>
    </row>
    <row r="162" spans="1:10" ht="15" customHeight="1">
      <c r="A162" s="11" t="s">
        <v>153</v>
      </c>
      <c r="B162" s="4"/>
      <c r="C162" s="16"/>
      <c r="D162" s="183" t="s">
        <v>309</v>
      </c>
      <c r="E162" s="4"/>
      <c r="F162" s="137"/>
      <c r="G162" s="137"/>
      <c r="H162" s="117"/>
      <c r="I162" s="117"/>
      <c r="J162" s="10"/>
    </row>
    <row r="163" spans="1:10" ht="25.5">
      <c r="A163" s="11" t="s">
        <v>417</v>
      </c>
      <c r="B163" s="4">
        <v>3108015</v>
      </c>
      <c r="C163" s="16" t="s">
        <v>201</v>
      </c>
      <c r="D163" s="8" t="s">
        <v>314</v>
      </c>
      <c r="E163" s="4" t="s">
        <v>19</v>
      </c>
      <c r="F163" s="137">
        <v>1308.7470000000001</v>
      </c>
      <c r="G163" s="137">
        <v>179.8</v>
      </c>
      <c r="H163" s="117">
        <f t="shared" ref="H163:H165" si="33">IFERROR(ROUND((1+J163)*G163,2),0)</f>
        <v>218.92</v>
      </c>
      <c r="I163" s="117">
        <f t="shared" ref="I163:I165" si="34">IFERROR(ROUND(H163*F163,2),0)</f>
        <v>286510.89</v>
      </c>
      <c r="J163" s="10">
        <v>0.21759999999999999</v>
      </c>
    </row>
    <row r="164" spans="1:10" ht="15" customHeight="1">
      <c r="A164" s="11" t="s">
        <v>418</v>
      </c>
      <c r="B164" s="4">
        <v>407819</v>
      </c>
      <c r="C164" s="16" t="s">
        <v>201</v>
      </c>
      <c r="D164" s="8" t="s">
        <v>105</v>
      </c>
      <c r="E164" s="4" t="s">
        <v>106</v>
      </c>
      <c r="F164" s="137">
        <v>52133</v>
      </c>
      <c r="G164" s="137">
        <v>12.85</v>
      </c>
      <c r="H164" s="117">
        <f t="shared" si="33"/>
        <v>15.65</v>
      </c>
      <c r="I164" s="117">
        <f t="shared" si="34"/>
        <v>815881.45</v>
      </c>
      <c r="J164" s="10">
        <v>0.21759999999999999</v>
      </c>
    </row>
    <row r="165" spans="1:10" ht="15" customHeight="1">
      <c r="A165" s="11" t="s">
        <v>419</v>
      </c>
      <c r="B165" s="4">
        <v>1107904</v>
      </c>
      <c r="C165" s="16" t="s">
        <v>201</v>
      </c>
      <c r="D165" s="8" t="s">
        <v>317</v>
      </c>
      <c r="E165" s="4" t="s">
        <v>17</v>
      </c>
      <c r="F165" s="137">
        <v>521.98599999999999</v>
      </c>
      <c r="G165" s="137">
        <v>495.06</v>
      </c>
      <c r="H165" s="117">
        <f t="shared" si="33"/>
        <v>602.79</v>
      </c>
      <c r="I165" s="117">
        <f t="shared" si="34"/>
        <v>314647.94</v>
      </c>
      <c r="J165" s="10">
        <v>0.21759999999999999</v>
      </c>
    </row>
    <row r="166" spans="1:10" ht="15" customHeight="1">
      <c r="A166" s="11" t="s">
        <v>154</v>
      </c>
      <c r="B166" s="4"/>
      <c r="C166" s="16"/>
      <c r="D166" s="183" t="s">
        <v>310</v>
      </c>
      <c r="E166" s="4"/>
      <c r="F166" s="137"/>
      <c r="G166" s="137"/>
      <c r="H166" s="117"/>
      <c r="I166" s="117"/>
      <c r="J166" s="10"/>
    </row>
    <row r="167" spans="1:10" ht="15" customHeight="1">
      <c r="A167" s="11" t="s">
        <v>420</v>
      </c>
      <c r="B167" s="4">
        <v>4507957</v>
      </c>
      <c r="C167" s="16" t="s">
        <v>201</v>
      </c>
      <c r="D167" s="8" t="s">
        <v>399</v>
      </c>
      <c r="E167" s="4" t="s">
        <v>106</v>
      </c>
      <c r="F167" s="137">
        <v>11865</v>
      </c>
      <c r="G167" s="137">
        <v>11.39</v>
      </c>
      <c r="H167" s="117">
        <f t="shared" ref="H167:H172" si="35">IFERROR(ROUND((1+J167)*G167,2),0)</f>
        <v>13.87</v>
      </c>
      <c r="I167" s="117">
        <f t="shared" ref="I167:I172" si="36">IFERROR(ROUND(H167*F167,2),0)</f>
        <v>164567.54999999999</v>
      </c>
      <c r="J167" s="10">
        <v>0.21759999999999999</v>
      </c>
    </row>
    <row r="168" spans="1:10" ht="15" customHeight="1">
      <c r="A168" s="11" t="s">
        <v>421</v>
      </c>
      <c r="B168" s="4">
        <v>4507738</v>
      </c>
      <c r="C168" s="16" t="s">
        <v>201</v>
      </c>
      <c r="D168" s="8" t="s">
        <v>400</v>
      </c>
      <c r="E168" s="4" t="s">
        <v>39</v>
      </c>
      <c r="F168" s="137">
        <v>78</v>
      </c>
      <c r="G168" s="137">
        <v>1214.75</v>
      </c>
      <c r="H168" s="117">
        <f t="shared" si="35"/>
        <v>1479.08</v>
      </c>
      <c r="I168" s="117">
        <f t="shared" si="36"/>
        <v>115368.24</v>
      </c>
      <c r="J168" s="10">
        <v>0.21759999999999999</v>
      </c>
    </row>
    <row r="169" spans="1:10" ht="25.5">
      <c r="A169" s="11" t="s">
        <v>422</v>
      </c>
      <c r="B169" s="4">
        <v>4507839</v>
      </c>
      <c r="C169" s="16" t="s">
        <v>201</v>
      </c>
      <c r="D169" s="8" t="s">
        <v>401</v>
      </c>
      <c r="E169" s="4" t="s">
        <v>18</v>
      </c>
      <c r="F169" s="137">
        <v>975</v>
      </c>
      <c r="G169" s="137">
        <v>42.21</v>
      </c>
      <c r="H169" s="117">
        <f t="shared" si="35"/>
        <v>51.39</v>
      </c>
      <c r="I169" s="117">
        <f t="shared" si="36"/>
        <v>50105.25</v>
      </c>
      <c r="J169" s="10">
        <v>0.21759999999999999</v>
      </c>
    </row>
    <row r="170" spans="1:10" ht="15" customHeight="1">
      <c r="A170" s="11" t="s">
        <v>423</v>
      </c>
      <c r="B170" s="4">
        <v>3806421</v>
      </c>
      <c r="C170" s="16" t="s">
        <v>201</v>
      </c>
      <c r="D170" s="8" t="s">
        <v>326</v>
      </c>
      <c r="E170" s="4" t="s">
        <v>39</v>
      </c>
      <c r="F170" s="137">
        <v>10</v>
      </c>
      <c r="G170" s="137">
        <v>5384.28</v>
      </c>
      <c r="H170" s="117">
        <f t="shared" si="35"/>
        <v>6555.9</v>
      </c>
      <c r="I170" s="117">
        <f t="shared" si="36"/>
        <v>65559</v>
      </c>
      <c r="J170" s="10">
        <v>0.21759999999999999</v>
      </c>
    </row>
    <row r="171" spans="1:10" ht="15" customHeight="1">
      <c r="A171" s="11" t="s">
        <v>424</v>
      </c>
      <c r="B171" s="4">
        <v>3806426</v>
      </c>
      <c r="C171" s="16" t="s">
        <v>201</v>
      </c>
      <c r="D171" s="8" t="s">
        <v>402</v>
      </c>
      <c r="E171" s="4" t="s">
        <v>42</v>
      </c>
      <c r="F171" s="137">
        <v>54.84</v>
      </c>
      <c r="G171" s="137">
        <v>72.260000000000005</v>
      </c>
      <c r="H171" s="117">
        <f t="shared" si="35"/>
        <v>87.98</v>
      </c>
      <c r="I171" s="117">
        <f t="shared" si="36"/>
        <v>4824.82</v>
      </c>
      <c r="J171" s="10">
        <v>0.21759999999999999</v>
      </c>
    </row>
    <row r="172" spans="1:10" ht="15" customHeight="1">
      <c r="A172" s="11" t="s">
        <v>425</v>
      </c>
      <c r="B172" s="4">
        <v>3816196</v>
      </c>
      <c r="C172" s="16" t="s">
        <v>201</v>
      </c>
      <c r="D172" s="8" t="s">
        <v>403</v>
      </c>
      <c r="E172" s="4" t="s">
        <v>17</v>
      </c>
      <c r="F172" s="137">
        <v>4.3070000000000004</v>
      </c>
      <c r="G172" s="137">
        <v>1053.1300000000001</v>
      </c>
      <c r="H172" s="117">
        <f t="shared" si="35"/>
        <v>1282.29</v>
      </c>
      <c r="I172" s="117">
        <f t="shared" si="36"/>
        <v>5522.82</v>
      </c>
      <c r="J172" s="10">
        <v>0.21759999999999999</v>
      </c>
    </row>
    <row r="173" spans="1:10" ht="15" customHeight="1">
      <c r="A173" s="11" t="s">
        <v>811</v>
      </c>
      <c r="B173" s="4">
        <v>407818</v>
      </c>
      <c r="C173" s="16" t="s">
        <v>201</v>
      </c>
      <c r="D173" s="8" t="s">
        <v>810</v>
      </c>
      <c r="E173" s="4" t="s">
        <v>106</v>
      </c>
      <c r="F173" s="137">
        <v>792</v>
      </c>
      <c r="G173" s="137">
        <v>12.37</v>
      </c>
      <c r="H173" s="117">
        <f t="shared" ref="H173" si="37">IFERROR(ROUND((1+J173)*G173,2),0)</f>
        <v>15.06</v>
      </c>
      <c r="I173" s="117">
        <f t="shared" ref="I173" si="38">IFERROR(ROUND(H173*F173,2),0)</f>
        <v>11927.52</v>
      </c>
      <c r="J173" s="10">
        <v>0.21759999999999999</v>
      </c>
    </row>
    <row r="174" spans="1:10" ht="15" customHeight="1">
      <c r="A174" s="11" t="s">
        <v>155</v>
      </c>
      <c r="B174" s="4"/>
      <c r="C174" s="16"/>
      <c r="D174" s="183" t="s">
        <v>112</v>
      </c>
      <c r="E174" s="4"/>
      <c r="F174" s="137"/>
      <c r="G174" s="137"/>
      <c r="H174" s="117"/>
      <c r="I174" s="117"/>
      <c r="J174" s="10"/>
    </row>
    <row r="175" spans="1:10" ht="25.5">
      <c r="A175" s="11" t="s">
        <v>426</v>
      </c>
      <c r="B175" s="4">
        <v>2106235</v>
      </c>
      <c r="C175" s="16" t="s">
        <v>201</v>
      </c>
      <c r="D175" s="8" t="s">
        <v>331</v>
      </c>
      <c r="E175" s="4" t="s">
        <v>17</v>
      </c>
      <c r="F175" s="137">
        <v>7774</v>
      </c>
      <c r="G175" s="137">
        <v>3.45</v>
      </c>
      <c r="H175" s="117">
        <f t="shared" ref="H175:H179" si="39">IFERROR(ROUND((1+J175)*G175,2),0)</f>
        <v>4.2</v>
      </c>
      <c r="I175" s="117">
        <f t="shared" ref="I175:I179" si="40">IFERROR(ROUND(H175*F175,2),0)</f>
        <v>32650.799999999999</v>
      </c>
      <c r="J175" s="10">
        <v>0.21759999999999999</v>
      </c>
    </row>
    <row r="176" spans="1:10" ht="15" customHeight="1">
      <c r="A176" s="11" t="s">
        <v>427</v>
      </c>
      <c r="B176" s="4">
        <v>3719529</v>
      </c>
      <c r="C176" s="16" t="s">
        <v>201</v>
      </c>
      <c r="D176" s="8" t="s">
        <v>332</v>
      </c>
      <c r="E176" s="4" t="s">
        <v>18</v>
      </c>
      <c r="F176" s="137">
        <v>130</v>
      </c>
      <c r="G176" s="137">
        <v>204.58</v>
      </c>
      <c r="H176" s="117">
        <f t="shared" si="39"/>
        <v>249.1</v>
      </c>
      <c r="I176" s="117">
        <f t="shared" si="40"/>
        <v>32383</v>
      </c>
      <c r="J176" s="10">
        <v>0.21759999999999999</v>
      </c>
    </row>
    <row r="177" spans="1:10" ht="15" customHeight="1">
      <c r="A177" s="11" t="s">
        <v>428</v>
      </c>
      <c r="B177" s="4">
        <v>2007971</v>
      </c>
      <c r="C177" s="16" t="s">
        <v>201</v>
      </c>
      <c r="D177" s="8" t="s">
        <v>333</v>
      </c>
      <c r="E177" s="4" t="s">
        <v>18</v>
      </c>
      <c r="F177" s="137">
        <v>16.425000000000001</v>
      </c>
      <c r="G177" s="137">
        <v>89.33</v>
      </c>
      <c r="H177" s="117">
        <f t="shared" si="39"/>
        <v>108.77</v>
      </c>
      <c r="I177" s="117">
        <f t="shared" si="40"/>
        <v>1786.55</v>
      </c>
      <c r="J177" s="10">
        <v>0.21759999999999999</v>
      </c>
    </row>
    <row r="178" spans="1:10" ht="15" customHeight="1">
      <c r="A178" s="11" t="s">
        <v>429</v>
      </c>
      <c r="B178" s="4">
        <v>307735</v>
      </c>
      <c r="C178" s="16" t="s">
        <v>201</v>
      </c>
      <c r="D178" s="8" t="s">
        <v>334</v>
      </c>
      <c r="E178" s="4" t="s">
        <v>18</v>
      </c>
      <c r="F178" s="137">
        <v>377</v>
      </c>
      <c r="G178" s="137">
        <v>420.01</v>
      </c>
      <c r="H178" s="117">
        <f t="shared" si="39"/>
        <v>511.4</v>
      </c>
      <c r="I178" s="117">
        <f t="shared" si="40"/>
        <v>192797.8</v>
      </c>
      <c r="J178" s="10">
        <v>0.21759999999999999</v>
      </c>
    </row>
    <row r="179" spans="1:10" ht="25.5">
      <c r="A179" s="11" t="s">
        <v>430</v>
      </c>
      <c r="B179" s="4">
        <v>307731</v>
      </c>
      <c r="C179" s="16" t="s">
        <v>201</v>
      </c>
      <c r="D179" s="8" t="s">
        <v>336</v>
      </c>
      <c r="E179" s="4" t="s">
        <v>337</v>
      </c>
      <c r="F179" s="137">
        <v>256.2</v>
      </c>
      <c r="G179" s="137">
        <v>150.22</v>
      </c>
      <c r="H179" s="117">
        <f t="shared" si="39"/>
        <v>182.91</v>
      </c>
      <c r="I179" s="117">
        <f t="shared" si="40"/>
        <v>46861.54</v>
      </c>
      <c r="J179" s="10">
        <v>0.21759999999999999</v>
      </c>
    </row>
    <row r="180" spans="1:10" ht="15" customHeight="1">
      <c r="A180" s="59" t="s">
        <v>118</v>
      </c>
      <c r="B180" s="4"/>
      <c r="C180" s="16"/>
      <c r="D180" s="61" t="s">
        <v>311</v>
      </c>
      <c r="E180" s="4"/>
      <c r="F180" s="137"/>
      <c r="G180" s="137"/>
      <c r="H180" s="117"/>
      <c r="I180" s="152">
        <f>SUBTOTAL(9,I181:I236)</f>
        <v>4909888.6999999983</v>
      </c>
      <c r="J180" s="10"/>
    </row>
    <row r="181" spans="1:10" ht="15" customHeight="1">
      <c r="A181" s="11" t="s">
        <v>119</v>
      </c>
      <c r="B181" s="4"/>
      <c r="C181" s="16"/>
      <c r="D181" s="61" t="s">
        <v>312</v>
      </c>
      <c r="E181" s="4"/>
      <c r="F181" s="137"/>
      <c r="G181" s="137"/>
      <c r="H181" s="117"/>
      <c r="I181" s="152">
        <f>SUBTOTAL(9,I182:I207)</f>
        <v>1877094.8700000003</v>
      </c>
      <c r="J181" s="10"/>
    </row>
    <row r="182" spans="1:10">
      <c r="A182" s="11" t="s">
        <v>156</v>
      </c>
      <c r="B182" s="4"/>
      <c r="C182" s="16"/>
      <c r="D182" s="183" t="s">
        <v>308</v>
      </c>
      <c r="E182" s="4"/>
      <c r="F182" s="137"/>
      <c r="G182" s="137"/>
      <c r="H182" s="117"/>
      <c r="I182" s="117"/>
      <c r="J182" s="10"/>
    </row>
    <row r="183" spans="1:10">
      <c r="A183" s="11" t="s">
        <v>318</v>
      </c>
      <c r="B183" s="4">
        <v>4805751</v>
      </c>
      <c r="C183" s="16" t="s">
        <v>201</v>
      </c>
      <c r="D183" s="8" t="s">
        <v>301</v>
      </c>
      <c r="E183" s="4" t="s">
        <v>17</v>
      </c>
      <c r="F183" s="137">
        <v>78.72</v>
      </c>
      <c r="G183" s="137">
        <v>56.58</v>
      </c>
      <c r="H183" s="117">
        <f t="shared" ref="H183:H184" si="41">IFERROR(ROUND((1+J183)*G183,2),0)</f>
        <v>68.89</v>
      </c>
      <c r="I183" s="117">
        <f t="shared" ref="I183:I184" si="42">IFERROR(ROUND(H183*F183,2),0)</f>
        <v>5423.02</v>
      </c>
      <c r="J183" s="10">
        <v>0.21759999999999999</v>
      </c>
    </row>
    <row r="184" spans="1:10" ht="15" customHeight="1">
      <c r="A184" s="11" t="s">
        <v>319</v>
      </c>
      <c r="B184" s="4">
        <v>4815671</v>
      </c>
      <c r="C184" s="16" t="s">
        <v>201</v>
      </c>
      <c r="D184" s="8" t="s">
        <v>174</v>
      </c>
      <c r="E184" s="4" t="s">
        <v>17</v>
      </c>
      <c r="F184" s="137">
        <v>77.599999999999994</v>
      </c>
      <c r="G184" s="137">
        <v>18.47</v>
      </c>
      <c r="H184" s="117">
        <f t="shared" si="41"/>
        <v>22.49</v>
      </c>
      <c r="I184" s="117">
        <f t="shared" si="42"/>
        <v>1745.22</v>
      </c>
      <c r="J184" s="10">
        <v>0.21759999999999999</v>
      </c>
    </row>
    <row r="185" spans="1:10" ht="25.5">
      <c r="A185" s="11" t="s">
        <v>320</v>
      </c>
      <c r="B185" s="4">
        <v>1506055</v>
      </c>
      <c r="C185" s="16" t="s">
        <v>201</v>
      </c>
      <c r="D185" s="8" t="s">
        <v>313</v>
      </c>
      <c r="E185" s="4" t="s">
        <v>17</v>
      </c>
      <c r="F185" s="137">
        <v>1825.4</v>
      </c>
      <c r="G185" s="137">
        <v>385.87</v>
      </c>
      <c r="H185" s="117">
        <f t="shared" ref="H185" si="43">IFERROR(ROUND((1+J185)*G185,2),0)</f>
        <v>469.84</v>
      </c>
      <c r="I185" s="117">
        <f t="shared" ref="I185" si="44">IFERROR(ROUND(H185*F185,2),0)</f>
        <v>857645.94</v>
      </c>
      <c r="J185" s="10">
        <v>0.21759999999999999</v>
      </c>
    </row>
    <row r="186" spans="1:10" ht="25.5">
      <c r="A186" s="11" t="s">
        <v>321</v>
      </c>
      <c r="B186" s="4">
        <v>3108015</v>
      </c>
      <c r="C186" s="16" t="s">
        <v>201</v>
      </c>
      <c r="D186" s="8" t="s">
        <v>314</v>
      </c>
      <c r="E186" s="4" t="s">
        <v>19</v>
      </c>
      <c r="F186" s="137">
        <v>185.32</v>
      </c>
      <c r="G186" s="137">
        <v>179.8</v>
      </c>
      <c r="H186" s="117">
        <f t="shared" ref="H186:H188" si="45">IFERROR(ROUND((1+J186)*G186,2),0)</f>
        <v>218.92</v>
      </c>
      <c r="I186" s="117">
        <f t="shared" ref="I186:I188" si="46">IFERROR(ROUND(H186*F186,2),0)</f>
        <v>40570.25</v>
      </c>
      <c r="J186" s="10">
        <v>0.21759999999999999</v>
      </c>
    </row>
    <row r="187" spans="1:10">
      <c r="A187" s="11" t="s">
        <v>322</v>
      </c>
      <c r="B187" s="4">
        <v>2306065</v>
      </c>
      <c r="C187" s="16" t="s">
        <v>201</v>
      </c>
      <c r="D187" s="8" t="s">
        <v>315</v>
      </c>
      <c r="E187" s="4" t="s">
        <v>18</v>
      </c>
      <c r="F187" s="137">
        <v>256</v>
      </c>
      <c r="G187" s="137">
        <v>190.8</v>
      </c>
      <c r="H187" s="117">
        <f t="shared" si="45"/>
        <v>232.32</v>
      </c>
      <c r="I187" s="117">
        <f t="shared" si="46"/>
        <v>59473.919999999998</v>
      </c>
      <c r="J187" s="10">
        <v>0.21759999999999999</v>
      </c>
    </row>
    <row r="188" spans="1:10" ht="25.5">
      <c r="A188" s="11" t="s">
        <v>323</v>
      </c>
      <c r="B188" s="4">
        <v>1107892</v>
      </c>
      <c r="C188" s="16" t="s">
        <v>201</v>
      </c>
      <c r="D188" s="8" t="s">
        <v>316</v>
      </c>
      <c r="E188" s="4" t="s">
        <v>17</v>
      </c>
      <c r="F188" s="137">
        <v>19.32</v>
      </c>
      <c r="G188" s="5">
        <v>421.27</v>
      </c>
      <c r="H188" s="117">
        <f t="shared" si="45"/>
        <v>512.94000000000005</v>
      </c>
      <c r="I188" s="117">
        <f t="shared" si="46"/>
        <v>9910</v>
      </c>
      <c r="J188" s="10">
        <v>0.21759999999999999</v>
      </c>
    </row>
    <row r="189" spans="1:10" ht="25.5">
      <c r="A189" s="11" t="s">
        <v>324</v>
      </c>
      <c r="B189" s="4">
        <v>1107904</v>
      </c>
      <c r="C189" s="16" t="s">
        <v>201</v>
      </c>
      <c r="D189" s="8" t="s">
        <v>317</v>
      </c>
      <c r="E189" s="4" t="s">
        <v>17</v>
      </c>
      <c r="F189" s="137">
        <v>99.18</v>
      </c>
      <c r="G189" s="137">
        <v>495.06</v>
      </c>
      <c r="H189" s="117">
        <f t="shared" ref="H189:H190" si="47">IFERROR(ROUND((1+J189)*G189,2),0)</f>
        <v>602.79</v>
      </c>
      <c r="I189" s="117">
        <f t="shared" ref="I189:I190" si="48">IFERROR(ROUND(H189*F189,2),0)</f>
        <v>59784.71</v>
      </c>
      <c r="J189" s="10">
        <v>0.21759999999999999</v>
      </c>
    </row>
    <row r="190" spans="1:10">
      <c r="A190" s="11" t="s">
        <v>325</v>
      </c>
      <c r="B190" s="148">
        <v>407819</v>
      </c>
      <c r="C190" s="16" t="s">
        <v>201</v>
      </c>
      <c r="D190" s="8" t="s">
        <v>105</v>
      </c>
      <c r="E190" s="4" t="s">
        <v>106</v>
      </c>
      <c r="F190" s="137">
        <v>25596</v>
      </c>
      <c r="G190" s="137">
        <v>12.85</v>
      </c>
      <c r="H190" s="117">
        <f t="shared" si="47"/>
        <v>15.65</v>
      </c>
      <c r="I190" s="117">
        <f t="shared" si="48"/>
        <v>400577.4</v>
      </c>
      <c r="J190" s="10">
        <v>0.21759999999999999</v>
      </c>
    </row>
    <row r="191" spans="1:10">
      <c r="A191" s="11" t="s">
        <v>157</v>
      </c>
      <c r="B191" s="4"/>
      <c r="C191" s="4"/>
      <c r="D191" s="183" t="s">
        <v>309</v>
      </c>
      <c r="E191" s="4"/>
      <c r="F191" s="81"/>
      <c r="G191" s="137"/>
      <c r="H191" s="117"/>
      <c r="I191" s="117"/>
      <c r="J191" s="10"/>
    </row>
    <row r="192" spans="1:10" ht="25.5">
      <c r="A192" s="11" t="s">
        <v>327</v>
      </c>
      <c r="B192" s="4">
        <v>3108015</v>
      </c>
      <c r="C192" s="16" t="s">
        <v>201</v>
      </c>
      <c r="D192" s="8" t="s">
        <v>314</v>
      </c>
      <c r="E192" s="4" t="s">
        <v>19</v>
      </c>
      <c r="F192" s="137">
        <v>253.8</v>
      </c>
      <c r="G192" s="137">
        <v>179.8</v>
      </c>
      <c r="H192" s="117">
        <f t="shared" ref="H192:H202" si="49">IFERROR(ROUND((1+J192)*G192,2),0)</f>
        <v>218.92</v>
      </c>
      <c r="I192" s="117">
        <f t="shared" ref="I192:I202" si="50">IFERROR(ROUND(H192*F192,2),0)</f>
        <v>55561.9</v>
      </c>
      <c r="J192" s="10">
        <v>0.21759999999999999</v>
      </c>
    </row>
    <row r="193" spans="1:11" ht="17.25" customHeight="1">
      <c r="A193" s="11" t="s">
        <v>328</v>
      </c>
      <c r="B193" s="4">
        <v>407819</v>
      </c>
      <c r="C193" s="16" t="s">
        <v>201</v>
      </c>
      <c r="D193" s="8" t="s">
        <v>105</v>
      </c>
      <c r="E193" s="4" t="s">
        <v>106</v>
      </c>
      <c r="F193" s="137">
        <v>10849</v>
      </c>
      <c r="G193" s="137">
        <v>12.85</v>
      </c>
      <c r="H193" s="117">
        <f t="shared" si="49"/>
        <v>15.65</v>
      </c>
      <c r="I193" s="117">
        <f t="shared" si="50"/>
        <v>169786.85</v>
      </c>
      <c r="J193" s="10">
        <v>0.21759999999999999</v>
      </c>
    </row>
    <row r="194" spans="1:11" ht="17.25" customHeight="1">
      <c r="A194" s="11" t="s">
        <v>329</v>
      </c>
      <c r="B194" s="4">
        <v>1107904</v>
      </c>
      <c r="C194" s="16" t="s">
        <v>201</v>
      </c>
      <c r="D194" s="8" t="s">
        <v>317</v>
      </c>
      <c r="E194" s="4" t="s">
        <v>17</v>
      </c>
      <c r="F194" s="137">
        <v>103.79</v>
      </c>
      <c r="G194" s="137">
        <v>495.06</v>
      </c>
      <c r="H194" s="117">
        <f t="shared" si="49"/>
        <v>602.79</v>
      </c>
      <c r="I194" s="117">
        <f t="shared" si="50"/>
        <v>62563.57</v>
      </c>
      <c r="J194" s="10">
        <v>0.21759999999999999</v>
      </c>
    </row>
    <row r="195" spans="1:11" ht="17.25" customHeight="1">
      <c r="A195" s="11" t="s">
        <v>330</v>
      </c>
      <c r="B195" s="4">
        <v>3806421</v>
      </c>
      <c r="C195" s="16" t="s">
        <v>201</v>
      </c>
      <c r="D195" s="8" t="s">
        <v>326</v>
      </c>
      <c r="E195" s="4" t="s">
        <v>39</v>
      </c>
      <c r="F195" s="137">
        <v>4</v>
      </c>
      <c r="G195" s="137">
        <v>5384.28</v>
      </c>
      <c r="H195" s="117">
        <f t="shared" si="49"/>
        <v>6555.9</v>
      </c>
      <c r="I195" s="117">
        <f t="shared" si="50"/>
        <v>26223.599999999999</v>
      </c>
      <c r="J195" s="10">
        <v>0.21759999999999999</v>
      </c>
    </row>
    <row r="196" spans="1:11" ht="17.25" customHeight="1">
      <c r="A196" s="11" t="s">
        <v>158</v>
      </c>
      <c r="B196" s="4"/>
      <c r="C196" s="16"/>
      <c r="D196" s="183" t="s">
        <v>112</v>
      </c>
      <c r="E196" s="4"/>
      <c r="F196" s="137"/>
      <c r="G196" s="137"/>
      <c r="H196" s="117"/>
      <c r="I196" s="117"/>
      <c r="J196" s="10"/>
    </row>
    <row r="197" spans="1:11" ht="17.25" customHeight="1" thickBot="1">
      <c r="A197" s="11" t="s">
        <v>338</v>
      </c>
      <c r="B197" s="148">
        <v>1600989</v>
      </c>
      <c r="C197" s="16" t="s">
        <v>201</v>
      </c>
      <c r="D197" s="8" t="s">
        <v>142</v>
      </c>
      <c r="E197" s="4" t="s">
        <v>17</v>
      </c>
      <c r="F197" s="137">
        <v>12.53</v>
      </c>
      <c r="G197" s="137">
        <v>567.98</v>
      </c>
      <c r="H197" s="117">
        <f t="shared" si="49"/>
        <v>691.57</v>
      </c>
      <c r="I197" s="117">
        <f t="shared" si="50"/>
        <v>8665.3700000000008</v>
      </c>
      <c r="J197" s="10">
        <v>0.21759999999999999</v>
      </c>
    </row>
    <row r="198" spans="1:11" s="48" customFormat="1" ht="15" customHeight="1">
      <c r="A198" s="1436"/>
      <c r="B198" s="1437"/>
      <c r="C198" s="1442" t="s">
        <v>377</v>
      </c>
      <c r="D198" s="1443"/>
      <c r="E198" s="1443"/>
      <c r="F198" s="1444"/>
      <c r="G198" s="1448" t="s">
        <v>62</v>
      </c>
      <c r="H198" s="1449"/>
      <c r="I198" s="1449"/>
      <c r="J198" s="1450"/>
      <c r="K198" s="34"/>
    </row>
    <row r="199" spans="1:11" s="48" customFormat="1" ht="15" customHeight="1">
      <c r="A199" s="1438"/>
      <c r="B199" s="1439"/>
      <c r="C199" s="1445"/>
      <c r="D199" s="1446"/>
      <c r="E199" s="1446"/>
      <c r="F199" s="1447"/>
      <c r="G199" s="1451"/>
      <c r="H199" s="1452"/>
      <c r="I199" s="1452"/>
      <c r="J199" s="1453"/>
      <c r="K199" s="34"/>
    </row>
    <row r="200" spans="1:11" s="48" customFormat="1" ht="15.75" customHeight="1" thickBot="1">
      <c r="A200" s="1440"/>
      <c r="B200" s="1441"/>
      <c r="C200" s="1454" t="s">
        <v>908</v>
      </c>
      <c r="D200" s="1455"/>
      <c r="E200" s="1455"/>
      <c r="F200" s="1456"/>
      <c r="G200" s="1457" t="s">
        <v>375</v>
      </c>
      <c r="H200" s="1458"/>
      <c r="I200" s="1459" t="s">
        <v>473</v>
      </c>
      <c r="J200" s="1460"/>
      <c r="K200" s="34"/>
    </row>
    <row r="201" spans="1:11" ht="25.5">
      <c r="A201" s="11" t="s">
        <v>339</v>
      </c>
      <c r="B201" s="4">
        <v>3806410</v>
      </c>
      <c r="C201" s="16" t="s">
        <v>201</v>
      </c>
      <c r="D201" s="8" t="s">
        <v>109</v>
      </c>
      <c r="E201" s="4" t="s">
        <v>19</v>
      </c>
      <c r="F201" s="137">
        <v>208</v>
      </c>
      <c r="G201" s="137">
        <v>65.81</v>
      </c>
      <c r="H201" s="117">
        <f t="shared" si="49"/>
        <v>80.13</v>
      </c>
      <c r="I201" s="117">
        <f t="shared" si="50"/>
        <v>16667.04</v>
      </c>
      <c r="J201" s="10">
        <v>0.21759999999999999</v>
      </c>
    </row>
    <row r="202" spans="1:11" ht="25.5">
      <c r="A202" s="11" t="s">
        <v>340</v>
      </c>
      <c r="B202" s="4">
        <v>2106235</v>
      </c>
      <c r="C202" s="16" t="s">
        <v>201</v>
      </c>
      <c r="D202" s="8" t="s">
        <v>331</v>
      </c>
      <c r="E202" s="4" t="s">
        <v>17</v>
      </c>
      <c r="F202" s="137">
        <v>3120</v>
      </c>
      <c r="G202" s="137">
        <v>3.45</v>
      </c>
      <c r="H202" s="117">
        <f t="shared" si="49"/>
        <v>4.2</v>
      </c>
      <c r="I202" s="117">
        <f t="shared" si="50"/>
        <v>13104</v>
      </c>
      <c r="J202" s="10">
        <v>0.21759999999999999</v>
      </c>
    </row>
    <row r="203" spans="1:11" ht="14.65" customHeight="1">
      <c r="A203" s="11" t="s">
        <v>341</v>
      </c>
      <c r="B203" s="4">
        <v>3719529</v>
      </c>
      <c r="C203" s="16" t="s">
        <v>201</v>
      </c>
      <c r="D203" s="8" t="s">
        <v>332</v>
      </c>
      <c r="E203" s="4" t="s">
        <v>18</v>
      </c>
      <c r="F203" s="137">
        <v>36</v>
      </c>
      <c r="G203" s="137">
        <v>204.58</v>
      </c>
      <c r="H203" s="117">
        <f t="shared" ref="H203" si="51">IFERROR(ROUND((1+J203)*G203,2),0)</f>
        <v>249.1</v>
      </c>
      <c r="I203" s="117">
        <f t="shared" ref="I203" si="52">IFERROR(ROUND(H203*F203,2),0)</f>
        <v>8967.6</v>
      </c>
      <c r="J203" s="10">
        <v>0.21759999999999999</v>
      </c>
    </row>
    <row r="204" spans="1:11" ht="14.65" customHeight="1">
      <c r="A204" s="11" t="s">
        <v>342</v>
      </c>
      <c r="B204" s="4">
        <v>2007971</v>
      </c>
      <c r="C204" s="16" t="s">
        <v>201</v>
      </c>
      <c r="D204" s="8" t="s">
        <v>333</v>
      </c>
      <c r="E204" s="4" t="s">
        <v>18</v>
      </c>
      <c r="F204" s="137">
        <v>5.3</v>
      </c>
      <c r="G204" s="137">
        <v>89.33</v>
      </c>
      <c r="H204" s="117">
        <f>IFERROR(ROUND((1+J204)*G204,2),0)</f>
        <v>108.77</v>
      </c>
      <c r="I204" s="117">
        <f>IFERROR(ROUND(H204*F204,2),0)</f>
        <v>576.48</v>
      </c>
      <c r="J204" s="10">
        <v>0.21759999999999999</v>
      </c>
    </row>
    <row r="205" spans="1:11" ht="14.65" customHeight="1">
      <c r="A205" s="11" t="s">
        <v>343</v>
      </c>
      <c r="B205" s="4">
        <v>307735</v>
      </c>
      <c r="C205" s="16" t="s">
        <v>201</v>
      </c>
      <c r="D205" s="8" t="s">
        <v>334</v>
      </c>
      <c r="E205" s="4" t="s">
        <v>18</v>
      </c>
      <c r="F205" s="137">
        <v>142</v>
      </c>
      <c r="G205" s="137">
        <v>420.01</v>
      </c>
      <c r="H205" s="117">
        <f t="shared" ref="H205" si="53">IFERROR(ROUND((1+J205)*G205,2),0)</f>
        <v>511.4</v>
      </c>
      <c r="I205" s="117">
        <f>IFERROR(ROUND(H205*F205,2),0)</f>
        <v>72618.8</v>
      </c>
      <c r="J205" s="10">
        <v>0.21759999999999999</v>
      </c>
    </row>
    <row r="206" spans="1:11" ht="25.5">
      <c r="A206" s="11" t="s">
        <v>344</v>
      </c>
      <c r="B206" s="4">
        <v>1108055</v>
      </c>
      <c r="C206" s="16" t="s">
        <v>201</v>
      </c>
      <c r="D206" s="8" t="s">
        <v>335</v>
      </c>
      <c r="E206" s="4" t="s">
        <v>17</v>
      </c>
      <c r="F206" s="81">
        <v>0.04</v>
      </c>
      <c r="G206" s="137">
        <v>4105.8999999999996</v>
      </c>
      <c r="H206" s="117">
        <f t="shared" ref="H206:H207" si="54">IFERROR(ROUND((1+J206)*G206,2),0)</f>
        <v>4999.34</v>
      </c>
      <c r="I206" s="117">
        <f t="shared" ref="I206:I207" si="55">IFERROR(ROUND(H206*F206,2),0)</f>
        <v>199.97</v>
      </c>
      <c r="J206" s="10">
        <v>0.21759999999999999</v>
      </c>
    </row>
    <row r="207" spans="1:11" ht="25.5">
      <c r="A207" s="11" t="s">
        <v>345</v>
      </c>
      <c r="B207" s="4">
        <v>307731</v>
      </c>
      <c r="C207" s="16" t="s">
        <v>201</v>
      </c>
      <c r="D207" s="8" t="s">
        <v>336</v>
      </c>
      <c r="E207" s="4" t="s">
        <v>337</v>
      </c>
      <c r="F207" s="81">
        <v>38.43</v>
      </c>
      <c r="G207" s="137">
        <v>150.22</v>
      </c>
      <c r="H207" s="117">
        <f t="shared" si="54"/>
        <v>182.91</v>
      </c>
      <c r="I207" s="117">
        <f t="shared" si="55"/>
        <v>7029.23</v>
      </c>
      <c r="J207" s="10">
        <v>0.21759999999999999</v>
      </c>
    </row>
    <row r="208" spans="1:11" ht="14.65" customHeight="1">
      <c r="A208" s="11" t="s">
        <v>198</v>
      </c>
      <c r="B208" s="4"/>
      <c r="C208" s="16"/>
      <c r="D208" s="61" t="s">
        <v>346</v>
      </c>
      <c r="E208" s="4"/>
      <c r="F208" s="137"/>
      <c r="G208" s="137"/>
      <c r="H208" s="117"/>
      <c r="I208" s="152">
        <f>SUBTOTAL(9,I209:I236)</f>
        <v>3032793.83</v>
      </c>
      <c r="J208" s="10"/>
    </row>
    <row r="209" spans="1:10" ht="14.65" customHeight="1">
      <c r="A209" s="11" t="s">
        <v>199</v>
      </c>
      <c r="B209" s="4"/>
      <c r="C209" s="16"/>
      <c r="D209" s="183" t="s">
        <v>308</v>
      </c>
      <c r="E209" s="4"/>
      <c r="F209" s="137"/>
      <c r="G209" s="137"/>
      <c r="H209" s="117"/>
      <c r="I209" s="117"/>
      <c r="J209" s="10"/>
    </row>
    <row r="210" spans="1:10" ht="14.65" customHeight="1">
      <c r="A210" s="11" t="s">
        <v>431</v>
      </c>
      <c r="B210" s="4">
        <v>4805751</v>
      </c>
      <c r="C210" s="16" t="s">
        <v>201</v>
      </c>
      <c r="D210" s="8" t="s">
        <v>301</v>
      </c>
      <c r="E210" s="4" t="s">
        <v>17</v>
      </c>
      <c r="F210" s="137">
        <v>314.88</v>
      </c>
      <c r="G210" s="137">
        <v>56.58</v>
      </c>
      <c r="H210" s="117">
        <f t="shared" ref="H210:H217" si="56">IFERROR(ROUND((1+J210)*G210,2),0)</f>
        <v>68.89</v>
      </c>
      <c r="I210" s="117">
        <f t="shared" ref="I210:I217" si="57">IFERROR(ROUND(H210*F210,2),0)</f>
        <v>21692.080000000002</v>
      </c>
      <c r="J210" s="10">
        <v>0.21759999999999999</v>
      </c>
    </row>
    <row r="211" spans="1:10" ht="14.65" customHeight="1">
      <c r="A211" s="11" t="s">
        <v>432</v>
      </c>
      <c r="B211" s="4">
        <v>4815671</v>
      </c>
      <c r="C211" s="16" t="s">
        <v>201</v>
      </c>
      <c r="D211" s="8" t="s">
        <v>174</v>
      </c>
      <c r="E211" s="4" t="s">
        <v>17</v>
      </c>
      <c r="F211" s="137">
        <v>310.39999999999998</v>
      </c>
      <c r="G211" s="137">
        <v>18.47</v>
      </c>
      <c r="H211" s="117">
        <f t="shared" si="56"/>
        <v>22.49</v>
      </c>
      <c r="I211" s="117">
        <f t="shared" si="57"/>
        <v>6980.9</v>
      </c>
      <c r="J211" s="10">
        <v>0.21759999999999999</v>
      </c>
    </row>
    <row r="212" spans="1:10" ht="25.5">
      <c r="A212" s="11" t="s">
        <v>433</v>
      </c>
      <c r="B212" s="4">
        <v>3108015</v>
      </c>
      <c r="C212" s="16" t="s">
        <v>201</v>
      </c>
      <c r="D212" s="8" t="s">
        <v>314</v>
      </c>
      <c r="E212" s="4" t="s">
        <v>19</v>
      </c>
      <c r="F212" s="137">
        <v>185.32</v>
      </c>
      <c r="G212" s="137">
        <v>179.8</v>
      </c>
      <c r="H212" s="117">
        <f t="shared" si="56"/>
        <v>218.92</v>
      </c>
      <c r="I212" s="117">
        <f t="shared" si="57"/>
        <v>40570.25</v>
      </c>
      <c r="J212" s="10">
        <v>0.21759999999999999</v>
      </c>
    </row>
    <row r="213" spans="1:10" ht="25.5">
      <c r="A213" s="11" t="s">
        <v>434</v>
      </c>
      <c r="B213" s="4">
        <v>1506055</v>
      </c>
      <c r="C213" s="16" t="s">
        <v>201</v>
      </c>
      <c r="D213" s="8" t="s">
        <v>313</v>
      </c>
      <c r="E213" s="4" t="s">
        <v>17</v>
      </c>
      <c r="F213" s="137">
        <v>1216.3</v>
      </c>
      <c r="G213" s="137">
        <v>385.87</v>
      </c>
      <c r="H213" s="117">
        <f t="shared" si="56"/>
        <v>469.84</v>
      </c>
      <c r="I213" s="117">
        <f t="shared" si="57"/>
        <v>571466.39</v>
      </c>
      <c r="J213" s="10">
        <v>0.21759999999999999</v>
      </c>
    </row>
    <row r="214" spans="1:10" ht="14.65" customHeight="1">
      <c r="A214" s="11" t="s">
        <v>435</v>
      </c>
      <c r="B214" s="4">
        <v>2306065</v>
      </c>
      <c r="C214" s="16" t="s">
        <v>201</v>
      </c>
      <c r="D214" s="8" t="s">
        <v>315</v>
      </c>
      <c r="E214" s="4" t="s">
        <v>18</v>
      </c>
      <c r="F214" s="137">
        <v>416</v>
      </c>
      <c r="G214" s="137">
        <v>190.8</v>
      </c>
      <c r="H214" s="117">
        <f t="shared" si="56"/>
        <v>232.32</v>
      </c>
      <c r="I214" s="117">
        <f t="shared" si="57"/>
        <v>96645.119999999995</v>
      </c>
      <c r="J214" s="10">
        <v>0.21759999999999999</v>
      </c>
    </row>
    <row r="215" spans="1:10" ht="14.65" customHeight="1">
      <c r="A215" s="11" t="s">
        <v>436</v>
      </c>
      <c r="B215" s="4">
        <v>1107904</v>
      </c>
      <c r="C215" s="16" t="s">
        <v>201</v>
      </c>
      <c r="D215" s="8" t="s">
        <v>317</v>
      </c>
      <c r="E215" s="4" t="s">
        <v>17</v>
      </c>
      <c r="F215" s="137">
        <v>423.11</v>
      </c>
      <c r="G215" s="137">
        <v>495.06</v>
      </c>
      <c r="H215" s="117">
        <f t="shared" si="56"/>
        <v>602.79</v>
      </c>
      <c r="I215" s="117">
        <f t="shared" si="57"/>
        <v>255046.48</v>
      </c>
      <c r="J215" s="10">
        <v>0.21759999999999999</v>
      </c>
    </row>
    <row r="216" spans="1:10" ht="14.65" customHeight="1">
      <c r="A216" s="11" t="s">
        <v>437</v>
      </c>
      <c r="B216" s="4">
        <v>407819</v>
      </c>
      <c r="C216" s="16" t="s">
        <v>201</v>
      </c>
      <c r="D216" s="8" t="s">
        <v>105</v>
      </c>
      <c r="E216" s="4" t="s">
        <v>106</v>
      </c>
      <c r="F216" s="137">
        <v>53686</v>
      </c>
      <c r="G216" s="137">
        <v>12.85</v>
      </c>
      <c r="H216" s="117">
        <f t="shared" si="56"/>
        <v>15.65</v>
      </c>
      <c r="I216" s="117">
        <f t="shared" si="57"/>
        <v>840185.9</v>
      </c>
      <c r="J216" s="10">
        <v>0.21759999999999999</v>
      </c>
    </row>
    <row r="217" spans="1:10" ht="25.5">
      <c r="A217" s="11" t="s">
        <v>438</v>
      </c>
      <c r="B217" s="4">
        <v>307731</v>
      </c>
      <c r="C217" s="16" t="s">
        <v>201</v>
      </c>
      <c r="D217" s="8" t="s">
        <v>336</v>
      </c>
      <c r="E217" s="4" t="s">
        <v>337</v>
      </c>
      <c r="F217" s="137">
        <v>115.29</v>
      </c>
      <c r="G217" s="137">
        <v>150.22</v>
      </c>
      <c r="H217" s="117">
        <f t="shared" si="56"/>
        <v>182.91</v>
      </c>
      <c r="I217" s="117">
        <f t="shared" si="57"/>
        <v>21087.69</v>
      </c>
      <c r="J217" s="10">
        <v>0.21759999999999999</v>
      </c>
    </row>
    <row r="218" spans="1:10" ht="14.65" customHeight="1">
      <c r="A218" s="11" t="s">
        <v>812</v>
      </c>
      <c r="B218" s="4">
        <v>1107892</v>
      </c>
      <c r="C218" s="16" t="s">
        <v>201</v>
      </c>
      <c r="D218" s="8" t="s">
        <v>316</v>
      </c>
      <c r="E218" s="4" t="s">
        <v>17</v>
      </c>
      <c r="F218" s="137">
        <v>31.4</v>
      </c>
      <c r="G218" s="137">
        <v>421.27</v>
      </c>
      <c r="H218" s="117">
        <f t="shared" ref="H218" si="58">IFERROR(ROUND((1+J218)*G218,2),0)</f>
        <v>512.94000000000005</v>
      </c>
      <c r="I218" s="117">
        <f t="shared" ref="I218" si="59">IFERROR(ROUND(H218*F218,2),0)</f>
        <v>16106.32</v>
      </c>
      <c r="J218" s="10">
        <v>0.21759999999999999</v>
      </c>
    </row>
    <row r="219" spans="1:10" ht="14.65" customHeight="1">
      <c r="A219" s="11" t="s">
        <v>200</v>
      </c>
      <c r="B219" s="4"/>
      <c r="C219" s="16"/>
      <c r="D219" s="183" t="s">
        <v>309</v>
      </c>
      <c r="E219" s="4"/>
      <c r="F219" s="137"/>
      <c r="G219" s="137"/>
      <c r="H219" s="117"/>
      <c r="I219" s="117"/>
      <c r="J219" s="10"/>
    </row>
    <row r="220" spans="1:10" ht="24" customHeight="1">
      <c r="A220" s="11" t="s">
        <v>439</v>
      </c>
      <c r="B220" s="4">
        <v>3108015</v>
      </c>
      <c r="C220" s="16" t="s">
        <v>201</v>
      </c>
      <c r="D220" s="8" t="s">
        <v>314</v>
      </c>
      <c r="E220" s="4" t="s">
        <v>19</v>
      </c>
      <c r="F220" s="137">
        <v>533.22</v>
      </c>
      <c r="G220" s="137">
        <v>179.8</v>
      </c>
      <c r="H220" s="117">
        <f t="shared" ref="H220:H227" si="60">IFERROR(ROUND((1+J220)*G220,2),0)</f>
        <v>218.92</v>
      </c>
      <c r="I220" s="117">
        <f t="shared" ref="I220:I227" si="61">IFERROR(ROUND(H220*F220,2),0)</f>
        <v>116732.52</v>
      </c>
      <c r="J220" s="10">
        <v>0.21759999999999999</v>
      </c>
    </row>
    <row r="221" spans="1:10" ht="14.65" customHeight="1">
      <c r="A221" s="11" t="s">
        <v>440</v>
      </c>
      <c r="B221" s="4">
        <v>407819</v>
      </c>
      <c r="C221" s="16" t="s">
        <v>201</v>
      </c>
      <c r="D221" s="8" t="s">
        <v>105</v>
      </c>
      <c r="E221" s="4" t="s">
        <v>106</v>
      </c>
      <c r="F221" s="137">
        <v>29325</v>
      </c>
      <c r="G221" s="137">
        <v>12.85</v>
      </c>
      <c r="H221" s="117">
        <f t="shared" si="60"/>
        <v>15.65</v>
      </c>
      <c r="I221" s="117">
        <f t="shared" si="61"/>
        <v>458936.25</v>
      </c>
      <c r="J221" s="10">
        <v>0.21759999999999999</v>
      </c>
    </row>
    <row r="222" spans="1:10" ht="14.65" customHeight="1">
      <c r="A222" s="11" t="s">
        <v>441</v>
      </c>
      <c r="B222" s="4">
        <v>1107904</v>
      </c>
      <c r="C222" s="16" t="s">
        <v>201</v>
      </c>
      <c r="D222" s="8" t="s">
        <v>317</v>
      </c>
      <c r="E222" s="4" t="s">
        <v>17</v>
      </c>
      <c r="F222" s="137">
        <v>179.35</v>
      </c>
      <c r="G222" s="137">
        <v>495.06</v>
      </c>
      <c r="H222" s="117">
        <f t="shared" si="60"/>
        <v>602.79</v>
      </c>
      <c r="I222" s="117">
        <f t="shared" si="61"/>
        <v>108110.39</v>
      </c>
      <c r="J222" s="10">
        <v>0.21759999999999999</v>
      </c>
    </row>
    <row r="223" spans="1:10" ht="14.65" customHeight="1">
      <c r="A223" s="11" t="s">
        <v>442</v>
      </c>
      <c r="B223" s="4">
        <v>4507957</v>
      </c>
      <c r="C223" s="16" t="s">
        <v>201</v>
      </c>
      <c r="D223" s="8" t="s">
        <v>399</v>
      </c>
      <c r="E223" s="4" t="s">
        <v>106</v>
      </c>
      <c r="F223" s="137">
        <v>4760</v>
      </c>
      <c r="G223" s="137">
        <v>11.39</v>
      </c>
      <c r="H223" s="117">
        <f t="shared" si="60"/>
        <v>13.87</v>
      </c>
      <c r="I223" s="117">
        <f t="shared" si="61"/>
        <v>66021.2</v>
      </c>
      <c r="J223" s="10">
        <v>0.21759999999999999</v>
      </c>
    </row>
    <row r="224" spans="1:10" ht="14.65" customHeight="1">
      <c r="A224" s="11" t="s">
        <v>443</v>
      </c>
      <c r="B224" s="4">
        <v>4507774</v>
      </c>
      <c r="C224" s="16" t="s">
        <v>201</v>
      </c>
      <c r="D224" s="8" t="s">
        <v>447</v>
      </c>
      <c r="E224" s="4" t="s">
        <v>39</v>
      </c>
      <c r="F224" s="137">
        <v>48</v>
      </c>
      <c r="G224" s="137">
        <v>1088.1500000000001</v>
      </c>
      <c r="H224" s="117">
        <f t="shared" si="60"/>
        <v>1324.93</v>
      </c>
      <c r="I224" s="117">
        <f t="shared" si="61"/>
        <v>63596.639999999999</v>
      </c>
      <c r="J224" s="10">
        <v>0.21759999999999999</v>
      </c>
    </row>
    <row r="225" spans="1:10" ht="25.5">
      <c r="A225" s="11" t="s">
        <v>444</v>
      </c>
      <c r="B225" s="4">
        <v>4507839</v>
      </c>
      <c r="C225" s="16" t="s">
        <v>201</v>
      </c>
      <c r="D225" s="8" t="s">
        <v>401</v>
      </c>
      <c r="E225" s="4" t="s">
        <v>18</v>
      </c>
      <c r="F225" s="137">
        <v>60</v>
      </c>
      <c r="G225" s="137">
        <v>42.21</v>
      </c>
      <c r="H225" s="117">
        <f t="shared" si="60"/>
        <v>51.39</v>
      </c>
      <c r="I225" s="117">
        <f t="shared" si="61"/>
        <v>3083.4</v>
      </c>
      <c r="J225" s="10">
        <v>0.21759999999999999</v>
      </c>
    </row>
    <row r="226" spans="1:10" ht="14.65" customHeight="1">
      <c r="A226" s="11" t="s">
        <v>445</v>
      </c>
      <c r="B226" s="4">
        <v>3816196</v>
      </c>
      <c r="C226" s="16" t="s">
        <v>201</v>
      </c>
      <c r="D226" s="8" t="s">
        <v>403</v>
      </c>
      <c r="E226" s="4" t="s">
        <v>17</v>
      </c>
      <c r="F226" s="137">
        <v>2.65</v>
      </c>
      <c r="G226" s="137">
        <v>1053.1300000000001</v>
      </c>
      <c r="H226" s="117">
        <f t="shared" si="60"/>
        <v>1282.29</v>
      </c>
      <c r="I226" s="117">
        <f t="shared" si="61"/>
        <v>3398.07</v>
      </c>
      <c r="J226" s="10">
        <v>0.21759999999999999</v>
      </c>
    </row>
    <row r="227" spans="1:10" ht="14.65" customHeight="1">
      <c r="A227" s="11" t="s">
        <v>446</v>
      </c>
      <c r="B227" s="4">
        <v>3806421</v>
      </c>
      <c r="C227" s="16" t="s">
        <v>201</v>
      </c>
      <c r="D227" s="8" t="s">
        <v>326</v>
      </c>
      <c r="E227" s="4" t="s">
        <v>39</v>
      </c>
      <c r="F227" s="137">
        <v>4</v>
      </c>
      <c r="G227" s="137">
        <v>5384.28</v>
      </c>
      <c r="H227" s="117">
        <f t="shared" si="60"/>
        <v>6555.9</v>
      </c>
      <c r="I227" s="117">
        <f t="shared" si="61"/>
        <v>26223.599999999999</v>
      </c>
      <c r="J227" s="10">
        <v>0.21759999999999999</v>
      </c>
    </row>
    <row r="228" spans="1:10" ht="14.65" customHeight="1">
      <c r="A228" s="11" t="s">
        <v>813</v>
      </c>
      <c r="B228" s="4">
        <v>407818</v>
      </c>
      <c r="C228" s="16" t="s">
        <v>201</v>
      </c>
      <c r="D228" s="8" t="s">
        <v>810</v>
      </c>
      <c r="E228" s="4" t="s">
        <v>106</v>
      </c>
      <c r="F228" s="137">
        <v>289</v>
      </c>
      <c r="G228" s="137">
        <v>12.37</v>
      </c>
      <c r="H228" s="117">
        <f t="shared" ref="H228" si="62">IFERROR(ROUND((1+J228)*G228,2),0)</f>
        <v>15.06</v>
      </c>
      <c r="I228" s="117">
        <f t="shared" ref="I228" si="63">IFERROR(ROUND(H228*F228,2),0)</f>
        <v>4352.34</v>
      </c>
      <c r="J228" s="10">
        <v>0.21759999999999999</v>
      </c>
    </row>
    <row r="229" spans="1:10" ht="14.65" customHeight="1">
      <c r="A229" s="11" t="s">
        <v>347</v>
      </c>
      <c r="B229" s="4"/>
      <c r="C229" s="16"/>
      <c r="D229" s="183" t="s">
        <v>112</v>
      </c>
      <c r="E229" s="4"/>
      <c r="F229" s="137"/>
      <c r="G229" s="137"/>
      <c r="H229" s="117"/>
      <c r="I229" s="117"/>
      <c r="J229" s="10"/>
    </row>
    <row r="230" spans="1:10" ht="14.65" customHeight="1">
      <c r="A230" s="11" t="s">
        <v>448</v>
      </c>
      <c r="B230" s="4">
        <v>1600989</v>
      </c>
      <c r="C230" s="16" t="s">
        <v>201</v>
      </c>
      <c r="D230" s="8" t="s">
        <v>142</v>
      </c>
      <c r="E230" s="4" t="s">
        <v>17</v>
      </c>
      <c r="F230" s="137">
        <v>27.84</v>
      </c>
      <c r="G230" s="137">
        <v>567.98</v>
      </c>
      <c r="H230" s="117">
        <f t="shared" ref="H230:H236" si="64">IFERROR(ROUND((1+J230)*G230,2),0)</f>
        <v>691.57</v>
      </c>
      <c r="I230" s="117">
        <f t="shared" ref="I230:I236" si="65">IFERROR(ROUND(H230*F230,2),0)</f>
        <v>19253.310000000001</v>
      </c>
      <c r="J230" s="10">
        <v>0.21759999999999999</v>
      </c>
    </row>
    <row r="231" spans="1:10" ht="14.65" customHeight="1">
      <c r="A231" s="11" t="s">
        <v>449</v>
      </c>
      <c r="B231" s="4">
        <v>3719529</v>
      </c>
      <c r="C231" s="16" t="s">
        <v>201</v>
      </c>
      <c r="D231" s="8" t="s">
        <v>332</v>
      </c>
      <c r="E231" s="4" t="s">
        <v>18</v>
      </c>
      <c r="F231" s="137">
        <v>520</v>
      </c>
      <c r="G231" s="137">
        <v>204.58</v>
      </c>
      <c r="H231" s="117">
        <f t="shared" si="64"/>
        <v>249.1</v>
      </c>
      <c r="I231" s="117">
        <f t="shared" si="65"/>
        <v>129532</v>
      </c>
      <c r="J231" s="10">
        <v>0.21759999999999999</v>
      </c>
    </row>
    <row r="232" spans="1:10" ht="25.5">
      <c r="A232" s="11" t="s">
        <v>450</v>
      </c>
      <c r="B232" s="4">
        <v>2106235</v>
      </c>
      <c r="C232" s="16" t="s">
        <v>201</v>
      </c>
      <c r="D232" s="8" t="s">
        <v>331</v>
      </c>
      <c r="E232" s="4" t="s">
        <v>17</v>
      </c>
      <c r="F232" s="137">
        <v>3120</v>
      </c>
      <c r="G232" s="137">
        <v>3.45</v>
      </c>
      <c r="H232" s="117">
        <f t="shared" si="64"/>
        <v>4.2</v>
      </c>
      <c r="I232" s="117">
        <f t="shared" si="65"/>
        <v>13104</v>
      </c>
      <c r="J232" s="10">
        <v>0.21759999999999999</v>
      </c>
    </row>
    <row r="233" spans="1:10">
      <c r="A233" s="11" t="s">
        <v>451</v>
      </c>
      <c r="B233" s="4">
        <v>3719529</v>
      </c>
      <c r="C233" s="16" t="s">
        <v>201</v>
      </c>
      <c r="D233" s="8" t="s">
        <v>332</v>
      </c>
      <c r="E233" s="4" t="s">
        <v>18</v>
      </c>
      <c r="F233" s="137">
        <v>80</v>
      </c>
      <c r="G233" s="137">
        <v>204.58</v>
      </c>
      <c r="H233" s="117">
        <f t="shared" si="64"/>
        <v>249.1</v>
      </c>
      <c r="I233" s="117">
        <f t="shared" si="65"/>
        <v>19928</v>
      </c>
      <c r="J233" s="10">
        <v>0.21759999999999999</v>
      </c>
    </row>
    <row r="234" spans="1:10">
      <c r="A234" s="11" t="s">
        <v>452</v>
      </c>
      <c r="B234" s="4">
        <v>2007971</v>
      </c>
      <c r="C234" s="16" t="s">
        <v>201</v>
      </c>
      <c r="D234" s="8" t="s">
        <v>333</v>
      </c>
      <c r="E234" s="4" t="s">
        <v>18</v>
      </c>
      <c r="F234" s="137">
        <v>11.66</v>
      </c>
      <c r="G234" s="137">
        <v>89.33</v>
      </c>
      <c r="H234" s="117">
        <f t="shared" si="64"/>
        <v>108.77</v>
      </c>
      <c r="I234" s="117">
        <f t="shared" si="65"/>
        <v>1268.26</v>
      </c>
      <c r="J234" s="10">
        <v>0.21759999999999999</v>
      </c>
    </row>
    <row r="235" spans="1:10" ht="25.5">
      <c r="A235" s="11" t="s">
        <v>453</v>
      </c>
      <c r="B235" s="4">
        <v>307735</v>
      </c>
      <c r="C235" s="16" t="s">
        <v>201</v>
      </c>
      <c r="D235" s="8" t="s">
        <v>334</v>
      </c>
      <c r="E235" s="4" t="s">
        <v>18</v>
      </c>
      <c r="F235" s="137">
        <v>252</v>
      </c>
      <c r="G235" s="137">
        <v>420.01</v>
      </c>
      <c r="H235" s="117">
        <f t="shared" si="64"/>
        <v>511.4</v>
      </c>
      <c r="I235" s="117">
        <f t="shared" si="65"/>
        <v>128872.8</v>
      </c>
      <c r="J235" s="10">
        <v>0.21759999999999999</v>
      </c>
    </row>
    <row r="236" spans="1:10" ht="25.5">
      <c r="A236" s="11" t="s">
        <v>454</v>
      </c>
      <c r="B236" s="4">
        <v>1108055</v>
      </c>
      <c r="C236" s="16" t="s">
        <v>201</v>
      </c>
      <c r="D236" s="8" t="s">
        <v>335</v>
      </c>
      <c r="E236" s="4" t="s">
        <v>17</v>
      </c>
      <c r="F236" s="137">
        <v>0.12</v>
      </c>
      <c r="G236" s="137">
        <v>4105.8999999999996</v>
      </c>
      <c r="H236" s="117">
        <f t="shared" si="64"/>
        <v>4999.34</v>
      </c>
      <c r="I236" s="117">
        <f t="shared" si="65"/>
        <v>599.91999999999996</v>
      </c>
      <c r="J236" s="10">
        <v>0.21759999999999999</v>
      </c>
    </row>
    <row r="237" spans="1:10">
      <c r="A237" s="59" t="s">
        <v>120</v>
      </c>
      <c r="B237" s="4"/>
      <c r="C237" s="16"/>
      <c r="D237" s="61" t="s">
        <v>348</v>
      </c>
      <c r="E237" s="4"/>
      <c r="F237" s="137"/>
      <c r="G237" s="137"/>
      <c r="H237" s="117"/>
      <c r="I237" s="152">
        <f>SUBTOTAL(9,I238:I279)</f>
        <v>1073809.4800000002</v>
      </c>
      <c r="J237" s="10"/>
    </row>
    <row r="238" spans="1:10">
      <c r="A238" s="59" t="s">
        <v>121</v>
      </c>
      <c r="B238" s="4"/>
      <c r="C238" s="16"/>
      <c r="D238" s="61" t="s">
        <v>312</v>
      </c>
      <c r="E238" s="4"/>
      <c r="F238" s="137"/>
      <c r="G238" s="137"/>
      <c r="H238" s="117"/>
      <c r="I238" s="152"/>
      <c r="J238" s="10"/>
    </row>
    <row r="239" spans="1:10">
      <c r="A239" s="11" t="s">
        <v>159</v>
      </c>
      <c r="B239" s="4"/>
      <c r="C239" s="16"/>
      <c r="D239" s="183" t="s">
        <v>308</v>
      </c>
      <c r="E239" s="4"/>
      <c r="F239" s="137"/>
      <c r="G239" s="137"/>
      <c r="H239" s="117"/>
      <c r="I239" s="117"/>
      <c r="J239" s="10"/>
    </row>
    <row r="240" spans="1:10">
      <c r="A240" s="11" t="s">
        <v>349</v>
      </c>
      <c r="B240" s="4">
        <v>1600408</v>
      </c>
      <c r="C240" s="16" t="s">
        <v>201</v>
      </c>
      <c r="D240" s="8" t="s">
        <v>102</v>
      </c>
      <c r="E240" s="4" t="s">
        <v>19</v>
      </c>
      <c r="F240" s="137">
        <v>172.8</v>
      </c>
      <c r="G240" s="137">
        <v>19.07</v>
      </c>
      <c r="H240" s="117">
        <f t="shared" ref="H240:H241" si="66">IFERROR(ROUND((1+J240)*G240,2),0)</f>
        <v>23.22</v>
      </c>
      <c r="I240" s="117">
        <f t="shared" ref="I240:I241" si="67">IFERROR(ROUND(H240*F240,2),0)</f>
        <v>4012.42</v>
      </c>
      <c r="J240" s="10">
        <v>0.21759999999999999</v>
      </c>
    </row>
    <row r="241" spans="1:11">
      <c r="A241" s="11" t="s">
        <v>350</v>
      </c>
      <c r="B241" s="4">
        <v>4915639</v>
      </c>
      <c r="C241" s="16" t="s">
        <v>201</v>
      </c>
      <c r="D241" s="8" t="s">
        <v>103</v>
      </c>
      <c r="E241" s="4" t="s">
        <v>19</v>
      </c>
      <c r="F241" s="137">
        <v>564</v>
      </c>
      <c r="G241" s="137">
        <v>4.45</v>
      </c>
      <c r="H241" s="117">
        <f t="shared" si="66"/>
        <v>5.42</v>
      </c>
      <c r="I241" s="117">
        <f t="shared" si="67"/>
        <v>3056.88</v>
      </c>
      <c r="J241" s="10">
        <v>0.21759999999999999</v>
      </c>
    </row>
    <row r="242" spans="1:11">
      <c r="A242" s="11" t="s">
        <v>351</v>
      </c>
      <c r="B242" s="4">
        <v>3806402</v>
      </c>
      <c r="C242" s="16" t="s">
        <v>201</v>
      </c>
      <c r="D242" s="8" t="s">
        <v>104</v>
      </c>
      <c r="E242" s="4" t="s">
        <v>19</v>
      </c>
      <c r="F242" s="137">
        <v>564</v>
      </c>
      <c r="G242" s="137">
        <v>2.75</v>
      </c>
      <c r="H242" s="117">
        <f t="shared" ref="H242" si="68">IFERROR(ROUND((1+J242)*G242,2),0)</f>
        <v>3.35</v>
      </c>
      <c r="I242" s="117">
        <f t="shared" ref="I242" si="69">IFERROR(ROUND(H242*F242,2),0)</f>
        <v>1889.4</v>
      </c>
      <c r="J242" s="10">
        <v>0.21759999999999999</v>
      </c>
    </row>
    <row r="243" spans="1:11" ht="24" customHeight="1">
      <c r="A243" s="11" t="s">
        <v>352</v>
      </c>
      <c r="B243" s="4">
        <v>3108015</v>
      </c>
      <c r="C243" s="16" t="s">
        <v>201</v>
      </c>
      <c r="D243" s="8" t="s">
        <v>314</v>
      </c>
      <c r="E243" s="4" t="s">
        <v>19</v>
      </c>
      <c r="F243" s="137">
        <v>34.56</v>
      </c>
      <c r="G243" s="137">
        <v>179.8</v>
      </c>
      <c r="H243" s="117">
        <f t="shared" ref="H243:H249" si="70">IFERROR(ROUND((1+J243)*G243,2),0)</f>
        <v>218.92</v>
      </c>
      <c r="I243" s="117">
        <f t="shared" ref="I243:I249" si="71">IFERROR(ROUND(H243*F243,2),0)</f>
        <v>7565.88</v>
      </c>
      <c r="J243" s="10">
        <v>0.21759999999999999</v>
      </c>
    </row>
    <row r="244" spans="1:11" ht="15" customHeight="1" thickBot="1">
      <c r="A244" s="11" t="s">
        <v>353</v>
      </c>
      <c r="B244" s="4">
        <v>407819</v>
      </c>
      <c r="C244" s="16" t="s">
        <v>201</v>
      </c>
      <c r="D244" s="8" t="s">
        <v>105</v>
      </c>
      <c r="E244" s="4" t="s">
        <v>106</v>
      </c>
      <c r="F244" s="137">
        <v>5486</v>
      </c>
      <c r="G244" s="137">
        <v>12.85</v>
      </c>
      <c r="H244" s="117">
        <f t="shared" si="70"/>
        <v>15.65</v>
      </c>
      <c r="I244" s="117">
        <f t="shared" si="71"/>
        <v>85855.9</v>
      </c>
      <c r="J244" s="10">
        <v>0.21759999999999999</v>
      </c>
    </row>
    <row r="245" spans="1:11" s="48" customFormat="1" ht="15" customHeight="1">
      <c r="A245" s="1436"/>
      <c r="B245" s="1437"/>
      <c r="C245" s="1442" t="s">
        <v>377</v>
      </c>
      <c r="D245" s="1443"/>
      <c r="E245" s="1443"/>
      <c r="F245" s="1444"/>
      <c r="G245" s="1448" t="s">
        <v>62</v>
      </c>
      <c r="H245" s="1449"/>
      <c r="I245" s="1449"/>
      <c r="J245" s="1450"/>
      <c r="K245" s="34"/>
    </row>
    <row r="246" spans="1:11" s="48" customFormat="1" ht="15" customHeight="1">
      <c r="A246" s="1438"/>
      <c r="B246" s="1439"/>
      <c r="C246" s="1445"/>
      <c r="D246" s="1446"/>
      <c r="E246" s="1446"/>
      <c r="F246" s="1447"/>
      <c r="G246" s="1451"/>
      <c r="H246" s="1452"/>
      <c r="I246" s="1452"/>
      <c r="J246" s="1453"/>
      <c r="K246" s="34"/>
    </row>
    <row r="247" spans="1:11" s="48" customFormat="1" ht="15.75" customHeight="1" thickBot="1">
      <c r="A247" s="1440"/>
      <c r="B247" s="1441"/>
      <c r="C247" s="1454" t="s">
        <v>908</v>
      </c>
      <c r="D247" s="1455"/>
      <c r="E247" s="1455"/>
      <c r="F247" s="1456"/>
      <c r="G247" s="1457" t="s">
        <v>375</v>
      </c>
      <c r="H247" s="1458"/>
      <c r="I247" s="1459" t="s">
        <v>474</v>
      </c>
      <c r="J247" s="1460"/>
      <c r="K247" s="34"/>
    </row>
    <row r="248" spans="1:11" ht="15" customHeight="1">
      <c r="A248" s="11" t="s">
        <v>354</v>
      </c>
      <c r="B248" s="4">
        <v>2407972</v>
      </c>
      <c r="C248" s="16" t="s">
        <v>201</v>
      </c>
      <c r="D248" s="8" t="s">
        <v>107</v>
      </c>
      <c r="E248" s="4" t="s">
        <v>106</v>
      </c>
      <c r="F248" s="137">
        <v>15.74</v>
      </c>
      <c r="G248" s="137">
        <v>71.23</v>
      </c>
      <c r="H248" s="117">
        <f t="shared" si="70"/>
        <v>86.73</v>
      </c>
      <c r="I248" s="117">
        <f t="shared" si="71"/>
        <v>1365.13</v>
      </c>
      <c r="J248" s="10">
        <v>0.21759999999999999</v>
      </c>
    </row>
    <row r="249" spans="1:11" ht="15" customHeight="1">
      <c r="A249" s="11" t="s">
        <v>355</v>
      </c>
      <c r="B249" s="4">
        <v>1207719</v>
      </c>
      <c r="C249" s="16" t="s">
        <v>201</v>
      </c>
      <c r="D249" s="8" t="s">
        <v>108</v>
      </c>
      <c r="E249" s="4" t="s">
        <v>17</v>
      </c>
      <c r="F249" s="137">
        <v>20.74</v>
      </c>
      <c r="G249" s="137">
        <v>1207.33</v>
      </c>
      <c r="H249" s="117">
        <f t="shared" si="70"/>
        <v>1470.05</v>
      </c>
      <c r="I249" s="117">
        <f t="shared" si="71"/>
        <v>30488.84</v>
      </c>
      <c r="J249" s="10">
        <v>0.21759999999999999</v>
      </c>
    </row>
    <row r="250" spans="1:11" ht="25.5">
      <c r="A250" s="11" t="s">
        <v>356</v>
      </c>
      <c r="B250" s="4">
        <v>3806410</v>
      </c>
      <c r="C250" s="16" t="s">
        <v>201</v>
      </c>
      <c r="D250" s="8" t="s">
        <v>109</v>
      </c>
      <c r="E250" s="4" t="s">
        <v>19</v>
      </c>
      <c r="F250" s="81">
        <v>1689.6</v>
      </c>
      <c r="G250" s="137">
        <v>65.81</v>
      </c>
      <c r="H250" s="117">
        <f t="shared" ref="H250:H252" si="72">IFERROR(ROUND((1+J250)*G250,2),0)</f>
        <v>80.13</v>
      </c>
      <c r="I250" s="117">
        <f t="shared" ref="I250:I252" si="73">IFERROR(ROUND(H250*F250,2),0)</f>
        <v>135387.65</v>
      </c>
      <c r="J250" s="10">
        <v>0.21759999999999999</v>
      </c>
    </row>
    <row r="251" spans="1:11" ht="15" customHeight="1">
      <c r="A251" s="11" t="s">
        <v>357</v>
      </c>
      <c r="B251" s="4">
        <v>1608021</v>
      </c>
      <c r="C251" s="16" t="s">
        <v>201</v>
      </c>
      <c r="D251" s="8" t="s">
        <v>110</v>
      </c>
      <c r="E251" s="4" t="s">
        <v>18</v>
      </c>
      <c r="F251" s="81">
        <v>34.200000000000003</v>
      </c>
      <c r="G251" s="137">
        <v>64.59</v>
      </c>
      <c r="H251" s="117">
        <f t="shared" si="72"/>
        <v>78.64</v>
      </c>
      <c r="I251" s="117">
        <f t="shared" si="73"/>
        <v>2689.49</v>
      </c>
      <c r="J251" s="10">
        <v>0.21759999999999999</v>
      </c>
    </row>
    <row r="252" spans="1:11" ht="15" customHeight="1">
      <c r="A252" s="11" t="s">
        <v>358</v>
      </c>
      <c r="B252" s="4">
        <v>1608024</v>
      </c>
      <c r="C252" s="16" t="s">
        <v>201</v>
      </c>
      <c r="D252" s="8" t="s">
        <v>111</v>
      </c>
      <c r="E252" s="4" t="s">
        <v>18</v>
      </c>
      <c r="F252" s="137">
        <v>65.55</v>
      </c>
      <c r="G252" s="137">
        <v>68.06</v>
      </c>
      <c r="H252" s="117">
        <f t="shared" si="72"/>
        <v>82.87</v>
      </c>
      <c r="I252" s="117">
        <f t="shared" si="73"/>
        <v>5432.13</v>
      </c>
      <c r="J252" s="10">
        <v>0.21759999999999999</v>
      </c>
    </row>
    <row r="253" spans="1:11" ht="15" customHeight="1">
      <c r="A253" s="11" t="s">
        <v>160</v>
      </c>
      <c r="B253" s="4"/>
      <c r="C253" s="16"/>
      <c r="D253" s="183" t="s">
        <v>112</v>
      </c>
      <c r="E253" s="4"/>
      <c r="F253" s="137"/>
      <c r="G253" s="137"/>
      <c r="H253" s="117"/>
      <c r="I253" s="117"/>
      <c r="J253" s="10"/>
    </row>
    <row r="254" spans="1:11" ht="15" customHeight="1">
      <c r="A254" s="11" t="s">
        <v>359</v>
      </c>
      <c r="B254" s="4">
        <v>4915672</v>
      </c>
      <c r="C254" s="16" t="s">
        <v>201</v>
      </c>
      <c r="D254" s="8" t="s">
        <v>113</v>
      </c>
      <c r="E254" s="4" t="s">
        <v>18</v>
      </c>
      <c r="F254" s="137">
        <v>172.8</v>
      </c>
      <c r="G254" s="137">
        <v>4.45</v>
      </c>
      <c r="H254" s="117">
        <f t="shared" ref="H254" si="74">IFERROR(ROUND((1+J254)*G254,2),0)</f>
        <v>5.42</v>
      </c>
      <c r="I254" s="117">
        <f t="shared" ref="I254:I259" si="75">IFERROR(ROUND(H254*F254,2),0)</f>
        <v>936.58</v>
      </c>
      <c r="J254" s="10">
        <v>0.21759999999999999</v>
      </c>
    </row>
    <row r="255" spans="1:11" ht="15" customHeight="1">
      <c r="A255" s="11" t="s">
        <v>360</v>
      </c>
      <c r="B255" s="4">
        <v>4915723</v>
      </c>
      <c r="C255" s="16" t="s">
        <v>201</v>
      </c>
      <c r="D255" s="8" t="s">
        <v>114</v>
      </c>
      <c r="E255" s="4" t="s">
        <v>19</v>
      </c>
      <c r="F255" s="137">
        <v>36</v>
      </c>
      <c r="G255" s="137">
        <v>3.45</v>
      </c>
      <c r="H255" s="117">
        <f t="shared" ref="H255:H259" si="76">IFERROR(ROUND((1+J255)*G255,2),0)</f>
        <v>4.2</v>
      </c>
      <c r="I255" s="117">
        <f t="shared" si="75"/>
        <v>151.19999999999999</v>
      </c>
      <c r="J255" s="10">
        <v>0.21759999999999999</v>
      </c>
    </row>
    <row r="256" spans="1:11" ht="15" customHeight="1">
      <c r="A256" s="59" t="s">
        <v>122</v>
      </c>
      <c r="B256" s="4"/>
      <c r="C256" s="16"/>
      <c r="D256" s="61" t="s">
        <v>346</v>
      </c>
      <c r="E256" s="4"/>
      <c r="F256" s="137"/>
      <c r="G256" s="137"/>
      <c r="H256" s="117"/>
      <c r="I256" s="152">
        <f>SUBTOTAL(9,I257:I279)</f>
        <v>794977.97999999986</v>
      </c>
      <c r="J256" s="10"/>
    </row>
    <row r="257" spans="1:10" ht="15" customHeight="1">
      <c r="A257" s="11" t="s">
        <v>161</v>
      </c>
      <c r="B257" s="4"/>
      <c r="C257" s="16"/>
      <c r="D257" s="183" t="s">
        <v>309</v>
      </c>
      <c r="E257" s="4"/>
      <c r="F257" s="137"/>
      <c r="G257" s="137"/>
      <c r="H257" s="117"/>
      <c r="I257" s="117"/>
      <c r="J257" s="10"/>
    </row>
    <row r="258" spans="1:10">
      <c r="A258" s="11" t="s">
        <v>361</v>
      </c>
      <c r="B258" s="4">
        <v>1600408</v>
      </c>
      <c r="C258" s="16" t="s">
        <v>201</v>
      </c>
      <c r="D258" s="8" t="s">
        <v>102</v>
      </c>
      <c r="E258" s="4" t="s">
        <v>19</v>
      </c>
      <c r="F258" s="137">
        <v>384</v>
      </c>
      <c r="G258" s="137">
        <v>19.07</v>
      </c>
      <c r="H258" s="117">
        <f t="shared" si="76"/>
        <v>23.22</v>
      </c>
      <c r="I258" s="117">
        <f t="shared" si="75"/>
        <v>8916.48</v>
      </c>
      <c r="J258" s="10">
        <v>0.21759999999999999</v>
      </c>
    </row>
    <row r="259" spans="1:10" ht="15" customHeight="1">
      <c r="A259" s="11" t="s">
        <v>362</v>
      </c>
      <c r="B259" s="4">
        <v>4915639</v>
      </c>
      <c r="C259" s="16" t="s">
        <v>201</v>
      </c>
      <c r="D259" s="8" t="s">
        <v>103</v>
      </c>
      <c r="E259" s="4" t="s">
        <v>19</v>
      </c>
      <c r="F259" s="137">
        <v>633.6</v>
      </c>
      <c r="G259" s="137">
        <v>4.45</v>
      </c>
      <c r="H259" s="117">
        <f t="shared" si="76"/>
        <v>5.42</v>
      </c>
      <c r="I259" s="117">
        <f t="shared" si="75"/>
        <v>3434.11</v>
      </c>
      <c r="J259" s="10">
        <v>0.21759999999999999</v>
      </c>
    </row>
    <row r="260" spans="1:10" ht="15" customHeight="1">
      <c r="A260" s="11" t="s">
        <v>363</v>
      </c>
      <c r="B260" s="4">
        <v>3806402</v>
      </c>
      <c r="C260" s="16" t="s">
        <v>201</v>
      </c>
      <c r="D260" s="8" t="s">
        <v>104</v>
      </c>
      <c r="E260" s="4" t="s">
        <v>19</v>
      </c>
      <c r="F260" s="137">
        <v>633.6</v>
      </c>
      <c r="G260" s="137">
        <v>2.75</v>
      </c>
      <c r="H260" s="117">
        <f t="shared" ref="H260" si="77">IFERROR(ROUND((1+J260)*G260,2),0)</f>
        <v>3.35</v>
      </c>
      <c r="I260" s="117">
        <f t="shared" ref="I260" si="78">IFERROR(ROUND(H260*F260,2),0)</f>
        <v>2122.56</v>
      </c>
      <c r="J260" s="10">
        <v>0.21759999999999999</v>
      </c>
    </row>
    <row r="261" spans="1:10" ht="25.5">
      <c r="A261" s="11" t="s">
        <v>364</v>
      </c>
      <c r="B261" s="4">
        <v>3108015</v>
      </c>
      <c r="C261" s="16" t="s">
        <v>201</v>
      </c>
      <c r="D261" s="8" t="s">
        <v>314</v>
      </c>
      <c r="E261" s="4" t="s">
        <v>19</v>
      </c>
      <c r="F261" s="137">
        <v>179.04</v>
      </c>
      <c r="G261" s="137">
        <v>179.8</v>
      </c>
      <c r="H261" s="117">
        <f t="shared" ref="H261" si="79">IFERROR(ROUND((1+J261)*G261,2),0)</f>
        <v>218.92</v>
      </c>
      <c r="I261" s="117">
        <f t="shared" ref="I261:I262" si="80">IFERROR(ROUND(H261*F261,2),0)</f>
        <v>39195.440000000002</v>
      </c>
      <c r="J261" s="10">
        <v>0.21759999999999999</v>
      </c>
    </row>
    <row r="262" spans="1:10" ht="15" customHeight="1">
      <c r="A262" s="11" t="s">
        <v>365</v>
      </c>
      <c r="B262" s="4">
        <v>407819</v>
      </c>
      <c r="C262" s="16" t="s">
        <v>201</v>
      </c>
      <c r="D262" s="8" t="s">
        <v>105</v>
      </c>
      <c r="E262" s="4" t="s">
        <v>106</v>
      </c>
      <c r="F262" s="137">
        <v>15421</v>
      </c>
      <c r="G262" s="137">
        <v>12.85</v>
      </c>
      <c r="H262" s="117">
        <f t="shared" ref="H262" si="81">IFERROR(ROUND((1+J262)*G262,2),0)</f>
        <v>15.65</v>
      </c>
      <c r="I262" s="117">
        <f t="shared" si="80"/>
        <v>241338.65</v>
      </c>
      <c r="J262" s="10">
        <v>0.21759999999999999</v>
      </c>
    </row>
    <row r="263" spans="1:10" ht="15" customHeight="1">
      <c r="A263" s="11" t="s">
        <v>366</v>
      </c>
      <c r="B263" s="4">
        <v>2407972</v>
      </c>
      <c r="C263" s="16" t="s">
        <v>201</v>
      </c>
      <c r="D263" s="8" t="s">
        <v>107</v>
      </c>
      <c r="E263" s="4" t="s">
        <v>106</v>
      </c>
      <c r="F263" s="137">
        <v>159.19</v>
      </c>
      <c r="G263" s="137">
        <v>71.23</v>
      </c>
      <c r="H263" s="117">
        <f t="shared" ref="H263:H267" si="82">IFERROR(ROUND((1+J263)*G263,2),0)</f>
        <v>86.73</v>
      </c>
      <c r="I263" s="117">
        <f t="shared" ref="I263:I267" si="83">IFERROR(ROUND(H263*F263,2),0)</f>
        <v>13806.55</v>
      </c>
      <c r="J263" s="10">
        <v>0.21759999999999999</v>
      </c>
    </row>
    <row r="264" spans="1:10" ht="15" customHeight="1">
      <c r="A264" s="11" t="s">
        <v>367</v>
      </c>
      <c r="B264" s="4">
        <v>1207719</v>
      </c>
      <c r="C264" s="16" t="s">
        <v>201</v>
      </c>
      <c r="D264" s="8" t="s">
        <v>108</v>
      </c>
      <c r="E264" s="4" t="s">
        <v>17</v>
      </c>
      <c r="F264" s="137">
        <v>46.08</v>
      </c>
      <c r="G264" s="137">
        <v>1207.33</v>
      </c>
      <c r="H264" s="117">
        <f t="shared" si="82"/>
        <v>1470.05</v>
      </c>
      <c r="I264" s="117">
        <f t="shared" si="83"/>
        <v>67739.899999999994</v>
      </c>
      <c r="J264" s="10">
        <v>0.21759999999999999</v>
      </c>
    </row>
    <row r="265" spans="1:10" ht="25.5">
      <c r="A265" s="11" t="s">
        <v>368</v>
      </c>
      <c r="B265" s="4">
        <v>3806410</v>
      </c>
      <c r="C265" s="16" t="s">
        <v>201</v>
      </c>
      <c r="D265" s="8" t="s">
        <v>109</v>
      </c>
      <c r="E265" s="4" t="s">
        <v>19</v>
      </c>
      <c r="F265" s="137">
        <v>2304</v>
      </c>
      <c r="G265" s="137">
        <v>65.81</v>
      </c>
      <c r="H265" s="117">
        <f t="shared" si="82"/>
        <v>80.13</v>
      </c>
      <c r="I265" s="117">
        <f t="shared" si="83"/>
        <v>184619.51999999999</v>
      </c>
      <c r="J265" s="10">
        <v>0.21759999999999999</v>
      </c>
    </row>
    <row r="266" spans="1:10" ht="14.65" customHeight="1">
      <c r="A266" s="11" t="s">
        <v>369</v>
      </c>
      <c r="B266" s="4">
        <v>1608021</v>
      </c>
      <c r="C266" s="16" t="s">
        <v>201</v>
      </c>
      <c r="D266" s="8" t="s">
        <v>110</v>
      </c>
      <c r="E266" s="4" t="s">
        <v>18</v>
      </c>
      <c r="F266" s="137">
        <v>84.3</v>
      </c>
      <c r="G266" s="137">
        <v>64.59</v>
      </c>
      <c r="H266" s="117">
        <f t="shared" si="82"/>
        <v>78.64</v>
      </c>
      <c r="I266" s="117">
        <f t="shared" si="83"/>
        <v>6629.35</v>
      </c>
      <c r="J266" s="10">
        <v>0.21759999999999999</v>
      </c>
    </row>
    <row r="267" spans="1:10" ht="14.65" customHeight="1">
      <c r="A267" s="11" t="s">
        <v>370</v>
      </c>
      <c r="B267" s="4">
        <v>1608024</v>
      </c>
      <c r="C267" s="16" t="s">
        <v>201</v>
      </c>
      <c r="D267" s="8" t="s">
        <v>111</v>
      </c>
      <c r="E267" s="4" t="s">
        <v>18</v>
      </c>
      <c r="F267" s="137">
        <v>824.7</v>
      </c>
      <c r="G267" s="137">
        <v>68.06</v>
      </c>
      <c r="H267" s="117">
        <f t="shared" si="82"/>
        <v>82.87</v>
      </c>
      <c r="I267" s="117">
        <f t="shared" si="83"/>
        <v>68342.89</v>
      </c>
      <c r="J267" s="10">
        <v>0.21759999999999999</v>
      </c>
    </row>
    <row r="268" spans="1:10" ht="14.65" customHeight="1">
      <c r="A268" s="11" t="s">
        <v>162</v>
      </c>
      <c r="B268" s="4"/>
      <c r="C268" s="16"/>
      <c r="D268" s="183" t="s">
        <v>371</v>
      </c>
      <c r="E268" s="4"/>
      <c r="F268" s="137"/>
      <c r="G268" s="137"/>
      <c r="H268" s="117"/>
      <c r="I268" s="117"/>
      <c r="J268" s="10"/>
    </row>
    <row r="269" spans="1:10" ht="14.65" customHeight="1">
      <c r="A269" s="11" t="s">
        <v>455</v>
      </c>
      <c r="B269" s="4">
        <v>1600408</v>
      </c>
      <c r="C269" s="16" t="s">
        <v>201</v>
      </c>
      <c r="D269" s="8" t="s">
        <v>102</v>
      </c>
      <c r="E269" s="4" t="s">
        <v>19</v>
      </c>
      <c r="F269" s="137">
        <v>256</v>
      </c>
      <c r="G269" s="137">
        <v>19.07</v>
      </c>
      <c r="H269" s="117">
        <f t="shared" ref="H269:H276" si="84">IFERROR(ROUND((1+J269)*G269,2),0)</f>
        <v>23.22</v>
      </c>
      <c r="I269" s="117">
        <f t="shared" ref="I269:I276" si="85">IFERROR(ROUND(H269*F269,2),0)</f>
        <v>5944.32</v>
      </c>
      <c r="J269" s="10">
        <v>0.21759999999999999</v>
      </c>
    </row>
    <row r="270" spans="1:10" ht="14.65" customHeight="1">
      <c r="A270" s="11" t="s">
        <v>456</v>
      </c>
      <c r="B270" s="4">
        <v>4915639</v>
      </c>
      <c r="C270" s="16" t="s">
        <v>201</v>
      </c>
      <c r="D270" s="8" t="s">
        <v>103</v>
      </c>
      <c r="E270" s="4" t="s">
        <v>19</v>
      </c>
      <c r="F270" s="137">
        <v>256</v>
      </c>
      <c r="G270" s="137">
        <v>4.45</v>
      </c>
      <c r="H270" s="117">
        <f t="shared" si="84"/>
        <v>5.42</v>
      </c>
      <c r="I270" s="117">
        <f t="shared" si="85"/>
        <v>1387.52</v>
      </c>
      <c r="J270" s="10">
        <v>0.21759999999999999</v>
      </c>
    </row>
    <row r="271" spans="1:10" ht="14.65" customHeight="1">
      <c r="A271" s="11" t="s">
        <v>457</v>
      </c>
      <c r="B271" s="4">
        <v>3806402</v>
      </c>
      <c r="C271" s="16" t="s">
        <v>201</v>
      </c>
      <c r="D271" s="8" t="s">
        <v>104</v>
      </c>
      <c r="E271" s="4" t="s">
        <v>19</v>
      </c>
      <c r="F271" s="137">
        <v>256</v>
      </c>
      <c r="G271" s="137">
        <v>2.75</v>
      </c>
      <c r="H271" s="117">
        <f t="shared" si="84"/>
        <v>3.35</v>
      </c>
      <c r="I271" s="117">
        <f t="shared" si="85"/>
        <v>857.6</v>
      </c>
      <c r="J271" s="10">
        <v>0.21759999999999999</v>
      </c>
    </row>
    <row r="272" spans="1:10" ht="14.65" customHeight="1">
      <c r="A272" s="11" t="s">
        <v>458</v>
      </c>
      <c r="B272" s="4">
        <v>2407972</v>
      </c>
      <c r="C272" s="16" t="s">
        <v>201</v>
      </c>
      <c r="D272" s="8" t="s">
        <v>107</v>
      </c>
      <c r="E272" s="4" t="s">
        <v>106</v>
      </c>
      <c r="F272" s="137">
        <v>3.39</v>
      </c>
      <c r="G272" s="137">
        <v>71.23</v>
      </c>
      <c r="H272" s="117">
        <f t="shared" si="84"/>
        <v>86.73</v>
      </c>
      <c r="I272" s="117">
        <f t="shared" si="85"/>
        <v>294.01</v>
      </c>
      <c r="J272" s="10">
        <v>0.21759999999999999</v>
      </c>
    </row>
    <row r="273" spans="1:10" ht="14.65" customHeight="1">
      <c r="A273" s="11" t="s">
        <v>459</v>
      </c>
      <c r="B273" s="4">
        <v>1207719</v>
      </c>
      <c r="C273" s="16" t="s">
        <v>201</v>
      </c>
      <c r="D273" s="8" t="s">
        <v>108</v>
      </c>
      <c r="E273" s="4" t="s">
        <v>17</v>
      </c>
      <c r="F273" s="137">
        <v>30.72</v>
      </c>
      <c r="G273" s="137">
        <v>1207.33</v>
      </c>
      <c r="H273" s="117">
        <f t="shared" si="84"/>
        <v>1470.05</v>
      </c>
      <c r="I273" s="117">
        <f t="shared" si="85"/>
        <v>45159.94</v>
      </c>
      <c r="J273" s="10">
        <v>0.21759999999999999</v>
      </c>
    </row>
    <row r="274" spans="1:10" ht="25.5">
      <c r="A274" s="11" t="s">
        <v>460</v>
      </c>
      <c r="B274" s="4">
        <v>3806410</v>
      </c>
      <c r="C274" s="16" t="s">
        <v>201</v>
      </c>
      <c r="D274" s="8" t="s">
        <v>109</v>
      </c>
      <c r="E274" s="4" t="s">
        <v>19</v>
      </c>
      <c r="F274" s="137">
        <v>300</v>
      </c>
      <c r="G274" s="137">
        <v>65.81</v>
      </c>
      <c r="H274" s="117">
        <f t="shared" si="84"/>
        <v>80.13</v>
      </c>
      <c r="I274" s="117">
        <f t="shared" si="85"/>
        <v>24039</v>
      </c>
      <c r="J274" s="10">
        <v>0.21759999999999999</v>
      </c>
    </row>
    <row r="275" spans="1:10" ht="14.65" customHeight="1">
      <c r="A275" s="11" t="s">
        <v>461</v>
      </c>
      <c r="B275" s="4">
        <v>1608026</v>
      </c>
      <c r="C275" s="16" t="s">
        <v>201</v>
      </c>
      <c r="D275" s="8" t="s">
        <v>463</v>
      </c>
      <c r="E275" s="4" t="s">
        <v>18</v>
      </c>
      <c r="F275" s="137">
        <v>19.2</v>
      </c>
      <c r="G275" s="137">
        <v>77.42</v>
      </c>
      <c r="H275" s="117">
        <f t="shared" si="84"/>
        <v>94.27</v>
      </c>
      <c r="I275" s="117">
        <f t="shared" si="85"/>
        <v>1809.98</v>
      </c>
      <c r="J275" s="10">
        <v>0.21759999999999999</v>
      </c>
    </row>
    <row r="276" spans="1:10" ht="14.65" customHeight="1">
      <c r="A276" s="11" t="s">
        <v>462</v>
      </c>
      <c r="B276" s="4">
        <v>407819</v>
      </c>
      <c r="C276" s="16" t="s">
        <v>201</v>
      </c>
      <c r="D276" s="8" t="s">
        <v>105</v>
      </c>
      <c r="E276" s="4" t="s">
        <v>106</v>
      </c>
      <c r="F276" s="137">
        <v>4915.2</v>
      </c>
      <c r="G276" s="137">
        <v>12.85</v>
      </c>
      <c r="H276" s="117">
        <f t="shared" si="84"/>
        <v>15.65</v>
      </c>
      <c r="I276" s="117">
        <f t="shared" si="85"/>
        <v>76922.880000000005</v>
      </c>
      <c r="J276" s="10">
        <v>0.21759999999999999</v>
      </c>
    </row>
    <row r="277" spans="1:10" ht="14.65" customHeight="1">
      <c r="A277" s="11" t="s">
        <v>163</v>
      </c>
      <c r="B277" s="4"/>
      <c r="C277" s="16"/>
      <c r="D277" s="183" t="s">
        <v>112</v>
      </c>
      <c r="E277" s="4"/>
      <c r="F277" s="137"/>
      <c r="G277" s="137"/>
      <c r="H277" s="117"/>
      <c r="I277" s="117"/>
      <c r="J277" s="10"/>
    </row>
    <row r="278" spans="1:10" ht="14.65" customHeight="1">
      <c r="A278" s="11" t="s">
        <v>372</v>
      </c>
      <c r="B278" s="4">
        <v>4915672</v>
      </c>
      <c r="C278" s="16" t="s">
        <v>201</v>
      </c>
      <c r="D278" s="8" t="s">
        <v>113</v>
      </c>
      <c r="E278" s="4" t="s">
        <v>18</v>
      </c>
      <c r="F278" s="137">
        <v>384</v>
      </c>
      <c r="G278" s="137">
        <v>4.45</v>
      </c>
      <c r="H278" s="117">
        <f t="shared" ref="H278:H279" si="86">IFERROR(ROUND((1+J278)*G278,2),0)</f>
        <v>5.42</v>
      </c>
      <c r="I278" s="117">
        <f t="shared" ref="I278:I279" si="87">IFERROR(ROUND(H278*F278,2),0)</f>
        <v>2081.2800000000002</v>
      </c>
      <c r="J278" s="10">
        <v>0.21759999999999999</v>
      </c>
    </row>
    <row r="279" spans="1:10" ht="14.65" customHeight="1">
      <c r="A279" s="11" t="s">
        <v>373</v>
      </c>
      <c r="B279" s="4">
        <v>4915723</v>
      </c>
      <c r="C279" s="16" t="s">
        <v>201</v>
      </c>
      <c r="D279" s="8" t="s">
        <v>114</v>
      </c>
      <c r="E279" s="4" t="s">
        <v>19</v>
      </c>
      <c r="F279" s="137">
        <v>80</v>
      </c>
      <c r="G279" s="137">
        <v>3.45</v>
      </c>
      <c r="H279" s="117">
        <f t="shared" si="86"/>
        <v>4.2</v>
      </c>
      <c r="I279" s="117">
        <f t="shared" si="87"/>
        <v>336</v>
      </c>
      <c r="J279" s="10">
        <v>0.21759999999999999</v>
      </c>
    </row>
    <row r="280" spans="1:10">
      <c r="A280" s="68"/>
      <c r="B280" s="69"/>
      <c r="C280" s="69"/>
      <c r="D280" s="72" t="s">
        <v>123</v>
      </c>
      <c r="E280" s="69"/>
      <c r="F280" s="82"/>
      <c r="G280" s="70"/>
      <c r="H280" s="71"/>
      <c r="I280" s="73">
        <f>SUBTOTAL(9,I121:I279)</f>
        <v>13006581.920000004</v>
      </c>
      <c r="J280" s="29"/>
    </row>
    <row r="281" spans="1:10" ht="14.65" customHeight="1">
      <c r="A281" s="59" t="s">
        <v>124</v>
      </c>
      <c r="B281" s="60"/>
      <c r="C281" s="60"/>
      <c r="D281" s="61" t="s">
        <v>171</v>
      </c>
      <c r="E281" s="4"/>
      <c r="F281" s="81"/>
      <c r="G281" s="137"/>
      <c r="H281" s="137"/>
      <c r="I281" s="137"/>
      <c r="J281" s="138"/>
    </row>
    <row r="282" spans="1:10" ht="14.65" customHeight="1">
      <c r="A282" s="11" t="s">
        <v>125</v>
      </c>
      <c r="B282" s="4">
        <v>3713604</v>
      </c>
      <c r="C282" s="4" t="s">
        <v>201</v>
      </c>
      <c r="D282" s="8" t="s">
        <v>130</v>
      </c>
      <c r="E282" s="4" t="s">
        <v>18</v>
      </c>
      <c r="F282" s="81">
        <v>11688.04</v>
      </c>
      <c r="G282" s="137">
        <v>320.3</v>
      </c>
      <c r="H282" s="117">
        <f t="shared" ref="H282:H290" si="88">IFERROR(ROUND((1+J282)*G282,2),0)</f>
        <v>390</v>
      </c>
      <c r="I282" s="117">
        <f t="shared" ref="I282:I290" si="89">IFERROR(ROUND(H282*F282,2),0)</f>
        <v>4558335.5999999996</v>
      </c>
      <c r="J282" s="10">
        <v>0.21759999999999999</v>
      </c>
    </row>
    <row r="283" spans="1:10" ht="14.65" customHeight="1">
      <c r="A283" s="11" t="s">
        <v>126</v>
      </c>
      <c r="B283" s="4">
        <v>3713690</v>
      </c>
      <c r="C283" s="4" t="s">
        <v>201</v>
      </c>
      <c r="D283" s="8" t="s">
        <v>195</v>
      </c>
      <c r="E283" s="4" t="s">
        <v>39</v>
      </c>
      <c r="F283" s="81">
        <v>10</v>
      </c>
      <c r="G283" s="137">
        <v>509.95</v>
      </c>
      <c r="H283" s="117">
        <f t="shared" si="88"/>
        <v>620.91999999999996</v>
      </c>
      <c r="I283" s="117">
        <f t="shared" si="89"/>
        <v>6209.2</v>
      </c>
      <c r="J283" s="10">
        <v>0.21759999999999999</v>
      </c>
    </row>
    <row r="284" spans="1:10" ht="14.65" customHeight="1">
      <c r="A284" s="11" t="s">
        <v>127</v>
      </c>
      <c r="B284" s="4">
        <v>3713605</v>
      </c>
      <c r="C284" s="4" t="s">
        <v>201</v>
      </c>
      <c r="D284" s="8" t="s">
        <v>137</v>
      </c>
      <c r="E284" s="4" t="s">
        <v>18</v>
      </c>
      <c r="F284" s="81">
        <v>608</v>
      </c>
      <c r="G284" s="137">
        <v>379.24</v>
      </c>
      <c r="H284" s="117">
        <f t="shared" si="88"/>
        <v>461.76</v>
      </c>
      <c r="I284" s="117">
        <f t="shared" si="89"/>
        <v>280750.08000000002</v>
      </c>
      <c r="J284" s="10">
        <v>0.21759999999999999</v>
      </c>
    </row>
    <row r="285" spans="1:10" ht="25.5">
      <c r="A285" s="11" t="s">
        <v>733</v>
      </c>
      <c r="B285" s="4">
        <v>3713902</v>
      </c>
      <c r="C285" s="4" t="s">
        <v>201</v>
      </c>
      <c r="D285" s="8" t="s">
        <v>817</v>
      </c>
      <c r="E285" s="4" t="s">
        <v>39</v>
      </c>
      <c r="F285" s="81">
        <v>47</v>
      </c>
      <c r="G285" s="137">
        <v>16176.4</v>
      </c>
      <c r="H285" s="117">
        <f t="shared" si="88"/>
        <v>19696.38</v>
      </c>
      <c r="I285" s="117">
        <f t="shared" si="89"/>
        <v>925729.86</v>
      </c>
      <c r="J285" s="10">
        <v>0.21759999999999999</v>
      </c>
    </row>
    <row r="286" spans="1:10" ht="17.25" customHeight="1">
      <c r="A286" s="11" t="s">
        <v>734</v>
      </c>
      <c r="B286" s="4">
        <v>3713873</v>
      </c>
      <c r="C286" s="4" t="s">
        <v>201</v>
      </c>
      <c r="D286" s="8" t="s">
        <v>818</v>
      </c>
      <c r="E286" s="4" t="s">
        <v>39</v>
      </c>
      <c r="F286" s="81">
        <v>10</v>
      </c>
      <c r="G286" s="137">
        <v>6953.7</v>
      </c>
      <c r="H286" s="117">
        <f t="shared" si="88"/>
        <v>8466.83</v>
      </c>
      <c r="I286" s="117">
        <f t="shared" si="89"/>
        <v>84668.3</v>
      </c>
      <c r="J286" s="10">
        <v>0.21759999999999999</v>
      </c>
    </row>
    <row r="287" spans="1:10" ht="17.25" customHeight="1">
      <c r="A287" s="11" t="s">
        <v>735</v>
      </c>
      <c r="B287" s="4">
        <v>3713705</v>
      </c>
      <c r="C287" s="4" t="s">
        <v>201</v>
      </c>
      <c r="D287" s="8" t="s">
        <v>819</v>
      </c>
      <c r="E287" s="4" t="s">
        <v>18</v>
      </c>
      <c r="F287" s="81">
        <v>662.35</v>
      </c>
      <c r="G287" s="137">
        <v>24.82</v>
      </c>
      <c r="H287" s="117">
        <f t="shared" si="88"/>
        <v>30.22</v>
      </c>
      <c r="I287" s="117">
        <f t="shared" si="89"/>
        <v>20016.22</v>
      </c>
      <c r="J287" s="10">
        <v>0.21759999999999999</v>
      </c>
    </row>
    <row r="288" spans="1:10" ht="17.25" customHeight="1">
      <c r="A288" s="11" t="s">
        <v>814</v>
      </c>
      <c r="B288" s="4">
        <v>1600966</v>
      </c>
      <c r="C288" s="4" t="s">
        <v>201</v>
      </c>
      <c r="D288" s="8" t="s">
        <v>264</v>
      </c>
      <c r="E288" s="4" t="s">
        <v>18</v>
      </c>
      <c r="F288" s="81">
        <v>13547</v>
      </c>
      <c r="G288" s="137">
        <v>0.78</v>
      </c>
      <c r="H288" s="117">
        <f t="shared" si="88"/>
        <v>0.95</v>
      </c>
      <c r="I288" s="117">
        <f t="shared" si="89"/>
        <v>12869.65</v>
      </c>
      <c r="J288" s="10">
        <v>0.21759999999999999</v>
      </c>
    </row>
    <row r="289" spans="1:17" ht="17.25" customHeight="1">
      <c r="A289" s="11" t="s">
        <v>815</v>
      </c>
      <c r="B289" s="4">
        <v>3713613</v>
      </c>
      <c r="C289" s="4" t="s">
        <v>201</v>
      </c>
      <c r="D289" s="8" t="s">
        <v>265</v>
      </c>
      <c r="E289" s="4" t="s">
        <v>18</v>
      </c>
      <c r="F289" s="81">
        <v>13547</v>
      </c>
      <c r="G289" s="137">
        <v>22.2</v>
      </c>
      <c r="H289" s="117">
        <f t="shared" si="88"/>
        <v>27.03</v>
      </c>
      <c r="I289" s="117">
        <f t="shared" si="89"/>
        <v>366175.41</v>
      </c>
      <c r="J289" s="10">
        <v>0.21759999999999999</v>
      </c>
    </row>
    <row r="290" spans="1:17" ht="17.25" customHeight="1">
      <c r="A290" s="11" t="s">
        <v>816</v>
      </c>
      <c r="B290" s="4">
        <v>3713828</v>
      </c>
      <c r="C290" s="4" t="s">
        <v>201</v>
      </c>
      <c r="D290" s="8" t="s">
        <v>820</v>
      </c>
      <c r="E290" s="4" t="s">
        <v>18</v>
      </c>
      <c r="F290" s="81">
        <v>322</v>
      </c>
      <c r="G290" s="137">
        <v>241.99</v>
      </c>
      <c r="H290" s="117">
        <f t="shared" si="88"/>
        <v>294.64999999999998</v>
      </c>
      <c r="I290" s="117">
        <f t="shared" si="89"/>
        <v>94877.3</v>
      </c>
      <c r="J290" s="10">
        <v>0.21759999999999999</v>
      </c>
    </row>
    <row r="291" spans="1:17" ht="15" customHeight="1">
      <c r="A291" s="68"/>
      <c r="B291" s="69"/>
      <c r="C291" s="69"/>
      <c r="D291" s="72" t="s">
        <v>128</v>
      </c>
      <c r="E291" s="69"/>
      <c r="F291" s="145"/>
      <c r="G291" s="70"/>
      <c r="H291" s="71"/>
      <c r="I291" s="73">
        <f>SUBTOTAL(9,I281:I290)</f>
        <v>6349631.6200000001</v>
      </c>
      <c r="J291" s="29"/>
    </row>
    <row r="292" spans="1:17" ht="15.75" customHeight="1">
      <c r="A292" s="59" t="s">
        <v>129</v>
      </c>
      <c r="B292" s="60"/>
      <c r="C292" s="60"/>
      <c r="D292" s="61" t="s">
        <v>66</v>
      </c>
      <c r="E292" s="4"/>
      <c r="F292" s="81"/>
      <c r="G292" s="137"/>
      <c r="H292" s="137"/>
      <c r="I292" s="137"/>
      <c r="J292" s="138"/>
    </row>
    <row r="293" spans="1:17" ht="15.75" customHeight="1">
      <c r="A293" s="59" t="s">
        <v>131</v>
      </c>
      <c r="B293" s="4"/>
      <c r="C293" s="4"/>
      <c r="D293" s="61" t="s">
        <v>68</v>
      </c>
      <c r="E293" s="4"/>
      <c r="F293" s="81"/>
      <c r="G293" s="137"/>
      <c r="H293" s="137"/>
      <c r="I293" s="120">
        <f>SUBTOTAL(9,I294:I301)</f>
        <v>5959630.2999999989</v>
      </c>
      <c r="J293" s="138"/>
    </row>
    <row r="294" spans="1:17" ht="15.75" customHeight="1">
      <c r="A294" s="11" t="s">
        <v>736</v>
      </c>
      <c r="B294" s="4">
        <v>5213408</v>
      </c>
      <c r="C294" s="16" t="s">
        <v>201</v>
      </c>
      <c r="D294" s="8" t="s">
        <v>823</v>
      </c>
      <c r="E294" s="4" t="s">
        <v>19</v>
      </c>
      <c r="F294" s="137">
        <v>51938.03</v>
      </c>
      <c r="G294" s="137">
        <v>49.05</v>
      </c>
      <c r="H294" s="117">
        <f>IFERROR(ROUND((1+J294)*G294,2),0)</f>
        <v>59.72</v>
      </c>
      <c r="I294" s="117">
        <f>IFERROR(ROUND(H294*F294,2),0)</f>
        <v>3101739.15</v>
      </c>
      <c r="J294" s="10">
        <v>0.21759999999999999</v>
      </c>
    </row>
    <row r="295" spans="1:17" ht="15.75" customHeight="1">
      <c r="A295" s="11" t="s">
        <v>737</v>
      </c>
      <c r="B295" s="4">
        <v>5213409</v>
      </c>
      <c r="C295" s="16" t="s">
        <v>201</v>
      </c>
      <c r="D295" s="8" t="s">
        <v>824</v>
      </c>
      <c r="E295" s="4" t="s">
        <v>19</v>
      </c>
      <c r="F295" s="137">
        <v>4613.76</v>
      </c>
      <c r="G295" s="137">
        <v>97.64</v>
      </c>
      <c r="H295" s="117">
        <f>IFERROR(ROUND((1+J295)*G295,2),0)</f>
        <v>118.89</v>
      </c>
      <c r="I295" s="117">
        <f>IFERROR(ROUND(H295*F295,2),0)</f>
        <v>548529.93000000005</v>
      </c>
      <c r="J295" s="10">
        <v>0.21759999999999999</v>
      </c>
    </row>
    <row r="296" spans="1:17" ht="26.25" thickBot="1">
      <c r="A296" s="11" t="s">
        <v>738</v>
      </c>
      <c r="B296" s="4">
        <v>5219615</v>
      </c>
      <c r="C296" s="16" t="s">
        <v>201</v>
      </c>
      <c r="D296" s="8" t="s">
        <v>825</v>
      </c>
      <c r="E296" s="100" t="s">
        <v>39</v>
      </c>
      <c r="F296" s="137">
        <v>17056</v>
      </c>
      <c r="G296" s="137">
        <v>35.15</v>
      </c>
      <c r="H296" s="117">
        <f t="shared" ref="H296:H300" si="90">IFERROR(ROUND((1+J296)*G296,2),0)</f>
        <v>42.8</v>
      </c>
      <c r="I296" s="117">
        <f t="shared" ref="I296:I300" si="91">IFERROR(ROUND(H296*F296,2),0)</f>
        <v>729996.80000000005</v>
      </c>
      <c r="J296" s="10">
        <v>0.21759999999999999</v>
      </c>
    </row>
    <row r="297" spans="1:17" s="48" customFormat="1" ht="15" customHeight="1">
      <c r="A297" s="1436"/>
      <c r="B297" s="1437"/>
      <c r="C297" s="1442" t="s">
        <v>377</v>
      </c>
      <c r="D297" s="1443"/>
      <c r="E297" s="1443"/>
      <c r="F297" s="1444"/>
      <c r="G297" s="1448" t="s">
        <v>62</v>
      </c>
      <c r="H297" s="1449"/>
      <c r="I297" s="1449"/>
      <c r="J297" s="1450"/>
      <c r="K297" s="34"/>
    </row>
    <row r="298" spans="1:17" s="48" customFormat="1" ht="15" customHeight="1">
      <c r="A298" s="1438"/>
      <c r="B298" s="1439"/>
      <c r="C298" s="1445"/>
      <c r="D298" s="1446"/>
      <c r="E298" s="1446"/>
      <c r="F298" s="1447"/>
      <c r="G298" s="1451"/>
      <c r="H298" s="1452"/>
      <c r="I298" s="1452"/>
      <c r="J298" s="1453"/>
      <c r="K298" s="34"/>
    </row>
    <row r="299" spans="1:17" s="48" customFormat="1" ht="15.75" customHeight="1" thickBot="1">
      <c r="A299" s="1440"/>
      <c r="B299" s="1441"/>
      <c r="C299" s="1454" t="s">
        <v>908</v>
      </c>
      <c r="D299" s="1455"/>
      <c r="E299" s="1455"/>
      <c r="F299" s="1456"/>
      <c r="G299" s="1457" t="s">
        <v>375</v>
      </c>
      <c r="H299" s="1458"/>
      <c r="I299" s="1459" t="s">
        <v>475</v>
      </c>
      <c r="J299" s="1460"/>
      <c r="K299" s="34"/>
    </row>
    <row r="300" spans="1:17" ht="14.65" customHeight="1">
      <c r="A300" s="11" t="s">
        <v>739</v>
      </c>
      <c r="B300" s="4">
        <v>5219609</v>
      </c>
      <c r="C300" s="16" t="s">
        <v>201</v>
      </c>
      <c r="D300" s="8" t="s">
        <v>826</v>
      </c>
      <c r="E300" s="100" t="s">
        <v>39</v>
      </c>
      <c r="F300" s="137">
        <v>171</v>
      </c>
      <c r="G300" s="137">
        <v>37.26</v>
      </c>
      <c r="H300" s="117">
        <f t="shared" si="90"/>
        <v>45.37</v>
      </c>
      <c r="I300" s="117">
        <f t="shared" si="91"/>
        <v>7758.27</v>
      </c>
      <c r="J300" s="10">
        <v>0.21759999999999999</v>
      </c>
    </row>
    <row r="301" spans="1:17" ht="14.65" customHeight="1">
      <c r="A301" s="11" t="s">
        <v>821</v>
      </c>
      <c r="B301" s="4" t="s">
        <v>822</v>
      </c>
      <c r="C301" s="16" t="s">
        <v>201</v>
      </c>
      <c r="D301" s="8" t="s">
        <v>827</v>
      </c>
      <c r="E301" s="100" t="s">
        <v>828</v>
      </c>
      <c r="F301" s="137">
        <v>61679.99</v>
      </c>
      <c r="G301" s="137">
        <v>20.93</v>
      </c>
      <c r="H301" s="117">
        <f t="shared" ref="H301" si="92">IFERROR(ROUND((1+J301)*G301,2),0)</f>
        <v>25.48</v>
      </c>
      <c r="I301" s="117">
        <f t="shared" ref="I301" si="93">IFERROR(ROUND(H301*F301,2),0)</f>
        <v>1571606.15</v>
      </c>
      <c r="J301" s="10">
        <v>0.21759999999999999</v>
      </c>
    </row>
    <row r="302" spans="1:17" ht="14.65" customHeight="1">
      <c r="A302" s="59" t="s">
        <v>136</v>
      </c>
      <c r="B302" s="60"/>
      <c r="C302" s="60"/>
      <c r="D302" s="61" t="s">
        <v>67</v>
      </c>
      <c r="E302" s="60"/>
      <c r="F302" s="62"/>
      <c r="G302" s="62"/>
      <c r="H302" s="62"/>
      <c r="I302" s="120">
        <f>SUBTOTAL(9,I303:I316)</f>
        <v>1496931.43</v>
      </c>
      <c r="J302" s="63"/>
      <c r="K302" s="131"/>
      <c r="M302" s="130"/>
      <c r="N302" s="132"/>
    </row>
    <row r="303" spans="1:17" ht="25.5">
      <c r="A303" s="13" t="s">
        <v>740</v>
      </c>
      <c r="B303" s="50" t="s">
        <v>846</v>
      </c>
      <c r="C303" s="16" t="s">
        <v>201</v>
      </c>
      <c r="D303" s="51" t="s">
        <v>834</v>
      </c>
      <c r="E303" s="100" t="s">
        <v>39</v>
      </c>
      <c r="F303" s="147">
        <v>19</v>
      </c>
      <c r="G303" s="49">
        <v>485.61</v>
      </c>
      <c r="H303" s="117">
        <f>IFERROR(ROUND((1+J303)*G303,2),0)</f>
        <v>591.28</v>
      </c>
      <c r="I303" s="117">
        <f>IFERROR(TRUNC(H303*F303,2),0)</f>
        <v>11234.32</v>
      </c>
      <c r="J303" s="10">
        <v>0.21759999999999999</v>
      </c>
      <c r="K303" s="131"/>
      <c r="L303" s="129"/>
      <c r="M303" s="129"/>
      <c r="N303" s="129"/>
      <c r="O303" s="129"/>
      <c r="P303" s="129"/>
      <c r="Q303" s="87"/>
    </row>
    <row r="304" spans="1:17" ht="25.5">
      <c r="A304" s="13" t="s">
        <v>741</v>
      </c>
      <c r="B304" s="4" t="s">
        <v>847</v>
      </c>
      <c r="C304" s="16" t="s">
        <v>201</v>
      </c>
      <c r="D304" s="8" t="s">
        <v>834</v>
      </c>
      <c r="E304" s="4" t="s">
        <v>39</v>
      </c>
      <c r="F304" s="137">
        <v>9</v>
      </c>
      <c r="G304" s="137">
        <v>769.32</v>
      </c>
      <c r="H304" s="117">
        <f>IFERROR(ROUND((1+J304)*G304,2),0)</f>
        <v>936.72</v>
      </c>
      <c r="I304" s="117">
        <f t="shared" ref="I304" si="94">IFERROR(TRUNC(H304*F304,2),0)</f>
        <v>8430.48</v>
      </c>
      <c r="J304" s="10">
        <v>0.21759999999999999</v>
      </c>
      <c r="M304" s="14"/>
      <c r="O304" s="12"/>
      <c r="P304" s="17"/>
    </row>
    <row r="305" spans="1:16" ht="25.5">
      <c r="A305" s="13" t="s">
        <v>742</v>
      </c>
      <c r="B305" s="100" t="s">
        <v>848</v>
      </c>
      <c r="C305" s="16" t="s">
        <v>201</v>
      </c>
      <c r="D305" s="8" t="s">
        <v>835</v>
      </c>
      <c r="E305" s="100" t="s">
        <v>39</v>
      </c>
      <c r="F305" s="149">
        <v>33</v>
      </c>
      <c r="G305" s="149">
        <v>769.32</v>
      </c>
      <c r="H305" s="117">
        <f t="shared" ref="H305:H312" si="95">IFERROR(ROUND((1+J305)*G305,2),0)</f>
        <v>936.72</v>
      </c>
      <c r="I305" s="117">
        <f t="shared" ref="I305:I312" si="96">IFERROR(TRUNC(H305*F305,2),0)</f>
        <v>30911.759999999998</v>
      </c>
      <c r="J305" s="10">
        <v>0.21759999999999999</v>
      </c>
      <c r="M305" s="14"/>
      <c r="O305" s="12"/>
      <c r="P305" s="17"/>
    </row>
    <row r="306" spans="1:16" ht="14.65" customHeight="1">
      <c r="A306" s="13" t="s">
        <v>743</v>
      </c>
      <c r="B306" s="100">
        <v>5213415</v>
      </c>
      <c r="C306" s="16" t="s">
        <v>201</v>
      </c>
      <c r="D306" s="8" t="s">
        <v>836</v>
      </c>
      <c r="E306" s="100" t="s">
        <v>19</v>
      </c>
      <c r="F306" s="149">
        <v>6.03</v>
      </c>
      <c r="G306" s="149">
        <v>709.23</v>
      </c>
      <c r="H306" s="117">
        <f t="shared" si="95"/>
        <v>863.56</v>
      </c>
      <c r="I306" s="117">
        <f t="shared" si="96"/>
        <v>5207.26</v>
      </c>
      <c r="J306" s="10">
        <v>0.21759999999999999</v>
      </c>
      <c r="M306" s="14"/>
      <c r="O306" s="12"/>
      <c r="P306" s="17"/>
    </row>
    <row r="307" spans="1:16" ht="14.65" customHeight="1">
      <c r="A307" s="13" t="s">
        <v>744</v>
      </c>
      <c r="B307" s="100" t="s">
        <v>849</v>
      </c>
      <c r="C307" s="16" t="s">
        <v>201</v>
      </c>
      <c r="D307" s="8" t="s">
        <v>837</v>
      </c>
      <c r="E307" s="100" t="s">
        <v>19</v>
      </c>
      <c r="F307" s="149">
        <v>16.2</v>
      </c>
      <c r="G307" s="149">
        <v>1127.92</v>
      </c>
      <c r="H307" s="117">
        <f t="shared" si="95"/>
        <v>1373.36</v>
      </c>
      <c r="I307" s="117">
        <f t="shared" si="96"/>
        <v>22248.43</v>
      </c>
      <c r="J307" s="10">
        <v>0.21759999999999999</v>
      </c>
      <c r="M307" s="14"/>
      <c r="O307" s="12"/>
      <c r="P307" s="17"/>
    </row>
    <row r="308" spans="1:16" ht="25.5">
      <c r="A308" s="13" t="s">
        <v>745</v>
      </c>
      <c r="B308" s="100" t="s">
        <v>850</v>
      </c>
      <c r="C308" s="16" t="s">
        <v>201</v>
      </c>
      <c r="D308" s="8" t="s">
        <v>838</v>
      </c>
      <c r="E308" s="100" t="s">
        <v>39</v>
      </c>
      <c r="F308" s="149">
        <v>109</v>
      </c>
      <c r="G308" s="149">
        <v>592.04</v>
      </c>
      <c r="H308" s="117">
        <f t="shared" ref="H308" si="97">IFERROR(ROUND((1+J308)*G308,2),0)</f>
        <v>720.87</v>
      </c>
      <c r="I308" s="117">
        <f t="shared" ref="I308" si="98">IFERROR(TRUNC(H308*F308,2),0)</f>
        <v>78574.83</v>
      </c>
      <c r="J308" s="10">
        <v>0.21759999999999999</v>
      </c>
      <c r="M308" s="14"/>
      <c r="O308" s="12"/>
      <c r="P308" s="17"/>
    </row>
    <row r="309" spans="1:16" ht="25.5">
      <c r="A309" s="13" t="s">
        <v>746</v>
      </c>
      <c r="B309" s="100" t="s">
        <v>851</v>
      </c>
      <c r="C309" s="16" t="s">
        <v>201</v>
      </c>
      <c r="D309" s="8" t="s">
        <v>839</v>
      </c>
      <c r="E309" s="100" t="s">
        <v>19</v>
      </c>
      <c r="F309" s="149">
        <v>224.66</v>
      </c>
      <c r="G309" s="149">
        <v>1543.57</v>
      </c>
      <c r="H309" s="117">
        <f t="shared" si="95"/>
        <v>1879.45</v>
      </c>
      <c r="I309" s="117">
        <f t="shared" si="96"/>
        <v>422237.23</v>
      </c>
      <c r="J309" s="10">
        <v>0.21759999999999999</v>
      </c>
      <c r="M309" s="14"/>
      <c r="O309" s="12"/>
      <c r="P309" s="17"/>
    </row>
    <row r="310" spans="1:16" ht="25.5">
      <c r="A310" s="13" t="s">
        <v>747</v>
      </c>
      <c r="B310" s="100">
        <v>5213568</v>
      </c>
      <c r="C310" s="16" t="s">
        <v>201</v>
      </c>
      <c r="D310" s="8" t="s">
        <v>840</v>
      </c>
      <c r="E310" s="100" t="s">
        <v>19</v>
      </c>
      <c r="F310" s="149">
        <v>32.43</v>
      </c>
      <c r="G310" s="149">
        <v>1320.54</v>
      </c>
      <c r="H310" s="117">
        <f t="shared" si="95"/>
        <v>1607.89</v>
      </c>
      <c r="I310" s="117">
        <f t="shared" si="96"/>
        <v>52143.87</v>
      </c>
      <c r="J310" s="10">
        <v>0.21759999999999999</v>
      </c>
      <c r="M310" s="14"/>
      <c r="O310" s="12"/>
      <c r="P310" s="17"/>
    </row>
    <row r="311" spans="1:16" ht="15" customHeight="1">
      <c r="A311" s="13" t="s">
        <v>748</v>
      </c>
      <c r="B311" s="100">
        <v>5213352</v>
      </c>
      <c r="C311" s="16" t="s">
        <v>201</v>
      </c>
      <c r="D311" s="8" t="s">
        <v>841</v>
      </c>
      <c r="E311" s="100" t="s">
        <v>39</v>
      </c>
      <c r="F311" s="149">
        <v>313</v>
      </c>
      <c r="G311" s="149">
        <v>1120.45</v>
      </c>
      <c r="H311" s="117">
        <f t="shared" si="95"/>
        <v>1364.26</v>
      </c>
      <c r="I311" s="117">
        <f t="shared" si="96"/>
        <v>427013.38</v>
      </c>
      <c r="J311" s="10">
        <v>0.21759999999999999</v>
      </c>
      <c r="M311" s="14"/>
      <c r="O311" s="12"/>
      <c r="P311" s="17"/>
    </row>
    <row r="312" spans="1:16">
      <c r="A312" s="13" t="s">
        <v>829</v>
      </c>
      <c r="B312" s="100" t="s">
        <v>852</v>
      </c>
      <c r="C312" s="16" t="s">
        <v>201</v>
      </c>
      <c r="D312" s="8" t="s">
        <v>842</v>
      </c>
      <c r="E312" s="100" t="s">
        <v>39</v>
      </c>
      <c r="F312" s="149">
        <v>17</v>
      </c>
      <c r="G312" s="149">
        <v>2536.21</v>
      </c>
      <c r="H312" s="117">
        <f t="shared" si="95"/>
        <v>3088.09</v>
      </c>
      <c r="I312" s="117">
        <f t="shared" si="96"/>
        <v>52497.53</v>
      </c>
      <c r="J312" s="10">
        <v>0.21759999999999999</v>
      </c>
      <c r="M312" s="14"/>
      <c r="O312" s="12"/>
      <c r="P312" s="17"/>
    </row>
    <row r="313" spans="1:16" ht="24" customHeight="1">
      <c r="A313" s="13" t="s">
        <v>830</v>
      </c>
      <c r="B313" s="100">
        <v>5213630</v>
      </c>
      <c r="C313" s="16" t="s">
        <v>201</v>
      </c>
      <c r="D313" s="8" t="s">
        <v>304</v>
      </c>
      <c r="E313" s="100" t="s">
        <v>39</v>
      </c>
      <c r="F313" s="149">
        <v>5</v>
      </c>
      <c r="G313" s="149">
        <v>62901.54</v>
      </c>
      <c r="H313" s="117">
        <f t="shared" ref="H313:H316" si="99">IFERROR(ROUND((1+J313)*G313,2),0)</f>
        <v>76588.92</v>
      </c>
      <c r="I313" s="117">
        <f t="shared" ref="I313:I316" si="100">IFERROR(TRUNC(H313*F313,2),0)</f>
        <v>382944.6</v>
      </c>
      <c r="J313" s="10">
        <v>0.21759999999999999</v>
      </c>
      <c r="M313" s="14"/>
      <c r="O313" s="12"/>
      <c r="P313" s="17"/>
    </row>
    <row r="314" spans="1:16">
      <c r="A314" s="13" t="s">
        <v>831</v>
      </c>
      <c r="B314" s="100">
        <v>5213364</v>
      </c>
      <c r="C314" s="16" t="s">
        <v>201</v>
      </c>
      <c r="D314" s="8" t="s">
        <v>843</v>
      </c>
      <c r="E314" s="100" t="s">
        <v>19</v>
      </c>
      <c r="F314" s="149">
        <v>57.93</v>
      </c>
      <c r="G314" s="149">
        <v>22.84</v>
      </c>
      <c r="H314" s="117">
        <f t="shared" si="99"/>
        <v>27.81</v>
      </c>
      <c r="I314" s="117">
        <f t="shared" si="100"/>
        <v>1611.03</v>
      </c>
      <c r="J314" s="10">
        <v>0.21759999999999999</v>
      </c>
      <c r="M314" s="14"/>
      <c r="O314" s="12"/>
      <c r="P314" s="17"/>
    </row>
    <row r="315" spans="1:16">
      <c r="A315" s="13" t="s">
        <v>832</v>
      </c>
      <c r="B315" s="100" t="s">
        <v>853</v>
      </c>
      <c r="C315" s="16" t="s">
        <v>201</v>
      </c>
      <c r="D315" s="8" t="s">
        <v>843</v>
      </c>
      <c r="E315" s="100" t="s">
        <v>844</v>
      </c>
      <c r="F315" s="149">
        <v>38</v>
      </c>
      <c r="G315" s="149">
        <v>24.12</v>
      </c>
      <c r="H315" s="117">
        <f t="shared" si="99"/>
        <v>29.37</v>
      </c>
      <c r="I315" s="117">
        <f t="shared" si="100"/>
        <v>1116.06</v>
      </c>
      <c r="J315" s="10">
        <v>0.21759999999999999</v>
      </c>
      <c r="M315" s="14"/>
      <c r="O315" s="12"/>
      <c r="P315" s="17"/>
    </row>
    <row r="316" spans="1:16">
      <c r="A316" s="13" t="s">
        <v>833</v>
      </c>
      <c r="B316" s="100">
        <v>5213660</v>
      </c>
      <c r="C316" s="16" t="s">
        <v>201</v>
      </c>
      <c r="D316" s="8" t="s">
        <v>845</v>
      </c>
      <c r="E316" s="100" t="s">
        <v>39</v>
      </c>
      <c r="F316" s="149">
        <v>3</v>
      </c>
      <c r="G316" s="149">
        <v>208.24</v>
      </c>
      <c r="H316" s="117">
        <f t="shared" si="99"/>
        <v>253.55</v>
      </c>
      <c r="I316" s="117">
        <f t="shared" si="100"/>
        <v>760.65</v>
      </c>
      <c r="J316" s="10">
        <v>0.21759999999999999</v>
      </c>
      <c r="M316" s="14"/>
      <c r="O316" s="12"/>
      <c r="P316" s="17"/>
    </row>
    <row r="317" spans="1:16" ht="15" customHeight="1">
      <c r="A317" s="139" t="s">
        <v>182</v>
      </c>
      <c r="B317" s="50"/>
      <c r="C317" s="50"/>
      <c r="D317" s="61" t="s">
        <v>63</v>
      </c>
      <c r="E317" s="100"/>
      <c r="F317" s="147"/>
      <c r="G317" s="49"/>
      <c r="H317" s="117"/>
      <c r="I317" s="120">
        <f>SUBTOTAL(9,I318:I325)</f>
        <v>716150.46</v>
      </c>
      <c r="J317" s="10"/>
      <c r="M317" s="14"/>
      <c r="O317" s="12"/>
      <c r="P317" s="17"/>
    </row>
    <row r="318" spans="1:16" ht="25.5">
      <c r="A318" s="13" t="s">
        <v>749</v>
      </c>
      <c r="B318" s="50">
        <v>5212557</v>
      </c>
      <c r="C318" s="16" t="s">
        <v>201</v>
      </c>
      <c r="D318" s="51" t="s">
        <v>305</v>
      </c>
      <c r="E318" s="100" t="s">
        <v>48</v>
      </c>
      <c r="F318" s="147">
        <v>17760</v>
      </c>
      <c r="G318" s="49">
        <v>3.81</v>
      </c>
      <c r="H318" s="117">
        <f>IFERROR(ROUND((1+J318)*G318,2),0)</f>
        <v>4.6399999999999997</v>
      </c>
      <c r="I318" s="117">
        <f t="shared" ref="I318" si="101">IFERROR(TRUNC(H318*F318,2),0)</f>
        <v>82406.399999999994</v>
      </c>
      <c r="J318" s="10">
        <v>0.21759999999999999</v>
      </c>
      <c r="M318" s="14"/>
      <c r="O318" s="12"/>
      <c r="P318" s="17"/>
    </row>
    <row r="319" spans="1:16" ht="25.5">
      <c r="A319" s="13" t="s">
        <v>750</v>
      </c>
      <c r="B319" s="50">
        <v>5212560</v>
      </c>
      <c r="C319" s="16" t="s">
        <v>201</v>
      </c>
      <c r="D319" s="51" t="s">
        <v>306</v>
      </c>
      <c r="E319" s="100" t="s">
        <v>48</v>
      </c>
      <c r="F319" s="147">
        <v>17760</v>
      </c>
      <c r="G319" s="49">
        <v>4.05</v>
      </c>
      <c r="H319" s="117">
        <f>IFERROR(ROUND((1+J319)*G319,2),0)</f>
        <v>4.93</v>
      </c>
      <c r="I319" s="117">
        <f>IFERROR(TRUNC(H319*F319,2),0)</f>
        <v>87556.800000000003</v>
      </c>
      <c r="J319" s="10">
        <v>0.21759999999999999</v>
      </c>
    </row>
    <row r="320" spans="1:16" ht="25.5">
      <c r="A320" s="13" t="s">
        <v>751</v>
      </c>
      <c r="B320" s="50">
        <v>5216111</v>
      </c>
      <c r="C320" s="16" t="s">
        <v>201</v>
      </c>
      <c r="D320" s="51" t="s">
        <v>52</v>
      </c>
      <c r="E320" s="100" t="s">
        <v>39</v>
      </c>
      <c r="F320" s="147">
        <v>288</v>
      </c>
      <c r="G320" s="49">
        <v>132.93</v>
      </c>
      <c r="H320" s="117">
        <f t="shared" ref="H320:H325" si="102">IFERROR(ROUND((1+J320)*G320,2),0)</f>
        <v>161.86000000000001</v>
      </c>
      <c r="I320" s="117">
        <f t="shared" ref="I320:I325" si="103">IFERROR(TRUNC(H320*F320,2),0)</f>
        <v>46615.68</v>
      </c>
      <c r="J320" s="10">
        <v>0.21759999999999999</v>
      </c>
    </row>
    <row r="321" spans="1:16" ht="14.65" customHeight="1">
      <c r="A321" s="13" t="s">
        <v>752</v>
      </c>
      <c r="B321" s="50">
        <v>5213421</v>
      </c>
      <c r="C321" s="16" t="s">
        <v>201</v>
      </c>
      <c r="D321" s="51" t="s">
        <v>854</v>
      </c>
      <c r="E321" s="100" t="s">
        <v>19</v>
      </c>
      <c r="F321" s="147">
        <v>9.5</v>
      </c>
      <c r="G321" s="49">
        <v>420.52</v>
      </c>
      <c r="H321" s="117">
        <f t="shared" si="102"/>
        <v>512.03</v>
      </c>
      <c r="I321" s="117">
        <f t="shared" si="103"/>
        <v>4864.28</v>
      </c>
      <c r="J321" s="10">
        <v>0.21759999999999999</v>
      </c>
    </row>
    <row r="322" spans="1:16" ht="25.5">
      <c r="A322" s="13" t="s">
        <v>753</v>
      </c>
      <c r="B322" s="50">
        <v>5213848</v>
      </c>
      <c r="C322" s="16" t="s">
        <v>201</v>
      </c>
      <c r="D322" s="51" t="s">
        <v>50</v>
      </c>
      <c r="E322" s="100" t="s">
        <v>48</v>
      </c>
      <c r="F322" s="147">
        <v>2400</v>
      </c>
      <c r="G322" s="49">
        <v>1.1100000000000001</v>
      </c>
      <c r="H322" s="117">
        <f t="shared" si="102"/>
        <v>1.35</v>
      </c>
      <c r="I322" s="117">
        <f t="shared" si="103"/>
        <v>3240</v>
      </c>
      <c r="J322" s="10">
        <v>0.21759999999999999</v>
      </c>
    </row>
    <row r="323" spans="1:16" ht="25.5">
      <c r="A323" s="13" t="s">
        <v>754</v>
      </c>
      <c r="B323" s="50">
        <v>5213345</v>
      </c>
      <c r="C323" s="16" t="s">
        <v>201</v>
      </c>
      <c r="D323" s="51" t="s">
        <v>85</v>
      </c>
      <c r="E323" s="100" t="s">
        <v>48</v>
      </c>
      <c r="F323" s="147">
        <v>10900</v>
      </c>
      <c r="G323" s="49">
        <v>6.35</v>
      </c>
      <c r="H323" s="117">
        <f t="shared" si="102"/>
        <v>7.73</v>
      </c>
      <c r="I323" s="117">
        <f t="shared" si="103"/>
        <v>84257</v>
      </c>
      <c r="J323" s="10">
        <v>0.21759999999999999</v>
      </c>
    </row>
    <row r="324" spans="1:16" ht="25.5">
      <c r="A324" s="13" t="s">
        <v>755</v>
      </c>
      <c r="B324" s="50">
        <v>5213835</v>
      </c>
      <c r="C324" s="16" t="s">
        <v>201</v>
      </c>
      <c r="D324" s="51" t="s">
        <v>49</v>
      </c>
      <c r="E324" s="100" t="s">
        <v>48</v>
      </c>
      <c r="F324" s="147">
        <v>12000</v>
      </c>
      <c r="G324" s="49">
        <v>0.77</v>
      </c>
      <c r="H324" s="117">
        <f t="shared" si="102"/>
        <v>0.94</v>
      </c>
      <c r="I324" s="117">
        <f t="shared" si="103"/>
        <v>11280</v>
      </c>
      <c r="J324" s="10">
        <v>0.21759999999999999</v>
      </c>
      <c r="K324" s="115"/>
      <c r="L324" s="128"/>
    </row>
    <row r="325" spans="1:16" ht="14.65" customHeight="1">
      <c r="A325" s="13" t="s">
        <v>756</v>
      </c>
      <c r="B325" s="50">
        <v>5213850</v>
      </c>
      <c r="C325" s="16" t="s">
        <v>201</v>
      </c>
      <c r="D325" s="51" t="s">
        <v>51</v>
      </c>
      <c r="E325" s="100" t="s">
        <v>22</v>
      </c>
      <c r="F325" s="147">
        <v>14599.2</v>
      </c>
      <c r="G325" s="49">
        <v>22.27</v>
      </c>
      <c r="H325" s="117">
        <f t="shared" si="102"/>
        <v>27.12</v>
      </c>
      <c r="I325" s="117">
        <f t="shared" si="103"/>
        <v>395930.3</v>
      </c>
      <c r="J325" s="10">
        <v>0.21759999999999999</v>
      </c>
      <c r="K325" s="115"/>
      <c r="L325" s="128"/>
    </row>
    <row r="326" spans="1:16" ht="15" customHeight="1">
      <c r="A326" s="68"/>
      <c r="B326" s="69"/>
      <c r="C326" s="69"/>
      <c r="D326" s="72" t="s">
        <v>128</v>
      </c>
      <c r="E326" s="69"/>
      <c r="F326" s="145"/>
      <c r="G326" s="70"/>
      <c r="H326" s="71"/>
      <c r="I326" s="73">
        <f>SUBTOTAL(9,I292:I325)</f>
        <v>8172712.1899999995</v>
      </c>
      <c r="J326" s="29"/>
    </row>
    <row r="327" spans="1:16" ht="14.65" customHeight="1">
      <c r="A327" s="59" t="s">
        <v>164</v>
      </c>
      <c r="B327" s="60"/>
      <c r="C327" s="60"/>
      <c r="D327" s="61" t="s">
        <v>176</v>
      </c>
      <c r="E327" s="100"/>
      <c r="F327" s="147"/>
      <c r="G327" s="49"/>
      <c r="H327" s="117"/>
      <c r="I327" s="117"/>
      <c r="J327" s="10"/>
      <c r="K327" s="87"/>
      <c r="L327" s="12"/>
      <c r="M327" s="14"/>
      <c r="O327" s="12"/>
      <c r="P327" s="17"/>
    </row>
    <row r="328" spans="1:16" ht="14.65" customHeight="1">
      <c r="A328" s="13" t="s">
        <v>166</v>
      </c>
      <c r="B328" s="50" t="s">
        <v>268</v>
      </c>
      <c r="C328" s="16" t="s">
        <v>201</v>
      </c>
      <c r="D328" s="51" t="s">
        <v>279</v>
      </c>
      <c r="E328" s="100" t="s">
        <v>39</v>
      </c>
      <c r="F328" s="147">
        <v>31</v>
      </c>
      <c r="G328" s="49">
        <v>768.29</v>
      </c>
      <c r="H328" s="117">
        <f t="shared" ref="H328:H351" si="104">IFERROR(ROUND((1+J328)*G328,2),0)</f>
        <v>935.47</v>
      </c>
      <c r="I328" s="117">
        <f t="shared" ref="I328:I351" si="105">IFERROR(TRUNC(H328*F328,2),0)</f>
        <v>28999.57</v>
      </c>
      <c r="J328" s="10">
        <v>0.21759999999999999</v>
      </c>
      <c r="K328" s="87"/>
      <c r="L328" s="12"/>
      <c r="M328" s="14"/>
      <c r="O328" s="12"/>
      <c r="P328" s="17"/>
    </row>
    <row r="329" spans="1:16" ht="14.65" customHeight="1">
      <c r="A329" s="13" t="s">
        <v>266</v>
      </c>
      <c r="B329" s="50" t="s">
        <v>269</v>
      </c>
      <c r="C329" s="16" t="s">
        <v>201</v>
      </c>
      <c r="D329" s="51" t="s">
        <v>280</v>
      </c>
      <c r="E329" s="100" t="s">
        <v>39</v>
      </c>
      <c r="F329" s="147">
        <v>23</v>
      </c>
      <c r="G329" s="49">
        <v>2662.41</v>
      </c>
      <c r="H329" s="117">
        <f t="shared" si="104"/>
        <v>3241.75</v>
      </c>
      <c r="I329" s="117">
        <f t="shared" si="105"/>
        <v>74560.25</v>
      </c>
      <c r="J329" s="10">
        <v>0.21759999999999999</v>
      </c>
      <c r="K329" s="87"/>
      <c r="L329" s="12"/>
      <c r="M329" s="14"/>
      <c r="O329" s="12"/>
      <c r="P329" s="17"/>
    </row>
    <row r="330" spans="1:16" ht="14.65" customHeight="1">
      <c r="A330" s="13" t="s">
        <v>758</v>
      </c>
      <c r="B330" s="50" t="s">
        <v>183</v>
      </c>
      <c r="C330" s="16" t="s">
        <v>201</v>
      </c>
      <c r="D330" s="51" t="s">
        <v>281</v>
      </c>
      <c r="E330" s="100" t="s">
        <v>39</v>
      </c>
      <c r="F330" s="147">
        <v>4</v>
      </c>
      <c r="G330" s="49">
        <v>2949.36</v>
      </c>
      <c r="H330" s="117">
        <f t="shared" si="104"/>
        <v>3591.14</v>
      </c>
      <c r="I330" s="117">
        <f t="shared" si="105"/>
        <v>14364.56</v>
      </c>
      <c r="J330" s="10">
        <v>0.21759999999999999</v>
      </c>
      <c r="K330" s="87"/>
      <c r="L330" s="12"/>
      <c r="M330" s="14"/>
      <c r="O330" s="12"/>
      <c r="P330" s="17"/>
    </row>
    <row r="331" spans="1:16" ht="24" customHeight="1">
      <c r="A331" s="13" t="s">
        <v>759</v>
      </c>
      <c r="B331" s="50" t="s">
        <v>187</v>
      </c>
      <c r="C331" s="16" t="s">
        <v>201</v>
      </c>
      <c r="D331" s="51" t="s">
        <v>282</v>
      </c>
      <c r="E331" s="100" t="s">
        <v>39</v>
      </c>
      <c r="F331" s="147">
        <v>124</v>
      </c>
      <c r="G331" s="49">
        <v>11.49</v>
      </c>
      <c r="H331" s="117">
        <f t="shared" si="104"/>
        <v>13.99</v>
      </c>
      <c r="I331" s="117">
        <f t="shared" si="105"/>
        <v>1734.76</v>
      </c>
      <c r="J331" s="10">
        <v>0.21759999999999999</v>
      </c>
      <c r="K331" s="87"/>
      <c r="L331" s="12"/>
      <c r="M331" s="14"/>
      <c r="O331" s="12"/>
      <c r="P331" s="17"/>
    </row>
    <row r="332" spans="1:16" ht="25.5">
      <c r="A332" s="13" t="s">
        <v>760</v>
      </c>
      <c r="B332" s="50" t="s">
        <v>186</v>
      </c>
      <c r="C332" s="16" t="s">
        <v>201</v>
      </c>
      <c r="D332" s="51" t="s">
        <v>283</v>
      </c>
      <c r="E332" s="100" t="s">
        <v>18</v>
      </c>
      <c r="F332" s="147">
        <v>644.91999999999996</v>
      </c>
      <c r="G332" s="49">
        <v>9.51</v>
      </c>
      <c r="H332" s="117">
        <f t="shared" si="104"/>
        <v>11.58</v>
      </c>
      <c r="I332" s="117">
        <f t="shared" si="105"/>
        <v>7468.17</v>
      </c>
      <c r="J332" s="10">
        <v>0.21759999999999999</v>
      </c>
      <c r="K332" s="87"/>
      <c r="L332" s="12"/>
      <c r="M332" s="14"/>
      <c r="O332" s="12"/>
      <c r="P332" s="17"/>
    </row>
    <row r="333" spans="1:16" ht="14.65" customHeight="1">
      <c r="A333" s="13" t="s">
        <v>761</v>
      </c>
      <c r="B333" s="50" t="s">
        <v>188</v>
      </c>
      <c r="C333" s="16" t="s">
        <v>201</v>
      </c>
      <c r="D333" s="51" t="s">
        <v>180</v>
      </c>
      <c r="E333" s="100" t="s">
        <v>39</v>
      </c>
      <c r="F333" s="147">
        <v>30</v>
      </c>
      <c r="G333" s="49">
        <v>43.51</v>
      </c>
      <c r="H333" s="117">
        <f t="shared" si="104"/>
        <v>52.98</v>
      </c>
      <c r="I333" s="117">
        <f t="shared" si="105"/>
        <v>1589.4</v>
      </c>
      <c r="J333" s="10">
        <v>0.21759999999999999</v>
      </c>
      <c r="K333" s="87"/>
      <c r="L333" s="12"/>
      <c r="M333" s="14"/>
      <c r="O333" s="12"/>
      <c r="P333" s="17"/>
    </row>
    <row r="334" spans="1:16" ht="14.65" customHeight="1">
      <c r="A334" s="13" t="s">
        <v>762</v>
      </c>
      <c r="B334" s="50" t="s">
        <v>191</v>
      </c>
      <c r="C334" s="16" t="s">
        <v>201</v>
      </c>
      <c r="D334" s="51" t="s">
        <v>284</v>
      </c>
      <c r="E334" s="100" t="s">
        <v>39</v>
      </c>
      <c r="F334" s="147">
        <v>58</v>
      </c>
      <c r="G334" s="49">
        <v>11.23</v>
      </c>
      <c r="H334" s="117">
        <f t="shared" si="104"/>
        <v>13.67</v>
      </c>
      <c r="I334" s="117">
        <f t="shared" si="105"/>
        <v>792.86</v>
      </c>
      <c r="J334" s="10">
        <v>0.21759999999999999</v>
      </c>
      <c r="K334" s="87"/>
      <c r="L334" s="12"/>
      <c r="M334" s="14"/>
      <c r="O334" s="12"/>
      <c r="P334" s="17"/>
    </row>
    <row r="335" spans="1:16" ht="14.65" customHeight="1">
      <c r="A335" s="13" t="s">
        <v>763</v>
      </c>
      <c r="B335" s="50" t="s">
        <v>192</v>
      </c>
      <c r="C335" s="16" t="s">
        <v>201</v>
      </c>
      <c r="D335" s="51" t="s">
        <v>285</v>
      </c>
      <c r="E335" s="100" t="s">
        <v>39</v>
      </c>
      <c r="F335" s="147">
        <v>93</v>
      </c>
      <c r="G335" s="49">
        <v>16.09</v>
      </c>
      <c r="H335" s="117">
        <f t="shared" si="104"/>
        <v>19.59</v>
      </c>
      <c r="I335" s="117">
        <f t="shared" si="105"/>
        <v>1821.87</v>
      </c>
      <c r="J335" s="10">
        <v>0.21759999999999999</v>
      </c>
      <c r="K335" s="87"/>
      <c r="L335" s="12"/>
      <c r="M335" s="14"/>
      <c r="O335" s="12"/>
      <c r="P335" s="17"/>
    </row>
    <row r="336" spans="1:16" ht="24" customHeight="1">
      <c r="A336" s="13" t="s">
        <v>764</v>
      </c>
      <c r="B336" s="50" t="s">
        <v>193</v>
      </c>
      <c r="C336" s="16" t="s">
        <v>201</v>
      </c>
      <c r="D336" s="51" t="s">
        <v>286</v>
      </c>
      <c r="E336" s="100" t="s">
        <v>39</v>
      </c>
      <c r="F336" s="147">
        <v>1</v>
      </c>
      <c r="G336" s="49">
        <v>28180.47</v>
      </c>
      <c r="H336" s="117">
        <f t="shared" si="104"/>
        <v>34312.54</v>
      </c>
      <c r="I336" s="117">
        <f t="shared" si="105"/>
        <v>34312.54</v>
      </c>
      <c r="J336" s="10">
        <v>0.21759999999999999</v>
      </c>
      <c r="K336" s="87"/>
      <c r="L336" s="12"/>
      <c r="M336" s="14"/>
      <c r="O336" s="12"/>
      <c r="P336" s="17"/>
    </row>
    <row r="337" spans="1:16" ht="14.65" customHeight="1">
      <c r="A337" s="13" t="s">
        <v>765</v>
      </c>
      <c r="B337" s="50" t="s">
        <v>194</v>
      </c>
      <c r="C337" s="16" t="s">
        <v>201</v>
      </c>
      <c r="D337" s="51" t="s">
        <v>287</v>
      </c>
      <c r="E337" s="100" t="s">
        <v>18</v>
      </c>
      <c r="F337" s="147">
        <v>77.67</v>
      </c>
      <c r="G337" s="49">
        <v>1.06</v>
      </c>
      <c r="H337" s="117">
        <f t="shared" si="104"/>
        <v>1.29</v>
      </c>
      <c r="I337" s="117">
        <f t="shared" si="105"/>
        <v>100.19</v>
      </c>
      <c r="J337" s="10">
        <v>0.21759999999999999</v>
      </c>
      <c r="K337" s="87"/>
      <c r="L337" s="12"/>
      <c r="M337" s="14"/>
      <c r="O337" s="12"/>
      <c r="P337" s="17"/>
    </row>
    <row r="338" spans="1:16" ht="14.65" customHeight="1">
      <c r="A338" s="13" t="s">
        <v>766</v>
      </c>
      <c r="B338" s="50" t="s">
        <v>189</v>
      </c>
      <c r="C338" s="16" t="s">
        <v>201</v>
      </c>
      <c r="D338" s="51" t="s">
        <v>288</v>
      </c>
      <c r="E338" s="100" t="s">
        <v>39</v>
      </c>
      <c r="F338" s="147">
        <v>5</v>
      </c>
      <c r="G338" s="49">
        <v>261.19</v>
      </c>
      <c r="H338" s="117">
        <f t="shared" si="104"/>
        <v>318.02</v>
      </c>
      <c r="I338" s="117">
        <f t="shared" si="105"/>
        <v>1590.1</v>
      </c>
      <c r="J338" s="10">
        <v>0.21759999999999999</v>
      </c>
      <c r="K338" s="87"/>
      <c r="L338" s="12"/>
      <c r="M338" s="14"/>
      <c r="O338" s="12"/>
      <c r="P338" s="17"/>
    </row>
    <row r="339" spans="1:16" ht="14.65" customHeight="1">
      <c r="A339" s="13" t="s">
        <v>767</v>
      </c>
      <c r="B339" s="50" t="s">
        <v>190</v>
      </c>
      <c r="C339" s="16" t="s">
        <v>201</v>
      </c>
      <c r="D339" s="51" t="s">
        <v>289</v>
      </c>
      <c r="E339" s="100" t="s">
        <v>39</v>
      </c>
      <c r="F339" s="147">
        <v>27</v>
      </c>
      <c r="G339" s="49">
        <v>107.5</v>
      </c>
      <c r="H339" s="117">
        <f t="shared" si="104"/>
        <v>130.88999999999999</v>
      </c>
      <c r="I339" s="117">
        <f t="shared" si="105"/>
        <v>3534.03</v>
      </c>
      <c r="J339" s="10">
        <v>0.21759999999999999</v>
      </c>
      <c r="K339" s="87"/>
      <c r="L339" s="12"/>
      <c r="M339" s="14"/>
      <c r="O339" s="12"/>
      <c r="P339" s="17"/>
    </row>
    <row r="340" spans="1:16" ht="14.65" customHeight="1">
      <c r="A340" s="13" t="s">
        <v>768</v>
      </c>
      <c r="B340" s="50" t="s">
        <v>196</v>
      </c>
      <c r="C340" s="16" t="s">
        <v>201</v>
      </c>
      <c r="D340" s="51" t="s">
        <v>290</v>
      </c>
      <c r="E340" s="100" t="s">
        <v>39</v>
      </c>
      <c r="F340" s="147">
        <v>27</v>
      </c>
      <c r="G340" s="49">
        <v>19.12</v>
      </c>
      <c r="H340" s="117">
        <f t="shared" si="104"/>
        <v>23.28</v>
      </c>
      <c r="I340" s="117">
        <f t="shared" si="105"/>
        <v>628.55999999999995</v>
      </c>
      <c r="J340" s="10">
        <v>0.21759999999999999</v>
      </c>
      <c r="K340" s="87"/>
      <c r="L340" s="12"/>
      <c r="M340" s="14"/>
      <c r="O340" s="12"/>
      <c r="P340" s="17"/>
    </row>
    <row r="341" spans="1:16" ht="24" customHeight="1" thickBot="1">
      <c r="A341" s="13" t="s">
        <v>769</v>
      </c>
      <c r="B341" s="50" t="s">
        <v>270</v>
      </c>
      <c r="C341" s="16" t="s">
        <v>201</v>
      </c>
      <c r="D341" s="51" t="s">
        <v>291</v>
      </c>
      <c r="E341" s="100" t="s">
        <v>39</v>
      </c>
      <c r="F341" s="147">
        <v>27</v>
      </c>
      <c r="G341" s="49">
        <v>41.8</v>
      </c>
      <c r="H341" s="117">
        <f t="shared" si="104"/>
        <v>50.9</v>
      </c>
      <c r="I341" s="117">
        <f t="shared" si="105"/>
        <v>1374.3</v>
      </c>
      <c r="J341" s="10">
        <v>0.21759999999999999</v>
      </c>
      <c r="K341" s="87"/>
      <c r="L341" s="12"/>
      <c r="M341" s="14"/>
      <c r="O341" s="12"/>
      <c r="P341" s="17"/>
    </row>
    <row r="342" spans="1:16" s="48" customFormat="1" ht="15" customHeight="1">
      <c r="A342" s="1436"/>
      <c r="B342" s="1437"/>
      <c r="C342" s="1442" t="s">
        <v>377</v>
      </c>
      <c r="D342" s="1443"/>
      <c r="E342" s="1443"/>
      <c r="F342" s="1444"/>
      <c r="G342" s="1448" t="s">
        <v>62</v>
      </c>
      <c r="H342" s="1449"/>
      <c r="I342" s="1449"/>
      <c r="J342" s="1450"/>
      <c r="K342" s="34"/>
    </row>
    <row r="343" spans="1:16" s="48" customFormat="1" ht="15" customHeight="1">
      <c r="A343" s="1438"/>
      <c r="B343" s="1439"/>
      <c r="C343" s="1445"/>
      <c r="D343" s="1446"/>
      <c r="E343" s="1446"/>
      <c r="F343" s="1447"/>
      <c r="G343" s="1451"/>
      <c r="H343" s="1452"/>
      <c r="I343" s="1452"/>
      <c r="J343" s="1453"/>
      <c r="K343" s="34"/>
    </row>
    <row r="344" spans="1:16" s="48" customFormat="1" ht="15.75" customHeight="1" thickBot="1">
      <c r="A344" s="1440"/>
      <c r="B344" s="1441"/>
      <c r="C344" s="1454" t="s">
        <v>908</v>
      </c>
      <c r="D344" s="1455"/>
      <c r="E344" s="1455"/>
      <c r="F344" s="1456"/>
      <c r="G344" s="1457" t="s">
        <v>375</v>
      </c>
      <c r="H344" s="1458"/>
      <c r="I344" s="1459" t="s">
        <v>476</v>
      </c>
      <c r="J344" s="1460"/>
      <c r="K344" s="34"/>
    </row>
    <row r="345" spans="1:16">
      <c r="A345" s="13" t="s">
        <v>770</v>
      </c>
      <c r="B345" s="50" t="s">
        <v>271</v>
      </c>
      <c r="C345" s="16" t="s">
        <v>201</v>
      </c>
      <c r="D345" s="51" t="s">
        <v>292</v>
      </c>
      <c r="E345" s="100" t="s">
        <v>18</v>
      </c>
      <c r="F345" s="147">
        <v>40.5</v>
      </c>
      <c r="G345" s="49">
        <v>113.1</v>
      </c>
      <c r="H345" s="117">
        <f t="shared" si="104"/>
        <v>137.71</v>
      </c>
      <c r="I345" s="117">
        <f t="shared" si="105"/>
        <v>5577.25</v>
      </c>
      <c r="J345" s="10">
        <v>0.21759999999999999</v>
      </c>
      <c r="K345" s="87"/>
      <c r="L345" s="12"/>
      <c r="M345" s="14"/>
      <c r="O345" s="12"/>
      <c r="P345" s="17"/>
    </row>
    <row r="346" spans="1:16">
      <c r="A346" s="13" t="s">
        <v>771</v>
      </c>
      <c r="B346" s="50" t="s">
        <v>272</v>
      </c>
      <c r="C346" s="16" t="s">
        <v>201</v>
      </c>
      <c r="D346" s="51" t="s">
        <v>293</v>
      </c>
      <c r="E346" s="100" t="s">
        <v>39</v>
      </c>
      <c r="F346" s="147">
        <v>1</v>
      </c>
      <c r="G346" s="49">
        <v>89.28</v>
      </c>
      <c r="H346" s="117">
        <f t="shared" si="104"/>
        <v>108.71</v>
      </c>
      <c r="I346" s="117">
        <f t="shared" si="105"/>
        <v>108.71</v>
      </c>
      <c r="J346" s="10">
        <v>0.21759999999999999</v>
      </c>
      <c r="K346" s="87"/>
      <c r="L346" s="12"/>
      <c r="M346" s="14"/>
      <c r="O346" s="12"/>
      <c r="P346" s="17"/>
    </row>
    <row r="347" spans="1:16">
      <c r="A347" s="13" t="s">
        <v>772</v>
      </c>
      <c r="B347" s="50" t="s">
        <v>273</v>
      </c>
      <c r="C347" s="16" t="s">
        <v>201</v>
      </c>
      <c r="D347" s="51" t="s">
        <v>294</v>
      </c>
      <c r="E347" s="100" t="s">
        <v>39</v>
      </c>
      <c r="F347" s="147">
        <v>1</v>
      </c>
      <c r="G347" s="49">
        <v>102.63</v>
      </c>
      <c r="H347" s="117">
        <f t="shared" si="104"/>
        <v>124.96</v>
      </c>
      <c r="I347" s="117">
        <f t="shared" si="105"/>
        <v>124.96</v>
      </c>
      <c r="J347" s="10">
        <v>0.21759999999999999</v>
      </c>
      <c r="K347" s="87"/>
      <c r="L347" s="12"/>
      <c r="M347" s="14"/>
      <c r="O347" s="12"/>
      <c r="P347" s="17"/>
    </row>
    <row r="348" spans="1:16">
      <c r="A348" s="13" t="s">
        <v>773</v>
      </c>
      <c r="B348" s="50" t="s">
        <v>274</v>
      </c>
      <c r="C348" s="16" t="s">
        <v>201</v>
      </c>
      <c r="D348" s="51" t="s">
        <v>295</v>
      </c>
      <c r="E348" s="100" t="s">
        <v>39</v>
      </c>
      <c r="F348" s="147">
        <v>1</v>
      </c>
      <c r="G348" s="49">
        <v>86.79</v>
      </c>
      <c r="H348" s="117">
        <f t="shared" si="104"/>
        <v>105.68</v>
      </c>
      <c r="I348" s="117">
        <f t="shared" si="105"/>
        <v>105.68</v>
      </c>
      <c r="J348" s="10">
        <v>0.21759999999999999</v>
      </c>
      <c r="K348" s="87"/>
      <c r="L348" s="12"/>
      <c r="M348" s="14"/>
      <c r="O348" s="12"/>
      <c r="P348" s="17"/>
    </row>
    <row r="349" spans="1:16">
      <c r="A349" s="13" t="s">
        <v>774</v>
      </c>
      <c r="B349" s="50" t="s">
        <v>275</v>
      </c>
      <c r="C349" s="16" t="s">
        <v>201</v>
      </c>
      <c r="D349" s="51" t="s">
        <v>296</v>
      </c>
      <c r="E349" s="100" t="s">
        <v>39</v>
      </c>
      <c r="F349" s="147">
        <v>3</v>
      </c>
      <c r="G349" s="49">
        <v>15.2</v>
      </c>
      <c r="H349" s="117">
        <f t="shared" si="104"/>
        <v>18.510000000000002</v>
      </c>
      <c r="I349" s="117">
        <f t="shared" si="105"/>
        <v>55.53</v>
      </c>
      <c r="J349" s="10">
        <v>0.21759999999999999</v>
      </c>
      <c r="K349" s="87"/>
      <c r="L349" s="12"/>
      <c r="M349" s="14"/>
      <c r="O349" s="12"/>
      <c r="P349" s="17"/>
    </row>
    <row r="350" spans="1:16">
      <c r="A350" s="13" t="s">
        <v>775</v>
      </c>
      <c r="B350" s="50" t="s">
        <v>276</v>
      </c>
      <c r="C350" s="16" t="s">
        <v>201</v>
      </c>
      <c r="D350" s="51" t="s">
        <v>297</v>
      </c>
      <c r="E350" s="100" t="s">
        <v>39</v>
      </c>
      <c r="F350" s="147">
        <v>2</v>
      </c>
      <c r="G350" s="49">
        <v>167.48</v>
      </c>
      <c r="H350" s="117">
        <f t="shared" si="104"/>
        <v>203.92</v>
      </c>
      <c r="I350" s="117">
        <f t="shared" si="105"/>
        <v>407.84</v>
      </c>
      <c r="J350" s="10">
        <v>0.21759999999999999</v>
      </c>
      <c r="K350" s="87"/>
      <c r="L350" s="12"/>
      <c r="M350" s="14"/>
      <c r="O350" s="12"/>
      <c r="P350" s="17"/>
    </row>
    <row r="351" spans="1:16">
      <c r="A351" s="13" t="s">
        <v>776</v>
      </c>
      <c r="B351" s="50" t="s">
        <v>277</v>
      </c>
      <c r="C351" s="16" t="s">
        <v>201</v>
      </c>
      <c r="D351" s="51" t="s">
        <v>298</v>
      </c>
      <c r="E351" s="100" t="s">
        <v>39</v>
      </c>
      <c r="F351" s="147">
        <v>1</v>
      </c>
      <c r="G351" s="49">
        <v>199.4</v>
      </c>
      <c r="H351" s="117">
        <f t="shared" si="104"/>
        <v>242.79</v>
      </c>
      <c r="I351" s="117">
        <f t="shared" si="105"/>
        <v>242.79</v>
      </c>
      <c r="J351" s="10">
        <v>0.21759999999999999</v>
      </c>
      <c r="K351" s="87"/>
      <c r="L351" s="12"/>
      <c r="M351" s="14"/>
      <c r="O351" s="12"/>
      <c r="P351" s="17"/>
    </row>
    <row r="352" spans="1:16">
      <c r="A352" s="13" t="s">
        <v>777</v>
      </c>
      <c r="B352" s="50" t="s">
        <v>278</v>
      </c>
      <c r="C352" s="16" t="s">
        <v>201</v>
      </c>
      <c r="D352" s="51" t="s">
        <v>299</v>
      </c>
      <c r="E352" s="100" t="s">
        <v>39</v>
      </c>
      <c r="F352" s="147">
        <v>1</v>
      </c>
      <c r="G352" s="49">
        <v>181.05</v>
      </c>
      <c r="H352" s="117">
        <f t="shared" ref="H352:H357" si="106">IFERROR(ROUND((1+J352)*G352,2),0)</f>
        <v>220.45</v>
      </c>
      <c r="I352" s="117">
        <f t="shared" ref="I352:I357" si="107">IFERROR(TRUNC(H352*F352,2),0)</f>
        <v>220.45</v>
      </c>
      <c r="J352" s="10">
        <v>0.21759999999999999</v>
      </c>
      <c r="K352" s="87"/>
      <c r="L352" s="12"/>
      <c r="M352" s="14"/>
      <c r="O352" s="12"/>
      <c r="P352" s="17"/>
    </row>
    <row r="353" spans="1:16" ht="25.5">
      <c r="A353" s="13" t="s">
        <v>778</v>
      </c>
      <c r="B353" s="50" t="s">
        <v>669</v>
      </c>
      <c r="C353" s="16" t="s">
        <v>201</v>
      </c>
      <c r="D353" s="51" t="s">
        <v>670</v>
      </c>
      <c r="E353" s="100" t="s">
        <v>39</v>
      </c>
      <c r="F353" s="147">
        <v>1</v>
      </c>
      <c r="G353" s="49">
        <v>386.94</v>
      </c>
      <c r="H353" s="117">
        <f t="shared" si="106"/>
        <v>471.14</v>
      </c>
      <c r="I353" s="117">
        <f t="shared" si="107"/>
        <v>471.14</v>
      </c>
      <c r="J353" s="10">
        <v>0.21759999999999999</v>
      </c>
      <c r="K353" s="87"/>
      <c r="L353" s="12"/>
      <c r="M353" s="14"/>
      <c r="O353" s="12"/>
      <c r="P353" s="17"/>
    </row>
    <row r="354" spans="1:16" ht="15" customHeight="1">
      <c r="A354" s="13" t="s">
        <v>779</v>
      </c>
      <c r="B354" s="50">
        <v>1107900</v>
      </c>
      <c r="C354" s="16" t="s">
        <v>201</v>
      </c>
      <c r="D354" s="51" t="s">
        <v>300</v>
      </c>
      <c r="E354" s="100" t="s">
        <v>17</v>
      </c>
      <c r="F354" s="147">
        <v>13.608000000000001</v>
      </c>
      <c r="G354" s="49">
        <v>467.84</v>
      </c>
      <c r="H354" s="117">
        <f t="shared" si="106"/>
        <v>569.64</v>
      </c>
      <c r="I354" s="117">
        <f t="shared" si="107"/>
        <v>7751.66</v>
      </c>
      <c r="J354" s="10">
        <v>0.21759999999999999</v>
      </c>
      <c r="K354" s="87"/>
      <c r="L354" s="12"/>
      <c r="M354" s="14"/>
      <c r="O354" s="12"/>
      <c r="P354" s="17"/>
    </row>
    <row r="355" spans="1:16">
      <c r="A355" s="13" t="s">
        <v>780</v>
      </c>
      <c r="B355" s="50">
        <v>4805751</v>
      </c>
      <c r="C355" s="16" t="s">
        <v>201</v>
      </c>
      <c r="D355" s="51" t="s">
        <v>301</v>
      </c>
      <c r="E355" s="100" t="s">
        <v>17</v>
      </c>
      <c r="F355" s="147">
        <v>13.608000000000001</v>
      </c>
      <c r="G355" s="49">
        <v>56.58</v>
      </c>
      <c r="H355" s="117">
        <f t="shared" si="106"/>
        <v>68.89</v>
      </c>
      <c r="I355" s="117">
        <f t="shared" si="107"/>
        <v>937.45</v>
      </c>
      <c r="J355" s="10">
        <v>0.21759999999999999</v>
      </c>
      <c r="K355" s="87"/>
      <c r="L355" s="12"/>
      <c r="M355" s="14"/>
      <c r="O355" s="12"/>
      <c r="P355" s="17"/>
    </row>
    <row r="356" spans="1:16">
      <c r="A356" s="13" t="s">
        <v>781</v>
      </c>
      <c r="B356" s="50" t="s">
        <v>169</v>
      </c>
      <c r="C356" s="16" t="s">
        <v>201</v>
      </c>
      <c r="D356" s="51" t="s">
        <v>256</v>
      </c>
      <c r="E356" s="100" t="s">
        <v>42</v>
      </c>
      <c r="F356" s="147">
        <v>20.41</v>
      </c>
      <c r="G356" s="49">
        <v>83.68</v>
      </c>
      <c r="H356" s="117">
        <f t="shared" si="106"/>
        <v>96.68</v>
      </c>
      <c r="I356" s="117">
        <f t="shared" si="107"/>
        <v>1973.23</v>
      </c>
      <c r="J356" s="10">
        <v>0.15540000000000001</v>
      </c>
      <c r="K356" s="87"/>
      <c r="L356" s="12"/>
      <c r="M356" s="14"/>
      <c r="O356" s="12"/>
      <c r="P356" s="17"/>
    </row>
    <row r="357" spans="1:16" ht="25.5">
      <c r="A357" s="13" t="s">
        <v>782</v>
      </c>
      <c r="B357" s="50">
        <v>5915411</v>
      </c>
      <c r="C357" s="16" t="s">
        <v>201</v>
      </c>
      <c r="D357" s="51" t="s">
        <v>302</v>
      </c>
      <c r="E357" s="100" t="s">
        <v>42</v>
      </c>
      <c r="F357" s="147">
        <v>20.41</v>
      </c>
      <c r="G357" s="49">
        <v>3.76</v>
      </c>
      <c r="H357" s="117">
        <f t="shared" si="106"/>
        <v>4.58</v>
      </c>
      <c r="I357" s="117">
        <f t="shared" si="107"/>
        <v>93.47</v>
      </c>
      <c r="J357" s="10">
        <v>0.21759999999999999</v>
      </c>
      <c r="K357" s="87"/>
      <c r="L357" s="12"/>
      <c r="M357" s="14"/>
      <c r="O357" s="12"/>
      <c r="P357" s="17"/>
    </row>
    <row r="358" spans="1:16">
      <c r="A358" s="13" t="s">
        <v>783</v>
      </c>
      <c r="B358" s="50">
        <v>5914389</v>
      </c>
      <c r="C358" s="16" t="s">
        <v>201</v>
      </c>
      <c r="D358" s="51" t="s">
        <v>303</v>
      </c>
      <c r="E358" s="100" t="s">
        <v>224</v>
      </c>
      <c r="F358" s="147">
        <v>866</v>
      </c>
      <c r="G358" s="49">
        <v>0.82</v>
      </c>
      <c r="H358" s="117">
        <f t="shared" ref="H358" si="108">IFERROR(ROUND((1+J358)*G358,2),0)</f>
        <v>1</v>
      </c>
      <c r="I358" s="117">
        <f t="shared" ref="I358" si="109">IFERROR(TRUNC(H358*F358,2),0)</f>
        <v>866</v>
      </c>
      <c r="J358" s="10">
        <v>0.21759999999999999</v>
      </c>
      <c r="K358" s="87"/>
      <c r="L358" s="12"/>
      <c r="M358" s="14"/>
      <c r="O358" s="12"/>
      <c r="P358" s="17"/>
    </row>
    <row r="359" spans="1:16" ht="15" customHeight="1">
      <c r="A359" s="68"/>
      <c r="B359" s="69"/>
      <c r="C359" s="69"/>
      <c r="D359" s="72" t="s">
        <v>168</v>
      </c>
      <c r="E359" s="69"/>
      <c r="F359" s="145"/>
      <c r="G359" s="70"/>
      <c r="H359" s="71"/>
      <c r="I359" s="73">
        <f>SUBTOTAL(9,I327:I358)</f>
        <v>191807.32000000004</v>
      </c>
      <c r="J359" s="29"/>
      <c r="K359" s="19"/>
      <c r="M359" s="14"/>
      <c r="O359" s="12"/>
      <c r="P359" s="17"/>
    </row>
    <row r="360" spans="1:16" ht="15" customHeight="1">
      <c r="A360" s="59" t="s">
        <v>175</v>
      </c>
      <c r="B360" s="60"/>
      <c r="C360" s="60"/>
      <c r="D360" s="61" t="s">
        <v>165</v>
      </c>
      <c r="E360" s="60"/>
      <c r="F360" s="62"/>
      <c r="G360" s="62"/>
      <c r="H360" s="117"/>
      <c r="I360" s="117"/>
      <c r="J360" s="63"/>
    </row>
    <row r="361" spans="1:16" ht="15" customHeight="1">
      <c r="A361" s="13" t="s">
        <v>177</v>
      </c>
      <c r="B361" s="50">
        <v>4413996</v>
      </c>
      <c r="C361" s="16" t="s">
        <v>201</v>
      </c>
      <c r="D361" s="51" t="s">
        <v>267</v>
      </c>
      <c r="E361" s="100" t="s">
        <v>19</v>
      </c>
      <c r="F361" s="147">
        <v>157528.57999999999</v>
      </c>
      <c r="G361" s="49">
        <v>10.6</v>
      </c>
      <c r="H361" s="117">
        <f>IFERROR(ROUND((1+J361)*G361,2),0)</f>
        <v>12.91</v>
      </c>
      <c r="I361" s="117">
        <f>IFERROR(TRUNC(H361*F361,2),0)</f>
        <v>2033693.96</v>
      </c>
      <c r="J361" s="10">
        <v>0.21759999999999999</v>
      </c>
      <c r="K361" s="87"/>
      <c r="L361" s="12"/>
      <c r="M361" s="14"/>
      <c r="O361" s="12"/>
      <c r="P361" s="17"/>
    </row>
    <row r="362" spans="1:16" ht="15" customHeight="1">
      <c r="A362" s="13" t="s">
        <v>178</v>
      </c>
      <c r="B362" s="50">
        <v>4413905</v>
      </c>
      <c r="C362" s="16" t="s">
        <v>201</v>
      </c>
      <c r="D362" s="51" t="s">
        <v>167</v>
      </c>
      <c r="E362" s="100" t="s">
        <v>19</v>
      </c>
      <c r="F362" s="147">
        <v>8440.43</v>
      </c>
      <c r="G362" s="49">
        <v>6.77</v>
      </c>
      <c r="H362" s="117">
        <f>IFERROR(ROUND((1+J362)*G362,2),0)</f>
        <v>8.24</v>
      </c>
      <c r="I362" s="117">
        <f>IFERROR(TRUNC(H362*F362,2),0)</f>
        <v>69549.14</v>
      </c>
      <c r="J362" s="10">
        <v>0.21759999999999999</v>
      </c>
      <c r="K362" s="87"/>
      <c r="L362" s="12"/>
      <c r="M362" s="14"/>
      <c r="O362" s="12"/>
      <c r="P362" s="17"/>
    </row>
    <row r="363" spans="1:16" ht="15" customHeight="1">
      <c r="A363" s="68"/>
      <c r="B363" s="69"/>
      <c r="C363" s="69"/>
      <c r="D363" s="72" t="s">
        <v>179</v>
      </c>
      <c r="E363" s="69"/>
      <c r="F363" s="145"/>
      <c r="G363" s="70"/>
      <c r="H363" s="71"/>
      <c r="I363" s="73">
        <f>SUBTOTAL(9,I360:I362)</f>
        <v>2103243.1</v>
      </c>
      <c r="J363" s="29"/>
      <c r="K363" s="87"/>
      <c r="L363" s="12"/>
      <c r="M363" s="14"/>
      <c r="O363" s="12"/>
      <c r="P363" s="17"/>
    </row>
    <row r="364" spans="1:16" ht="15" customHeight="1">
      <c r="A364" s="11"/>
      <c r="B364" s="4"/>
      <c r="C364" s="4"/>
      <c r="D364" s="119"/>
      <c r="E364" s="4"/>
      <c r="F364" s="137"/>
      <c r="G364" s="5"/>
      <c r="H364" s="6"/>
      <c r="I364" s="120"/>
      <c r="J364" s="10"/>
      <c r="K364" s="19"/>
      <c r="M364" s="14"/>
      <c r="O364" s="12"/>
      <c r="P364" s="17"/>
    </row>
    <row r="365" spans="1:16">
      <c r="A365" s="68"/>
      <c r="B365" s="69"/>
      <c r="C365" s="69"/>
      <c r="D365" s="73" t="s">
        <v>37</v>
      </c>
      <c r="E365" s="69"/>
      <c r="F365" s="82"/>
      <c r="G365" s="70"/>
      <c r="H365" s="73"/>
      <c r="I365" s="73">
        <f>SUBTOTAL(9,I2:I363)</f>
        <v>249388619.5800001</v>
      </c>
      <c r="J365" s="29"/>
      <c r="K365" s="19"/>
      <c r="O365" s="12"/>
      <c r="P365" s="17"/>
    </row>
    <row r="366" spans="1:16">
      <c r="A366" s="11"/>
      <c r="B366" s="4"/>
      <c r="C366" s="4"/>
      <c r="D366" s="119"/>
      <c r="E366" s="4"/>
      <c r="F366" s="137"/>
      <c r="G366" s="5"/>
      <c r="H366" s="6"/>
      <c r="I366" s="120"/>
      <c r="J366" s="10"/>
      <c r="K366" s="19"/>
      <c r="O366" s="12"/>
      <c r="P366" s="17"/>
    </row>
    <row r="367" spans="1:16">
      <c r="A367" s="11"/>
      <c r="B367" s="4"/>
      <c r="C367" s="4"/>
      <c r="D367" s="119"/>
      <c r="E367" s="4"/>
      <c r="F367" s="137"/>
      <c r="G367" s="5"/>
      <c r="H367" s="6"/>
      <c r="I367" s="120"/>
      <c r="J367" s="10"/>
      <c r="K367" s="19"/>
      <c r="O367" s="12"/>
      <c r="P367" s="17"/>
    </row>
    <row r="368" spans="1:16">
      <c r="A368" s="11"/>
      <c r="B368" s="4"/>
      <c r="C368" s="4"/>
      <c r="D368" s="119"/>
      <c r="E368" s="4"/>
      <c r="F368" s="137"/>
      <c r="G368" s="5"/>
      <c r="H368" s="6"/>
      <c r="I368" s="120"/>
      <c r="J368" s="10"/>
      <c r="K368" s="19"/>
      <c r="O368" s="12"/>
      <c r="P368" s="17"/>
    </row>
    <row r="369" spans="1:16">
      <c r="A369" s="11"/>
      <c r="B369" s="4"/>
      <c r="C369" s="4"/>
      <c r="D369" s="119"/>
      <c r="E369" s="4"/>
      <c r="F369" s="137"/>
      <c r="G369" s="5"/>
      <c r="H369" s="6"/>
      <c r="I369" s="120"/>
      <c r="J369" s="10"/>
      <c r="K369" s="19"/>
      <c r="O369" s="12"/>
      <c r="P369" s="17"/>
    </row>
    <row r="370" spans="1:16">
      <c r="A370" s="11"/>
      <c r="B370" s="4"/>
      <c r="C370" s="4"/>
      <c r="D370" s="119"/>
      <c r="E370" s="4"/>
      <c r="F370" s="137"/>
      <c r="G370" s="5"/>
      <c r="H370" s="6"/>
      <c r="I370" s="120"/>
      <c r="J370" s="10"/>
      <c r="K370" s="19"/>
      <c r="O370" s="12"/>
      <c r="P370" s="17"/>
    </row>
    <row r="371" spans="1:16">
      <c r="A371" s="11"/>
      <c r="B371" s="4"/>
      <c r="C371" s="4"/>
      <c r="D371" s="119"/>
      <c r="E371" s="4"/>
      <c r="F371" s="137"/>
      <c r="G371" s="5"/>
      <c r="H371" s="6"/>
      <c r="I371" s="120"/>
      <c r="J371" s="10"/>
      <c r="K371" s="19"/>
      <c r="O371" s="12"/>
      <c r="P371" s="17"/>
    </row>
    <row r="372" spans="1:16">
      <c r="A372" s="11"/>
      <c r="B372" s="4"/>
      <c r="C372" s="4"/>
      <c r="D372" s="119"/>
      <c r="E372" s="4"/>
      <c r="F372" s="137"/>
      <c r="G372" s="5"/>
      <c r="H372" s="6"/>
      <c r="I372" s="120"/>
      <c r="J372" s="10"/>
      <c r="K372" s="19"/>
      <c r="O372" s="12"/>
      <c r="P372" s="17"/>
    </row>
    <row r="373" spans="1:16">
      <c r="A373" s="11"/>
      <c r="B373" s="4"/>
      <c r="C373" s="4"/>
      <c r="D373" s="119"/>
      <c r="E373" s="4"/>
      <c r="F373" s="137"/>
      <c r="G373" s="5"/>
      <c r="H373" s="6"/>
      <c r="I373" s="120"/>
      <c r="J373" s="10"/>
      <c r="K373" s="19"/>
      <c r="O373" s="12"/>
      <c r="P373" s="17"/>
    </row>
    <row r="374" spans="1:16">
      <c r="A374" s="11"/>
      <c r="B374" s="4"/>
      <c r="C374" s="4"/>
      <c r="D374" s="119"/>
      <c r="E374" s="4"/>
      <c r="F374" s="137"/>
      <c r="G374" s="5"/>
      <c r="H374" s="6"/>
      <c r="I374" s="120"/>
      <c r="J374" s="10"/>
      <c r="K374" s="19"/>
      <c r="O374" s="12"/>
      <c r="P374" s="17"/>
    </row>
    <row r="375" spans="1:16">
      <c r="A375" s="11"/>
      <c r="B375" s="4"/>
      <c r="C375" s="4"/>
      <c r="D375" s="119"/>
      <c r="E375" s="4"/>
      <c r="F375" s="137"/>
      <c r="G375" s="5"/>
      <c r="H375" s="6"/>
      <c r="I375" s="120"/>
      <c r="J375" s="10"/>
      <c r="K375" s="19"/>
      <c r="O375" s="12"/>
      <c r="P375" s="17"/>
    </row>
    <row r="376" spans="1:16">
      <c r="A376" s="11"/>
      <c r="B376" s="4"/>
      <c r="C376" s="4"/>
      <c r="D376" s="119"/>
      <c r="E376" s="4"/>
      <c r="F376" s="137"/>
      <c r="G376" s="5"/>
      <c r="H376" s="6"/>
      <c r="I376" s="120"/>
      <c r="J376" s="10"/>
      <c r="K376" s="19"/>
      <c r="O376" s="12"/>
      <c r="P376" s="17"/>
    </row>
    <row r="377" spans="1:16">
      <c r="A377" s="11"/>
      <c r="B377" s="4"/>
      <c r="C377" s="4"/>
      <c r="D377" s="119"/>
      <c r="E377" s="4"/>
      <c r="F377" s="137"/>
      <c r="G377" s="5"/>
      <c r="H377" s="6"/>
      <c r="I377" s="120"/>
      <c r="J377" s="10"/>
      <c r="K377" s="19"/>
      <c r="O377" s="12"/>
      <c r="P377" s="17"/>
    </row>
    <row r="378" spans="1:16">
      <c r="A378" s="11"/>
      <c r="B378" s="4"/>
      <c r="C378" s="4"/>
      <c r="D378" s="119"/>
      <c r="E378" s="4"/>
      <c r="F378" s="137"/>
      <c r="G378" s="5"/>
      <c r="H378" s="6"/>
      <c r="I378" s="120"/>
      <c r="J378" s="10"/>
      <c r="K378" s="19"/>
      <c r="O378" s="12"/>
      <c r="P378" s="17"/>
    </row>
    <row r="379" spans="1:16">
      <c r="A379" s="11"/>
      <c r="B379" s="4"/>
      <c r="C379" s="4"/>
      <c r="D379" s="119"/>
      <c r="E379" s="4"/>
      <c r="F379" s="137"/>
      <c r="G379" s="5"/>
      <c r="H379" s="6"/>
      <c r="I379" s="120"/>
      <c r="J379" s="10"/>
      <c r="K379" s="19"/>
      <c r="O379" s="12"/>
      <c r="P379" s="17"/>
    </row>
    <row r="380" spans="1:16">
      <c r="A380" s="11"/>
      <c r="B380" s="4"/>
      <c r="C380" s="4"/>
      <c r="D380" s="119"/>
      <c r="E380" s="4"/>
      <c r="F380" s="137"/>
      <c r="G380" s="5"/>
      <c r="H380" s="6"/>
      <c r="I380" s="120"/>
      <c r="J380" s="10"/>
      <c r="K380" s="19"/>
      <c r="O380" s="12"/>
      <c r="P380" s="17"/>
    </row>
    <row r="381" spans="1:16">
      <c r="A381" s="11"/>
      <c r="B381" s="4"/>
      <c r="C381" s="4"/>
      <c r="D381" s="119"/>
      <c r="E381" s="4"/>
      <c r="F381" s="137"/>
      <c r="G381" s="5"/>
      <c r="H381" s="6"/>
      <c r="I381" s="120"/>
      <c r="J381" s="10"/>
      <c r="K381" s="19"/>
      <c r="O381" s="12"/>
      <c r="P381" s="17"/>
    </row>
    <row r="382" spans="1:16">
      <c r="A382" s="11"/>
      <c r="B382" s="4"/>
      <c r="C382" s="4"/>
      <c r="D382" s="119"/>
      <c r="E382" s="4"/>
      <c r="F382" s="137"/>
      <c r="G382" s="5"/>
      <c r="H382" s="6"/>
      <c r="I382" s="120"/>
      <c r="J382" s="10"/>
      <c r="K382" s="19"/>
      <c r="O382" s="12"/>
      <c r="P382" s="17"/>
    </row>
    <row r="383" spans="1:16">
      <c r="A383" s="11"/>
      <c r="B383" s="4"/>
      <c r="C383" s="4"/>
      <c r="D383" s="119"/>
      <c r="E383" s="4"/>
      <c r="F383" s="137"/>
      <c r="G383" s="5"/>
      <c r="H383" s="6"/>
      <c r="I383" s="120"/>
      <c r="J383" s="10"/>
      <c r="K383" s="19"/>
      <c r="O383" s="12"/>
      <c r="P383" s="17"/>
    </row>
    <row r="384" spans="1:16">
      <c r="A384" s="11"/>
      <c r="B384" s="4"/>
      <c r="C384" s="4"/>
      <c r="D384" s="119"/>
      <c r="E384" s="4"/>
      <c r="F384" s="137"/>
      <c r="G384" s="5"/>
      <c r="H384" s="6"/>
      <c r="I384" s="120"/>
      <c r="J384" s="10"/>
      <c r="K384" s="19"/>
      <c r="O384" s="12"/>
      <c r="P384" s="17"/>
    </row>
    <row r="385" spans="1:16">
      <c r="A385" s="11"/>
      <c r="B385" s="4"/>
      <c r="C385" s="4"/>
      <c r="D385" s="119"/>
      <c r="E385" s="4"/>
      <c r="F385" s="137"/>
      <c r="G385" s="5"/>
      <c r="H385" s="6"/>
      <c r="I385" s="120"/>
      <c r="J385" s="10"/>
      <c r="K385" s="19"/>
      <c r="O385" s="12"/>
      <c r="P385" s="17"/>
    </row>
    <row r="386" spans="1:16">
      <c r="A386" s="11"/>
      <c r="B386" s="4"/>
      <c r="C386" s="4"/>
      <c r="D386" s="119"/>
      <c r="E386" s="4"/>
      <c r="F386" s="137"/>
      <c r="G386" s="5"/>
      <c r="H386" s="6"/>
      <c r="I386" s="120"/>
      <c r="J386" s="10"/>
      <c r="K386" s="19"/>
      <c r="O386" s="12"/>
      <c r="P386" s="17"/>
    </row>
    <row r="387" spans="1:16">
      <c r="A387" s="11"/>
      <c r="B387" s="4"/>
      <c r="C387" s="4"/>
      <c r="D387" s="119"/>
      <c r="E387" s="4"/>
      <c r="F387" s="137"/>
      <c r="G387" s="5"/>
      <c r="H387" s="6"/>
      <c r="I387" s="120"/>
      <c r="J387" s="10"/>
      <c r="K387" s="19"/>
      <c r="O387" s="12"/>
      <c r="P387" s="17"/>
    </row>
    <row r="388" spans="1:16">
      <c r="A388" s="11"/>
      <c r="B388" s="4"/>
      <c r="C388" s="4"/>
      <c r="D388" s="119"/>
      <c r="E388" s="4"/>
      <c r="F388" s="137"/>
      <c r="G388" s="5"/>
      <c r="H388" s="6"/>
      <c r="I388" s="120"/>
      <c r="J388" s="10"/>
      <c r="K388" s="19"/>
      <c r="O388" s="12"/>
      <c r="P388" s="17"/>
    </row>
    <row r="389" spans="1:16">
      <c r="A389" s="11"/>
      <c r="B389" s="4"/>
      <c r="C389" s="4"/>
      <c r="D389" s="119"/>
      <c r="E389" s="4"/>
      <c r="F389" s="137"/>
      <c r="G389" s="5"/>
      <c r="H389" s="6"/>
      <c r="I389" s="120"/>
      <c r="J389" s="10"/>
      <c r="K389" s="19"/>
      <c r="O389" s="12"/>
      <c r="P389" s="17"/>
    </row>
    <row r="390" spans="1:16">
      <c r="A390" s="11"/>
      <c r="B390" s="4"/>
      <c r="C390" s="4"/>
      <c r="D390" s="119"/>
      <c r="E390" s="4"/>
      <c r="F390" s="137"/>
      <c r="G390" s="5"/>
      <c r="H390" s="6"/>
      <c r="I390" s="120"/>
      <c r="J390" s="10"/>
      <c r="K390" s="19"/>
      <c r="O390" s="12"/>
      <c r="P390" s="17"/>
    </row>
    <row r="391" spans="1:16">
      <c r="A391" s="11"/>
      <c r="B391" s="4"/>
      <c r="C391" s="4"/>
      <c r="D391" s="119"/>
      <c r="E391" s="4"/>
      <c r="F391" s="137"/>
      <c r="G391" s="5"/>
      <c r="H391" s="6"/>
      <c r="I391" s="120"/>
      <c r="J391" s="10"/>
      <c r="K391" s="19"/>
      <c r="O391" s="12"/>
      <c r="P391" s="17"/>
    </row>
    <row r="392" spans="1:16">
      <c r="A392" s="11"/>
      <c r="B392" s="4"/>
      <c r="C392" s="4"/>
      <c r="D392" s="119"/>
      <c r="E392" s="4"/>
      <c r="F392" s="137"/>
      <c r="G392" s="5"/>
      <c r="H392" s="6"/>
      <c r="I392" s="120"/>
      <c r="J392" s="10"/>
      <c r="K392" s="19"/>
      <c r="O392" s="12"/>
      <c r="P392" s="17"/>
    </row>
    <row r="393" spans="1:16">
      <c r="A393" s="11"/>
      <c r="B393" s="4"/>
      <c r="C393" s="4"/>
      <c r="D393" s="119"/>
      <c r="E393" s="4"/>
      <c r="F393" s="137"/>
      <c r="G393" s="5"/>
      <c r="H393" s="6"/>
      <c r="I393" s="120"/>
      <c r="J393" s="10"/>
      <c r="K393" s="19"/>
      <c r="O393" s="12"/>
      <c r="P393" s="17"/>
    </row>
    <row r="394" spans="1:16">
      <c r="A394" s="11"/>
      <c r="B394" s="4"/>
      <c r="C394" s="4"/>
      <c r="D394" s="119"/>
      <c r="E394" s="4"/>
      <c r="F394" s="137"/>
      <c r="G394" s="5"/>
      <c r="H394" s="6"/>
      <c r="I394" s="120"/>
      <c r="J394" s="10"/>
      <c r="K394" s="19"/>
      <c r="O394" s="12"/>
      <c r="P394" s="17"/>
    </row>
    <row r="395" spans="1:16" ht="15.75" thickBot="1">
      <c r="A395" s="11"/>
      <c r="B395" s="4"/>
      <c r="C395" s="4"/>
      <c r="D395" s="119"/>
      <c r="E395" s="4"/>
      <c r="F395" s="137"/>
      <c r="G395" s="5"/>
      <c r="H395" s="6"/>
      <c r="I395" s="120"/>
      <c r="J395" s="10"/>
      <c r="K395" s="19"/>
      <c r="O395" s="12"/>
      <c r="P395" s="17"/>
    </row>
    <row r="396" spans="1:16" s="48" customFormat="1" ht="15" customHeight="1">
      <c r="A396" s="1436"/>
      <c r="B396" s="1437"/>
      <c r="C396" s="1442" t="s">
        <v>377</v>
      </c>
      <c r="D396" s="1443"/>
      <c r="E396" s="1443"/>
      <c r="F396" s="1444"/>
      <c r="G396" s="1448" t="s">
        <v>62</v>
      </c>
      <c r="H396" s="1449"/>
      <c r="I396" s="1449"/>
      <c r="J396" s="1450"/>
      <c r="K396" s="34"/>
    </row>
    <row r="397" spans="1:16" s="48" customFormat="1" ht="15" customHeight="1">
      <c r="A397" s="1438"/>
      <c r="B397" s="1439"/>
      <c r="C397" s="1445"/>
      <c r="D397" s="1446"/>
      <c r="E397" s="1446"/>
      <c r="F397" s="1447"/>
      <c r="G397" s="1451"/>
      <c r="H397" s="1452"/>
      <c r="I397" s="1452"/>
      <c r="J397" s="1453"/>
      <c r="K397" s="34"/>
    </row>
    <row r="398" spans="1:16" s="48" customFormat="1" ht="15.75" customHeight="1" thickBot="1">
      <c r="A398" s="1440"/>
      <c r="B398" s="1441"/>
      <c r="C398" s="1454" t="s">
        <v>908</v>
      </c>
      <c r="D398" s="1455"/>
      <c r="E398" s="1455"/>
      <c r="F398" s="1456"/>
      <c r="G398" s="1457" t="s">
        <v>375</v>
      </c>
      <c r="H398" s="1458"/>
      <c r="I398" s="1459" t="s">
        <v>903</v>
      </c>
      <c r="J398" s="1460"/>
      <c r="K398" s="34"/>
    </row>
    <row r="399" spans="1:16">
      <c r="A399" s="52"/>
      <c r="B399" s="54"/>
      <c r="C399" s="54"/>
      <c r="D399" s="53"/>
      <c r="E399" s="54"/>
      <c r="F399" s="83"/>
      <c r="G399" s="56"/>
      <c r="H399" s="55"/>
      <c r="I399" s="55"/>
      <c r="J399" s="30"/>
      <c r="K399" s="19"/>
      <c r="M399" s="14"/>
      <c r="O399" s="12"/>
      <c r="P399" s="64"/>
    </row>
    <row r="400" spans="1:16">
      <c r="A400" s="52"/>
      <c r="B400" s="54"/>
      <c r="C400" s="54"/>
      <c r="D400" s="53"/>
      <c r="E400" s="54"/>
      <c r="F400" s="83"/>
      <c r="G400" s="56"/>
      <c r="H400" s="55"/>
      <c r="I400" s="55"/>
      <c r="J400" s="30"/>
      <c r="K400" s="19"/>
      <c r="M400" s="14"/>
      <c r="O400" s="12"/>
      <c r="P400" s="64"/>
    </row>
    <row r="401" spans="1:16">
      <c r="A401" s="52"/>
      <c r="B401" s="54"/>
      <c r="C401" s="54"/>
      <c r="D401" s="53"/>
      <c r="E401" s="54"/>
      <c r="F401" s="83"/>
      <c r="G401" s="56"/>
      <c r="H401" s="55"/>
      <c r="I401" s="55"/>
      <c r="J401" s="30"/>
      <c r="K401" s="19"/>
      <c r="M401" s="14"/>
      <c r="O401" s="12"/>
      <c r="P401" s="64"/>
    </row>
    <row r="402" spans="1:16">
      <c r="A402" s="52"/>
      <c r="B402" s="54"/>
      <c r="C402" s="54"/>
      <c r="D402" s="53"/>
      <c r="E402" s="54"/>
      <c r="F402" s="83"/>
      <c r="G402" s="56"/>
      <c r="H402" s="55"/>
      <c r="I402" s="55"/>
      <c r="J402" s="30"/>
      <c r="K402" s="19"/>
      <c r="M402" s="14"/>
      <c r="O402" s="12"/>
      <c r="P402" s="64"/>
    </row>
    <row r="403" spans="1:16">
      <c r="A403" s="52"/>
      <c r="B403" s="54"/>
      <c r="C403" s="54"/>
      <c r="D403" s="53"/>
      <c r="E403" s="54"/>
      <c r="F403" s="83"/>
      <c r="G403" s="56"/>
      <c r="H403" s="55"/>
      <c r="I403" s="55"/>
      <c r="J403" s="30"/>
      <c r="K403" s="19"/>
      <c r="M403" s="14"/>
      <c r="O403" s="12"/>
      <c r="P403" s="64"/>
    </row>
    <row r="404" spans="1:16">
      <c r="A404" s="65"/>
      <c r="B404" s="65"/>
      <c r="C404" s="65"/>
      <c r="D404" s="31"/>
      <c r="E404" s="65"/>
      <c r="F404" s="84"/>
      <c r="G404" s="66"/>
      <c r="H404" s="66"/>
      <c r="I404" s="66"/>
      <c r="J404" s="67"/>
      <c r="K404" s="12"/>
    </row>
    <row r="405" spans="1:16">
      <c r="A405" s="52"/>
      <c r="B405" s="54"/>
      <c r="C405" s="54"/>
      <c r="D405" s="53"/>
      <c r="E405" s="54"/>
      <c r="F405" s="83"/>
      <c r="G405" s="56"/>
      <c r="H405" s="55"/>
      <c r="I405" s="55"/>
      <c r="J405" s="30"/>
      <c r="K405" s="19"/>
      <c r="M405" s="14"/>
      <c r="O405" s="12"/>
      <c r="P405" s="64"/>
    </row>
    <row r="406" spans="1:16">
      <c r="A406" s="52"/>
      <c r="B406" s="54"/>
      <c r="C406" s="54"/>
      <c r="D406" s="53"/>
      <c r="E406" s="54"/>
      <c r="F406" s="83"/>
      <c r="G406" s="56"/>
      <c r="H406" s="55"/>
      <c r="I406" s="55"/>
      <c r="J406" s="30"/>
      <c r="K406" s="19"/>
      <c r="M406" s="14"/>
      <c r="O406" s="12"/>
      <c r="P406" s="64"/>
    </row>
    <row r="407" spans="1:16">
      <c r="A407" s="52"/>
      <c r="B407" s="54"/>
      <c r="C407" s="54"/>
      <c r="D407" s="53"/>
      <c r="E407" s="54"/>
      <c r="F407" s="83"/>
      <c r="G407" s="56"/>
      <c r="H407" s="55"/>
      <c r="I407" s="55"/>
      <c r="J407" s="30"/>
      <c r="K407" s="19"/>
      <c r="M407" s="14"/>
      <c r="O407" s="12"/>
      <c r="P407" s="64"/>
    </row>
    <row r="408" spans="1:16">
      <c r="A408" s="52"/>
      <c r="B408" s="54"/>
      <c r="C408" s="54"/>
      <c r="D408" s="53"/>
      <c r="E408" s="54"/>
      <c r="F408" s="83"/>
      <c r="G408" s="56"/>
      <c r="H408" s="55"/>
      <c r="I408" s="55"/>
      <c r="J408" s="30"/>
      <c r="K408" s="19"/>
      <c r="M408" s="14"/>
      <c r="O408" s="12"/>
      <c r="P408" s="64"/>
    </row>
    <row r="409" spans="1:16">
      <c r="A409" s="65"/>
      <c r="B409" s="65"/>
      <c r="C409" s="65"/>
      <c r="D409" s="31"/>
      <c r="E409" s="65"/>
      <c r="F409" s="84"/>
      <c r="G409" s="66"/>
      <c r="H409" s="66"/>
      <c r="I409" s="66"/>
      <c r="J409" s="67"/>
    </row>
    <row r="410" spans="1:16">
      <c r="A410" s="52"/>
      <c r="B410" s="54"/>
      <c r="C410" s="54"/>
      <c r="D410" s="53"/>
      <c r="E410" s="65"/>
      <c r="F410" s="83"/>
      <c r="G410" s="56"/>
      <c r="H410" s="55"/>
      <c r="I410" s="55"/>
      <c r="J410" s="30"/>
      <c r="K410" s="19"/>
      <c r="M410" s="14"/>
      <c r="O410" s="12"/>
      <c r="P410" s="64"/>
    </row>
    <row r="411" spans="1:16">
      <c r="A411" s="65"/>
      <c r="B411" s="65"/>
      <c r="C411" s="65"/>
      <c r="D411" s="31"/>
      <c r="E411" s="65"/>
      <c r="F411" s="84"/>
      <c r="G411" s="66"/>
      <c r="H411"/>
      <c r="I411"/>
      <c r="J411" s="67"/>
    </row>
    <row r="412" spans="1:16">
      <c r="E412" s="65"/>
    </row>
    <row r="413" spans="1:16">
      <c r="E413" s="65"/>
    </row>
    <row r="414" spans="1:16">
      <c r="A414"/>
      <c r="B414"/>
      <c r="C414"/>
      <c r="D414"/>
      <c r="E414" s="54"/>
      <c r="F414" s="85"/>
      <c r="G414"/>
      <c r="H414"/>
      <c r="J414"/>
    </row>
    <row r="415" spans="1:16">
      <c r="E415" s="65"/>
    </row>
    <row r="418" spans="5:5">
      <c r="E418"/>
    </row>
  </sheetData>
  <autoFilter ref="A1:J410" xr:uid="{00000000-0009-0000-0000-000001000000}"/>
  <mergeCells count="48">
    <mergeCell ref="A396:B398"/>
    <mergeCell ref="G396:J397"/>
    <mergeCell ref="G398:H398"/>
    <mergeCell ref="I398:J398"/>
    <mergeCell ref="C396:F397"/>
    <mergeCell ref="C398:F398"/>
    <mergeCell ref="A198:B200"/>
    <mergeCell ref="C198:F199"/>
    <mergeCell ref="G198:J199"/>
    <mergeCell ref="C200:F200"/>
    <mergeCell ref="G200:H200"/>
    <mergeCell ref="I200:J200"/>
    <mergeCell ref="A245:B247"/>
    <mergeCell ref="C245:F246"/>
    <mergeCell ref="G245:J246"/>
    <mergeCell ref="C247:F247"/>
    <mergeCell ref="G247:H247"/>
    <mergeCell ref="I247:J247"/>
    <mergeCell ref="A47:B49"/>
    <mergeCell ref="C47:F48"/>
    <mergeCell ref="G47:J48"/>
    <mergeCell ref="C49:F49"/>
    <mergeCell ref="G49:H49"/>
    <mergeCell ref="I49:J49"/>
    <mergeCell ref="A98:B100"/>
    <mergeCell ref="C98:F99"/>
    <mergeCell ref="G98:J99"/>
    <mergeCell ref="C100:F100"/>
    <mergeCell ref="G100:H100"/>
    <mergeCell ref="I100:J100"/>
    <mergeCell ref="A150:B152"/>
    <mergeCell ref="C150:F151"/>
    <mergeCell ref="G150:J151"/>
    <mergeCell ref="C152:F152"/>
    <mergeCell ref="G152:H152"/>
    <mergeCell ref="I152:J152"/>
    <mergeCell ref="A297:B299"/>
    <mergeCell ref="C297:F298"/>
    <mergeCell ref="G297:J298"/>
    <mergeCell ref="C299:F299"/>
    <mergeCell ref="G299:H299"/>
    <mergeCell ref="I299:J299"/>
    <mergeCell ref="A342:B344"/>
    <mergeCell ref="C342:F343"/>
    <mergeCell ref="G342:J343"/>
    <mergeCell ref="C344:F344"/>
    <mergeCell ref="G344:H344"/>
    <mergeCell ref="I344:J344"/>
  </mergeCells>
  <printOptions horizontalCentered="1"/>
  <pageMargins left="0.39370078740157483" right="0.39370078740157483" top="0.78740157480314965" bottom="0.39370078740157483" header="0.31496062992125984" footer="0.31496062992125984"/>
  <pageSetup paperSize="9" scale="60" fitToHeight="0" orientation="landscape"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10"/>
  <dimension ref="A1:M196"/>
  <sheetViews>
    <sheetView topLeftCell="A160" zoomScale="115" zoomScaleNormal="115" zoomScaleSheetLayoutView="80" workbookViewId="0">
      <selection activeCell="B181" sqref="B181"/>
    </sheetView>
  </sheetViews>
  <sheetFormatPr defaultColWidth="8.85546875" defaultRowHeight="12.75"/>
  <cols>
    <col min="1" max="1" width="13.42578125" style="24" customWidth="1"/>
    <col min="2" max="2" width="126" style="25" customWidth="1"/>
    <col min="3" max="3" width="8.85546875" style="24" customWidth="1"/>
    <col min="4" max="4" width="16.140625" style="26" customWidth="1"/>
    <col min="5" max="5" width="15.7109375" style="26" customWidth="1"/>
    <col min="6" max="6" width="19.5703125" style="26" bestFit="1" customWidth="1"/>
    <col min="7" max="7" width="14.140625" style="26" customWidth="1"/>
    <col min="8" max="8" width="14.140625" style="21" customWidth="1"/>
    <col min="9" max="9" width="5.5703125" style="21" customWidth="1"/>
    <col min="10" max="10" width="14" style="21" bestFit="1" customWidth="1"/>
    <col min="11" max="11" width="14.28515625" style="21" customWidth="1"/>
    <col min="12" max="12" width="10.28515625" style="21" bestFit="1" customWidth="1"/>
    <col min="13" max="16384" width="8.85546875" style="21"/>
  </cols>
  <sheetData>
    <row r="1" spans="1:12" ht="16.5" customHeight="1">
      <c r="A1" s="1463" t="s">
        <v>21</v>
      </c>
      <c r="B1" s="1464"/>
      <c r="C1" s="1464"/>
      <c r="D1" s="1464"/>
      <c r="E1" s="1464"/>
      <c r="F1" s="1464"/>
      <c r="G1" s="1464"/>
      <c r="H1" s="1465"/>
    </row>
    <row r="2" spans="1:12" ht="16.5" customHeight="1">
      <c r="A2" s="1409" t="s">
        <v>132</v>
      </c>
      <c r="B2" s="1407"/>
      <c r="C2" s="1407"/>
      <c r="D2" s="1407"/>
      <c r="E2" s="1407"/>
      <c r="F2" s="1407"/>
      <c r="G2" s="1407"/>
      <c r="H2" s="1408"/>
    </row>
    <row r="3" spans="1:12" ht="16.5" customHeight="1" thickBot="1">
      <c r="A3" s="1466" t="s">
        <v>134</v>
      </c>
      <c r="B3" s="1467"/>
      <c r="C3" s="1467"/>
      <c r="D3" s="1467"/>
      <c r="E3" s="1467"/>
      <c r="F3" s="1467"/>
      <c r="G3" s="1467"/>
      <c r="H3" s="1468"/>
      <c r="J3" s="22"/>
    </row>
    <row r="4" spans="1:12" ht="15" customHeight="1">
      <c r="A4" s="1476" t="str">
        <f>RESUMO!B5</f>
        <v xml:space="preserve">ELABORAÇÃO DE PROJETO BÁSICO E EXECUTIVO DE ENGENHARIA PARA DUPLICAÇÃO, ADEQUAÇÃO E RESTAURAÇÃO DA PISTA EXISTENTE DA RODOVIA BR-232/PE (LOTE 2), TRECHO: FIM DA DUPLICAÇÃO (SÃO CAETANO) - ENTR. VPE-230 (PESQUEIRA), SEGMENTO: KM 149,10 - KM 177,90, EXTENSÃO: 28,80KM </v>
      </c>
      <c r="B4" s="1477"/>
      <c r="C4" s="1477"/>
      <c r="D4" s="1477"/>
      <c r="E4" s="1478"/>
      <c r="F4" s="125" t="s">
        <v>81</v>
      </c>
      <c r="G4" s="1469">
        <v>0.2074</v>
      </c>
      <c r="H4" s="1470"/>
      <c r="J4" s="17"/>
    </row>
    <row r="5" spans="1:12" ht="15" customHeight="1" thickBot="1">
      <c r="A5" s="1479"/>
      <c r="B5" s="1480"/>
      <c r="C5" s="1480"/>
      <c r="D5" s="1480"/>
      <c r="E5" s="1481"/>
      <c r="F5" s="126" t="s">
        <v>82</v>
      </c>
      <c r="G5" s="1474">
        <v>0.14530000000000001</v>
      </c>
      <c r="H5" s="1475"/>
      <c r="J5" s="17"/>
    </row>
    <row r="6" spans="1:12" ht="6" customHeight="1" thickBot="1">
      <c r="A6" s="1486"/>
      <c r="B6" s="1487"/>
      <c r="C6" s="1487"/>
      <c r="D6" s="1487"/>
      <c r="E6" s="1487"/>
      <c r="F6" s="1487"/>
      <c r="G6" s="1487"/>
      <c r="H6" s="1488"/>
    </row>
    <row r="7" spans="1:12" ht="24" customHeight="1" thickBot="1">
      <c r="A7" s="1489" t="s">
        <v>88</v>
      </c>
      <c r="B7" s="1490"/>
      <c r="C7" s="1490"/>
      <c r="D7" s="1490"/>
      <c r="E7" s="1490"/>
      <c r="F7" s="1490"/>
      <c r="G7" s="1490"/>
      <c r="H7" s="1491"/>
    </row>
    <row r="8" spans="1:12" ht="6" customHeight="1" thickBot="1">
      <c r="A8" s="1403"/>
      <c r="B8" s="1404"/>
      <c r="C8" s="1404"/>
      <c r="D8" s="1404"/>
      <c r="E8" s="1404"/>
      <c r="F8" s="1404"/>
      <c r="G8" s="1404"/>
      <c r="H8" s="1405"/>
    </row>
    <row r="9" spans="1:12" ht="14.45" customHeight="1">
      <c r="A9" s="1482" t="s">
        <v>11</v>
      </c>
      <c r="B9" s="1484" t="s">
        <v>12</v>
      </c>
      <c r="C9" s="1484" t="s">
        <v>0</v>
      </c>
      <c r="D9" s="1492" t="s">
        <v>13</v>
      </c>
      <c r="E9" s="1484" t="s">
        <v>14</v>
      </c>
      <c r="F9" s="1484" t="s">
        <v>83</v>
      </c>
      <c r="G9" s="1461" t="s">
        <v>32</v>
      </c>
      <c r="H9" s="1462"/>
    </row>
    <row r="10" spans="1:12" ht="15" customHeight="1" thickBot="1">
      <c r="A10" s="1483"/>
      <c r="B10" s="1485"/>
      <c r="C10" s="1485"/>
      <c r="D10" s="1493"/>
      <c r="E10" s="1485"/>
      <c r="F10" s="1485"/>
      <c r="G10" s="105" t="s">
        <v>24</v>
      </c>
      <c r="H10" s="106" t="s">
        <v>31</v>
      </c>
    </row>
    <row r="11" spans="1:12" s="23" customFormat="1">
      <c r="A11" s="95" t="s">
        <v>477</v>
      </c>
      <c r="B11" s="96" t="s">
        <v>905</v>
      </c>
      <c r="C11" s="97" t="s">
        <v>478</v>
      </c>
      <c r="D11" s="198">
        <v>77372.179999999993</v>
      </c>
      <c r="E11" s="99">
        <v>683.78</v>
      </c>
      <c r="F11" s="98">
        <f t="shared" ref="F11:F43" si="0">TRUNC(E11*D11,2)</f>
        <v>52905549.240000002</v>
      </c>
      <c r="G11" s="124">
        <f t="shared" ref="G11:G43" si="1">F11/$F$196</f>
        <v>0.21214099235602349</v>
      </c>
      <c r="H11" s="10">
        <f>G11</f>
        <v>0.21214099235602349</v>
      </c>
      <c r="J11" s="189"/>
      <c r="L11" s="192"/>
    </row>
    <row r="12" spans="1:12" s="23" customFormat="1">
      <c r="A12" s="95" t="s">
        <v>477</v>
      </c>
      <c r="B12" s="96" t="s">
        <v>904</v>
      </c>
      <c r="C12" s="97" t="s">
        <v>478</v>
      </c>
      <c r="D12" s="198">
        <v>67242.78</v>
      </c>
      <c r="E12" s="99">
        <v>683.78</v>
      </c>
      <c r="F12" s="98">
        <f t="shared" ref="F12" si="2">TRUNC(E12*D12,2)</f>
        <v>45979268.100000001</v>
      </c>
      <c r="G12" s="124">
        <f t="shared" si="1"/>
        <v>0.18436794821445568</v>
      </c>
      <c r="H12" s="10">
        <f>H11+G12</f>
        <v>0.39650894057047914</v>
      </c>
      <c r="J12" s="189"/>
      <c r="L12" s="192"/>
    </row>
    <row r="13" spans="1:12" s="23" customFormat="1">
      <c r="A13" s="95">
        <v>5915321</v>
      </c>
      <c r="B13" s="96" t="s">
        <v>479</v>
      </c>
      <c r="C13" s="97" t="s">
        <v>480</v>
      </c>
      <c r="D13" s="198">
        <v>22606853.544</v>
      </c>
      <c r="E13" s="99">
        <v>0.83</v>
      </c>
      <c r="F13" s="98">
        <f t="shared" si="0"/>
        <v>18763688.440000001</v>
      </c>
      <c r="G13" s="124">
        <f t="shared" si="1"/>
        <v>7.5238751758601841E-2</v>
      </c>
      <c r="H13" s="10">
        <f t="shared" ref="H13:H76" si="3">H12+G13</f>
        <v>0.47174769232908098</v>
      </c>
      <c r="J13" s="189"/>
      <c r="L13" s="192"/>
    </row>
    <row r="14" spans="1:12" s="23" customFormat="1" ht="24" customHeight="1">
      <c r="A14" s="95">
        <v>5502172</v>
      </c>
      <c r="B14" s="96" t="s">
        <v>484</v>
      </c>
      <c r="C14" s="97" t="s">
        <v>478</v>
      </c>
      <c r="D14" s="198">
        <v>1621142.09</v>
      </c>
      <c r="E14" s="99">
        <v>11.46</v>
      </c>
      <c r="F14" s="98">
        <f t="shared" si="0"/>
        <v>18578288.350000001</v>
      </c>
      <c r="G14" s="124">
        <f t="shared" si="1"/>
        <v>7.4495333352773085E-2</v>
      </c>
      <c r="H14" s="10">
        <f t="shared" si="3"/>
        <v>0.54624302568185401</v>
      </c>
      <c r="J14" s="189"/>
      <c r="L14" s="192"/>
    </row>
    <row r="15" spans="1:12" s="23" customFormat="1" ht="12.75" customHeight="1">
      <c r="A15" s="95" t="s">
        <v>481</v>
      </c>
      <c r="B15" s="96" t="s">
        <v>482</v>
      </c>
      <c r="C15" s="97" t="s">
        <v>483</v>
      </c>
      <c r="D15" s="198">
        <v>1</v>
      </c>
      <c r="E15" s="99">
        <v>14739272.039999999</v>
      </c>
      <c r="F15" s="98">
        <f t="shared" si="0"/>
        <v>14739272.039999999</v>
      </c>
      <c r="G15" s="124">
        <f t="shared" si="1"/>
        <v>5.91016224590468E-2</v>
      </c>
      <c r="H15" s="10">
        <f t="shared" si="3"/>
        <v>0.60534464814090083</v>
      </c>
      <c r="J15" s="189"/>
      <c r="L15" s="192"/>
    </row>
    <row r="16" spans="1:12" s="23" customFormat="1" ht="12.75" customHeight="1">
      <c r="A16" s="95">
        <v>4011214</v>
      </c>
      <c r="B16" s="96" t="s">
        <v>485</v>
      </c>
      <c r="C16" s="97" t="s">
        <v>478</v>
      </c>
      <c r="D16" s="198">
        <v>39194.080000000002</v>
      </c>
      <c r="E16" s="99">
        <v>316.3</v>
      </c>
      <c r="F16" s="98">
        <f t="shared" si="0"/>
        <v>12397087.5</v>
      </c>
      <c r="G16" s="124">
        <f t="shared" si="1"/>
        <v>4.970991667894939E-2</v>
      </c>
      <c r="H16" s="10">
        <f t="shared" si="3"/>
        <v>0.65505456481985025</v>
      </c>
      <c r="J16" s="189"/>
      <c r="L16" s="192"/>
    </row>
    <row r="17" spans="1:13" s="23" customFormat="1">
      <c r="A17" s="95">
        <v>5503041</v>
      </c>
      <c r="B17" s="96" t="s">
        <v>492</v>
      </c>
      <c r="C17" s="97" t="s">
        <v>478</v>
      </c>
      <c r="D17" s="198">
        <v>1504216.11</v>
      </c>
      <c r="E17" s="99">
        <v>7.89</v>
      </c>
      <c r="F17" s="98">
        <f t="shared" si="0"/>
        <v>11868265.1</v>
      </c>
      <c r="G17" s="124">
        <f t="shared" si="1"/>
        <v>4.7589441410709005E-2</v>
      </c>
      <c r="H17" s="10">
        <f t="shared" si="3"/>
        <v>0.70264400623055923</v>
      </c>
      <c r="J17" s="189"/>
      <c r="L17" s="192"/>
    </row>
    <row r="18" spans="1:13" s="23" customFormat="1">
      <c r="A18" s="95" t="s">
        <v>486</v>
      </c>
      <c r="B18" s="96" t="s">
        <v>487</v>
      </c>
      <c r="C18" s="97" t="s">
        <v>488</v>
      </c>
      <c r="D18" s="198">
        <v>112909</v>
      </c>
      <c r="E18" s="99">
        <v>78.239999999999995</v>
      </c>
      <c r="F18" s="98">
        <f t="shared" si="0"/>
        <v>8834000.1600000001</v>
      </c>
      <c r="G18" s="124">
        <f t="shared" si="1"/>
        <v>3.5422627443375355E-2</v>
      </c>
      <c r="H18" s="10">
        <f t="shared" si="3"/>
        <v>0.73806663367393455</v>
      </c>
      <c r="J18" s="189"/>
      <c r="L18" s="192"/>
    </row>
    <row r="19" spans="1:13" s="23" customFormat="1">
      <c r="A19" s="95">
        <v>407819</v>
      </c>
      <c r="B19" s="96" t="s">
        <v>496</v>
      </c>
      <c r="C19" s="97" t="s">
        <v>497</v>
      </c>
      <c r="D19" s="198">
        <v>328043.67</v>
      </c>
      <c r="E19" s="99">
        <v>15.65</v>
      </c>
      <c r="F19" s="98">
        <f t="shared" si="0"/>
        <v>5133883.43</v>
      </c>
      <c r="G19" s="124">
        <f t="shared" si="1"/>
        <v>2.0585876928330055E-2</v>
      </c>
      <c r="H19" s="10">
        <f t="shared" si="3"/>
        <v>0.75865251060226457</v>
      </c>
      <c r="J19" s="189"/>
      <c r="L19" s="192"/>
    </row>
    <row r="20" spans="1:13" s="23" customFormat="1">
      <c r="A20" s="95">
        <v>3713604</v>
      </c>
      <c r="B20" s="96" t="s">
        <v>552</v>
      </c>
      <c r="C20" s="97" t="s">
        <v>488</v>
      </c>
      <c r="D20" s="198">
        <v>11688.04</v>
      </c>
      <c r="E20" s="99">
        <v>390</v>
      </c>
      <c r="F20" s="98">
        <f t="shared" si="0"/>
        <v>4558335.5999999996</v>
      </c>
      <c r="G20" s="124">
        <f t="shared" si="1"/>
        <v>1.8278041747361126E-2</v>
      </c>
      <c r="H20" s="10">
        <f t="shared" si="3"/>
        <v>0.77693055234962571</v>
      </c>
      <c r="J20" s="189"/>
      <c r="L20" s="192"/>
    </row>
    <row r="21" spans="1:13" s="23" customFormat="1">
      <c r="A21" s="95">
        <v>2003377</v>
      </c>
      <c r="B21" s="96" t="s">
        <v>499</v>
      </c>
      <c r="C21" s="97" t="s">
        <v>488</v>
      </c>
      <c r="D21" s="198">
        <v>64825</v>
      </c>
      <c r="E21" s="99">
        <v>70.02</v>
      </c>
      <c r="F21" s="98">
        <f t="shared" si="0"/>
        <v>4539046.5</v>
      </c>
      <c r="G21" s="124">
        <f t="shared" si="1"/>
        <v>1.8200696197141212E-2</v>
      </c>
      <c r="H21" s="10">
        <f t="shared" si="3"/>
        <v>0.79513124854676698</v>
      </c>
      <c r="J21" s="190"/>
      <c r="L21" s="192"/>
    </row>
    <row r="22" spans="1:13" s="23" customFormat="1">
      <c r="A22" s="95" t="s">
        <v>500</v>
      </c>
      <c r="B22" s="96" t="s">
        <v>501</v>
      </c>
      <c r="C22" s="97" t="s">
        <v>483</v>
      </c>
      <c r="D22" s="198">
        <v>1</v>
      </c>
      <c r="E22" s="99">
        <v>3210088.91</v>
      </c>
      <c r="F22" s="98">
        <f t="shared" si="0"/>
        <v>3210088.91</v>
      </c>
      <c r="G22" s="124">
        <f t="shared" si="1"/>
        <v>1.2871833989081668E-2</v>
      </c>
      <c r="H22" s="10">
        <f t="shared" si="3"/>
        <v>0.80800308253584863</v>
      </c>
      <c r="I22" s="184"/>
      <c r="J22" s="191"/>
      <c r="L22" s="192"/>
      <c r="M22" s="184"/>
    </row>
    <row r="23" spans="1:13" s="23" customFormat="1">
      <c r="A23" s="95">
        <v>5213408</v>
      </c>
      <c r="B23" s="96" t="s">
        <v>855</v>
      </c>
      <c r="C23" s="97" t="s">
        <v>504</v>
      </c>
      <c r="D23" s="198">
        <v>51938.03</v>
      </c>
      <c r="E23" s="99">
        <v>59.72</v>
      </c>
      <c r="F23" s="98">
        <f t="shared" si="0"/>
        <v>3101739.15</v>
      </c>
      <c r="G23" s="124">
        <f t="shared" si="1"/>
        <v>1.2437372464002961E-2</v>
      </c>
      <c r="H23" s="10">
        <f t="shared" si="3"/>
        <v>0.82044045499985163</v>
      </c>
      <c r="J23" s="190"/>
      <c r="L23" s="192"/>
    </row>
    <row r="24" spans="1:13" s="23" customFormat="1">
      <c r="A24" s="95">
        <v>2003355</v>
      </c>
      <c r="B24" s="96" t="s">
        <v>502</v>
      </c>
      <c r="C24" s="97" t="s">
        <v>488</v>
      </c>
      <c r="D24" s="198">
        <v>27687</v>
      </c>
      <c r="E24" s="99">
        <v>103.2</v>
      </c>
      <c r="F24" s="98">
        <f t="shared" si="0"/>
        <v>2857298.4</v>
      </c>
      <c r="G24" s="124">
        <f t="shared" si="1"/>
        <v>1.1457212461466889E-2</v>
      </c>
      <c r="H24" s="10">
        <f t="shared" si="3"/>
        <v>0.83189766746131855</v>
      </c>
      <c r="J24" s="190"/>
      <c r="L24" s="192"/>
    </row>
    <row r="25" spans="1:13" s="23" customFormat="1">
      <c r="A25" s="95" t="s">
        <v>489</v>
      </c>
      <c r="B25" s="96" t="s">
        <v>490</v>
      </c>
      <c r="C25" s="97" t="s">
        <v>491</v>
      </c>
      <c r="D25" s="198">
        <v>451.29</v>
      </c>
      <c r="E25" s="99">
        <v>5544.46</v>
      </c>
      <c r="F25" s="98">
        <f t="shared" si="0"/>
        <v>2502159.35</v>
      </c>
      <c r="G25" s="124">
        <f t="shared" si="1"/>
        <v>1.0033173743909945E-2</v>
      </c>
      <c r="H25" s="10">
        <f t="shared" si="3"/>
        <v>0.84193084120522854</v>
      </c>
      <c r="J25" s="190"/>
      <c r="L25" s="192"/>
    </row>
    <row r="26" spans="1:13" s="23" customFormat="1">
      <c r="A26" s="95">
        <v>5915319</v>
      </c>
      <c r="B26" s="96" t="s">
        <v>505</v>
      </c>
      <c r="C26" s="97" t="s">
        <v>480</v>
      </c>
      <c r="D26" s="198">
        <v>2103890.6850000001</v>
      </c>
      <c r="E26" s="99">
        <v>1.1299999999999999</v>
      </c>
      <c r="F26" s="98">
        <f t="shared" si="0"/>
        <v>2377396.4700000002</v>
      </c>
      <c r="G26" s="124">
        <f t="shared" si="1"/>
        <v>9.5328987906658242E-3</v>
      </c>
      <c r="H26" s="10">
        <f t="shared" si="3"/>
        <v>0.85146373999589442</v>
      </c>
      <c r="J26" s="190"/>
      <c r="L26" s="192"/>
    </row>
    <row r="27" spans="1:13" s="23" customFormat="1">
      <c r="A27" s="95">
        <v>4011459</v>
      </c>
      <c r="B27" s="96" t="s">
        <v>493</v>
      </c>
      <c r="C27" s="97" t="s">
        <v>491</v>
      </c>
      <c r="D27" s="198">
        <v>9468.94</v>
      </c>
      <c r="E27" s="99">
        <v>215.44</v>
      </c>
      <c r="F27" s="98">
        <f t="shared" si="0"/>
        <v>2039988.43</v>
      </c>
      <c r="G27" s="124">
        <f t="shared" si="1"/>
        <v>8.1799579845928151E-3</v>
      </c>
      <c r="H27" s="10">
        <f t="shared" si="3"/>
        <v>0.85964369798048723</v>
      </c>
      <c r="J27" s="190"/>
      <c r="L27" s="192"/>
    </row>
    <row r="28" spans="1:13" s="23" customFormat="1">
      <c r="A28" s="95">
        <v>4413996</v>
      </c>
      <c r="B28" s="96" t="s">
        <v>503</v>
      </c>
      <c r="C28" s="97" t="s">
        <v>504</v>
      </c>
      <c r="D28" s="198">
        <v>157528.57999999999</v>
      </c>
      <c r="E28" s="99">
        <v>12.91</v>
      </c>
      <c r="F28" s="98">
        <f t="shared" si="0"/>
        <v>2033693.96</v>
      </c>
      <c r="G28" s="124">
        <f t="shared" si="1"/>
        <v>8.1547183805940407E-3</v>
      </c>
      <c r="H28" s="10">
        <f t="shared" si="3"/>
        <v>0.86779841636108124</v>
      </c>
      <c r="J28" s="190"/>
      <c r="L28" s="192"/>
    </row>
    <row r="29" spans="1:13" s="23" customFormat="1">
      <c r="A29" s="95">
        <v>1107904</v>
      </c>
      <c r="B29" s="96" t="s">
        <v>507</v>
      </c>
      <c r="C29" s="97" t="s">
        <v>478</v>
      </c>
      <c r="D29" s="198">
        <v>3003.857</v>
      </c>
      <c r="E29" s="99">
        <v>602.79</v>
      </c>
      <c r="F29" s="98">
        <f t="shared" si="0"/>
        <v>1810694.96</v>
      </c>
      <c r="G29" s="124">
        <f t="shared" si="1"/>
        <v>7.2605356373094563E-3</v>
      </c>
      <c r="H29" s="10">
        <f t="shared" si="3"/>
        <v>0.87505895199839068</v>
      </c>
      <c r="J29" s="190"/>
      <c r="L29" s="192"/>
    </row>
    <row r="30" spans="1:13" s="23" customFormat="1">
      <c r="A30" s="95" t="s">
        <v>856</v>
      </c>
      <c r="B30" s="96" t="s">
        <v>857</v>
      </c>
      <c r="C30" s="97" t="s">
        <v>858</v>
      </c>
      <c r="D30" s="198">
        <v>61679.99</v>
      </c>
      <c r="E30" s="99">
        <v>25.48</v>
      </c>
      <c r="F30" s="98">
        <f t="shared" si="0"/>
        <v>1571606.14</v>
      </c>
      <c r="G30" s="124">
        <f t="shared" si="1"/>
        <v>6.3018358361611364E-3</v>
      </c>
      <c r="H30" s="10">
        <f t="shared" si="3"/>
        <v>0.88136078783455185</v>
      </c>
      <c r="J30" s="190"/>
      <c r="L30" s="192"/>
    </row>
    <row r="31" spans="1:13" s="23" customFormat="1">
      <c r="A31" s="95">
        <v>5502978</v>
      </c>
      <c r="B31" s="96" t="s">
        <v>508</v>
      </c>
      <c r="C31" s="97" t="s">
        <v>478</v>
      </c>
      <c r="D31" s="198">
        <v>226368</v>
      </c>
      <c r="E31" s="99">
        <v>6.82</v>
      </c>
      <c r="F31" s="98">
        <f t="shared" si="0"/>
        <v>1543829.76</v>
      </c>
      <c r="G31" s="124">
        <f t="shared" si="1"/>
        <v>6.1904579390991985E-3</v>
      </c>
      <c r="H31" s="10">
        <f t="shared" si="3"/>
        <v>0.88755124577365108</v>
      </c>
      <c r="J31" s="190"/>
      <c r="L31" s="192"/>
    </row>
    <row r="32" spans="1:13" s="23" customFormat="1">
      <c r="A32" s="95">
        <v>1506055</v>
      </c>
      <c r="B32" s="96" t="s">
        <v>509</v>
      </c>
      <c r="C32" s="97" t="s">
        <v>478</v>
      </c>
      <c r="D32" s="198">
        <v>3041.7</v>
      </c>
      <c r="E32" s="99">
        <v>469.84</v>
      </c>
      <c r="F32" s="98">
        <f t="shared" si="0"/>
        <v>1429112.32</v>
      </c>
      <c r="G32" s="124">
        <f t="shared" si="1"/>
        <v>5.7304632521195048E-3</v>
      </c>
      <c r="H32" s="10">
        <f t="shared" si="3"/>
        <v>0.89328170902577053</v>
      </c>
      <c r="J32" s="190"/>
      <c r="L32" s="192"/>
    </row>
    <row r="33" spans="1:12" s="23" customFormat="1">
      <c r="A33" s="95">
        <v>3108015</v>
      </c>
      <c r="B33" s="96" t="s">
        <v>510</v>
      </c>
      <c r="C33" s="97" t="s">
        <v>504</v>
      </c>
      <c r="D33" s="198">
        <v>6201.0259999999998</v>
      </c>
      <c r="E33" s="99">
        <v>218.92</v>
      </c>
      <c r="F33" s="98">
        <f t="shared" si="0"/>
        <v>1357528.61</v>
      </c>
      <c r="G33" s="124">
        <f t="shared" si="1"/>
        <v>5.4434264574150975E-3</v>
      </c>
      <c r="H33" s="10">
        <f t="shared" si="3"/>
        <v>0.89872513548318567</v>
      </c>
      <c r="J33" s="190"/>
      <c r="L33" s="192"/>
    </row>
    <row r="34" spans="1:12" s="23" customFormat="1">
      <c r="A34" s="95" t="s">
        <v>859</v>
      </c>
      <c r="B34" s="96" t="s">
        <v>860</v>
      </c>
      <c r="C34" s="97" t="s">
        <v>491</v>
      </c>
      <c r="D34" s="198">
        <v>11276.74</v>
      </c>
      <c r="E34" s="99">
        <v>96.68</v>
      </c>
      <c r="F34" s="98">
        <f t="shared" si="0"/>
        <v>1090235.22</v>
      </c>
      <c r="G34" s="124">
        <f t="shared" si="1"/>
        <v>4.3716318003447227E-3</v>
      </c>
      <c r="H34" s="10">
        <f t="shared" si="3"/>
        <v>0.90309676728353039</v>
      </c>
      <c r="J34" s="190"/>
      <c r="L34" s="192"/>
    </row>
    <row r="35" spans="1:12" s="23" customFormat="1">
      <c r="A35" s="95" t="s">
        <v>516</v>
      </c>
      <c r="B35" s="96" t="s">
        <v>517</v>
      </c>
      <c r="C35" s="97" t="s">
        <v>491</v>
      </c>
      <c r="D35" s="198">
        <v>252.298</v>
      </c>
      <c r="E35" s="99">
        <v>4020.89</v>
      </c>
      <c r="F35" s="98">
        <f t="shared" si="0"/>
        <v>1014462.5</v>
      </c>
      <c r="G35" s="124">
        <f t="shared" si="1"/>
        <v>4.0677978879247803E-3</v>
      </c>
      <c r="H35" s="10">
        <f t="shared" si="3"/>
        <v>0.90716456517145516</v>
      </c>
      <c r="J35" s="190"/>
      <c r="L35" s="192"/>
    </row>
    <row r="36" spans="1:12" s="23" customFormat="1">
      <c r="A36" s="95">
        <v>4011209</v>
      </c>
      <c r="B36" s="96" t="s">
        <v>513</v>
      </c>
      <c r="C36" s="97" t="s">
        <v>504</v>
      </c>
      <c r="D36" s="198">
        <v>391940.8</v>
      </c>
      <c r="E36" s="99">
        <v>2.5299999999999998</v>
      </c>
      <c r="F36" s="98">
        <f t="shared" si="0"/>
        <v>991610.22</v>
      </c>
      <c r="G36" s="124">
        <f t="shared" si="1"/>
        <v>3.9761646769206618E-3</v>
      </c>
      <c r="H36" s="10">
        <f t="shared" si="3"/>
        <v>0.9111407298483758</v>
      </c>
      <c r="J36" s="190"/>
      <c r="L36" s="192"/>
    </row>
    <row r="37" spans="1:12" s="23" customFormat="1" ht="24" customHeight="1">
      <c r="A37" s="95">
        <v>3713902</v>
      </c>
      <c r="B37" s="96" t="s">
        <v>861</v>
      </c>
      <c r="C37" s="97" t="s">
        <v>483</v>
      </c>
      <c r="D37" s="198">
        <v>47</v>
      </c>
      <c r="E37" s="99">
        <v>19696.38</v>
      </c>
      <c r="F37" s="98">
        <f t="shared" si="0"/>
        <v>925729.86</v>
      </c>
      <c r="G37" s="124">
        <f t="shared" si="1"/>
        <v>3.7119972096523062E-3</v>
      </c>
      <c r="H37" s="10">
        <f t="shared" si="3"/>
        <v>0.91485272705802811</v>
      </c>
      <c r="J37" s="190"/>
      <c r="L37" s="192"/>
    </row>
    <row r="38" spans="1:12" s="23" customFormat="1">
      <c r="A38" s="95">
        <v>4915669</v>
      </c>
      <c r="B38" s="96" t="s">
        <v>512</v>
      </c>
      <c r="C38" s="97" t="s">
        <v>478</v>
      </c>
      <c r="D38" s="198">
        <v>7517.83</v>
      </c>
      <c r="E38" s="99">
        <v>115.22</v>
      </c>
      <c r="F38" s="98">
        <f t="shared" si="0"/>
        <v>866204.37</v>
      </c>
      <c r="G38" s="124">
        <f t="shared" si="1"/>
        <v>3.4733115386692114E-3</v>
      </c>
      <c r="H38" s="10">
        <f t="shared" si="3"/>
        <v>0.91832603859669737</v>
      </c>
      <c r="J38" s="190"/>
      <c r="L38" s="192"/>
    </row>
    <row r="39" spans="1:12" s="23" customFormat="1">
      <c r="A39" s="95">
        <v>2003257</v>
      </c>
      <c r="B39" s="96" t="s">
        <v>511</v>
      </c>
      <c r="C39" s="97" t="s">
        <v>488</v>
      </c>
      <c r="D39" s="198">
        <v>11141</v>
      </c>
      <c r="E39" s="99">
        <v>65.86</v>
      </c>
      <c r="F39" s="98">
        <f t="shared" si="0"/>
        <v>733746.26</v>
      </c>
      <c r="G39" s="124">
        <f t="shared" si="1"/>
        <v>2.9421802054789671E-3</v>
      </c>
      <c r="H39" s="10">
        <f t="shared" si="3"/>
        <v>0.92126821880217635</v>
      </c>
      <c r="J39" s="190"/>
      <c r="L39" s="192"/>
    </row>
    <row r="40" spans="1:12" s="23" customFormat="1">
      <c r="A40" s="95">
        <v>5219615</v>
      </c>
      <c r="B40" s="96" t="s">
        <v>862</v>
      </c>
      <c r="C40" s="97" t="s">
        <v>483</v>
      </c>
      <c r="D40" s="198">
        <v>17056</v>
      </c>
      <c r="E40" s="99">
        <v>42.8</v>
      </c>
      <c r="F40" s="98">
        <f t="shared" si="0"/>
        <v>729996.80000000005</v>
      </c>
      <c r="G40" s="124">
        <f t="shared" si="1"/>
        <v>2.9271455980204772E-3</v>
      </c>
      <c r="H40" s="10">
        <f t="shared" si="3"/>
        <v>0.92419536440019678</v>
      </c>
      <c r="J40" s="190"/>
      <c r="L40" s="192"/>
    </row>
    <row r="41" spans="1:12" s="23" customFormat="1">
      <c r="A41" s="95">
        <v>705273</v>
      </c>
      <c r="B41" s="96" t="s">
        <v>524</v>
      </c>
      <c r="C41" s="97" t="s">
        <v>488</v>
      </c>
      <c r="D41" s="198">
        <v>111</v>
      </c>
      <c r="E41" s="99">
        <v>6411.24</v>
      </c>
      <c r="F41" s="98">
        <f t="shared" si="0"/>
        <v>711647.64</v>
      </c>
      <c r="G41" s="124">
        <f t="shared" si="1"/>
        <v>2.8535690249158097E-3</v>
      </c>
      <c r="H41" s="10">
        <f t="shared" si="3"/>
        <v>0.92704893342511263</v>
      </c>
      <c r="J41" s="190"/>
      <c r="L41" s="192"/>
    </row>
    <row r="42" spans="1:12" s="23" customFormat="1">
      <c r="A42" s="95">
        <v>5501700</v>
      </c>
      <c r="B42" s="96" t="s">
        <v>520</v>
      </c>
      <c r="C42" s="97" t="s">
        <v>504</v>
      </c>
      <c r="D42" s="198">
        <v>760200</v>
      </c>
      <c r="E42" s="99">
        <v>0.85</v>
      </c>
      <c r="F42" s="98">
        <f t="shared" si="0"/>
        <v>646170</v>
      </c>
      <c r="G42" s="124">
        <f t="shared" si="1"/>
        <v>2.5910163867470266E-3</v>
      </c>
      <c r="H42" s="10">
        <f t="shared" si="3"/>
        <v>0.92963994981185971</v>
      </c>
      <c r="J42" s="190"/>
      <c r="L42" s="192"/>
    </row>
    <row r="43" spans="1:12" s="23" customFormat="1">
      <c r="A43" s="95">
        <v>307735</v>
      </c>
      <c r="B43" s="96" t="s">
        <v>521</v>
      </c>
      <c r="C43" s="97" t="s">
        <v>488</v>
      </c>
      <c r="D43" s="198">
        <v>1148</v>
      </c>
      <c r="E43" s="99">
        <v>511.4</v>
      </c>
      <c r="F43" s="98">
        <f t="shared" si="0"/>
        <v>587087.19999999995</v>
      </c>
      <c r="G43" s="124">
        <f t="shared" si="1"/>
        <v>2.354105816812029E-3</v>
      </c>
      <c r="H43" s="10">
        <f t="shared" si="3"/>
        <v>0.93199405562867177</v>
      </c>
      <c r="J43" s="190"/>
      <c r="L43" s="192"/>
    </row>
    <row r="44" spans="1:12" s="23" customFormat="1">
      <c r="A44" s="95">
        <v>2306065</v>
      </c>
      <c r="B44" s="96" t="s">
        <v>519</v>
      </c>
      <c r="C44" s="97" t="s">
        <v>488</v>
      </c>
      <c r="D44" s="198">
        <v>2464</v>
      </c>
      <c r="E44" s="99">
        <v>232.32</v>
      </c>
      <c r="F44" s="98">
        <f t="shared" ref="F44:F75" si="4">TRUNC(E44*D44,2)</f>
        <v>572436.47999999998</v>
      </c>
      <c r="G44" s="124">
        <f t="shared" ref="G44:G75" si="5">F44/$F$196</f>
        <v>2.2953592708602789E-3</v>
      </c>
      <c r="H44" s="10">
        <f t="shared" si="3"/>
        <v>0.9342894148995321</v>
      </c>
      <c r="J44" s="190"/>
      <c r="L44" s="192"/>
    </row>
    <row r="45" spans="1:12" s="23" customFormat="1">
      <c r="A45" s="95" t="s">
        <v>506</v>
      </c>
      <c r="B45" s="96" t="s">
        <v>863</v>
      </c>
      <c r="C45" s="97" t="s">
        <v>491</v>
      </c>
      <c r="D45" s="198">
        <v>5872.71</v>
      </c>
      <c r="E45" s="99">
        <v>96.68</v>
      </c>
      <c r="F45" s="98">
        <f t="shared" si="4"/>
        <v>567773.6</v>
      </c>
      <c r="G45" s="124">
        <f t="shared" si="5"/>
        <v>2.276662026343457E-3</v>
      </c>
      <c r="H45" s="10">
        <f t="shared" si="3"/>
        <v>0.93656607692587557</v>
      </c>
      <c r="J45" s="190"/>
      <c r="L45" s="192"/>
    </row>
    <row r="46" spans="1:12" s="23" customFormat="1">
      <c r="A46" s="95">
        <v>705390</v>
      </c>
      <c r="B46" s="96" t="s">
        <v>522</v>
      </c>
      <c r="C46" s="97" t="s">
        <v>488</v>
      </c>
      <c r="D46" s="198">
        <v>36</v>
      </c>
      <c r="E46" s="99">
        <v>15436.94</v>
      </c>
      <c r="F46" s="98">
        <f t="shared" si="4"/>
        <v>555729.84</v>
      </c>
      <c r="G46" s="124">
        <f t="shared" si="5"/>
        <v>2.2283688844178823E-3</v>
      </c>
      <c r="H46" s="10">
        <f t="shared" si="3"/>
        <v>0.93879444581029348</v>
      </c>
      <c r="J46" s="190"/>
      <c r="L46" s="192"/>
    </row>
    <row r="47" spans="1:12" s="23" customFormat="1">
      <c r="A47" s="95">
        <v>5213409</v>
      </c>
      <c r="B47" s="96" t="s">
        <v>864</v>
      </c>
      <c r="C47" s="97" t="s">
        <v>504</v>
      </c>
      <c r="D47" s="198">
        <v>4613.76</v>
      </c>
      <c r="E47" s="99">
        <v>118.89</v>
      </c>
      <c r="F47" s="98">
        <f t="shared" si="4"/>
        <v>548529.92000000004</v>
      </c>
      <c r="G47" s="124">
        <f t="shared" si="5"/>
        <v>2.1994986015151361E-3</v>
      </c>
      <c r="H47" s="10">
        <f t="shared" si="3"/>
        <v>0.94099394441180861</v>
      </c>
      <c r="J47" s="190"/>
      <c r="L47" s="192"/>
    </row>
    <row r="48" spans="1:12" s="23" customFormat="1">
      <c r="A48" s="95">
        <v>2003613</v>
      </c>
      <c r="B48" s="96" t="s">
        <v>525</v>
      </c>
      <c r="C48" s="97" t="s">
        <v>483</v>
      </c>
      <c r="D48" s="198">
        <v>2686</v>
      </c>
      <c r="E48" s="99">
        <v>185.38</v>
      </c>
      <c r="F48" s="98">
        <f t="shared" si="4"/>
        <v>497930.68</v>
      </c>
      <c r="G48" s="124">
        <f t="shared" si="5"/>
        <v>1.9966054619435904E-3</v>
      </c>
      <c r="H48" s="10">
        <f t="shared" si="3"/>
        <v>0.94299054987375219</v>
      </c>
      <c r="J48" s="190"/>
      <c r="L48" s="192"/>
    </row>
    <row r="49" spans="1:12" s="23" customFormat="1">
      <c r="A49" s="95">
        <v>2003591</v>
      </c>
      <c r="B49" s="96" t="s">
        <v>518</v>
      </c>
      <c r="C49" s="97" t="s">
        <v>488</v>
      </c>
      <c r="D49" s="198">
        <v>2866</v>
      </c>
      <c r="E49" s="99">
        <v>170.49</v>
      </c>
      <c r="F49" s="98">
        <f t="shared" si="4"/>
        <v>488624.34</v>
      </c>
      <c r="G49" s="124">
        <f t="shared" si="5"/>
        <v>1.9592888433437807E-3</v>
      </c>
      <c r="H49" s="10">
        <f t="shared" si="3"/>
        <v>0.94494983871709592</v>
      </c>
      <c r="J49" s="190"/>
      <c r="L49" s="192"/>
    </row>
    <row r="50" spans="1:12" s="23" customFormat="1">
      <c r="A50" s="95">
        <v>705185</v>
      </c>
      <c r="B50" s="96" t="s">
        <v>523</v>
      </c>
      <c r="C50" s="97" t="s">
        <v>488</v>
      </c>
      <c r="D50" s="198">
        <v>126</v>
      </c>
      <c r="E50" s="99">
        <v>3806.63</v>
      </c>
      <c r="F50" s="98">
        <f t="shared" si="4"/>
        <v>479635.38</v>
      </c>
      <c r="G50" s="124">
        <f t="shared" si="5"/>
        <v>1.9232448569937277E-3</v>
      </c>
      <c r="H50" s="10">
        <f t="shared" si="3"/>
        <v>0.94687308357408961</v>
      </c>
      <c r="J50" s="190"/>
      <c r="L50" s="192"/>
    </row>
    <row r="51" spans="1:12" s="23" customFormat="1" ht="24" customHeight="1">
      <c r="A51" s="95">
        <v>5213352</v>
      </c>
      <c r="B51" s="96" t="s">
        <v>865</v>
      </c>
      <c r="C51" s="97" t="s">
        <v>483</v>
      </c>
      <c r="D51" s="198">
        <v>313</v>
      </c>
      <c r="E51" s="99">
        <v>1364.26</v>
      </c>
      <c r="F51" s="98">
        <f t="shared" si="4"/>
        <v>427013.38</v>
      </c>
      <c r="G51" s="124">
        <f t="shared" si="5"/>
        <v>1.7122408421007397E-3</v>
      </c>
      <c r="H51" s="10">
        <f t="shared" si="3"/>
        <v>0.94858532441619037</v>
      </c>
      <c r="J51" s="190"/>
      <c r="L51" s="192"/>
    </row>
    <row r="52" spans="1:12" s="23" customFormat="1" ht="24" customHeight="1">
      <c r="A52" s="95" t="s">
        <v>866</v>
      </c>
      <c r="B52" s="96" t="s">
        <v>867</v>
      </c>
      <c r="C52" s="97" t="s">
        <v>504</v>
      </c>
      <c r="D52" s="198">
        <v>224.66</v>
      </c>
      <c r="E52" s="99">
        <v>1879.45</v>
      </c>
      <c r="F52" s="98">
        <f t="shared" si="4"/>
        <v>422237.23</v>
      </c>
      <c r="G52" s="124">
        <f t="shared" si="5"/>
        <v>1.6930894068506324E-3</v>
      </c>
      <c r="H52" s="10">
        <f t="shared" si="3"/>
        <v>0.95027841382304101</v>
      </c>
      <c r="J52" s="190"/>
      <c r="L52" s="192"/>
    </row>
    <row r="53" spans="1:12" s="23" customFormat="1">
      <c r="A53" s="95">
        <v>804191</v>
      </c>
      <c r="B53" s="96" t="s">
        <v>526</v>
      </c>
      <c r="C53" s="97" t="s">
        <v>488</v>
      </c>
      <c r="D53" s="198">
        <v>231</v>
      </c>
      <c r="E53" s="99">
        <v>1818.55</v>
      </c>
      <c r="F53" s="98">
        <f t="shared" si="4"/>
        <v>420085.05</v>
      </c>
      <c r="G53" s="124">
        <f t="shared" si="5"/>
        <v>1.684459582427912E-3</v>
      </c>
      <c r="H53" s="10">
        <f t="shared" si="3"/>
        <v>0.95196287340546892</v>
      </c>
      <c r="J53" s="190"/>
      <c r="L53" s="192"/>
    </row>
    <row r="54" spans="1:12" s="23" customFormat="1">
      <c r="A54" s="95">
        <v>705376</v>
      </c>
      <c r="B54" s="96" t="s">
        <v>527</v>
      </c>
      <c r="C54" s="97" t="s">
        <v>488</v>
      </c>
      <c r="D54" s="198">
        <v>35</v>
      </c>
      <c r="E54" s="99">
        <v>11737.27</v>
      </c>
      <c r="F54" s="98">
        <f t="shared" si="4"/>
        <v>410804.45</v>
      </c>
      <c r="G54" s="124">
        <f t="shared" si="5"/>
        <v>1.6472461762362838E-3</v>
      </c>
      <c r="H54" s="10">
        <f t="shared" si="3"/>
        <v>0.95361011958170516</v>
      </c>
      <c r="J54" s="190"/>
      <c r="L54" s="192"/>
    </row>
    <row r="55" spans="1:12" s="23" customFormat="1">
      <c r="A55" s="95">
        <v>5213850</v>
      </c>
      <c r="B55" s="96" t="s">
        <v>528</v>
      </c>
      <c r="C55" s="97" t="s">
        <v>529</v>
      </c>
      <c r="D55" s="198">
        <v>14599.2</v>
      </c>
      <c r="E55" s="99">
        <v>27.12</v>
      </c>
      <c r="F55" s="98">
        <f t="shared" si="4"/>
        <v>395930.3</v>
      </c>
      <c r="G55" s="124">
        <f t="shared" si="5"/>
        <v>1.587603719314834E-3</v>
      </c>
      <c r="H55" s="10">
        <f t="shared" si="3"/>
        <v>0.95519772330102004</v>
      </c>
      <c r="J55" s="190"/>
      <c r="L55" s="192"/>
    </row>
    <row r="56" spans="1:12" s="23" customFormat="1">
      <c r="A56" s="95">
        <v>4507957</v>
      </c>
      <c r="B56" s="96" t="s">
        <v>536</v>
      </c>
      <c r="C56" s="97" t="s">
        <v>497</v>
      </c>
      <c r="D56" s="198">
        <v>28490</v>
      </c>
      <c r="E56" s="99">
        <v>13.87</v>
      </c>
      <c r="F56" s="98">
        <f t="shared" si="4"/>
        <v>395156.3</v>
      </c>
      <c r="G56" s="124">
        <f t="shared" si="5"/>
        <v>1.5845001294184564E-3</v>
      </c>
      <c r="H56" s="10">
        <f t="shared" si="3"/>
        <v>0.95678222343043851</v>
      </c>
      <c r="J56" s="190"/>
      <c r="L56" s="192"/>
    </row>
    <row r="57" spans="1:12" s="23" customFormat="1" ht="24" customHeight="1">
      <c r="A57" s="95">
        <v>5213630</v>
      </c>
      <c r="B57" s="96" t="s">
        <v>561</v>
      </c>
      <c r="C57" s="97" t="s">
        <v>483</v>
      </c>
      <c r="D57" s="198">
        <v>5</v>
      </c>
      <c r="E57" s="99">
        <v>76588.92</v>
      </c>
      <c r="F57" s="98">
        <f t="shared" si="4"/>
        <v>382944.6</v>
      </c>
      <c r="G57" s="124">
        <f t="shared" si="5"/>
        <v>1.5355335806618775E-3</v>
      </c>
      <c r="H57" s="10">
        <f t="shared" si="3"/>
        <v>0.95831775701110034</v>
      </c>
      <c r="J57" s="190"/>
      <c r="L57" s="192"/>
    </row>
    <row r="58" spans="1:12" s="23" customFormat="1">
      <c r="A58" s="95">
        <v>3713613</v>
      </c>
      <c r="B58" s="96" t="s">
        <v>534</v>
      </c>
      <c r="C58" s="97" t="s">
        <v>488</v>
      </c>
      <c r="D58" s="198">
        <v>13547</v>
      </c>
      <c r="E58" s="99">
        <v>27.03</v>
      </c>
      <c r="F58" s="98">
        <f t="shared" si="4"/>
        <v>366175.41</v>
      </c>
      <c r="G58" s="124">
        <f t="shared" si="5"/>
        <v>1.4682923808499481E-3</v>
      </c>
      <c r="H58" s="10">
        <f t="shared" si="3"/>
        <v>0.95978604939195034</v>
      </c>
      <c r="J58" s="190"/>
      <c r="L58" s="192"/>
    </row>
    <row r="59" spans="1:12" s="23" customFormat="1" ht="24" customHeight="1">
      <c r="A59" s="172">
        <v>3806410</v>
      </c>
      <c r="B59" s="173" t="s">
        <v>535</v>
      </c>
      <c r="C59" s="174" t="s">
        <v>504</v>
      </c>
      <c r="D59" s="199">
        <v>4501.6000000000004</v>
      </c>
      <c r="E59" s="175">
        <v>80.13</v>
      </c>
      <c r="F59" s="176">
        <f t="shared" si="4"/>
        <v>360713.2</v>
      </c>
      <c r="G59" s="124">
        <f t="shared" si="5"/>
        <v>1.4463899780490545E-3</v>
      </c>
      <c r="H59" s="10">
        <f t="shared" si="3"/>
        <v>0.96123243936999936</v>
      </c>
      <c r="J59" s="190"/>
      <c r="L59" s="192"/>
    </row>
    <row r="60" spans="1:12" s="23" customFormat="1">
      <c r="A60" s="95">
        <v>2003393</v>
      </c>
      <c r="B60" s="96" t="s">
        <v>538</v>
      </c>
      <c r="C60" s="97" t="s">
        <v>488</v>
      </c>
      <c r="D60" s="198">
        <v>796</v>
      </c>
      <c r="E60" s="99">
        <v>440.7</v>
      </c>
      <c r="F60" s="98">
        <f t="shared" si="4"/>
        <v>350797.2</v>
      </c>
      <c r="G60" s="124">
        <f t="shared" si="5"/>
        <v>1.406628741082028E-3</v>
      </c>
      <c r="H60" s="10">
        <f t="shared" si="3"/>
        <v>0.96263906811108135</v>
      </c>
      <c r="J60" s="190"/>
      <c r="L60" s="192"/>
    </row>
    <row r="61" spans="1:12" s="23" customFormat="1">
      <c r="A61" s="95">
        <v>1619006</v>
      </c>
      <c r="B61" s="96" t="s">
        <v>537</v>
      </c>
      <c r="C61" s="97" t="s">
        <v>478</v>
      </c>
      <c r="D61" s="198">
        <v>1756.145</v>
      </c>
      <c r="E61" s="99">
        <v>182.94</v>
      </c>
      <c r="F61" s="98">
        <f t="shared" si="4"/>
        <v>321269.15999999997</v>
      </c>
      <c r="G61" s="124">
        <f t="shared" si="5"/>
        <v>1.2882270271235934E-3</v>
      </c>
      <c r="H61" s="10">
        <f t="shared" si="3"/>
        <v>0.96392729513820496</v>
      </c>
      <c r="J61" s="190"/>
      <c r="L61" s="192"/>
    </row>
    <row r="62" spans="1:12" s="23" customFormat="1">
      <c r="A62" s="177" t="s">
        <v>514</v>
      </c>
      <c r="B62" s="178" t="s">
        <v>515</v>
      </c>
      <c r="C62" s="179" t="s">
        <v>491</v>
      </c>
      <c r="D62" s="200">
        <v>451.29</v>
      </c>
      <c r="E62" s="180">
        <v>709.67</v>
      </c>
      <c r="F62" s="181">
        <f t="shared" si="4"/>
        <v>320266.96999999997</v>
      </c>
      <c r="G62" s="141">
        <f t="shared" si="5"/>
        <v>1.2842084395806341E-3</v>
      </c>
      <c r="H62" s="142">
        <f t="shared" si="3"/>
        <v>0.96521150357778562</v>
      </c>
      <c r="J62" s="190"/>
      <c r="L62" s="192"/>
    </row>
    <row r="63" spans="1:12" s="23" customFormat="1">
      <c r="A63" s="95">
        <v>5501710</v>
      </c>
      <c r="B63" s="96" t="s">
        <v>586</v>
      </c>
      <c r="C63" s="97" t="s">
        <v>478</v>
      </c>
      <c r="D63" s="198">
        <v>64847.097000000002</v>
      </c>
      <c r="E63" s="99">
        <v>4.53</v>
      </c>
      <c r="F63" s="98">
        <f t="shared" si="4"/>
        <v>293757.34000000003</v>
      </c>
      <c r="G63" s="143">
        <f t="shared" si="5"/>
        <v>1.1779099643549188E-3</v>
      </c>
      <c r="H63" s="144">
        <f t="shared" si="3"/>
        <v>0.96638941354214059</v>
      </c>
      <c r="J63" s="190"/>
      <c r="L63" s="192"/>
    </row>
    <row r="64" spans="1:12" s="23" customFormat="1">
      <c r="A64" s="95">
        <v>705301</v>
      </c>
      <c r="B64" s="96" t="s">
        <v>539</v>
      </c>
      <c r="C64" s="97" t="s">
        <v>488</v>
      </c>
      <c r="D64" s="198">
        <v>26</v>
      </c>
      <c r="E64" s="99">
        <v>11139.85</v>
      </c>
      <c r="F64" s="98">
        <f t="shared" si="4"/>
        <v>289636.09999999998</v>
      </c>
      <c r="G64" s="124">
        <f t="shared" si="5"/>
        <v>1.1613845911965896E-3</v>
      </c>
      <c r="H64" s="10">
        <f t="shared" si="3"/>
        <v>0.96755079813333722</v>
      </c>
      <c r="J64" s="190"/>
      <c r="L64" s="192"/>
    </row>
    <row r="65" spans="1:12" s="23" customFormat="1">
      <c r="A65" s="95">
        <v>3713605</v>
      </c>
      <c r="B65" s="96" t="s">
        <v>564</v>
      </c>
      <c r="C65" s="97" t="s">
        <v>488</v>
      </c>
      <c r="D65" s="198">
        <v>608</v>
      </c>
      <c r="E65" s="99">
        <v>461.76</v>
      </c>
      <c r="F65" s="98">
        <f t="shared" si="4"/>
        <v>280750.08000000002</v>
      </c>
      <c r="G65" s="124">
        <f t="shared" si="5"/>
        <v>1.1257533742831433E-3</v>
      </c>
      <c r="H65" s="10">
        <f t="shared" si="3"/>
        <v>0.96867655150762033</v>
      </c>
      <c r="J65" s="190"/>
      <c r="L65" s="192"/>
    </row>
    <row r="66" spans="1:12" s="23" customFormat="1">
      <c r="A66" s="95">
        <v>4011353</v>
      </c>
      <c r="B66" s="96" t="s">
        <v>532</v>
      </c>
      <c r="C66" s="97" t="s">
        <v>504</v>
      </c>
      <c r="D66" s="198">
        <v>406350.06</v>
      </c>
      <c r="E66" s="99">
        <v>0.67</v>
      </c>
      <c r="F66" s="98">
        <f t="shared" si="4"/>
        <v>272254.53999999998</v>
      </c>
      <c r="G66" s="124">
        <f t="shared" si="5"/>
        <v>1.0916879064430008E-3</v>
      </c>
      <c r="H66" s="10">
        <f t="shared" si="3"/>
        <v>0.96976823941406332</v>
      </c>
      <c r="J66" s="190"/>
      <c r="L66" s="192"/>
    </row>
    <row r="67" spans="1:12" s="23" customFormat="1">
      <c r="A67" s="95">
        <v>903810</v>
      </c>
      <c r="B67" s="96" t="s">
        <v>542</v>
      </c>
      <c r="C67" s="97" t="s">
        <v>483</v>
      </c>
      <c r="D67" s="198">
        <v>1</v>
      </c>
      <c r="E67" s="99">
        <v>260923.63</v>
      </c>
      <c r="F67" s="98">
        <f t="shared" si="4"/>
        <v>260923.63</v>
      </c>
      <c r="G67" s="124">
        <f t="shared" si="5"/>
        <v>1.0462531547727658E-3</v>
      </c>
      <c r="H67" s="10">
        <f t="shared" si="3"/>
        <v>0.97081449256883612</v>
      </c>
      <c r="J67" s="190"/>
      <c r="L67" s="192"/>
    </row>
    <row r="68" spans="1:12" s="23" customFormat="1">
      <c r="A68" s="95">
        <v>2003578</v>
      </c>
      <c r="B68" s="96" t="s">
        <v>533</v>
      </c>
      <c r="C68" s="97" t="s">
        <v>488</v>
      </c>
      <c r="D68" s="198">
        <v>1222</v>
      </c>
      <c r="E68" s="99">
        <v>203.77</v>
      </c>
      <c r="F68" s="98">
        <f t="shared" si="4"/>
        <v>249006.94</v>
      </c>
      <c r="G68" s="124">
        <f t="shared" si="5"/>
        <v>9.9846953890421041E-4</v>
      </c>
      <c r="H68" s="10">
        <f t="shared" si="3"/>
        <v>0.97181296210774037</v>
      </c>
      <c r="J68" s="190"/>
      <c r="L68" s="192"/>
    </row>
    <row r="69" spans="1:12" s="23" customFormat="1">
      <c r="A69" s="95">
        <v>903806</v>
      </c>
      <c r="B69" s="96" t="s">
        <v>545</v>
      </c>
      <c r="C69" s="97" t="s">
        <v>483</v>
      </c>
      <c r="D69" s="198">
        <v>1</v>
      </c>
      <c r="E69" s="99">
        <v>246617.99</v>
      </c>
      <c r="F69" s="98">
        <f t="shared" si="4"/>
        <v>246617.99</v>
      </c>
      <c r="G69" s="143">
        <f t="shared" si="5"/>
        <v>9.8889031269884758E-4</v>
      </c>
      <c r="H69" s="10">
        <f t="shared" si="3"/>
        <v>0.97280185242043926</v>
      </c>
      <c r="J69" s="190"/>
      <c r="L69" s="192"/>
    </row>
    <row r="70" spans="1:12" s="23" customFormat="1">
      <c r="A70" s="95">
        <v>804031</v>
      </c>
      <c r="B70" s="96" t="s">
        <v>868</v>
      </c>
      <c r="C70" s="97" t="s">
        <v>488</v>
      </c>
      <c r="D70" s="198">
        <v>304</v>
      </c>
      <c r="E70" s="99">
        <v>774.37</v>
      </c>
      <c r="F70" s="98">
        <f t="shared" si="4"/>
        <v>235408.48</v>
      </c>
      <c r="G70" s="124">
        <f t="shared" si="5"/>
        <v>9.4394235148522788E-4</v>
      </c>
      <c r="H70" s="10">
        <f t="shared" si="3"/>
        <v>0.97374579477192447</v>
      </c>
      <c r="J70" s="190"/>
      <c r="L70" s="192"/>
    </row>
    <row r="71" spans="1:12" s="23" customFormat="1">
      <c r="A71" s="95">
        <v>4507738</v>
      </c>
      <c r="B71" s="96" t="s">
        <v>546</v>
      </c>
      <c r="C71" s="97" t="s">
        <v>483</v>
      </c>
      <c r="D71" s="198">
        <v>156</v>
      </c>
      <c r="E71" s="99">
        <v>1479.08</v>
      </c>
      <c r="F71" s="98">
        <f t="shared" si="4"/>
        <v>230736.48</v>
      </c>
      <c r="G71" s="124">
        <f t="shared" si="5"/>
        <v>9.2520853753706852E-4</v>
      </c>
      <c r="H71" s="10">
        <f t="shared" si="3"/>
        <v>0.97467100330946155</v>
      </c>
      <c r="J71" s="190"/>
      <c r="L71" s="192"/>
    </row>
    <row r="72" spans="1:12" s="23" customFormat="1">
      <c r="A72" s="95">
        <v>3108005</v>
      </c>
      <c r="B72" s="96" t="s">
        <v>869</v>
      </c>
      <c r="C72" s="97" t="s">
        <v>504</v>
      </c>
      <c r="D72" s="198">
        <v>2131.92</v>
      </c>
      <c r="E72" s="99">
        <v>107.15</v>
      </c>
      <c r="F72" s="98">
        <f t="shared" si="4"/>
        <v>228435.22</v>
      </c>
      <c r="G72" s="124">
        <f t="shared" si="5"/>
        <v>9.159809312257797E-4</v>
      </c>
      <c r="H72" s="10">
        <f t="shared" si="3"/>
        <v>0.97558698424068735</v>
      </c>
      <c r="J72" s="190"/>
      <c r="L72" s="192"/>
    </row>
    <row r="73" spans="1:12" s="23" customFormat="1">
      <c r="A73" s="95">
        <v>3719529</v>
      </c>
      <c r="B73" s="96" t="s">
        <v>494</v>
      </c>
      <c r="C73" s="97" t="s">
        <v>488</v>
      </c>
      <c r="D73" s="198">
        <v>896</v>
      </c>
      <c r="E73" s="99">
        <v>249.1</v>
      </c>
      <c r="F73" s="98">
        <f t="shared" si="4"/>
        <v>223193.60000000001</v>
      </c>
      <c r="G73" s="124">
        <f t="shared" si="5"/>
        <v>8.9496305154535363E-4</v>
      </c>
      <c r="H73" s="10">
        <f t="shared" si="3"/>
        <v>0.9764819472922327</v>
      </c>
      <c r="J73" s="190"/>
      <c r="L73" s="192"/>
    </row>
    <row r="74" spans="1:12" s="23" customFormat="1">
      <c r="A74" s="95">
        <v>705199</v>
      </c>
      <c r="B74" s="96" t="s">
        <v>548</v>
      </c>
      <c r="C74" s="97" t="s">
        <v>488</v>
      </c>
      <c r="D74" s="198">
        <v>40</v>
      </c>
      <c r="E74" s="99">
        <v>5407.57</v>
      </c>
      <c r="F74" s="98">
        <f t="shared" si="4"/>
        <v>216302.8</v>
      </c>
      <c r="G74" s="124">
        <f t="shared" si="5"/>
        <v>8.6733227989424565E-4</v>
      </c>
      <c r="H74" s="10">
        <f t="shared" si="3"/>
        <v>0.97734927957212692</v>
      </c>
      <c r="J74" s="190"/>
      <c r="L74" s="192"/>
    </row>
    <row r="75" spans="1:12" s="23" customFormat="1">
      <c r="A75" s="95">
        <v>1107892</v>
      </c>
      <c r="B75" s="96" t="s">
        <v>570</v>
      </c>
      <c r="C75" s="97" t="s">
        <v>478</v>
      </c>
      <c r="D75" s="198">
        <v>415.62</v>
      </c>
      <c r="E75" s="99">
        <v>512.94000000000005</v>
      </c>
      <c r="F75" s="98">
        <f t="shared" si="4"/>
        <v>213188.12</v>
      </c>
      <c r="G75" s="124">
        <f t="shared" si="5"/>
        <v>8.5484301713139189E-4</v>
      </c>
      <c r="H75" s="10">
        <f t="shared" si="3"/>
        <v>0.97820412258925826</v>
      </c>
      <c r="J75" s="190"/>
      <c r="L75" s="192"/>
    </row>
    <row r="76" spans="1:12" s="23" customFormat="1">
      <c r="A76" s="95">
        <v>4915724</v>
      </c>
      <c r="B76" s="96" t="s">
        <v>547</v>
      </c>
      <c r="C76" s="97" t="s">
        <v>504</v>
      </c>
      <c r="D76" s="198">
        <v>75759.259999999995</v>
      </c>
      <c r="E76" s="99">
        <v>2.59</v>
      </c>
      <c r="F76" s="98">
        <f t="shared" ref="F76:F107" si="6">TRUNC(E76*D76,2)</f>
        <v>196216.48</v>
      </c>
      <c r="G76" s="124">
        <f t="shared" ref="G76:G107" si="7">F76/$F$196</f>
        <v>7.8679003208106263E-4</v>
      </c>
      <c r="H76" s="10">
        <f t="shared" si="3"/>
        <v>0.9789909126213393</v>
      </c>
      <c r="J76" s="190"/>
      <c r="L76" s="192"/>
    </row>
    <row r="77" spans="1:12" s="23" customFormat="1" ht="12.75" customHeight="1">
      <c r="A77" s="95">
        <v>2003305</v>
      </c>
      <c r="B77" s="96" t="s">
        <v>555</v>
      </c>
      <c r="C77" s="97" t="s">
        <v>488</v>
      </c>
      <c r="D77" s="198">
        <v>3610</v>
      </c>
      <c r="E77" s="99">
        <v>53.79</v>
      </c>
      <c r="F77" s="98">
        <f t="shared" si="6"/>
        <v>194181.9</v>
      </c>
      <c r="G77" s="124">
        <f t="shared" si="7"/>
        <v>7.7863176085190026E-4</v>
      </c>
      <c r="H77" s="10">
        <f t="shared" ref="H77:H140" si="8">H76+G77</f>
        <v>0.97976954438219122</v>
      </c>
      <c r="J77" s="190"/>
      <c r="L77" s="192"/>
    </row>
    <row r="78" spans="1:12" s="23" customFormat="1" ht="12.75" customHeight="1">
      <c r="A78" s="95" t="s">
        <v>558</v>
      </c>
      <c r="B78" s="96" t="s">
        <v>559</v>
      </c>
      <c r="C78" s="97" t="s">
        <v>483</v>
      </c>
      <c r="D78" s="198">
        <v>1</v>
      </c>
      <c r="E78" s="99">
        <v>193210.11</v>
      </c>
      <c r="F78" s="98">
        <f t="shared" si="6"/>
        <v>193210.11</v>
      </c>
      <c r="G78" s="124">
        <f t="shared" si="7"/>
        <v>7.7473507141339823E-4</v>
      </c>
      <c r="H78" s="10">
        <f t="shared" si="8"/>
        <v>0.98054427945360456</v>
      </c>
      <c r="J78" s="190"/>
      <c r="L78" s="192"/>
    </row>
    <row r="79" spans="1:12" s="23" customFormat="1">
      <c r="A79" s="95">
        <v>3806421</v>
      </c>
      <c r="B79" s="96" t="s">
        <v>550</v>
      </c>
      <c r="C79" s="97" t="s">
        <v>483</v>
      </c>
      <c r="D79" s="198">
        <v>28</v>
      </c>
      <c r="E79" s="99">
        <v>6555.9</v>
      </c>
      <c r="F79" s="98">
        <f t="shared" si="6"/>
        <v>183565.2</v>
      </c>
      <c r="G79" s="124">
        <f t="shared" si="7"/>
        <v>7.3606085277325671E-4</v>
      </c>
      <c r="H79" s="10">
        <f t="shared" si="8"/>
        <v>0.98128034030637779</v>
      </c>
      <c r="J79" s="190"/>
      <c r="L79" s="192"/>
    </row>
    <row r="80" spans="1:12" s="23" customFormat="1" ht="12.75" customHeight="1">
      <c r="A80" s="95" t="s">
        <v>553</v>
      </c>
      <c r="B80" s="96" t="s">
        <v>554</v>
      </c>
      <c r="C80" s="97" t="s">
        <v>491</v>
      </c>
      <c r="D80" s="198">
        <v>252.298</v>
      </c>
      <c r="E80" s="99">
        <v>702.09</v>
      </c>
      <c r="F80" s="98">
        <f t="shared" si="6"/>
        <v>177135.9</v>
      </c>
      <c r="G80" s="124">
        <f t="shared" si="7"/>
        <v>7.1028060662237894E-4</v>
      </c>
      <c r="H80" s="10">
        <f t="shared" si="8"/>
        <v>0.98199062091300016</v>
      </c>
      <c r="J80" s="190"/>
      <c r="L80" s="192"/>
    </row>
    <row r="81" spans="1:12" s="23" customFormat="1">
      <c r="A81" s="95">
        <v>4805751</v>
      </c>
      <c r="B81" s="96" t="s">
        <v>551</v>
      </c>
      <c r="C81" s="97" t="s">
        <v>478</v>
      </c>
      <c r="D81" s="198">
        <v>2514.0079999999998</v>
      </c>
      <c r="E81" s="99">
        <v>68.89</v>
      </c>
      <c r="F81" s="98">
        <f t="shared" si="6"/>
        <v>173190.01</v>
      </c>
      <c r="G81" s="124">
        <f t="shared" si="7"/>
        <v>6.9445835295801634E-4</v>
      </c>
      <c r="H81" s="10">
        <f t="shared" si="8"/>
        <v>0.98268507926595816</v>
      </c>
      <c r="J81" s="190"/>
      <c r="L81" s="192"/>
    </row>
    <row r="82" spans="1:12" s="23" customFormat="1">
      <c r="A82" s="95">
        <v>2003311</v>
      </c>
      <c r="B82" s="96" t="s">
        <v>549</v>
      </c>
      <c r="C82" s="97" t="s">
        <v>488</v>
      </c>
      <c r="D82" s="198">
        <v>3031</v>
      </c>
      <c r="E82" s="99">
        <v>53.79</v>
      </c>
      <c r="F82" s="98">
        <f t="shared" si="6"/>
        <v>163037.49</v>
      </c>
      <c r="G82" s="124">
        <f t="shared" si="7"/>
        <v>6.5374871665986416E-4</v>
      </c>
      <c r="H82" s="10">
        <f t="shared" si="8"/>
        <v>0.98333882798261807</v>
      </c>
      <c r="J82" s="190"/>
      <c r="L82" s="192"/>
    </row>
    <row r="83" spans="1:12" s="23" customFormat="1">
      <c r="A83" s="95">
        <v>2003109</v>
      </c>
      <c r="B83" s="96" t="s">
        <v>556</v>
      </c>
      <c r="C83" s="97" t="s">
        <v>557</v>
      </c>
      <c r="D83" s="198">
        <v>685</v>
      </c>
      <c r="E83" s="99">
        <v>233.68</v>
      </c>
      <c r="F83" s="98">
        <f t="shared" si="6"/>
        <v>160070.79999999999</v>
      </c>
      <c r="G83" s="124">
        <f t="shared" si="7"/>
        <v>6.4185286509696503E-4</v>
      </c>
      <c r="H83" s="10">
        <f t="shared" si="8"/>
        <v>0.98398068084771506</v>
      </c>
      <c r="J83" s="190"/>
      <c r="L83" s="192"/>
    </row>
    <row r="84" spans="1:12" s="23" customFormat="1">
      <c r="A84" s="95">
        <v>1207719</v>
      </c>
      <c r="B84" s="96" t="s">
        <v>562</v>
      </c>
      <c r="C84" s="97" t="s">
        <v>478</v>
      </c>
      <c r="D84" s="198">
        <v>97.54</v>
      </c>
      <c r="E84" s="99">
        <v>1470.05</v>
      </c>
      <c r="F84" s="98">
        <f t="shared" si="6"/>
        <v>143388.67000000001</v>
      </c>
      <c r="G84" s="124">
        <f t="shared" si="7"/>
        <v>5.7496075900128729E-4</v>
      </c>
      <c r="H84" s="10">
        <f t="shared" si="8"/>
        <v>0.98455564160671638</v>
      </c>
      <c r="J84" s="190"/>
      <c r="L84" s="192"/>
    </row>
    <row r="85" spans="1:12" s="23" customFormat="1">
      <c r="A85" s="95">
        <v>705213</v>
      </c>
      <c r="B85" s="96" t="s">
        <v>563</v>
      </c>
      <c r="C85" s="97" t="s">
        <v>488</v>
      </c>
      <c r="D85" s="198">
        <v>19</v>
      </c>
      <c r="E85" s="99">
        <v>7175.43</v>
      </c>
      <c r="F85" s="98">
        <f t="shared" si="6"/>
        <v>136333.17000000001</v>
      </c>
      <c r="G85" s="124">
        <f t="shared" si="7"/>
        <v>5.4666957229083392E-4</v>
      </c>
      <c r="H85" s="10">
        <f t="shared" si="8"/>
        <v>0.98510231117900726</v>
      </c>
      <c r="J85" s="190"/>
      <c r="L85" s="192"/>
    </row>
    <row r="86" spans="1:12" s="23" customFormat="1" ht="24" customHeight="1">
      <c r="A86" s="95">
        <v>5502805</v>
      </c>
      <c r="B86" s="96" t="s">
        <v>498</v>
      </c>
      <c r="C86" s="97" t="s">
        <v>478</v>
      </c>
      <c r="D86" s="198">
        <v>2196.7199999999998</v>
      </c>
      <c r="E86" s="99">
        <v>61.55</v>
      </c>
      <c r="F86" s="98">
        <f t="shared" si="6"/>
        <v>135208.10999999999</v>
      </c>
      <c r="G86" s="124">
        <f t="shared" si="7"/>
        <v>5.4215829987633974E-4</v>
      </c>
      <c r="H86" s="10">
        <f t="shared" si="8"/>
        <v>0.98564446947888362</v>
      </c>
      <c r="J86" s="190"/>
      <c r="L86" s="192"/>
    </row>
    <row r="87" spans="1:12" s="23" customFormat="1" ht="12.75" customHeight="1">
      <c r="A87" s="95">
        <v>2003495</v>
      </c>
      <c r="B87" s="96" t="s">
        <v>544</v>
      </c>
      <c r="C87" s="97" t="s">
        <v>483</v>
      </c>
      <c r="D87" s="198">
        <v>16</v>
      </c>
      <c r="E87" s="99">
        <v>8297.42</v>
      </c>
      <c r="F87" s="98">
        <f t="shared" si="6"/>
        <v>132758.72</v>
      </c>
      <c r="G87" s="124">
        <f t="shared" si="7"/>
        <v>5.3233672099224692E-4</v>
      </c>
      <c r="H87" s="10">
        <f t="shared" si="8"/>
        <v>0.98617680619987591</v>
      </c>
      <c r="J87" s="190"/>
      <c r="L87" s="192"/>
    </row>
    <row r="88" spans="1:12" s="23" customFormat="1">
      <c r="A88" s="95">
        <v>705233</v>
      </c>
      <c r="B88" s="96" t="s">
        <v>560</v>
      </c>
      <c r="C88" s="97" t="s">
        <v>483</v>
      </c>
      <c r="D88" s="198">
        <v>6</v>
      </c>
      <c r="E88" s="99">
        <v>22111.64</v>
      </c>
      <c r="F88" s="98">
        <f t="shared" si="6"/>
        <v>132669.84</v>
      </c>
      <c r="G88" s="124">
        <f t="shared" si="7"/>
        <v>5.3198032942895236E-4</v>
      </c>
      <c r="H88" s="10">
        <f t="shared" si="8"/>
        <v>0.98670878652930483</v>
      </c>
      <c r="J88" s="190"/>
      <c r="L88" s="192"/>
    </row>
    <row r="89" spans="1:12" s="23" customFormat="1">
      <c r="A89" s="95" t="s">
        <v>530</v>
      </c>
      <c r="B89" s="96" t="s">
        <v>531</v>
      </c>
      <c r="C89" s="97" t="s">
        <v>491</v>
      </c>
      <c r="D89" s="198">
        <v>31.48</v>
      </c>
      <c r="E89" s="99">
        <v>3926.2</v>
      </c>
      <c r="F89" s="98">
        <f t="shared" si="6"/>
        <v>123596.77</v>
      </c>
      <c r="G89" s="124">
        <f t="shared" si="7"/>
        <v>4.9559907829054787E-4</v>
      </c>
      <c r="H89" s="10">
        <f t="shared" si="8"/>
        <v>0.98720438560759538</v>
      </c>
      <c r="J89" s="190"/>
      <c r="L89" s="192"/>
    </row>
    <row r="90" spans="1:12" s="23" customFormat="1">
      <c r="A90" s="95">
        <v>307731</v>
      </c>
      <c r="B90" s="96" t="s">
        <v>566</v>
      </c>
      <c r="C90" s="97" t="s">
        <v>567</v>
      </c>
      <c r="D90" s="198">
        <v>666.12</v>
      </c>
      <c r="E90" s="99">
        <v>182.91</v>
      </c>
      <c r="F90" s="98">
        <f t="shared" si="6"/>
        <v>121840</v>
      </c>
      <c r="G90" s="124">
        <f t="shared" si="7"/>
        <v>4.8855477128504526E-4</v>
      </c>
      <c r="H90" s="10">
        <f t="shared" si="8"/>
        <v>0.98769294037888045</v>
      </c>
      <c r="J90" s="190"/>
      <c r="L90" s="192"/>
    </row>
    <row r="91" spans="1:12" s="23" customFormat="1" ht="12.75" customHeight="1">
      <c r="A91" s="95">
        <v>903802</v>
      </c>
      <c r="B91" s="96" t="s">
        <v>565</v>
      </c>
      <c r="C91" s="97" t="s">
        <v>483</v>
      </c>
      <c r="D91" s="198">
        <v>6</v>
      </c>
      <c r="E91" s="99">
        <v>20227.509999999998</v>
      </c>
      <c r="F91" s="98">
        <f t="shared" si="6"/>
        <v>121365.06</v>
      </c>
      <c r="G91" s="124">
        <f t="shared" si="7"/>
        <v>4.8665035399126559E-4</v>
      </c>
      <c r="H91" s="10">
        <f t="shared" si="8"/>
        <v>0.98817959073287176</v>
      </c>
      <c r="J91" s="190"/>
      <c r="L91" s="192"/>
    </row>
    <row r="92" spans="1:12" s="23" customFormat="1" ht="24" customHeight="1">
      <c r="A92" s="95">
        <v>5502162</v>
      </c>
      <c r="B92" s="96" t="s">
        <v>870</v>
      </c>
      <c r="C92" s="97" t="s">
        <v>478</v>
      </c>
      <c r="D92" s="198">
        <v>15027.339</v>
      </c>
      <c r="E92" s="99">
        <v>7.78</v>
      </c>
      <c r="F92" s="98">
        <f t="shared" si="6"/>
        <v>116912.69</v>
      </c>
      <c r="G92" s="124">
        <f t="shared" si="7"/>
        <v>4.6879721374974888E-4</v>
      </c>
      <c r="H92" s="10">
        <f t="shared" si="8"/>
        <v>0.98864838794662147</v>
      </c>
      <c r="J92" s="190"/>
      <c r="L92" s="192"/>
    </row>
    <row r="93" spans="1:12" s="23" customFormat="1" ht="24" customHeight="1">
      <c r="A93" s="95">
        <v>5502138</v>
      </c>
      <c r="B93" s="96" t="s">
        <v>871</v>
      </c>
      <c r="C93" s="97" t="s">
        <v>478</v>
      </c>
      <c r="D93" s="198">
        <v>13208.823</v>
      </c>
      <c r="E93" s="99">
        <v>8.24</v>
      </c>
      <c r="F93" s="98">
        <f t="shared" si="6"/>
        <v>108840.7</v>
      </c>
      <c r="G93" s="124">
        <f t="shared" si="7"/>
        <v>4.364300992695685E-4</v>
      </c>
      <c r="H93" s="10">
        <f t="shared" si="8"/>
        <v>0.98908481804589099</v>
      </c>
      <c r="J93" s="190"/>
      <c r="L93" s="192"/>
    </row>
    <row r="94" spans="1:12" s="23" customFormat="1" ht="24" customHeight="1">
      <c r="A94" s="95">
        <v>4507839</v>
      </c>
      <c r="B94" s="96" t="s">
        <v>569</v>
      </c>
      <c r="C94" s="97" t="s">
        <v>488</v>
      </c>
      <c r="D94" s="198">
        <v>2010</v>
      </c>
      <c r="E94" s="99">
        <v>51.39</v>
      </c>
      <c r="F94" s="98">
        <f t="shared" si="6"/>
        <v>103293.9</v>
      </c>
      <c r="G94" s="124">
        <f t="shared" si="7"/>
        <v>4.1418850697341053E-4</v>
      </c>
      <c r="H94" s="10">
        <f t="shared" si="8"/>
        <v>0.98949900655286438</v>
      </c>
      <c r="J94" s="190"/>
      <c r="L94" s="192"/>
    </row>
    <row r="95" spans="1:12" s="23" customFormat="1" ht="12.75" customHeight="1">
      <c r="A95" s="95">
        <v>5502806</v>
      </c>
      <c r="B95" s="96" t="s">
        <v>495</v>
      </c>
      <c r="C95" s="97" t="s">
        <v>478</v>
      </c>
      <c r="D95" s="198">
        <v>654.5</v>
      </c>
      <c r="E95" s="99">
        <v>155.99</v>
      </c>
      <c r="F95" s="98">
        <f t="shared" si="6"/>
        <v>102095.45</v>
      </c>
      <c r="G95" s="124">
        <f t="shared" si="7"/>
        <v>4.0938295489161008E-4</v>
      </c>
      <c r="H95" s="10">
        <f t="shared" si="8"/>
        <v>0.98990838950775595</v>
      </c>
      <c r="J95" s="190"/>
      <c r="L95" s="192"/>
    </row>
    <row r="96" spans="1:12" s="23" customFormat="1" ht="12.75" customHeight="1">
      <c r="A96" s="95">
        <v>3713828</v>
      </c>
      <c r="B96" s="96" t="s">
        <v>872</v>
      </c>
      <c r="C96" s="97" t="s">
        <v>488</v>
      </c>
      <c r="D96" s="198">
        <v>322</v>
      </c>
      <c r="E96" s="99">
        <v>294.64999999999998</v>
      </c>
      <c r="F96" s="98">
        <f t="shared" si="6"/>
        <v>94877.3</v>
      </c>
      <c r="G96" s="124">
        <f t="shared" si="7"/>
        <v>3.8043957322425007E-4</v>
      </c>
      <c r="H96" s="10">
        <f t="shared" si="8"/>
        <v>0.99028882908098015</v>
      </c>
      <c r="J96" s="190"/>
      <c r="L96" s="192"/>
    </row>
    <row r="97" spans="1:12" s="23" customFormat="1" ht="12.75" customHeight="1">
      <c r="A97" s="95">
        <v>705419</v>
      </c>
      <c r="B97" s="96" t="s">
        <v>571</v>
      </c>
      <c r="C97" s="97" t="s">
        <v>483</v>
      </c>
      <c r="D97" s="198">
        <v>2</v>
      </c>
      <c r="E97" s="99">
        <v>44412.68</v>
      </c>
      <c r="F97" s="98">
        <f t="shared" si="6"/>
        <v>88825.36</v>
      </c>
      <c r="G97" s="124">
        <f t="shared" si="7"/>
        <v>3.5617246749106867E-4</v>
      </c>
      <c r="H97" s="10">
        <f t="shared" si="8"/>
        <v>0.99064500154847124</v>
      </c>
      <c r="J97" s="190"/>
      <c r="L97" s="192"/>
    </row>
    <row r="98" spans="1:12" s="23" customFormat="1" ht="12.75" customHeight="1">
      <c r="A98" s="95">
        <v>2106235</v>
      </c>
      <c r="B98" s="96" t="s">
        <v>572</v>
      </c>
      <c r="C98" s="97" t="s">
        <v>478</v>
      </c>
      <c r="D98" s="198">
        <v>20943</v>
      </c>
      <c r="E98" s="99">
        <v>4.2</v>
      </c>
      <c r="F98" s="98">
        <f t="shared" si="6"/>
        <v>87960.6</v>
      </c>
      <c r="G98" s="124">
        <f t="shared" si="7"/>
        <v>3.5270494759598949E-4</v>
      </c>
      <c r="H98" s="10">
        <f t="shared" si="8"/>
        <v>0.99099770649606722</v>
      </c>
      <c r="J98" s="190"/>
      <c r="L98" s="192"/>
    </row>
    <row r="99" spans="1:12" s="23" customFormat="1" ht="24" customHeight="1">
      <c r="A99" s="95">
        <v>5212560</v>
      </c>
      <c r="B99" s="96" t="s">
        <v>585</v>
      </c>
      <c r="C99" s="97" t="s">
        <v>48</v>
      </c>
      <c r="D99" s="198">
        <v>17760</v>
      </c>
      <c r="E99" s="99">
        <v>4.93</v>
      </c>
      <c r="F99" s="98">
        <f t="shared" si="6"/>
        <v>87556.800000000003</v>
      </c>
      <c r="G99" s="124">
        <f t="shared" si="7"/>
        <v>3.5108578790586387E-4</v>
      </c>
      <c r="H99" s="10">
        <f t="shared" si="8"/>
        <v>0.9913487922839731</v>
      </c>
      <c r="J99" s="190"/>
      <c r="L99" s="192"/>
    </row>
    <row r="100" spans="1:12" s="23" customFormat="1">
      <c r="A100" s="95">
        <v>3713873</v>
      </c>
      <c r="B100" s="96" t="s">
        <v>873</v>
      </c>
      <c r="C100" s="97" t="s">
        <v>483</v>
      </c>
      <c r="D100" s="198">
        <v>10</v>
      </c>
      <c r="E100" s="99">
        <v>8466.83</v>
      </c>
      <c r="F100" s="98">
        <f t="shared" si="6"/>
        <v>84668.3</v>
      </c>
      <c r="G100" s="124">
        <f t="shared" si="7"/>
        <v>3.3950346307939596E-4</v>
      </c>
      <c r="H100" s="10">
        <f t="shared" si="8"/>
        <v>0.99168829574705253</v>
      </c>
      <c r="J100" s="190"/>
      <c r="L100" s="192"/>
    </row>
    <row r="101" spans="1:12" s="23" customFormat="1" ht="24" customHeight="1">
      <c r="A101" s="95">
        <v>5213345</v>
      </c>
      <c r="B101" s="96" t="s">
        <v>574</v>
      </c>
      <c r="C101" s="97" t="s">
        <v>48</v>
      </c>
      <c r="D101" s="198">
        <v>10900</v>
      </c>
      <c r="E101" s="99">
        <v>7.73</v>
      </c>
      <c r="F101" s="98">
        <f t="shared" si="6"/>
        <v>84257</v>
      </c>
      <c r="G101" s="124">
        <f t="shared" si="7"/>
        <v>3.3785422984376279E-4</v>
      </c>
      <c r="H101" s="10">
        <f t="shared" si="8"/>
        <v>0.99202614997689631</v>
      </c>
      <c r="J101" s="190"/>
      <c r="L101" s="192"/>
    </row>
    <row r="102" spans="1:12" s="23" customFormat="1">
      <c r="A102" s="95">
        <v>4915712</v>
      </c>
      <c r="B102" s="96" t="s">
        <v>575</v>
      </c>
      <c r="C102" s="97" t="s">
        <v>478</v>
      </c>
      <c r="D102" s="198">
        <v>3099.5</v>
      </c>
      <c r="E102" s="99">
        <v>27.12</v>
      </c>
      <c r="F102" s="98">
        <f t="shared" si="6"/>
        <v>84058.44</v>
      </c>
      <c r="G102" s="124">
        <f t="shared" si="7"/>
        <v>3.3705804275096607E-4</v>
      </c>
      <c r="H102" s="10">
        <f t="shared" si="8"/>
        <v>0.99236320801964728</v>
      </c>
      <c r="J102" s="190"/>
      <c r="L102" s="192"/>
    </row>
    <row r="103" spans="1:12" s="23" customFormat="1">
      <c r="A103" s="95">
        <v>804295</v>
      </c>
      <c r="B103" s="96" t="s">
        <v>568</v>
      </c>
      <c r="C103" s="97" t="s">
        <v>488</v>
      </c>
      <c r="D103" s="198">
        <v>31</v>
      </c>
      <c r="E103" s="99">
        <v>2691.85</v>
      </c>
      <c r="F103" s="98">
        <f t="shared" si="6"/>
        <v>83447.350000000006</v>
      </c>
      <c r="G103" s="124">
        <f t="shared" si="7"/>
        <v>3.3460769036107294E-4</v>
      </c>
      <c r="H103" s="10">
        <f t="shared" si="8"/>
        <v>0.99269781571000837</v>
      </c>
      <c r="J103" s="190"/>
      <c r="L103" s="192"/>
    </row>
    <row r="104" spans="1:12" s="23" customFormat="1" ht="24" customHeight="1">
      <c r="A104" s="172">
        <v>5212557</v>
      </c>
      <c r="B104" s="173" t="s">
        <v>594</v>
      </c>
      <c r="C104" s="174" t="s">
        <v>48</v>
      </c>
      <c r="D104" s="199">
        <v>17760</v>
      </c>
      <c r="E104" s="175">
        <v>4.6399999999999997</v>
      </c>
      <c r="F104" s="176">
        <f t="shared" si="6"/>
        <v>82406.399999999994</v>
      </c>
      <c r="G104" s="124">
        <f t="shared" si="7"/>
        <v>3.304336827349307E-4</v>
      </c>
      <c r="H104" s="10">
        <f t="shared" si="8"/>
        <v>0.99302824939274326</v>
      </c>
      <c r="J104" s="190"/>
      <c r="L104" s="192"/>
    </row>
    <row r="105" spans="1:12" s="23" customFormat="1" ht="12.75" customHeight="1">
      <c r="A105" s="95">
        <v>1619003</v>
      </c>
      <c r="B105" s="96" t="s">
        <v>573</v>
      </c>
      <c r="C105" s="97" t="s">
        <v>478</v>
      </c>
      <c r="D105" s="198">
        <v>372.86</v>
      </c>
      <c r="E105" s="99">
        <v>212.17</v>
      </c>
      <c r="F105" s="98">
        <f t="shared" si="6"/>
        <v>79109.7</v>
      </c>
      <c r="G105" s="124">
        <f t="shared" si="7"/>
        <v>3.1721455507163938E-4</v>
      </c>
      <c r="H105" s="10">
        <f t="shared" si="8"/>
        <v>0.99334546394781487</v>
      </c>
      <c r="J105" s="190"/>
      <c r="L105" s="192"/>
    </row>
    <row r="106" spans="1:12" s="23" customFormat="1" ht="13.5" customHeight="1">
      <c r="A106" s="95" t="s">
        <v>874</v>
      </c>
      <c r="B106" s="96" t="s">
        <v>875</v>
      </c>
      <c r="C106" s="97" t="s">
        <v>483</v>
      </c>
      <c r="D106" s="198">
        <v>109</v>
      </c>
      <c r="E106" s="99">
        <v>720.87</v>
      </c>
      <c r="F106" s="98">
        <f t="shared" si="6"/>
        <v>78574.83</v>
      </c>
      <c r="G106" s="124">
        <f t="shared" si="7"/>
        <v>3.150698301002242E-4</v>
      </c>
      <c r="H106" s="10">
        <f t="shared" si="8"/>
        <v>0.99366053377791508</v>
      </c>
      <c r="J106" s="190"/>
      <c r="L106" s="192"/>
    </row>
    <row r="107" spans="1:12" s="23" customFormat="1">
      <c r="A107" s="95">
        <v>705322</v>
      </c>
      <c r="B107" s="96" t="s">
        <v>576</v>
      </c>
      <c r="C107" s="97" t="s">
        <v>483</v>
      </c>
      <c r="D107" s="198">
        <v>3</v>
      </c>
      <c r="E107" s="99">
        <v>25648.15</v>
      </c>
      <c r="F107" s="98">
        <f t="shared" si="6"/>
        <v>76944.45</v>
      </c>
      <c r="G107" s="124">
        <f t="shared" si="7"/>
        <v>3.0853232248361461E-4</v>
      </c>
      <c r="H107" s="10">
        <f t="shared" si="8"/>
        <v>0.9939690661003987</v>
      </c>
      <c r="J107" s="190"/>
      <c r="L107" s="192"/>
    </row>
    <row r="108" spans="1:12" s="23" customFormat="1">
      <c r="A108" s="95" t="s">
        <v>577</v>
      </c>
      <c r="B108" s="96" t="s">
        <v>578</v>
      </c>
      <c r="C108" s="97" t="s">
        <v>483</v>
      </c>
      <c r="D108" s="198">
        <v>23</v>
      </c>
      <c r="E108" s="99">
        <v>3241.75</v>
      </c>
      <c r="F108" s="98">
        <f t="shared" ref="F108:F139" si="9">TRUNC(E108*D108,2)</f>
        <v>74560.25</v>
      </c>
      <c r="G108" s="124">
        <f t="shared" ref="G108:G139" si="10">F108/$F$196</f>
        <v>2.9897214285707317E-4</v>
      </c>
      <c r="H108" s="10">
        <f t="shared" si="8"/>
        <v>0.99426803824325583</v>
      </c>
      <c r="J108" s="190"/>
      <c r="L108" s="192"/>
    </row>
    <row r="109" spans="1:12" s="23" customFormat="1">
      <c r="A109" s="95">
        <v>1608024</v>
      </c>
      <c r="B109" s="96" t="s">
        <v>579</v>
      </c>
      <c r="C109" s="97" t="s">
        <v>488</v>
      </c>
      <c r="D109" s="198">
        <v>890.25</v>
      </c>
      <c r="E109" s="99">
        <v>82.87</v>
      </c>
      <c r="F109" s="98">
        <f t="shared" si="9"/>
        <v>73775.009999999995</v>
      </c>
      <c r="G109" s="124">
        <f t="shared" si="10"/>
        <v>2.9582348274049511E-4</v>
      </c>
      <c r="H109" s="10">
        <f t="shared" si="8"/>
        <v>0.99456386172599631</v>
      </c>
      <c r="J109" s="190"/>
      <c r="L109" s="192"/>
    </row>
    <row r="110" spans="1:12" s="23" customFormat="1">
      <c r="A110" s="95">
        <v>4413905</v>
      </c>
      <c r="B110" s="96" t="s">
        <v>582</v>
      </c>
      <c r="C110" s="97" t="s">
        <v>504</v>
      </c>
      <c r="D110" s="198">
        <v>8440.43</v>
      </c>
      <c r="E110" s="99">
        <v>8.24</v>
      </c>
      <c r="F110" s="98">
        <f t="shared" si="9"/>
        <v>69549.14</v>
      </c>
      <c r="G110" s="124">
        <f t="shared" si="10"/>
        <v>2.7887856357330595E-4</v>
      </c>
      <c r="H110" s="10">
        <f t="shared" si="8"/>
        <v>0.99484274028956965</v>
      </c>
      <c r="J110" s="190"/>
      <c r="L110" s="192"/>
    </row>
    <row r="111" spans="1:12" s="23" customFormat="1">
      <c r="A111" s="95">
        <v>4507774</v>
      </c>
      <c r="B111" s="96" t="s">
        <v>583</v>
      </c>
      <c r="C111" s="97" t="s">
        <v>483</v>
      </c>
      <c r="D111" s="198">
        <v>48</v>
      </c>
      <c r="E111" s="99">
        <v>1324.93</v>
      </c>
      <c r="F111" s="98">
        <f t="shared" si="9"/>
        <v>63596.639999999999</v>
      </c>
      <c r="G111" s="124">
        <f t="shared" si="10"/>
        <v>2.5501019295549377E-4</v>
      </c>
      <c r="H111" s="10">
        <f t="shared" si="8"/>
        <v>0.99509775048252513</v>
      </c>
      <c r="J111" s="190"/>
      <c r="L111" s="192"/>
    </row>
    <row r="112" spans="1:12" s="23" customFormat="1" ht="12.75" customHeight="1">
      <c r="A112" s="95">
        <v>705427</v>
      </c>
      <c r="B112" s="96" t="s">
        <v>584</v>
      </c>
      <c r="C112" s="97" t="s">
        <v>483</v>
      </c>
      <c r="D112" s="198">
        <v>1</v>
      </c>
      <c r="E112" s="99">
        <v>62655.14</v>
      </c>
      <c r="F112" s="98">
        <f t="shared" si="9"/>
        <v>62655.14</v>
      </c>
      <c r="G112" s="124">
        <f t="shared" si="10"/>
        <v>2.5123496054278146E-4</v>
      </c>
      <c r="H112" s="10">
        <f t="shared" si="8"/>
        <v>0.99534898544306794</v>
      </c>
      <c r="J112" s="190"/>
      <c r="L112" s="192"/>
    </row>
    <row r="113" spans="1:12" s="23" customFormat="1">
      <c r="A113" s="177">
        <v>705241</v>
      </c>
      <c r="B113" s="178" t="s">
        <v>587</v>
      </c>
      <c r="C113" s="179" t="s">
        <v>483</v>
      </c>
      <c r="D113" s="200">
        <v>2</v>
      </c>
      <c r="E113" s="180">
        <v>29852.59</v>
      </c>
      <c r="F113" s="181">
        <f t="shared" si="9"/>
        <v>59705.18</v>
      </c>
      <c r="G113" s="141">
        <f t="shared" si="10"/>
        <v>2.3940619303539445E-4</v>
      </c>
      <c r="H113" s="142">
        <f t="shared" si="8"/>
        <v>0.99558839163610335</v>
      </c>
      <c r="J113" s="190"/>
      <c r="L113" s="192"/>
    </row>
    <row r="114" spans="1:12" s="23" customFormat="1" ht="24" customHeight="1">
      <c r="A114" s="95">
        <v>5502168</v>
      </c>
      <c r="B114" s="96" t="s">
        <v>876</v>
      </c>
      <c r="C114" s="97" t="s">
        <v>478</v>
      </c>
      <c r="D114" s="198">
        <v>5858.14</v>
      </c>
      <c r="E114" s="99">
        <v>9.58</v>
      </c>
      <c r="F114" s="98">
        <f t="shared" si="9"/>
        <v>56120.98</v>
      </c>
      <c r="G114" s="143">
        <f t="shared" si="10"/>
        <v>2.2503424612764776E-4</v>
      </c>
      <c r="H114" s="144">
        <f t="shared" si="8"/>
        <v>0.99581342588223098</v>
      </c>
      <c r="J114" s="190"/>
      <c r="L114" s="192"/>
    </row>
    <row r="115" spans="1:12" s="23" customFormat="1">
      <c r="A115" s="95" t="s">
        <v>877</v>
      </c>
      <c r="B115" s="96" t="s">
        <v>878</v>
      </c>
      <c r="C115" s="97" t="s">
        <v>483</v>
      </c>
      <c r="D115" s="198">
        <v>17</v>
      </c>
      <c r="E115" s="99">
        <v>3088.09</v>
      </c>
      <c r="F115" s="98">
        <f t="shared" si="9"/>
        <v>52497.53</v>
      </c>
      <c r="G115" s="124">
        <f t="shared" si="10"/>
        <v>2.1050491433174492E-4</v>
      </c>
      <c r="H115" s="10">
        <f t="shared" si="8"/>
        <v>0.99602393079656271</v>
      </c>
      <c r="J115" s="190"/>
      <c r="L115" s="192"/>
    </row>
    <row r="116" spans="1:12" s="23" customFormat="1" ht="12.75" customHeight="1">
      <c r="A116" s="95">
        <v>4815671</v>
      </c>
      <c r="B116" s="96" t="s">
        <v>591</v>
      </c>
      <c r="C116" s="97" t="s">
        <v>478</v>
      </c>
      <c r="D116" s="198">
        <v>2331.5</v>
      </c>
      <c r="E116" s="99">
        <v>22.49</v>
      </c>
      <c r="F116" s="98">
        <f t="shared" si="9"/>
        <v>52435.43</v>
      </c>
      <c r="G116" s="124">
        <f t="shared" si="10"/>
        <v>2.1025590537494256E-4</v>
      </c>
      <c r="H116" s="10">
        <f t="shared" si="8"/>
        <v>0.99623418670193764</v>
      </c>
      <c r="J116" s="190"/>
      <c r="L116" s="192"/>
    </row>
    <row r="117" spans="1:12" s="23" customFormat="1">
      <c r="A117" s="95">
        <v>804417</v>
      </c>
      <c r="B117" s="96" t="s">
        <v>589</v>
      </c>
      <c r="C117" s="97" t="s">
        <v>483</v>
      </c>
      <c r="D117" s="198">
        <v>11</v>
      </c>
      <c r="E117" s="99">
        <v>4744.8</v>
      </c>
      <c r="F117" s="98">
        <f t="shared" si="9"/>
        <v>52192.800000000003</v>
      </c>
      <c r="G117" s="124">
        <f t="shared" si="10"/>
        <v>2.0928300612874353E-4</v>
      </c>
      <c r="H117" s="10">
        <f t="shared" si="8"/>
        <v>0.99644346970806641</v>
      </c>
      <c r="J117" s="190"/>
      <c r="L117" s="192"/>
    </row>
    <row r="118" spans="1:12" s="23" customFormat="1" ht="24" customHeight="1">
      <c r="A118" s="95">
        <v>5213568</v>
      </c>
      <c r="B118" s="96" t="s">
        <v>879</v>
      </c>
      <c r="C118" s="97" t="s">
        <v>504</v>
      </c>
      <c r="D118" s="198">
        <v>32.43</v>
      </c>
      <c r="E118" s="99">
        <v>1607.89</v>
      </c>
      <c r="F118" s="98">
        <f t="shared" si="9"/>
        <v>52143.87</v>
      </c>
      <c r="G118" s="124">
        <f t="shared" si="10"/>
        <v>2.0908680631785239E-4</v>
      </c>
      <c r="H118" s="10">
        <f t="shared" si="8"/>
        <v>0.99665255651438422</v>
      </c>
      <c r="J118" s="190"/>
      <c r="L118" s="192"/>
    </row>
    <row r="119" spans="1:12" s="23" customFormat="1">
      <c r="A119" s="95">
        <v>705338</v>
      </c>
      <c r="B119" s="96" t="s">
        <v>590</v>
      </c>
      <c r="C119" s="97" t="s">
        <v>483</v>
      </c>
      <c r="D119" s="198">
        <v>1</v>
      </c>
      <c r="E119" s="99">
        <v>51630.76</v>
      </c>
      <c r="F119" s="98">
        <f t="shared" si="9"/>
        <v>51630.76</v>
      </c>
      <c r="G119" s="124">
        <f t="shared" si="10"/>
        <v>2.0702933472646967E-4</v>
      </c>
      <c r="H119" s="10">
        <f t="shared" si="8"/>
        <v>0.99685958584911072</v>
      </c>
      <c r="J119" s="190"/>
      <c r="L119" s="192"/>
    </row>
    <row r="120" spans="1:12" s="23" customFormat="1">
      <c r="A120" s="95">
        <v>5216111</v>
      </c>
      <c r="B120" s="96" t="s">
        <v>592</v>
      </c>
      <c r="C120" s="97" t="s">
        <v>483</v>
      </c>
      <c r="D120" s="198">
        <v>288</v>
      </c>
      <c r="E120" s="99">
        <v>161.86000000000001</v>
      </c>
      <c r="F120" s="98">
        <f t="shared" si="9"/>
        <v>46615.68</v>
      </c>
      <c r="G120" s="124">
        <f t="shared" si="10"/>
        <v>1.8691983651261375E-4</v>
      </c>
      <c r="H120" s="10">
        <f t="shared" si="8"/>
        <v>0.99704650568562336</v>
      </c>
      <c r="J120" s="190"/>
      <c r="L120" s="192"/>
    </row>
    <row r="121" spans="1:12" s="23" customFormat="1">
      <c r="A121" s="95">
        <v>705249</v>
      </c>
      <c r="B121" s="96" t="s">
        <v>593</v>
      </c>
      <c r="C121" s="97" t="s">
        <v>483</v>
      </c>
      <c r="D121" s="198">
        <v>1</v>
      </c>
      <c r="E121" s="99">
        <v>42327.54</v>
      </c>
      <c r="F121" s="98">
        <f t="shared" si="9"/>
        <v>42327.54</v>
      </c>
      <c r="G121" s="124">
        <f t="shared" si="10"/>
        <v>1.6972522672159066E-4</v>
      </c>
      <c r="H121" s="10">
        <f t="shared" si="8"/>
        <v>0.9972162309123449</v>
      </c>
      <c r="J121" s="190"/>
      <c r="L121" s="192"/>
    </row>
    <row r="122" spans="1:12" s="23" customFormat="1">
      <c r="A122" s="95">
        <v>804039</v>
      </c>
      <c r="B122" s="96" t="s">
        <v>588</v>
      </c>
      <c r="C122" s="97" t="s">
        <v>488</v>
      </c>
      <c r="D122" s="198">
        <v>40</v>
      </c>
      <c r="E122" s="99">
        <v>945.25</v>
      </c>
      <c r="F122" s="98">
        <f t="shared" si="9"/>
        <v>37810</v>
      </c>
      <c r="G122" s="124">
        <f t="shared" si="10"/>
        <v>1.5161076741864382E-4</v>
      </c>
      <c r="H122" s="10">
        <f t="shared" si="8"/>
        <v>0.99736784167976356</v>
      </c>
      <c r="J122" s="190"/>
      <c r="L122" s="192"/>
    </row>
    <row r="123" spans="1:12" s="23" customFormat="1" ht="24" customHeight="1">
      <c r="A123" s="95">
        <v>5502171</v>
      </c>
      <c r="B123" s="96" t="s">
        <v>604</v>
      </c>
      <c r="C123" s="97" t="s">
        <v>478</v>
      </c>
      <c r="D123" s="198">
        <v>3475.11</v>
      </c>
      <c r="E123" s="99">
        <v>10.35</v>
      </c>
      <c r="F123" s="98">
        <f t="shared" si="9"/>
        <v>35967.379999999997</v>
      </c>
      <c r="G123" s="124">
        <f t="shared" si="10"/>
        <v>1.4422221856223171E-4</v>
      </c>
      <c r="H123" s="10">
        <f t="shared" si="8"/>
        <v>0.99751206389832581</v>
      </c>
      <c r="J123" s="190"/>
      <c r="L123" s="192"/>
    </row>
    <row r="124" spans="1:12" s="23" customFormat="1">
      <c r="A124" s="95" t="s">
        <v>595</v>
      </c>
      <c r="B124" s="96" t="s">
        <v>596</v>
      </c>
      <c r="C124" s="97" t="s">
        <v>483</v>
      </c>
      <c r="D124" s="198">
        <v>1</v>
      </c>
      <c r="E124" s="99">
        <v>34312.54</v>
      </c>
      <c r="F124" s="98">
        <f t="shared" si="9"/>
        <v>34312.54</v>
      </c>
      <c r="G124" s="124">
        <f t="shared" si="10"/>
        <v>1.3758663108920689E-4</v>
      </c>
      <c r="H124" s="10">
        <f t="shared" si="8"/>
        <v>0.99764965052941501</v>
      </c>
      <c r="J124" s="190"/>
      <c r="L124" s="192"/>
    </row>
    <row r="125" spans="1:12" s="23" customFormat="1">
      <c r="A125" s="95">
        <v>5213442</v>
      </c>
      <c r="B125" s="96" t="s">
        <v>880</v>
      </c>
      <c r="C125" s="97" t="s">
        <v>483</v>
      </c>
      <c r="D125" s="198">
        <v>33</v>
      </c>
      <c r="E125" s="99">
        <v>936.72</v>
      </c>
      <c r="F125" s="98">
        <f t="shared" si="9"/>
        <v>30911.759999999998</v>
      </c>
      <c r="G125" s="124">
        <f t="shared" si="10"/>
        <v>1.239501628103924E-4</v>
      </c>
      <c r="H125" s="10">
        <f t="shared" si="8"/>
        <v>0.99777360069222543</v>
      </c>
      <c r="J125" s="190"/>
      <c r="L125" s="192"/>
    </row>
    <row r="126" spans="1:12" s="23" customFormat="1">
      <c r="A126" s="95" t="s">
        <v>600</v>
      </c>
      <c r="B126" s="96" t="s">
        <v>601</v>
      </c>
      <c r="C126" s="97" t="s">
        <v>483</v>
      </c>
      <c r="D126" s="198">
        <v>31</v>
      </c>
      <c r="E126" s="99">
        <v>935.47</v>
      </c>
      <c r="F126" s="98">
        <f t="shared" si="9"/>
        <v>28999.57</v>
      </c>
      <c r="G126" s="124">
        <f t="shared" si="10"/>
        <v>1.1628265174585243E-4</v>
      </c>
      <c r="H126" s="10">
        <f t="shared" si="8"/>
        <v>0.99788988334397133</v>
      </c>
      <c r="J126" s="190"/>
      <c r="L126" s="192"/>
    </row>
    <row r="127" spans="1:12" s="23" customFormat="1">
      <c r="A127" s="172">
        <v>804385</v>
      </c>
      <c r="B127" s="173" t="s">
        <v>881</v>
      </c>
      <c r="C127" s="174" t="s">
        <v>483</v>
      </c>
      <c r="D127" s="199">
        <v>13</v>
      </c>
      <c r="E127" s="175">
        <v>2224.09</v>
      </c>
      <c r="F127" s="98">
        <f t="shared" si="9"/>
        <v>28913.17</v>
      </c>
      <c r="G127" s="124">
        <f t="shared" si="10"/>
        <v>1.1593620450160564E-4</v>
      </c>
      <c r="H127" s="10">
        <f t="shared" si="8"/>
        <v>0.99800581954847289</v>
      </c>
      <c r="J127" s="190"/>
      <c r="L127" s="192"/>
    </row>
    <row r="128" spans="1:12" s="23" customFormat="1">
      <c r="A128" s="95">
        <v>407818</v>
      </c>
      <c r="B128" s="96" t="s">
        <v>882</v>
      </c>
      <c r="C128" s="97" t="s">
        <v>497</v>
      </c>
      <c r="D128" s="198">
        <v>1873</v>
      </c>
      <c r="E128" s="99">
        <v>15.06</v>
      </c>
      <c r="F128" s="98">
        <f t="shared" si="9"/>
        <v>28207.38</v>
      </c>
      <c r="G128" s="124">
        <f t="shared" si="10"/>
        <v>1.1310612347710408E-4</v>
      </c>
      <c r="H128" s="10">
        <f t="shared" si="8"/>
        <v>0.99811892567195004</v>
      </c>
      <c r="J128" s="190"/>
      <c r="L128" s="192"/>
    </row>
    <row r="129" spans="1:12" s="23" customFormat="1">
      <c r="A129" s="172">
        <v>1600989</v>
      </c>
      <c r="B129" s="173" t="s">
        <v>599</v>
      </c>
      <c r="C129" s="174" t="s">
        <v>478</v>
      </c>
      <c r="D129" s="199">
        <v>40.369999999999997</v>
      </c>
      <c r="E129" s="175">
        <v>691.57</v>
      </c>
      <c r="F129" s="98">
        <f t="shared" si="9"/>
        <v>27918.68</v>
      </c>
      <c r="G129" s="124">
        <f t="shared" si="10"/>
        <v>1.1194849246536743E-4</v>
      </c>
      <c r="H129" s="10">
        <f t="shared" si="8"/>
        <v>0.99823087416441536</v>
      </c>
      <c r="J129" s="190"/>
      <c r="L129" s="192"/>
    </row>
    <row r="130" spans="1:12" s="23" customFormat="1">
      <c r="A130" s="95">
        <v>4915713</v>
      </c>
      <c r="B130" s="96" t="s">
        <v>602</v>
      </c>
      <c r="C130" s="97" t="s">
        <v>478</v>
      </c>
      <c r="D130" s="198">
        <v>335.25</v>
      </c>
      <c r="E130" s="99">
        <v>81.349999999999994</v>
      </c>
      <c r="F130" s="98">
        <f t="shared" si="9"/>
        <v>27272.58</v>
      </c>
      <c r="G130" s="124">
        <f t="shared" si="10"/>
        <v>1.0935775676504515E-4</v>
      </c>
      <c r="H130" s="10">
        <f t="shared" si="8"/>
        <v>0.99834023192118038</v>
      </c>
      <c r="J130" s="190"/>
      <c r="L130" s="192"/>
    </row>
    <row r="131" spans="1:12" s="23" customFormat="1">
      <c r="A131" s="172" t="s">
        <v>605</v>
      </c>
      <c r="B131" s="173" t="s">
        <v>606</v>
      </c>
      <c r="C131" s="174" t="s">
        <v>483</v>
      </c>
      <c r="D131" s="199">
        <v>3</v>
      </c>
      <c r="E131" s="175">
        <v>8478.3700000000008</v>
      </c>
      <c r="F131" s="98">
        <f t="shared" si="9"/>
        <v>25435.11</v>
      </c>
      <c r="G131" s="124">
        <f t="shared" si="10"/>
        <v>1.0198985840988155E-4</v>
      </c>
      <c r="H131" s="10">
        <f t="shared" si="8"/>
        <v>0.9984422217795903</v>
      </c>
      <c r="J131" s="190"/>
      <c r="L131" s="192"/>
    </row>
    <row r="132" spans="1:12" s="23" customFormat="1" ht="24" customHeight="1">
      <c r="A132" s="95">
        <v>5502166</v>
      </c>
      <c r="B132" s="96" t="s">
        <v>883</v>
      </c>
      <c r="C132" s="97" t="s">
        <v>478</v>
      </c>
      <c r="D132" s="198">
        <v>2491.875</v>
      </c>
      <c r="E132" s="99">
        <v>9.23</v>
      </c>
      <c r="F132" s="98">
        <f t="shared" si="9"/>
        <v>23000</v>
      </c>
      <c r="G132" s="124">
        <f t="shared" si="10"/>
        <v>9.2225539556435005E-5</v>
      </c>
      <c r="H132" s="10">
        <f t="shared" si="8"/>
        <v>0.99853444731914676</v>
      </c>
      <c r="J132" s="190"/>
      <c r="L132" s="192"/>
    </row>
    <row r="133" spans="1:12" s="23" customFormat="1">
      <c r="A133" s="172">
        <v>5213570</v>
      </c>
      <c r="B133" s="173" t="s">
        <v>884</v>
      </c>
      <c r="C133" s="174" t="s">
        <v>504</v>
      </c>
      <c r="D133" s="199">
        <v>16.2</v>
      </c>
      <c r="E133" s="175">
        <v>1373.36</v>
      </c>
      <c r="F133" s="98">
        <f t="shared" si="9"/>
        <v>22248.43</v>
      </c>
      <c r="G133" s="124">
        <f t="shared" si="10"/>
        <v>8.9211889610155449E-5</v>
      </c>
      <c r="H133" s="10">
        <f t="shared" si="8"/>
        <v>0.99862365920875695</v>
      </c>
      <c r="J133" s="190"/>
      <c r="L133" s="192"/>
    </row>
    <row r="134" spans="1:12" s="23" customFormat="1">
      <c r="A134" s="185" t="s">
        <v>580</v>
      </c>
      <c r="B134" s="186" t="s">
        <v>581</v>
      </c>
      <c r="C134" s="187" t="s">
        <v>491</v>
      </c>
      <c r="D134" s="201">
        <v>31.48</v>
      </c>
      <c r="E134" s="188">
        <v>702.09</v>
      </c>
      <c r="F134" s="98">
        <f t="shared" si="9"/>
        <v>22101.79</v>
      </c>
      <c r="G134" s="124">
        <f t="shared" si="10"/>
        <v>8.862389164839216E-5</v>
      </c>
      <c r="H134" s="10">
        <f t="shared" si="8"/>
        <v>0.99871228310040538</v>
      </c>
      <c r="J134" s="190"/>
      <c r="L134" s="192"/>
    </row>
    <row r="135" spans="1:12" s="23" customFormat="1">
      <c r="A135" s="185">
        <v>3713705</v>
      </c>
      <c r="B135" s="186" t="s">
        <v>885</v>
      </c>
      <c r="C135" s="187" t="s">
        <v>488</v>
      </c>
      <c r="D135" s="201">
        <v>662.35</v>
      </c>
      <c r="E135" s="188">
        <v>30.22</v>
      </c>
      <c r="F135" s="98">
        <f t="shared" si="9"/>
        <v>20016.21</v>
      </c>
      <c r="G135" s="124">
        <f t="shared" si="10"/>
        <v>8.0261120309778696E-5</v>
      </c>
      <c r="H135" s="10">
        <f t="shared" si="8"/>
        <v>0.99879254422071517</v>
      </c>
      <c r="J135" s="190"/>
      <c r="L135" s="192"/>
    </row>
    <row r="136" spans="1:12" s="23" customFormat="1">
      <c r="A136" s="185">
        <v>1600408</v>
      </c>
      <c r="B136" s="186" t="s">
        <v>603</v>
      </c>
      <c r="C136" s="187" t="s">
        <v>504</v>
      </c>
      <c r="D136" s="201">
        <v>812.8</v>
      </c>
      <c r="E136" s="188">
        <v>23.22</v>
      </c>
      <c r="F136" s="98">
        <f t="shared" si="9"/>
        <v>18873.21</v>
      </c>
      <c r="G136" s="124">
        <f t="shared" si="10"/>
        <v>7.5677911974430639E-5</v>
      </c>
      <c r="H136" s="10">
        <f t="shared" si="8"/>
        <v>0.99886822213268955</v>
      </c>
      <c r="J136" s="190"/>
      <c r="L136" s="192"/>
    </row>
    <row r="137" spans="1:12" s="23" customFormat="1">
      <c r="A137" s="185">
        <v>2407972</v>
      </c>
      <c r="B137" s="186" t="s">
        <v>607</v>
      </c>
      <c r="C137" s="187" t="s">
        <v>497</v>
      </c>
      <c r="D137" s="201">
        <v>178.32</v>
      </c>
      <c r="E137" s="188">
        <v>86.73</v>
      </c>
      <c r="F137" s="98">
        <f t="shared" si="9"/>
        <v>15465.69</v>
      </c>
      <c r="G137" s="124">
        <f t="shared" si="10"/>
        <v>6.2014417602720056E-5</v>
      </c>
      <c r="H137" s="10">
        <f t="shared" si="8"/>
        <v>0.99893023655029223</v>
      </c>
      <c r="J137" s="190"/>
      <c r="L137" s="192"/>
    </row>
    <row r="138" spans="1:12" s="23" customFormat="1">
      <c r="A138" s="185">
        <v>2003121</v>
      </c>
      <c r="B138" s="186" t="s">
        <v>608</v>
      </c>
      <c r="C138" s="187" t="s">
        <v>557</v>
      </c>
      <c r="D138" s="201">
        <v>43</v>
      </c>
      <c r="E138" s="188">
        <v>338.27</v>
      </c>
      <c r="F138" s="98">
        <f t="shared" si="9"/>
        <v>14545.61</v>
      </c>
      <c r="G138" s="124">
        <f t="shared" si="10"/>
        <v>5.8325075235977247E-5</v>
      </c>
      <c r="H138" s="10">
        <f t="shared" si="8"/>
        <v>0.99898856162552818</v>
      </c>
      <c r="J138" s="190"/>
      <c r="L138" s="192"/>
    </row>
    <row r="139" spans="1:12" s="23" customFormat="1">
      <c r="A139" s="185">
        <v>3816196</v>
      </c>
      <c r="B139" s="186" t="s">
        <v>609</v>
      </c>
      <c r="C139" s="187" t="s">
        <v>478</v>
      </c>
      <c r="D139" s="201">
        <v>11.263999999999999</v>
      </c>
      <c r="E139" s="188">
        <v>1282.29</v>
      </c>
      <c r="F139" s="98">
        <f t="shared" si="9"/>
        <v>14443.71</v>
      </c>
      <c r="G139" s="124">
        <f t="shared" si="10"/>
        <v>5.7916475997681557E-5</v>
      </c>
      <c r="H139" s="10">
        <f t="shared" si="8"/>
        <v>0.99904647810152591</v>
      </c>
      <c r="J139" s="190"/>
      <c r="L139" s="192"/>
    </row>
    <row r="140" spans="1:12" s="23" customFormat="1">
      <c r="A140" s="185" t="s">
        <v>610</v>
      </c>
      <c r="B140" s="186" t="s">
        <v>611</v>
      </c>
      <c r="C140" s="187" t="s">
        <v>483</v>
      </c>
      <c r="D140" s="201">
        <v>4</v>
      </c>
      <c r="E140" s="188">
        <v>3591.14</v>
      </c>
      <c r="F140" s="98">
        <f t="shared" ref="F140:F171" si="11">TRUNC(E140*D140,2)</f>
        <v>14364.56</v>
      </c>
      <c r="G140" s="124">
        <f t="shared" ref="G140:G171" si="12">F140/$F$196</f>
        <v>5.7599099847425394E-5</v>
      </c>
      <c r="H140" s="10">
        <f t="shared" si="8"/>
        <v>0.99910407720137329</v>
      </c>
      <c r="J140" s="190"/>
      <c r="L140" s="192"/>
    </row>
    <row r="141" spans="1:12" s="23" customFormat="1">
      <c r="A141" s="185">
        <v>1600966</v>
      </c>
      <c r="B141" s="186" t="s">
        <v>613</v>
      </c>
      <c r="C141" s="187" t="s">
        <v>488</v>
      </c>
      <c r="D141" s="201">
        <v>13547</v>
      </c>
      <c r="E141" s="188">
        <v>0.95</v>
      </c>
      <c r="F141" s="98">
        <f t="shared" si="11"/>
        <v>12869.65</v>
      </c>
      <c r="G141" s="124">
        <f t="shared" si="12"/>
        <v>5.160480065880321E-5</v>
      </c>
      <c r="H141" s="10">
        <f t="shared" ref="H141:H195" si="13">H140+G141</f>
        <v>0.99915568200203209</v>
      </c>
      <c r="J141" s="190"/>
      <c r="L141" s="192"/>
    </row>
    <row r="142" spans="1:12" s="23" customFormat="1">
      <c r="A142" s="185">
        <v>804441</v>
      </c>
      <c r="B142" s="186" t="s">
        <v>614</v>
      </c>
      <c r="C142" s="187" t="s">
        <v>483</v>
      </c>
      <c r="D142" s="201">
        <v>2</v>
      </c>
      <c r="E142" s="188">
        <v>6078.76</v>
      </c>
      <c r="F142" s="98">
        <f t="shared" si="11"/>
        <v>12157.52</v>
      </c>
      <c r="G142" s="124">
        <f t="shared" si="12"/>
        <v>4.8749297463832602E-5</v>
      </c>
      <c r="H142" s="10">
        <f t="shared" si="13"/>
        <v>0.99920443129949588</v>
      </c>
      <c r="J142" s="190"/>
      <c r="L142" s="192"/>
    </row>
    <row r="143" spans="1:12" s="23" customFormat="1">
      <c r="A143" s="185">
        <v>1106057</v>
      </c>
      <c r="B143" s="186" t="s">
        <v>886</v>
      </c>
      <c r="C143" s="187" t="s">
        <v>478</v>
      </c>
      <c r="D143" s="201">
        <v>23.56</v>
      </c>
      <c r="E143" s="188">
        <v>498.31</v>
      </c>
      <c r="F143" s="98">
        <f t="shared" si="11"/>
        <v>11740.18</v>
      </c>
      <c r="G143" s="124">
        <f t="shared" si="12"/>
        <v>4.7075844999550744E-5</v>
      </c>
      <c r="H143" s="10">
        <f t="shared" si="13"/>
        <v>0.9992515071444954</v>
      </c>
      <c r="J143" s="190"/>
      <c r="L143" s="192"/>
    </row>
    <row r="144" spans="1:12" s="23" customFormat="1" ht="13.5" customHeight="1">
      <c r="A144" s="185">
        <v>5213835</v>
      </c>
      <c r="B144" s="186" t="s">
        <v>615</v>
      </c>
      <c r="C144" s="187" t="s">
        <v>48</v>
      </c>
      <c r="D144" s="201">
        <v>12000</v>
      </c>
      <c r="E144" s="188">
        <v>0.94</v>
      </c>
      <c r="F144" s="98">
        <f t="shared" si="11"/>
        <v>11280</v>
      </c>
      <c r="G144" s="124">
        <f t="shared" si="12"/>
        <v>4.5230612443329868E-5</v>
      </c>
      <c r="H144" s="10">
        <f t="shared" si="13"/>
        <v>0.99929673775693872</v>
      </c>
      <c r="J144" s="190"/>
      <c r="L144" s="192"/>
    </row>
    <row r="145" spans="1:12" s="23" customFormat="1" ht="13.5" customHeight="1">
      <c r="A145" s="185" t="s">
        <v>887</v>
      </c>
      <c r="B145" s="186" t="s">
        <v>888</v>
      </c>
      <c r="C145" s="187" t="s">
        <v>483</v>
      </c>
      <c r="D145" s="201">
        <v>19</v>
      </c>
      <c r="E145" s="188">
        <v>591.28</v>
      </c>
      <c r="F145" s="98">
        <f t="shared" si="11"/>
        <v>11234.32</v>
      </c>
      <c r="G145" s="124">
        <f t="shared" si="12"/>
        <v>4.504744450215865E-5</v>
      </c>
      <c r="H145" s="10">
        <f t="shared" si="13"/>
        <v>0.9993417852014409</v>
      </c>
      <c r="J145" s="190"/>
      <c r="L145" s="192"/>
    </row>
    <row r="146" spans="1:12" s="23" customFormat="1">
      <c r="A146" s="185">
        <v>3806426</v>
      </c>
      <c r="B146" s="186" t="s">
        <v>618</v>
      </c>
      <c r="C146" s="187" t="s">
        <v>491</v>
      </c>
      <c r="D146" s="201">
        <v>109.68</v>
      </c>
      <c r="E146" s="188">
        <v>87.98</v>
      </c>
      <c r="F146" s="98">
        <f t="shared" si="11"/>
        <v>9649.64</v>
      </c>
      <c r="G146" s="124">
        <f t="shared" si="12"/>
        <v>3.8693185022841629E-5</v>
      </c>
      <c r="H146" s="10">
        <f t="shared" si="13"/>
        <v>0.99938047838646371</v>
      </c>
      <c r="J146" s="190"/>
      <c r="L146" s="192"/>
    </row>
    <row r="147" spans="1:12" s="23" customFormat="1" ht="24" customHeight="1">
      <c r="A147" s="185">
        <v>5502167</v>
      </c>
      <c r="B147" s="186" t="s">
        <v>612</v>
      </c>
      <c r="C147" s="187" t="s">
        <v>478</v>
      </c>
      <c r="D147" s="201">
        <v>997.56399999999996</v>
      </c>
      <c r="E147" s="188">
        <v>9.4</v>
      </c>
      <c r="F147" s="98">
        <f t="shared" si="11"/>
        <v>9377.1</v>
      </c>
      <c r="G147" s="124">
        <f t="shared" si="12"/>
        <v>3.7600352477158557E-5</v>
      </c>
      <c r="H147" s="10">
        <f t="shared" si="13"/>
        <v>0.99941807873894084</v>
      </c>
      <c r="J147" s="190"/>
      <c r="L147" s="192"/>
    </row>
    <row r="148" spans="1:12" s="23" customFormat="1">
      <c r="A148" s="185">
        <v>1608021</v>
      </c>
      <c r="B148" s="186" t="s">
        <v>619</v>
      </c>
      <c r="C148" s="187" t="s">
        <v>488</v>
      </c>
      <c r="D148" s="201">
        <v>118.5</v>
      </c>
      <c r="E148" s="188">
        <v>78.64</v>
      </c>
      <c r="F148" s="98">
        <f t="shared" si="11"/>
        <v>9318.84</v>
      </c>
      <c r="G148" s="124">
        <f t="shared" si="12"/>
        <v>3.7366741175656034E-5</v>
      </c>
      <c r="H148" s="10">
        <f t="shared" si="13"/>
        <v>0.99945544548011644</v>
      </c>
      <c r="J148" s="190"/>
      <c r="L148" s="192"/>
    </row>
    <row r="149" spans="1:12" s="23" customFormat="1">
      <c r="A149" s="185" t="s">
        <v>889</v>
      </c>
      <c r="B149" s="186" t="s">
        <v>890</v>
      </c>
      <c r="C149" s="187" t="s">
        <v>483</v>
      </c>
      <c r="D149" s="201">
        <v>9</v>
      </c>
      <c r="E149" s="188">
        <v>936.72</v>
      </c>
      <c r="F149" s="98">
        <f t="shared" si="11"/>
        <v>8430.48</v>
      </c>
      <c r="G149" s="124">
        <f t="shared" si="12"/>
        <v>3.3804589857379748E-5</v>
      </c>
      <c r="H149" s="10">
        <f t="shared" si="13"/>
        <v>0.9994892500699738</v>
      </c>
      <c r="J149" s="190"/>
      <c r="L149" s="192"/>
    </row>
    <row r="150" spans="1:12" s="23" customFormat="1">
      <c r="A150" s="185">
        <v>4915639</v>
      </c>
      <c r="B150" s="186" t="s">
        <v>620</v>
      </c>
      <c r="C150" s="187" t="s">
        <v>504</v>
      </c>
      <c r="D150" s="201">
        <v>1453.6</v>
      </c>
      <c r="E150" s="188">
        <v>5.42</v>
      </c>
      <c r="F150" s="98">
        <f t="shared" si="11"/>
        <v>7878.51</v>
      </c>
      <c r="G150" s="124">
        <f t="shared" si="12"/>
        <v>3.1591297202207339E-5</v>
      </c>
      <c r="H150" s="10">
        <f t="shared" si="13"/>
        <v>0.99952084136717601</v>
      </c>
      <c r="J150" s="190"/>
      <c r="L150" s="192"/>
    </row>
    <row r="151" spans="1:12" s="23" customFormat="1">
      <c r="A151" s="185">
        <v>5219609</v>
      </c>
      <c r="B151" s="186" t="s">
        <v>891</v>
      </c>
      <c r="C151" s="187" t="s">
        <v>483</v>
      </c>
      <c r="D151" s="201">
        <v>171</v>
      </c>
      <c r="E151" s="188">
        <v>45.37</v>
      </c>
      <c r="F151" s="98">
        <f t="shared" si="11"/>
        <v>7758.27</v>
      </c>
      <c r="G151" s="124">
        <f t="shared" si="12"/>
        <v>3.1109158120630572E-5</v>
      </c>
      <c r="H151" s="10">
        <f t="shared" si="13"/>
        <v>0.99955195052529666</v>
      </c>
      <c r="J151" s="190"/>
      <c r="L151" s="192"/>
    </row>
    <row r="152" spans="1:12" s="23" customFormat="1">
      <c r="A152" s="185">
        <v>1107900</v>
      </c>
      <c r="B152" s="186" t="s">
        <v>621</v>
      </c>
      <c r="C152" s="187" t="s">
        <v>478</v>
      </c>
      <c r="D152" s="201">
        <v>13.608000000000001</v>
      </c>
      <c r="E152" s="188">
        <v>569.45000000000005</v>
      </c>
      <c r="F152" s="98">
        <f t="shared" si="11"/>
        <v>7749.07</v>
      </c>
      <c r="G152" s="124">
        <f t="shared" si="12"/>
        <v>3.1072267904807994E-5</v>
      </c>
      <c r="H152" s="10">
        <f t="shared" si="13"/>
        <v>0.99958302279320144</v>
      </c>
      <c r="J152" s="190"/>
      <c r="L152" s="192"/>
    </row>
    <row r="153" spans="1:12" s="23" customFormat="1" ht="24" customHeight="1">
      <c r="A153" s="185" t="s">
        <v>622</v>
      </c>
      <c r="B153" s="186" t="s">
        <v>623</v>
      </c>
      <c r="C153" s="187" t="s">
        <v>488</v>
      </c>
      <c r="D153" s="201">
        <v>644.91999999999996</v>
      </c>
      <c r="E153" s="188">
        <v>11.58</v>
      </c>
      <c r="F153" s="98">
        <f t="shared" si="11"/>
        <v>7468.17</v>
      </c>
      <c r="G153" s="124">
        <f t="shared" si="12"/>
        <v>2.9945913380399186E-5</v>
      </c>
      <c r="H153" s="10">
        <f t="shared" si="13"/>
        <v>0.99961296870658178</v>
      </c>
      <c r="J153" s="190"/>
      <c r="L153" s="192"/>
    </row>
    <row r="154" spans="1:12" s="23" customFormat="1">
      <c r="A154" s="185">
        <v>4011212</v>
      </c>
      <c r="B154" s="186" t="s">
        <v>597</v>
      </c>
      <c r="C154" s="187" t="s">
        <v>504</v>
      </c>
      <c r="D154" s="201">
        <v>67037.259999999995</v>
      </c>
      <c r="E154" s="188">
        <v>0.11</v>
      </c>
      <c r="F154" s="98">
        <f t="shared" si="11"/>
        <v>7374.09</v>
      </c>
      <c r="G154" s="124">
        <f t="shared" si="12"/>
        <v>2.9568670825552688E-5</v>
      </c>
      <c r="H154" s="10">
        <f t="shared" si="13"/>
        <v>0.99964253737740738</v>
      </c>
      <c r="J154" s="190"/>
      <c r="L154" s="192"/>
    </row>
    <row r="155" spans="1:12" s="23" customFormat="1">
      <c r="A155" s="185">
        <v>3713690</v>
      </c>
      <c r="B155" s="186" t="s">
        <v>617</v>
      </c>
      <c r="C155" s="187" t="s">
        <v>483</v>
      </c>
      <c r="D155" s="201">
        <v>10</v>
      </c>
      <c r="E155" s="188">
        <v>620.91999999999996</v>
      </c>
      <c r="F155" s="98">
        <f t="shared" si="11"/>
        <v>6209.2</v>
      </c>
      <c r="G155" s="124">
        <f t="shared" si="12"/>
        <v>2.4897687835383315E-5</v>
      </c>
      <c r="H155" s="10">
        <f t="shared" si="13"/>
        <v>0.9996674350652428</v>
      </c>
      <c r="J155" s="190"/>
      <c r="L155" s="192"/>
    </row>
    <row r="156" spans="1:12" s="23" customFormat="1">
      <c r="A156" s="185">
        <v>2003921</v>
      </c>
      <c r="B156" s="186" t="s">
        <v>616</v>
      </c>
      <c r="C156" s="187" t="s">
        <v>483</v>
      </c>
      <c r="D156" s="201">
        <v>18</v>
      </c>
      <c r="E156" s="188">
        <v>322.45999999999998</v>
      </c>
      <c r="F156" s="98">
        <f t="shared" si="11"/>
        <v>5804.28</v>
      </c>
      <c r="G156" s="124">
        <f t="shared" si="12"/>
        <v>2.3274037162461938E-5</v>
      </c>
      <c r="H156" s="10">
        <f t="shared" si="13"/>
        <v>0.99969070910240532</v>
      </c>
      <c r="J156" s="190"/>
      <c r="L156" s="192"/>
    </row>
    <row r="157" spans="1:12" s="23" customFormat="1">
      <c r="A157" s="185" t="s">
        <v>624</v>
      </c>
      <c r="B157" s="186" t="s">
        <v>625</v>
      </c>
      <c r="C157" s="187" t="s">
        <v>488</v>
      </c>
      <c r="D157" s="201">
        <v>40.5</v>
      </c>
      <c r="E157" s="188">
        <v>137.71</v>
      </c>
      <c r="F157" s="98">
        <f t="shared" si="11"/>
        <v>5577.25</v>
      </c>
      <c r="G157" s="124">
        <f t="shared" si="12"/>
        <v>2.2363690890918571E-5</v>
      </c>
      <c r="H157" s="10">
        <f t="shared" si="13"/>
        <v>0.99971307279329624</v>
      </c>
      <c r="J157" s="190"/>
      <c r="L157" s="192"/>
    </row>
    <row r="158" spans="1:12" s="23" customFormat="1">
      <c r="A158" s="185">
        <v>2007971</v>
      </c>
      <c r="B158" s="186" t="s">
        <v>626</v>
      </c>
      <c r="C158" s="187" t="s">
        <v>488</v>
      </c>
      <c r="D158" s="201">
        <v>49.81</v>
      </c>
      <c r="E158" s="188">
        <v>108.77</v>
      </c>
      <c r="F158" s="98">
        <f t="shared" si="11"/>
        <v>5417.83</v>
      </c>
      <c r="G158" s="124">
        <f t="shared" si="12"/>
        <v>2.1724447607610449E-5</v>
      </c>
      <c r="H158" s="10">
        <f t="shared" si="13"/>
        <v>0.99973479724090386</v>
      </c>
      <c r="J158" s="190"/>
      <c r="L158" s="192"/>
    </row>
    <row r="159" spans="1:12" s="23" customFormat="1">
      <c r="A159" s="185">
        <v>5213415</v>
      </c>
      <c r="B159" s="186" t="s">
        <v>892</v>
      </c>
      <c r="C159" s="187" t="s">
        <v>504</v>
      </c>
      <c r="D159" s="201">
        <v>6.03</v>
      </c>
      <c r="E159" s="188">
        <v>863.56</v>
      </c>
      <c r="F159" s="98">
        <f t="shared" si="11"/>
        <v>5207.26</v>
      </c>
      <c r="G159" s="124">
        <f t="shared" si="12"/>
        <v>2.0880102743940946E-5</v>
      </c>
      <c r="H159" s="10">
        <f t="shared" si="13"/>
        <v>0.99975567734364779</v>
      </c>
      <c r="J159" s="190"/>
      <c r="L159" s="192"/>
    </row>
    <row r="160" spans="1:12" s="23" customFormat="1">
      <c r="A160" s="185">
        <v>4915633</v>
      </c>
      <c r="B160" s="186" t="s">
        <v>627</v>
      </c>
      <c r="C160" s="187" t="s">
        <v>488</v>
      </c>
      <c r="D160" s="201">
        <v>132</v>
      </c>
      <c r="E160" s="188">
        <v>39.06</v>
      </c>
      <c r="F160" s="98">
        <f t="shared" si="11"/>
        <v>5155.92</v>
      </c>
      <c r="G160" s="124">
        <f t="shared" si="12"/>
        <v>2.0674239300426712E-5</v>
      </c>
      <c r="H160" s="10">
        <f t="shared" si="13"/>
        <v>0.9997763515829482</v>
      </c>
      <c r="J160" s="190"/>
      <c r="L160" s="192"/>
    </row>
    <row r="161" spans="1:12" s="23" customFormat="1" ht="24" customHeight="1">
      <c r="A161" s="185">
        <v>5502161</v>
      </c>
      <c r="B161" s="186" t="s">
        <v>598</v>
      </c>
      <c r="C161" s="187" t="s">
        <v>478</v>
      </c>
      <c r="D161" s="201">
        <v>730.59299999999996</v>
      </c>
      <c r="E161" s="188">
        <v>6.89</v>
      </c>
      <c r="F161" s="176">
        <f t="shared" si="11"/>
        <v>5033.78</v>
      </c>
      <c r="G161" s="124">
        <f t="shared" si="12"/>
        <v>2.0184481587321364E-5</v>
      </c>
      <c r="H161" s="10">
        <f t="shared" si="13"/>
        <v>0.99979653606453556</v>
      </c>
      <c r="J161" s="190"/>
      <c r="L161" s="192"/>
    </row>
    <row r="162" spans="1:12" s="23" customFormat="1">
      <c r="A162" s="185">
        <v>3806402</v>
      </c>
      <c r="B162" s="186" t="s">
        <v>628</v>
      </c>
      <c r="C162" s="187" t="s">
        <v>504</v>
      </c>
      <c r="D162" s="201">
        <v>1453.6</v>
      </c>
      <c r="E162" s="188">
        <v>3.35</v>
      </c>
      <c r="F162" s="98">
        <f t="shared" si="11"/>
        <v>4869.5600000000004</v>
      </c>
      <c r="G162" s="124">
        <f t="shared" si="12"/>
        <v>1.9525991234888421E-5</v>
      </c>
      <c r="H162" s="10">
        <f t="shared" si="13"/>
        <v>0.99981606205577045</v>
      </c>
      <c r="J162" s="190"/>
      <c r="L162" s="192"/>
    </row>
    <row r="163" spans="1:12" s="23" customFormat="1">
      <c r="A163" s="185">
        <v>5213421</v>
      </c>
      <c r="B163" s="186" t="s">
        <v>893</v>
      </c>
      <c r="C163" s="187" t="s">
        <v>504</v>
      </c>
      <c r="D163" s="201">
        <v>9.5</v>
      </c>
      <c r="E163" s="188">
        <v>512.03</v>
      </c>
      <c r="F163" s="98">
        <f t="shared" si="11"/>
        <v>4864.28</v>
      </c>
      <c r="G163" s="124">
        <f t="shared" si="12"/>
        <v>1.9504819458851116E-5</v>
      </c>
      <c r="H163" s="10">
        <f t="shared" si="13"/>
        <v>0.99983556687522934</v>
      </c>
      <c r="J163" s="190"/>
      <c r="L163" s="192"/>
    </row>
    <row r="164" spans="1:12" s="23" customFormat="1">
      <c r="A164" s="155" t="s">
        <v>629</v>
      </c>
      <c r="B164" s="156" t="s">
        <v>630</v>
      </c>
      <c r="C164" s="157" t="s">
        <v>483</v>
      </c>
      <c r="D164" s="202">
        <v>27</v>
      </c>
      <c r="E164" s="158">
        <v>130.88999999999999</v>
      </c>
      <c r="F164" s="181">
        <f t="shared" si="11"/>
        <v>3534.03</v>
      </c>
      <c r="G164" s="141">
        <f t="shared" si="12"/>
        <v>1.4170774937331654E-5</v>
      </c>
      <c r="H164" s="142">
        <f t="shared" si="13"/>
        <v>0.99984973765016671</v>
      </c>
      <c r="J164" s="190"/>
      <c r="L164" s="192"/>
    </row>
    <row r="165" spans="1:12" s="23" customFormat="1" ht="24" customHeight="1">
      <c r="A165" s="193">
        <v>5502169</v>
      </c>
      <c r="B165" s="194" t="s">
        <v>894</v>
      </c>
      <c r="C165" s="195" t="s">
        <v>478</v>
      </c>
      <c r="D165" s="203">
        <v>351.38</v>
      </c>
      <c r="E165" s="196">
        <v>9.81</v>
      </c>
      <c r="F165" s="98">
        <f t="shared" si="11"/>
        <v>3447.03</v>
      </c>
      <c r="G165" s="143">
        <f t="shared" si="12"/>
        <v>1.3821921809444269E-5</v>
      </c>
      <c r="H165" s="144">
        <f t="shared" si="13"/>
        <v>0.99986355957197615</v>
      </c>
      <c r="J165" s="190"/>
      <c r="L165" s="192"/>
    </row>
    <row r="166" spans="1:12" s="23" customFormat="1">
      <c r="A166" s="185">
        <v>804393</v>
      </c>
      <c r="B166" s="186" t="s">
        <v>631</v>
      </c>
      <c r="C166" s="187" t="s">
        <v>483</v>
      </c>
      <c r="D166" s="201">
        <v>1</v>
      </c>
      <c r="E166" s="188">
        <v>3410.85</v>
      </c>
      <c r="F166" s="98">
        <f t="shared" si="11"/>
        <v>3410.85</v>
      </c>
      <c r="G166" s="124">
        <f t="shared" si="12"/>
        <v>1.3676847025915928E-5</v>
      </c>
      <c r="H166" s="10">
        <f t="shared" si="13"/>
        <v>0.99987723641900206</v>
      </c>
      <c r="J166" s="190"/>
      <c r="L166" s="192"/>
    </row>
    <row r="167" spans="1:12" s="23" customFormat="1" ht="24" customHeight="1">
      <c r="A167" s="185">
        <v>5213848</v>
      </c>
      <c r="B167" s="186" t="s">
        <v>632</v>
      </c>
      <c r="C167" s="187" t="s">
        <v>48</v>
      </c>
      <c r="D167" s="201">
        <v>2400</v>
      </c>
      <c r="E167" s="188">
        <v>1.35</v>
      </c>
      <c r="F167" s="98">
        <f t="shared" si="11"/>
        <v>3240</v>
      </c>
      <c r="G167" s="124">
        <f t="shared" si="12"/>
        <v>1.2991771659254324E-5</v>
      </c>
      <c r="H167" s="10">
        <f t="shared" si="13"/>
        <v>0.99989022819066131</v>
      </c>
      <c r="J167" s="190"/>
      <c r="L167" s="192"/>
    </row>
    <row r="168" spans="1:12" s="23" customFormat="1">
      <c r="A168" s="185">
        <v>4915672</v>
      </c>
      <c r="B168" s="186" t="s">
        <v>633</v>
      </c>
      <c r="C168" s="187" t="s">
        <v>488</v>
      </c>
      <c r="D168" s="201">
        <v>556.79999999999995</v>
      </c>
      <c r="E168" s="188">
        <v>5.42</v>
      </c>
      <c r="F168" s="98">
        <f t="shared" si="11"/>
        <v>3017.85</v>
      </c>
      <c r="G168" s="124">
        <f t="shared" si="12"/>
        <v>1.210099324132119E-5</v>
      </c>
      <c r="H168" s="10">
        <f t="shared" si="13"/>
        <v>0.99990232918390265</v>
      </c>
      <c r="J168" s="190"/>
      <c r="L168" s="192"/>
    </row>
    <row r="169" spans="1:12" s="23" customFormat="1" ht="24" customHeight="1">
      <c r="A169" s="185">
        <v>5502648</v>
      </c>
      <c r="B169" s="186" t="s">
        <v>543</v>
      </c>
      <c r="C169" s="187" t="s">
        <v>478</v>
      </c>
      <c r="D169" s="201">
        <v>200.14</v>
      </c>
      <c r="E169" s="188">
        <v>14.76</v>
      </c>
      <c r="F169" s="98">
        <f t="shared" si="11"/>
        <v>2954.06</v>
      </c>
      <c r="G169" s="124">
        <f t="shared" si="12"/>
        <v>1.1845207712264453E-5</v>
      </c>
      <c r="H169" s="10">
        <f t="shared" si="13"/>
        <v>0.9999141743916149</v>
      </c>
      <c r="J169" s="190"/>
      <c r="L169" s="192"/>
    </row>
    <row r="170" spans="1:12" s="23" customFormat="1" ht="13.15" customHeight="1">
      <c r="A170" s="185" t="s">
        <v>540</v>
      </c>
      <c r="B170" s="186" t="s">
        <v>541</v>
      </c>
      <c r="C170" s="187" t="s">
        <v>478</v>
      </c>
      <c r="D170" s="201">
        <v>336.6</v>
      </c>
      <c r="E170" s="188">
        <v>5.47</v>
      </c>
      <c r="F170" s="98">
        <f t="shared" si="11"/>
        <v>1841.2</v>
      </c>
      <c r="G170" s="124">
        <f t="shared" si="12"/>
        <v>7.3828549317960062E-6</v>
      </c>
      <c r="H170" s="10">
        <f t="shared" si="13"/>
        <v>0.99992155724654674</v>
      </c>
      <c r="J170" s="190"/>
      <c r="L170" s="192"/>
    </row>
    <row r="171" spans="1:12" s="23" customFormat="1" ht="13.15" customHeight="1">
      <c r="A171" s="185" t="s">
        <v>634</v>
      </c>
      <c r="B171" s="186" t="s">
        <v>635</v>
      </c>
      <c r="C171" s="187" t="s">
        <v>483</v>
      </c>
      <c r="D171" s="201">
        <v>93</v>
      </c>
      <c r="E171" s="188">
        <v>19.59</v>
      </c>
      <c r="F171" s="98">
        <f t="shared" si="11"/>
        <v>1821.87</v>
      </c>
      <c r="G171" s="124">
        <f t="shared" si="12"/>
        <v>7.3053453805079233E-6</v>
      </c>
      <c r="H171" s="10">
        <f t="shared" si="13"/>
        <v>0.99992886259192726</v>
      </c>
      <c r="J171" s="190"/>
      <c r="L171" s="192"/>
    </row>
    <row r="172" spans="1:12" s="23" customFormat="1" ht="13.15" customHeight="1">
      <c r="A172" s="185">
        <v>1608026</v>
      </c>
      <c r="B172" s="186" t="s">
        <v>636</v>
      </c>
      <c r="C172" s="187" t="s">
        <v>488</v>
      </c>
      <c r="D172" s="201">
        <v>19.2</v>
      </c>
      <c r="E172" s="188">
        <v>94.27</v>
      </c>
      <c r="F172" s="98">
        <f t="shared" ref="F172:F182" si="14">TRUNC(E172*D172,2)</f>
        <v>1809.98</v>
      </c>
      <c r="G172" s="124">
        <f t="shared" ref="G172:G195" si="15">F172/$F$196</f>
        <v>7.2576687863633145E-6</v>
      </c>
      <c r="H172" s="10">
        <f t="shared" si="13"/>
        <v>0.99993612026071366</v>
      </c>
      <c r="J172" s="190"/>
      <c r="L172" s="192"/>
    </row>
    <row r="173" spans="1:12" s="23" customFormat="1" ht="24" customHeight="1">
      <c r="A173" s="185" t="s">
        <v>637</v>
      </c>
      <c r="B173" s="186" t="s">
        <v>638</v>
      </c>
      <c r="C173" s="187" t="s">
        <v>483</v>
      </c>
      <c r="D173" s="201">
        <v>124</v>
      </c>
      <c r="E173" s="188">
        <v>13.99</v>
      </c>
      <c r="F173" s="98">
        <f t="shared" si="14"/>
        <v>1734.76</v>
      </c>
      <c r="G173" s="124">
        <f t="shared" si="15"/>
        <v>6.9560511739530959E-6</v>
      </c>
      <c r="H173" s="10">
        <f t="shared" si="13"/>
        <v>0.99994307631188761</v>
      </c>
      <c r="J173" s="190"/>
      <c r="L173" s="192"/>
    </row>
    <row r="174" spans="1:12" s="23" customFormat="1">
      <c r="A174" s="185">
        <v>5213364</v>
      </c>
      <c r="B174" s="186" t="s">
        <v>895</v>
      </c>
      <c r="C174" s="187" t="s">
        <v>504</v>
      </c>
      <c r="D174" s="201">
        <v>57.93</v>
      </c>
      <c r="E174" s="188">
        <v>27.81</v>
      </c>
      <c r="F174" s="98">
        <f t="shared" si="14"/>
        <v>1611.03</v>
      </c>
      <c r="G174" s="124">
        <f t="shared" si="15"/>
        <v>6.4599178692001514E-6</v>
      </c>
      <c r="H174" s="10">
        <f t="shared" si="13"/>
        <v>0.9999495362297568</v>
      </c>
      <c r="J174" s="190"/>
      <c r="L174" s="192"/>
    </row>
    <row r="175" spans="1:12" s="23" customFormat="1">
      <c r="A175" s="185" t="s">
        <v>639</v>
      </c>
      <c r="B175" s="186" t="s">
        <v>640</v>
      </c>
      <c r="C175" s="187" t="s">
        <v>483</v>
      </c>
      <c r="D175" s="201">
        <v>5</v>
      </c>
      <c r="E175" s="188">
        <v>318.02</v>
      </c>
      <c r="F175" s="98">
        <f t="shared" si="14"/>
        <v>1590.1</v>
      </c>
      <c r="G175" s="124">
        <f t="shared" si="15"/>
        <v>6.3759926282037957E-6</v>
      </c>
      <c r="H175" s="10">
        <f t="shared" si="13"/>
        <v>0.999955912222385</v>
      </c>
      <c r="J175" s="190"/>
      <c r="L175" s="192"/>
    </row>
    <row r="176" spans="1:12" s="23" customFormat="1">
      <c r="A176" s="185" t="s">
        <v>641</v>
      </c>
      <c r="B176" s="186" t="s">
        <v>642</v>
      </c>
      <c r="C176" s="187" t="s">
        <v>483</v>
      </c>
      <c r="D176" s="201">
        <v>30</v>
      </c>
      <c r="E176" s="188">
        <v>52.98</v>
      </c>
      <c r="F176" s="98">
        <f t="shared" si="14"/>
        <v>1589.4</v>
      </c>
      <c r="G176" s="124">
        <f t="shared" si="15"/>
        <v>6.3731857639564268E-6</v>
      </c>
      <c r="H176" s="10">
        <f t="shared" si="13"/>
        <v>0.99996228540814891</v>
      </c>
      <c r="J176" s="190"/>
      <c r="L176" s="192"/>
    </row>
    <row r="177" spans="1:12" s="23" customFormat="1" ht="24" customHeight="1">
      <c r="A177" s="185" t="s">
        <v>643</v>
      </c>
      <c r="B177" s="186" t="s">
        <v>644</v>
      </c>
      <c r="C177" s="187" t="s">
        <v>483</v>
      </c>
      <c r="D177" s="201">
        <v>27</v>
      </c>
      <c r="E177" s="188">
        <v>50.9</v>
      </c>
      <c r="F177" s="98">
        <f t="shared" si="14"/>
        <v>1374.3</v>
      </c>
      <c r="G177" s="124">
        <f t="shared" si="15"/>
        <v>5.510676478800375E-6</v>
      </c>
      <c r="H177" s="10">
        <f t="shared" si="13"/>
        <v>0.99996779608462771</v>
      </c>
      <c r="J177" s="190"/>
      <c r="L177" s="192"/>
    </row>
    <row r="178" spans="1:12" s="23" customFormat="1" ht="13.15" customHeight="1">
      <c r="A178" s="185" t="s">
        <v>896</v>
      </c>
      <c r="B178" s="186" t="s">
        <v>895</v>
      </c>
      <c r="C178" s="187" t="s">
        <v>897</v>
      </c>
      <c r="D178" s="201">
        <v>38</v>
      </c>
      <c r="E178" s="188">
        <v>29.37</v>
      </c>
      <c r="F178" s="98">
        <f t="shared" si="14"/>
        <v>1116.06</v>
      </c>
      <c r="G178" s="124">
        <f t="shared" si="15"/>
        <v>4.4751841598849933E-6</v>
      </c>
      <c r="H178" s="10">
        <f t="shared" si="13"/>
        <v>0.99997227126878763</v>
      </c>
      <c r="J178" s="190"/>
      <c r="L178" s="192"/>
    </row>
    <row r="179" spans="1:12" s="23" customFormat="1" ht="13.15" customHeight="1">
      <c r="A179" s="185">
        <v>5914389</v>
      </c>
      <c r="B179" s="186" t="s">
        <v>645</v>
      </c>
      <c r="C179" s="187" t="s">
        <v>480</v>
      </c>
      <c r="D179" s="201">
        <v>866</v>
      </c>
      <c r="E179" s="188">
        <v>1</v>
      </c>
      <c r="F179" s="98">
        <f t="shared" si="14"/>
        <v>866</v>
      </c>
      <c r="G179" s="124">
        <f t="shared" si="15"/>
        <v>3.4724920546031615E-6</v>
      </c>
      <c r="H179" s="10">
        <f t="shared" si="13"/>
        <v>0.9999757437608422</v>
      </c>
      <c r="J179" s="190"/>
      <c r="L179" s="192"/>
    </row>
    <row r="180" spans="1:12" s="23" customFormat="1" ht="13.15" customHeight="1">
      <c r="A180" s="185">
        <v>1108055</v>
      </c>
      <c r="B180" s="186" t="s">
        <v>646</v>
      </c>
      <c r="C180" s="187" t="s">
        <v>478</v>
      </c>
      <c r="D180" s="201">
        <v>0.16</v>
      </c>
      <c r="E180" s="188">
        <v>4999.34</v>
      </c>
      <c r="F180" s="98">
        <f t="shared" si="14"/>
        <v>799.89</v>
      </c>
      <c r="G180" s="124">
        <f t="shared" si="15"/>
        <v>3.2074037754694259E-6</v>
      </c>
      <c r="H180" s="10">
        <f t="shared" si="13"/>
        <v>0.99997895116461766</v>
      </c>
      <c r="J180" s="190"/>
      <c r="L180" s="192"/>
    </row>
    <row r="181" spans="1:12" s="23" customFormat="1" ht="13.15" customHeight="1">
      <c r="A181" s="185" t="s">
        <v>647</v>
      </c>
      <c r="B181" s="186" t="s">
        <v>648</v>
      </c>
      <c r="C181" s="187" t="s">
        <v>483</v>
      </c>
      <c r="D181" s="201">
        <v>58</v>
      </c>
      <c r="E181" s="188">
        <v>13.67</v>
      </c>
      <c r="F181" s="98">
        <f t="shared" si="14"/>
        <v>792.86</v>
      </c>
      <c r="G181" s="124">
        <f t="shared" si="15"/>
        <v>3.1792148388136982E-6</v>
      </c>
      <c r="H181" s="10">
        <f t="shared" si="13"/>
        <v>0.99998213037945649</v>
      </c>
      <c r="J181" s="190"/>
      <c r="L181" s="192"/>
    </row>
    <row r="182" spans="1:12" s="23" customFormat="1" ht="13.15" customHeight="1">
      <c r="A182" s="185">
        <v>5213660</v>
      </c>
      <c r="B182" s="186" t="s">
        <v>898</v>
      </c>
      <c r="C182" s="187" t="s">
        <v>483</v>
      </c>
      <c r="D182" s="201">
        <v>3</v>
      </c>
      <c r="E182" s="188">
        <v>253.55</v>
      </c>
      <c r="F182" s="98">
        <f t="shared" si="14"/>
        <v>760.65</v>
      </c>
      <c r="G182" s="124">
        <f t="shared" si="15"/>
        <v>3.0500589853740125E-6</v>
      </c>
      <c r="H182" s="10">
        <f t="shared" si="13"/>
        <v>0.99998518043844187</v>
      </c>
      <c r="J182" s="190"/>
      <c r="L182" s="192"/>
    </row>
    <row r="183" spans="1:12" s="23" customFormat="1" ht="13.15" customHeight="1">
      <c r="A183" s="185" t="s">
        <v>649</v>
      </c>
      <c r="B183" s="186" t="s">
        <v>650</v>
      </c>
      <c r="C183" s="187" t="s">
        <v>483</v>
      </c>
      <c r="D183" s="201">
        <v>27</v>
      </c>
      <c r="E183" s="188">
        <v>23.28</v>
      </c>
      <c r="F183" s="98">
        <f t="shared" ref="F183:F195" si="16">TRUNC(E183*D183,2)</f>
        <v>628.55999999999995</v>
      </c>
      <c r="G183" s="124">
        <f t="shared" si="15"/>
        <v>2.5204037018953386E-6</v>
      </c>
      <c r="H183" s="10">
        <f t="shared" si="13"/>
        <v>0.99998770084214372</v>
      </c>
      <c r="J183" s="190"/>
      <c r="L183" s="192"/>
    </row>
    <row r="184" spans="1:12" s="23" customFormat="1" ht="24" customHeight="1">
      <c r="A184" s="185">
        <v>5502170</v>
      </c>
      <c r="B184" s="186" t="s">
        <v>899</v>
      </c>
      <c r="C184" s="187" t="s">
        <v>478</v>
      </c>
      <c r="D184" s="201">
        <v>57.25</v>
      </c>
      <c r="E184" s="188">
        <v>10</v>
      </c>
      <c r="F184" s="98">
        <f t="shared" si="16"/>
        <v>572.5</v>
      </c>
      <c r="G184" s="124">
        <f t="shared" si="15"/>
        <v>2.2956139737416975E-6</v>
      </c>
      <c r="H184" s="10">
        <f t="shared" si="13"/>
        <v>0.99998999645611741</v>
      </c>
      <c r="J184" s="190"/>
      <c r="L184" s="192"/>
    </row>
    <row r="185" spans="1:12" s="23" customFormat="1">
      <c r="A185" s="185">
        <v>4915723</v>
      </c>
      <c r="B185" s="186" t="s">
        <v>651</v>
      </c>
      <c r="C185" s="187" t="s">
        <v>504</v>
      </c>
      <c r="D185" s="201">
        <v>116</v>
      </c>
      <c r="E185" s="188">
        <v>4.2</v>
      </c>
      <c r="F185" s="98">
        <f t="shared" si="16"/>
        <v>487.2</v>
      </c>
      <c r="G185" s="124">
        <f t="shared" si="15"/>
        <v>1.9535775161693536E-6</v>
      </c>
      <c r="H185" s="10">
        <f t="shared" si="13"/>
        <v>0.99999195003363361</v>
      </c>
      <c r="J185" s="190"/>
      <c r="L185" s="192"/>
    </row>
    <row r="186" spans="1:12" s="23" customFormat="1" ht="24" customHeight="1">
      <c r="A186" s="185" t="s">
        <v>900</v>
      </c>
      <c r="B186" s="186" t="s">
        <v>670</v>
      </c>
      <c r="C186" s="187" t="s">
        <v>483</v>
      </c>
      <c r="D186" s="201">
        <v>1</v>
      </c>
      <c r="E186" s="188">
        <v>471.14</v>
      </c>
      <c r="F186" s="98">
        <f t="shared" si="16"/>
        <v>471.14</v>
      </c>
      <c r="G186" s="124">
        <f t="shared" si="15"/>
        <v>1.889180030722556E-6</v>
      </c>
      <c r="H186" s="10">
        <f t="shared" si="13"/>
        <v>0.99999383921366436</v>
      </c>
      <c r="J186" s="190"/>
      <c r="L186" s="192"/>
    </row>
    <row r="187" spans="1:12" s="23" customFormat="1" ht="13.15" customHeight="1">
      <c r="A187" s="185" t="s">
        <v>654</v>
      </c>
      <c r="B187" s="186" t="s">
        <v>655</v>
      </c>
      <c r="C187" s="187" t="s">
        <v>483</v>
      </c>
      <c r="D187" s="201">
        <v>2</v>
      </c>
      <c r="E187" s="188">
        <v>203.92</v>
      </c>
      <c r="F187" s="98">
        <f t="shared" si="16"/>
        <v>407.84</v>
      </c>
      <c r="G187" s="124">
        <f t="shared" si="15"/>
        <v>1.6353593066389763E-6</v>
      </c>
      <c r="H187" s="10">
        <f t="shared" si="13"/>
        <v>0.999995474572971</v>
      </c>
      <c r="J187" s="190"/>
      <c r="L187" s="192"/>
    </row>
    <row r="188" spans="1:12" s="23" customFormat="1" ht="13.15" customHeight="1">
      <c r="A188" s="185" t="s">
        <v>652</v>
      </c>
      <c r="B188" s="186" t="s">
        <v>653</v>
      </c>
      <c r="C188" s="187" t="s">
        <v>483</v>
      </c>
      <c r="D188" s="201">
        <v>1</v>
      </c>
      <c r="E188" s="188">
        <v>242.79</v>
      </c>
      <c r="F188" s="98">
        <f t="shared" si="16"/>
        <v>242.79</v>
      </c>
      <c r="G188" s="124">
        <f t="shared" si="15"/>
        <v>9.7354081516986336E-7</v>
      </c>
      <c r="H188" s="10">
        <f t="shared" si="13"/>
        <v>0.99999644811378618</v>
      </c>
      <c r="J188" s="190"/>
      <c r="L188" s="192"/>
    </row>
    <row r="189" spans="1:12" s="23" customFormat="1" ht="13.15" customHeight="1">
      <c r="A189" s="185" t="s">
        <v>656</v>
      </c>
      <c r="B189" s="186" t="s">
        <v>657</v>
      </c>
      <c r="C189" s="187" t="s">
        <v>483</v>
      </c>
      <c r="D189" s="201">
        <v>1</v>
      </c>
      <c r="E189" s="188">
        <v>220.45</v>
      </c>
      <c r="F189" s="98">
        <f t="shared" si="16"/>
        <v>220.45</v>
      </c>
      <c r="G189" s="124">
        <f t="shared" si="15"/>
        <v>8.8396174761809113E-7</v>
      </c>
      <c r="H189" s="10">
        <f t="shared" si="13"/>
        <v>0.99999733207553376</v>
      </c>
      <c r="J189" s="190"/>
      <c r="L189" s="192"/>
    </row>
    <row r="190" spans="1:12" s="23" customFormat="1" ht="13.15" customHeight="1">
      <c r="A190" s="185" t="s">
        <v>658</v>
      </c>
      <c r="B190" s="186" t="s">
        <v>659</v>
      </c>
      <c r="C190" s="187" t="s">
        <v>483</v>
      </c>
      <c r="D190" s="201">
        <v>1</v>
      </c>
      <c r="E190" s="188">
        <v>124.96</v>
      </c>
      <c r="F190" s="98">
        <f t="shared" si="16"/>
        <v>124.96</v>
      </c>
      <c r="G190" s="124">
        <f t="shared" si="15"/>
        <v>5.0106536621617901E-7</v>
      </c>
      <c r="H190" s="10">
        <f t="shared" si="13"/>
        <v>0.99999783314089996</v>
      </c>
      <c r="J190" s="190"/>
      <c r="L190" s="192"/>
    </row>
    <row r="191" spans="1:12" s="23" customFormat="1" ht="13.15" customHeight="1">
      <c r="A191" s="185" t="s">
        <v>660</v>
      </c>
      <c r="B191" s="186" t="s">
        <v>661</v>
      </c>
      <c r="C191" s="187" t="s">
        <v>483</v>
      </c>
      <c r="D191" s="201">
        <v>1</v>
      </c>
      <c r="E191" s="188">
        <v>108.71</v>
      </c>
      <c r="F191" s="98">
        <f t="shared" si="16"/>
        <v>108.71</v>
      </c>
      <c r="G191" s="124">
        <f t="shared" si="15"/>
        <v>4.3590601761652388E-7</v>
      </c>
      <c r="H191" s="10">
        <f t="shared" si="13"/>
        <v>0.99999826904691758</v>
      </c>
      <c r="J191" s="190"/>
      <c r="L191" s="192"/>
    </row>
    <row r="192" spans="1:12" s="23" customFormat="1" ht="13.15" customHeight="1">
      <c r="A192" s="185" t="s">
        <v>662</v>
      </c>
      <c r="B192" s="186" t="s">
        <v>663</v>
      </c>
      <c r="C192" s="187" t="s">
        <v>483</v>
      </c>
      <c r="D192" s="201">
        <v>1</v>
      </c>
      <c r="E192" s="188">
        <v>105.68</v>
      </c>
      <c r="F192" s="98">
        <f t="shared" si="16"/>
        <v>105.68</v>
      </c>
      <c r="G192" s="124">
        <f t="shared" si="15"/>
        <v>4.2375630523148052E-7</v>
      </c>
      <c r="H192" s="10">
        <f t="shared" si="13"/>
        <v>0.99999869280322284</v>
      </c>
      <c r="J192" s="190"/>
      <c r="L192" s="192"/>
    </row>
    <row r="193" spans="1:12" s="23" customFormat="1" ht="13.15" customHeight="1">
      <c r="A193" s="185" t="s">
        <v>664</v>
      </c>
      <c r="B193" s="186" t="s">
        <v>665</v>
      </c>
      <c r="C193" s="187" t="s">
        <v>488</v>
      </c>
      <c r="D193" s="201">
        <v>77.67</v>
      </c>
      <c r="E193" s="188">
        <v>1.29</v>
      </c>
      <c r="F193" s="98">
        <f t="shared" si="16"/>
        <v>100.19</v>
      </c>
      <c r="G193" s="124">
        <f t="shared" si="15"/>
        <v>4.0174246991996625E-7</v>
      </c>
      <c r="H193" s="10">
        <f t="shared" si="13"/>
        <v>0.9999990945456928</v>
      </c>
      <c r="J193" s="190"/>
      <c r="L193" s="192"/>
    </row>
    <row r="194" spans="1:12" s="23" customFormat="1" ht="24" customHeight="1">
      <c r="A194" s="185">
        <v>5915411</v>
      </c>
      <c r="B194" s="186" t="s">
        <v>666</v>
      </c>
      <c r="C194" s="187" t="s">
        <v>491</v>
      </c>
      <c r="D194" s="201">
        <v>20.41</v>
      </c>
      <c r="E194" s="188">
        <v>4.58</v>
      </c>
      <c r="F194" s="98">
        <f t="shared" si="16"/>
        <v>93.47</v>
      </c>
      <c r="G194" s="124">
        <f t="shared" si="15"/>
        <v>3.7479657314521655E-7</v>
      </c>
      <c r="H194" s="10">
        <f t="shared" si="13"/>
        <v>0.99999946934226591</v>
      </c>
      <c r="J194" s="190"/>
      <c r="L194" s="192"/>
    </row>
    <row r="195" spans="1:12" s="23" customFormat="1">
      <c r="A195" s="155" t="s">
        <v>667</v>
      </c>
      <c r="B195" s="156" t="s">
        <v>668</v>
      </c>
      <c r="C195" s="157" t="s">
        <v>483</v>
      </c>
      <c r="D195" s="202">
        <v>3</v>
      </c>
      <c r="E195" s="158">
        <v>18.510000000000002</v>
      </c>
      <c r="F195" s="159">
        <f t="shared" si="16"/>
        <v>55.53</v>
      </c>
      <c r="G195" s="141">
        <f t="shared" si="15"/>
        <v>2.2266453093777549E-7</v>
      </c>
      <c r="H195" s="142">
        <f t="shared" si="13"/>
        <v>0.99999969200679684</v>
      </c>
      <c r="J195" s="190"/>
      <c r="L195" s="192"/>
    </row>
    <row r="196" spans="1:12" ht="20.25" customHeight="1" thickBot="1">
      <c r="A196" s="1471" t="s">
        <v>92</v>
      </c>
      <c r="B196" s="1472"/>
      <c r="C196" s="1472"/>
      <c r="D196" s="1472"/>
      <c r="E196" s="1473"/>
      <c r="F196" s="133">
        <f>SUM(F11:F195)+76.81</f>
        <v>249388619.57999986</v>
      </c>
      <c r="G196" s="134"/>
      <c r="H196" s="168"/>
    </row>
  </sheetData>
  <autoFilter ref="A9:H196" xr:uid="{00000000-0009-0000-0000-000002000000}">
    <filterColumn colId="6" showButton="0"/>
  </autoFilter>
  <sortState xmlns:xlrd2="http://schemas.microsoft.com/office/spreadsheetml/2017/richdata2" ref="A88:J88">
    <sortCondition descending="1" ref="F88"/>
  </sortState>
  <mergeCells count="17">
    <mergeCell ref="A196:E196"/>
    <mergeCell ref="G5:H5"/>
    <mergeCell ref="A4:E5"/>
    <mergeCell ref="A9:A10"/>
    <mergeCell ref="B9:B10"/>
    <mergeCell ref="C9:C10"/>
    <mergeCell ref="A6:H6"/>
    <mergeCell ref="A7:H7"/>
    <mergeCell ref="A8:H8"/>
    <mergeCell ref="D9:D10"/>
    <mergeCell ref="E9:E10"/>
    <mergeCell ref="F9:F10"/>
    <mergeCell ref="G9:H9"/>
    <mergeCell ref="A1:H1"/>
    <mergeCell ref="A2:H2"/>
    <mergeCell ref="A3:H3"/>
    <mergeCell ref="G4:H4"/>
  </mergeCells>
  <printOptions horizontalCentered="1"/>
  <pageMargins left="0.39370078740157483" right="0.39370078740157483" top="0.78740157480314965" bottom="0.39370078740157483" header="0.31496062992125984" footer="0.31496062992125984"/>
  <pageSetup paperSize="9" scale="60"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V92"/>
  <sheetViews>
    <sheetView view="pageBreakPreview" topLeftCell="DO57" zoomScaleNormal="80" zoomScaleSheetLayoutView="100" workbookViewId="0">
      <selection activeCell="EZ80" sqref="DO64:EZ80"/>
    </sheetView>
  </sheetViews>
  <sheetFormatPr defaultRowHeight="12.75"/>
  <cols>
    <col min="1" max="1" width="9.5703125" style="32" customWidth="1"/>
    <col min="2" max="2" width="7.5703125" style="32" customWidth="1"/>
    <col min="3" max="3" width="37.28515625" style="32" customWidth="1"/>
    <col min="4" max="4" width="16.5703125" style="32" customWidth="1"/>
    <col min="5" max="148" width="2.28515625" style="32" customWidth="1"/>
    <col min="149" max="149" width="14.85546875" style="32" bestFit="1" customWidth="1"/>
    <col min="150" max="150" width="14.42578125" style="32" bestFit="1" customWidth="1"/>
    <col min="151" max="328" width="9.140625" style="32"/>
    <col min="329" max="329" width="11.140625" style="32" customWidth="1"/>
    <col min="330" max="330" width="10.42578125" style="32" customWidth="1"/>
    <col min="331" max="331" width="44.7109375" style="32" customWidth="1"/>
    <col min="332" max="332" width="18.5703125" style="32" customWidth="1"/>
    <col min="333" max="404" width="2.7109375" style="32" customWidth="1"/>
    <col min="405" max="405" width="21.5703125" style="32" customWidth="1"/>
    <col min="406" max="406" width="17.42578125" style="32" customWidth="1"/>
    <col min="407" max="584" width="9.140625" style="32"/>
    <col min="585" max="585" width="11.140625" style="32" customWidth="1"/>
    <col min="586" max="586" width="10.42578125" style="32" customWidth="1"/>
    <col min="587" max="587" width="44.7109375" style="32" customWidth="1"/>
    <col min="588" max="588" width="18.5703125" style="32" customWidth="1"/>
    <col min="589" max="660" width="2.7109375" style="32" customWidth="1"/>
    <col min="661" max="661" width="21.5703125" style="32" customWidth="1"/>
    <col min="662" max="662" width="17.42578125" style="32" customWidth="1"/>
    <col min="663" max="840" width="9.140625" style="32"/>
    <col min="841" max="841" width="11.140625" style="32" customWidth="1"/>
    <col min="842" max="842" width="10.42578125" style="32" customWidth="1"/>
    <col min="843" max="843" width="44.7109375" style="32" customWidth="1"/>
    <col min="844" max="844" width="18.5703125" style="32" customWidth="1"/>
    <col min="845" max="916" width="2.7109375" style="32" customWidth="1"/>
    <col min="917" max="917" width="21.5703125" style="32" customWidth="1"/>
    <col min="918" max="918" width="17.42578125" style="32" customWidth="1"/>
    <col min="919" max="1096" width="9.140625" style="32"/>
    <col min="1097" max="1097" width="11.140625" style="32" customWidth="1"/>
    <col min="1098" max="1098" width="10.42578125" style="32" customWidth="1"/>
    <col min="1099" max="1099" width="44.7109375" style="32" customWidth="1"/>
    <col min="1100" max="1100" width="18.5703125" style="32" customWidth="1"/>
    <col min="1101" max="1172" width="2.7109375" style="32" customWidth="1"/>
    <col min="1173" max="1173" width="21.5703125" style="32" customWidth="1"/>
    <col min="1174" max="1174" width="17.42578125" style="32" customWidth="1"/>
    <col min="1175" max="1352" width="9.140625" style="32"/>
    <col min="1353" max="1353" width="11.140625" style="32" customWidth="1"/>
    <col min="1354" max="1354" width="10.42578125" style="32" customWidth="1"/>
    <col min="1355" max="1355" width="44.7109375" style="32" customWidth="1"/>
    <col min="1356" max="1356" width="18.5703125" style="32" customWidth="1"/>
    <col min="1357" max="1428" width="2.7109375" style="32" customWidth="1"/>
    <col min="1429" max="1429" width="21.5703125" style="32" customWidth="1"/>
    <col min="1430" max="1430" width="17.42578125" style="32" customWidth="1"/>
    <col min="1431" max="1608" width="9.140625" style="32"/>
    <col min="1609" max="1609" width="11.140625" style="32" customWidth="1"/>
    <col min="1610" max="1610" width="10.42578125" style="32" customWidth="1"/>
    <col min="1611" max="1611" width="44.7109375" style="32" customWidth="1"/>
    <col min="1612" max="1612" width="18.5703125" style="32" customWidth="1"/>
    <col min="1613" max="1684" width="2.7109375" style="32" customWidth="1"/>
    <col min="1685" max="1685" width="21.5703125" style="32" customWidth="1"/>
    <col min="1686" max="1686" width="17.42578125" style="32" customWidth="1"/>
    <col min="1687" max="1864" width="9.140625" style="32"/>
    <col min="1865" max="1865" width="11.140625" style="32" customWidth="1"/>
    <col min="1866" max="1866" width="10.42578125" style="32" customWidth="1"/>
    <col min="1867" max="1867" width="44.7109375" style="32" customWidth="1"/>
    <col min="1868" max="1868" width="18.5703125" style="32" customWidth="1"/>
    <col min="1869" max="1940" width="2.7109375" style="32" customWidth="1"/>
    <col min="1941" max="1941" width="21.5703125" style="32" customWidth="1"/>
    <col min="1942" max="1942" width="17.42578125" style="32" customWidth="1"/>
    <col min="1943" max="2120" width="9.140625" style="32"/>
    <col min="2121" max="2121" width="11.140625" style="32" customWidth="1"/>
    <col min="2122" max="2122" width="10.42578125" style="32" customWidth="1"/>
    <col min="2123" max="2123" width="44.7109375" style="32" customWidth="1"/>
    <col min="2124" max="2124" width="18.5703125" style="32" customWidth="1"/>
    <col min="2125" max="2196" width="2.7109375" style="32" customWidth="1"/>
    <col min="2197" max="2197" width="21.5703125" style="32" customWidth="1"/>
    <col min="2198" max="2198" width="17.42578125" style="32" customWidth="1"/>
    <col min="2199" max="2376" width="9.140625" style="32"/>
    <col min="2377" max="2377" width="11.140625" style="32" customWidth="1"/>
    <col min="2378" max="2378" width="10.42578125" style="32" customWidth="1"/>
    <col min="2379" max="2379" width="44.7109375" style="32" customWidth="1"/>
    <col min="2380" max="2380" width="18.5703125" style="32" customWidth="1"/>
    <col min="2381" max="2452" width="2.7109375" style="32" customWidth="1"/>
    <col min="2453" max="2453" width="21.5703125" style="32" customWidth="1"/>
    <col min="2454" max="2454" width="17.42578125" style="32" customWidth="1"/>
    <col min="2455" max="2632" width="9.140625" style="32"/>
    <col min="2633" max="2633" width="11.140625" style="32" customWidth="1"/>
    <col min="2634" max="2634" width="10.42578125" style="32" customWidth="1"/>
    <col min="2635" max="2635" width="44.7109375" style="32" customWidth="1"/>
    <col min="2636" max="2636" width="18.5703125" style="32" customWidth="1"/>
    <col min="2637" max="2708" width="2.7109375" style="32" customWidth="1"/>
    <col min="2709" max="2709" width="21.5703125" style="32" customWidth="1"/>
    <col min="2710" max="2710" width="17.42578125" style="32" customWidth="1"/>
    <col min="2711" max="2888" width="9.140625" style="32"/>
    <col min="2889" max="2889" width="11.140625" style="32" customWidth="1"/>
    <col min="2890" max="2890" width="10.42578125" style="32" customWidth="1"/>
    <col min="2891" max="2891" width="44.7109375" style="32" customWidth="1"/>
    <col min="2892" max="2892" width="18.5703125" style="32" customWidth="1"/>
    <col min="2893" max="2964" width="2.7109375" style="32" customWidth="1"/>
    <col min="2965" max="2965" width="21.5703125" style="32" customWidth="1"/>
    <col min="2966" max="2966" width="17.42578125" style="32" customWidth="1"/>
    <col min="2967" max="3144" width="9.140625" style="32"/>
    <col min="3145" max="3145" width="11.140625" style="32" customWidth="1"/>
    <col min="3146" max="3146" width="10.42578125" style="32" customWidth="1"/>
    <col min="3147" max="3147" width="44.7109375" style="32" customWidth="1"/>
    <col min="3148" max="3148" width="18.5703125" style="32" customWidth="1"/>
    <col min="3149" max="3220" width="2.7109375" style="32" customWidth="1"/>
    <col min="3221" max="3221" width="21.5703125" style="32" customWidth="1"/>
    <col min="3222" max="3222" width="17.42578125" style="32" customWidth="1"/>
    <col min="3223" max="3400" width="9.140625" style="32"/>
    <col min="3401" max="3401" width="11.140625" style="32" customWidth="1"/>
    <col min="3402" max="3402" width="10.42578125" style="32" customWidth="1"/>
    <col min="3403" max="3403" width="44.7109375" style="32" customWidth="1"/>
    <col min="3404" max="3404" width="18.5703125" style="32" customWidth="1"/>
    <col min="3405" max="3476" width="2.7109375" style="32" customWidth="1"/>
    <col min="3477" max="3477" width="21.5703125" style="32" customWidth="1"/>
    <col min="3478" max="3478" width="17.42578125" style="32" customWidth="1"/>
    <col min="3479" max="3656" width="9.140625" style="32"/>
    <col min="3657" max="3657" width="11.140625" style="32" customWidth="1"/>
    <col min="3658" max="3658" width="10.42578125" style="32" customWidth="1"/>
    <col min="3659" max="3659" width="44.7109375" style="32" customWidth="1"/>
    <col min="3660" max="3660" width="18.5703125" style="32" customWidth="1"/>
    <col min="3661" max="3732" width="2.7109375" style="32" customWidth="1"/>
    <col min="3733" max="3733" width="21.5703125" style="32" customWidth="1"/>
    <col min="3734" max="3734" width="17.42578125" style="32" customWidth="1"/>
    <col min="3735" max="3912" width="9.140625" style="32"/>
    <col min="3913" max="3913" width="11.140625" style="32" customWidth="1"/>
    <col min="3914" max="3914" width="10.42578125" style="32" customWidth="1"/>
    <col min="3915" max="3915" width="44.7109375" style="32" customWidth="1"/>
    <col min="3916" max="3916" width="18.5703125" style="32" customWidth="1"/>
    <col min="3917" max="3988" width="2.7109375" style="32" customWidth="1"/>
    <col min="3989" max="3989" width="21.5703125" style="32" customWidth="1"/>
    <col min="3990" max="3990" width="17.42578125" style="32" customWidth="1"/>
    <col min="3991" max="4168" width="9.140625" style="32"/>
    <col min="4169" max="4169" width="11.140625" style="32" customWidth="1"/>
    <col min="4170" max="4170" width="10.42578125" style="32" customWidth="1"/>
    <col min="4171" max="4171" width="44.7109375" style="32" customWidth="1"/>
    <col min="4172" max="4172" width="18.5703125" style="32" customWidth="1"/>
    <col min="4173" max="4244" width="2.7109375" style="32" customWidth="1"/>
    <col min="4245" max="4245" width="21.5703125" style="32" customWidth="1"/>
    <col min="4246" max="4246" width="17.42578125" style="32" customWidth="1"/>
    <col min="4247" max="4424" width="9.140625" style="32"/>
    <col min="4425" max="4425" width="11.140625" style="32" customWidth="1"/>
    <col min="4426" max="4426" width="10.42578125" style="32" customWidth="1"/>
    <col min="4427" max="4427" width="44.7109375" style="32" customWidth="1"/>
    <col min="4428" max="4428" width="18.5703125" style="32" customWidth="1"/>
    <col min="4429" max="4500" width="2.7109375" style="32" customWidth="1"/>
    <col min="4501" max="4501" width="21.5703125" style="32" customWidth="1"/>
    <col min="4502" max="4502" width="17.42578125" style="32" customWidth="1"/>
    <col min="4503" max="4680" width="9.140625" style="32"/>
    <col min="4681" max="4681" width="11.140625" style="32" customWidth="1"/>
    <col min="4682" max="4682" width="10.42578125" style="32" customWidth="1"/>
    <col min="4683" max="4683" width="44.7109375" style="32" customWidth="1"/>
    <col min="4684" max="4684" width="18.5703125" style="32" customWidth="1"/>
    <col min="4685" max="4756" width="2.7109375" style="32" customWidth="1"/>
    <col min="4757" max="4757" width="21.5703125" style="32" customWidth="1"/>
    <col min="4758" max="4758" width="17.42578125" style="32" customWidth="1"/>
    <col min="4759" max="4936" width="9.140625" style="32"/>
    <col min="4937" max="4937" width="11.140625" style="32" customWidth="1"/>
    <col min="4938" max="4938" width="10.42578125" style="32" customWidth="1"/>
    <col min="4939" max="4939" width="44.7109375" style="32" customWidth="1"/>
    <col min="4940" max="4940" width="18.5703125" style="32" customWidth="1"/>
    <col min="4941" max="5012" width="2.7109375" style="32" customWidth="1"/>
    <col min="5013" max="5013" width="21.5703125" style="32" customWidth="1"/>
    <col min="5014" max="5014" width="17.42578125" style="32" customWidth="1"/>
    <col min="5015" max="5192" width="9.140625" style="32"/>
    <col min="5193" max="5193" width="11.140625" style="32" customWidth="1"/>
    <col min="5194" max="5194" width="10.42578125" style="32" customWidth="1"/>
    <col min="5195" max="5195" width="44.7109375" style="32" customWidth="1"/>
    <col min="5196" max="5196" width="18.5703125" style="32" customWidth="1"/>
    <col min="5197" max="5268" width="2.7109375" style="32" customWidth="1"/>
    <col min="5269" max="5269" width="21.5703125" style="32" customWidth="1"/>
    <col min="5270" max="5270" width="17.42578125" style="32" customWidth="1"/>
    <col min="5271" max="5448" width="9.140625" style="32"/>
    <col min="5449" max="5449" width="11.140625" style="32" customWidth="1"/>
    <col min="5450" max="5450" width="10.42578125" style="32" customWidth="1"/>
    <col min="5451" max="5451" width="44.7109375" style="32" customWidth="1"/>
    <col min="5452" max="5452" width="18.5703125" style="32" customWidth="1"/>
    <col min="5453" max="5524" width="2.7109375" style="32" customWidth="1"/>
    <col min="5525" max="5525" width="21.5703125" style="32" customWidth="1"/>
    <col min="5526" max="5526" width="17.42578125" style="32" customWidth="1"/>
    <col min="5527" max="5704" width="9.140625" style="32"/>
    <col min="5705" max="5705" width="11.140625" style="32" customWidth="1"/>
    <col min="5706" max="5706" width="10.42578125" style="32" customWidth="1"/>
    <col min="5707" max="5707" width="44.7109375" style="32" customWidth="1"/>
    <col min="5708" max="5708" width="18.5703125" style="32" customWidth="1"/>
    <col min="5709" max="5780" width="2.7109375" style="32" customWidth="1"/>
    <col min="5781" max="5781" width="21.5703125" style="32" customWidth="1"/>
    <col min="5782" max="5782" width="17.42578125" style="32" customWidth="1"/>
    <col min="5783" max="5960" width="9.140625" style="32"/>
    <col min="5961" max="5961" width="11.140625" style="32" customWidth="1"/>
    <col min="5962" max="5962" width="10.42578125" style="32" customWidth="1"/>
    <col min="5963" max="5963" width="44.7109375" style="32" customWidth="1"/>
    <col min="5964" max="5964" width="18.5703125" style="32" customWidth="1"/>
    <col min="5965" max="6036" width="2.7109375" style="32" customWidth="1"/>
    <col min="6037" max="6037" width="21.5703125" style="32" customWidth="1"/>
    <col min="6038" max="6038" width="17.42578125" style="32" customWidth="1"/>
    <col min="6039" max="6216" width="9.140625" style="32"/>
    <col min="6217" max="6217" width="11.140625" style="32" customWidth="1"/>
    <col min="6218" max="6218" width="10.42578125" style="32" customWidth="1"/>
    <col min="6219" max="6219" width="44.7109375" style="32" customWidth="1"/>
    <col min="6220" max="6220" width="18.5703125" style="32" customWidth="1"/>
    <col min="6221" max="6292" width="2.7109375" style="32" customWidth="1"/>
    <col min="6293" max="6293" width="21.5703125" style="32" customWidth="1"/>
    <col min="6294" max="6294" width="17.42578125" style="32" customWidth="1"/>
    <col min="6295" max="6472" width="9.140625" style="32"/>
    <col min="6473" max="6473" width="11.140625" style="32" customWidth="1"/>
    <col min="6474" max="6474" width="10.42578125" style="32" customWidth="1"/>
    <col min="6475" max="6475" width="44.7109375" style="32" customWidth="1"/>
    <col min="6476" max="6476" width="18.5703125" style="32" customWidth="1"/>
    <col min="6477" max="6548" width="2.7109375" style="32" customWidth="1"/>
    <col min="6549" max="6549" width="21.5703125" style="32" customWidth="1"/>
    <col min="6550" max="6550" width="17.42578125" style="32" customWidth="1"/>
    <col min="6551" max="6728" width="9.140625" style="32"/>
    <col min="6729" max="6729" width="11.140625" style="32" customWidth="1"/>
    <col min="6730" max="6730" width="10.42578125" style="32" customWidth="1"/>
    <col min="6731" max="6731" width="44.7109375" style="32" customWidth="1"/>
    <col min="6732" max="6732" width="18.5703125" style="32" customWidth="1"/>
    <col min="6733" max="6804" width="2.7109375" style="32" customWidth="1"/>
    <col min="6805" max="6805" width="21.5703125" style="32" customWidth="1"/>
    <col min="6806" max="6806" width="17.42578125" style="32" customWidth="1"/>
    <col min="6807" max="6984" width="9.140625" style="32"/>
    <col min="6985" max="6985" width="11.140625" style="32" customWidth="1"/>
    <col min="6986" max="6986" width="10.42578125" style="32" customWidth="1"/>
    <col min="6987" max="6987" width="44.7109375" style="32" customWidth="1"/>
    <col min="6988" max="6988" width="18.5703125" style="32" customWidth="1"/>
    <col min="6989" max="7060" width="2.7109375" style="32" customWidth="1"/>
    <col min="7061" max="7061" width="21.5703125" style="32" customWidth="1"/>
    <col min="7062" max="7062" width="17.42578125" style="32" customWidth="1"/>
    <col min="7063" max="7240" width="9.140625" style="32"/>
    <col min="7241" max="7241" width="11.140625" style="32" customWidth="1"/>
    <col min="7242" max="7242" width="10.42578125" style="32" customWidth="1"/>
    <col min="7243" max="7243" width="44.7109375" style="32" customWidth="1"/>
    <col min="7244" max="7244" width="18.5703125" style="32" customWidth="1"/>
    <col min="7245" max="7316" width="2.7109375" style="32" customWidth="1"/>
    <col min="7317" max="7317" width="21.5703125" style="32" customWidth="1"/>
    <col min="7318" max="7318" width="17.42578125" style="32" customWidth="1"/>
    <col min="7319" max="7496" width="9.140625" style="32"/>
    <col min="7497" max="7497" width="11.140625" style="32" customWidth="1"/>
    <col min="7498" max="7498" width="10.42578125" style="32" customWidth="1"/>
    <col min="7499" max="7499" width="44.7109375" style="32" customWidth="1"/>
    <col min="7500" max="7500" width="18.5703125" style="32" customWidth="1"/>
    <col min="7501" max="7572" width="2.7109375" style="32" customWidth="1"/>
    <col min="7573" max="7573" width="21.5703125" style="32" customWidth="1"/>
    <col min="7574" max="7574" width="17.42578125" style="32" customWidth="1"/>
    <col min="7575" max="7752" width="9.140625" style="32"/>
    <col min="7753" max="7753" width="11.140625" style="32" customWidth="1"/>
    <col min="7754" max="7754" width="10.42578125" style="32" customWidth="1"/>
    <col min="7755" max="7755" width="44.7109375" style="32" customWidth="1"/>
    <col min="7756" max="7756" width="18.5703125" style="32" customWidth="1"/>
    <col min="7757" max="7828" width="2.7109375" style="32" customWidth="1"/>
    <col min="7829" max="7829" width="21.5703125" style="32" customWidth="1"/>
    <col min="7830" max="7830" width="17.42578125" style="32" customWidth="1"/>
    <col min="7831" max="8008" width="9.140625" style="32"/>
    <col min="8009" max="8009" width="11.140625" style="32" customWidth="1"/>
    <col min="8010" max="8010" width="10.42578125" style="32" customWidth="1"/>
    <col min="8011" max="8011" width="44.7109375" style="32" customWidth="1"/>
    <col min="8012" max="8012" width="18.5703125" style="32" customWidth="1"/>
    <col min="8013" max="8084" width="2.7109375" style="32" customWidth="1"/>
    <col min="8085" max="8085" width="21.5703125" style="32" customWidth="1"/>
    <col min="8086" max="8086" width="17.42578125" style="32" customWidth="1"/>
    <col min="8087" max="8264" width="9.140625" style="32"/>
    <col min="8265" max="8265" width="11.140625" style="32" customWidth="1"/>
    <col min="8266" max="8266" width="10.42578125" style="32" customWidth="1"/>
    <col min="8267" max="8267" width="44.7109375" style="32" customWidth="1"/>
    <col min="8268" max="8268" width="18.5703125" style="32" customWidth="1"/>
    <col min="8269" max="8340" width="2.7109375" style="32" customWidth="1"/>
    <col min="8341" max="8341" width="21.5703125" style="32" customWidth="1"/>
    <col min="8342" max="8342" width="17.42578125" style="32" customWidth="1"/>
    <col min="8343" max="8520" width="9.140625" style="32"/>
    <col min="8521" max="8521" width="11.140625" style="32" customWidth="1"/>
    <col min="8522" max="8522" width="10.42578125" style="32" customWidth="1"/>
    <col min="8523" max="8523" width="44.7109375" style="32" customWidth="1"/>
    <col min="8524" max="8524" width="18.5703125" style="32" customWidth="1"/>
    <col min="8525" max="8596" width="2.7109375" style="32" customWidth="1"/>
    <col min="8597" max="8597" width="21.5703125" style="32" customWidth="1"/>
    <col min="8598" max="8598" width="17.42578125" style="32" customWidth="1"/>
    <col min="8599" max="8776" width="9.140625" style="32"/>
    <col min="8777" max="8777" width="11.140625" style="32" customWidth="1"/>
    <col min="8778" max="8778" width="10.42578125" style="32" customWidth="1"/>
    <col min="8779" max="8779" width="44.7109375" style="32" customWidth="1"/>
    <col min="8780" max="8780" width="18.5703125" style="32" customWidth="1"/>
    <col min="8781" max="8852" width="2.7109375" style="32" customWidth="1"/>
    <col min="8853" max="8853" width="21.5703125" style="32" customWidth="1"/>
    <col min="8854" max="8854" width="17.42578125" style="32" customWidth="1"/>
    <col min="8855" max="9032" width="9.140625" style="32"/>
    <col min="9033" max="9033" width="11.140625" style="32" customWidth="1"/>
    <col min="9034" max="9034" width="10.42578125" style="32" customWidth="1"/>
    <col min="9035" max="9035" width="44.7109375" style="32" customWidth="1"/>
    <col min="9036" max="9036" width="18.5703125" style="32" customWidth="1"/>
    <col min="9037" max="9108" width="2.7109375" style="32" customWidth="1"/>
    <col min="9109" max="9109" width="21.5703125" style="32" customWidth="1"/>
    <col min="9110" max="9110" width="17.42578125" style="32" customWidth="1"/>
    <col min="9111" max="9288" width="9.140625" style="32"/>
    <col min="9289" max="9289" width="11.140625" style="32" customWidth="1"/>
    <col min="9290" max="9290" width="10.42578125" style="32" customWidth="1"/>
    <col min="9291" max="9291" width="44.7109375" style="32" customWidth="1"/>
    <col min="9292" max="9292" width="18.5703125" style="32" customWidth="1"/>
    <col min="9293" max="9364" width="2.7109375" style="32" customWidth="1"/>
    <col min="9365" max="9365" width="21.5703125" style="32" customWidth="1"/>
    <col min="9366" max="9366" width="17.42578125" style="32" customWidth="1"/>
    <col min="9367" max="9544" width="9.140625" style="32"/>
    <col min="9545" max="9545" width="11.140625" style="32" customWidth="1"/>
    <col min="9546" max="9546" width="10.42578125" style="32" customWidth="1"/>
    <col min="9547" max="9547" width="44.7109375" style="32" customWidth="1"/>
    <col min="9548" max="9548" width="18.5703125" style="32" customWidth="1"/>
    <col min="9549" max="9620" width="2.7109375" style="32" customWidth="1"/>
    <col min="9621" max="9621" width="21.5703125" style="32" customWidth="1"/>
    <col min="9622" max="9622" width="17.42578125" style="32" customWidth="1"/>
    <col min="9623" max="9800" width="9.140625" style="32"/>
    <col min="9801" max="9801" width="11.140625" style="32" customWidth="1"/>
    <col min="9802" max="9802" width="10.42578125" style="32" customWidth="1"/>
    <col min="9803" max="9803" width="44.7109375" style="32" customWidth="1"/>
    <col min="9804" max="9804" width="18.5703125" style="32" customWidth="1"/>
    <col min="9805" max="9876" width="2.7109375" style="32" customWidth="1"/>
    <col min="9877" max="9877" width="21.5703125" style="32" customWidth="1"/>
    <col min="9878" max="9878" width="17.42578125" style="32" customWidth="1"/>
    <col min="9879" max="10056" width="9.140625" style="32"/>
    <col min="10057" max="10057" width="11.140625" style="32" customWidth="1"/>
    <col min="10058" max="10058" width="10.42578125" style="32" customWidth="1"/>
    <col min="10059" max="10059" width="44.7109375" style="32" customWidth="1"/>
    <col min="10060" max="10060" width="18.5703125" style="32" customWidth="1"/>
    <col min="10061" max="10132" width="2.7109375" style="32" customWidth="1"/>
    <col min="10133" max="10133" width="21.5703125" style="32" customWidth="1"/>
    <col min="10134" max="10134" width="17.42578125" style="32" customWidth="1"/>
    <col min="10135" max="10312" width="9.140625" style="32"/>
    <col min="10313" max="10313" width="11.140625" style="32" customWidth="1"/>
    <col min="10314" max="10314" width="10.42578125" style="32" customWidth="1"/>
    <col min="10315" max="10315" width="44.7109375" style="32" customWidth="1"/>
    <col min="10316" max="10316" width="18.5703125" style="32" customWidth="1"/>
    <col min="10317" max="10388" width="2.7109375" style="32" customWidth="1"/>
    <col min="10389" max="10389" width="21.5703125" style="32" customWidth="1"/>
    <col min="10390" max="10390" width="17.42578125" style="32" customWidth="1"/>
    <col min="10391" max="10568" width="9.140625" style="32"/>
    <col min="10569" max="10569" width="11.140625" style="32" customWidth="1"/>
    <col min="10570" max="10570" width="10.42578125" style="32" customWidth="1"/>
    <col min="10571" max="10571" width="44.7109375" style="32" customWidth="1"/>
    <col min="10572" max="10572" width="18.5703125" style="32" customWidth="1"/>
    <col min="10573" max="10644" width="2.7109375" style="32" customWidth="1"/>
    <col min="10645" max="10645" width="21.5703125" style="32" customWidth="1"/>
    <col min="10646" max="10646" width="17.42578125" style="32" customWidth="1"/>
    <col min="10647" max="10824" width="9.140625" style="32"/>
    <col min="10825" max="10825" width="11.140625" style="32" customWidth="1"/>
    <col min="10826" max="10826" width="10.42578125" style="32" customWidth="1"/>
    <col min="10827" max="10827" width="44.7109375" style="32" customWidth="1"/>
    <col min="10828" max="10828" width="18.5703125" style="32" customWidth="1"/>
    <col min="10829" max="10900" width="2.7109375" style="32" customWidth="1"/>
    <col min="10901" max="10901" width="21.5703125" style="32" customWidth="1"/>
    <col min="10902" max="10902" width="17.42578125" style="32" customWidth="1"/>
    <col min="10903" max="11080" width="9.140625" style="32"/>
    <col min="11081" max="11081" width="11.140625" style="32" customWidth="1"/>
    <col min="11082" max="11082" width="10.42578125" style="32" customWidth="1"/>
    <col min="11083" max="11083" width="44.7109375" style="32" customWidth="1"/>
    <col min="11084" max="11084" width="18.5703125" style="32" customWidth="1"/>
    <col min="11085" max="11156" width="2.7109375" style="32" customWidth="1"/>
    <col min="11157" max="11157" width="21.5703125" style="32" customWidth="1"/>
    <col min="11158" max="11158" width="17.42578125" style="32" customWidth="1"/>
    <col min="11159" max="11336" width="9.140625" style="32"/>
    <col min="11337" max="11337" width="11.140625" style="32" customWidth="1"/>
    <col min="11338" max="11338" width="10.42578125" style="32" customWidth="1"/>
    <col min="11339" max="11339" width="44.7109375" style="32" customWidth="1"/>
    <col min="11340" max="11340" width="18.5703125" style="32" customWidth="1"/>
    <col min="11341" max="11412" width="2.7109375" style="32" customWidth="1"/>
    <col min="11413" max="11413" width="21.5703125" style="32" customWidth="1"/>
    <col min="11414" max="11414" width="17.42578125" style="32" customWidth="1"/>
    <col min="11415" max="11592" width="9.140625" style="32"/>
    <col min="11593" max="11593" width="11.140625" style="32" customWidth="1"/>
    <col min="11594" max="11594" width="10.42578125" style="32" customWidth="1"/>
    <col min="11595" max="11595" width="44.7109375" style="32" customWidth="1"/>
    <col min="11596" max="11596" width="18.5703125" style="32" customWidth="1"/>
    <col min="11597" max="11668" width="2.7109375" style="32" customWidth="1"/>
    <col min="11669" max="11669" width="21.5703125" style="32" customWidth="1"/>
    <col min="11670" max="11670" width="17.42578125" style="32" customWidth="1"/>
    <col min="11671" max="11848" width="9.140625" style="32"/>
    <col min="11849" max="11849" width="11.140625" style="32" customWidth="1"/>
    <col min="11850" max="11850" width="10.42578125" style="32" customWidth="1"/>
    <col min="11851" max="11851" width="44.7109375" style="32" customWidth="1"/>
    <col min="11852" max="11852" width="18.5703125" style="32" customWidth="1"/>
    <col min="11853" max="11924" width="2.7109375" style="32" customWidth="1"/>
    <col min="11925" max="11925" width="21.5703125" style="32" customWidth="1"/>
    <col min="11926" max="11926" width="17.42578125" style="32" customWidth="1"/>
    <col min="11927" max="12104" width="9.140625" style="32"/>
    <col min="12105" max="12105" width="11.140625" style="32" customWidth="1"/>
    <col min="12106" max="12106" width="10.42578125" style="32" customWidth="1"/>
    <col min="12107" max="12107" width="44.7109375" style="32" customWidth="1"/>
    <col min="12108" max="12108" width="18.5703125" style="32" customWidth="1"/>
    <col min="12109" max="12180" width="2.7109375" style="32" customWidth="1"/>
    <col min="12181" max="12181" width="21.5703125" style="32" customWidth="1"/>
    <col min="12182" max="12182" width="17.42578125" style="32" customWidth="1"/>
    <col min="12183" max="12360" width="9.140625" style="32"/>
    <col min="12361" max="12361" width="11.140625" style="32" customWidth="1"/>
    <col min="12362" max="12362" width="10.42578125" style="32" customWidth="1"/>
    <col min="12363" max="12363" width="44.7109375" style="32" customWidth="1"/>
    <col min="12364" max="12364" width="18.5703125" style="32" customWidth="1"/>
    <col min="12365" max="12436" width="2.7109375" style="32" customWidth="1"/>
    <col min="12437" max="12437" width="21.5703125" style="32" customWidth="1"/>
    <col min="12438" max="12438" width="17.42578125" style="32" customWidth="1"/>
    <col min="12439" max="12616" width="9.140625" style="32"/>
    <col min="12617" max="12617" width="11.140625" style="32" customWidth="1"/>
    <col min="12618" max="12618" width="10.42578125" style="32" customWidth="1"/>
    <col min="12619" max="12619" width="44.7109375" style="32" customWidth="1"/>
    <col min="12620" max="12620" width="18.5703125" style="32" customWidth="1"/>
    <col min="12621" max="12692" width="2.7109375" style="32" customWidth="1"/>
    <col min="12693" max="12693" width="21.5703125" style="32" customWidth="1"/>
    <col min="12694" max="12694" width="17.42578125" style="32" customWidth="1"/>
    <col min="12695" max="12872" width="9.140625" style="32"/>
    <col min="12873" max="12873" width="11.140625" style="32" customWidth="1"/>
    <col min="12874" max="12874" width="10.42578125" style="32" customWidth="1"/>
    <col min="12875" max="12875" width="44.7109375" style="32" customWidth="1"/>
    <col min="12876" max="12876" width="18.5703125" style="32" customWidth="1"/>
    <col min="12877" max="12948" width="2.7109375" style="32" customWidth="1"/>
    <col min="12949" max="12949" width="21.5703125" style="32" customWidth="1"/>
    <col min="12950" max="12950" width="17.42578125" style="32" customWidth="1"/>
    <col min="12951" max="13128" width="9.140625" style="32"/>
    <col min="13129" max="13129" width="11.140625" style="32" customWidth="1"/>
    <col min="13130" max="13130" width="10.42578125" style="32" customWidth="1"/>
    <col min="13131" max="13131" width="44.7109375" style="32" customWidth="1"/>
    <col min="13132" max="13132" width="18.5703125" style="32" customWidth="1"/>
    <col min="13133" max="13204" width="2.7109375" style="32" customWidth="1"/>
    <col min="13205" max="13205" width="21.5703125" style="32" customWidth="1"/>
    <col min="13206" max="13206" width="17.42578125" style="32" customWidth="1"/>
    <col min="13207" max="13384" width="9.140625" style="32"/>
    <col min="13385" max="13385" width="11.140625" style="32" customWidth="1"/>
    <col min="13386" max="13386" width="10.42578125" style="32" customWidth="1"/>
    <col min="13387" max="13387" width="44.7109375" style="32" customWidth="1"/>
    <col min="13388" max="13388" width="18.5703125" style="32" customWidth="1"/>
    <col min="13389" max="13460" width="2.7109375" style="32" customWidth="1"/>
    <col min="13461" max="13461" width="21.5703125" style="32" customWidth="1"/>
    <col min="13462" max="13462" width="17.42578125" style="32" customWidth="1"/>
    <col min="13463" max="13640" width="9.140625" style="32"/>
    <col min="13641" max="13641" width="11.140625" style="32" customWidth="1"/>
    <col min="13642" max="13642" width="10.42578125" style="32" customWidth="1"/>
    <col min="13643" max="13643" width="44.7109375" style="32" customWidth="1"/>
    <col min="13644" max="13644" width="18.5703125" style="32" customWidth="1"/>
    <col min="13645" max="13716" width="2.7109375" style="32" customWidth="1"/>
    <col min="13717" max="13717" width="21.5703125" style="32" customWidth="1"/>
    <col min="13718" max="13718" width="17.42578125" style="32" customWidth="1"/>
    <col min="13719" max="13896" width="9.140625" style="32"/>
    <col min="13897" max="13897" width="11.140625" style="32" customWidth="1"/>
    <col min="13898" max="13898" width="10.42578125" style="32" customWidth="1"/>
    <col min="13899" max="13899" width="44.7109375" style="32" customWidth="1"/>
    <col min="13900" max="13900" width="18.5703125" style="32" customWidth="1"/>
    <col min="13901" max="13972" width="2.7109375" style="32" customWidth="1"/>
    <col min="13973" max="13973" width="21.5703125" style="32" customWidth="1"/>
    <col min="13974" max="13974" width="17.42578125" style="32" customWidth="1"/>
    <col min="13975" max="14152" width="9.140625" style="32"/>
    <col min="14153" max="14153" width="11.140625" style="32" customWidth="1"/>
    <col min="14154" max="14154" width="10.42578125" style="32" customWidth="1"/>
    <col min="14155" max="14155" width="44.7109375" style="32" customWidth="1"/>
    <col min="14156" max="14156" width="18.5703125" style="32" customWidth="1"/>
    <col min="14157" max="14228" width="2.7109375" style="32" customWidth="1"/>
    <col min="14229" max="14229" width="21.5703125" style="32" customWidth="1"/>
    <col min="14230" max="14230" width="17.42578125" style="32" customWidth="1"/>
    <col min="14231" max="14408" width="9.140625" style="32"/>
    <col min="14409" max="14409" width="11.140625" style="32" customWidth="1"/>
    <col min="14410" max="14410" width="10.42578125" style="32" customWidth="1"/>
    <col min="14411" max="14411" width="44.7109375" style="32" customWidth="1"/>
    <col min="14412" max="14412" width="18.5703125" style="32" customWidth="1"/>
    <col min="14413" max="14484" width="2.7109375" style="32" customWidth="1"/>
    <col min="14485" max="14485" width="21.5703125" style="32" customWidth="1"/>
    <col min="14486" max="14486" width="17.42578125" style="32" customWidth="1"/>
    <col min="14487" max="14664" width="9.140625" style="32"/>
    <col min="14665" max="14665" width="11.140625" style="32" customWidth="1"/>
    <col min="14666" max="14666" width="10.42578125" style="32" customWidth="1"/>
    <col min="14667" max="14667" width="44.7109375" style="32" customWidth="1"/>
    <col min="14668" max="14668" width="18.5703125" style="32" customWidth="1"/>
    <col min="14669" max="14740" width="2.7109375" style="32" customWidth="1"/>
    <col min="14741" max="14741" width="21.5703125" style="32" customWidth="1"/>
    <col min="14742" max="14742" width="17.42578125" style="32" customWidth="1"/>
    <col min="14743" max="14920" width="9.140625" style="32"/>
    <col min="14921" max="14921" width="11.140625" style="32" customWidth="1"/>
    <col min="14922" max="14922" width="10.42578125" style="32" customWidth="1"/>
    <col min="14923" max="14923" width="44.7109375" style="32" customWidth="1"/>
    <col min="14924" max="14924" width="18.5703125" style="32" customWidth="1"/>
    <col min="14925" max="14996" width="2.7109375" style="32" customWidth="1"/>
    <col min="14997" max="14997" width="21.5703125" style="32" customWidth="1"/>
    <col min="14998" max="14998" width="17.42578125" style="32" customWidth="1"/>
    <col min="14999" max="15176" width="9.140625" style="32"/>
    <col min="15177" max="15177" width="11.140625" style="32" customWidth="1"/>
    <col min="15178" max="15178" width="10.42578125" style="32" customWidth="1"/>
    <col min="15179" max="15179" width="44.7109375" style="32" customWidth="1"/>
    <col min="15180" max="15180" width="18.5703125" style="32" customWidth="1"/>
    <col min="15181" max="15252" width="2.7109375" style="32" customWidth="1"/>
    <col min="15253" max="15253" width="21.5703125" style="32" customWidth="1"/>
    <col min="15254" max="15254" width="17.42578125" style="32" customWidth="1"/>
    <col min="15255" max="15432" width="9.140625" style="32"/>
    <col min="15433" max="15433" width="11.140625" style="32" customWidth="1"/>
    <col min="15434" max="15434" width="10.42578125" style="32" customWidth="1"/>
    <col min="15435" max="15435" width="44.7109375" style="32" customWidth="1"/>
    <col min="15436" max="15436" width="18.5703125" style="32" customWidth="1"/>
    <col min="15437" max="15508" width="2.7109375" style="32" customWidth="1"/>
    <col min="15509" max="15509" width="21.5703125" style="32" customWidth="1"/>
    <col min="15510" max="15510" width="17.42578125" style="32" customWidth="1"/>
    <col min="15511" max="15688" width="9.140625" style="32"/>
    <col min="15689" max="15689" width="11.140625" style="32" customWidth="1"/>
    <col min="15690" max="15690" width="10.42578125" style="32" customWidth="1"/>
    <col min="15691" max="15691" width="44.7109375" style="32" customWidth="1"/>
    <col min="15692" max="15692" width="18.5703125" style="32" customWidth="1"/>
    <col min="15693" max="15764" width="2.7109375" style="32" customWidth="1"/>
    <col min="15765" max="15765" width="21.5703125" style="32" customWidth="1"/>
    <col min="15766" max="15766" width="17.42578125" style="32" customWidth="1"/>
    <col min="15767" max="15944" width="9.140625" style="32"/>
    <col min="15945" max="15945" width="11.140625" style="32" customWidth="1"/>
    <col min="15946" max="15946" width="10.42578125" style="32" customWidth="1"/>
    <col min="15947" max="15947" width="44.7109375" style="32" customWidth="1"/>
    <col min="15948" max="15948" width="18.5703125" style="32" customWidth="1"/>
    <col min="15949" max="16020" width="2.7109375" style="32" customWidth="1"/>
    <col min="16021" max="16021" width="21.5703125" style="32" customWidth="1"/>
    <col min="16022" max="16022" width="17.42578125" style="32" customWidth="1"/>
    <col min="16023" max="16200" width="9.140625" style="32"/>
    <col min="16201" max="16201" width="11.140625" style="32" customWidth="1"/>
    <col min="16202" max="16202" width="10.42578125" style="32" customWidth="1"/>
    <col min="16203" max="16203" width="44.7109375" style="32" customWidth="1"/>
    <col min="16204" max="16204" width="18.5703125" style="32" customWidth="1"/>
    <col min="16205" max="16276" width="2.7109375" style="32" customWidth="1"/>
    <col min="16277" max="16277" width="21.5703125" style="32" customWidth="1"/>
    <col min="16278" max="16278" width="17.42578125" style="32" customWidth="1"/>
    <col min="16279" max="16384" width="9.140625" style="32"/>
  </cols>
  <sheetData>
    <row r="1" spans="1:152" ht="57" customHeight="1">
      <c r="A1" s="1556"/>
      <c r="B1" s="1558" t="s">
        <v>55</v>
      </c>
      <c r="C1" s="1559"/>
      <c r="D1" s="1559"/>
      <c r="E1" s="1559"/>
      <c r="F1" s="1559"/>
      <c r="G1" s="1559"/>
      <c r="H1" s="1559"/>
      <c r="I1" s="1559"/>
      <c r="J1" s="1559"/>
      <c r="K1" s="1559"/>
      <c r="L1" s="1559"/>
      <c r="M1" s="1559"/>
      <c r="N1" s="1559"/>
      <c r="O1" s="1559"/>
      <c r="P1" s="1559"/>
      <c r="Q1" s="1559"/>
      <c r="R1" s="1559"/>
      <c r="S1" s="1559"/>
      <c r="T1" s="1559"/>
      <c r="U1" s="1559"/>
      <c r="V1" s="1559"/>
      <c r="W1" s="1559"/>
      <c r="X1" s="1559"/>
      <c r="Y1" s="1559"/>
      <c r="Z1" s="1559"/>
      <c r="AA1" s="1559"/>
      <c r="AB1" s="1559"/>
      <c r="AC1" s="1559"/>
      <c r="AD1" s="1559"/>
      <c r="AE1" s="1559"/>
      <c r="AF1" s="1559"/>
      <c r="AG1" s="1559"/>
      <c r="AH1" s="1559"/>
      <c r="AI1" s="1559"/>
      <c r="AJ1" s="1559"/>
      <c r="AK1" s="1559"/>
      <c r="AL1" s="1559"/>
      <c r="AM1" s="1559"/>
      <c r="AN1" s="1559"/>
      <c r="AO1" s="1559"/>
      <c r="AP1" s="1559"/>
      <c r="AQ1" s="1559"/>
      <c r="AR1" s="1559"/>
      <c r="AS1" s="1559"/>
      <c r="AT1" s="1559"/>
      <c r="AU1" s="1559"/>
      <c r="AV1" s="1559"/>
      <c r="AW1" s="1559"/>
      <c r="AX1" s="1559"/>
      <c r="AY1" s="1559"/>
      <c r="AZ1" s="1559"/>
      <c r="BA1" s="1559"/>
      <c r="BB1" s="1559"/>
      <c r="BC1" s="1559"/>
      <c r="BD1" s="1559"/>
      <c r="BE1" s="1559"/>
      <c r="BF1" s="1559"/>
      <c r="BG1" s="1559"/>
      <c r="BH1" s="1559"/>
      <c r="BI1" s="1559"/>
      <c r="BJ1" s="1559"/>
      <c r="BK1" s="1559"/>
      <c r="BL1" s="1559"/>
      <c r="BM1" s="1559"/>
      <c r="BN1" s="1559"/>
      <c r="BO1" s="1559"/>
      <c r="BP1" s="1559"/>
      <c r="BQ1" s="1559"/>
      <c r="BR1" s="1559"/>
      <c r="BS1" s="1559"/>
      <c r="BT1" s="1559"/>
      <c r="BU1" s="1559"/>
      <c r="BV1" s="1559"/>
      <c r="BW1" s="1559"/>
      <c r="BX1" s="1559"/>
      <c r="BY1" s="1559"/>
      <c r="BZ1" s="1559"/>
      <c r="CA1" s="1559"/>
      <c r="CB1" s="1559"/>
      <c r="CC1" s="1559"/>
      <c r="CD1" s="1559"/>
      <c r="CE1" s="1559"/>
      <c r="CF1" s="1559"/>
      <c r="CG1" s="1559"/>
      <c r="CH1" s="1559"/>
      <c r="CI1" s="1559"/>
      <c r="CJ1" s="1559"/>
      <c r="CK1" s="1559"/>
      <c r="CL1" s="1559"/>
      <c r="CM1" s="1559"/>
      <c r="CN1" s="1559"/>
      <c r="CO1" s="1559"/>
      <c r="CP1" s="1559"/>
      <c r="CQ1" s="1559"/>
      <c r="CR1" s="1559"/>
      <c r="CS1" s="1559"/>
      <c r="CT1" s="1559"/>
      <c r="CU1" s="1559"/>
      <c r="CV1" s="1559"/>
      <c r="CW1" s="1559"/>
      <c r="CX1" s="1559"/>
      <c r="CY1" s="1559"/>
      <c r="CZ1" s="1559"/>
      <c r="DA1" s="1559"/>
      <c r="DB1" s="1559"/>
      <c r="DC1" s="1559"/>
      <c r="DD1" s="1559"/>
      <c r="DE1" s="1559"/>
      <c r="DF1" s="1559"/>
      <c r="DG1" s="1559"/>
      <c r="DH1" s="1559"/>
      <c r="DI1" s="1559"/>
      <c r="DJ1" s="1559"/>
      <c r="DK1" s="1559"/>
      <c r="DL1" s="1559"/>
      <c r="DM1" s="1559"/>
      <c r="DN1" s="1559"/>
      <c r="DO1" s="1559"/>
      <c r="DP1" s="1559"/>
      <c r="DQ1" s="1559"/>
      <c r="DR1" s="1559"/>
      <c r="DS1" s="1559"/>
      <c r="DT1" s="1559"/>
      <c r="DU1" s="1559"/>
      <c r="DV1" s="1559"/>
      <c r="DW1" s="1559"/>
      <c r="DX1" s="1559"/>
      <c r="DY1" s="1559"/>
      <c r="DZ1" s="1559"/>
      <c r="EA1" s="1559"/>
      <c r="EB1" s="1559"/>
      <c r="EC1" s="1559"/>
      <c r="ED1" s="1559"/>
      <c r="EE1" s="1559"/>
      <c r="EF1" s="1559"/>
      <c r="EG1" s="1559"/>
      <c r="EH1" s="1559"/>
      <c r="EI1" s="1559"/>
      <c r="EJ1" s="1559"/>
      <c r="EK1" s="1559"/>
      <c r="EL1" s="1559"/>
      <c r="EM1" s="1559"/>
      <c r="EN1" s="1559"/>
      <c r="EO1" s="1559"/>
      <c r="EP1" s="1559"/>
      <c r="EQ1" s="1559"/>
      <c r="ER1" s="1560"/>
    </row>
    <row r="2" spans="1:152" ht="57" customHeight="1">
      <c r="A2" s="1557"/>
      <c r="B2" s="1561" t="str">
        <f>RESUMO!B5:E5</f>
        <v xml:space="preserve">ELABORAÇÃO DE PROJETO BÁSICO E EXECUTIVO DE ENGENHARIA PARA DUPLICAÇÃO, ADEQUAÇÃO E RESTAURAÇÃO DA PISTA EXISTENTE DA RODOVIA BR-232/PE (LOTE 2), TRECHO: FIM DA DUPLICAÇÃO (SÃO CAETANO) - ENTR. VPE-230 (PESQUEIRA), SEGMENTO: KM 149,10 - KM 177,90, EXTENSÃO: 28,80KM </v>
      </c>
      <c r="C2" s="1562"/>
      <c r="D2" s="1562"/>
      <c r="E2" s="1562"/>
      <c r="F2" s="1562"/>
      <c r="G2" s="1562"/>
      <c r="H2" s="1562"/>
      <c r="I2" s="1562"/>
      <c r="J2" s="1562"/>
      <c r="K2" s="1562"/>
      <c r="L2" s="1562"/>
      <c r="M2" s="1562"/>
      <c r="N2" s="1562"/>
      <c r="O2" s="1562"/>
      <c r="P2" s="1562"/>
      <c r="Q2" s="1562"/>
      <c r="R2" s="1562"/>
      <c r="S2" s="1562"/>
      <c r="T2" s="1562"/>
      <c r="U2" s="1562"/>
      <c r="V2" s="1562"/>
      <c r="W2" s="1562"/>
      <c r="X2" s="1562"/>
      <c r="Y2" s="1562"/>
      <c r="Z2" s="1562"/>
      <c r="AA2" s="1562"/>
      <c r="AB2" s="1562"/>
      <c r="AC2" s="1562"/>
      <c r="AD2" s="1562"/>
      <c r="AE2" s="1562"/>
      <c r="AF2" s="1562"/>
      <c r="AG2" s="1562"/>
      <c r="AH2" s="1562"/>
      <c r="AI2" s="1562"/>
      <c r="AJ2" s="1562"/>
      <c r="AK2" s="1562"/>
      <c r="AL2" s="1562"/>
      <c r="AM2" s="1562"/>
      <c r="AN2" s="1562"/>
      <c r="AO2" s="1562"/>
      <c r="AP2" s="1562"/>
      <c r="AQ2" s="1562"/>
      <c r="AR2" s="1562"/>
      <c r="AS2" s="1562"/>
      <c r="AT2" s="1562"/>
      <c r="AU2" s="1562"/>
      <c r="AV2" s="1562"/>
      <c r="AW2" s="1562"/>
      <c r="AX2" s="1562"/>
      <c r="AY2" s="1562"/>
      <c r="AZ2" s="1562"/>
      <c r="BA2" s="1562"/>
      <c r="BB2" s="1562"/>
      <c r="BC2" s="1562"/>
      <c r="BD2" s="1562"/>
      <c r="BE2" s="1562"/>
      <c r="BF2" s="1562"/>
      <c r="BG2" s="1562"/>
      <c r="BH2" s="1562"/>
      <c r="BI2" s="1562"/>
      <c r="BJ2" s="1562"/>
      <c r="BK2" s="1562"/>
      <c r="BL2" s="1562"/>
      <c r="BM2" s="1562"/>
      <c r="BN2" s="1562"/>
      <c r="BO2" s="1562"/>
      <c r="BP2" s="1562"/>
      <c r="BQ2" s="1562"/>
      <c r="BR2" s="1562"/>
      <c r="BS2" s="1562"/>
      <c r="BT2" s="1562"/>
      <c r="BU2" s="1562"/>
      <c r="BV2" s="1562"/>
      <c r="BW2" s="1562"/>
      <c r="BX2" s="1562"/>
      <c r="BY2" s="1562"/>
      <c r="BZ2" s="1562"/>
      <c r="CA2" s="1562"/>
      <c r="CB2" s="1562"/>
      <c r="CC2" s="1562"/>
      <c r="CD2" s="1562"/>
      <c r="CE2" s="1562"/>
      <c r="CF2" s="1562"/>
      <c r="CG2" s="1562"/>
      <c r="CH2" s="1562"/>
      <c r="CI2" s="1562"/>
      <c r="CJ2" s="1562"/>
      <c r="CK2" s="1562"/>
      <c r="CL2" s="1562"/>
      <c r="CM2" s="1562"/>
      <c r="CN2" s="1562"/>
      <c r="CO2" s="1562"/>
      <c r="CP2" s="1562"/>
      <c r="CQ2" s="1562"/>
      <c r="CR2" s="1562"/>
      <c r="CS2" s="1562"/>
      <c r="CT2" s="1562"/>
      <c r="CU2" s="1562"/>
      <c r="CV2" s="1562"/>
      <c r="CW2" s="1562"/>
      <c r="CX2" s="1562"/>
      <c r="CY2" s="1562"/>
      <c r="CZ2" s="1562"/>
      <c r="DA2" s="1562"/>
      <c r="DB2" s="1562"/>
      <c r="DC2" s="1562"/>
      <c r="DD2" s="1562"/>
      <c r="DE2" s="1562"/>
      <c r="DF2" s="1562"/>
      <c r="DG2" s="1562"/>
      <c r="DH2" s="1562"/>
      <c r="DI2" s="1562"/>
      <c r="DJ2" s="1562"/>
      <c r="DK2" s="1562"/>
      <c r="DL2" s="1562"/>
      <c r="DM2" s="1562"/>
      <c r="DN2" s="1562"/>
      <c r="DO2" s="1562"/>
      <c r="DP2" s="1562"/>
      <c r="DQ2" s="1562"/>
      <c r="DR2" s="1562"/>
      <c r="DS2" s="1562"/>
      <c r="DT2" s="1562"/>
      <c r="DU2" s="1562"/>
      <c r="DV2" s="1562"/>
      <c r="DW2" s="1562"/>
      <c r="DX2" s="1562"/>
      <c r="DY2" s="1562"/>
      <c r="DZ2" s="1562"/>
      <c r="EA2" s="1562"/>
      <c r="EB2" s="1562"/>
      <c r="EC2" s="1562"/>
      <c r="ED2" s="1562"/>
      <c r="EE2" s="1562"/>
      <c r="EF2" s="1562"/>
      <c r="EG2" s="1562"/>
      <c r="EH2" s="1562"/>
      <c r="EI2" s="1562"/>
      <c r="EJ2" s="1562"/>
      <c r="EK2" s="1562"/>
      <c r="EL2" s="1562"/>
      <c r="EM2" s="1562"/>
      <c r="EN2" s="1562"/>
      <c r="EO2" s="1562"/>
      <c r="EP2" s="1562"/>
      <c r="EQ2" s="1562"/>
      <c r="ER2" s="1563"/>
      <c r="EV2" s="33"/>
    </row>
    <row r="3" spans="1:152" ht="19.5" customHeight="1">
      <c r="A3" s="1564" t="s">
        <v>55</v>
      </c>
      <c r="B3" s="1566" t="s">
        <v>23</v>
      </c>
      <c r="C3" s="122"/>
      <c r="D3" s="1568" t="s">
        <v>56</v>
      </c>
      <c r="E3" s="1571" t="s">
        <v>57</v>
      </c>
      <c r="F3" s="1572"/>
      <c r="G3" s="1572"/>
      <c r="H3" s="1572"/>
      <c r="I3" s="1572"/>
      <c r="J3" s="1572"/>
      <c r="K3" s="1572"/>
      <c r="L3" s="1572"/>
      <c r="M3" s="1572"/>
      <c r="N3" s="1572"/>
      <c r="O3" s="1572"/>
      <c r="P3" s="1572"/>
      <c r="Q3" s="1572"/>
      <c r="R3" s="1572"/>
      <c r="S3" s="1572"/>
      <c r="T3" s="1572"/>
      <c r="U3" s="1572"/>
      <c r="V3" s="1572"/>
      <c r="W3" s="1572"/>
      <c r="X3" s="1572"/>
      <c r="Y3" s="1572"/>
      <c r="Z3" s="1572"/>
      <c r="AA3" s="1572"/>
      <c r="AB3" s="1572"/>
      <c r="AC3" s="1572"/>
      <c r="AD3" s="1572"/>
      <c r="AE3" s="1572"/>
      <c r="AF3" s="1572"/>
      <c r="AG3" s="1572"/>
      <c r="AH3" s="1572"/>
      <c r="AI3" s="1572"/>
      <c r="AJ3" s="1572"/>
      <c r="AK3" s="1572"/>
      <c r="AL3" s="1572"/>
      <c r="AM3" s="1572"/>
      <c r="AN3" s="1572"/>
      <c r="AO3" s="1572"/>
      <c r="AP3" s="1572"/>
      <c r="AQ3" s="1572"/>
      <c r="AR3" s="1572"/>
      <c r="AS3" s="1572"/>
      <c r="AT3" s="1572"/>
      <c r="AU3" s="1572"/>
      <c r="AV3" s="1572"/>
      <c r="AW3" s="1572"/>
      <c r="AX3" s="1572"/>
      <c r="AY3" s="1572"/>
      <c r="AZ3" s="1572"/>
      <c r="BA3" s="1572"/>
      <c r="BB3" s="1572"/>
      <c r="BC3" s="1572"/>
      <c r="BD3" s="1572"/>
      <c r="BE3" s="1572"/>
      <c r="BF3" s="1572"/>
      <c r="BG3" s="1572"/>
      <c r="BH3" s="1572"/>
      <c r="BI3" s="1572"/>
      <c r="BJ3" s="1572"/>
      <c r="BK3" s="1572"/>
      <c r="BL3" s="1572"/>
      <c r="BM3" s="1572"/>
      <c r="BN3" s="1572"/>
      <c r="BO3" s="1572"/>
      <c r="BP3" s="1572"/>
      <c r="BQ3" s="1572"/>
      <c r="BR3" s="1572"/>
      <c r="BS3" s="1572"/>
      <c r="BT3" s="1572"/>
      <c r="BU3" s="1572"/>
      <c r="BV3" s="1572"/>
      <c r="BW3" s="1572"/>
      <c r="BX3" s="1572"/>
      <c r="BY3" s="1572"/>
      <c r="BZ3" s="1572"/>
      <c r="CA3" s="1572"/>
      <c r="CB3" s="1572"/>
      <c r="CC3" s="1572"/>
      <c r="CD3" s="1572"/>
      <c r="CE3" s="1572"/>
      <c r="CF3" s="1572"/>
      <c r="CG3" s="1572"/>
      <c r="CH3" s="1572"/>
      <c r="CI3" s="1572"/>
      <c r="CJ3" s="1572"/>
      <c r="CK3" s="1572"/>
      <c r="CL3" s="1572"/>
      <c r="CM3" s="1572"/>
      <c r="CN3" s="1572"/>
      <c r="CO3" s="1572"/>
      <c r="CP3" s="1572"/>
      <c r="CQ3" s="1572"/>
      <c r="CR3" s="1572"/>
      <c r="CS3" s="1572"/>
      <c r="CT3" s="1572"/>
      <c r="CU3" s="1572"/>
      <c r="CV3" s="1572"/>
      <c r="CW3" s="1572"/>
      <c r="CX3" s="1572"/>
      <c r="CY3" s="1572"/>
      <c r="CZ3" s="1572"/>
      <c r="DA3" s="1572"/>
      <c r="DB3" s="1572"/>
      <c r="DC3" s="1572"/>
      <c r="DD3" s="1572"/>
      <c r="DE3" s="1572"/>
      <c r="DF3" s="1572"/>
      <c r="DG3" s="1572"/>
      <c r="DH3" s="1572"/>
      <c r="DI3" s="1572"/>
      <c r="DJ3" s="1572"/>
      <c r="DK3" s="1572"/>
      <c r="DL3" s="1572"/>
      <c r="DM3" s="1572"/>
      <c r="DN3" s="1572"/>
      <c r="DO3" s="1572"/>
      <c r="DP3" s="1572"/>
      <c r="DQ3" s="1572"/>
      <c r="DR3" s="1572"/>
      <c r="DS3" s="1572"/>
      <c r="DT3" s="1572"/>
      <c r="DU3" s="1572"/>
      <c r="DV3" s="1572"/>
      <c r="DW3" s="1572"/>
      <c r="DX3" s="1572"/>
      <c r="DY3" s="1572"/>
      <c r="DZ3" s="1572"/>
      <c r="EA3" s="1572"/>
      <c r="EB3" s="1572"/>
      <c r="EC3" s="1572"/>
      <c r="ED3" s="1572"/>
      <c r="EE3" s="1572"/>
      <c r="EF3" s="1572"/>
      <c r="EG3" s="1572"/>
      <c r="EH3" s="1572"/>
      <c r="EI3" s="1572"/>
      <c r="EJ3" s="1572"/>
      <c r="EK3" s="1572"/>
      <c r="EL3" s="1572"/>
      <c r="EM3" s="1572"/>
      <c r="EN3" s="1572"/>
      <c r="EO3" s="1572"/>
      <c r="EP3" s="1572"/>
      <c r="EQ3" s="1572"/>
      <c r="ER3" s="1573"/>
    </row>
    <row r="4" spans="1:152" ht="17.25" customHeight="1">
      <c r="A4" s="1565"/>
      <c r="B4" s="1566"/>
      <c r="C4" s="122" t="s">
        <v>58</v>
      </c>
      <c r="D4" s="1569"/>
      <c r="E4" s="1528">
        <v>30</v>
      </c>
      <c r="F4" s="1529"/>
      <c r="G4" s="1529"/>
      <c r="H4" s="1529"/>
      <c r="I4" s="1529"/>
      <c r="J4" s="1530"/>
      <c r="K4" s="1528">
        <v>60</v>
      </c>
      <c r="L4" s="1529"/>
      <c r="M4" s="1529"/>
      <c r="N4" s="1529"/>
      <c r="O4" s="1529"/>
      <c r="P4" s="1530"/>
      <c r="Q4" s="1528">
        <v>90</v>
      </c>
      <c r="R4" s="1529"/>
      <c r="S4" s="1529"/>
      <c r="T4" s="1529"/>
      <c r="U4" s="1529"/>
      <c r="V4" s="1530"/>
      <c r="W4" s="1528">
        <v>120</v>
      </c>
      <c r="X4" s="1529"/>
      <c r="Y4" s="1529"/>
      <c r="Z4" s="1529"/>
      <c r="AA4" s="1529"/>
      <c r="AB4" s="1530"/>
      <c r="AC4" s="1528">
        <v>150</v>
      </c>
      <c r="AD4" s="1529"/>
      <c r="AE4" s="1529"/>
      <c r="AF4" s="1529"/>
      <c r="AG4" s="1529"/>
      <c r="AH4" s="1530"/>
      <c r="AI4" s="1528">
        <v>180</v>
      </c>
      <c r="AJ4" s="1529"/>
      <c r="AK4" s="1529"/>
      <c r="AL4" s="1529"/>
      <c r="AM4" s="1529"/>
      <c r="AN4" s="1530"/>
      <c r="AO4" s="1528">
        <v>210</v>
      </c>
      <c r="AP4" s="1529"/>
      <c r="AQ4" s="1529"/>
      <c r="AR4" s="1529"/>
      <c r="AS4" s="1529"/>
      <c r="AT4" s="1530"/>
      <c r="AU4" s="1528">
        <v>240</v>
      </c>
      <c r="AV4" s="1529"/>
      <c r="AW4" s="1529"/>
      <c r="AX4" s="1529"/>
      <c r="AY4" s="1529"/>
      <c r="AZ4" s="1530"/>
      <c r="BA4" s="1528">
        <v>270</v>
      </c>
      <c r="BB4" s="1529"/>
      <c r="BC4" s="1529"/>
      <c r="BD4" s="1529"/>
      <c r="BE4" s="1529"/>
      <c r="BF4" s="1530"/>
      <c r="BG4" s="1528">
        <v>300</v>
      </c>
      <c r="BH4" s="1529"/>
      <c r="BI4" s="1529"/>
      <c r="BJ4" s="1529"/>
      <c r="BK4" s="1529"/>
      <c r="BL4" s="1530"/>
      <c r="BM4" s="1528">
        <v>330</v>
      </c>
      <c r="BN4" s="1529"/>
      <c r="BO4" s="1529"/>
      <c r="BP4" s="1529"/>
      <c r="BQ4" s="1529"/>
      <c r="BR4" s="1530"/>
      <c r="BS4" s="1528">
        <v>360</v>
      </c>
      <c r="BT4" s="1529"/>
      <c r="BU4" s="1529"/>
      <c r="BV4" s="1529"/>
      <c r="BW4" s="1529"/>
      <c r="BX4" s="1530"/>
      <c r="BY4" s="1528">
        <v>390</v>
      </c>
      <c r="BZ4" s="1529"/>
      <c r="CA4" s="1529"/>
      <c r="CB4" s="1529"/>
      <c r="CC4" s="1529"/>
      <c r="CD4" s="1530"/>
      <c r="CE4" s="1529">
        <v>420</v>
      </c>
      <c r="CF4" s="1529"/>
      <c r="CG4" s="1529"/>
      <c r="CH4" s="1529"/>
      <c r="CI4" s="1529"/>
      <c r="CJ4" s="1530"/>
      <c r="CK4" s="1528">
        <v>450</v>
      </c>
      <c r="CL4" s="1529"/>
      <c r="CM4" s="1529"/>
      <c r="CN4" s="1529"/>
      <c r="CO4" s="1529"/>
      <c r="CP4" s="1530"/>
      <c r="CQ4" s="1528">
        <v>480</v>
      </c>
      <c r="CR4" s="1529"/>
      <c r="CS4" s="1529"/>
      <c r="CT4" s="1529"/>
      <c r="CU4" s="1529"/>
      <c r="CV4" s="1530"/>
      <c r="CW4" s="1528">
        <v>510</v>
      </c>
      <c r="CX4" s="1529"/>
      <c r="CY4" s="1529"/>
      <c r="CZ4" s="1529"/>
      <c r="DA4" s="1529"/>
      <c r="DB4" s="1530"/>
      <c r="DC4" s="1528">
        <v>540</v>
      </c>
      <c r="DD4" s="1529"/>
      <c r="DE4" s="1529"/>
      <c r="DF4" s="1529"/>
      <c r="DG4" s="1529"/>
      <c r="DH4" s="1530"/>
      <c r="DI4" s="1529">
        <v>570</v>
      </c>
      <c r="DJ4" s="1529"/>
      <c r="DK4" s="1529"/>
      <c r="DL4" s="1529"/>
      <c r="DM4" s="1529"/>
      <c r="DN4" s="1530"/>
      <c r="DO4" s="1529">
        <v>600</v>
      </c>
      <c r="DP4" s="1529"/>
      <c r="DQ4" s="1529"/>
      <c r="DR4" s="1529"/>
      <c r="DS4" s="1529"/>
      <c r="DT4" s="1530"/>
      <c r="DU4" s="1528">
        <v>630</v>
      </c>
      <c r="DV4" s="1529"/>
      <c r="DW4" s="1529"/>
      <c r="DX4" s="1529"/>
      <c r="DY4" s="1529"/>
      <c r="DZ4" s="1530"/>
      <c r="EA4" s="1528">
        <v>660</v>
      </c>
      <c r="EB4" s="1529"/>
      <c r="EC4" s="1529"/>
      <c r="ED4" s="1529"/>
      <c r="EE4" s="1529"/>
      <c r="EF4" s="1530"/>
      <c r="EG4" s="1528">
        <v>690</v>
      </c>
      <c r="EH4" s="1529"/>
      <c r="EI4" s="1529"/>
      <c r="EJ4" s="1529"/>
      <c r="EK4" s="1529"/>
      <c r="EL4" s="1530"/>
      <c r="EM4" s="1528">
        <v>720</v>
      </c>
      <c r="EN4" s="1529"/>
      <c r="EO4" s="1529"/>
      <c r="EP4" s="1529"/>
      <c r="EQ4" s="1529"/>
      <c r="ER4" s="1574"/>
    </row>
    <row r="5" spans="1:152" ht="17.25" customHeight="1">
      <c r="A5" s="1565"/>
      <c r="B5" s="1567"/>
      <c r="C5" s="160"/>
      <c r="D5" s="1570"/>
      <c r="E5" s="1531"/>
      <c r="F5" s="1532"/>
      <c r="G5" s="1532"/>
      <c r="H5" s="1532"/>
      <c r="I5" s="1532"/>
      <c r="J5" s="1533"/>
      <c r="K5" s="1531"/>
      <c r="L5" s="1532"/>
      <c r="M5" s="1532"/>
      <c r="N5" s="1532"/>
      <c r="O5" s="1532"/>
      <c r="P5" s="1533"/>
      <c r="Q5" s="1531"/>
      <c r="R5" s="1532"/>
      <c r="S5" s="1532"/>
      <c r="T5" s="1532"/>
      <c r="U5" s="1532"/>
      <c r="V5" s="1533"/>
      <c r="W5" s="1531"/>
      <c r="X5" s="1532"/>
      <c r="Y5" s="1532"/>
      <c r="Z5" s="1532"/>
      <c r="AA5" s="1532"/>
      <c r="AB5" s="1533"/>
      <c r="AC5" s="1531"/>
      <c r="AD5" s="1532"/>
      <c r="AE5" s="1532"/>
      <c r="AF5" s="1532"/>
      <c r="AG5" s="1532"/>
      <c r="AH5" s="1533"/>
      <c r="AI5" s="1531"/>
      <c r="AJ5" s="1532"/>
      <c r="AK5" s="1532"/>
      <c r="AL5" s="1532"/>
      <c r="AM5" s="1532"/>
      <c r="AN5" s="1533"/>
      <c r="AO5" s="1531"/>
      <c r="AP5" s="1532"/>
      <c r="AQ5" s="1532"/>
      <c r="AR5" s="1532"/>
      <c r="AS5" s="1532"/>
      <c r="AT5" s="1533"/>
      <c r="AU5" s="1531"/>
      <c r="AV5" s="1532"/>
      <c r="AW5" s="1532"/>
      <c r="AX5" s="1532"/>
      <c r="AY5" s="1532"/>
      <c r="AZ5" s="1533"/>
      <c r="BA5" s="1531"/>
      <c r="BB5" s="1532"/>
      <c r="BC5" s="1532"/>
      <c r="BD5" s="1532"/>
      <c r="BE5" s="1532"/>
      <c r="BF5" s="1533"/>
      <c r="BG5" s="1531"/>
      <c r="BH5" s="1532"/>
      <c r="BI5" s="1532"/>
      <c r="BJ5" s="1532"/>
      <c r="BK5" s="1532"/>
      <c r="BL5" s="1533"/>
      <c r="BM5" s="1531"/>
      <c r="BN5" s="1532"/>
      <c r="BO5" s="1532"/>
      <c r="BP5" s="1532"/>
      <c r="BQ5" s="1532"/>
      <c r="BR5" s="1533"/>
      <c r="BS5" s="1531"/>
      <c r="BT5" s="1532"/>
      <c r="BU5" s="1532"/>
      <c r="BV5" s="1532"/>
      <c r="BW5" s="1532"/>
      <c r="BX5" s="1533"/>
      <c r="BY5" s="1531"/>
      <c r="BZ5" s="1532"/>
      <c r="CA5" s="1532"/>
      <c r="CB5" s="1532"/>
      <c r="CC5" s="1532"/>
      <c r="CD5" s="1533"/>
      <c r="CE5" s="1532"/>
      <c r="CF5" s="1532"/>
      <c r="CG5" s="1532"/>
      <c r="CH5" s="1532"/>
      <c r="CI5" s="1532"/>
      <c r="CJ5" s="1533"/>
      <c r="CK5" s="1531"/>
      <c r="CL5" s="1532"/>
      <c r="CM5" s="1532"/>
      <c r="CN5" s="1532"/>
      <c r="CO5" s="1532"/>
      <c r="CP5" s="1533"/>
      <c r="CQ5" s="1531"/>
      <c r="CR5" s="1532"/>
      <c r="CS5" s="1532"/>
      <c r="CT5" s="1532"/>
      <c r="CU5" s="1532"/>
      <c r="CV5" s="1533"/>
      <c r="CW5" s="1531"/>
      <c r="CX5" s="1532"/>
      <c r="CY5" s="1532"/>
      <c r="CZ5" s="1532"/>
      <c r="DA5" s="1532"/>
      <c r="DB5" s="1533"/>
      <c r="DC5" s="1531"/>
      <c r="DD5" s="1532"/>
      <c r="DE5" s="1532"/>
      <c r="DF5" s="1532"/>
      <c r="DG5" s="1532"/>
      <c r="DH5" s="1533"/>
      <c r="DI5" s="1532"/>
      <c r="DJ5" s="1532"/>
      <c r="DK5" s="1532"/>
      <c r="DL5" s="1532"/>
      <c r="DM5" s="1532"/>
      <c r="DN5" s="1533"/>
      <c r="DO5" s="1532"/>
      <c r="DP5" s="1532"/>
      <c r="DQ5" s="1532"/>
      <c r="DR5" s="1532"/>
      <c r="DS5" s="1532"/>
      <c r="DT5" s="1533"/>
      <c r="DU5" s="1531"/>
      <c r="DV5" s="1532"/>
      <c r="DW5" s="1532"/>
      <c r="DX5" s="1532"/>
      <c r="DY5" s="1532"/>
      <c r="DZ5" s="1533"/>
      <c r="EA5" s="1531"/>
      <c r="EB5" s="1532"/>
      <c r="EC5" s="1532"/>
      <c r="ED5" s="1532"/>
      <c r="EE5" s="1532"/>
      <c r="EF5" s="1533"/>
      <c r="EG5" s="1531"/>
      <c r="EH5" s="1532"/>
      <c r="EI5" s="1532"/>
      <c r="EJ5" s="1532"/>
      <c r="EK5" s="1532"/>
      <c r="EL5" s="1533"/>
      <c r="EM5" s="1531"/>
      <c r="EN5" s="1532"/>
      <c r="EO5" s="1532"/>
      <c r="EP5" s="1532"/>
      <c r="EQ5" s="1532"/>
      <c r="ER5" s="1575"/>
    </row>
    <row r="6" spans="1:152" ht="19.5" customHeight="1">
      <c r="A6" s="1565"/>
      <c r="B6" s="1502" t="s">
        <v>15</v>
      </c>
      <c r="C6" s="1506" t="str">
        <f>PLANILHA!D2</f>
        <v>MOBILIZAÇÃO/DESMOBILIZAÇÃO</v>
      </c>
      <c r="D6" s="114">
        <f>D8/$EM$81</f>
        <v>7.7473507141339758E-4</v>
      </c>
      <c r="E6" s="1494">
        <f>E8/$D$8</f>
        <v>6.2200948850130784E-2</v>
      </c>
      <c r="F6" s="1495" t="e">
        <f>F8/$C$8</f>
        <v>#DIV/0!</v>
      </c>
      <c r="G6" s="1495" t="e">
        <f>G8/$C$8</f>
        <v>#DIV/0!</v>
      </c>
      <c r="H6" s="1495" t="e">
        <f>H8/$C$8</f>
        <v>#DIV/0!</v>
      </c>
      <c r="I6" s="1495" t="e">
        <f>I8/$C$8</f>
        <v>#DIV/0!</v>
      </c>
      <c r="J6" s="1496" t="e">
        <f>J8/$C$8</f>
        <v>#DIV/0!</v>
      </c>
      <c r="K6" s="1494">
        <f>K8/$D$8</f>
        <v>3.4844579285705078E-2</v>
      </c>
      <c r="L6" s="1495" t="e">
        <f t="shared" ref="L6:P6" si="0">L8/$C$8</f>
        <v>#DIV/0!</v>
      </c>
      <c r="M6" s="1495" t="e">
        <f t="shared" si="0"/>
        <v>#DIV/0!</v>
      </c>
      <c r="N6" s="1495" t="e">
        <f t="shared" si="0"/>
        <v>#DIV/0!</v>
      </c>
      <c r="O6" s="1495" t="e">
        <f t="shared" si="0"/>
        <v>#DIV/0!</v>
      </c>
      <c r="P6" s="1496" t="e">
        <f t="shared" si="0"/>
        <v>#DIV/0!</v>
      </c>
      <c r="Q6" s="1494">
        <f>Q8/$D$8</f>
        <v>3.4844579285705078E-2</v>
      </c>
      <c r="R6" s="1495" t="e">
        <f t="shared" ref="R6:V6" si="1">R8/$C$8</f>
        <v>#DIV/0!</v>
      </c>
      <c r="S6" s="1495" t="e">
        <f t="shared" si="1"/>
        <v>#DIV/0!</v>
      </c>
      <c r="T6" s="1495" t="e">
        <f t="shared" si="1"/>
        <v>#DIV/0!</v>
      </c>
      <c r="U6" s="1495" t="e">
        <f t="shared" si="1"/>
        <v>#DIV/0!</v>
      </c>
      <c r="V6" s="1496" t="e">
        <f t="shared" si="1"/>
        <v>#DIV/0!</v>
      </c>
      <c r="W6" s="1494">
        <f>W8/$D$8</f>
        <v>3.4844579285705078E-2</v>
      </c>
      <c r="X6" s="1495" t="e">
        <f t="shared" ref="X6:AB6" si="2">X8/$C$8</f>
        <v>#DIV/0!</v>
      </c>
      <c r="Y6" s="1495" t="e">
        <f t="shared" si="2"/>
        <v>#DIV/0!</v>
      </c>
      <c r="Z6" s="1495" t="e">
        <f t="shared" si="2"/>
        <v>#DIV/0!</v>
      </c>
      <c r="AA6" s="1495" t="e">
        <f t="shared" si="2"/>
        <v>#DIV/0!</v>
      </c>
      <c r="AB6" s="1496" t="e">
        <f t="shared" si="2"/>
        <v>#DIV/0!</v>
      </c>
      <c r="AC6" s="1494">
        <f>AC8/$D$8</f>
        <v>3.4844579285705078E-2</v>
      </c>
      <c r="AD6" s="1495" t="e">
        <f t="shared" ref="AD6:AH6" si="3">AD8/$C$8</f>
        <v>#DIV/0!</v>
      </c>
      <c r="AE6" s="1495" t="e">
        <f t="shared" si="3"/>
        <v>#DIV/0!</v>
      </c>
      <c r="AF6" s="1495" t="e">
        <f t="shared" si="3"/>
        <v>#DIV/0!</v>
      </c>
      <c r="AG6" s="1495" t="e">
        <f t="shared" si="3"/>
        <v>#DIV/0!</v>
      </c>
      <c r="AH6" s="1496" t="e">
        <f t="shared" si="3"/>
        <v>#DIV/0!</v>
      </c>
      <c r="AI6" s="1494">
        <f>AI8/$D$8</f>
        <v>3.4844579285705078E-2</v>
      </c>
      <c r="AJ6" s="1495" t="e">
        <f t="shared" ref="AJ6:AN6" si="4">AJ8/$C$8</f>
        <v>#DIV/0!</v>
      </c>
      <c r="AK6" s="1495" t="e">
        <f t="shared" si="4"/>
        <v>#DIV/0!</v>
      </c>
      <c r="AL6" s="1495" t="e">
        <f t="shared" si="4"/>
        <v>#DIV/0!</v>
      </c>
      <c r="AM6" s="1495" t="e">
        <f t="shared" si="4"/>
        <v>#DIV/0!</v>
      </c>
      <c r="AN6" s="1496" t="e">
        <f t="shared" si="4"/>
        <v>#DIV/0!</v>
      </c>
      <c r="AO6" s="1494">
        <f>AO8/$D$8</f>
        <v>4.0823075013068026E-2</v>
      </c>
      <c r="AP6" s="1495" t="e">
        <f t="shared" ref="AP6:AT6" si="5">AP8/$C$8</f>
        <v>#DIV/0!</v>
      </c>
      <c r="AQ6" s="1495" t="e">
        <f t="shared" si="5"/>
        <v>#DIV/0!</v>
      </c>
      <c r="AR6" s="1495" t="e">
        <f t="shared" si="5"/>
        <v>#DIV/0!</v>
      </c>
      <c r="AS6" s="1495" t="e">
        <f t="shared" si="5"/>
        <v>#DIV/0!</v>
      </c>
      <c r="AT6" s="1496" t="e">
        <f t="shared" si="5"/>
        <v>#DIV/0!</v>
      </c>
      <c r="AU6" s="1494">
        <f t="shared" ref="AU6" si="6">AU8/$D$8</f>
        <v>4.0823075013068026E-2</v>
      </c>
      <c r="AV6" s="1495" t="e">
        <f t="shared" ref="AV6:AZ6" si="7">AV8/$C$8</f>
        <v>#DIV/0!</v>
      </c>
      <c r="AW6" s="1495" t="e">
        <f t="shared" si="7"/>
        <v>#DIV/0!</v>
      </c>
      <c r="AX6" s="1495" t="e">
        <f t="shared" si="7"/>
        <v>#DIV/0!</v>
      </c>
      <c r="AY6" s="1495" t="e">
        <f t="shared" si="7"/>
        <v>#DIV/0!</v>
      </c>
      <c r="AZ6" s="1496" t="e">
        <f t="shared" si="7"/>
        <v>#DIV/0!</v>
      </c>
      <c r="BA6" s="1494">
        <f t="shared" ref="BA6" si="8">BA8/$D$8</f>
        <v>4.0823075013068026E-2</v>
      </c>
      <c r="BB6" s="1495" t="e">
        <f t="shared" ref="BB6:BF6" si="9">BB8/$C$8</f>
        <v>#DIV/0!</v>
      </c>
      <c r="BC6" s="1495" t="e">
        <f t="shared" si="9"/>
        <v>#DIV/0!</v>
      </c>
      <c r="BD6" s="1495" t="e">
        <f t="shared" si="9"/>
        <v>#DIV/0!</v>
      </c>
      <c r="BE6" s="1495" t="e">
        <f t="shared" si="9"/>
        <v>#DIV/0!</v>
      </c>
      <c r="BF6" s="1496" t="e">
        <f t="shared" si="9"/>
        <v>#DIV/0!</v>
      </c>
      <c r="BG6" s="1494">
        <f t="shared" ref="BG6" si="10">BG8/$D$8</f>
        <v>4.0823075013068026E-2</v>
      </c>
      <c r="BH6" s="1495" t="e">
        <f t="shared" ref="BH6:BL6" si="11">BH8/$C$8</f>
        <v>#DIV/0!</v>
      </c>
      <c r="BI6" s="1495" t="e">
        <f t="shared" si="11"/>
        <v>#DIV/0!</v>
      </c>
      <c r="BJ6" s="1495" t="e">
        <f t="shared" si="11"/>
        <v>#DIV/0!</v>
      </c>
      <c r="BK6" s="1495" t="e">
        <f t="shared" si="11"/>
        <v>#DIV/0!</v>
      </c>
      <c r="BL6" s="1496" t="e">
        <f t="shared" si="11"/>
        <v>#DIV/0!</v>
      </c>
      <c r="BM6" s="1494">
        <f t="shared" ref="BM6" si="12">BM8/$D$8</f>
        <v>4.0823075013068026E-2</v>
      </c>
      <c r="BN6" s="1495" t="e">
        <f t="shared" ref="BN6:BR6" si="13">BN8/$C$8</f>
        <v>#DIV/0!</v>
      </c>
      <c r="BO6" s="1495" t="e">
        <f t="shared" si="13"/>
        <v>#DIV/0!</v>
      </c>
      <c r="BP6" s="1495" t="e">
        <f t="shared" si="13"/>
        <v>#DIV/0!</v>
      </c>
      <c r="BQ6" s="1495" t="e">
        <f t="shared" si="13"/>
        <v>#DIV/0!</v>
      </c>
      <c r="BR6" s="1496" t="e">
        <f t="shared" si="13"/>
        <v>#DIV/0!</v>
      </c>
      <c r="BS6" s="1494">
        <f t="shared" ref="BS6" si="14">BS8/$D$8</f>
        <v>4.0823075013068026E-2</v>
      </c>
      <c r="BT6" s="1495" t="e">
        <f t="shared" ref="BT6:BX6" si="15">BT8/$C$8</f>
        <v>#DIV/0!</v>
      </c>
      <c r="BU6" s="1495" t="e">
        <f t="shared" si="15"/>
        <v>#DIV/0!</v>
      </c>
      <c r="BV6" s="1495" t="e">
        <f t="shared" si="15"/>
        <v>#DIV/0!</v>
      </c>
      <c r="BW6" s="1495" t="e">
        <f t="shared" si="15"/>
        <v>#DIV/0!</v>
      </c>
      <c r="BX6" s="1496" t="e">
        <f t="shared" si="15"/>
        <v>#DIV/0!</v>
      </c>
      <c r="BY6" s="1494">
        <f t="shared" ref="BY6" si="16">BY8/$D$8</f>
        <v>4.0823075013068026E-2</v>
      </c>
      <c r="BZ6" s="1495" t="e">
        <f t="shared" ref="BZ6:CD6" si="17">BZ8/$C$8</f>
        <v>#DIV/0!</v>
      </c>
      <c r="CA6" s="1495" t="e">
        <f t="shared" si="17"/>
        <v>#DIV/0!</v>
      </c>
      <c r="CB6" s="1495" t="e">
        <f t="shared" si="17"/>
        <v>#DIV/0!</v>
      </c>
      <c r="CC6" s="1495" t="e">
        <f t="shared" si="17"/>
        <v>#DIV/0!</v>
      </c>
      <c r="CD6" s="1496" t="e">
        <f t="shared" si="17"/>
        <v>#DIV/0!</v>
      </c>
      <c r="CE6" s="1494">
        <f t="shared" ref="CE6" si="18">CE8/$D$8</f>
        <v>4.4935979330388294E-2</v>
      </c>
      <c r="CF6" s="1495" t="e">
        <f t="shared" ref="CF6:CJ6" si="19">CF8/$C$8</f>
        <v>#DIV/0!</v>
      </c>
      <c r="CG6" s="1495" t="e">
        <f t="shared" si="19"/>
        <v>#DIV/0!</v>
      </c>
      <c r="CH6" s="1495" t="e">
        <f t="shared" si="19"/>
        <v>#DIV/0!</v>
      </c>
      <c r="CI6" s="1495" t="e">
        <f t="shared" si="19"/>
        <v>#DIV/0!</v>
      </c>
      <c r="CJ6" s="1496" t="e">
        <f t="shared" si="19"/>
        <v>#DIV/0!</v>
      </c>
      <c r="CK6" s="1494">
        <f t="shared" ref="CK6" si="20">CK8/$D$8</f>
        <v>4.4935979330388294E-2</v>
      </c>
      <c r="CL6" s="1495" t="e">
        <f t="shared" ref="CL6:CP6" si="21">CL8/$C$8</f>
        <v>#DIV/0!</v>
      </c>
      <c r="CM6" s="1495" t="e">
        <f t="shared" si="21"/>
        <v>#DIV/0!</v>
      </c>
      <c r="CN6" s="1495" t="e">
        <f t="shared" si="21"/>
        <v>#DIV/0!</v>
      </c>
      <c r="CO6" s="1495" t="e">
        <f t="shared" si="21"/>
        <v>#DIV/0!</v>
      </c>
      <c r="CP6" s="1496" t="e">
        <f t="shared" si="21"/>
        <v>#DIV/0!</v>
      </c>
      <c r="CQ6" s="1494">
        <f t="shared" ref="CQ6" si="22">CQ8/$D$8</f>
        <v>4.8827470140604026E-2</v>
      </c>
      <c r="CR6" s="1495" t="e">
        <f t="shared" ref="CR6:CV6" si="23">CR8/$C$8</f>
        <v>#DIV/0!</v>
      </c>
      <c r="CS6" s="1495" t="e">
        <f t="shared" si="23"/>
        <v>#DIV/0!</v>
      </c>
      <c r="CT6" s="1495" t="e">
        <f t="shared" si="23"/>
        <v>#DIV/0!</v>
      </c>
      <c r="CU6" s="1495" t="e">
        <f t="shared" si="23"/>
        <v>#DIV/0!</v>
      </c>
      <c r="CV6" s="1496" t="e">
        <f t="shared" si="23"/>
        <v>#DIV/0!</v>
      </c>
      <c r="CW6" s="1494">
        <f t="shared" ref="CW6" si="24">CW8/$D$8</f>
        <v>4.8827470140604026E-2</v>
      </c>
      <c r="CX6" s="1495" t="e">
        <f t="shared" ref="CX6:DB6" si="25">CX8/$C$8</f>
        <v>#DIV/0!</v>
      </c>
      <c r="CY6" s="1495" t="e">
        <f t="shared" si="25"/>
        <v>#DIV/0!</v>
      </c>
      <c r="CZ6" s="1495" t="e">
        <f t="shared" si="25"/>
        <v>#DIV/0!</v>
      </c>
      <c r="DA6" s="1495" t="e">
        <f t="shared" si="25"/>
        <v>#DIV/0!</v>
      </c>
      <c r="DB6" s="1496" t="e">
        <f t="shared" si="25"/>
        <v>#DIV/0!</v>
      </c>
      <c r="DC6" s="1494">
        <f t="shared" ref="DC6" si="26">DC8/$D$8</f>
        <v>5.0484771251375224E-2</v>
      </c>
      <c r="DD6" s="1495" t="e">
        <f t="shared" ref="DD6:DH6" si="27">DD8/$C$8</f>
        <v>#DIV/0!</v>
      </c>
      <c r="DE6" s="1495" t="e">
        <f t="shared" si="27"/>
        <v>#DIV/0!</v>
      </c>
      <c r="DF6" s="1495" t="e">
        <f t="shared" si="27"/>
        <v>#DIV/0!</v>
      </c>
      <c r="DG6" s="1495" t="e">
        <f t="shared" si="27"/>
        <v>#DIV/0!</v>
      </c>
      <c r="DH6" s="1496" t="e">
        <f t="shared" si="27"/>
        <v>#DIV/0!</v>
      </c>
      <c r="DI6" s="1494">
        <f t="shared" ref="DI6" si="28">DI8/$D$8</f>
        <v>4.468260459342499E-2</v>
      </c>
      <c r="DJ6" s="1495" t="e">
        <f t="shared" ref="DJ6:DN6" si="29">DJ8/$C$8</f>
        <v>#DIV/0!</v>
      </c>
      <c r="DK6" s="1495" t="e">
        <f t="shared" si="29"/>
        <v>#DIV/0!</v>
      </c>
      <c r="DL6" s="1495" t="e">
        <f t="shared" si="29"/>
        <v>#DIV/0!</v>
      </c>
      <c r="DM6" s="1495" t="e">
        <f t="shared" si="29"/>
        <v>#DIV/0!</v>
      </c>
      <c r="DN6" s="1496" t="e">
        <f t="shared" si="29"/>
        <v>#DIV/0!</v>
      </c>
      <c r="DO6" s="1494">
        <f t="shared" ref="DO6" si="30">DO8/$D$8</f>
        <v>4.468260459342499E-2</v>
      </c>
      <c r="DP6" s="1495" t="e">
        <f t="shared" ref="DP6:DT6" si="31">DP8/$C$8</f>
        <v>#DIV/0!</v>
      </c>
      <c r="DQ6" s="1495" t="e">
        <f t="shared" si="31"/>
        <v>#DIV/0!</v>
      </c>
      <c r="DR6" s="1495" t="e">
        <f t="shared" si="31"/>
        <v>#DIV/0!</v>
      </c>
      <c r="DS6" s="1495" t="e">
        <f t="shared" si="31"/>
        <v>#DIV/0!</v>
      </c>
      <c r="DT6" s="1496" t="e">
        <f t="shared" si="31"/>
        <v>#DIV/0!</v>
      </c>
      <c r="DU6" s="1494">
        <f t="shared" ref="DU6" si="32">DU8/$D$8</f>
        <v>4.468260459342499E-2</v>
      </c>
      <c r="DV6" s="1495" t="e">
        <f t="shared" ref="DV6:DZ6" si="33">DV8/$C$8</f>
        <v>#DIV/0!</v>
      </c>
      <c r="DW6" s="1495" t="e">
        <f t="shared" si="33"/>
        <v>#DIV/0!</v>
      </c>
      <c r="DX6" s="1495" t="e">
        <f t="shared" si="33"/>
        <v>#DIV/0!</v>
      </c>
      <c r="DY6" s="1495" t="e">
        <f t="shared" si="33"/>
        <v>#DIV/0!</v>
      </c>
      <c r="DZ6" s="1496" t="e">
        <f t="shared" si="33"/>
        <v>#DIV/0!</v>
      </c>
      <c r="EA6" s="1494">
        <f t="shared" ref="EA6" si="34">EA8/$D$8</f>
        <v>2.9604351018038953E-2</v>
      </c>
      <c r="EB6" s="1495" t="e">
        <f t="shared" ref="EB6:EF6" si="35">EB8/$C$8</f>
        <v>#DIV/0!</v>
      </c>
      <c r="EC6" s="1495" t="e">
        <f t="shared" si="35"/>
        <v>#DIV/0!</v>
      </c>
      <c r="ED6" s="1495" t="e">
        <f t="shared" si="35"/>
        <v>#DIV/0!</v>
      </c>
      <c r="EE6" s="1495" t="e">
        <f t="shared" si="35"/>
        <v>#DIV/0!</v>
      </c>
      <c r="EF6" s="1496" t="e">
        <f t="shared" si="35"/>
        <v>#DIV/0!</v>
      </c>
      <c r="EG6" s="1494">
        <f t="shared" ref="EG6" si="36">EG8/$D$8</f>
        <v>2.9604351018038953E-2</v>
      </c>
      <c r="EH6" s="1495" t="e">
        <f t="shared" ref="EH6:EL6" si="37">EH8/$C$8</f>
        <v>#DIV/0!</v>
      </c>
      <c r="EI6" s="1495" t="e">
        <f t="shared" si="37"/>
        <v>#DIV/0!</v>
      </c>
      <c r="EJ6" s="1495" t="e">
        <f t="shared" si="37"/>
        <v>#DIV/0!</v>
      </c>
      <c r="EK6" s="1495" t="e">
        <f t="shared" si="37"/>
        <v>#DIV/0!</v>
      </c>
      <c r="EL6" s="1496" t="e">
        <f t="shared" si="37"/>
        <v>#DIV/0!</v>
      </c>
      <c r="EM6" s="1494">
        <f>EM8/$D$8</f>
        <v>4.6546443620154733E-2</v>
      </c>
      <c r="EN6" s="1495" t="e">
        <f>EN8/$C$8</f>
        <v>#DIV/0!</v>
      </c>
      <c r="EO6" s="1495" t="e">
        <f>EO8/$C$8</f>
        <v>#DIV/0!</v>
      </c>
      <c r="EP6" s="1495" t="e">
        <f>EP8/$C$8</f>
        <v>#DIV/0!</v>
      </c>
      <c r="EQ6" s="1495" t="e">
        <f>EQ8/$C$8</f>
        <v>#DIV/0!</v>
      </c>
      <c r="ER6" s="1496" t="e">
        <f>ER8/$C$8</f>
        <v>#DIV/0!</v>
      </c>
      <c r="ES6" s="34"/>
      <c r="ET6" s="34"/>
      <c r="EU6"/>
    </row>
    <row r="7" spans="1:152" ht="12.75" customHeight="1">
      <c r="A7" s="1565"/>
      <c r="B7" s="1503"/>
      <c r="C7" s="1506"/>
      <c r="D7" s="35"/>
      <c r="E7" s="36"/>
      <c r="F7" s="37"/>
      <c r="G7" s="37"/>
      <c r="H7" s="37"/>
      <c r="I7" s="37"/>
      <c r="J7" s="38"/>
      <c r="K7" s="36"/>
      <c r="L7" s="37"/>
      <c r="M7" s="37"/>
      <c r="N7" s="37"/>
      <c r="O7" s="37"/>
      <c r="P7" s="38"/>
      <c r="Q7" s="36"/>
      <c r="R7" s="37"/>
      <c r="S7" s="37"/>
      <c r="T7" s="37"/>
      <c r="U7" s="37"/>
      <c r="V7" s="38"/>
      <c r="W7" s="36"/>
      <c r="X7" s="37"/>
      <c r="Y7" s="37"/>
      <c r="Z7" s="37"/>
      <c r="AA7" s="37"/>
      <c r="AB7" s="38"/>
      <c r="AC7" s="36"/>
      <c r="AD7" s="37"/>
      <c r="AE7" s="37"/>
      <c r="AF7" s="37"/>
      <c r="AG7" s="37"/>
      <c r="AH7" s="38"/>
      <c r="AI7" s="36"/>
      <c r="AJ7" s="37"/>
      <c r="AK7" s="37"/>
      <c r="AL7" s="37"/>
      <c r="AM7" s="37"/>
      <c r="AN7" s="38"/>
      <c r="AO7" s="36"/>
      <c r="AP7" s="37"/>
      <c r="AQ7" s="37"/>
      <c r="AR7" s="37"/>
      <c r="AS7" s="37"/>
      <c r="AT7" s="38"/>
      <c r="AU7" s="36"/>
      <c r="AV7" s="37"/>
      <c r="AW7" s="37"/>
      <c r="AX7" s="37"/>
      <c r="AY7" s="37"/>
      <c r="AZ7" s="38"/>
      <c r="BA7" s="36"/>
      <c r="BB7" s="37"/>
      <c r="BC7" s="37"/>
      <c r="BD7" s="37"/>
      <c r="BE7" s="37"/>
      <c r="BF7" s="38"/>
      <c r="BG7" s="36"/>
      <c r="BH7" s="37"/>
      <c r="BI7" s="37"/>
      <c r="BJ7" s="37"/>
      <c r="BK7" s="37"/>
      <c r="BL7" s="38"/>
      <c r="BM7" s="36"/>
      <c r="BN7" s="37"/>
      <c r="BO7" s="37"/>
      <c r="BP7" s="37"/>
      <c r="BQ7" s="37"/>
      <c r="BR7" s="38"/>
      <c r="BS7" s="36"/>
      <c r="BT7" s="37"/>
      <c r="BU7" s="37"/>
      <c r="BV7" s="37"/>
      <c r="BW7" s="37"/>
      <c r="BX7" s="38"/>
      <c r="BY7" s="36"/>
      <c r="BZ7" s="37"/>
      <c r="CA7" s="37"/>
      <c r="CB7" s="37"/>
      <c r="CC7" s="37"/>
      <c r="CD7" s="38"/>
      <c r="CE7" s="36"/>
      <c r="CF7" s="37"/>
      <c r="CG7" s="37"/>
      <c r="CH7" s="37"/>
      <c r="CI7" s="37"/>
      <c r="CJ7" s="38"/>
      <c r="CK7" s="36"/>
      <c r="CL7" s="37"/>
      <c r="CM7" s="37"/>
      <c r="CN7" s="37"/>
      <c r="CO7" s="37"/>
      <c r="CP7" s="38"/>
      <c r="CQ7" s="36"/>
      <c r="CR7" s="37"/>
      <c r="CS7" s="37"/>
      <c r="CT7" s="37"/>
      <c r="CU7" s="37"/>
      <c r="CV7" s="38"/>
      <c r="CW7" s="36"/>
      <c r="CX7" s="37"/>
      <c r="CY7" s="37"/>
      <c r="CZ7" s="37"/>
      <c r="DA7" s="37"/>
      <c r="DB7" s="38"/>
      <c r="DC7" s="36"/>
      <c r="DD7" s="37"/>
      <c r="DE7" s="37"/>
      <c r="DF7" s="37"/>
      <c r="DG7" s="37"/>
      <c r="DH7" s="38"/>
      <c r="DI7" s="36"/>
      <c r="DJ7" s="37"/>
      <c r="DK7" s="37"/>
      <c r="DL7" s="37"/>
      <c r="DM7" s="37"/>
      <c r="DN7" s="38"/>
      <c r="DO7" s="36"/>
      <c r="DP7" s="37"/>
      <c r="DQ7" s="37"/>
      <c r="DR7" s="37"/>
      <c r="DS7" s="37"/>
      <c r="DT7" s="38"/>
      <c r="DU7" s="36"/>
      <c r="DV7" s="37"/>
      <c r="DW7" s="37"/>
      <c r="DX7" s="37"/>
      <c r="DY7" s="37"/>
      <c r="DZ7" s="38"/>
      <c r="EA7" s="36"/>
      <c r="EB7" s="37"/>
      <c r="EC7" s="37"/>
      <c r="ED7" s="37"/>
      <c r="EE7" s="37"/>
      <c r="EF7" s="38"/>
      <c r="EG7" s="36"/>
      <c r="EH7" s="37"/>
      <c r="EI7" s="37"/>
      <c r="EJ7" s="37"/>
      <c r="EK7" s="37"/>
      <c r="EL7" s="38"/>
      <c r="EM7" s="36"/>
      <c r="EN7" s="37"/>
      <c r="EO7" s="37"/>
      <c r="EP7" s="37"/>
      <c r="EQ7" s="37"/>
      <c r="ER7" s="38"/>
      <c r="ES7" s="42"/>
      <c r="ET7" s="34"/>
      <c r="EU7"/>
    </row>
    <row r="8" spans="1:152" ht="19.5" customHeight="1">
      <c r="A8" s="1565"/>
      <c r="B8" s="1504"/>
      <c r="C8" s="1507"/>
      <c r="D8" s="43">
        <f>PLANILHA!I4</f>
        <v>193210.11</v>
      </c>
      <c r="E8" s="1508">
        <f>(E11+E14+E17+E20+E26+E29+E32+E35+E38+E41+E44+E47+E50+E53+E56+E59+E62+E74+E77)*$D$83</f>
        <v>12017.852169438142</v>
      </c>
      <c r="F8" s="1509">
        <f>(F11+F14+F17+F20+F26+F29+F32)*$C$38</f>
        <v>0</v>
      </c>
      <c r="G8" s="1509">
        <f>(G11+G14+G17+G20+G26+G29+G32)*$C$38</f>
        <v>0</v>
      </c>
      <c r="H8" s="1509">
        <f>(H11+H14+H17+H20+H26+H29+H32)*$C$38</f>
        <v>0</v>
      </c>
      <c r="I8" s="1509">
        <f>(I11+I14+I17+I20+I26+I29+I32)*$C$38</f>
        <v>0</v>
      </c>
      <c r="J8" s="1510">
        <f>(J11+J14+J17+J20+J26+J29+J32)*$C$38</f>
        <v>0</v>
      </c>
      <c r="K8" s="1508">
        <f>(K11+K14+K17+K20+K26+K29+K32+K35+K38+K41+K44+K47+K50+K53+K56+K59+K62+K74+K77)*$D$83</f>
        <v>6732.3249966947988</v>
      </c>
      <c r="L8" s="1509">
        <f>(L11+L14+L17+L20+L26+L29+L32)*$C$38</f>
        <v>0</v>
      </c>
      <c r="M8" s="1509">
        <f>(M11+M14+M17+M20+M26+M29+M32)*$C$38</f>
        <v>0</v>
      </c>
      <c r="N8" s="1509">
        <f>(N11+N14+N17+N20+N26+N29+N32)*$C$38</f>
        <v>0</v>
      </c>
      <c r="O8" s="1509">
        <f>(O11+O14+O17+O20+O26+O29+O32)*$C$38</f>
        <v>0</v>
      </c>
      <c r="P8" s="1510">
        <f>(P11+P14+P17+P20+P26+P29+P32)*$C$38</f>
        <v>0</v>
      </c>
      <c r="Q8" s="1508">
        <f>(Q11+Q14+Q17+Q20+Q26+Q29+Q32+Q35+Q38+Q41+Q44+Q47+Q50+Q53+Q56+Q59+Q62+Q74+Q77)*$D$83</f>
        <v>6732.3249966947988</v>
      </c>
      <c r="R8" s="1509">
        <f t="shared" ref="R8:V8" si="38">(R11+R14+R17+R20+R26+R29+R32)*$C$38</f>
        <v>0</v>
      </c>
      <c r="S8" s="1509">
        <f t="shared" si="38"/>
        <v>0</v>
      </c>
      <c r="T8" s="1509">
        <f t="shared" si="38"/>
        <v>0</v>
      </c>
      <c r="U8" s="1509">
        <f t="shared" si="38"/>
        <v>0</v>
      </c>
      <c r="V8" s="1510">
        <f t="shared" si="38"/>
        <v>0</v>
      </c>
      <c r="W8" s="1508">
        <f>(W11+W14+W17+W20+W26+W29+W32+W35+W38+W41+W44+W47+W50+W53+W56+W59+W62+W74+W77)*$D$83</f>
        <v>6732.3249966947988</v>
      </c>
      <c r="X8" s="1509">
        <f t="shared" ref="X8:AB8" si="39">(X11+X14+X17+X20+X26+X29+X32)*$C$38</f>
        <v>0</v>
      </c>
      <c r="Y8" s="1509">
        <f t="shared" si="39"/>
        <v>0</v>
      </c>
      <c r="Z8" s="1509">
        <f t="shared" si="39"/>
        <v>0</v>
      </c>
      <c r="AA8" s="1509">
        <f t="shared" si="39"/>
        <v>0</v>
      </c>
      <c r="AB8" s="1510">
        <f t="shared" si="39"/>
        <v>0</v>
      </c>
      <c r="AC8" s="1508">
        <f>(AC11+AC14+AC17+AC20+AC26+AC29+AC32+AC35+AC38+AC41+AC44+AC47+AC50+AC53+AC56+AC59+AC62+AC74+AC77)*$D$83</f>
        <v>6732.3249966947988</v>
      </c>
      <c r="AD8" s="1509">
        <f t="shared" ref="AD8:AH8" si="40">(AD11+AD14+AD17+AD20+AD26+AD29+AD32)*$C$38</f>
        <v>0</v>
      </c>
      <c r="AE8" s="1509">
        <f t="shared" si="40"/>
        <v>0</v>
      </c>
      <c r="AF8" s="1509">
        <f t="shared" si="40"/>
        <v>0</v>
      </c>
      <c r="AG8" s="1509">
        <f t="shared" si="40"/>
        <v>0</v>
      </c>
      <c r="AH8" s="1510">
        <f t="shared" si="40"/>
        <v>0</v>
      </c>
      <c r="AI8" s="1508">
        <f>(AI11+AI14+AI17+AI20+AI26+AI29+AI32+AI35+AI38+AI41+AI44+AI47+AI50+AI53+AI56+AI59+AI62+AI74+AI77)*$D$83</f>
        <v>6732.3249966947988</v>
      </c>
      <c r="AJ8" s="1509">
        <f t="shared" ref="AJ8:AN8" si="41">(AJ11+AJ14+AJ17+AJ20+AJ26+AJ29+AJ32)*$C$38</f>
        <v>0</v>
      </c>
      <c r="AK8" s="1509">
        <f t="shared" si="41"/>
        <v>0</v>
      </c>
      <c r="AL8" s="1509">
        <f t="shared" si="41"/>
        <v>0</v>
      </c>
      <c r="AM8" s="1509">
        <f t="shared" si="41"/>
        <v>0</v>
      </c>
      <c r="AN8" s="1510">
        <f t="shared" si="41"/>
        <v>0</v>
      </c>
      <c r="AO8" s="1508">
        <f>(AO11+AO14+AO17+AO20+AO26+AO29+AO32+AO35+AO38+AO41+AO44+AO47+AO50+AO53+AO56+AO59+AO62+AO74+AO77)*$D$83</f>
        <v>7887.4308138131246</v>
      </c>
      <c r="AP8" s="1509">
        <f t="shared" ref="AP8:AT8" si="42">(AP11+AP14+AP17+AP20+AP26+AP29+AP32)*$C$38</f>
        <v>0</v>
      </c>
      <c r="AQ8" s="1509">
        <f t="shared" si="42"/>
        <v>0</v>
      </c>
      <c r="AR8" s="1509">
        <f t="shared" si="42"/>
        <v>0</v>
      </c>
      <c r="AS8" s="1509">
        <f t="shared" si="42"/>
        <v>0</v>
      </c>
      <c r="AT8" s="1510">
        <f t="shared" si="42"/>
        <v>0</v>
      </c>
      <c r="AU8" s="1508">
        <f>(AU11+AU14+AU17+AU20+AU26+AU29+AU32+AU35+AU38+AU41+AU44+AU47+AU50+AU53+AU56+AU59+AU62+AU74+AU77)*$D$83</f>
        <v>7887.4308138131246</v>
      </c>
      <c r="AV8" s="1509">
        <f t="shared" ref="AV8:AZ8" si="43">(AV11+AV14+AV17+AV20+AV26+AV29+AV32)*$C$38</f>
        <v>0</v>
      </c>
      <c r="AW8" s="1509">
        <f t="shared" si="43"/>
        <v>0</v>
      </c>
      <c r="AX8" s="1509">
        <f t="shared" si="43"/>
        <v>0</v>
      </c>
      <c r="AY8" s="1509">
        <f t="shared" si="43"/>
        <v>0</v>
      </c>
      <c r="AZ8" s="1510">
        <f t="shared" si="43"/>
        <v>0</v>
      </c>
      <c r="BA8" s="1508">
        <f>(BA11+BA14+BA17+BA20+BA26+BA29+BA32+BA35+BA38+BA41+BA44+BA47+BA50+BA53+BA56+BA59+BA62+BA74+BA77)*$D$83</f>
        <v>7887.4308138131246</v>
      </c>
      <c r="BB8" s="1509">
        <f t="shared" ref="BB8:BF8" si="44">(BB11+BB14+BB17+BB20+BB26+BB29+BB32)*$C$38</f>
        <v>0</v>
      </c>
      <c r="BC8" s="1509">
        <f t="shared" si="44"/>
        <v>0</v>
      </c>
      <c r="BD8" s="1509">
        <f t="shared" si="44"/>
        <v>0</v>
      </c>
      <c r="BE8" s="1509">
        <f t="shared" si="44"/>
        <v>0</v>
      </c>
      <c r="BF8" s="1510">
        <f t="shared" si="44"/>
        <v>0</v>
      </c>
      <c r="BG8" s="1508">
        <f>(BG11+BG14+BG17+BG20+BG26+BG29+BG32+BG35+BG38+BG41+BG44+BG47+BG50+BG53+BG56+BG59+BG62+BG74+BG77)*$D$83</f>
        <v>7887.4308138131246</v>
      </c>
      <c r="BH8" s="1509">
        <f t="shared" ref="BH8:BL8" si="45">(BH11+BH14+BH17+BH20+BH26+BH29+BH32)*$C$38</f>
        <v>0</v>
      </c>
      <c r="BI8" s="1509">
        <f t="shared" si="45"/>
        <v>0</v>
      </c>
      <c r="BJ8" s="1509">
        <f t="shared" si="45"/>
        <v>0</v>
      </c>
      <c r="BK8" s="1509">
        <f t="shared" si="45"/>
        <v>0</v>
      </c>
      <c r="BL8" s="1510">
        <f t="shared" si="45"/>
        <v>0</v>
      </c>
      <c r="BM8" s="1508">
        <f>(BM11+BM14+BM17+BM20+BM26+BM29+BM32+BM35+BM38+BM41+BM44+BM47+BM50+BM53+BM56+BM59+BM62+BM74+BM77)*$D$83</f>
        <v>7887.4308138131246</v>
      </c>
      <c r="BN8" s="1509">
        <f t="shared" ref="BN8:BR8" si="46">(BN11+BN14+BN17+BN20+BN26+BN29+BN32)*$C$38</f>
        <v>0</v>
      </c>
      <c r="BO8" s="1509">
        <f t="shared" si="46"/>
        <v>0</v>
      </c>
      <c r="BP8" s="1509">
        <f t="shared" si="46"/>
        <v>0</v>
      </c>
      <c r="BQ8" s="1509">
        <f t="shared" si="46"/>
        <v>0</v>
      </c>
      <c r="BR8" s="1510">
        <f t="shared" si="46"/>
        <v>0</v>
      </c>
      <c r="BS8" s="1508">
        <f>(BS11+BS14+BS17+BS20+BS26+BS29+BS32+BS35+BS38+BS41+BS44+BS47+BS50+BS53+BS56+BS59+BS62+BS74+BS77)*$D$83</f>
        <v>7887.4308138131246</v>
      </c>
      <c r="BT8" s="1509">
        <f t="shared" ref="BT8:BX8" si="47">(BT11+BT14+BT17+BT20+BT26+BT29+BT32)*$C$38</f>
        <v>0</v>
      </c>
      <c r="BU8" s="1509">
        <f t="shared" si="47"/>
        <v>0</v>
      </c>
      <c r="BV8" s="1509">
        <f t="shared" si="47"/>
        <v>0</v>
      </c>
      <c r="BW8" s="1509">
        <f t="shared" si="47"/>
        <v>0</v>
      </c>
      <c r="BX8" s="1510">
        <f t="shared" si="47"/>
        <v>0</v>
      </c>
      <c r="BY8" s="1508">
        <f>(BY11+BY14+BY17+BY20+BY26+BY29+BY32+BY35+BY38+BY41+BY44+BY47+BY50+BY53+BY56+BY59+BY62+BY74+BY77)*$D$83</f>
        <v>7887.4308138131246</v>
      </c>
      <c r="BZ8" s="1509">
        <f t="shared" ref="BZ8:CD8" si="48">(BZ11+BZ14+BZ17+BZ20+BZ26+BZ29+BZ32)*$C$38</f>
        <v>0</v>
      </c>
      <c r="CA8" s="1509">
        <f t="shared" si="48"/>
        <v>0</v>
      </c>
      <c r="CB8" s="1509">
        <f t="shared" si="48"/>
        <v>0</v>
      </c>
      <c r="CC8" s="1509">
        <f t="shared" si="48"/>
        <v>0</v>
      </c>
      <c r="CD8" s="1510">
        <f t="shared" si="48"/>
        <v>0</v>
      </c>
      <c r="CE8" s="1508">
        <f>(CE11+CE14+CE17+CE20+CE26+CE29+CE32+CE35+CE38+CE41+CE44+CE47+CE50+CE53+CE56+CE59+CE62+CE74+CE77)*$D$83</f>
        <v>8682.0855093820483</v>
      </c>
      <c r="CF8" s="1509">
        <f t="shared" ref="CF8:CJ8" si="49">(CF11+CF14+CF17+CF20+CF26+CF29+CF32)*$C$38</f>
        <v>0</v>
      </c>
      <c r="CG8" s="1509">
        <f t="shared" si="49"/>
        <v>0</v>
      </c>
      <c r="CH8" s="1509">
        <f t="shared" si="49"/>
        <v>0</v>
      </c>
      <c r="CI8" s="1509">
        <f t="shared" si="49"/>
        <v>0</v>
      </c>
      <c r="CJ8" s="1510">
        <f t="shared" si="49"/>
        <v>0</v>
      </c>
      <c r="CK8" s="1508">
        <f>(CK11+CK14+CK17+CK20+CK26+CK29+CK32+CK35+CK38+CK41+CK44+CK47+CK50+CK53+CK56+CK59+CK62+CK74+CK77)*$D$83</f>
        <v>8682.0855093820483</v>
      </c>
      <c r="CL8" s="1509">
        <f t="shared" ref="CL8:CP8" si="50">(CL11+CL14+CL17+CL20+CL26+CL29+CL32)*$C$38</f>
        <v>0</v>
      </c>
      <c r="CM8" s="1509">
        <f t="shared" si="50"/>
        <v>0</v>
      </c>
      <c r="CN8" s="1509">
        <f t="shared" si="50"/>
        <v>0</v>
      </c>
      <c r="CO8" s="1509">
        <f t="shared" si="50"/>
        <v>0</v>
      </c>
      <c r="CP8" s="1510">
        <f t="shared" si="50"/>
        <v>0</v>
      </c>
      <c r="CQ8" s="1508">
        <f>(CQ11+CQ14+CQ17+CQ20+CQ26+CQ29+CQ32+CQ35+CQ38+CQ41+CQ44+CQ47+CQ50+CQ53+CQ56+CQ59+CQ62+CQ74+CQ77)*$D$83</f>
        <v>9433.9608768878188</v>
      </c>
      <c r="CR8" s="1509">
        <f t="shared" ref="CR8:CV8" si="51">(CR11+CR14+CR17+CR20+CR26+CR29+CR32)*$C$38</f>
        <v>0</v>
      </c>
      <c r="CS8" s="1509">
        <f t="shared" si="51"/>
        <v>0</v>
      </c>
      <c r="CT8" s="1509">
        <f t="shared" si="51"/>
        <v>0</v>
      </c>
      <c r="CU8" s="1509">
        <f t="shared" si="51"/>
        <v>0</v>
      </c>
      <c r="CV8" s="1510">
        <f t="shared" si="51"/>
        <v>0</v>
      </c>
      <c r="CW8" s="1508">
        <f>(CW11+CW14+CW17+CW20+CW26+CW29+CW32+CW35+CW38+CW41+CW44+CW47+CW50+CW53+CW56+CW59+CW62+CW74+CW77)*$D$83</f>
        <v>9433.9608768878188</v>
      </c>
      <c r="CX8" s="1509">
        <f t="shared" ref="CX8:DB8" si="52">(CX11+CX14+CX17+CX20+CX26+CX29+CX32)*$C$38</f>
        <v>0</v>
      </c>
      <c r="CY8" s="1509">
        <f t="shared" si="52"/>
        <v>0</v>
      </c>
      <c r="CZ8" s="1509">
        <f t="shared" si="52"/>
        <v>0</v>
      </c>
      <c r="DA8" s="1509">
        <f t="shared" si="52"/>
        <v>0</v>
      </c>
      <c r="DB8" s="1510">
        <f t="shared" si="52"/>
        <v>0</v>
      </c>
      <c r="DC8" s="1508">
        <f>(DC11+DC14+DC17+DC20+DC26+DC29+DC32+DC35+DC38+DC41+DC44+DC47+DC50+DC53+DC56+DC59+DC62+DC74+DC77)*$D$83</f>
        <v>9754.1682068030441</v>
      </c>
      <c r="DD8" s="1509">
        <f t="shared" ref="DD8:DH8" si="53">(DD11+DD14+DD17+DD20+DD26+DD29+DD32)*$C$38</f>
        <v>0</v>
      </c>
      <c r="DE8" s="1509">
        <f t="shared" si="53"/>
        <v>0</v>
      </c>
      <c r="DF8" s="1509">
        <f t="shared" si="53"/>
        <v>0</v>
      </c>
      <c r="DG8" s="1509">
        <f t="shared" si="53"/>
        <v>0</v>
      </c>
      <c r="DH8" s="1510">
        <f t="shared" si="53"/>
        <v>0</v>
      </c>
      <c r="DI8" s="1508">
        <f>(DI11+DI14+DI17+DI20+DI26+DI29+DI32+DI35+DI38+DI41+DI44+DI47+DI50+DI53+DI56+DI59+DI62+DI74+DI77)*$D$83</f>
        <v>8633.1309485821475</v>
      </c>
      <c r="DJ8" s="1509">
        <f t="shared" ref="DJ8:DN8" si="54">(DJ11+DJ14+DJ17+DJ20+DJ26+DJ29+DJ32)*$C$38</f>
        <v>0</v>
      </c>
      <c r="DK8" s="1509">
        <f t="shared" si="54"/>
        <v>0</v>
      </c>
      <c r="DL8" s="1509">
        <f t="shared" si="54"/>
        <v>0</v>
      </c>
      <c r="DM8" s="1509">
        <f t="shared" si="54"/>
        <v>0</v>
      </c>
      <c r="DN8" s="1510">
        <f t="shared" si="54"/>
        <v>0</v>
      </c>
      <c r="DO8" s="1508">
        <f>(DO11+DO14+DO17+DO20+DO26+DO29+DO32+DO35+DO38+DO41+DO44+DO47+DO50+DO53+DO56+DO59+DO62+DO74+DO77)*$D$83</f>
        <v>8633.1309485821475</v>
      </c>
      <c r="DP8" s="1509">
        <f t="shared" ref="DP8:DT8" si="55">(DP11+DP14+DP17+DP20+DP26+DP29+DP32)*$C$38</f>
        <v>0</v>
      </c>
      <c r="DQ8" s="1509">
        <f t="shared" si="55"/>
        <v>0</v>
      </c>
      <c r="DR8" s="1509">
        <f t="shared" si="55"/>
        <v>0</v>
      </c>
      <c r="DS8" s="1509">
        <f t="shared" si="55"/>
        <v>0</v>
      </c>
      <c r="DT8" s="1510">
        <f t="shared" si="55"/>
        <v>0</v>
      </c>
      <c r="DU8" s="1508">
        <f>(DU11+DU14+DU17+DU20+DU26+DU29+DU32+DU35+DU38+DU41+DU44+DU47+DU50+DU53+DU56+DU59+DU62+DU74+DU77)*$D$83</f>
        <v>8633.1309485821475</v>
      </c>
      <c r="DV8" s="1509">
        <f t="shared" ref="DV8:DZ8" si="56">(DV11+DV14+DV17+DV20+DV26+DV29+DV32)*$C$38</f>
        <v>0</v>
      </c>
      <c r="DW8" s="1509">
        <f t="shared" si="56"/>
        <v>0</v>
      </c>
      <c r="DX8" s="1509">
        <f t="shared" si="56"/>
        <v>0</v>
      </c>
      <c r="DY8" s="1509">
        <f t="shared" si="56"/>
        <v>0</v>
      </c>
      <c r="DZ8" s="1510">
        <f t="shared" si="56"/>
        <v>0</v>
      </c>
      <c r="EA8" s="1508">
        <f>(EA11+EA14+EA17+EA20+EA26+EA29+EA32+EA35+EA38+EA41+EA44+EA47+EA50+EA53+EA56+EA59+EA62+EA74+EA77)*$D$83</f>
        <v>5719.8599166739177</v>
      </c>
      <c r="EB8" s="1509">
        <f t="shared" ref="EB8:EF8" si="57">(EB11+EB14+EB17+EB20+EB26+EB29+EB32)*$C$38</f>
        <v>0</v>
      </c>
      <c r="EC8" s="1509">
        <f t="shared" si="57"/>
        <v>0</v>
      </c>
      <c r="ED8" s="1509">
        <f t="shared" si="57"/>
        <v>0</v>
      </c>
      <c r="EE8" s="1509">
        <f t="shared" si="57"/>
        <v>0</v>
      </c>
      <c r="EF8" s="1510">
        <f t="shared" si="57"/>
        <v>0</v>
      </c>
      <c r="EG8" s="1508">
        <f>(EG11+EG14+EG17+EG20+EG26+EG29+EG32+EG35+EG38+EG41+EG44+EG47+EG50+EG53+EG56+EG59+EG62+EG74+EG77)*$D$83</f>
        <v>5719.8599166739177</v>
      </c>
      <c r="EH8" s="1509">
        <f t="shared" ref="EH8:EL8" si="58">(EH11+EH14+EH17+EH20+EH26+EH29+EH32)*$C$38</f>
        <v>0</v>
      </c>
      <c r="EI8" s="1509">
        <f t="shared" si="58"/>
        <v>0</v>
      </c>
      <c r="EJ8" s="1509">
        <f t="shared" si="58"/>
        <v>0</v>
      </c>
      <c r="EK8" s="1509">
        <f t="shared" si="58"/>
        <v>0</v>
      </c>
      <c r="EL8" s="1510">
        <f t="shared" si="58"/>
        <v>0</v>
      </c>
      <c r="EM8" s="1508">
        <f>(EM11+EM14+EM17+EM20+EM26+EM29+EM32+EM35+EM38+EM41+EM44+EM47+EM50+EM53+EM56+EM59+EM62+EM74+EM77)*$D$83</f>
        <v>8993.2434919588941</v>
      </c>
      <c r="EN8" s="1509">
        <f t="shared" ref="EN8:ER8" si="59">(EN11+EN14+EN17+EN20+EN26+EN29+EN32)*$C$38</f>
        <v>0</v>
      </c>
      <c r="EO8" s="1509">
        <f t="shared" si="59"/>
        <v>0</v>
      </c>
      <c r="EP8" s="1509">
        <f t="shared" si="59"/>
        <v>0</v>
      </c>
      <c r="EQ8" s="1509">
        <f t="shared" si="59"/>
        <v>0</v>
      </c>
      <c r="ER8" s="1510">
        <f t="shared" si="59"/>
        <v>0</v>
      </c>
      <c r="ES8" s="42">
        <f>SUM(E8:ER8)</f>
        <v>193210.10999999993</v>
      </c>
      <c r="ET8" s="42">
        <f>D8-ES8</f>
        <v>0</v>
      </c>
      <c r="EU8"/>
    </row>
    <row r="9" spans="1:152" ht="19.5" customHeight="1">
      <c r="A9" s="1565"/>
      <c r="B9" s="1502" t="s">
        <v>16</v>
      </c>
      <c r="C9" s="1506" t="str">
        <f>PLANILHA!D5</f>
        <v>INSTALAÇÃO DO CANTEIRO DE OBRAS</v>
      </c>
      <c r="D9" s="114">
        <f>D11/$EM$81</f>
        <v>1.5667088845433989E-2</v>
      </c>
      <c r="E9" s="1523">
        <v>1</v>
      </c>
      <c r="F9" s="1524"/>
      <c r="G9" s="1524"/>
      <c r="H9" s="1524"/>
      <c r="I9" s="1524"/>
      <c r="J9" s="1525"/>
      <c r="K9" s="1494"/>
      <c r="L9" s="1495"/>
      <c r="M9" s="1495"/>
      <c r="N9" s="1495"/>
      <c r="O9" s="1495"/>
      <c r="P9" s="1496"/>
      <c r="Q9" s="1494"/>
      <c r="R9" s="1495"/>
      <c r="S9" s="1495"/>
      <c r="T9" s="1495"/>
      <c r="U9" s="1495"/>
      <c r="V9" s="1496"/>
      <c r="W9" s="1494"/>
      <c r="X9" s="1495"/>
      <c r="Y9" s="1495"/>
      <c r="Z9" s="1495"/>
      <c r="AA9" s="1495"/>
      <c r="AB9" s="1496"/>
      <c r="AC9" s="1494"/>
      <c r="AD9" s="1495"/>
      <c r="AE9" s="1495"/>
      <c r="AF9" s="1495"/>
      <c r="AG9" s="1495"/>
      <c r="AH9" s="1496"/>
      <c r="AI9" s="1494"/>
      <c r="AJ9" s="1495"/>
      <c r="AK9" s="1495"/>
      <c r="AL9" s="1495"/>
      <c r="AM9" s="1495"/>
      <c r="AN9" s="1496"/>
      <c r="AO9" s="1494"/>
      <c r="AP9" s="1495"/>
      <c r="AQ9" s="1495"/>
      <c r="AR9" s="1495"/>
      <c r="AS9" s="1495"/>
      <c r="AT9" s="1496"/>
      <c r="AU9" s="1494"/>
      <c r="AV9" s="1495"/>
      <c r="AW9" s="1495"/>
      <c r="AX9" s="1495"/>
      <c r="AY9" s="1495"/>
      <c r="AZ9" s="1496"/>
      <c r="BA9" s="1494"/>
      <c r="BB9" s="1495"/>
      <c r="BC9" s="1495"/>
      <c r="BD9" s="1495"/>
      <c r="BE9" s="1495"/>
      <c r="BF9" s="1496"/>
      <c r="BG9" s="1494"/>
      <c r="BH9" s="1495"/>
      <c r="BI9" s="1495"/>
      <c r="BJ9" s="1495"/>
      <c r="BK9" s="1495"/>
      <c r="BL9" s="1496"/>
      <c r="BM9" s="1494"/>
      <c r="BN9" s="1495"/>
      <c r="BO9" s="1495"/>
      <c r="BP9" s="1495"/>
      <c r="BQ9" s="1495"/>
      <c r="BR9" s="1496"/>
      <c r="BS9" s="1494"/>
      <c r="BT9" s="1495"/>
      <c r="BU9" s="1495"/>
      <c r="BV9" s="1495"/>
      <c r="BW9" s="1495"/>
      <c r="BX9" s="1496"/>
      <c r="BY9" s="1494"/>
      <c r="BZ9" s="1495"/>
      <c r="CA9" s="1495"/>
      <c r="CB9" s="1495"/>
      <c r="CC9" s="1495"/>
      <c r="CD9" s="1496"/>
      <c r="CE9" s="1494"/>
      <c r="CF9" s="1495"/>
      <c r="CG9" s="1495"/>
      <c r="CH9" s="1495"/>
      <c r="CI9" s="1495"/>
      <c r="CJ9" s="1496"/>
      <c r="CK9" s="1494"/>
      <c r="CL9" s="1495"/>
      <c r="CM9" s="1495"/>
      <c r="CN9" s="1495"/>
      <c r="CO9" s="1495"/>
      <c r="CP9" s="1496"/>
      <c r="CQ9" s="1494"/>
      <c r="CR9" s="1495"/>
      <c r="CS9" s="1495"/>
      <c r="CT9" s="1495"/>
      <c r="CU9" s="1495"/>
      <c r="CV9" s="1496"/>
      <c r="CW9" s="1494"/>
      <c r="CX9" s="1495"/>
      <c r="CY9" s="1495"/>
      <c r="CZ9" s="1495"/>
      <c r="DA9" s="1495"/>
      <c r="DB9" s="1496"/>
      <c r="DC9" s="1494"/>
      <c r="DD9" s="1495"/>
      <c r="DE9" s="1495"/>
      <c r="DF9" s="1495"/>
      <c r="DG9" s="1495"/>
      <c r="DH9" s="1496"/>
      <c r="DI9" s="1494"/>
      <c r="DJ9" s="1495"/>
      <c r="DK9" s="1495"/>
      <c r="DL9" s="1495"/>
      <c r="DM9" s="1495"/>
      <c r="DN9" s="1496"/>
      <c r="DO9" s="1494"/>
      <c r="DP9" s="1495"/>
      <c r="DQ9" s="1495"/>
      <c r="DR9" s="1495"/>
      <c r="DS9" s="1495"/>
      <c r="DT9" s="1496"/>
      <c r="DU9" s="1494"/>
      <c r="DV9" s="1495"/>
      <c r="DW9" s="1495"/>
      <c r="DX9" s="1495"/>
      <c r="DY9" s="1495"/>
      <c r="DZ9" s="1496"/>
      <c r="EA9" s="1494"/>
      <c r="EB9" s="1495"/>
      <c r="EC9" s="1495"/>
      <c r="ED9" s="1495"/>
      <c r="EE9" s="1495"/>
      <c r="EF9" s="1496"/>
      <c r="EG9" s="1494"/>
      <c r="EH9" s="1495"/>
      <c r="EI9" s="1495"/>
      <c r="EJ9" s="1495"/>
      <c r="EK9" s="1495"/>
      <c r="EL9" s="1496"/>
      <c r="EM9" s="1494"/>
      <c r="EN9" s="1495"/>
      <c r="EO9" s="1495"/>
      <c r="EP9" s="1495"/>
      <c r="EQ9" s="1495"/>
      <c r="ER9" s="1497"/>
      <c r="ES9" s="42"/>
      <c r="ET9" s="42"/>
      <c r="EU9"/>
    </row>
    <row r="10" spans="1:152" ht="12.75" customHeight="1">
      <c r="A10" s="1565"/>
      <c r="B10" s="1503"/>
      <c r="C10" s="1506"/>
      <c r="D10" s="35"/>
      <c r="E10" s="36"/>
      <c r="F10" s="37"/>
      <c r="G10" s="37"/>
      <c r="H10" s="37"/>
      <c r="I10" s="37"/>
      <c r="J10" s="38"/>
      <c r="K10" s="39"/>
      <c r="L10" s="40"/>
      <c r="M10" s="40"/>
      <c r="N10" s="40"/>
      <c r="O10" s="40"/>
      <c r="P10" s="41"/>
      <c r="Q10" s="39"/>
      <c r="R10" s="40"/>
      <c r="S10" s="40"/>
      <c r="T10" s="40"/>
      <c r="U10" s="40"/>
      <c r="V10" s="41"/>
      <c r="W10" s="39"/>
      <c r="X10" s="40"/>
      <c r="Y10" s="40"/>
      <c r="Z10" s="40"/>
      <c r="AA10" s="40"/>
      <c r="AB10" s="41"/>
      <c r="AC10" s="39"/>
      <c r="AD10" s="40"/>
      <c r="AE10" s="40"/>
      <c r="AF10" s="40"/>
      <c r="AG10" s="40"/>
      <c r="AH10" s="41"/>
      <c r="AI10" s="39"/>
      <c r="AJ10" s="40"/>
      <c r="AK10" s="40"/>
      <c r="AL10" s="40"/>
      <c r="AM10" s="40"/>
      <c r="AN10" s="41"/>
      <c r="AO10" s="39"/>
      <c r="AP10" s="40"/>
      <c r="AQ10" s="40"/>
      <c r="AR10" s="40"/>
      <c r="AS10" s="40"/>
      <c r="AT10" s="41"/>
      <c r="AU10" s="39"/>
      <c r="AV10" s="40"/>
      <c r="AW10" s="40"/>
      <c r="AX10" s="40"/>
      <c r="AY10" s="40"/>
      <c r="AZ10" s="41"/>
      <c r="BA10" s="39"/>
      <c r="BB10" s="40"/>
      <c r="BC10" s="40"/>
      <c r="BD10" s="40"/>
      <c r="BE10" s="40"/>
      <c r="BF10" s="41"/>
      <c r="BG10" s="39"/>
      <c r="BH10" s="40"/>
      <c r="BI10" s="40"/>
      <c r="BJ10" s="40"/>
      <c r="BK10" s="40"/>
      <c r="BL10" s="41"/>
      <c r="BM10" s="39"/>
      <c r="BN10" s="40"/>
      <c r="BO10" s="40"/>
      <c r="BP10" s="40"/>
      <c r="BQ10" s="40"/>
      <c r="BR10" s="41"/>
      <c r="BS10" s="39"/>
      <c r="BT10" s="40"/>
      <c r="BU10" s="40"/>
      <c r="BV10" s="40"/>
      <c r="BW10" s="40"/>
      <c r="BX10" s="41"/>
      <c r="BY10" s="39"/>
      <c r="BZ10" s="40"/>
      <c r="CA10" s="40"/>
      <c r="CB10" s="40"/>
      <c r="CC10" s="40"/>
      <c r="CD10" s="41"/>
      <c r="CE10" s="39"/>
      <c r="CF10" s="40"/>
      <c r="CG10" s="40"/>
      <c r="CH10" s="40"/>
      <c r="CI10" s="40"/>
      <c r="CJ10" s="41"/>
      <c r="CK10" s="39"/>
      <c r="CL10" s="40"/>
      <c r="CM10" s="40"/>
      <c r="CN10" s="40"/>
      <c r="CO10" s="40"/>
      <c r="CP10" s="41"/>
      <c r="CQ10" s="39"/>
      <c r="CR10" s="40"/>
      <c r="CS10" s="40"/>
      <c r="CT10" s="40"/>
      <c r="CU10" s="40"/>
      <c r="CV10" s="41"/>
      <c r="CW10" s="39"/>
      <c r="CX10" s="40"/>
      <c r="CY10" s="40"/>
      <c r="CZ10" s="40"/>
      <c r="DA10" s="40"/>
      <c r="DB10" s="41"/>
      <c r="DC10" s="39"/>
      <c r="DD10" s="40"/>
      <c r="DE10" s="40"/>
      <c r="DF10" s="40"/>
      <c r="DG10" s="40"/>
      <c r="DH10" s="41"/>
      <c r="DI10" s="39"/>
      <c r="DJ10" s="40"/>
      <c r="DK10" s="40"/>
      <c r="DL10" s="40"/>
      <c r="DM10" s="40"/>
      <c r="DN10" s="41"/>
      <c r="DO10" s="39"/>
      <c r="DP10" s="40"/>
      <c r="DQ10" s="40"/>
      <c r="DR10" s="40"/>
      <c r="DS10" s="40"/>
      <c r="DT10" s="41"/>
      <c r="DU10" s="39"/>
      <c r="DV10" s="40"/>
      <c r="DW10" s="40"/>
      <c r="DX10" s="40"/>
      <c r="DY10" s="40"/>
      <c r="DZ10" s="41"/>
      <c r="EA10" s="39"/>
      <c r="EB10" s="40"/>
      <c r="EC10" s="40"/>
      <c r="ED10" s="40"/>
      <c r="EE10" s="40"/>
      <c r="EF10" s="41"/>
      <c r="EG10" s="39"/>
      <c r="EH10" s="40"/>
      <c r="EI10" s="40"/>
      <c r="EJ10" s="40"/>
      <c r="EK10" s="40"/>
      <c r="EL10" s="41"/>
      <c r="EM10" s="39"/>
      <c r="EN10" s="40"/>
      <c r="EO10" s="40"/>
      <c r="EP10" s="40"/>
      <c r="EQ10" s="40"/>
      <c r="ER10" s="108"/>
      <c r="ES10" s="42"/>
      <c r="ET10" s="42"/>
      <c r="EU10"/>
    </row>
    <row r="11" spans="1:152" ht="19.5" customHeight="1">
      <c r="A11" s="1565"/>
      <c r="B11" s="1504"/>
      <c r="C11" s="1507"/>
      <c r="D11" s="35">
        <f>PLANILHA!I11</f>
        <v>3907193.66</v>
      </c>
      <c r="E11" s="1520">
        <f>D11*E9</f>
        <v>3907193.66</v>
      </c>
      <c r="F11" s="1526"/>
      <c r="G11" s="1526"/>
      <c r="H11" s="1526"/>
      <c r="I11" s="1526"/>
      <c r="J11" s="1527"/>
      <c r="K11" s="1498"/>
      <c r="L11" s="1499"/>
      <c r="M11" s="1499"/>
      <c r="N11" s="1499"/>
      <c r="O11" s="1499"/>
      <c r="P11" s="1500"/>
      <c r="Q11" s="1498"/>
      <c r="R11" s="1499"/>
      <c r="S11" s="1499"/>
      <c r="T11" s="1499"/>
      <c r="U11" s="1499"/>
      <c r="V11" s="1500"/>
      <c r="W11" s="1498"/>
      <c r="X11" s="1499"/>
      <c r="Y11" s="1499"/>
      <c r="Z11" s="1499"/>
      <c r="AA11" s="1499"/>
      <c r="AB11" s="1500"/>
      <c r="AC11" s="1498"/>
      <c r="AD11" s="1499"/>
      <c r="AE11" s="1499"/>
      <c r="AF11" s="1499"/>
      <c r="AG11" s="1499"/>
      <c r="AH11" s="1500"/>
      <c r="AI11" s="1498"/>
      <c r="AJ11" s="1499"/>
      <c r="AK11" s="1499"/>
      <c r="AL11" s="1499"/>
      <c r="AM11" s="1499"/>
      <c r="AN11" s="1500"/>
      <c r="AO11" s="1498"/>
      <c r="AP11" s="1499"/>
      <c r="AQ11" s="1499"/>
      <c r="AR11" s="1499"/>
      <c r="AS11" s="1499"/>
      <c r="AT11" s="1500"/>
      <c r="AU11" s="1498"/>
      <c r="AV11" s="1499"/>
      <c r="AW11" s="1499"/>
      <c r="AX11" s="1499"/>
      <c r="AY11" s="1499"/>
      <c r="AZ11" s="1500"/>
      <c r="BA11" s="1498"/>
      <c r="BB11" s="1499"/>
      <c r="BC11" s="1499"/>
      <c r="BD11" s="1499"/>
      <c r="BE11" s="1499"/>
      <c r="BF11" s="1500"/>
      <c r="BG11" s="1498"/>
      <c r="BH11" s="1499"/>
      <c r="BI11" s="1499"/>
      <c r="BJ11" s="1499"/>
      <c r="BK11" s="1499"/>
      <c r="BL11" s="1500"/>
      <c r="BM11" s="1498"/>
      <c r="BN11" s="1499"/>
      <c r="BO11" s="1499"/>
      <c r="BP11" s="1499"/>
      <c r="BQ11" s="1499"/>
      <c r="BR11" s="1500"/>
      <c r="BS11" s="1498"/>
      <c r="BT11" s="1499"/>
      <c r="BU11" s="1499"/>
      <c r="BV11" s="1499"/>
      <c r="BW11" s="1499"/>
      <c r="BX11" s="1500"/>
      <c r="BY11" s="1498"/>
      <c r="BZ11" s="1499"/>
      <c r="CA11" s="1499"/>
      <c r="CB11" s="1499"/>
      <c r="CC11" s="1499"/>
      <c r="CD11" s="1500"/>
      <c r="CE11" s="1498"/>
      <c r="CF11" s="1499"/>
      <c r="CG11" s="1499"/>
      <c r="CH11" s="1499"/>
      <c r="CI11" s="1499"/>
      <c r="CJ11" s="1500"/>
      <c r="CK11" s="1498"/>
      <c r="CL11" s="1499"/>
      <c r="CM11" s="1499"/>
      <c r="CN11" s="1499"/>
      <c r="CO11" s="1499"/>
      <c r="CP11" s="1500"/>
      <c r="CQ11" s="1498"/>
      <c r="CR11" s="1499"/>
      <c r="CS11" s="1499"/>
      <c r="CT11" s="1499"/>
      <c r="CU11" s="1499"/>
      <c r="CV11" s="1500"/>
      <c r="CW11" s="1498"/>
      <c r="CX11" s="1499"/>
      <c r="CY11" s="1499"/>
      <c r="CZ11" s="1499"/>
      <c r="DA11" s="1499"/>
      <c r="DB11" s="1500"/>
      <c r="DC11" s="1498"/>
      <c r="DD11" s="1499"/>
      <c r="DE11" s="1499"/>
      <c r="DF11" s="1499"/>
      <c r="DG11" s="1499"/>
      <c r="DH11" s="1500"/>
      <c r="DI11" s="1498"/>
      <c r="DJ11" s="1499"/>
      <c r="DK11" s="1499"/>
      <c r="DL11" s="1499"/>
      <c r="DM11" s="1499"/>
      <c r="DN11" s="1500"/>
      <c r="DO11" s="1498"/>
      <c r="DP11" s="1499"/>
      <c r="DQ11" s="1499"/>
      <c r="DR11" s="1499"/>
      <c r="DS11" s="1499"/>
      <c r="DT11" s="1500"/>
      <c r="DU11" s="1498"/>
      <c r="DV11" s="1499"/>
      <c r="DW11" s="1499"/>
      <c r="DX11" s="1499"/>
      <c r="DY11" s="1499"/>
      <c r="DZ11" s="1500"/>
      <c r="EA11" s="1498"/>
      <c r="EB11" s="1499"/>
      <c r="EC11" s="1499"/>
      <c r="ED11" s="1499"/>
      <c r="EE11" s="1499"/>
      <c r="EF11" s="1500"/>
      <c r="EG11" s="1498"/>
      <c r="EH11" s="1499"/>
      <c r="EI11" s="1499"/>
      <c r="EJ11" s="1499"/>
      <c r="EK11" s="1499"/>
      <c r="EL11" s="1500"/>
      <c r="EM11" s="1498"/>
      <c r="EN11" s="1499"/>
      <c r="EO11" s="1499"/>
      <c r="EP11" s="1499"/>
      <c r="EQ11" s="1499"/>
      <c r="ER11" s="1501"/>
      <c r="ES11" s="42">
        <f>SUM(E11:ER11)</f>
        <v>3907193.66</v>
      </c>
      <c r="ET11" s="42">
        <f>D11-ES11</f>
        <v>0</v>
      </c>
      <c r="EU11"/>
    </row>
    <row r="12" spans="1:152" ht="19.5" customHeight="1">
      <c r="A12" s="1565"/>
      <c r="B12" s="1502" t="s">
        <v>25</v>
      </c>
      <c r="C12" s="1506" t="str">
        <f>RESUMO!B10</f>
        <v xml:space="preserve">ADMINISTRAÇÃO LOCAL DE OBRA </v>
      </c>
      <c r="D12" s="114">
        <f>D14/$EM$81</f>
        <v>5.9101622459046751E-2</v>
      </c>
      <c r="E12" s="1523">
        <f>1/2</f>
        <v>0.5</v>
      </c>
      <c r="F12" s="1524"/>
      <c r="G12" s="1524"/>
      <c r="H12" s="1524"/>
      <c r="I12" s="1524"/>
      <c r="J12" s="1525"/>
      <c r="K12" s="1494"/>
      <c r="L12" s="1495"/>
      <c r="M12" s="1495"/>
      <c r="N12" s="1495"/>
      <c r="O12" s="1495"/>
      <c r="P12" s="1496"/>
      <c r="Q12" s="1494"/>
      <c r="R12" s="1495"/>
      <c r="S12" s="1495"/>
      <c r="T12" s="1495"/>
      <c r="U12" s="1495"/>
      <c r="V12" s="1496"/>
      <c r="W12" s="1494"/>
      <c r="X12" s="1495"/>
      <c r="Y12" s="1495"/>
      <c r="Z12" s="1495"/>
      <c r="AA12" s="1495"/>
      <c r="AB12" s="1496"/>
      <c r="AC12" s="1494"/>
      <c r="AD12" s="1495"/>
      <c r="AE12" s="1495"/>
      <c r="AF12" s="1495"/>
      <c r="AG12" s="1495"/>
      <c r="AH12" s="1496"/>
      <c r="AI12" s="1494"/>
      <c r="AJ12" s="1495"/>
      <c r="AK12" s="1495"/>
      <c r="AL12" s="1495"/>
      <c r="AM12" s="1495"/>
      <c r="AN12" s="1496"/>
      <c r="AO12" s="1494"/>
      <c r="AP12" s="1495"/>
      <c r="AQ12" s="1495"/>
      <c r="AR12" s="1495"/>
      <c r="AS12" s="1495"/>
      <c r="AT12" s="1496"/>
      <c r="AU12" s="1494"/>
      <c r="AV12" s="1495"/>
      <c r="AW12" s="1495"/>
      <c r="AX12" s="1495"/>
      <c r="AY12" s="1495"/>
      <c r="AZ12" s="1496"/>
      <c r="BA12" s="1494"/>
      <c r="BB12" s="1495"/>
      <c r="BC12" s="1495"/>
      <c r="BD12" s="1495"/>
      <c r="BE12" s="1495"/>
      <c r="BF12" s="1496"/>
      <c r="BG12" s="1494"/>
      <c r="BH12" s="1495"/>
      <c r="BI12" s="1495"/>
      <c r="BJ12" s="1495"/>
      <c r="BK12" s="1495"/>
      <c r="BL12" s="1496"/>
      <c r="BM12" s="1494"/>
      <c r="BN12" s="1495"/>
      <c r="BO12" s="1495"/>
      <c r="BP12" s="1495"/>
      <c r="BQ12" s="1495"/>
      <c r="BR12" s="1496"/>
      <c r="BS12" s="1494"/>
      <c r="BT12" s="1495"/>
      <c r="BU12" s="1495"/>
      <c r="BV12" s="1495"/>
      <c r="BW12" s="1495"/>
      <c r="BX12" s="1496"/>
      <c r="BY12" s="1494"/>
      <c r="BZ12" s="1495"/>
      <c r="CA12" s="1495"/>
      <c r="CB12" s="1495"/>
      <c r="CC12" s="1495"/>
      <c r="CD12" s="1496"/>
      <c r="CE12" s="1494"/>
      <c r="CF12" s="1495"/>
      <c r="CG12" s="1495"/>
      <c r="CH12" s="1495"/>
      <c r="CI12" s="1495"/>
      <c r="CJ12" s="1496"/>
      <c r="CK12" s="1494"/>
      <c r="CL12" s="1495"/>
      <c r="CM12" s="1495"/>
      <c r="CN12" s="1495"/>
      <c r="CO12" s="1495"/>
      <c r="CP12" s="1496"/>
      <c r="CQ12" s="1494"/>
      <c r="CR12" s="1495"/>
      <c r="CS12" s="1495"/>
      <c r="CT12" s="1495"/>
      <c r="CU12" s="1495"/>
      <c r="CV12" s="1496"/>
      <c r="CW12" s="1494"/>
      <c r="CX12" s="1495"/>
      <c r="CY12" s="1495"/>
      <c r="CZ12" s="1495"/>
      <c r="DA12" s="1495"/>
      <c r="DB12" s="1496"/>
      <c r="DC12" s="1494"/>
      <c r="DD12" s="1495"/>
      <c r="DE12" s="1495"/>
      <c r="DF12" s="1495"/>
      <c r="DG12" s="1495"/>
      <c r="DH12" s="1496"/>
      <c r="DI12" s="1494"/>
      <c r="DJ12" s="1495"/>
      <c r="DK12" s="1495"/>
      <c r="DL12" s="1495"/>
      <c r="DM12" s="1495"/>
      <c r="DN12" s="1496"/>
      <c r="DO12" s="1494"/>
      <c r="DP12" s="1495"/>
      <c r="DQ12" s="1495"/>
      <c r="DR12" s="1495"/>
      <c r="DS12" s="1495"/>
      <c r="DT12" s="1496"/>
      <c r="DU12" s="1494"/>
      <c r="DV12" s="1495"/>
      <c r="DW12" s="1495"/>
      <c r="DX12" s="1495"/>
      <c r="DY12" s="1495"/>
      <c r="DZ12" s="1496"/>
      <c r="EA12" s="1494"/>
      <c r="EB12" s="1495"/>
      <c r="EC12" s="1495"/>
      <c r="ED12" s="1495"/>
      <c r="EE12" s="1495"/>
      <c r="EF12" s="1496"/>
      <c r="EG12" s="1494"/>
      <c r="EH12" s="1495"/>
      <c r="EI12" s="1495"/>
      <c r="EJ12" s="1495"/>
      <c r="EK12" s="1495"/>
      <c r="EL12" s="1496"/>
      <c r="EM12" s="1523">
        <f>1/2</f>
        <v>0.5</v>
      </c>
      <c r="EN12" s="1524"/>
      <c r="EO12" s="1524"/>
      <c r="EP12" s="1524"/>
      <c r="EQ12" s="1524"/>
      <c r="ER12" s="1576"/>
      <c r="ES12" s="76"/>
      <c r="ET12" s="42"/>
      <c r="EU12"/>
    </row>
    <row r="13" spans="1:152" ht="12.75" customHeight="1">
      <c r="A13" s="1565"/>
      <c r="B13" s="1503"/>
      <c r="C13" s="1506"/>
      <c r="D13" s="35"/>
      <c r="E13" s="36"/>
      <c r="F13" s="37"/>
      <c r="G13" s="37"/>
      <c r="H13" s="37"/>
      <c r="I13" s="37"/>
      <c r="J13" s="38"/>
      <c r="K13" s="39"/>
      <c r="L13" s="40"/>
      <c r="M13" s="40"/>
      <c r="N13" s="40"/>
      <c r="O13" s="40"/>
      <c r="P13" s="41"/>
      <c r="Q13" s="39"/>
      <c r="R13" s="40"/>
      <c r="S13" s="40"/>
      <c r="T13" s="40"/>
      <c r="U13" s="40"/>
      <c r="V13" s="41"/>
      <c r="W13" s="39"/>
      <c r="X13" s="40"/>
      <c r="Y13" s="40"/>
      <c r="Z13" s="40"/>
      <c r="AA13" s="40"/>
      <c r="AB13" s="41"/>
      <c r="AC13" s="39"/>
      <c r="AD13" s="40"/>
      <c r="AE13" s="40"/>
      <c r="AF13" s="40"/>
      <c r="AG13" s="40"/>
      <c r="AH13" s="41"/>
      <c r="AI13" s="39"/>
      <c r="AJ13" s="40"/>
      <c r="AK13" s="40"/>
      <c r="AL13" s="40"/>
      <c r="AM13" s="40"/>
      <c r="AN13" s="41"/>
      <c r="AO13" s="39"/>
      <c r="AP13" s="40"/>
      <c r="AQ13" s="40"/>
      <c r="AR13" s="40"/>
      <c r="AS13" s="40"/>
      <c r="AT13" s="41"/>
      <c r="AU13" s="39"/>
      <c r="AV13" s="40"/>
      <c r="AW13" s="40"/>
      <c r="AX13" s="40"/>
      <c r="AY13" s="40"/>
      <c r="AZ13" s="41"/>
      <c r="BA13" s="39"/>
      <c r="BB13" s="40"/>
      <c r="BC13" s="40"/>
      <c r="BD13" s="40"/>
      <c r="BE13" s="40"/>
      <c r="BF13" s="41"/>
      <c r="BG13" s="39"/>
      <c r="BH13" s="40"/>
      <c r="BI13" s="40"/>
      <c r="BJ13" s="40"/>
      <c r="BK13" s="40"/>
      <c r="BL13" s="41"/>
      <c r="BM13" s="39"/>
      <c r="BN13" s="40"/>
      <c r="BO13" s="40"/>
      <c r="BP13" s="40"/>
      <c r="BQ13" s="40"/>
      <c r="BR13" s="41"/>
      <c r="BS13" s="39"/>
      <c r="BT13" s="40"/>
      <c r="BU13" s="40"/>
      <c r="BV13" s="40"/>
      <c r="BW13" s="40"/>
      <c r="BX13" s="41"/>
      <c r="BY13" s="39"/>
      <c r="BZ13" s="40"/>
      <c r="CA13" s="40"/>
      <c r="CB13" s="40"/>
      <c r="CC13" s="40"/>
      <c r="CD13" s="41"/>
      <c r="CE13" s="39"/>
      <c r="CF13" s="40"/>
      <c r="CG13" s="40"/>
      <c r="CH13" s="40"/>
      <c r="CI13" s="40"/>
      <c r="CJ13" s="41"/>
      <c r="CK13" s="39"/>
      <c r="CL13" s="40"/>
      <c r="CM13" s="40"/>
      <c r="CN13" s="40"/>
      <c r="CO13" s="40"/>
      <c r="CP13" s="41"/>
      <c r="CQ13" s="39"/>
      <c r="CR13" s="40"/>
      <c r="CS13" s="40"/>
      <c r="CT13" s="40"/>
      <c r="CU13" s="40"/>
      <c r="CV13" s="41"/>
      <c r="CW13" s="39"/>
      <c r="CX13" s="40"/>
      <c r="CY13" s="40"/>
      <c r="CZ13" s="40"/>
      <c r="DA13" s="40"/>
      <c r="DB13" s="41"/>
      <c r="DC13" s="39"/>
      <c r="DD13" s="40"/>
      <c r="DE13" s="40"/>
      <c r="DF13" s="40"/>
      <c r="DG13" s="40"/>
      <c r="DH13" s="41"/>
      <c r="DI13" s="39"/>
      <c r="DJ13" s="40"/>
      <c r="DK13" s="40"/>
      <c r="DL13" s="40"/>
      <c r="DM13" s="40"/>
      <c r="DN13" s="41"/>
      <c r="DO13" s="39"/>
      <c r="DP13" s="40"/>
      <c r="DQ13" s="40"/>
      <c r="DR13" s="40"/>
      <c r="DS13" s="40"/>
      <c r="DT13" s="41"/>
      <c r="DU13" s="39"/>
      <c r="DV13" s="40"/>
      <c r="DW13" s="40"/>
      <c r="DX13" s="40"/>
      <c r="DY13" s="40"/>
      <c r="DZ13" s="41"/>
      <c r="EA13" s="39"/>
      <c r="EB13" s="40"/>
      <c r="EC13" s="40"/>
      <c r="ED13" s="40"/>
      <c r="EE13" s="40"/>
      <c r="EF13" s="41"/>
      <c r="EG13" s="39"/>
      <c r="EH13" s="40"/>
      <c r="EI13" s="40"/>
      <c r="EJ13" s="40"/>
      <c r="EK13" s="40"/>
      <c r="EL13" s="41"/>
      <c r="EM13" s="36"/>
      <c r="EN13" s="37"/>
      <c r="EO13" s="37"/>
      <c r="EP13" s="37"/>
      <c r="EQ13" s="37"/>
      <c r="ER13" s="107"/>
      <c r="ES13" s="42"/>
      <c r="ET13" s="34"/>
      <c r="EU13"/>
    </row>
    <row r="14" spans="1:152" ht="19.5" customHeight="1">
      <c r="A14" s="1565"/>
      <c r="B14" s="1504"/>
      <c r="C14" s="1507"/>
      <c r="D14" s="35">
        <f>RESUMO!C10</f>
        <v>14739272.039999999</v>
      </c>
      <c r="E14" s="1498">
        <f>E12*$D$14</f>
        <v>7369636.0199999996</v>
      </c>
      <c r="F14" s="1499"/>
      <c r="G14" s="1499"/>
      <c r="H14" s="1499"/>
      <c r="I14" s="1499"/>
      <c r="J14" s="1500"/>
      <c r="K14" s="1498"/>
      <c r="L14" s="1499"/>
      <c r="M14" s="1499"/>
      <c r="N14" s="1499"/>
      <c r="O14" s="1499"/>
      <c r="P14" s="1500"/>
      <c r="Q14" s="1498"/>
      <c r="R14" s="1499"/>
      <c r="S14" s="1499"/>
      <c r="T14" s="1499"/>
      <c r="U14" s="1499"/>
      <c r="V14" s="1500"/>
      <c r="W14" s="1498"/>
      <c r="X14" s="1499"/>
      <c r="Y14" s="1499"/>
      <c r="Z14" s="1499"/>
      <c r="AA14" s="1499"/>
      <c r="AB14" s="1500"/>
      <c r="AC14" s="1498"/>
      <c r="AD14" s="1499"/>
      <c r="AE14" s="1499"/>
      <c r="AF14" s="1499"/>
      <c r="AG14" s="1499"/>
      <c r="AH14" s="1500"/>
      <c r="AI14" s="1498"/>
      <c r="AJ14" s="1499"/>
      <c r="AK14" s="1499"/>
      <c r="AL14" s="1499"/>
      <c r="AM14" s="1499"/>
      <c r="AN14" s="1500"/>
      <c r="AO14" s="1498"/>
      <c r="AP14" s="1499"/>
      <c r="AQ14" s="1499"/>
      <c r="AR14" s="1499"/>
      <c r="AS14" s="1499"/>
      <c r="AT14" s="1500"/>
      <c r="AU14" s="1498"/>
      <c r="AV14" s="1499"/>
      <c r="AW14" s="1499"/>
      <c r="AX14" s="1499"/>
      <c r="AY14" s="1499"/>
      <c r="AZ14" s="1500"/>
      <c r="BA14" s="1498"/>
      <c r="BB14" s="1499"/>
      <c r="BC14" s="1499"/>
      <c r="BD14" s="1499"/>
      <c r="BE14" s="1499"/>
      <c r="BF14" s="1500"/>
      <c r="BG14" s="1498"/>
      <c r="BH14" s="1499"/>
      <c r="BI14" s="1499"/>
      <c r="BJ14" s="1499"/>
      <c r="BK14" s="1499"/>
      <c r="BL14" s="1500"/>
      <c r="BM14" s="1498"/>
      <c r="BN14" s="1499"/>
      <c r="BO14" s="1499"/>
      <c r="BP14" s="1499"/>
      <c r="BQ14" s="1499"/>
      <c r="BR14" s="1500"/>
      <c r="BS14" s="1498"/>
      <c r="BT14" s="1499"/>
      <c r="BU14" s="1499"/>
      <c r="BV14" s="1499"/>
      <c r="BW14" s="1499"/>
      <c r="BX14" s="1500"/>
      <c r="BY14" s="1498"/>
      <c r="BZ14" s="1499"/>
      <c r="CA14" s="1499"/>
      <c r="CB14" s="1499"/>
      <c r="CC14" s="1499"/>
      <c r="CD14" s="1500"/>
      <c r="CE14" s="1498"/>
      <c r="CF14" s="1499"/>
      <c r="CG14" s="1499"/>
      <c r="CH14" s="1499"/>
      <c r="CI14" s="1499"/>
      <c r="CJ14" s="1500"/>
      <c r="CK14" s="1498"/>
      <c r="CL14" s="1499"/>
      <c r="CM14" s="1499"/>
      <c r="CN14" s="1499"/>
      <c r="CO14" s="1499"/>
      <c r="CP14" s="1500"/>
      <c r="CQ14" s="1498"/>
      <c r="CR14" s="1499"/>
      <c r="CS14" s="1499"/>
      <c r="CT14" s="1499"/>
      <c r="CU14" s="1499"/>
      <c r="CV14" s="1500"/>
      <c r="CW14" s="1498"/>
      <c r="CX14" s="1499"/>
      <c r="CY14" s="1499"/>
      <c r="CZ14" s="1499"/>
      <c r="DA14" s="1499"/>
      <c r="DB14" s="1500"/>
      <c r="DC14" s="1498"/>
      <c r="DD14" s="1499"/>
      <c r="DE14" s="1499"/>
      <c r="DF14" s="1499"/>
      <c r="DG14" s="1499"/>
      <c r="DH14" s="1500"/>
      <c r="DI14" s="1498"/>
      <c r="DJ14" s="1499"/>
      <c r="DK14" s="1499"/>
      <c r="DL14" s="1499"/>
      <c r="DM14" s="1499"/>
      <c r="DN14" s="1500"/>
      <c r="DO14" s="1498"/>
      <c r="DP14" s="1499"/>
      <c r="DQ14" s="1499"/>
      <c r="DR14" s="1499"/>
      <c r="DS14" s="1499"/>
      <c r="DT14" s="1500"/>
      <c r="DU14" s="1498"/>
      <c r="DV14" s="1499"/>
      <c r="DW14" s="1499"/>
      <c r="DX14" s="1499"/>
      <c r="DY14" s="1499"/>
      <c r="DZ14" s="1500"/>
      <c r="EA14" s="1498"/>
      <c r="EB14" s="1499"/>
      <c r="EC14" s="1499"/>
      <c r="ED14" s="1499"/>
      <c r="EE14" s="1499"/>
      <c r="EF14" s="1500"/>
      <c r="EG14" s="1498"/>
      <c r="EH14" s="1499"/>
      <c r="EI14" s="1499"/>
      <c r="EJ14" s="1499"/>
      <c r="EK14" s="1499"/>
      <c r="EL14" s="1500"/>
      <c r="EM14" s="1498">
        <f>EM12*$D$14</f>
        <v>7369636.0199999996</v>
      </c>
      <c r="EN14" s="1499"/>
      <c r="EO14" s="1499"/>
      <c r="EP14" s="1499"/>
      <c r="EQ14" s="1499"/>
      <c r="ER14" s="1501"/>
      <c r="ES14" s="42">
        <f>SUM(E14:ER14)</f>
        <v>14739272.039999999</v>
      </c>
      <c r="ET14" s="42">
        <f>D14-ES14</f>
        <v>0</v>
      </c>
      <c r="EU14"/>
    </row>
    <row r="15" spans="1:152" ht="19.5" customHeight="1">
      <c r="A15" s="1565"/>
      <c r="B15" s="1502" t="s">
        <v>27</v>
      </c>
      <c r="C15" s="1506" t="str">
        <f>RESUMO!B11</f>
        <v>TERRAPLENAGEM</v>
      </c>
      <c r="D15" s="114">
        <f>D17/$EM$81</f>
        <v>0.219227190607476</v>
      </c>
      <c r="E15" s="1494"/>
      <c r="F15" s="1495"/>
      <c r="G15" s="1495"/>
      <c r="H15" s="1495"/>
      <c r="I15" s="1495"/>
      <c r="J15" s="1496"/>
      <c r="K15" s="1523">
        <f>1/20</f>
        <v>0.05</v>
      </c>
      <c r="L15" s="1524"/>
      <c r="M15" s="1524"/>
      <c r="N15" s="1524"/>
      <c r="O15" s="1524"/>
      <c r="P15" s="1525"/>
      <c r="Q15" s="1523">
        <f>1/20</f>
        <v>0.05</v>
      </c>
      <c r="R15" s="1524"/>
      <c r="S15" s="1524"/>
      <c r="T15" s="1524"/>
      <c r="U15" s="1524"/>
      <c r="V15" s="1525"/>
      <c r="W15" s="1523">
        <f>1/20</f>
        <v>0.05</v>
      </c>
      <c r="X15" s="1524"/>
      <c r="Y15" s="1524"/>
      <c r="Z15" s="1524"/>
      <c r="AA15" s="1524"/>
      <c r="AB15" s="1525"/>
      <c r="AC15" s="1523">
        <f>1/20</f>
        <v>0.05</v>
      </c>
      <c r="AD15" s="1524"/>
      <c r="AE15" s="1524"/>
      <c r="AF15" s="1524"/>
      <c r="AG15" s="1524"/>
      <c r="AH15" s="1525"/>
      <c r="AI15" s="1523">
        <f>1/20</f>
        <v>0.05</v>
      </c>
      <c r="AJ15" s="1524"/>
      <c r="AK15" s="1524"/>
      <c r="AL15" s="1524"/>
      <c r="AM15" s="1524"/>
      <c r="AN15" s="1525"/>
      <c r="AO15" s="1523">
        <f>1/20</f>
        <v>0.05</v>
      </c>
      <c r="AP15" s="1524"/>
      <c r="AQ15" s="1524"/>
      <c r="AR15" s="1524"/>
      <c r="AS15" s="1524"/>
      <c r="AT15" s="1525"/>
      <c r="AU15" s="1523">
        <f>1/20</f>
        <v>0.05</v>
      </c>
      <c r="AV15" s="1524"/>
      <c r="AW15" s="1524"/>
      <c r="AX15" s="1524"/>
      <c r="AY15" s="1524"/>
      <c r="AZ15" s="1525"/>
      <c r="BA15" s="1523">
        <f>1/20</f>
        <v>0.05</v>
      </c>
      <c r="BB15" s="1524"/>
      <c r="BC15" s="1524"/>
      <c r="BD15" s="1524"/>
      <c r="BE15" s="1524"/>
      <c r="BF15" s="1525"/>
      <c r="BG15" s="1523">
        <f>1/20</f>
        <v>0.05</v>
      </c>
      <c r="BH15" s="1524"/>
      <c r="BI15" s="1524"/>
      <c r="BJ15" s="1524"/>
      <c r="BK15" s="1524"/>
      <c r="BL15" s="1525"/>
      <c r="BM15" s="1523">
        <f>1/20</f>
        <v>0.05</v>
      </c>
      <c r="BN15" s="1524"/>
      <c r="BO15" s="1524"/>
      <c r="BP15" s="1524"/>
      <c r="BQ15" s="1524"/>
      <c r="BR15" s="1525"/>
      <c r="BS15" s="1523">
        <f>1/20</f>
        <v>0.05</v>
      </c>
      <c r="BT15" s="1524"/>
      <c r="BU15" s="1524"/>
      <c r="BV15" s="1524"/>
      <c r="BW15" s="1524"/>
      <c r="BX15" s="1525"/>
      <c r="BY15" s="1523">
        <f>1/20</f>
        <v>0.05</v>
      </c>
      <c r="BZ15" s="1524"/>
      <c r="CA15" s="1524"/>
      <c r="CB15" s="1524"/>
      <c r="CC15" s="1524"/>
      <c r="CD15" s="1525"/>
      <c r="CE15" s="1523">
        <f>1/20</f>
        <v>0.05</v>
      </c>
      <c r="CF15" s="1524"/>
      <c r="CG15" s="1524"/>
      <c r="CH15" s="1524"/>
      <c r="CI15" s="1524"/>
      <c r="CJ15" s="1525"/>
      <c r="CK15" s="1523">
        <f>1/20</f>
        <v>0.05</v>
      </c>
      <c r="CL15" s="1524"/>
      <c r="CM15" s="1524"/>
      <c r="CN15" s="1524"/>
      <c r="CO15" s="1524"/>
      <c r="CP15" s="1525"/>
      <c r="CQ15" s="1523">
        <f>1/20</f>
        <v>0.05</v>
      </c>
      <c r="CR15" s="1524"/>
      <c r="CS15" s="1524"/>
      <c r="CT15" s="1524"/>
      <c r="CU15" s="1524"/>
      <c r="CV15" s="1525"/>
      <c r="CW15" s="1523">
        <f>1/20</f>
        <v>0.05</v>
      </c>
      <c r="CX15" s="1524"/>
      <c r="CY15" s="1524"/>
      <c r="CZ15" s="1524"/>
      <c r="DA15" s="1524"/>
      <c r="DB15" s="1525"/>
      <c r="DC15" s="1523">
        <f>1/20</f>
        <v>0.05</v>
      </c>
      <c r="DD15" s="1524"/>
      <c r="DE15" s="1524"/>
      <c r="DF15" s="1524"/>
      <c r="DG15" s="1524"/>
      <c r="DH15" s="1525"/>
      <c r="DI15" s="1523">
        <f>1/20</f>
        <v>0.05</v>
      </c>
      <c r="DJ15" s="1524"/>
      <c r="DK15" s="1524"/>
      <c r="DL15" s="1524"/>
      <c r="DM15" s="1524"/>
      <c r="DN15" s="1525"/>
      <c r="DO15" s="1523">
        <f>1/20</f>
        <v>0.05</v>
      </c>
      <c r="DP15" s="1524"/>
      <c r="DQ15" s="1524"/>
      <c r="DR15" s="1524"/>
      <c r="DS15" s="1524"/>
      <c r="DT15" s="1525"/>
      <c r="DU15" s="1523">
        <f>1/20</f>
        <v>0.05</v>
      </c>
      <c r="DV15" s="1524"/>
      <c r="DW15" s="1524"/>
      <c r="DX15" s="1524"/>
      <c r="DY15" s="1524"/>
      <c r="DZ15" s="1525"/>
      <c r="EA15" s="1494"/>
      <c r="EB15" s="1495"/>
      <c r="EC15" s="1495"/>
      <c r="ED15" s="1495"/>
      <c r="EE15" s="1495"/>
      <c r="EF15" s="1496"/>
      <c r="EG15" s="1494"/>
      <c r="EH15" s="1495"/>
      <c r="EI15" s="1495"/>
      <c r="EJ15" s="1495"/>
      <c r="EK15" s="1495"/>
      <c r="EL15" s="1496"/>
      <c r="EM15" s="1494"/>
      <c r="EN15" s="1495"/>
      <c r="EO15" s="1495"/>
      <c r="EP15" s="1495"/>
      <c r="EQ15" s="1495"/>
      <c r="ER15" s="1497"/>
      <c r="ES15" s="42"/>
      <c r="ET15" s="34"/>
      <c r="EU15"/>
    </row>
    <row r="16" spans="1:152" ht="12.75" customHeight="1">
      <c r="A16" s="1565"/>
      <c r="B16" s="1503"/>
      <c r="C16" s="1506"/>
      <c r="D16" s="35"/>
      <c r="E16" s="39"/>
      <c r="F16" s="40"/>
      <c r="G16" s="40"/>
      <c r="H16" s="40"/>
      <c r="I16" s="40"/>
      <c r="J16" s="41"/>
      <c r="K16" s="36"/>
      <c r="L16" s="37"/>
      <c r="M16" s="37"/>
      <c r="N16" s="37"/>
      <c r="O16" s="37"/>
      <c r="P16" s="38"/>
      <c r="Q16" s="36"/>
      <c r="R16" s="37"/>
      <c r="S16" s="37"/>
      <c r="T16" s="37"/>
      <c r="U16" s="37"/>
      <c r="V16" s="38"/>
      <c r="W16" s="36"/>
      <c r="X16" s="37"/>
      <c r="Y16" s="37"/>
      <c r="Z16" s="37"/>
      <c r="AA16" s="37"/>
      <c r="AB16" s="38"/>
      <c r="AC16" s="36"/>
      <c r="AD16" s="37"/>
      <c r="AE16" s="37"/>
      <c r="AF16" s="37"/>
      <c r="AG16" s="37"/>
      <c r="AH16" s="38"/>
      <c r="AI16" s="36"/>
      <c r="AJ16" s="37"/>
      <c r="AK16" s="37"/>
      <c r="AL16" s="37"/>
      <c r="AM16" s="37"/>
      <c r="AN16" s="38"/>
      <c r="AO16" s="36"/>
      <c r="AP16" s="37"/>
      <c r="AQ16" s="37"/>
      <c r="AR16" s="37"/>
      <c r="AS16" s="37"/>
      <c r="AT16" s="38"/>
      <c r="AU16" s="36"/>
      <c r="AV16" s="37"/>
      <c r="AW16" s="37"/>
      <c r="AX16" s="37"/>
      <c r="AY16" s="37"/>
      <c r="AZ16" s="38"/>
      <c r="BA16" s="36"/>
      <c r="BB16" s="37"/>
      <c r="BC16" s="37"/>
      <c r="BD16" s="37"/>
      <c r="BE16" s="37"/>
      <c r="BF16" s="38"/>
      <c r="BG16" s="36"/>
      <c r="BH16" s="37"/>
      <c r="BI16" s="37"/>
      <c r="BJ16" s="37"/>
      <c r="BK16" s="37"/>
      <c r="BL16" s="38"/>
      <c r="BM16" s="36"/>
      <c r="BN16" s="37"/>
      <c r="BO16" s="37"/>
      <c r="BP16" s="37"/>
      <c r="BQ16" s="37"/>
      <c r="BR16" s="38"/>
      <c r="BS16" s="36"/>
      <c r="BT16" s="37"/>
      <c r="BU16" s="37"/>
      <c r="BV16" s="37"/>
      <c r="BW16" s="37"/>
      <c r="BX16" s="38"/>
      <c r="BY16" s="36"/>
      <c r="BZ16" s="37"/>
      <c r="CA16" s="37"/>
      <c r="CB16" s="37"/>
      <c r="CC16" s="37"/>
      <c r="CD16" s="38"/>
      <c r="CE16" s="36"/>
      <c r="CF16" s="37"/>
      <c r="CG16" s="37"/>
      <c r="CH16" s="37"/>
      <c r="CI16" s="37"/>
      <c r="CJ16" s="38"/>
      <c r="CK16" s="36"/>
      <c r="CL16" s="37"/>
      <c r="CM16" s="37"/>
      <c r="CN16" s="37"/>
      <c r="CO16" s="37"/>
      <c r="CP16" s="38"/>
      <c r="CQ16" s="36"/>
      <c r="CR16" s="37"/>
      <c r="CS16" s="37"/>
      <c r="CT16" s="37"/>
      <c r="CU16" s="37"/>
      <c r="CV16" s="38"/>
      <c r="CW16" s="36"/>
      <c r="CX16" s="37"/>
      <c r="CY16" s="37"/>
      <c r="CZ16" s="37"/>
      <c r="DA16" s="37"/>
      <c r="DB16" s="38"/>
      <c r="DC16" s="36"/>
      <c r="DD16" s="37"/>
      <c r="DE16" s="37"/>
      <c r="DF16" s="37"/>
      <c r="DG16" s="37"/>
      <c r="DH16" s="38"/>
      <c r="DI16" s="36"/>
      <c r="DJ16" s="37"/>
      <c r="DK16" s="37"/>
      <c r="DL16" s="37"/>
      <c r="DM16" s="37"/>
      <c r="DN16" s="38"/>
      <c r="DO16" s="36"/>
      <c r="DP16" s="37"/>
      <c r="DQ16" s="37"/>
      <c r="DR16" s="37"/>
      <c r="DS16" s="37"/>
      <c r="DT16" s="38"/>
      <c r="DU16" s="36"/>
      <c r="DV16" s="37"/>
      <c r="DW16" s="37"/>
      <c r="DX16" s="37"/>
      <c r="DY16" s="37"/>
      <c r="DZ16" s="38"/>
      <c r="EA16" s="39"/>
      <c r="EB16" s="40"/>
      <c r="EC16" s="40"/>
      <c r="ED16" s="40"/>
      <c r="EE16" s="40"/>
      <c r="EF16" s="41"/>
      <c r="EG16" s="39"/>
      <c r="EH16" s="40"/>
      <c r="EI16" s="40"/>
      <c r="EJ16" s="40"/>
      <c r="EK16" s="40"/>
      <c r="EL16" s="41"/>
      <c r="EM16" s="39"/>
      <c r="EN16" s="40"/>
      <c r="EO16" s="40"/>
      <c r="EP16" s="40"/>
      <c r="EQ16" s="40"/>
      <c r="ER16" s="108"/>
      <c r="ES16" s="42"/>
      <c r="ET16" s="34"/>
      <c r="EU16"/>
    </row>
    <row r="17" spans="1:151" ht="19.5" customHeight="1">
      <c r="A17" s="1565"/>
      <c r="B17" s="1504"/>
      <c r="C17" s="1507"/>
      <c r="D17" s="35">
        <f>RESUMO!C11</f>
        <v>54672766.439999998</v>
      </c>
      <c r="E17" s="1498"/>
      <c r="F17" s="1499"/>
      <c r="G17" s="1499"/>
      <c r="H17" s="1499"/>
      <c r="I17" s="1499"/>
      <c r="J17" s="1500"/>
      <c r="K17" s="1520">
        <f>K15*$D$17</f>
        <v>2733638.3220000002</v>
      </c>
      <c r="L17" s="1526"/>
      <c r="M17" s="1526"/>
      <c r="N17" s="1526"/>
      <c r="O17" s="1526"/>
      <c r="P17" s="1527"/>
      <c r="Q17" s="1520">
        <f>Q15*$D$17</f>
        <v>2733638.3220000002</v>
      </c>
      <c r="R17" s="1526"/>
      <c r="S17" s="1526"/>
      <c r="T17" s="1526"/>
      <c r="U17" s="1526"/>
      <c r="V17" s="1527"/>
      <c r="W17" s="1520">
        <f>W15*$D$17</f>
        <v>2733638.3220000002</v>
      </c>
      <c r="X17" s="1526"/>
      <c r="Y17" s="1526"/>
      <c r="Z17" s="1526"/>
      <c r="AA17" s="1526"/>
      <c r="AB17" s="1527"/>
      <c r="AC17" s="1520">
        <f>AC15*$D$17</f>
        <v>2733638.3220000002</v>
      </c>
      <c r="AD17" s="1526"/>
      <c r="AE17" s="1526"/>
      <c r="AF17" s="1526"/>
      <c r="AG17" s="1526"/>
      <c r="AH17" s="1527"/>
      <c r="AI17" s="1520">
        <f>AI15*$D$17</f>
        <v>2733638.3220000002</v>
      </c>
      <c r="AJ17" s="1526"/>
      <c r="AK17" s="1526"/>
      <c r="AL17" s="1526"/>
      <c r="AM17" s="1526"/>
      <c r="AN17" s="1527"/>
      <c r="AO17" s="1520">
        <f>AO15*$D$17</f>
        <v>2733638.3220000002</v>
      </c>
      <c r="AP17" s="1526"/>
      <c r="AQ17" s="1526"/>
      <c r="AR17" s="1526"/>
      <c r="AS17" s="1526"/>
      <c r="AT17" s="1527"/>
      <c r="AU17" s="1520">
        <f>AU15*$D$17</f>
        <v>2733638.3220000002</v>
      </c>
      <c r="AV17" s="1526"/>
      <c r="AW17" s="1526"/>
      <c r="AX17" s="1526"/>
      <c r="AY17" s="1526"/>
      <c r="AZ17" s="1527"/>
      <c r="BA17" s="1520">
        <f>BA15*$D$17</f>
        <v>2733638.3220000002</v>
      </c>
      <c r="BB17" s="1526"/>
      <c r="BC17" s="1526"/>
      <c r="BD17" s="1526"/>
      <c r="BE17" s="1526"/>
      <c r="BF17" s="1527"/>
      <c r="BG17" s="1520">
        <f>BG15*$D$17</f>
        <v>2733638.3220000002</v>
      </c>
      <c r="BH17" s="1526"/>
      <c r="BI17" s="1526"/>
      <c r="BJ17" s="1526"/>
      <c r="BK17" s="1526"/>
      <c r="BL17" s="1527"/>
      <c r="BM17" s="1520">
        <f>BM15*$D$17</f>
        <v>2733638.3220000002</v>
      </c>
      <c r="BN17" s="1526"/>
      <c r="BO17" s="1526"/>
      <c r="BP17" s="1526"/>
      <c r="BQ17" s="1526"/>
      <c r="BR17" s="1527"/>
      <c r="BS17" s="1520">
        <f>BS15*$D$17</f>
        <v>2733638.3220000002</v>
      </c>
      <c r="BT17" s="1526"/>
      <c r="BU17" s="1526"/>
      <c r="BV17" s="1526"/>
      <c r="BW17" s="1526"/>
      <c r="BX17" s="1527"/>
      <c r="BY17" s="1520">
        <f>BY15*$D$17</f>
        <v>2733638.3220000002</v>
      </c>
      <c r="BZ17" s="1526"/>
      <c r="CA17" s="1526"/>
      <c r="CB17" s="1526"/>
      <c r="CC17" s="1526"/>
      <c r="CD17" s="1527"/>
      <c r="CE17" s="1520">
        <f>CE15*$D$17</f>
        <v>2733638.3220000002</v>
      </c>
      <c r="CF17" s="1526"/>
      <c r="CG17" s="1526"/>
      <c r="CH17" s="1526"/>
      <c r="CI17" s="1526"/>
      <c r="CJ17" s="1527"/>
      <c r="CK17" s="1520">
        <f>CK15*$D$17</f>
        <v>2733638.3220000002</v>
      </c>
      <c r="CL17" s="1526"/>
      <c r="CM17" s="1526"/>
      <c r="CN17" s="1526"/>
      <c r="CO17" s="1526"/>
      <c r="CP17" s="1527"/>
      <c r="CQ17" s="1520">
        <f>CQ15*$D$17</f>
        <v>2733638.3220000002</v>
      </c>
      <c r="CR17" s="1526"/>
      <c r="CS17" s="1526"/>
      <c r="CT17" s="1526"/>
      <c r="CU17" s="1526"/>
      <c r="CV17" s="1527"/>
      <c r="CW17" s="1520">
        <f>CW15*$D$17</f>
        <v>2733638.3220000002</v>
      </c>
      <c r="CX17" s="1526"/>
      <c r="CY17" s="1526"/>
      <c r="CZ17" s="1526"/>
      <c r="DA17" s="1526"/>
      <c r="DB17" s="1527"/>
      <c r="DC17" s="1520">
        <f>DC15*$D$17</f>
        <v>2733638.3220000002</v>
      </c>
      <c r="DD17" s="1526"/>
      <c r="DE17" s="1526"/>
      <c r="DF17" s="1526"/>
      <c r="DG17" s="1526"/>
      <c r="DH17" s="1527"/>
      <c r="DI17" s="1520">
        <f>DI15*$D$17</f>
        <v>2733638.3220000002</v>
      </c>
      <c r="DJ17" s="1526"/>
      <c r="DK17" s="1526"/>
      <c r="DL17" s="1526"/>
      <c r="DM17" s="1526"/>
      <c r="DN17" s="1527"/>
      <c r="DO17" s="1520">
        <f>DO15*$D$17</f>
        <v>2733638.3220000002</v>
      </c>
      <c r="DP17" s="1526"/>
      <c r="DQ17" s="1526"/>
      <c r="DR17" s="1526"/>
      <c r="DS17" s="1526"/>
      <c r="DT17" s="1527"/>
      <c r="DU17" s="1520">
        <f>DU15*$D$17</f>
        <v>2733638.3220000002</v>
      </c>
      <c r="DV17" s="1526"/>
      <c r="DW17" s="1526"/>
      <c r="DX17" s="1526"/>
      <c r="DY17" s="1526"/>
      <c r="DZ17" s="1527"/>
      <c r="EA17" s="1498"/>
      <c r="EB17" s="1499"/>
      <c r="EC17" s="1499"/>
      <c r="ED17" s="1499"/>
      <c r="EE17" s="1499"/>
      <c r="EF17" s="1500"/>
      <c r="EG17" s="1498"/>
      <c r="EH17" s="1499"/>
      <c r="EI17" s="1499"/>
      <c r="EJ17" s="1499"/>
      <c r="EK17" s="1499"/>
      <c r="EL17" s="1500"/>
      <c r="EM17" s="1498"/>
      <c r="EN17" s="1499"/>
      <c r="EO17" s="1499"/>
      <c r="EP17" s="1499"/>
      <c r="EQ17" s="1499"/>
      <c r="ER17" s="1501"/>
      <c r="ES17" s="42">
        <f>SUM(E17:ER17)</f>
        <v>54672766.439999983</v>
      </c>
      <c r="ET17" s="42">
        <f>D17-ES17</f>
        <v>0</v>
      </c>
      <c r="EU17"/>
    </row>
    <row r="18" spans="1:151" ht="19.5" customHeight="1">
      <c r="A18" s="1565"/>
      <c r="B18" s="1502" t="s">
        <v>28</v>
      </c>
      <c r="C18" s="1505" t="str">
        <f>RESUMO!B12</f>
        <v>DRENAGEM E OBRAS DE ARTE CORRENTES</v>
      </c>
      <c r="D18" s="114">
        <f>D20/$EM$81</f>
        <v>0.10162013917347336</v>
      </c>
      <c r="E18" s="1494"/>
      <c r="F18" s="1495"/>
      <c r="G18" s="1495"/>
      <c r="H18" s="1495"/>
      <c r="I18" s="1495"/>
      <c r="J18" s="1496"/>
      <c r="K18" s="1494">
        <f>1/22</f>
        <v>4.5454545454545456E-2</v>
      </c>
      <c r="L18" s="1495"/>
      <c r="M18" s="1495"/>
      <c r="N18" s="1495"/>
      <c r="O18" s="1495"/>
      <c r="P18" s="1496"/>
      <c r="Q18" s="1494">
        <f t="shared" ref="Q18" si="60">1/22</f>
        <v>4.5454545454545456E-2</v>
      </c>
      <c r="R18" s="1495"/>
      <c r="S18" s="1495"/>
      <c r="T18" s="1495"/>
      <c r="U18" s="1495"/>
      <c r="V18" s="1496"/>
      <c r="W18" s="1494">
        <f t="shared" ref="W18" si="61">1/22</f>
        <v>4.5454545454545456E-2</v>
      </c>
      <c r="X18" s="1495"/>
      <c r="Y18" s="1495"/>
      <c r="Z18" s="1495"/>
      <c r="AA18" s="1495"/>
      <c r="AB18" s="1496"/>
      <c r="AC18" s="1494">
        <f t="shared" ref="AC18" si="62">1/22</f>
        <v>4.5454545454545456E-2</v>
      </c>
      <c r="AD18" s="1495"/>
      <c r="AE18" s="1495"/>
      <c r="AF18" s="1495"/>
      <c r="AG18" s="1495"/>
      <c r="AH18" s="1496"/>
      <c r="AI18" s="1494">
        <f t="shared" ref="AI18" si="63">1/22</f>
        <v>4.5454545454545456E-2</v>
      </c>
      <c r="AJ18" s="1495"/>
      <c r="AK18" s="1495"/>
      <c r="AL18" s="1495"/>
      <c r="AM18" s="1495"/>
      <c r="AN18" s="1496"/>
      <c r="AO18" s="1494">
        <f t="shared" ref="AO18" si="64">1/22</f>
        <v>4.5454545454545456E-2</v>
      </c>
      <c r="AP18" s="1495"/>
      <c r="AQ18" s="1495"/>
      <c r="AR18" s="1495"/>
      <c r="AS18" s="1495"/>
      <c r="AT18" s="1496"/>
      <c r="AU18" s="1494">
        <f t="shared" ref="AU18" si="65">1/22</f>
        <v>4.5454545454545456E-2</v>
      </c>
      <c r="AV18" s="1495"/>
      <c r="AW18" s="1495"/>
      <c r="AX18" s="1495"/>
      <c r="AY18" s="1495"/>
      <c r="AZ18" s="1496"/>
      <c r="BA18" s="1494">
        <f t="shared" ref="BA18" si="66">1/22</f>
        <v>4.5454545454545456E-2</v>
      </c>
      <c r="BB18" s="1495"/>
      <c r="BC18" s="1495"/>
      <c r="BD18" s="1495"/>
      <c r="BE18" s="1495"/>
      <c r="BF18" s="1496"/>
      <c r="BG18" s="1494">
        <f t="shared" ref="BG18" si="67">1/22</f>
        <v>4.5454545454545456E-2</v>
      </c>
      <c r="BH18" s="1495"/>
      <c r="BI18" s="1495"/>
      <c r="BJ18" s="1495"/>
      <c r="BK18" s="1495"/>
      <c r="BL18" s="1496"/>
      <c r="BM18" s="1494">
        <f t="shared" ref="BM18" si="68">1/22</f>
        <v>4.5454545454545456E-2</v>
      </c>
      <c r="BN18" s="1495"/>
      <c r="BO18" s="1495"/>
      <c r="BP18" s="1495"/>
      <c r="BQ18" s="1495"/>
      <c r="BR18" s="1496"/>
      <c r="BS18" s="1494">
        <f t="shared" ref="BS18" si="69">1/22</f>
        <v>4.5454545454545456E-2</v>
      </c>
      <c r="BT18" s="1495"/>
      <c r="BU18" s="1495"/>
      <c r="BV18" s="1495"/>
      <c r="BW18" s="1495"/>
      <c r="BX18" s="1496"/>
      <c r="BY18" s="1494">
        <f t="shared" ref="BY18" si="70">1/22</f>
        <v>4.5454545454545456E-2</v>
      </c>
      <c r="BZ18" s="1495"/>
      <c r="CA18" s="1495"/>
      <c r="CB18" s="1495"/>
      <c r="CC18" s="1495"/>
      <c r="CD18" s="1496"/>
      <c r="CE18" s="1494">
        <f t="shared" ref="CE18" si="71">1/22</f>
        <v>4.5454545454545456E-2</v>
      </c>
      <c r="CF18" s="1495"/>
      <c r="CG18" s="1495"/>
      <c r="CH18" s="1495"/>
      <c r="CI18" s="1495"/>
      <c r="CJ18" s="1496"/>
      <c r="CK18" s="1494">
        <f t="shared" ref="CK18" si="72">1/22</f>
        <v>4.5454545454545456E-2</v>
      </c>
      <c r="CL18" s="1495"/>
      <c r="CM18" s="1495"/>
      <c r="CN18" s="1495"/>
      <c r="CO18" s="1495"/>
      <c r="CP18" s="1496"/>
      <c r="CQ18" s="1494">
        <f t="shared" ref="CQ18" si="73">1/22</f>
        <v>4.5454545454545456E-2</v>
      </c>
      <c r="CR18" s="1495"/>
      <c r="CS18" s="1495"/>
      <c r="CT18" s="1495"/>
      <c r="CU18" s="1495"/>
      <c r="CV18" s="1496"/>
      <c r="CW18" s="1494">
        <f t="shared" ref="CW18" si="74">1/22</f>
        <v>4.5454545454545456E-2</v>
      </c>
      <c r="CX18" s="1495"/>
      <c r="CY18" s="1495"/>
      <c r="CZ18" s="1495"/>
      <c r="DA18" s="1495"/>
      <c r="DB18" s="1496"/>
      <c r="DC18" s="1494">
        <f t="shared" ref="DC18" si="75">1/22</f>
        <v>4.5454545454545456E-2</v>
      </c>
      <c r="DD18" s="1495"/>
      <c r="DE18" s="1495"/>
      <c r="DF18" s="1495"/>
      <c r="DG18" s="1495"/>
      <c r="DH18" s="1496"/>
      <c r="DI18" s="1494">
        <f t="shared" ref="DI18" si="76">1/22</f>
        <v>4.5454545454545456E-2</v>
      </c>
      <c r="DJ18" s="1495"/>
      <c r="DK18" s="1495"/>
      <c r="DL18" s="1495"/>
      <c r="DM18" s="1495"/>
      <c r="DN18" s="1496"/>
      <c r="DO18" s="1494">
        <f t="shared" ref="DO18" si="77">1/22</f>
        <v>4.5454545454545456E-2</v>
      </c>
      <c r="DP18" s="1495"/>
      <c r="DQ18" s="1495"/>
      <c r="DR18" s="1495"/>
      <c r="DS18" s="1495"/>
      <c r="DT18" s="1496"/>
      <c r="DU18" s="1494">
        <f t="shared" ref="DU18" si="78">1/22</f>
        <v>4.5454545454545456E-2</v>
      </c>
      <c r="DV18" s="1495"/>
      <c r="DW18" s="1495"/>
      <c r="DX18" s="1495"/>
      <c r="DY18" s="1495"/>
      <c r="DZ18" s="1496"/>
      <c r="EA18" s="1494">
        <f t="shared" ref="EA18" si="79">1/22</f>
        <v>4.5454545454545456E-2</v>
      </c>
      <c r="EB18" s="1495"/>
      <c r="EC18" s="1495"/>
      <c r="ED18" s="1495"/>
      <c r="EE18" s="1495"/>
      <c r="EF18" s="1496"/>
      <c r="EG18" s="1494">
        <f t="shared" ref="EG18" si="80">1/22</f>
        <v>4.5454545454545456E-2</v>
      </c>
      <c r="EH18" s="1495"/>
      <c r="EI18" s="1495"/>
      <c r="EJ18" s="1495"/>
      <c r="EK18" s="1495"/>
      <c r="EL18" s="1496"/>
      <c r="EM18" s="1494"/>
      <c r="EN18" s="1495"/>
      <c r="EO18" s="1495"/>
      <c r="EP18" s="1495"/>
      <c r="EQ18" s="1495"/>
      <c r="ER18" s="1497"/>
      <c r="ES18" s="42"/>
      <c r="ET18" s="34"/>
      <c r="EU18"/>
    </row>
    <row r="19" spans="1:151" ht="12.75" customHeight="1">
      <c r="A19" s="1565"/>
      <c r="B19" s="1503"/>
      <c r="C19" s="1506"/>
      <c r="D19" s="35"/>
      <c r="E19" s="39"/>
      <c r="F19" s="40"/>
      <c r="G19" s="40"/>
      <c r="H19" s="40"/>
      <c r="I19" s="40"/>
      <c r="J19" s="41"/>
      <c r="K19" s="36"/>
      <c r="L19" s="37"/>
      <c r="M19" s="37"/>
      <c r="N19" s="37"/>
      <c r="O19" s="37"/>
      <c r="P19" s="38"/>
      <c r="Q19" s="36"/>
      <c r="R19" s="37"/>
      <c r="S19" s="37"/>
      <c r="T19" s="37"/>
      <c r="U19" s="37"/>
      <c r="V19" s="38"/>
      <c r="W19" s="36"/>
      <c r="X19" s="37"/>
      <c r="Y19" s="37"/>
      <c r="Z19" s="37"/>
      <c r="AA19" s="37"/>
      <c r="AB19" s="38"/>
      <c r="AC19" s="36"/>
      <c r="AD19" s="37"/>
      <c r="AE19" s="37"/>
      <c r="AF19" s="37"/>
      <c r="AG19" s="37"/>
      <c r="AH19" s="38"/>
      <c r="AI19" s="36"/>
      <c r="AJ19" s="37"/>
      <c r="AK19" s="37"/>
      <c r="AL19" s="37"/>
      <c r="AM19" s="37"/>
      <c r="AN19" s="38"/>
      <c r="AO19" s="36"/>
      <c r="AP19" s="37"/>
      <c r="AQ19" s="37"/>
      <c r="AR19" s="37"/>
      <c r="AS19" s="37"/>
      <c r="AT19" s="38"/>
      <c r="AU19" s="36"/>
      <c r="AV19" s="37"/>
      <c r="AW19" s="37"/>
      <c r="AX19" s="37"/>
      <c r="AY19" s="37"/>
      <c r="AZ19" s="38"/>
      <c r="BA19" s="36"/>
      <c r="BB19" s="37"/>
      <c r="BC19" s="37"/>
      <c r="BD19" s="37"/>
      <c r="BE19" s="37"/>
      <c r="BF19" s="38"/>
      <c r="BG19" s="36"/>
      <c r="BH19" s="37"/>
      <c r="BI19" s="37"/>
      <c r="BJ19" s="37"/>
      <c r="BK19" s="37"/>
      <c r="BL19" s="38"/>
      <c r="BM19" s="36"/>
      <c r="BN19" s="37"/>
      <c r="BO19" s="37"/>
      <c r="BP19" s="37"/>
      <c r="BQ19" s="37"/>
      <c r="BR19" s="38"/>
      <c r="BS19" s="36"/>
      <c r="BT19" s="37"/>
      <c r="BU19" s="37"/>
      <c r="BV19" s="37"/>
      <c r="BW19" s="37"/>
      <c r="BX19" s="38"/>
      <c r="BY19" s="36"/>
      <c r="BZ19" s="37"/>
      <c r="CA19" s="37"/>
      <c r="CB19" s="37"/>
      <c r="CC19" s="37"/>
      <c r="CD19" s="38"/>
      <c r="CE19" s="36"/>
      <c r="CF19" s="37"/>
      <c r="CG19" s="37"/>
      <c r="CH19" s="37"/>
      <c r="CI19" s="37"/>
      <c r="CJ19" s="38"/>
      <c r="CK19" s="36"/>
      <c r="CL19" s="37"/>
      <c r="CM19" s="37"/>
      <c r="CN19" s="37"/>
      <c r="CO19" s="37"/>
      <c r="CP19" s="38"/>
      <c r="CQ19" s="36"/>
      <c r="CR19" s="37"/>
      <c r="CS19" s="37"/>
      <c r="CT19" s="37"/>
      <c r="CU19" s="37"/>
      <c r="CV19" s="38"/>
      <c r="CW19" s="36"/>
      <c r="CX19" s="37"/>
      <c r="CY19" s="37"/>
      <c r="CZ19" s="37"/>
      <c r="DA19" s="37"/>
      <c r="DB19" s="38"/>
      <c r="DC19" s="36"/>
      <c r="DD19" s="37"/>
      <c r="DE19" s="37"/>
      <c r="DF19" s="37"/>
      <c r="DG19" s="37"/>
      <c r="DH19" s="38"/>
      <c r="DI19" s="36"/>
      <c r="DJ19" s="37"/>
      <c r="DK19" s="37"/>
      <c r="DL19" s="37"/>
      <c r="DM19" s="37"/>
      <c r="DN19" s="38"/>
      <c r="DO19" s="36"/>
      <c r="DP19" s="37"/>
      <c r="DQ19" s="37"/>
      <c r="DR19" s="37"/>
      <c r="DS19" s="37"/>
      <c r="DT19" s="38"/>
      <c r="DU19" s="36"/>
      <c r="DV19" s="37"/>
      <c r="DW19" s="37"/>
      <c r="DX19" s="37"/>
      <c r="DY19" s="37"/>
      <c r="DZ19" s="38"/>
      <c r="EA19" s="36"/>
      <c r="EB19" s="37"/>
      <c r="EC19" s="37"/>
      <c r="ED19" s="37"/>
      <c r="EE19" s="37"/>
      <c r="EF19" s="38"/>
      <c r="EG19" s="36"/>
      <c r="EH19" s="37"/>
      <c r="EI19" s="37"/>
      <c r="EJ19" s="37"/>
      <c r="EK19" s="37"/>
      <c r="EL19" s="38"/>
      <c r="EM19" s="39"/>
      <c r="EN19" s="40"/>
      <c r="EO19" s="40"/>
      <c r="EP19" s="40"/>
      <c r="EQ19" s="40"/>
      <c r="ER19" s="108"/>
      <c r="ES19" s="42"/>
      <c r="ET19" s="34"/>
      <c r="EU19"/>
    </row>
    <row r="20" spans="1:151" ht="19.5" customHeight="1">
      <c r="A20" s="1565"/>
      <c r="B20" s="1504"/>
      <c r="C20" s="1507"/>
      <c r="D20" s="43">
        <f>RESUMO!C12</f>
        <v>25342906.230000012</v>
      </c>
      <c r="E20" s="1498"/>
      <c r="F20" s="1499"/>
      <c r="G20" s="1499"/>
      <c r="H20" s="1499"/>
      <c r="I20" s="1499"/>
      <c r="J20" s="1500"/>
      <c r="K20" s="1508">
        <f>K18*$D$20</f>
        <v>1151950.2831818187</v>
      </c>
      <c r="L20" s="1509"/>
      <c r="M20" s="1509"/>
      <c r="N20" s="1509"/>
      <c r="O20" s="1509"/>
      <c r="P20" s="1510"/>
      <c r="Q20" s="1508">
        <f t="shared" ref="Q20" si="81">Q18*$D$20</f>
        <v>1151950.2831818187</v>
      </c>
      <c r="R20" s="1509"/>
      <c r="S20" s="1509"/>
      <c r="T20" s="1509"/>
      <c r="U20" s="1509"/>
      <c r="V20" s="1510"/>
      <c r="W20" s="1508">
        <f t="shared" ref="W20" si="82">W18*$D$20</f>
        <v>1151950.2831818187</v>
      </c>
      <c r="X20" s="1509"/>
      <c r="Y20" s="1509"/>
      <c r="Z20" s="1509"/>
      <c r="AA20" s="1509"/>
      <c r="AB20" s="1510"/>
      <c r="AC20" s="1508">
        <f t="shared" ref="AC20" si="83">AC18*$D$20</f>
        <v>1151950.2831818187</v>
      </c>
      <c r="AD20" s="1509"/>
      <c r="AE20" s="1509"/>
      <c r="AF20" s="1509"/>
      <c r="AG20" s="1509"/>
      <c r="AH20" s="1510"/>
      <c r="AI20" s="1508">
        <f t="shared" ref="AI20" si="84">AI18*$D$20</f>
        <v>1151950.2831818187</v>
      </c>
      <c r="AJ20" s="1509"/>
      <c r="AK20" s="1509"/>
      <c r="AL20" s="1509"/>
      <c r="AM20" s="1509"/>
      <c r="AN20" s="1510"/>
      <c r="AO20" s="1508">
        <f t="shared" ref="AO20" si="85">AO18*$D$20</f>
        <v>1151950.2831818187</v>
      </c>
      <c r="AP20" s="1509"/>
      <c r="AQ20" s="1509"/>
      <c r="AR20" s="1509"/>
      <c r="AS20" s="1509"/>
      <c r="AT20" s="1510"/>
      <c r="AU20" s="1508">
        <f t="shared" ref="AU20" si="86">AU18*$D$20</f>
        <v>1151950.2831818187</v>
      </c>
      <c r="AV20" s="1509"/>
      <c r="AW20" s="1509"/>
      <c r="AX20" s="1509"/>
      <c r="AY20" s="1509"/>
      <c r="AZ20" s="1510"/>
      <c r="BA20" s="1508">
        <f t="shared" ref="BA20" si="87">BA18*$D$20</f>
        <v>1151950.2831818187</v>
      </c>
      <c r="BB20" s="1509"/>
      <c r="BC20" s="1509"/>
      <c r="BD20" s="1509"/>
      <c r="BE20" s="1509"/>
      <c r="BF20" s="1510"/>
      <c r="BG20" s="1508">
        <f t="shared" ref="BG20" si="88">BG18*$D$20</f>
        <v>1151950.2831818187</v>
      </c>
      <c r="BH20" s="1509"/>
      <c r="BI20" s="1509"/>
      <c r="BJ20" s="1509"/>
      <c r="BK20" s="1509"/>
      <c r="BL20" s="1510"/>
      <c r="BM20" s="1508">
        <f t="shared" ref="BM20" si="89">BM18*$D$20</f>
        <v>1151950.2831818187</v>
      </c>
      <c r="BN20" s="1509"/>
      <c r="BO20" s="1509"/>
      <c r="BP20" s="1509"/>
      <c r="BQ20" s="1509"/>
      <c r="BR20" s="1510"/>
      <c r="BS20" s="1508">
        <f t="shared" ref="BS20" si="90">BS18*$D$20</f>
        <v>1151950.2831818187</v>
      </c>
      <c r="BT20" s="1509"/>
      <c r="BU20" s="1509"/>
      <c r="BV20" s="1509"/>
      <c r="BW20" s="1509"/>
      <c r="BX20" s="1510"/>
      <c r="BY20" s="1508">
        <f t="shared" ref="BY20" si="91">BY18*$D$20</f>
        <v>1151950.2831818187</v>
      </c>
      <c r="BZ20" s="1509"/>
      <c r="CA20" s="1509"/>
      <c r="CB20" s="1509"/>
      <c r="CC20" s="1509"/>
      <c r="CD20" s="1510"/>
      <c r="CE20" s="1508">
        <f t="shared" ref="CE20" si="92">CE18*$D$20</f>
        <v>1151950.2831818187</v>
      </c>
      <c r="CF20" s="1509"/>
      <c r="CG20" s="1509"/>
      <c r="CH20" s="1509"/>
      <c r="CI20" s="1509"/>
      <c r="CJ20" s="1510"/>
      <c r="CK20" s="1508">
        <f t="shared" ref="CK20" si="93">CK18*$D$20</f>
        <v>1151950.2831818187</v>
      </c>
      <c r="CL20" s="1509"/>
      <c r="CM20" s="1509"/>
      <c r="CN20" s="1509"/>
      <c r="CO20" s="1509"/>
      <c r="CP20" s="1510"/>
      <c r="CQ20" s="1508">
        <f t="shared" ref="CQ20" si="94">CQ18*$D$20</f>
        <v>1151950.2831818187</v>
      </c>
      <c r="CR20" s="1509"/>
      <c r="CS20" s="1509"/>
      <c r="CT20" s="1509"/>
      <c r="CU20" s="1509"/>
      <c r="CV20" s="1510"/>
      <c r="CW20" s="1508">
        <f t="shared" ref="CW20" si="95">CW18*$D$20</f>
        <v>1151950.2831818187</v>
      </c>
      <c r="CX20" s="1509"/>
      <c r="CY20" s="1509"/>
      <c r="CZ20" s="1509"/>
      <c r="DA20" s="1509"/>
      <c r="DB20" s="1510"/>
      <c r="DC20" s="1508">
        <f t="shared" ref="DC20" si="96">DC18*$D$20</f>
        <v>1151950.2831818187</v>
      </c>
      <c r="DD20" s="1509"/>
      <c r="DE20" s="1509"/>
      <c r="DF20" s="1509"/>
      <c r="DG20" s="1509"/>
      <c r="DH20" s="1510"/>
      <c r="DI20" s="1508">
        <f t="shared" ref="DI20" si="97">DI18*$D$20</f>
        <v>1151950.2831818187</v>
      </c>
      <c r="DJ20" s="1509"/>
      <c r="DK20" s="1509"/>
      <c r="DL20" s="1509"/>
      <c r="DM20" s="1509"/>
      <c r="DN20" s="1510"/>
      <c r="DO20" s="1508">
        <f t="shared" ref="DO20" si="98">DO18*$D$20</f>
        <v>1151950.2831818187</v>
      </c>
      <c r="DP20" s="1509"/>
      <c r="DQ20" s="1509"/>
      <c r="DR20" s="1509"/>
      <c r="DS20" s="1509"/>
      <c r="DT20" s="1510"/>
      <c r="DU20" s="1508">
        <f t="shared" ref="DU20" si="99">DU18*$D$20</f>
        <v>1151950.2831818187</v>
      </c>
      <c r="DV20" s="1509"/>
      <c r="DW20" s="1509"/>
      <c r="DX20" s="1509"/>
      <c r="DY20" s="1509"/>
      <c r="DZ20" s="1510"/>
      <c r="EA20" s="1508">
        <f t="shared" ref="EA20" si="100">EA18*$D$20</f>
        <v>1151950.2831818187</v>
      </c>
      <c r="EB20" s="1509"/>
      <c r="EC20" s="1509"/>
      <c r="ED20" s="1509"/>
      <c r="EE20" s="1509"/>
      <c r="EF20" s="1510"/>
      <c r="EG20" s="1508">
        <f t="shared" ref="EG20" si="101">EG18*$D$20</f>
        <v>1151950.2831818187</v>
      </c>
      <c r="EH20" s="1509"/>
      <c r="EI20" s="1509"/>
      <c r="EJ20" s="1509"/>
      <c r="EK20" s="1509"/>
      <c r="EL20" s="1510"/>
      <c r="EM20" s="1498"/>
      <c r="EN20" s="1499"/>
      <c r="EO20" s="1499"/>
      <c r="EP20" s="1499"/>
      <c r="EQ20" s="1499"/>
      <c r="ER20" s="1501"/>
      <c r="ES20" s="42">
        <f>SUM(E20:ER20)</f>
        <v>25342906.230000015</v>
      </c>
      <c r="ET20" s="42">
        <f>D20-ES20</f>
        <v>0</v>
      </c>
      <c r="EU20"/>
    </row>
    <row r="21" spans="1:151" ht="19.5" customHeight="1">
      <c r="A21" s="1565"/>
      <c r="B21" s="1502" t="s">
        <v>29</v>
      </c>
      <c r="C21" s="1505" t="str">
        <f>PLANILHA!D92</f>
        <v xml:space="preserve">PISTA DUPLICADA - PAVIMENTO RÍGIDO </v>
      </c>
      <c r="D21" s="114">
        <f>D23/$EM$81</f>
        <v>0.27226046920003566</v>
      </c>
      <c r="E21" s="1494"/>
      <c r="F21" s="1495"/>
      <c r="G21" s="1495"/>
      <c r="H21" s="1495"/>
      <c r="I21" s="1495"/>
      <c r="J21" s="1496"/>
      <c r="K21" s="1494">
        <f>1/13</f>
        <v>7.6923076923076927E-2</v>
      </c>
      <c r="L21" s="1495"/>
      <c r="M21" s="1495"/>
      <c r="N21" s="1495"/>
      <c r="O21" s="1495"/>
      <c r="P21" s="1496"/>
      <c r="Q21" s="1494">
        <f t="shared" ref="Q21" si="102">1/13</f>
        <v>7.6923076923076927E-2</v>
      </c>
      <c r="R21" s="1495"/>
      <c r="S21" s="1495"/>
      <c r="T21" s="1495"/>
      <c r="U21" s="1495"/>
      <c r="V21" s="1496"/>
      <c r="W21" s="1494">
        <f t="shared" ref="W21" si="103">1/13</f>
        <v>7.6923076923076927E-2</v>
      </c>
      <c r="X21" s="1495"/>
      <c r="Y21" s="1495"/>
      <c r="Z21" s="1495"/>
      <c r="AA21" s="1495"/>
      <c r="AB21" s="1496"/>
      <c r="AC21" s="1494">
        <f t="shared" ref="AC21" si="104">1/13</f>
        <v>7.6923076923076927E-2</v>
      </c>
      <c r="AD21" s="1495"/>
      <c r="AE21" s="1495"/>
      <c r="AF21" s="1495"/>
      <c r="AG21" s="1495"/>
      <c r="AH21" s="1496"/>
      <c r="AI21" s="1494">
        <f t="shared" ref="AI21" si="105">1/13</f>
        <v>7.6923076923076927E-2</v>
      </c>
      <c r="AJ21" s="1495"/>
      <c r="AK21" s="1495"/>
      <c r="AL21" s="1495"/>
      <c r="AM21" s="1495"/>
      <c r="AN21" s="1496"/>
      <c r="AO21" s="1494">
        <f t="shared" ref="AO21" si="106">1/13</f>
        <v>7.6923076923076927E-2</v>
      </c>
      <c r="AP21" s="1495"/>
      <c r="AQ21" s="1495"/>
      <c r="AR21" s="1495"/>
      <c r="AS21" s="1495"/>
      <c r="AT21" s="1496"/>
      <c r="AU21" s="1494">
        <f t="shared" ref="AU21" si="107">1/13</f>
        <v>7.6923076923076927E-2</v>
      </c>
      <c r="AV21" s="1495"/>
      <c r="AW21" s="1495"/>
      <c r="AX21" s="1495"/>
      <c r="AY21" s="1495"/>
      <c r="AZ21" s="1496"/>
      <c r="BA21" s="1494">
        <f t="shared" ref="BA21" si="108">1/13</f>
        <v>7.6923076923076927E-2</v>
      </c>
      <c r="BB21" s="1495"/>
      <c r="BC21" s="1495"/>
      <c r="BD21" s="1495"/>
      <c r="BE21" s="1495"/>
      <c r="BF21" s="1496"/>
      <c r="BG21" s="1494">
        <f t="shared" ref="BG21" si="109">1/13</f>
        <v>7.6923076923076927E-2</v>
      </c>
      <c r="BH21" s="1495"/>
      <c r="BI21" s="1495"/>
      <c r="BJ21" s="1495"/>
      <c r="BK21" s="1495"/>
      <c r="BL21" s="1496"/>
      <c r="BM21" s="1494">
        <f t="shared" ref="BM21" si="110">1/13</f>
        <v>7.6923076923076927E-2</v>
      </c>
      <c r="BN21" s="1495"/>
      <c r="BO21" s="1495"/>
      <c r="BP21" s="1495"/>
      <c r="BQ21" s="1495"/>
      <c r="BR21" s="1496"/>
      <c r="BS21" s="1494">
        <f t="shared" ref="BS21" si="111">1/13</f>
        <v>7.6923076923076927E-2</v>
      </c>
      <c r="BT21" s="1495"/>
      <c r="BU21" s="1495"/>
      <c r="BV21" s="1495"/>
      <c r="BW21" s="1495"/>
      <c r="BX21" s="1496"/>
      <c r="BY21" s="1494">
        <f t="shared" ref="BY21" si="112">1/13</f>
        <v>7.6923076923076927E-2</v>
      </c>
      <c r="BZ21" s="1495"/>
      <c r="CA21" s="1495"/>
      <c r="CB21" s="1495"/>
      <c r="CC21" s="1495"/>
      <c r="CD21" s="1496"/>
      <c r="CE21" s="1494">
        <f t="shared" ref="CE21" si="113">1/13</f>
        <v>7.6923076923076927E-2</v>
      </c>
      <c r="CF21" s="1495"/>
      <c r="CG21" s="1495"/>
      <c r="CH21" s="1495"/>
      <c r="CI21" s="1495"/>
      <c r="CJ21" s="1496"/>
      <c r="CK21" s="1494"/>
      <c r="CL21" s="1495"/>
      <c r="CM21" s="1495"/>
      <c r="CN21" s="1495"/>
      <c r="CO21" s="1495"/>
      <c r="CP21" s="1496"/>
      <c r="CQ21" s="1494"/>
      <c r="CR21" s="1495"/>
      <c r="CS21" s="1495"/>
      <c r="CT21" s="1495"/>
      <c r="CU21" s="1495"/>
      <c r="CV21" s="1496"/>
      <c r="CW21" s="1494"/>
      <c r="CX21" s="1495"/>
      <c r="CY21" s="1495"/>
      <c r="CZ21" s="1495"/>
      <c r="DA21" s="1495"/>
      <c r="DB21" s="1496"/>
      <c r="DC21" s="1494"/>
      <c r="DD21" s="1495"/>
      <c r="DE21" s="1495"/>
      <c r="DF21" s="1495"/>
      <c r="DG21" s="1495"/>
      <c r="DH21" s="1496"/>
      <c r="DI21" s="1494"/>
      <c r="DJ21" s="1495"/>
      <c r="DK21" s="1495"/>
      <c r="DL21" s="1495"/>
      <c r="DM21" s="1495"/>
      <c r="DN21" s="1496"/>
      <c r="DO21" s="1494"/>
      <c r="DP21" s="1495"/>
      <c r="DQ21" s="1495"/>
      <c r="DR21" s="1495"/>
      <c r="DS21" s="1495"/>
      <c r="DT21" s="1496"/>
      <c r="DU21" s="1494"/>
      <c r="DV21" s="1495"/>
      <c r="DW21" s="1495"/>
      <c r="DX21" s="1495"/>
      <c r="DY21" s="1495"/>
      <c r="DZ21" s="1496"/>
      <c r="EA21" s="1494"/>
      <c r="EB21" s="1495"/>
      <c r="EC21" s="1495"/>
      <c r="ED21" s="1495"/>
      <c r="EE21" s="1495"/>
      <c r="EF21" s="1496"/>
      <c r="EG21" s="1494"/>
      <c r="EH21" s="1495"/>
      <c r="EI21" s="1495"/>
      <c r="EJ21" s="1495"/>
      <c r="EK21" s="1495"/>
      <c r="EL21" s="1496"/>
      <c r="EM21" s="1494"/>
      <c r="EN21" s="1495"/>
      <c r="EO21" s="1495"/>
      <c r="EP21" s="1495"/>
      <c r="EQ21" s="1495"/>
      <c r="ER21" s="1497"/>
      <c r="ES21" s="42"/>
      <c r="ET21" s="34"/>
      <c r="EU21"/>
    </row>
    <row r="22" spans="1:151" ht="12.75" customHeight="1">
      <c r="A22" s="1565"/>
      <c r="B22" s="1503"/>
      <c r="C22" s="1506"/>
      <c r="D22" s="35"/>
      <c r="E22" s="39"/>
      <c r="F22" s="40"/>
      <c r="G22" s="40"/>
      <c r="H22" s="40"/>
      <c r="I22" s="40"/>
      <c r="J22" s="41"/>
      <c r="K22" s="36"/>
      <c r="L22" s="37"/>
      <c r="M22" s="37"/>
      <c r="N22" s="37"/>
      <c r="O22" s="37"/>
      <c r="P22" s="38"/>
      <c r="Q22" s="36"/>
      <c r="R22" s="37"/>
      <c r="S22" s="37"/>
      <c r="T22" s="37"/>
      <c r="U22" s="37"/>
      <c r="V22" s="38"/>
      <c r="W22" s="36"/>
      <c r="X22" s="37"/>
      <c r="Y22" s="37"/>
      <c r="Z22" s="37"/>
      <c r="AA22" s="37"/>
      <c r="AB22" s="38"/>
      <c r="AC22" s="36"/>
      <c r="AD22" s="37"/>
      <c r="AE22" s="37"/>
      <c r="AF22" s="37"/>
      <c r="AG22" s="37"/>
      <c r="AH22" s="38"/>
      <c r="AI22" s="36"/>
      <c r="AJ22" s="37"/>
      <c r="AK22" s="37"/>
      <c r="AL22" s="37"/>
      <c r="AM22" s="37"/>
      <c r="AN22" s="38"/>
      <c r="AO22" s="36"/>
      <c r="AP22" s="37"/>
      <c r="AQ22" s="37"/>
      <c r="AR22" s="37"/>
      <c r="AS22" s="37"/>
      <c r="AT22" s="38"/>
      <c r="AU22" s="36"/>
      <c r="AV22" s="37"/>
      <c r="AW22" s="37"/>
      <c r="AX22" s="37"/>
      <c r="AY22" s="37"/>
      <c r="AZ22" s="38"/>
      <c r="BA22" s="36"/>
      <c r="BB22" s="37"/>
      <c r="BC22" s="37"/>
      <c r="BD22" s="37"/>
      <c r="BE22" s="37"/>
      <c r="BF22" s="38"/>
      <c r="BG22" s="36"/>
      <c r="BH22" s="37"/>
      <c r="BI22" s="37"/>
      <c r="BJ22" s="37"/>
      <c r="BK22" s="37"/>
      <c r="BL22" s="38"/>
      <c r="BM22" s="36"/>
      <c r="BN22" s="37"/>
      <c r="BO22" s="37"/>
      <c r="BP22" s="37"/>
      <c r="BQ22" s="37"/>
      <c r="BR22" s="38"/>
      <c r="BS22" s="36"/>
      <c r="BT22" s="37"/>
      <c r="BU22" s="37"/>
      <c r="BV22" s="37"/>
      <c r="BW22" s="37"/>
      <c r="BX22" s="38"/>
      <c r="BY22" s="36"/>
      <c r="BZ22" s="37"/>
      <c r="CA22" s="37"/>
      <c r="CB22" s="37"/>
      <c r="CC22" s="37"/>
      <c r="CD22" s="38"/>
      <c r="CE22" s="36"/>
      <c r="CF22" s="37"/>
      <c r="CG22" s="37"/>
      <c r="CH22" s="37"/>
      <c r="CI22" s="37"/>
      <c r="CJ22" s="38"/>
      <c r="CK22" s="39"/>
      <c r="CL22" s="40"/>
      <c r="CM22" s="40"/>
      <c r="CN22" s="40"/>
      <c r="CO22" s="40"/>
      <c r="CP22" s="41"/>
      <c r="CQ22" s="39"/>
      <c r="CR22" s="40"/>
      <c r="CS22" s="40"/>
      <c r="CT22" s="40"/>
      <c r="CU22" s="40"/>
      <c r="CV22" s="41"/>
      <c r="CW22" s="39"/>
      <c r="CX22" s="40"/>
      <c r="CY22" s="40"/>
      <c r="CZ22" s="40"/>
      <c r="DA22" s="40"/>
      <c r="DB22" s="41"/>
      <c r="DC22" s="39"/>
      <c r="DD22" s="40"/>
      <c r="DE22" s="40"/>
      <c r="DF22" s="40"/>
      <c r="DG22" s="40"/>
      <c r="DH22" s="41"/>
      <c r="DI22" s="39"/>
      <c r="DJ22" s="40"/>
      <c r="DK22" s="40"/>
      <c r="DL22" s="40"/>
      <c r="DM22" s="40"/>
      <c r="DN22" s="41"/>
      <c r="DO22" s="39"/>
      <c r="DP22" s="40"/>
      <c r="DQ22" s="40"/>
      <c r="DR22" s="40"/>
      <c r="DS22" s="40"/>
      <c r="DT22" s="41"/>
      <c r="DU22" s="39"/>
      <c r="DV22" s="40"/>
      <c r="DW22" s="40"/>
      <c r="DX22" s="40"/>
      <c r="DY22" s="40"/>
      <c r="DZ22" s="41"/>
      <c r="EA22" s="39"/>
      <c r="EB22" s="40"/>
      <c r="EC22" s="40"/>
      <c r="ED22" s="40"/>
      <c r="EE22" s="40"/>
      <c r="EF22" s="41"/>
      <c r="EG22" s="39"/>
      <c r="EH22" s="40"/>
      <c r="EI22" s="40"/>
      <c r="EJ22" s="40"/>
      <c r="EK22" s="40"/>
      <c r="EL22" s="41"/>
      <c r="EM22" s="39"/>
      <c r="EN22" s="40"/>
      <c r="EO22" s="40"/>
      <c r="EP22" s="40"/>
      <c r="EQ22" s="40"/>
      <c r="ER22" s="108"/>
      <c r="ES22" s="42"/>
      <c r="ET22" s="34"/>
      <c r="EU22"/>
    </row>
    <row r="23" spans="1:151" ht="19.5" customHeight="1">
      <c r="A23" s="1565"/>
      <c r="B23" s="1504"/>
      <c r="C23" s="1507"/>
      <c r="D23" s="43">
        <f>PLANILHA!I92</f>
        <v>67898662.580000013</v>
      </c>
      <c r="E23" s="1498"/>
      <c r="F23" s="1499"/>
      <c r="G23" s="1499"/>
      <c r="H23" s="1499"/>
      <c r="I23" s="1499"/>
      <c r="J23" s="1500"/>
      <c r="K23" s="1508">
        <f>K21*$D$23</f>
        <v>5222974.0446153861</v>
      </c>
      <c r="L23" s="1509"/>
      <c r="M23" s="1509"/>
      <c r="N23" s="1509"/>
      <c r="O23" s="1509"/>
      <c r="P23" s="1510"/>
      <c r="Q23" s="1508">
        <f t="shared" ref="Q23" si="114">Q21*$D$23</f>
        <v>5222974.0446153861</v>
      </c>
      <c r="R23" s="1509"/>
      <c r="S23" s="1509"/>
      <c r="T23" s="1509"/>
      <c r="U23" s="1509"/>
      <c r="V23" s="1510"/>
      <c r="W23" s="1508">
        <f t="shared" ref="W23" si="115">W21*$D$23</f>
        <v>5222974.0446153861</v>
      </c>
      <c r="X23" s="1509"/>
      <c r="Y23" s="1509"/>
      <c r="Z23" s="1509"/>
      <c r="AA23" s="1509"/>
      <c r="AB23" s="1510"/>
      <c r="AC23" s="1508">
        <f t="shared" ref="AC23" si="116">AC21*$D$23</f>
        <v>5222974.0446153861</v>
      </c>
      <c r="AD23" s="1509"/>
      <c r="AE23" s="1509"/>
      <c r="AF23" s="1509"/>
      <c r="AG23" s="1509"/>
      <c r="AH23" s="1510"/>
      <c r="AI23" s="1508">
        <f t="shared" ref="AI23" si="117">AI21*$D$23</f>
        <v>5222974.0446153861</v>
      </c>
      <c r="AJ23" s="1509"/>
      <c r="AK23" s="1509"/>
      <c r="AL23" s="1509"/>
      <c r="AM23" s="1509"/>
      <c r="AN23" s="1510"/>
      <c r="AO23" s="1508">
        <f t="shared" ref="AO23" si="118">AO21*$D$23</f>
        <v>5222974.0446153861</v>
      </c>
      <c r="AP23" s="1509"/>
      <c r="AQ23" s="1509"/>
      <c r="AR23" s="1509"/>
      <c r="AS23" s="1509"/>
      <c r="AT23" s="1510"/>
      <c r="AU23" s="1508">
        <f t="shared" ref="AU23" si="119">AU21*$D$23</f>
        <v>5222974.0446153861</v>
      </c>
      <c r="AV23" s="1509"/>
      <c r="AW23" s="1509"/>
      <c r="AX23" s="1509"/>
      <c r="AY23" s="1509"/>
      <c r="AZ23" s="1510"/>
      <c r="BA23" s="1508">
        <f t="shared" ref="BA23" si="120">BA21*$D$23</f>
        <v>5222974.0446153861</v>
      </c>
      <c r="BB23" s="1509"/>
      <c r="BC23" s="1509"/>
      <c r="BD23" s="1509"/>
      <c r="BE23" s="1509"/>
      <c r="BF23" s="1510"/>
      <c r="BG23" s="1508">
        <f t="shared" ref="BG23" si="121">BG21*$D$23</f>
        <v>5222974.0446153861</v>
      </c>
      <c r="BH23" s="1509"/>
      <c r="BI23" s="1509"/>
      <c r="BJ23" s="1509"/>
      <c r="BK23" s="1509"/>
      <c r="BL23" s="1510"/>
      <c r="BM23" s="1508">
        <f t="shared" ref="BM23" si="122">BM21*$D$23</f>
        <v>5222974.0446153861</v>
      </c>
      <c r="BN23" s="1509"/>
      <c r="BO23" s="1509"/>
      <c r="BP23" s="1509"/>
      <c r="BQ23" s="1509"/>
      <c r="BR23" s="1510"/>
      <c r="BS23" s="1508">
        <f t="shared" ref="BS23" si="123">BS21*$D$23</f>
        <v>5222974.0446153861</v>
      </c>
      <c r="BT23" s="1509"/>
      <c r="BU23" s="1509"/>
      <c r="BV23" s="1509"/>
      <c r="BW23" s="1509"/>
      <c r="BX23" s="1510"/>
      <c r="BY23" s="1508">
        <f t="shared" ref="BY23" si="124">BY21*$D$23</f>
        <v>5222974.0446153861</v>
      </c>
      <c r="BZ23" s="1509"/>
      <c r="CA23" s="1509"/>
      <c r="CB23" s="1509"/>
      <c r="CC23" s="1509"/>
      <c r="CD23" s="1510"/>
      <c r="CE23" s="1508">
        <f t="shared" ref="CE23" si="125">CE21*$D$23</f>
        <v>5222974.0446153861</v>
      </c>
      <c r="CF23" s="1509"/>
      <c r="CG23" s="1509"/>
      <c r="CH23" s="1509"/>
      <c r="CI23" s="1509"/>
      <c r="CJ23" s="1510"/>
      <c r="CK23" s="1498"/>
      <c r="CL23" s="1499"/>
      <c r="CM23" s="1499"/>
      <c r="CN23" s="1499"/>
      <c r="CO23" s="1499"/>
      <c r="CP23" s="1500"/>
      <c r="CQ23" s="1498"/>
      <c r="CR23" s="1499"/>
      <c r="CS23" s="1499"/>
      <c r="CT23" s="1499"/>
      <c r="CU23" s="1499"/>
      <c r="CV23" s="1500"/>
      <c r="CW23" s="1498"/>
      <c r="CX23" s="1499"/>
      <c r="CY23" s="1499"/>
      <c r="CZ23" s="1499"/>
      <c r="DA23" s="1499"/>
      <c r="DB23" s="1500"/>
      <c r="DC23" s="1498"/>
      <c r="DD23" s="1499"/>
      <c r="DE23" s="1499"/>
      <c r="DF23" s="1499"/>
      <c r="DG23" s="1499"/>
      <c r="DH23" s="1500"/>
      <c r="DI23" s="1498"/>
      <c r="DJ23" s="1499"/>
      <c r="DK23" s="1499"/>
      <c r="DL23" s="1499"/>
      <c r="DM23" s="1499"/>
      <c r="DN23" s="1500"/>
      <c r="DO23" s="1498"/>
      <c r="DP23" s="1499"/>
      <c r="DQ23" s="1499"/>
      <c r="DR23" s="1499"/>
      <c r="DS23" s="1499"/>
      <c r="DT23" s="1500"/>
      <c r="DU23" s="1498"/>
      <c r="DV23" s="1499"/>
      <c r="DW23" s="1499"/>
      <c r="DX23" s="1499"/>
      <c r="DY23" s="1499"/>
      <c r="DZ23" s="1500"/>
      <c r="EA23" s="1498"/>
      <c r="EB23" s="1499"/>
      <c r="EC23" s="1499"/>
      <c r="ED23" s="1499"/>
      <c r="EE23" s="1499"/>
      <c r="EF23" s="1500"/>
      <c r="EG23" s="1498"/>
      <c r="EH23" s="1499"/>
      <c r="EI23" s="1499"/>
      <c r="EJ23" s="1499"/>
      <c r="EK23" s="1499"/>
      <c r="EL23" s="1500"/>
      <c r="EM23" s="1498"/>
      <c r="EN23" s="1499"/>
      <c r="EO23" s="1499"/>
      <c r="EP23" s="1499"/>
      <c r="EQ23" s="1499"/>
      <c r="ER23" s="1501"/>
      <c r="ES23" s="42">
        <f>SUM(E23:ER23)</f>
        <v>67898662.580000028</v>
      </c>
      <c r="ET23" s="42">
        <f>D23-ES23</f>
        <v>0</v>
      </c>
      <c r="EU23"/>
    </row>
    <row r="24" spans="1:151" ht="19.5" customHeight="1">
      <c r="A24" s="1565"/>
      <c r="B24" s="1502" t="s">
        <v>29</v>
      </c>
      <c r="C24" s="1505" t="str">
        <f>PLANILHA!D108</f>
        <v>PISTA EXISTENTE - PAVIMENTO RÍGIDO</v>
      </c>
      <c r="D24" s="114">
        <f>D26/$EM$81</f>
        <v>0.21176039411477296</v>
      </c>
      <c r="E24" s="1494"/>
      <c r="F24" s="1495"/>
      <c r="G24" s="1495"/>
      <c r="H24" s="1495"/>
      <c r="I24" s="1495"/>
      <c r="J24" s="1496"/>
      <c r="K24" s="1494">
        <f>1/22</f>
        <v>4.5454545454545456E-2</v>
      </c>
      <c r="L24" s="1495"/>
      <c r="M24" s="1495"/>
      <c r="N24" s="1495"/>
      <c r="O24" s="1495"/>
      <c r="P24" s="1496"/>
      <c r="Q24" s="1494">
        <f t="shared" ref="Q24" si="126">1/22</f>
        <v>4.5454545454545456E-2</v>
      </c>
      <c r="R24" s="1495"/>
      <c r="S24" s="1495"/>
      <c r="T24" s="1495"/>
      <c r="U24" s="1495"/>
      <c r="V24" s="1496"/>
      <c r="W24" s="1494">
        <f t="shared" ref="W24" si="127">1/22</f>
        <v>4.5454545454545456E-2</v>
      </c>
      <c r="X24" s="1495"/>
      <c r="Y24" s="1495"/>
      <c r="Z24" s="1495"/>
      <c r="AA24" s="1495"/>
      <c r="AB24" s="1496"/>
      <c r="AC24" s="1494">
        <f t="shared" ref="AC24" si="128">1/22</f>
        <v>4.5454545454545456E-2</v>
      </c>
      <c r="AD24" s="1495"/>
      <c r="AE24" s="1495"/>
      <c r="AF24" s="1495"/>
      <c r="AG24" s="1495"/>
      <c r="AH24" s="1496"/>
      <c r="AI24" s="1494">
        <f t="shared" ref="AI24" si="129">1/22</f>
        <v>4.5454545454545456E-2</v>
      </c>
      <c r="AJ24" s="1495"/>
      <c r="AK24" s="1495"/>
      <c r="AL24" s="1495"/>
      <c r="AM24" s="1495"/>
      <c r="AN24" s="1496"/>
      <c r="AO24" s="1494">
        <f t="shared" ref="AO24" si="130">1/22</f>
        <v>4.5454545454545456E-2</v>
      </c>
      <c r="AP24" s="1495"/>
      <c r="AQ24" s="1495"/>
      <c r="AR24" s="1495"/>
      <c r="AS24" s="1495"/>
      <c r="AT24" s="1496"/>
      <c r="AU24" s="1494">
        <f t="shared" ref="AU24" si="131">1/22</f>
        <v>4.5454545454545456E-2</v>
      </c>
      <c r="AV24" s="1495"/>
      <c r="AW24" s="1495"/>
      <c r="AX24" s="1495"/>
      <c r="AY24" s="1495"/>
      <c r="AZ24" s="1496"/>
      <c r="BA24" s="1494">
        <f t="shared" ref="BA24" si="132">1/22</f>
        <v>4.5454545454545456E-2</v>
      </c>
      <c r="BB24" s="1495"/>
      <c r="BC24" s="1495"/>
      <c r="BD24" s="1495"/>
      <c r="BE24" s="1495"/>
      <c r="BF24" s="1496"/>
      <c r="BG24" s="1494">
        <f t="shared" ref="BG24" si="133">1/22</f>
        <v>4.5454545454545456E-2</v>
      </c>
      <c r="BH24" s="1495"/>
      <c r="BI24" s="1495"/>
      <c r="BJ24" s="1495"/>
      <c r="BK24" s="1495"/>
      <c r="BL24" s="1496"/>
      <c r="BM24" s="1494">
        <f t="shared" ref="BM24" si="134">1/22</f>
        <v>4.5454545454545456E-2</v>
      </c>
      <c r="BN24" s="1495"/>
      <c r="BO24" s="1495"/>
      <c r="BP24" s="1495"/>
      <c r="BQ24" s="1495"/>
      <c r="BR24" s="1496"/>
      <c r="BS24" s="1494">
        <f t="shared" ref="BS24" si="135">1/22</f>
        <v>4.5454545454545456E-2</v>
      </c>
      <c r="BT24" s="1495"/>
      <c r="BU24" s="1495"/>
      <c r="BV24" s="1495"/>
      <c r="BW24" s="1495"/>
      <c r="BX24" s="1496"/>
      <c r="BY24" s="1494">
        <f t="shared" ref="BY24" si="136">1/22</f>
        <v>4.5454545454545456E-2</v>
      </c>
      <c r="BZ24" s="1495"/>
      <c r="CA24" s="1495"/>
      <c r="CB24" s="1495"/>
      <c r="CC24" s="1495"/>
      <c r="CD24" s="1496"/>
      <c r="CE24" s="1494">
        <f t="shared" ref="CE24" si="137">1/22</f>
        <v>4.5454545454545456E-2</v>
      </c>
      <c r="CF24" s="1495"/>
      <c r="CG24" s="1495"/>
      <c r="CH24" s="1495"/>
      <c r="CI24" s="1495"/>
      <c r="CJ24" s="1496"/>
      <c r="CK24" s="1494">
        <f t="shared" ref="CK24" si="138">1/22</f>
        <v>4.5454545454545456E-2</v>
      </c>
      <c r="CL24" s="1495"/>
      <c r="CM24" s="1495"/>
      <c r="CN24" s="1495"/>
      <c r="CO24" s="1495"/>
      <c r="CP24" s="1496"/>
      <c r="CQ24" s="1494">
        <f t="shared" ref="CQ24" si="139">1/22</f>
        <v>4.5454545454545456E-2</v>
      </c>
      <c r="CR24" s="1495"/>
      <c r="CS24" s="1495"/>
      <c r="CT24" s="1495"/>
      <c r="CU24" s="1495"/>
      <c r="CV24" s="1496"/>
      <c r="CW24" s="1494">
        <f t="shared" ref="CW24" si="140">1/22</f>
        <v>4.5454545454545456E-2</v>
      </c>
      <c r="CX24" s="1495"/>
      <c r="CY24" s="1495"/>
      <c r="CZ24" s="1495"/>
      <c r="DA24" s="1495"/>
      <c r="DB24" s="1496"/>
      <c r="DC24" s="1494">
        <f t="shared" ref="DC24" si="141">1/22</f>
        <v>4.5454545454545456E-2</v>
      </c>
      <c r="DD24" s="1495"/>
      <c r="DE24" s="1495"/>
      <c r="DF24" s="1495"/>
      <c r="DG24" s="1495"/>
      <c r="DH24" s="1496"/>
      <c r="DI24" s="1494">
        <f t="shared" ref="DI24" si="142">1/22</f>
        <v>4.5454545454545456E-2</v>
      </c>
      <c r="DJ24" s="1495"/>
      <c r="DK24" s="1495"/>
      <c r="DL24" s="1495"/>
      <c r="DM24" s="1495"/>
      <c r="DN24" s="1496"/>
      <c r="DO24" s="1494">
        <f t="shared" ref="DO24" si="143">1/22</f>
        <v>4.5454545454545456E-2</v>
      </c>
      <c r="DP24" s="1495"/>
      <c r="DQ24" s="1495"/>
      <c r="DR24" s="1495"/>
      <c r="DS24" s="1495"/>
      <c r="DT24" s="1496"/>
      <c r="DU24" s="1494">
        <f t="shared" ref="DU24" si="144">1/22</f>
        <v>4.5454545454545456E-2</v>
      </c>
      <c r="DV24" s="1495"/>
      <c r="DW24" s="1495"/>
      <c r="DX24" s="1495"/>
      <c r="DY24" s="1495"/>
      <c r="DZ24" s="1496"/>
      <c r="EA24" s="1494">
        <f t="shared" ref="EA24" si="145">1/22</f>
        <v>4.5454545454545456E-2</v>
      </c>
      <c r="EB24" s="1495"/>
      <c r="EC24" s="1495"/>
      <c r="ED24" s="1495"/>
      <c r="EE24" s="1495"/>
      <c r="EF24" s="1496"/>
      <c r="EG24" s="1494">
        <f t="shared" ref="EG24" si="146">1/22</f>
        <v>4.5454545454545456E-2</v>
      </c>
      <c r="EH24" s="1495"/>
      <c r="EI24" s="1495"/>
      <c r="EJ24" s="1495"/>
      <c r="EK24" s="1495"/>
      <c r="EL24" s="1496"/>
      <c r="EM24" s="1494"/>
      <c r="EN24" s="1495"/>
      <c r="EO24" s="1495"/>
      <c r="EP24" s="1495"/>
      <c r="EQ24" s="1495"/>
      <c r="ER24" s="1497"/>
      <c r="ES24" s="42"/>
      <c r="ET24" s="34"/>
      <c r="EU24"/>
    </row>
    <row r="25" spans="1:151" ht="12.75" customHeight="1">
      <c r="A25" s="1565"/>
      <c r="B25" s="1503"/>
      <c r="C25" s="1506"/>
      <c r="D25" s="35"/>
      <c r="E25" s="39"/>
      <c r="F25" s="40"/>
      <c r="G25" s="40"/>
      <c r="H25" s="40"/>
      <c r="I25" s="40"/>
      <c r="J25" s="41"/>
      <c r="K25" s="36"/>
      <c r="L25" s="37"/>
      <c r="M25" s="37"/>
      <c r="N25" s="37"/>
      <c r="O25" s="37"/>
      <c r="P25" s="38"/>
      <c r="Q25" s="36"/>
      <c r="R25" s="37"/>
      <c r="S25" s="37"/>
      <c r="T25" s="37"/>
      <c r="U25" s="37"/>
      <c r="V25" s="38"/>
      <c r="W25" s="36"/>
      <c r="X25" s="37"/>
      <c r="Y25" s="37"/>
      <c r="Z25" s="37"/>
      <c r="AA25" s="37"/>
      <c r="AB25" s="38"/>
      <c r="AC25" s="36"/>
      <c r="AD25" s="37"/>
      <c r="AE25" s="37"/>
      <c r="AF25" s="37"/>
      <c r="AG25" s="37"/>
      <c r="AH25" s="38"/>
      <c r="AI25" s="36"/>
      <c r="AJ25" s="37"/>
      <c r="AK25" s="37"/>
      <c r="AL25" s="37"/>
      <c r="AM25" s="37"/>
      <c r="AN25" s="38"/>
      <c r="AO25" s="36"/>
      <c r="AP25" s="37"/>
      <c r="AQ25" s="37"/>
      <c r="AR25" s="37"/>
      <c r="AS25" s="37"/>
      <c r="AT25" s="38"/>
      <c r="AU25" s="36"/>
      <c r="AV25" s="37"/>
      <c r="AW25" s="37"/>
      <c r="AX25" s="37"/>
      <c r="AY25" s="37"/>
      <c r="AZ25" s="38"/>
      <c r="BA25" s="36"/>
      <c r="BB25" s="37"/>
      <c r="BC25" s="37"/>
      <c r="BD25" s="37"/>
      <c r="BE25" s="37"/>
      <c r="BF25" s="38"/>
      <c r="BG25" s="36"/>
      <c r="BH25" s="37"/>
      <c r="BI25" s="37"/>
      <c r="BJ25" s="37"/>
      <c r="BK25" s="37"/>
      <c r="BL25" s="38"/>
      <c r="BM25" s="36"/>
      <c r="BN25" s="37"/>
      <c r="BO25" s="37"/>
      <c r="BP25" s="37"/>
      <c r="BQ25" s="37"/>
      <c r="BR25" s="38"/>
      <c r="BS25" s="36"/>
      <c r="BT25" s="37"/>
      <c r="BU25" s="37"/>
      <c r="BV25" s="37"/>
      <c r="BW25" s="37"/>
      <c r="BX25" s="38"/>
      <c r="BY25" s="36"/>
      <c r="BZ25" s="37"/>
      <c r="CA25" s="37"/>
      <c r="CB25" s="37"/>
      <c r="CC25" s="37"/>
      <c r="CD25" s="38"/>
      <c r="CE25" s="36"/>
      <c r="CF25" s="37"/>
      <c r="CG25" s="37"/>
      <c r="CH25" s="37"/>
      <c r="CI25" s="37"/>
      <c r="CJ25" s="38"/>
      <c r="CK25" s="36"/>
      <c r="CL25" s="37"/>
      <c r="CM25" s="37"/>
      <c r="CN25" s="37"/>
      <c r="CO25" s="37"/>
      <c r="CP25" s="38"/>
      <c r="CQ25" s="36"/>
      <c r="CR25" s="37"/>
      <c r="CS25" s="37"/>
      <c r="CT25" s="37"/>
      <c r="CU25" s="37"/>
      <c r="CV25" s="38"/>
      <c r="CW25" s="36"/>
      <c r="CX25" s="37"/>
      <c r="CY25" s="37"/>
      <c r="CZ25" s="37"/>
      <c r="DA25" s="37"/>
      <c r="DB25" s="38"/>
      <c r="DC25" s="36"/>
      <c r="DD25" s="37"/>
      <c r="DE25" s="37"/>
      <c r="DF25" s="37"/>
      <c r="DG25" s="37"/>
      <c r="DH25" s="38"/>
      <c r="DI25" s="36"/>
      <c r="DJ25" s="37"/>
      <c r="DK25" s="37"/>
      <c r="DL25" s="37"/>
      <c r="DM25" s="37"/>
      <c r="DN25" s="38"/>
      <c r="DO25" s="36"/>
      <c r="DP25" s="37"/>
      <c r="DQ25" s="37"/>
      <c r="DR25" s="37"/>
      <c r="DS25" s="37"/>
      <c r="DT25" s="38"/>
      <c r="DU25" s="36"/>
      <c r="DV25" s="37"/>
      <c r="DW25" s="37"/>
      <c r="DX25" s="37"/>
      <c r="DY25" s="37"/>
      <c r="DZ25" s="38"/>
      <c r="EA25" s="36"/>
      <c r="EB25" s="37"/>
      <c r="EC25" s="37"/>
      <c r="ED25" s="37"/>
      <c r="EE25" s="37"/>
      <c r="EF25" s="38"/>
      <c r="EG25" s="36"/>
      <c r="EH25" s="37"/>
      <c r="EI25" s="37"/>
      <c r="EJ25" s="37"/>
      <c r="EK25" s="37"/>
      <c r="EL25" s="38"/>
      <c r="EM25" s="39"/>
      <c r="EN25" s="40"/>
      <c r="EO25" s="40"/>
      <c r="EP25" s="40"/>
      <c r="EQ25" s="40"/>
      <c r="ER25" s="108"/>
      <c r="ES25" s="42"/>
      <c r="ET25" s="34"/>
      <c r="EU25"/>
    </row>
    <row r="26" spans="1:151" ht="19.5" customHeight="1">
      <c r="A26" s="1565"/>
      <c r="B26" s="1504"/>
      <c r="C26" s="1507"/>
      <c r="D26" s="43">
        <f>PLANILHA!I108</f>
        <v>52810632.369999997</v>
      </c>
      <c r="E26" s="1498"/>
      <c r="F26" s="1499"/>
      <c r="G26" s="1499"/>
      <c r="H26" s="1499"/>
      <c r="I26" s="1499"/>
      <c r="J26" s="1500"/>
      <c r="K26" s="1508">
        <f>K24*$D$26</f>
        <v>2400483.2895454546</v>
      </c>
      <c r="L26" s="1509"/>
      <c r="M26" s="1509"/>
      <c r="N26" s="1509"/>
      <c r="O26" s="1509"/>
      <c r="P26" s="1510"/>
      <c r="Q26" s="1508">
        <f>Q24*$D$26</f>
        <v>2400483.2895454546</v>
      </c>
      <c r="R26" s="1509"/>
      <c r="S26" s="1509"/>
      <c r="T26" s="1509"/>
      <c r="U26" s="1509"/>
      <c r="V26" s="1510"/>
      <c r="W26" s="1508">
        <f>W24*$D$26</f>
        <v>2400483.2895454546</v>
      </c>
      <c r="X26" s="1509"/>
      <c r="Y26" s="1509"/>
      <c r="Z26" s="1509"/>
      <c r="AA26" s="1509"/>
      <c r="AB26" s="1510"/>
      <c r="AC26" s="1508">
        <f>AC24*$D$26</f>
        <v>2400483.2895454546</v>
      </c>
      <c r="AD26" s="1509"/>
      <c r="AE26" s="1509"/>
      <c r="AF26" s="1509"/>
      <c r="AG26" s="1509"/>
      <c r="AH26" s="1510"/>
      <c r="AI26" s="1508">
        <f>AI24*$D$26</f>
        <v>2400483.2895454546</v>
      </c>
      <c r="AJ26" s="1509"/>
      <c r="AK26" s="1509"/>
      <c r="AL26" s="1509"/>
      <c r="AM26" s="1509"/>
      <c r="AN26" s="1510"/>
      <c r="AO26" s="1508">
        <f>AO24*$D$26</f>
        <v>2400483.2895454546</v>
      </c>
      <c r="AP26" s="1509"/>
      <c r="AQ26" s="1509"/>
      <c r="AR26" s="1509"/>
      <c r="AS26" s="1509"/>
      <c r="AT26" s="1510"/>
      <c r="AU26" s="1508">
        <f>AU24*$D$26</f>
        <v>2400483.2895454546</v>
      </c>
      <c r="AV26" s="1509"/>
      <c r="AW26" s="1509"/>
      <c r="AX26" s="1509"/>
      <c r="AY26" s="1509"/>
      <c r="AZ26" s="1510"/>
      <c r="BA26" s="1508">
        <f>BA24*$D$26</f>
        <v>2400483.2895454546</v>
      </c>
      <c r="BB26" s="1509"/>
      <c r="BC26" s="1509"/>
      <c r="BD26" s="1509"/>
      <c r="BE26" s="1509"/>
      <c r="BF26" s="1510"/>
      <c r="BG26" s="1508">
        <f>BG24*$D$26</f>
        <v>2400483.2895454546</v>
      </c>
      <c r="BH26" s="1509"/>
      <c r="BI26" s="1509"/>
      <c r="BJ26" s="1509"/>
      <c r="BK26" s="1509"/>
      <c r="BL26" s="1510"/>
      <c r="BM26" s="1508">
        <f>BM24*$D$26</f>
        <v>2400483.2895454546</v>
      </c>
      <c r="BN26" s="1509"/>
      <c r="BO26" s="1509"/>
      <c r="BP26" s="1509"/>
      <c r="BQ26" s="1509"/>
      <c r="BR26" s="1510"/>
      <c r="BS26" s="1508">
        <f>BS24*$D$26</f>
        <v>2400483.2895454546</v>
      </c>
      <c r="BT26" s="1509"/>
      <c r="BU26" s="1509"/>
      <c r="BV26" s="1509"/>
      <c r="BW26" s="1509"/>
      <c r="BX26" s="1510"/>
      <c r="BY26" s="1508">
        <f>BY24*$D$26</f>
        <v>2400483.2895454546</v>
      </c>
      <c r="BZ26" s="1509"/>
      <c r="CA26" s="1509"/>
      <c r="CB26" s="1509"/>
      <c r="CC26" s="1509"/>
      <c r="CD26" s="1510"/>
      <c r="CE26" s="1508">
        <f>CE24*$D$26</f>
        <v>2400483.2895454546</v>
      </c>
      <c r="CF26" s="1509"/>
      <c r="CG26" s="1509"/>
      <c r="CH26" s="1509"/>
      <c r="CI26" s="1509"/>
      <c r="CJ26" s="1510"/>
      <c r="CK26" s="1508">
        <f>CK24*$D$26</f>
        <v>2400483.2895454546</v>
      </c>
      <c r="CL26" s="1509"/>
      <c r="CM26" s="1509"/>
      <c r="CN26" s="1509"/>
      <c r="CO26" s="1509"/>
      <c r="CP26" s="1510"/>
      <c r="CQ26" s="1508">
        <f>CQ24*$D$26</f>
        <v>2400483.2895454546</v>
      </c>
      <c r="CR26" s="1509"/>
      <c r="CS26" s="1509"/>
      <c r="CT26" s="1509"/>
      <c r="CU26" s="1509"/>
      <c r="CV26" s="1510"/>
      <c r="CW26" s="1508">
        <f>CW24*$D$26</f>
        <v>2400483.2895454546</v>
      </c>
      <c r="CX26" s="1509"/>
      <c r="CY26" s="1509"/>
      <c r="CZ26" s="1509"/>
      <c r="DA26" s="1509"/>
      <c r="DB26" s="1510"/>
      <c r="DC26" s="1508">
        <f>DC24*$D$26</f>
        <v>2400483.2895454546</v>
      </c>
      <c r="DD26" s="1509"/>
      <c r="DE26" s="1509"/>
      <c r="DF26" s="1509"/>
      <c r="DG26" s="1509"/>
      <c r="DH26" s="1510"/>
      <c r="DI26" s="1508">
        <f>DI24*$D$26</f>
        <v>2400483.2895454546</v>
      </c>
      <c r="DJ26" s="1509"/>
      <c r="DK26" s="1509"/>
      <c r="DL26" s="1509"/>
      <c r="DM26" s="1509"/>
      <c r="DN26" s="1510"/>
      <c r="DO26" s="1508">
        <f>DO24*$D$26</f>
        <v>2400483.2895454546</v>
      </c>
      <c r="DP26" s="1509"/>
      <c r="DQ26" s="1509"/>
      <c r="DR26" s="1509"/>
      <c r="DS26" s="1509"/>
      <c r="DT26" s="1510"/>
      <c r="DU26" s="1508">
        <f>DU24*$D$26</f>
        <v>2400483.2895454546</v>
      </c>
      <c r="DV26" s="1509"/>
      <c r="DW26" s="1509"/>
      <c r="DX26" s="1509"/>
      <c r="DY26" s="1509"/>
      <c r="DZ26" s="1510"/>
      <c r="EA26" s="1508">
        <f>EA24*$D$26</f>
        <v>2400483.2895454546</v>
      </c>
      <c r="EB26" s="1509"/>
      <c r="EC26" s="1509"/>
      <c r="ED26" s="1509"/>
      <c r="EE26" s="1509"/>
      <c r="EF26" s="1510"/>
      <c r="EG26" s="1508">
        <f>EG24*$D$26</f>
        <v>2400483.2895454546</v>
      </c>
      <c r="EH26" s="1509"/>
      <c r="EI26" s="1509"/>
      <c r="EJ26" s="1509"/>
      <c r="EK26" s="1509"/>
      <c r="EL26" s="1510"/>
      <c r="EM26" s="1498"/>
      <c r="EN26" s="1499"/>
      <c r="EO26" s="1499"/>
      <c r="EP26" s="1499"/>
      <c r="EQ26" s="1499"/>
      <c r="ER26" s="1501"/>
      <c r="ES26" s="42">
        <f>SUM(E26:ER26)</f>
        <v>52810632.369999997</v>
      </c>
      <c r="ET26" s="42">
        <f>D26-ES26</f>
        <v>0</v>
      </c>
      <c r="EU26"/>
    </row>
    <row r="27" spans="1:151" ht="19.5" customHeight="1">
      <c r="A27" s="1565"/>
      <c r="B27" s="1502" t="s">
        <v>30</v>
      </c>
      <c r="C27" s="1506" t="str">
        <f>RESUMO!B14</f>
        <v>OBRAS DE ARTE ESPECIAIS</v>
      </c>
      <c r="D27" s="114">
        <f>D29/$EM$81</f>
        <v>5.2153871102477031E-2</v>
      </c>
      <c r="E27" s="1494"/>
      <c r="F27" s="1495"/>
      <c r="G27" s="1495"/>
      <c r="H27" s="1495"/>
      <c r="I27" s="1495"/>
      <c r="J27" s="1496"/>
      <c r="K27" s="1494"/>
      <c r="L27" s="1495"/>
      <c r="M27" s="1495"/>
      <c r="N27" s="1495"/>
      <c r="O27" s="1495"/>
      <c r="P27" s="1496"/>
      <c r="Q27" s="1494"/>
      <c r="R27" s="1495"/>
      <c r="S27" s="1495"/>
      <c r="T27" s="1495"/>
      <c r="U27" s="1495"/>
      <c r="V27" s="1496"/>
      <c r="W27" s="1494"/>
      <c r="X27" s="1495"/>
      <c r="Y27" s="1495"/>
      <c r="Z27" s="1495"/>
      <c r="AA27" s="1495"/>
      <c r="AB27" s="1496"/>
      <c r="AC27" s="1494"/>
      <c r="AD27" s="1495"/>
      <c r="AE27" s="1495"/>
      <c r="AF27" s="1495"/>
      <c r="AG27" s="1495"/>
      <c r="AH27" s="1496"/>
      <c r="AI27" s="1494"/>
      <c r="AJ27" s="1495"/>
      <c r="AK27" s="1495"/>
      <c r="AL27" s="1495"/>
      <c r="AM27" s="1495"/>
      <c r="AN27" s="1496"/>
      <c r="AO27" s="1523">
        <f>1/12</f>
        <v>8.3333333333333329E-2</v>
      </c>
      <c r="AP27" s="1524"/>
      <c r="AQ27" s="1524"/>
      <c r="AR27" s="1524"/>
      <c r="AS27" s="1524"/>
      <c r="AT27" s="1525"/>
      <c r="AU27" s="1523">
        <f t="shared" ref="AU27" si="147">1/12</f>
        <v>8.3333333333333329E-2</v>
      </c>
      <c r="AV27" s="1524"/>
      <c r="AW27" s="1524"/>
      <c r="AX27" s="1524"/>
      <c r="AY27" s="1524"/>
      <c r="AZ27" s="1525"/>
      <c r="BA27" s="1523">
        <f t="shared" ref="BA27" si="148">1/12</f>
        <v>8.3333333333333329E-2</v>
      </c>
      <c r="BB27" s="1524"/>
      <c r="BC27" s="1524"/>
      <c r="BD27" s="1524"/>
      <c r="BE27" s="1524"/>
      <c r="BF27" s="1525"/>
      <c r="BG27" s="1523">
        <f t="shared" ref="BG27" si="149">1/12</f>
        <v>8.3333333333333329E-2</v>
      </c>
      <c r="BH27" s="1524"/>
      <c r="BI27" s="1524"/>
      <c r="BJ27" s="1524"/>
      <c r="BK27" s="1524"/>
      <c r="BL27" s="1525"/>
      <c r="BM27" s="1523">
        <f t="shared" ref="BM27" si="150">1/12</f>
        <v>8.3333333333333329E-2</v>
      </c>
      <c r="BN27" s="1524"/>
      <c r="BO27" s="1524"/>
      <c r="BP27" s="1524"/>
      <c r="BQ27" s="1524"/>
      <c r="BR27" s="1525"/>
      <c r="BS27" s="1523">
        <f t="shared" ref="BS27" si="151">1/12</f>
        <v>8.3333333333333329E-2</v>
      </c>
      <c r="BT27" s="1524"/>
      <c r="BU27" s="1524"/>
      <c r="BV27" s="1524"/>
      <c r="BW27" s="1524"/>
      <c r="BX27" s="1525"/>
      <c r="BY27" s="1523">
        <f t="shared" ref="BY27" si="152">1/12</f>
        <v>8.3333333333333329E-2</v>
      </c>
      <c r="BZ27" s="1524"/>
      <c r="CA27" s="1524"/>
      <c r="CB27" s="1524"/>
      <c r="CC27" s="1524"/>
      <c r="CD27" s="1525"/>
      <c r="CE27" s="1523">
        <f t="shared" ref="CE27" si="153">1/12</f>
        <v>8.3333333333333329E-2</v>
      </c>
      <c r="CF27" s="1524"/>
      <c r="CG27" s="1524"/>
      <c r="CH27" s="1524"/>
      <c r="CI27" s="1524"/>
      <c r="CJ27" s="1525"/>
      <c r="CK27" s="1523">
        <f t="shared" ref="CK27" si="154">1/12</f>
        <v>8.3333333333333329E-2</v>
      </c>
      <c r="CL27" s="1524"/>
      <c r="CM27" s="1524"/>
      <c r="CN27" s="1524"/>
      <c r="CO27" s="1524"/>
      <c r="CP27" s="1525"/>
      <c r="CQ27" s="1523">
        <f t="shared" ref="CQ27" si="155">1/12</f>
        <v>8.3333333333333329E-2</v>
      </c>
      <c r="CR27" s="1524"/>
      <c r="CS27" s="1524"/>
      <c r="CT27" s="1524"/>
      <c r="CU27" s="1524"/>
      <c r="CV27" s="1525"/>
      <c r="CW27" s="1523">
        <f t="shared" ref="CW27" si="156">1/12</f>
        <v>8.3333333333333329E-2</v>
      </c>
      <c r="CX27" s="1524"/>
      <c r="CY27" s="1524"/>
      <c r="CZ27" s="1524"/>
      <c r="DA27" s="1524"/>
      <c r="DB27" s="1525"/>
      <c r="DC27" s="1523">
        <f t="shared" ref="DC27" si="157">1/12</f>
        <v>8.3333333333333329E-2</v>
      </c>
      <c r="DD27" s="1524"/>
      <c r="DE27" s="1524"/>
      <c r="DF27" s="1524"/>
      <c r="DG27" s="1524"/>
      <c r="DH27" s="1525"/>
      <c r="DI27" s="1494"/>
      <c r="DJ27" s="1495"/>
      <c r="DK27" s="1495"/>
      <c r="DL27" s="1495"/>
      <c r="DM27" s="1495"/>
      <c r="DN27" s="1496"/>
      <c r="DO27" s="1494"/>
      <c r="DP27" s="1495"/>
      <c r="DQ27" s="1495"/>
      <c r="DR27" s="1495"/>
      <c r="DS27" s="1495"/>
      <c r="DT27" s="1496"/>
      <c r="DU27" s="1494"/>
      <c r="DV27" s="1495"/>
      <c r="DW27" s="1495"/>
      <c r="DX27" s="1495"/>
      <c r="DY27" s="1495"/>
      <c r="DZ27" s="1496"/>
      <c r="EA27" s="1494"/>
      <c r="EB27" s="1495"/>
      <c r="EC27" s="1495"/>
      <c r="ED27" s="1495"/>
      <c r="EE27" s="1495"/>
      <c r="EF27" s="1496"/>
      <c r="EG27" s="1494"/>
      <c r="EH27" s="1495"/>
      <c r="EI27" s="1495"/>
      <c r="EJ27" s="1495"/>
      <c r="EK27" s="1495"/>
      <c r="EL27" s="1496"/>
      <c r="EM27" s="1494"/>
      <c r="EN27" s="1495"/>
      <c r="EO27" s="1495"/>
      <c r="EP27" s="1495"/>
      <c r="EQ27" s="1495"/>
      <c r="ER27" s="1497"/>
      <c r="ES27" s="42"/>
      <c r="ET27" s="42"/>
      <c r="EU27"/>
    </row>
    <row r="28" spans="1:151" ht="12.75" customHeight="1">
      <c r="A28" s="1565"/>
      <c r="B28" s="1503"/>
      <c r="C28" s="1506"/>
      <c r="D28" s="35"/>
      <c r="E28" s="39"/>
      <c r="F28" s="40"/>
      <c r="G28" s="40"/>
      <c r="H28" s="40"/>
      <c r="I28" s="40"/>
      <c r="J28" s="41"/>
      <c r="K28" s="39"/>
      <c r="L28" s="40"/>
      <c r="M28" s="40"/>
      <c r="N28" s="40"/>
      <c r="O28" s="40"/>
      <c r="P28" s="41"/>
      <c r="Q28" s="39"/>
      <c r="R28" s="40"/>
      <c r="S28" s="40"/>
      <c r="T28" s="40"/>
      <c r="U28" s="40"/>
      <c r="V28" s="41"/>
      <c r="W28" s="39"/>
      <c r="X28" s="40"/>
      <c r="Y28" s="40"/>
      <c r="Z28" s="40"/>
      <c r="AA28" s="40"/>
      <c r="AB28" s="41"/>
      <c r="AC28" s="39"/>
      <c r="AD28" s="40"/>
      <c r="AE28" s="40"/>
      <c r="AF28" s="40"/>
      <c r="AG28" s="40"/>
      <c r="AH28" s="41"/>
      <c r="AI28" s="39"/>
      <c r="AJ28" s="40"/>
      <c r="AK28" s="40"/>
      <c r="AL28" s="40"/>
      <c r="AM28" s="40"/>
      <c r="AN28" s="41"/>
      <c r="AO28" s="36"/>
      <c r="AP28" s="37"/>
      <c r="AQ28" s="37"/>
      <c r="AR28" s="37"/>
      <c r="AS28" s="37"/>
      <c r="AT28" s="38"/>
      <c r="AU28" s="36"/>
      <c r="AV28" s="37"/>
      <c r="AW28" s="37"/>
      <c r="AX28" s="37"/>
      <c r="AY28" s="37"/>
      <c r="AZ28" s="38"/>
      <c r="BA28" s="36"/>
      <c r="BB28" s="37"/>
      <c r="BC28" s="37"/>
      <c r="BD28" s="37"/>
      <c r="BE28" s="37"/>
      <c r="BF28" s="38"/>
      <c r="BG28" s="36"/>
      <c r="BH28" s="37"/>
      <c r="BI28" s="37"/>
      <c r="BJ28" s="37"/>
      <c r="BK28" s="37"/>
      <c r="BL28" s="38"/>
      <c r="BM28" s="36"/>
      <c r="BN28" s="37"/>
      <c r="BO28" s="37"/>
      <c r="BP28" s="37"/>
      <c r="BQ28" s="37"/>
      <c r="BR28" s="38"/>
      <c r="BS28" s="36"/>
      <c r="BT28" s="37"/>
      <c r="BU28" s="37"/>
      <c r="BV28" s="37"/>
      <c r="BW28" s="37"/>
      <c r="BX28" s="38"/>
      <c r="BY28" s="36"/>
      <c r="BZ28" s="37"/>
      <c r="CA28" s="37"/>
      <c r="CB28" s="37"/>
      <c r="CC28" s="37"/>
      <c r="CD28" s="38"/>
      <c r="CE28" s="36"/>
      <c r="CF28" s="37"/>
      <c r="CG28" s="37"/>
      <c r="CH28" s="37"/>
      <c r="CI28" s="37"/>
      <c r="CJ28" s="38"/>
      <c r="CK28" s="36"/>
      <c r="CL28" s="37"/>
      <c r="CM28" s="37"/>
      <c r="CN28" s="37"/>
      <c r="CO28" s="37"/>
      <c r="CP28" s="38"/>
      <c r="CQ28" s="36"/>
      <c r="CR28" s="37"/>
      <c r="CS28" s="37"/>
      <c r="CT28" s="37"/>
      <c r="CU28" s="37"/>
      <c r="CV28" s="38"/>
      <c r="CW28" s="36"/>
      <c r="CX28" s="37"/>
      <c r="CY28" s="37"/>
      <c r="CZ28" s="37"/>
      <c r="DA28" s="37"/>
      <c r="DB28" s="38"/>
      <c r="DC28" s="36"/>
      <c r="DD28" s="37"/>
      <c r="DE28" s="37"/>
      <c r="DF28" s="37"/>
      <c r="DG28" s="37"/>
      <c r="DH28" s="38"/>
      <c r="DI28" s="39"/>
      <c r="DJ28" s="40"/>
      <c r="DK28" s="40"/>
      <c r="DL28" s="40"/>
      <c r="DM28" s="40"/>
      <c r="DN28" s="41"/>
      <c r="DO28" s="39"/>
      <c r="DP28" s="40"/>
      <c r="DQ28" s="40"/>
      <c r="DR28" s="40"/>
      <c r="DS28" s="40"/>
      <c r="DT28" s="41"/>
      <c r="DU28" s="39"/>
      <c r="DV28" s="40"/>
      <c r="DW28" s="40"/>
      <c r="DX28" s="40"/>
      <c r="DY28" s="40"/>
      <c r="DZ28" s="41"/>
      <c r="EA28" s="39"/>
      <c r="EB28" s="40"/>
      <c r="EC28" s="40"/>
      <c r="ED28" s="40"/>
      <c r="EE28" s="40"/>
      <c r="EF28" s="41"/>
      <c r="EG28" s="39"/>
      <c r="EH28" s="40"/>
      <c r="EI28" s="40"/>
      <c r="EJ28" s="40"/>
      <c r="EK28" s="40"/>
      <c r="EL28" s="41"/>
      <c r="EM28" s="39"/>
      <c r="EN28" s="40"/>
      <c r="EO28" s="40"/>
      <c r="EP28" s="40"/>
      <c r="EQ28" s="40"/>
      <c r="ER28" s="108"/>
      <c r="ES28" s="42"/>
      <c r="ET28" s="42"/>
      <c r="EU28"/>
    </row>
    <row r="29" spans="1:151" ht="19.5" customHeight="1">
      <c r="A29" s="1565"/>
      <c r="B29" s="1504"/>
      <c r="C29" s="1507"/>
      <c r="D29" s="35">
        <f>RESUMO!C14</f>
        <v>13006581.920000004</v>
      </c>
      <c r="E29" s="1498"/>
      <c r="F29" s="1499"/>
      <c r="G29" s="1499"/>
      <c r="H29" s="1499"/>
      <c r="I29" s="1499"/>
      <c r="J29" s="1500"/>
      <c r="K29" s="1498"/>
      <c r="L29" s="1499"/>
      <c r="M29" s="1499"/>
      <c r="N29" s="1499"/>
      <c r="O29" s="1499"/>
      <c r="P29" s="1500"/>
      <c r="Q29" s="1498"/>
      <c r="R29" s="1499"/>
      <c r="S29" s="1499"/>
      <c r="T29" s="1499"/>
      <c r="U29" s="1499"/>
      <c r="V29" s="1500"/>
      <c r="W29" s="1498"/>
      <c r="X29" s="1499"/>
      <c r="Y29" s="1499"/>
      <c r="Z29" s="1499"/>
      <c r="AA29" s="1499"/>
      <c r="AB29" s="1500"/>
      <c r="AC29" s="1498"/>
      <c r="AD29" s="1499"/>
      <c r="AE29" s="1499"/>
      <c r="AF29" s="1499"/>
      <c r="AG29" s="1499"/>
      <c r="AH29" s="1500"/>
      <c r="AI29" s="1498"/>
      <c r="AJ29" s="1499"/>
      <c r="AK29" s="1499"/>
      <c r="AL29" s="1499"/>
      <c r="AM29" s="1499"/>
      <c r="AN29" s="1500"/>
      <c r="AO29" s="1520">
        <f t="shared" ref="AO29:CW29" si="158">AO27*$D$29</f>
        <v>1083881.8266666669</v>
      </c>
      <c r="AP29" s="1526"/>
      <c r="AQ29" s="1526"/>
      <c r="AR29" s="1526"/>
      <c r="AS29" s="1526"/>
      <c r="AT29" s="1527"/>
      <c r="AU29" s="1520">
        <f t="shared" si="158"/>
        <v>1083881.8266666669</v>
      </c>
      <c r="AV29" s="1526"/>
      <c r="AW29" s="1526"/>
      <c r="AX29" s="1526"/>
      <c r="AY29" s="1526"/>
      <c r="AZ29" s="1527"/>
      <c r="BA29" s="1520">
        <f t="shared" si="158"/>
        <v>1083881.8266666669</v>
      </c>
      <c r="BB29" s="1526"/>
      <c r="BC29" s="1526"/>
      <c r="BD29" s="1526"/>
      <c r="BE29" s="1526"/>
      <c r="BF29" s="1527"/>
      <c r="BG29" s="1520">
        <f t="shared" si="158"/>
        <v>1083881.8266666669</v>
      </c>
      <c r="BH29" s="1526"/>
      <c r="BI29" s="1526"/>
      <c r="BJ29" s="1526"/>
      <c r="BK29" s="1526"/>
      <c r="BL29" s="1527"/>
      <c r="BM29" s="1520">
        <f t="shared" si="158"/>
        <v>1083881.8266666669</v>
      </c>
      <c r="BN29" s="1526"/>
      <c r="BO29" s="1526"/>
      <c r="BP29" s="1526"/>
      <c r="BQ29" s="1526"/>
      <c r="BR29" s="1527"/>
      <c r="BS29" s="1520">
        <f t="shared" si="158"/>
        <v>1083881.8266666669</v>
      </c>
      <c r="BT29" s="1526"/>
      <c r="BU29" s="1526"/>
      <c r="BV29" s="1526"/>
      <c r="BW29" s="1526"/>
      <c r="BX29" s="1527"/>
      <c r="BY29" s="1520">
        <f t="shared" si="158"/>
        <v>1083881.8266666669</v>
      </c>
      <c r="BZ29" s="1526"/>
      <c r="CA29" s="1526"/>
      <c r="CB29" s="1526"/>
      <c r="CC29" s="1526"/>
      <c r="CD29" s="1527"/>
      <c r="CE29" s="1520">
        <f t="shared" si="158"/>
        <v>1083881.8266666669</v>
      </c>
      <c r="CF29" s="1526"/>
      <c r="CG29" s="1526"/>
      <c r="CH29" s="1526"/>
      <c r="CI29" s="1526"/>
      <c r="CJ29" s="1527"/>
      <c r="CK29" s="1520">
        <f t="shared" si="158"/>
        <v>1083881.8266666669</v>
      </c>
      <c r="CL29" s="1526"/>
      <c r="CM29" s="1526"/>
      <c r="CN29" s="1526"/>
      <c r="CO29" s="1526"/>
      <c r="CP29" s="1527"/>
      <c r="CQ29" s="1520">
        <f t="shared" si="158"/>
        <v>1083881.8266666669</v>
      </c>
      <c r="CR29" s="1526"/>
      <c r="CS29" s="1526"/>
      <c r="CT29" s="1526"/>
      <c r="CU29" s="1526"/>
      <c r="CV29" s="1527"/>
      <c r="CW29" s="1520">
        <f t="shared" si="158"/>
        <v>1083881.8266666669</v>
      </c>
      <c r="CX29" s="1526"/>
      <c r="CY29" s="1526"/>
      <c r="CZ29" s="1526"/>
      <c r="DA29" s="1526"/>
      <c r="DB29" s="1527"/>
      <c r="DC29" s="1520">
        <f t="shared" ref="DC29" si="159">DC27*$D$29</f>
        <v>1083881.8266666669</v>
      </c>
      <c r="DD29" s="1526"/>
      <c r="DE29" s="1526"/>
      <c r="DF29" s="1526"/>
      <c r="DG29" s="1526"/>
      <c r="DH29" s="1527"/>
      <c r="DI29" s="1498"/>
      <c r="DJ29" s="1499"/>
      <c r="DK29" s="1499"/>
      <c r="DL29" s="1499"/>
      <c r="DM29" s="1499"/>
      <c r="DN29" s="1500"/>
      <c r="DO29" s="1498"/>
      <c r="DP29" s="1499"/>
      <c r="DQ29" s="1499"/>
      <c r="DR29" s="1499"/>
      <c r="DS29" s="1499"/>
      <c r="DT29" s="1500"/>
      <c r="DU29" s="1498"/>
      <c r="DV29" s="1499"/>
      <c r="DW29" s="1499"/>
      <c r="DX29" s="1499"/>
      <c r="DY29" s="1499"/>
      <c r="DZ29" s="1500"/>
      <c r="EA29" s="1498"/>
      <c r="EB29" s="1499"/>
      <c r="EC29" s="1499"/>
      <c r="ED29" s="1499"/>
      <c r="EE29" s="1499"/>
      <c r="EF29" s="1500"/>
      <c r="EG29" s="1498"/>
      <c r="EH29" s="1499"/>
      <c r="EI29" s="1499"/>
      <c r="EJ29" s="1499"/>
      <c r="EK29" s="1499"/>
      <c r="EL29" s="1500"/>
      <c r="EM29" s="1498"/>
      <c r="EN29" s="1499"/>
      <c r="EO29" s="1499"/>
      <c r="EP29" s="1499"/>
      <c r="EQ29" s="1499"/>
      <c r="ER29" s="1501"/>
      <c r="ES29" s="42">
        <f>SUM(E29:ER29)</f>
        <v>13006581.92</v>
      </c>
      <c r="ET29" s="42">
        <f>D29-ES29</f>
        <v>0</v>
      </c>
      <c r="EU29"/>
    </row>
    <row r="30" spans="1:151" ht="19.5" customHeight="1">
      <c r="A30" s="1565"/>
      <c r="B30" s="1502" t="s">
        <v>124</v>
      </c>
      <c r="C30" s="1505" t="str">
        <f>RESUMO!B15</f>
        <v>OBRAS COMPLEMENTARES</v>
      </c>
      <c r="D30" s="114">
        <f>D32/$EM$81</f>
        <v>2.5460791397352175E-2</v>
      </c>
      <c r="E30" s="1494"/>
      <c r="F30" s="1495"/>
      <c r="G30" s="1495"/>
      <c r="H30" s="1495"/>
      <c r="I30" s="1495"/>
      <c r="J30" s="1496"/>
      <c r="K30" s="1494"/>
      <c r="L30" s="1495"/>
      <c r="M30" s="1495"/>
      <c r="N30" s="1495"/>
      <c r="O30" s="1495"/>
      <c r="P30" s="1496"/>
      <c r="Q30" s="1494"/>
      <c r="R30" s="1495"/>
      <c r="S30" s="1495"/>
      <c r="T30" s="1495"/>
      <c r="U30" s="1495"/>
      <c r="V30" s="1496"/>
      <c r="W30" s="1494"/>
      <c r="X30" s="1495"/>
      <c r="Y30" s="1495"/>
      <c r="Z30" s="1495"/>
      <c r="AA30" s="1495"/>
      <c r="AB30" s="1496"/>
      <c r="AC30" s="1494"/>
      <c r="AD30" s="1495"/>
      <c r="AE30" s="1495"/>
      <c r="AF30" s="1495"/>
      <c r="AG30" s="1495"/>
      <c r="AH30" s="1496"/>
      <c r="AI30" s="1494"/>
      <c r="AJ30" s="1495"/>
      <c r="AK30" s="1495"/>
      <c r="AL30" s="1495"/>
      <c r="AM30" s="1495"/>
      <c r="AN30" s="1496"/>
      <c r="AO30" s="1494"/>
      <c r="AP30" s="1495"/>
      <c r="AQ30" s="1495"/>
      <c r="AR30" s="1495"/>
      <c r="AS30" s="1495"/>
      <c r="AT30" s="1496"/>
      <c r="AU30" s="1494"/>
      <c r="AV30" s="1495"/>
      <c r="AW30" s="1495"/>
      <c r="AX30" s="1495"/>
      <c r="AY30" s="1495"/>
      <c r="AZ30" s="1496"/>
      <c r="BA30" s="1494"/>
      <c r="BB30" s="1495"/>
      <c r="BC30" s="1495"/>
      <c r="BD30" s="1495"/>
      <c r="BE30" s="1495"/>
      <c r="BF30" s="1496"/>
      <c r="BG30" s="1494"/>
      <c r="BH30" s="1495"/>
      <c r="BI30" s="1495"/>
      <c r="BJ30" s="1495"/>
      <c r="BK30" s="1495"/>
      <c r="BL30" s="1496"/>
      <c r="BM30" s="1494"/>
      <c r="BN30" s="1495"/>
      <c r="BO30" s="1495"/>
      <c r="BP30" s="1495"/>
      <c r="BQ30" s="1495"/>
      <c r="BR30" s="1496"/>
      <c r="BS30" s="1494"/>
      <c r="BT30" s="1495"/>
      <c r="BU30" s="1495"/>
      <c r="BV30" s="1495"/>
      <c r="BW30" s="1495"/>
      <c r="BX30" s="1496"/>
      <c r="BY30" s="1494"/>
      <c r="BZ30" s="1495"/>
      <c r="CA30" s="1495"/>
      <c r="CB30" s="1495"/>
      <c r="CC30" s="1495"/>
      <c r="CD30" s="1496"/>
      <c r="CE30" s="1494"/>
      <c r="CF30" s="1495"/>
      <c r="CG30" s="1495"/>
      <c r="CH30" s="1495"/>
      <c r="CI30" s="1495"/>
      <c r="CJ30" s="1496"/>
      <c r="CK30" s="1494"/>
      <c r="CL30" s="1495"/>
      <c r="CM30" s="1495"/>
      <c r="CN30" s="1495"/>
      <c r="CO30" s="1495"/>
      <c r="CP30" s="1496"/>
      <c r="CQ30" s="1523">
        <f>1/9</f>
        <v>0.1111111111111111</v>
      </c>
      <c r="CR30" s="1524"/>
      <c r="CS30" s="1524"/>
      <c r="CT30" s="1524"/>
      <c r="CU30" s="1524"/>
      <c r="CV30" s="1525"/>
      <c r="CW30" s="1523">
        <f t="shared" ref="CW30" si="160">1/9</f>
        <v>0.1111111111111111</v>
      </c>
      <c r="CX30" s="1524"/>
      <c r="CY30" s="1524"/>
      <c r="CZ30" s="1524"/>
      <c r="DA30" s="1524"/>
      <c r="DB30" s="1525"/>
      <c r="DC30" s="1523">
        <f t="shared" ref="DC30" si="161">1/9</f>
        <v>0.1111111111111111</v>
      </c>
      <c r="DD30" s="1524"/>
      <c r="DE30" s="1524"/>
      <c r="DF30" s="1524"/>
      <c r="DG30" s="1524"/>
      <c r="DH30" s="1525"/>
      <c r="DI30" s="1523">
        <f t="shared" ref="DI30" si="162">1/9</f>
        <v>0.1111111111111111</v>
      </c>
      <c r="DJ30" s="1524"/>
      <c r="DK30" s="1524"/>
      <c r="DL30" s="1524"/>
      <c r="DM30" s="1524"/>
      <c r="DN30" s="1525"/>
      <c r="DO30" s="1523">
        <f t="shared" ref="DO30" si="163">1/9</f>
        <v>0.1111111111111111</v>
      </c>
      <c r="DP30" s="1524"/>
      <c r="DQ30" s="1524"/>
      <c r="DR30" s="1524"/>
      <c r="DS30" s="1524"/>
      <c r="DT30" s="1525"/>
      <c r="DU30" s="1523">
        <f t="shared" ref="DU30" si="164">1/9</f>
        <v>0.1111111111111111</v>
      </c>
      <c r="DV30" s="1524"/>
      <c r="DW30" s="1524"/>
      <c r="DX30" s="1524"/>
      <c r="DY30" s="1524"/>
      <c r="DZ30" s="1525"/>
      <c r="EA30" s="1523">
        <f t="shared" ref="EA30" si="165">1/9</f>
        <v>0.1111111111111111</v>
      </c>
      <c r="EB30" s="1524"/>
      <c r="EC30" s="1524"/>
      <c r="ED30" s="1524"/>
      <c r="EE30" s="1524"/>
      <c r="EF30" s="1525"/>
      <c r="EG30" s="1523">
        <f t="shared" ref="EG30" si="166">1/9</f>
        <v>0.1111111111111111</v>
      </c>
      <c r="EH30" s="1524"/>
      <c r="EI30" s="1524"/>
      <c r="EJ30" s="1524"/>
      <c r="EK30" s="1524"/>
      <c r="EL30" s="1525"/>
      <c r="EM30" s="1523">
        <f t="shared" ref="EM30" si="167">1/9</f>
        <v>0.1111111111111111</v>
      </c>
      <c r="EN30" s="1524"/>
      <c r="EO30" s="1524"/>
      <c r="EP30" s="1524"/>
      <c r="EQ30" s="1524"/>
      <c r="ER30" s="1525"/>
      <c r="ES30" s="42"/>
      <c r="ET30" s="34"/>
      <c r="EU30"/>
    </row>
    <row r="31" spans="1:151" ht="12.75" customHeight="1">
      <c r="A31" s="1565"/>
      <c r="B31" s="1503"/>
      <c r="C31" s="1506"/>
      <c r="D31" s="35"/>
      <c r="E31" s="39"/>
      <c r="F31" s="40"/>
      <c r="G31" s="40"/>
      <c r="H31" s="40"/>
      <c r="I31" s="40"/>
      <c r="J31" s="41"/>
      <c r="K31" s="39"/>
      <c r="L31" s="40"/>
      <c r="M31" s="40"/>
      <c r="N31" s="40"/>
      <c r="O31" s="40"/>
      <c r="P31" s="41"/>
      <c r="Q31" s="39"/>
      <c r="R31" s="40"/>
      <c r="S31" s="40"/>
      <c r="T31" s="40"/>
      <c r="U31" s="40"/>
      <c r="V31" s="41"/>
      <c r="W31" s="39"/>
      <c r="X31" s="40"/>
      <c r="Y31" s="40"/>
      <c r="Z31" s="40"/>
      <c r="AA31" s="40"/>
      <c r="AB31" s="41"/>
      <c r="AC31" s="39"/>
      <c r="AD31" s="40"/>
      <c r="AE31" s="40"/>
      <c r="AF31" s="40"/>
      <c r="AG31" s="40"/>
      <c r="AH31" s="41"/>
      <c r="AI31" s="39"/>
      <c r="AJ31" s="40"/>
      <c r="AK31" s="40"/>
      <c r="AL31" s="40"/>
      <c r="AM31" s="40"/>
      <c r="AN31" s="41"/>
      <c r="AO31" s="39"/>
      <c r="AP31" s="40"/>
      <c r="AQ31" s="40"/>
      <c r="AR31" s="40"/>
      <c r="AS31" s="40"/>
      <c r="AT31" s="41"/>
      <c r="AU31" s="39"/>
      <c r="AV31" s="40"/>
      <c r="AW31" s="40"/>
      <c r="AX31" s="40"/>
      <c r="AY31" s="40"/>
      <c r="AZ31" s="41"/>
      <c r="BA31" s="39"/>
      <c r="BB31" s="40"/>
      <c r="BC31" s="40"/>
      <c r="BD31" s="40"/>
      <c r="BE31" s="40"/>
      <c r="BF31" s="41"/>
      <c r="BG31" s="39"/>
      <c r="BH31" s="40"/>
      <c r="BI31" s="40"/>
      <c r="BJ31" s="40"/>
      <c r="BK31" s="40"/>
      <c r="BL31" s="41"/>
      <c r="BM31" s="39"/>
      <c r="BN31" s="40"/>
      <c r="BO31" s="40"/>
      <c r="BP31" s="40"/>
      <c r="BQ31" s="40"/>
      <c r="BR31" s="41"/>
      <c r="BS31" s="39"/>
      <c r="BT31" s="40"/>
      <c r="BU31" s="40"/>
      <c r="BV31" s="40"/>
      <c r="BW31" s="40"/>
      <c r="BX31" s="41"/>
      <c r="BY31" s="39"/>
      <c r="BZ31" s="40"/>
      <c r="CA31" s="40"/>
      <c r="CB31" s="40"/>
      <c r="CC31" s="40"/>
      <c r="CD31" s="41"/>
      <c r="CE31" s="39"/>
      <c r="CF31" s="40"/>
      <c r="CG31" s="40"/>
      <c r="CH31" s="40"/>
      <c r="CI31" s="40"/>
      <c r="CJ31" s="41"/>
      <c r="CK31" s="39"/>
      <c r="CL31" s="40"/>
      <c r="CM31" s="40"/>
      <c r="CN31" s="40"/>
      <c r="CO31" s="40"/>
      <c r="CP31" s="41"/>
      <c r="CQ31" s="36"/>
      <c r="CR31" s="37"/>
      <c r="CS31" s="37"/>
      <c r="CT31" s="37"/>
      <c r="CU31" s="37"/>
      <c r="CV31" s="38"/>
      <c r="CW31" s="36"/>
      <c r="CX31" s="37"/>
      <c r="CY31" s="37"/>
      <c r="CZ31" s="37"/>
      <c r="DA31" s="37"/>
      <c r="DB31" s="38"/>
      <c r="DC31" s="36"/>
      <c r="DD31" s="37"/>
      <c r="DE31" s="37"/>
      <c r="DF31" s="37"/>
      <c r="DG31" s="37"/>
      <c r="DH31" s="38"/>
      <c r="DI31" s="36"/>
      <c r="DJ31" s="37"/>
      <c r="DK31" s="37"/>
      <c r="DL31" s="37"/>
      <c r="DM31" s="37"/>
      <c r="DN31" s="38"/>
      <c r="DO31" s="36"/>
      <c r="DP31" s="37"/>
      <c r="DQ31" s="37"/>
      <c r="DR31" s="37"/>
      <c r="DS31" s="37"/>
      <c r="DT31" s="38"/>
      <c r="DU31" s="36"/>
      <c r="DV31" s="37"/>
      <c r="DW31" s="37"/>
      <c r="DX31" s="37"/>
      <c r="DY31" s="37"/>
      <c r="DZ31" s="38"/>
      <c r="EA31" s="36"/>
      <c r="EB31" s="37"/>
      <c r="EC31" s="37"/>
      <c r="ED31" s="37"/>
      <c r="EE31" s="37"/>
      <c r="EF31" s="38"/>
      <c r="EG31" s="36"/>
      <c r="EH31" s="37"/>
      <c r="EI31" s="37"/>
      <c r="EJ31" s="37"/>
      <c r="EK31" s="37"/>
      <c r="EL31" s="38"/>
      <c r="EM31" s="36"/>
      <c r="EN31" s="37"/>
      <c r="EO31" s="37"/>
      <c r="EP31" s="37"/>
      <c r="EQ31" s="37"/>
      <c r="ER31" s="107"/>
      <c r="ES31" s="42"/>
      <c r="ET31" s="42"/>
      <c r="EU31"/>
    </row>
    <row r="32" spans="1:151" ht="19.5" customHeight="1">
      <c r="A32" s="1565"/>
      <c r="B32" s="1504"/>
      <c r="C32" s="1507"/>
      <c r="D32" s="43">
        <f>RESUMO!C15</f>
        <v>6349631.6200000001</v>
      </c>
      <c r="E32" s="1498"/>
      <c r="F32" s="1499"/>
      <c r="G32" s="1499"/>
      <c r="H32" s="1499"/>
      <c r="I32" s="1499"/>
      <c r="J32" s="1500"/>
      <c r="K32" s="1498"/>
      <c r="L32" s="1499"/>
      <c r="M32" s="1499"/>
      <c r="N32" s="1499"/>
      <c r="O32" s="1499"/>
      <c r="P32" s="1500"/>
      <c r="Q32" s="1498"/>
      <c r="R32" s="1499"/>
      <c r="S32" s="1499"/>
      <c r="T32" s="1499"/>
      <c r="U32" s="1499"/>
      <c r="V32" s="1500"/>
      <c r="W32" s="1498"/>
      <c r="X32" s="1499"/>
      <c r="Y32" s="1499"/>
      <c r="Z32" s="1499"/>
      <c r="AA32" s="1499"/>
      <c r="AB32" s="1500"/>
      <c r="AC32" s="1498"/>
      <c r="AD32" s="1499"/>
      <c r="AE32" s="1499"/>
      <c r="AF32" s="1499"/>
      <c r="AG32" s="1499"/>
      <c r="AH32" s="1500"/>
      <c r="AI32" s="1498"/>
      <c r="AJ32" s="1499"/>
      <c r="AK32" s="1499"/>
      <c r="AL32" s="1499"/>
      <c r="AM32" s="1499"/>
      <c r="AN32" s="1500"/>
      <c r="AO32" s="1498"/>
      <c r="AP32" s="1499"/>
      <c r="AQ32" s="1499"/>
      <c r="AR32" s="1499"/>
      <c r="AS32" s="1499"/>
      <c r="AT32" s="1500"/>
      <c r="AU32" s="1498"/>
      <c r="AV32" s="1499"/>
      <c r="AW32" s="1499"/>
      <c r="AX32" s="1499"/>
      <c r="AY32" s="1499"/>
      <c r="AZ32" s="1500"/>
      <c r="BA32" s="1498"/>
      <c r="BB32" s="1499"/>
      <c r="BC32" s="1499"/>
      <c r="BD32" s="1499"/>
      <c r="BE32" s="1499"/>
      <c r="BF32" s="1500"/>
      <c r="BG32" s="1498"/>
      <c r="BH32" s="1499"/>
      <c r="BI32" s="1499"/>
      <c r="BJ32" s="1499"/>
      <c r="BK32" s="1499"/>
      <c r="BL32" s="1500"/>
      <c r="BM32" s="1498"/>
      <c r="BN32" s="1499"/>
      <c r="BO32" s="1499"/>
      <c r="BP32" s="1499"/>
      <c r="BQ32" s="1499"/>
      <c r="BR32" s="1500"/>
      <c r="BS32" s="1498"/>
      <c r="BT32" s="1499"/>
      <c r="BU32" s="1499"/>
      <c r="BV32" s="1499"/>
      <c r="BW32" s="1499"/>
      <c r="BX32" s="1500"/>
      <c r="BY32" s="1498"/>
      <c r="BZ32" s="1499"/>
      <c r="CA32" s="1499"/>
      <c r="CB32" s="1499"/>
      <c r="CC32" s="1499"/>
      <c r="CD32" s="1500"/>
      <c r="CE32" s="1498"/>
      <c r="CF32" s="1499"/>
      <c r="CG32" s="1499"/>
      <c r="CH32" s="1499"/>
      <c r="CI32" s="1499"/>
      <c r="CJ32" s="1500"/>
      <c r="CK32" s="1498"/>
      <c r="CL32" s="1499"/>
      <c r="CM32" s="1499"/>
      <c r="CN32" s="1499"/>
      <c r="CO32" s="1499"/>
      <c r="CP32" s="1500"/>
      <c r="CQ32" s="1498">
        <f>CQ30*$D$32</f>
        <v>705514.62444444443</v>
      </c>
      <c r="CR32" s="1499"/>
      <c r="CS32" s="1499"/>
      <c r="CT32" s="1499"/>
      <c r="CU32" s="1499"/>
      <c r="CV32" s="1500"/>
      <c r="CW32" s="1498">
        <f t="shared" ref="CW32" si="168">CW30*$D$32</f>
        <v>705514.62444444443</v>
      </c>
      <c r="CX32" s="1499"/>
      <c r="CY32" s="1499"/>
      <c r="CZ32" s="1499"/>
      <c r="DA32" s="1499"/>
      <c r="DB32" s="1500"/>
      <c r="DC32" s="1498">
        <f t="shared" ref="DC32" si="169">DC30*$D$32</f>
        <v>705514.62444444443</v>
      </c>
      <c r="DD32" s="1499"/>
      <c r="DE32" s="1499"/>
      <c r="DF32" s="1499"/>
      <c r="DG32" s="1499"/>
      <c r="DH32" s="1500"/>
      <c r="DI32" s="1498">
        <f t="shared" ref="DI32" si="170">DI30*$D$32</f>
        <v>705514.62444444443</v>
      </c>
      <c r="DJ32" s="1499"/>
      <c r="DK32" s="1499"/>
      <c r="DL32" s="1499"/>
      <c r="DM32" s="1499"/>
      <c r="DN32" s="1500"/>
      <c r="DO32" s="1498">
        <f>DO30*$D$32</f>
        <v>705514.62444444443</v>
      </c>
      <c r="DP32" s="1499"/>
      <c r="DQ32" s="1499"/>
      <c r="DR32" s="1499"/>
      <c r="DS32" s="1499"/>
      <c r="DT32" s="1500"/>
      <c r="DU32" s="1498">
        <f>DU30*$D$32</f>
        <v>705514.62444444443</v>
      </c>
      <c r="DV32" s="1499"/>
      <c r="DW32" s="1499"/>
      <c r="DX32" s="1499"/>
      <c r="DY32" s="1499"/>
      <c r="DZ32" s="1500"/>
      <c r="EA32" s="1498">
        <f>EA30*$D$32</f>
        <v>705514.62444444443</v>
      </c>
      <c r="EB32" s="1499"/>
      <c r="EC32" s="1499"/>
      <c r="ED32" s="1499"/>
      <c r="EE32" s="1499"/>
      <c r="EF32" s="1500"/>
      <c r="EG32" s="1498">
        <f t="shared" ref="EG32" si="171">EG30*$D$32</f>
        <v>705514.62444444443</v>
      </c>
      <c r="EH32" s="1499"/>
      <c r="EI32" s="1499"/>
      <c r="EJ32" s="1499"/>
      <c r="EK32" s="1499"/>
      <c r="EL32" s="1500"/>
      <c r="EM32" s="1498">
        <f t="shared" ref="EM32" si="172">EM30*$D$32</f>
        <v>705514.62444444443</v>
      </c>
      <c r="EN32" s="1499"/>
      <c r="EO32" s="1499"/>
      <c r="EP32" s="1499"/>
      <c r="EQ32" s="1499"/>
      <c r="ER32" s="1501"/>
      <c r="ES32" s="42">
        <f>SUM(E32:ER32)</f>
        <v>6349631.620000001</v>
      </c>
      <c r="ET32" s="42">
        <f>D32-ES32</f>
        <v>0</v>
      </c>
      <c r="EU32"/>
    </row>
    <row r="33" spans="1:151" ht="19.5" customHeight="1">
      <c r="A33" s="1565"/>
      <c r="B33" s="1502" t="s">
        <v>125</v>
      </c>
      <c r="C33" s="1505" t="s">
        <v>63</v>
      </c>
      <c r="D33" s="114">
        <f>D35/$EM$81</f>
        <v>2.8716244598734376E-3</v>
      </c>
      <c r="E33" s="1494"/>
      <c r="F33" s="1495"/>
      <c r="G33" s="1495"/>
      <c r="H33" s="1495"/>
      <c r="I33" s="1495"/>
      <c r="J33" s="1496"/>
      <c r="K33" s="1523">
        <f>1/23</f>
        <v>4.3478260869565216E-2</v>
      </c>
      <c r="L33" s="1524"/>
      <c r="M33" s="1524"/>
      <c r="N33" s="1524"/>
      <c r="O33" s="1524"/>
      <c r="P33" s="1525"/>
      <c r="Q33" s="1523">
        <f t="shared" ref="Q33" si="173">1/23</f>
        <v>4.3478260869565216E-2</v>
      </c>
      <c r="R33" s="1524"/>
      <c r="S33" s="1524"/>
      <c r="T33" s="1524"/>
      <c r="U33" s="1524"/>
      <c r="V33" s="1525"/>
      <c r="W33" s="1523">
        <f t="shared" ref="W33" si="174">1/23</f>
        <v>4.3478260869565216E-2</v>
      </c>
      <c r="X33" s="1524"/>
      <c r="Y33" s="1524"/>
      <c r="Z33" s="1524"/>
      <c r="AA33" s="1524"/>
      <c r="AB33" s="1525"/>
      <c r="AC33" s="1523">
        <f t="shared" ref="AC33" si="175">1/23</f>
        <v>4.3478260869565216E-2</v>
      </c>
      <c r="AD33" s="1524"/>
      <c r="AE33" s="1524"/>
      <c r="AF33" s="1524"/>
      <c r="AG33" s="1524"/>
      <c r="AH33" s="1525"/>
      <c r="AI33" s="1523">
        <f t="shared" ref="AI33" si="176">1/23</f>
        <v>4.3478260869565216E-2</v>
      </c>
      <c r="AJ33" s="1524"/>
      <c r="AK33" s="1524"/>
      <c r="AL33" s="1524"/>
      <c r="AM33" s="1524"/>
      <c r="AN33" s="1525"/>
      <c r="AO33" s="1523">
        <f t="shared" ref="AO33" si="177">1/23</f>
        <v>4.3478260869565216E-2</v>
      </c>
      <c r="AP33" s="1524"/>
      <c r="AQ33" s="1524"/>
      <c r="AR33" s="1524"/>
      <c r="AS33" s="1524"/>
      <c r="AT33" s="1525"/>
      <c r="AU33" s="1523">
        <f t="shared" ref="AU33" si="178">1/23</f>
        <v>4.3478260869565216E-2</v>
      </c>
      <c r="AV33" s="1524"/>
      <c r="AW33" s="1524"/>
      <c r="AX33" s="1524"/>
      <c r="AY33" s="1524"/>
      <c r="AZ33" s="1525"/>
      <c r="BA33" s="1523">
        <f t="shared" ref="BA33" si="179">1/23</f>
        <v>4.3478260869565216E-2</v>
      </c>
      <c r="BB33" s="1524"/>
      <c r="BC33" s="1524"/>
      <c r="BD33" s="1524"/>
      <c r="BE33" s="1524"/>
      <c r="BF33" s="1525"/>
      <c r="BG33" s="1523">
        <f t="shared" ref="BG33" si="180">1/23</f>
        <v>4.3478260869565216E-2</v>
      </c>
      <c r="BH33" s="1524"/>
      <c r="BI33" s="1524"/>
      <c r="BJ33" s="1524"/>
      <c r="BK33" s="1524"/>
      <c r="BL33" s="1525"/>
      <c r="BM33" s="1523">
        <f t="shared" ref="BM33" si="181">1/23</f>
        <v>4.3478260869565216E-2</v>
      </c>
      <c r="BN33" s="1524"/>
      <c r="BO33" s="1524"/>
      <c r="BP33" s="1524"/>
      <c r="BQ33" s="1524"/>
      <c r="BR33" s="1525"/>
      <c r="BS33" s="1523">
        <f t="shared" ref="BS33" si="182">1/23</f>
        <v>4.3478260869565216E-2</v>
      </c>
      <c r="BT33" s="1524"/>
      <c r="BU33" s="1524"/>
      <c r="BV33" s="1524"/>
      <c r="BW33" s="1524"/>
      <c r="BX33" s="1525"/>
      <c r="BY33" s="1523">
        <f t="shared" ref="BY33" si="183">1/23</f>
        <v>4.3478260869565216E-2</v>
      </c>
      <c r="BZ33" s="1524"/>
      <c r="CA33" s="1524"/>
      <c r="CB33" s="1524"/>
      <c r="CC33" s="1524"/>
      <c r="CD33" s="1525"/>
      <c r="CE33" s="1523">
        <f t="shared" ref="CE33" si="184">1/23</f>
        <v>4.3478260869565216E-2</v>
      </c>
      <c r="CF33" s="1524"/>
      <c r="CG33" s="1524"/>
      <c r="CH33" s="1524"/>
      <c r="CI33" s="1524"/>
      <c r="CJ33" s="1525"/>
      <c r="CK33" s="1523">
        <f t="shared" ref="CK33" si="185">1/23</f>
        <v>4.3478260869565216E-2</v>
      </c>
      <c r="CL33" s="1524"/>
      <c r="CM33" s="1524"/>
      <c r="CN33" s="1524"/>
      <c r="CO33" s="1524"/>
      <c r="CP33" s="1525"/>
      <c r="CQ33" s="1523">
        <f t="shared" ref="CQ33" si="186">1/23</f>
        <v>4.3478260869565216E-2</v>
      </c>
      <c r="CR33" s="1524"/>
      <c r="CS33" s="1524"/>
      <c r="CT33" s="1524"/>
      <c r="CU33" s="1524"/>
      <c r="CV33" s="1525"/>
      <c r="CW33" s="1523">
        <f t="shared" ref="CW33" si="187">1/23</f>
        <v>4.3478260869565216E-2</v>
      </c>
      <c r="CX33" s="1524"/>
      <c r="CY33" s="1524"/>
      <c r="CZ33" s="1524"/>
      <c r="DA33" s="1524"/>
      <c r="DB33" s="1525"/>
      <c r="DC33" s="1523">
        <f t="shared" ref="DC33" si="188">1/23</f>
        <v>4.3478260869565216E-2</v>
      </c>
      <c r="DD33" s="1524"/>
      <c r="DE33" s="1524"/>
      <c r="DF33" s="1524"/>
      <c r="DG33" s="1524"/>
      <c r="DH33" s="1525"/>
      <c r="DI33" s="1523">
        <f t="shared" ref="DI33" si="189">1/23</f>
        <v>4.3478260869565216E-2</v>
      </c>
      <c r="DJ33" s="1524"/>
      <c r="DK33" s="1524"/>
      <c r="DL33" s="1524"/>
      <c r="DM33" s="1524"/>
      <c r="DN33" s="1525"/>
      <c r="DO33" s="1523">
        <f t="shared" ref="DO33" si="190">1/23</f>
        <v>4.3478260869565216E-2</v>
      </c>
      <c r="DP33" s="1524"/>
      <c r="DQ33" s="1524"/>
      <c r="DR33" s="1524"/>
      <c r="DS33" s="1524"/>
      <c r="DT33" s="1525"/>
      <c r="DU33" s="1523">
        <f t="shared" ref="DU33" si="191">1/23</f>
        <v>4.3478260869565216E-2</v>
      </c>
      <c r="DV33" s="1524"/>
      <c r="DW33" s="1524"/>
      <c r="DX33" s="1524"/>
      <c r="DY33" s="1524"/>
      <c r="DZ33" s="1525"/>
      <c r="EA33" s="1523">
        <f t="shared" ref="EA33" si="192">1/23</f>
        <v>4.3478260869565216E-2</v>
      </c>
      <c r="EB33" s="1524"/>
      <c r="EC33" s="1524"/>
      <c r="ED33" s="1524"/>
      <c r="EE33" s="1524"/>
      <c r="EF33" s="1525"/>
      <c r="EG33" s="1523">
        <f t="shared" ref="EG33" si="193">1/23</f>
        <v>4.3478260869565216E-2</v>
      </c>
      <c r="EH33" s="1524"/>
      <c r="EI33" s="1524"/>
      <c r="EJ33" s="1524"/>
      <c r="EK33" s="1524"/>
      <c r="EL33" s="1525"/>
      <c r="EM33" s="1523">
        <f t="shared" ref="EM33" si="194">1/23</f>
        <v>4.3478260869565216E-2</v>
      </c>
      <c r="EN33" s="1524"/>
      <c r="EO33" s="1524"/>
      <c r="EP33" s="1524"/>
      <c r="EQ33" s="1524"/>
      <c r="ER33" s="1525"/>
      <c r="ES33" s="42"/>
      <c r="ET33" s="42"/>
      <c r="EU33"/>
    </row>
    <row r="34" spans="1:151" ht="12.75" customHeight="1">
      <c r="A34" s="1565"/>
      <c r="B34" s="1503"/>
      <c r="C34" s="1506"/>
      <c r="D34" s="35"/>
      <c r="E34" s="39"/>
      <c r="F34" s="40"/>
      <c r="G34" s="40"/>
      <c r="H34" s="40"/>
      <c r="I34" s="40"/>
      <c r="J34" s="41"/>
      <c r="K34" s="36"/>
      <c r="L34" s="37"/>
      <c r="M34" s="37"/>
      <c r="N34" s="37"/>
      <c r="O34" s="37"/>
      <c r="P34" s="38"/>
      <c r="Q34" s="36"/>
      <c r="R34" s="37"/>
      <c r="S34" s="37"/>
      <c r="T34" s="37"/>
      <c r="U34" s="37"/>
      <c r="V34" s="38"/>
      <c r="W34" s="36"/>
      <c r="X34" s="37"/>
      <c r="Y34" s="37"/>
      <c r="Z34" s="37"/>
      <c r="AA34" s="37"/>
      <c r="AB34" s="38"/>
      <c r="AC34" s="36"/>
      <c r="AD34" s="37"/>
      <c r="AE34" s="37"/>
      <c r="AF34" s="37"/>
      <c r="AG34" s="37"/>
      <c r="AH34" s="38"/>
      <c r="AI34" s="36"/>
      <c r="AJ34" s="37"/>
      <c r="AK34" s="37"/>
      <c r="AL34" s="37"/>
      <c r="AM34" s="37"/>
      <c r="AN34" s="38"/>
      <c r="AO34" s="36"/>
      <c r="AP34" s="37"/>
      <c r="AQ34" s="37"/>
      <c r="AR34" s="37"/>
      <c r="AS34" s="37"/>
      <c r="AT34" s="38"/>
      <c r="AU34" s="36"/>
      <c r="AV34" s="37"/>
      <c r="AW34" s="37"/>
      <c r="AX34" s="37"/>
      <c r="AY34" s="37"/>
      <c r="AZ34" s="38"/>
      <c r="BA34" s="36"/>
      <c r="BB34" s="37"/>
      <c r="BC34" s="37"/>
      <c r="BD34" s="37"/>
      <c r="BE34" s="37"/>
      <c r="BF34" s="38"/>
      <c r="BG34" s="36"/>
      <c r="BH34" s="37"/>
      <c r="BI34" s="37"/>
      <c r="BJ34" s="37"/>
      <c r="BK34" s="37"/>
      <c r="BL34" s="38"/>
      <c r="BM34" s="36"/>
      <c r="BN34" s="37"/>
      <c r="BO34" s="37"/>
      <c r="BP34" s="37"/>
      <c r="BQ34" s="37"/>
      <c r="BR34" s="38"/>
      <c r="BS34" s="36"/>
      <c r="BT34" s="37"/>
      <c r="BU34" s="37"/>
      <c r="BV34" s="37"/>
      <c r="BW34" s="37"/>
      <c r="BX34" s="38"/>
      <c r="BY34" s="36"/>
      <c r="BZ34" s="37"/>
      <c r="CA34" s="37"/>
      <c r="CB34" s="37"/>
      <c r="CC34" s="37"/>
      <c r="CD34" s="38"/>
      <c r="CE34" s="36"/>
      <c r="CF34" s="37"/>
      <c r="CG34" s="37"/>
      <c r="CH34" s="37"/>
      <c r="CI34" s="37"/>
      <c r="CJ34" s="38"/>
      <c r="CK34" s="36"/>
      <c r="CL34" s="37"/>
      <c r="CM34" s="37"/>
      <c r="CN34" s="37"/>
      <c r="CO34" s="37"/>
      <c r="CP34" s="38"/>
      <c r="CQ34" s="36"/>
      <c r="CR34" s="37"/>
      <c r="CS34" s="37"/>
      <c r="CT34" s="37"/>
      <c r="CU34" s="37"/>
      <c r="CV34" s="38"/>
      <c r="CW34" s="36"/>
      <c r="CX34" s="37"/>
      <c r="CY34" s="37"/>
      <c r="CZ34" s="37"/>
      <c r="DA34" s="37"/>
      <c r="DB34" s="38"/>
      <c r="DC34" s="36"/>
      <c r="DD34" s="37"/>
      <c r="DE34" s="37"/>
      <c r="DF34" s="37"/>
      <c r="DG34" s="37"/>
      <c r="DH34" s="38"/>
      <c r="DI34" s="36"/>
      <c r="DJ34" s="37"/>
      <c r="DK34" s="37"/>
      <c r="DL34" s="37"/>
      <c r="DM34" s="37"/>
      <c r="DN34" s="38"/>
      <c r="DO34" s="36"/>
      <c r="DP34" s="37"/>
      <c r="DQ34" s="37"/>
      <c r="DR34" s="37"/>
      <c r="DS34" s="37"/>
      <c r="DT34" s="38"/>
      <c r="DU34" s="36"/>
      <c r="DV34" s="37"/>
      <c r="DW34" s="37"/>
      <c r="DX34" s="37"/>
      <c r="DY34" s="37"/>
      <c r="DZ34" s="38"/>
      <c r="EA34" s="36"/>
      <c r="EB34" s="37"/>
      <c r="EC34" s="37"/>
      <c r="ED34" s="37"/>
      <c r="EE34" s="37"/>
      <c r="EF34" s="38"/>
      <c r="EG34" s="36"/>
      <c r="EH34" s="37"/>
      <c r="EI34" s="37"/>
      <c r="EJ34" s="37"/>
      <c r="EK34" s="37"/>
      <c r="EL34" s="38"/>
      <c r="EM34" s="36"/>
      <c r="EN34" s="37"/>
      <c r="EO34" s="37"/>
      <c r="EP34" s="37"/>
      <c r="EQ34" s="37"/>
      <c r="ER34" s="107"/>
      <c r="ES34" s="42"/>
      <c r="ET34" s="42"/>
      <c r="EU34"/>
    </row>
    <row r="35" spans="1:151" ht="19.5" customHeight="1">
      <c r="A35" s="1565"/>
      <c r="B35" s="1504"/>
      <c r="C35" s="1507"/>
      <c r="D35" s="43">
        <f>PLANILHA!I317</f>
        <v>716150.46</v>
      </c>
      <c r="E35" s="1498"/>
      <c r="F35" s="1499"/>
      <c r="G35" s="1499"/>
      <c r="H35" s="1499"/>
      <c r="I35" s="1499"/>
      <c r="J35" s="1500"/>
      <c r="K35" s="1498">
        <f>K33*$D$35</f>
        <v>31136.976521739129</v>
      </c>
      <c r="L35" s="1499"/>
      <c r="M35" s="1499"/>
      <c r="N35" s="1499"/>
      <c r="O35" s="1499"/>
      <c r="P35" s="1500"/>
      <c r="Q35" s="1498">
        <f>Q33*$D$35</f>
        <v>31136.976521739129</v>
      </c>
      <c r="R35" s="1499"/>
      <c r="S35" s="1499"/>
      <c r="T35" s="1499"/>
      <c r="U35" s="1499"/>
      <c r="V35" s="1500"/>
      <c r="W35" s="1498">
        <f>W33*$D$35</f>
        <v>31136.976521739129</v>
      </c>
      <c r="X35" s="1499"/>
      <c r="Y35" s="1499"/>
      <c r="Z35" s="1499"/>
      <c r="AA35" s="1499"/>
      <c r="AB35" s="1500"/>
      <c r="AC35" s="1498">
        <f>AC33*$D$35</f>
        <v>31136.976521739129</v>
      </c>
      <c r="AD35" s="1499"/>
      <c r="AE35" s="1499"/>
      <c r="AF35" s="1499"/>
      <c r="AG35" s="1499"/>
      <c r="AH35" s="1500"/>
      <c r="AI35" s="1498">
        <f>AI33*$D$35</f>
        <v>31136.976521739129</v>
      </c>
      <c r="AJ35" s="1499"/>
      <c r="AK35" s="1499"/>
      <c r="AL35" s="1499"/>
      <c r="AM35" s="1499"/>
      <c r="AN35" s="1500"/>
      <c r="AO35" s="1498">
        <f>AO33*$D$35</f>
        <v>31136.976521739129</v>
      </c>
      <c r="AP35" s="1499"/>
      <c r="AQ35" s="1499"/>
      <c r="AR35" s="1499"/>
      <c r="AS35" s="1499"/>
      <c r="AT35" s="1500"/>
      <c r="AU35" s="1498">
        <f>AU33*$D$35</f>
        <v>31136.976521739129</v>
      </c>
      <c r="AV35" s="1499"/>
      <c r="AW35" s="1499"/>
      <c r="AX35" s="1499"/>
      <c r="AY35" s="1499"/>
      <c r="AZ35" s="1500"/>
      <c r="BA35" s="1498">
        <f>BA33*$D$35</f>
        <v>31136.976521739129</v>
      </c>
      <c r="BB35" s="1499"/>
      <c r="BC35" s="1499"/>
      <c r="BD35" s="1499"/>
      <c r="BE35" s="1499"/>
      <c r="BF35" s="1500"/>
      <c r="BG35" s="1498">
        <f>BG33*$D$35</f>
        <v>31136.976521739129</v>
      </c>
      <c r="BH35" s="1499"/>
      <c r="BI35" s="1499"/>
      <c r="BJ35" s="1499"/>
      <c r="BK35" s="1499"/>
      <c r="BL35" s="1500"/>
      <c r="BM35" s="1498">
        <f>BM33*$D$35</f>
        <v>31136.976521739129</v>
      </c>
      <c r="BN35" s="1499"/>
      <c r="BO35" s="1499"/>
      <c r="BP35" s="1499"/>
      <c r="BQ35" s="1499"/>
      <c r="BR35" s="1500"/>
      <c r="BS35" s="1498">
        <f>BS33*$D$35</f>
        <v>31136.976521739129</v>
      </c>
      <c r="BT35" s="1499"/>
      <c r="BU35" s="1499"/>
      <c r="BV35" s="1499"/>
      <c r="BW35" s="1499"/>
      <c r="BX35" s="1500"/>
      <c r="BY35" s="1498">
        <f>BY33*$D$35</f>
        <v>31136.976521739129</v>
      </c>
      <c r="BZ35" s="1499"/>
      <c r="CA35" s="1499"/>
      <c r="CB35" s="1499"/>
      <c r="CC35" s="1499"/>
      <c r="CD35" s="1500"/>
      <c r="CE35" s="1498">
        <f>CE33*$D$35</f>
        <v>31136.976521739129</v>
      </c>
      <c r="CF35" s="1499"/>
      <c r="CG35" s="1499"/>
      <c r="CH35" s="1499"/>
      <c r="CI35" s="1499"/>
      <c r="CJ35" s="1500"/>
      <c r="CK35" s="1498">
        <f>CK33*$D$35</f>
        <v>31136.976521739129</v>
      </c>
      <c r="CL35" s="1499"/>
      <c r="CM35" s="1499"/>
      <c r="CN35" s="1499"/>
      <c r="CO35" s="1499"/>
      <c r="CP35" s="1500"/>
      <c r="CQ35" s="1498">
        <f>CQ33*$D$35</f>
        <v>31136.976521739129</v>
      </c>
      <c r="CR35" s="1499"/>
      <c r="CS35" s="1499"/>
      <c r="CT35" s="1499"/>
      <c r="CU35" s="1499"/>
      <c r="CV35" s="1500"/>
      <c r="CW35" s="1498">
        <f>CW33*$D$35</f>
        <v>31136.976521739129</v>
      </c>
      <c r="CX35" s="1499"/>
      <c r="CY35" s="1499"/>
      <c r="CZ35" s="1499"/>
      <c r="DA35" s="1499"/>
      <c r="DB35" s="1500"/>
      <c r="DC35" s="1498">
        <f>DC33*$D$35</f>
        <v>31136.976521739129</v>
      </c>
      <c r="DD35" s="1499"/>
      <c r="DE35" s="1499"/>
      <c r="DF35" s="1499"/>
      <c r="DG35" s="1499"/>
      <c r="DH35" s="1500"/>
      <c r="DI35" s="1498">
        <f>DI33*$D$35</f>
        <v>31136.976521739129</v>
      </c>
      <c r="DJ35" s="1499"/>
      <c r="DK35" s="1499"/>
      <c r="DL35" s="1499"/>
      <c r="DM35" s="1499"/>
      <c r="DN35" s="1500"/>
      <c r="DO35" s="1498">
        <f>DO33*$D$35</f>
        <v>31136.976521739129</v>
      </c>
      <c r="DP35" s="1499"/>
      <c r="DQ35" s="1499"/>
      <c r="DR35" s="1499"/>
      <c r="DS35" s="1499"/>
      <c r="DT35" s="1500"/>
      <c r="DU35" s="1498">
        <f>DU33*$D$35</f>
        <v>31136.976521739129</v>
      </c>
      <c r="DV35" s="1499"/>
      <c r="DW35" s="1499"/>
      <c r="DX35" s="1499"/>
      <c r="DY35" s="1499"/>
      <c r="DZ35" s="1500"/>
      <c r="EA35" s="1498">
        <f>EA33*$D$35</f>
        <v>31136.976521739129</v>
      </c>
      <c r="EB35" s="1499"/>
      <c r="EC35" s="1499"/>
      <c r="ED35" s="1499"/>
      <c r="EE35" s="1499"/>
      <c r="EF35" s="1500"/>
      <c r="EG35" s="1498">
        <f>EG33*$D$35</f>
        <v>31136.976521739129</v>
      </c>
      <c r="EH35" s="1499"/>
      <c r="EI35" s="1499"/>
      <c r="EJ35" s="1499"/>
      <c r="EK35" s="1499"/>
      <c r="EL35" s="1500"/>
      <c r="EM35" s="1498">
        <f>EM33*$D$35</f>
        <v>31136.976521739129</v>
      </c>
      <c r="EN35" s="1499"/>
      <c r="EO35" s="1499"/>
      <c r="EP35" s="1499"/>
      <c r="EQ35" s="1499"/>
      <c r="ER35" s="1501"/>
      <c r="ES35" s="42">
        <f>SUM(E35:ER35)</f>
        <v>716150.46000000031</v>
      </c>
      <c r="ET35" s="42">
        <f>D35-ES35</f>
        <v>0</v>
      </c>
      <c r="EU35"/>
    </row>
    <row r="36" spans="1:151" ht="19.5" customHeight="1">
      <c r="A36" s="1565"/>
      <c r="B36" s="1502" t="s">
        <v>129</v>
      </c>
      <c r="C36" s="1505" t="str">
        <f>RESUMO!B16</f>
        <v>SINALIZAÇÃO</v>
      </c>
      <c r="D36" s="114">
        <f>D38/$EM$81</f>
        <v>2.9899366468917988E-2</v>
      </c>
      <c r="E36" s="1494"/>
      <c r="F36" s="1495"/>
      <c r="G36" s="1495"/>
      <c r="H36" s="1495"/>
      <c r="I36" s="1495"/>
      <c r="J36" s="1496"/>
      <c r="K36" s="1494"/>
      <c r="L36" s="1495"/>
      <c r="M36" s="1495"/>
      <c r="N36" s="1495"/>
      <c r="O36" s="1495"/>
      <c r="P36" s="1496"/>
      <c r="Q36" s="1494"/>
      <c r="R36" s="1495"/>
      <c r="S36" s="1495"/>
      <c r="T36" s="1495"/>
      <c r="U36" s="1495"/>
      <c r="V36" s="1496"/>
      <c r="W36" s="1494"/>
      <c r="X36" s="1495"/>
      <c r="Y36" s="1495"/>
      <c r="Z36" s="1495"/>
      <c r="AA36" s="1495"/>
      <c r="AB36" s="1496"/>
      <c r="AC36" s="1494"/>
      <c r="AD36" s="1495"/>
      <c r="AE36" s="1495"/>
      <c r="AF36" s="1495"/>
      <c r="AG36" s="1495"/>
      <c r="AH36" s="1496"/>
      <c r="AI36" s="1494"/>
      <c r="AJ36" s="1495"/>
      <c r="AK36" s="1495"/>
      <c r="AL36" s="1495"/>
      <c r="AM36" s="1495"/>
      <c r="AN36" s="1496"/>
      <c r="AO36" s="1494"/>
      <c r="AP36" s="1495"/>
      <c r="AQ36" s="1495"/>
      <c r="AR36" s="1495"/>
      <c r="AS36" s="1495"/>
      <c r="AT36" s="1496"/>
      <c r="AU36" s="1494"/>
      <c r="AV36" s="1495"/>
      <c r="AW36" s="1495"/>
      <c r="AX36" s="1495"/>
      <c r="AY36" s="1495"/>
      <c r="AZ36" s="1496"/>
      <c r="BA36" s="1494"/>
      <c r="BB36" s="1495"/>
      <c r="BC36" s="1495"/>
      <c r="BD36" s="1495"/>
      <c r="BE36" s="1495"/>
      <c r="BF36" s="1496"/>
      <c r="BG36" s="1494"/>
      <c r="BH36" s="1495"/>
      <c r="BI36" s="1495"/>
      <c r="BJ36" s="1495"/>
      <c r="BK36" s="1495"/>
      <c r="BL36" s="1496"/>
      <c r="BM36" s="1494"/>
      <c r="BN36" s="1495"/>
      <c r="BO36" s="1495"/>
      <c r="BP36" s="1495"/>
      <c r="BQ36" s="1495"/>
      <c r="BR36" s="1496"/>
      <c r="BS36" s="1494"/>
      <c r="BT36" s="1495"/>
      <c r="BU36" s="1495"/>
      <c r="BV36" s="1495"/>
      <c r="BW36" s="1495"/>
      <c r="BX36" s="1496"/>
      <c r="BY36" s="1494"/>
      <c r="BZ36" s="1495"/>
      <c r="CA36" s="1495"/>
      <c r="CB36" s="1495"/>
      <c r="CC36" s="1495"/>
      <c r="CD36" s="1496"/>
      <c r="CE36" s="1494">
        <f>1/10</f>
        <v>0.1</v>
      </c>
      <c r="CF36" s="1495"/>
      <c r="CG36" s="1495"/>
      <c r="CH36" s="1495"/>
      <c r="CI36" s="1495"/>
      <c r="CJ36" s="1496"/>
      <c r="CK36" s="1494">
        <f t="shared" ref="CK36" si="195">1/10</f>
        <v>0.1</v>
      </c>
      <c r="CL36" s="1495"/>
      <c r="CM36" s="1495"/>
      <c r="CN36" s="1495"/>
      <c r="CO36" s="1495"/>
      <c r="CP36" s="1496"/>
      <c r="CQ36" s="1494">
        <f t="shared" ref="CQ36" si="196">1/10</f>
        <v>0.1</v>
      </c>
      <c r="CR36" s="1495"/>
      <c r="CS36" s="1495"/>
      <c r="CT36" s="1495"/>
      <c r="CU36" s="1495"/>
      <c r="CV36" s="1496"/>
      <c r="CW36" s="1494">
        <f t="shared" ref="CW36" si="197">1/10</f>
        <v>0.1</v>
      </c>
      <c r="CX36" s="1495"/>
      <c r="CY36" s="1495"/>
      <c r="CZ36" s="1495"/>
      <c r="DA36" s="1495"/>
      <c r="DB36" s="1496"/>
      <c r="DC36" s="1494">
        <f t="shared" ref="DC36" si="198">1/10</f>
        <v>0.1</v>
      </c>
      <c r="DD36" s="1495"/>
      <c r="DE36" s="1495"/>
      <c r="DF36" s="1495"/>
      <c r="DG36" s="1495"/>
      <c r="DH36" s="1496"/>
      <c r="DI36" s="1494">
        <f t="shared" ref="DI36" si="199">1/10</f>
        <v>0.1</v>
      </c>
      <c r="DJ36" s="1495"/>
      <c r="DK36" s="1495"/>
      <c r="DL36" s="1495"/>
      <c r="DM36" s="1495"/>
      <c r="DN36" s="1496"/>
      <c r="DO36" s="1494">
        <f t="shared" ref="DO36" si="200">1/10</f>
        <v>0.1</v>
      </c>
      <c r="DP36" s="1495"/>
      <c r="DQ36" s="1495"/>
      <c r="DR36" s="1495"/>
      <c r="DS36" s="1495"/>
      <c r="DT36" s="1496"/>
      <c r="DU36" s="1494">
        <f t="shared" ref="DU36" si="201">1/10</f>
        <v>0.1</v>
      </c>
      <c r="DV36" s="1495"/>
      <c r="DW36" s="1495"/>
      <c r="DX36" s="1495"/>
      <c r="DY36" s="1495"/>
      <c r="DZ36" s="1496"/>
      <c r="EA36" s="1494">
        <f t="shared" ref="EA36" si="202">1/10</f>
        <v>0.1</v>
      </c>
      <c r="EB36" s="1495"/>
      <c r="EC36" s="1495"/>
      <c r="ED36" s="1495"/>
      <c r="EE36" s="1495"/>
      <c r="EF36" s="1496"/>
      <c r="EG36" s="1494">
        <f t="shared" ref="EG36" si="203">1/10</f>
        <v>0.1</v>
      </c>
      <c r="EH36" s="1495"/>
      <c r="EI36" s="1495"/>
      <c r="EJ36" s="1495"/>
      <c r="EK36" s="1495"/>
      <c r="EL36" s="1496"/>
      <c r="EM36" s="1494"/>
      <c r="EN36" s="1495"/>
      <c r="EO36" s="1495"/>
      <c r="EP36" s="1495"/>
      <c r="EQ36" s="1495"/>
      <c r="ER36" s="1497"/>
      <c r="ES36" s="42"/>
      <c r="ET36" s="42"/>
      <c r="EU36"/>
    </row>
    <row r="37" spans="1:151" ht="12.75" customHeight="1">
      <c r="A37" s="1565"/>
      <c r="B37" s="1503"/>
      <c r="C37" s="1506"/>
      <c r="D37" s="35"/>
      <c r="E37" s="39"/>
      <c r="F37" s="40"/>
      <c r="G37" s="40"/>
      <c r="H37" s="40"/>
      <c r="I37" s="40"/>
      <c r="J37" s="41"/>
      <c r="K37" s="39"/>
      <c r="L37" s="40"/>
      <c r="M37" s="40"/>
      <c r="N37" s="40"/>
      <c r="O37" s="40"/>
      <c r="P37" s="41"/>
      <c r="Q37" s="39"/>
      <c r="R37" s="40"/>
      <c r="S37" s="40"/>
      <c r="T37" s="40"/>
      <c r="U37" s="40"/>
      <c r="V37" s="41"/>
      <c r="W37" s="39"/>
      <c r="X37" s="40"/>
      <c r="Y37" s="40"/>
      <c r="Z37" s="40"/>
      <c r="AA37" s="40"/>
      <c r="AB37" s="41"/>
      <c r="AC37" s="39"/>
      <c r="AD37" s="40"/>
      <c r="AE37" s="40"/>
      <c r="AF37" s="40"/>
      <c r="AG37" s="40"/>
      <c r="AH37" s="41"/>
      <c r="AI37" s="39"/>
      <c r="AJ37" s="40"/>
      <c r="AK37" s="40"/>
      <c r="AL37" s="40"/>
      <c r="AM37" s="40"/>
      <c r="AN37" s="41"/>
      <c r="AO37" s="39"/>
      <c r="AP37" s="40"/>
      <c r="AQ37" s="40"/>
      <c r="AR37" s="40"/>
      <c r="AS37" s="40"/>
      <c r="AT37" s="41"/>
      <c r="AU37" s="39"/>
      <c r="AV37" s="40"/>
      <c r="AW37" s="40"/>
      <c r="AX37" s="40"/>
      <c r="AY37" s="40"/>
      <c r="AZ37" s="41"/>
      <c r="BA37" s="39"/>
      <c r="BB37" s="40"/>
      <c r="BC37" s="40"/>
      <c r="BD37" s="40"/>
      <c r="BE37" s="40"/>
      <c r="BF37" s="41"/>
      <c r="BG37" s="39"/>
      <c r="BH37" s="40"/>
      <c r="BI37" s="40"/>
      <c r="BJ37" s="40"/>
      <c r="BK37" s="40"/>
      <c r="BL37" s="41"/>
      <c r="BM37" s="39"/>
      <c r="BN37" s="40"/>
      <c r="BO37" s="40"/>
      <c r="BP37" s="40"/>
      <c r="BQ37" s="40"/>
      <c r="BR37" s="41"/>
      <c r="BS37" s="39"/>
      <c r="BT37" s="40"/>
      <c r="BU37" s="40"/>
      <c r="BV37" s="40"/>
      <c r="BW37" s="40"/>
      <c r="BX37" s="41"/>
      <c r="BY37" s="39"/>
      <c r="BZ37" s="40"/>
      <c r="CA37" s="40"/>
      <c r="CB37" s="40"/>
      <c r="CC37" s="40"/>
      <c r="CD37" s="41"/>
      <c r="CE37" s="36"/>
      <c r="CF37" s="37"/>
      <c r="CG37" s="37"/>
      <c r="CH37" s="37"/>
      <c r="CI37" s="37"/>
      <c r="CJ37" s="38"/>
      <c r="CK37" s="36"/>
      <c r="CL37" s="37"/>
      <c r="CM37" s="37"/>
      <c r="CN37" s="37"/>
      <c r="CO37" s="37"/>
      <c r="CP37" s="38"/>
      <c r="CQ37" s="36"/>
      <c r="CR37" s="37"/>
      <c r="CS37" s="37"/>
      <c r="CT37" s="37"/>
      <c r="CU37" s="37"/>
      <c r="CV37" s="38"/>
      <c r="CW37" s="36"/>
      <c r="CX37" s="37"/>
      <c r="CY37" s="37"/>
      <c r="CZ37" s="37"/>
      <c r="DA37" s="37"/>
      <c r="DB37" s="38"/>
      <c r="DC37" s="36"/>
      <c r="DD37" s="37"/>
      <c r="DE37" s="37"/>
      <c r="DF37" s="37"/>
      <c r="DG37" s="37"/>
      <c r="DH37" s="38"/>
      <c r="DI37" s="36"/>
      <c r="DJ37" s="37"/>
      <c r="DK37" s="37"/>
      <c r="DL37" s="37"/>
      <c r="DM37" s="37"/>
      <c r="DN37" s="38"/>
      <c r="DO37" s="36"/>
      <c r="DP37" s="37"/>
      <c r="DQ37" s="37"/>
      <c r="DR37" s="37"/>
      <c r="DS37" s="37"/>
      <c r="DT37" s="38"/>
      <c r="DU37" s="36"/>
      <c r="DV37" s="37"/>
      <c r="DW37" s="37"/>
      <c r="DX37" s="37"/>
      <c r="DY37" s="37"/>
      <c r="DZ37" s="38"/>
      <c r="EA37" s="36"/>
      <c r="EB37" s="37"/>
      <c r="EC37" s="37"/>
      <c r="ED37" s="37"/>
      <c r="EE37" s="37"/>
      <c r="EF37" s="38"/>
      <c r="EG37" s="36"/>
      <c r="EH37" s="37"/>
      <c r="EI37" s="37"/>
      <c r="EJ37" s="37"/>
      <c r="EK37" s="37"/>
      <c r="EL37" s="38"/>
      <c r="EM37" s="39"/>
      <c r="EN37" s="40"/>
      <c r="EO37" s="40"/>
      <c r="EP37" s="40"/>
      <c r="EQ37" s="40"/>
      <c r="ER37" s="108"/>
      <c r="ES37" s="42"/>
      <c r="ET37" s="42"/>
      <c r="EU37"/>
    </row>
    <row r="38" spans="1:151" ht="19.5" customHeight="1">
      <c r="A38" s="1565"/>
      <c r="B38" s="1504"/>
      <c r="C38" s="1507"/>
      <c r="D38" s="43">
        <f>SUM(PLANILHA!I293+PLANILHA!I302)</f>
        <v>7456561.7299999986</v>
      </c>
      <c r="E38" s="1498"/>
      <c r="F38" s="1499"/>
      <c r="G38" s="1499"/>
      <c r="H38" s="1499"/>
      <c r="I38" s="1499"/>
      <c r="J38" s="1500"/>
      <c r="K38" s="1498"/>
      <c r="L38" s="1499"/>
      <c r="M38" s="1499"/>
      <c r="N38" s="1499"/>
      <c r="O38" s="1499"/>
      <c r="P38" s="1500"/>
      <c r="Q38" s="1498"/>
      <c r="R38" s="1499"/>
      <c r="S38" s="1499"/>
      <c r="T38" s="1499"/>
      <c r="U38" s="1499"/>
      <c r="V38" s="1500"/>
      <c r="W38" s="1498"/>
      <c r="X38" s="1499"/>
      <c r="Y38" s="1499"/>
      <c r="Z38" s="1499"/>
      <c r="AA38" s="1499"/>
      <c r="AB38" s="1500"/>
      <c r="AC38" s="1498"/>
      <c r="AD38" s="1499"/>
      <c r="AE38" s="1499"/>
      <c r="AF38" s="1499"/>
      <c r="AG38" s="1499"/>
      <c r="AH38" s="1500"/>
      <c r="AI38" s="1498"/>
      <c r="AJ38" s="1499"/>
      <c r="AK38" s="1499"/>
      <c r="AL38" s="1499"/>
      <c r="AM38" s="1499"/>
      <c r="AN38" s="1500"/>
      <c r="AO38" s="1498"/>
      <c r="AP38" s="1499"/>
      <c r="AQ38" s="1499"/>
      <c r="AR38" s="1499"/>
      <c r="AS38" s="1499"/>
      <c r="AT38" s="1500"/>
      <c r="AU38" s="1498"/>
      <c r="AV38" s="1499"/>
      <c r="AW38" s="1499"/>
      <c r="AX38" s="1499"/>
      <c r="AY38" s="1499"/>
      <c r="AZ38" s="1500"/>
      <c r="BA38" s="1498"/>
      <c r="BB38" s="1499"/>
      <c r="BC38" s="1499"/>
      <c r="BD38" s="1499"/>
      <c r="BE38" s="1499"/>
      <c r="BF38" s="1500"/>
      <c r="BG38" s="1498"/>
      <c r="BH38" s="1499"/>
      <c r="BI38" s="1499"/>
      <c r="BJ38" s="1499"/>
      <c r="BK38" s="1499"/>
      <c r="BL38" s="1500"/>
      <c r="BM38" s="1498"/>
      <c r="BN38" s="1499"/>
      <c r="BO38" s="1499"/>
      <c r="BP38" s="1499"/>
      <c r="BQ38" s="1499"/>
      <c r="BR38" s="1500"/>
      <c r="BS38" s="1498"/>
      <c r="BT38" s="1499"/>
      <c r="BU38" s="1499"/>
      <c r="BV38" s="1499"/>
      <c r="BW38" s="1499"/>
      <c r="BX38" s="1500"/>
      <c r="BY38" s="1498"/>
      <c r="BZ38" s="1499"/>
      <c r="CA38" s="1499"/>
      <c r="CB38" s="1499"/>
      <c r="CC38" s="1499"/>
      <c r="CD38" s="1500"/>
      <c r="CE38" s="1508">
        <f t="shared" ref="CE38" si="204">CE36*$D$38</f>
        <v>745656.17299999995</v>
      </c>
      <c r="CF38" s="1509"/>
      <c r="CG38" s="1509"/>
      <c r="CH38" s="1509"/>
      <c r="CI38" s="1509"/>
      <c r="CJ38" s="1510"/>
      <c r="CK38" s="1508">
        <f t="shared" ref="CK38" si="205">CK36*$D$38</f>
        <v>745656.17299999995</v>
      </c>
      <c r="CL38" s="1509"/>
      <c r="CM38" s="1509"/>
      <c r="CN38" s="1509"/>
      <c r="CO38" s="1509"/>
      <c r="CP38" s="1510"/>
      <c r="CQ38" s="1508">
        <f t="shared" ref="CQ38" si="206">CQ36*$D$38</f>
        <v>745656.17299999995</v>
      </c>
      <c r="CR38" s="1509"/>
      <c r="CS38" s="1509"/>
      <c r="CT38" s="1509"/>
      <c r="CU38" s="1509"/>
      <c r="CV38" s="1510"/>
      <c r="CW38" s="1508">
        <f t="shared" ref="CW38" si="207">CW36*$D$38</f>
        <v>745656.17299999995</v>
      </c>
      <c r="CX38" s="1509"/>
      <c r="CY38" s="1509"/>
      <c r="CZ38" s="1509"/>
      <c r="DA38" s="1509"/>
      <c r="DB38" s="1510"/>
      <c r="DC38" s="1508">
        <f t="shared" ref="DC38" si="208">DC36*$D$38</f>
        <v>745656.17299999995</v>
      </c>
      <c r="DD38" s="1509"/>
      <c r="DE38" s="1509"/>
      <c r="DF38" s="1509"/>
      <c r="DG38" s="1509"/>
      <c r="DH38" s="1510"/>
      <c r="DI38" s="1508">
        <f t="shared" ref="DI38" si="209">DI36*$D$38</f>
        <v>745656.17299999995</v>
      </c>
      <c r="DJ38" s="1509"/>
      <c r="DK38" s="1509"/>
      <c r="DL38" s="1509"/>
      <c r="DM38" s="1509"/>
      <c r="DN38" s="1510"/>
      <c r="DO38" s="1508">
        <f t="shared" ref="DO38" si="210">DO36*$D$38</f>
        <v>745656.17299999995</v>
      </c>
      <c r="DP38" s="1509"/>
      <c r="DQ38" s="1509"/>
      <c r="DR38" s="1509"/>
      <c r="DS38" s="1509"/>
      <c r="DT38" s="1510"/>
      <c r="DU38" s="1508">
        <f t="shared" ref="DU38" si="211">DU36*$D$38</f>
        <v>745656.17299999995</v>
      </c>
      <c r="DV38" s="1509"/>
      <c r="DW38" s="1509"/>
      <c r="DX38" s="1509"/>
      <c r="DY38" s="1509"/>
      <c r="DZ38" s="1510"/>
      <c r="EA38" s="1508">
        <f t="shared" ref="EA38" si="212">EA36*$D$38</f>
        <v>745656.17299999995</v>
      </c>
      <c r="EB38" s="1509"/>
      <c r="EC38" s="1509"/>
      <c r="ED38" s="1509"/>
      <c r="EE38" s="1509"/>
      <c r="EF38" s="1510"/>
      <c r="EG38" s="1508">
        <f t="shared" ref="EG38" si="213">EG36*$D$38</f>
        <v>745656.17299999995</v>
      </c>
      <c r="EH38" s="1509"/>
      <c r="EI38" s="1509"/>
      <c r="EJ38" s="1509"/>
      <c r="EK38" s="1509"/>
      <c r="EL38" s="1510"/>
      <c r="EM38" s="1498"/>
      <c r="EN38" s="1499"/>
      <c r="EO38" s="1499"/>
      <c r="EP38" s="1499"/>
      <c r="EQ38" s="1499"/>
      <c r="ER38" s="1501"/>
      <c r="ES38" s="42">
        <f>SUM(E38:ER38)</f>
        <v>7456561.7300000004</v>
      </c>
      <c r="ET38" s="42">
        <f>D38-ES38</f>
        <v>0</v>
      </c>
      <c r="EU38"/>
    </row>
    <row r="39" spans="1:151" ht="19.5" customHeight="1">
      <c r="A39" s="1565"/>
      <c r="B39" s="1502" t="s">
        <v>170</v>
      </c>
      <c r="C39" s="1505" t="str">
        <f>RESUMO!B17</f>
        <v>ILUMINAÇÃO PÚBLICA</v>
      </c>
      <c r="D39" s="114">
        <f>D41/$EM$81</f>
        <v>7.6911015555972942E-4</v>
      </c>
      <c r="E39" s="1494"/>
      <c r="F39" s="1495"/>
      <c r="G39" s="1495"/>
      <c r="H39" s="1495"/>
      <c r="I39" s="1495"/>
      <c r="J39" s="1496"/>
      <c r="K39" s="1494"/>
      <c r="L39" s="1495"/>
      <c r="M39" s="1495"/>
      <c r="N39" s="1495"/>
      <c r="O39" s="1495"/>
      <c r="P39" s="1496"/>
      <c r="Q39" s="1494"/>
      <c r="R39" s="1495"/>
      <c r="S39" s="1495"/>
      <c r="T39" s="1495"/>
      <c r="U39" s="1495"/>
      <c r="V39" s="1496"/>
      <c r="W39" s="1494"/>
      <c r="X39" s="1495"/>
      <c r="Y39" s="1495"/>
      <c r="Z39" s="1495"/>
      <c r="AA39" s="1495"/>
      <c r="AB39" s="1496"/>
      <c r="AC39" s="1494"/>
      <c r="AD39" s="1495"/>
      <c r="AE39" s="1495"/>
      <c r="AF39" s="1495"/>
      <c r="AG39" s="1495"/>
      <c r="AH39" s="1496"/>
      <c r="AI39" s="1494"/>
      <c r="AJ39" s="1495"/>
      <c r="AK39" s="1495"/>
      <c r="AL39" s="1495"/>
      <c r="AM39" s="1495"/>
      <c r="AN39" s="1496"/>
      <c r="AO39" s="1494"/>
      <c r="AP39" s="1495"/>
      <c r="AQ39" s="1495"/>
      <c r="AR39" s="1495"/>
      <c r="AS39" s="1495"/>
      <c r="AT39" s="1496"/>
      <c r="AU39" s="1494"/>
      <c r="AV39" s="1495"/>
      <c r="AW39" s="1495"/>
      <c r="AX39" s="1495"/>
      <c r="AY39" s="1495"/>
      <c r="AZ39" s="1496"/>
      <c r="BA39" s="1494"/>
      <c r="BB39" s="1495"/>
      <c r="BC39" s="1495"/>
      <c r="BD39" s="1495"/>
      <c r="BE39" s="1495"/>
      <c r="BF39" s="1496"/>
      <c r="BG39" s="1494"/>
      <c r="BH39" s="1495"/>
      <c r="BI39" s="1495"/>
      <c r="BJ39" s="1495"/>
      <c r="BK39" s="1495"/>
      <c r="BL39" s="1496"/>
      <c r="BM39" s="1494"/>
      <c r="BN39" s="1495"/>
      <c r="BO39" s="1495"/>
      <c r="BP39" s="1495"/>
      <c r="BQ39" s="1495"/>
      <c r="BR39" s="1496"/>
      <c r="BS39" s="1494"/>
      <c r="BT39" s="1495"/>
      <c r="BU39" s="1495"/>
      <c r="BV39" s="1495"/>
      <c r="BW39" s="1495"/>
      <c r="BX39" s="1496"/>
      <c r="BY39" s="1494"/>
      <c r="BZ39" s="1495"/>
      <c r="CA39" s="1495"/>
      <c r="CB39" s="1495"/>
      <c r="CC39" s="1495"/>
      <c r="CD39" s="1496"/>
      <c r="CE39" s="1494"/>
      <c r="CF39" s="1495"/>
      <c r="CG39" s="1495"/>
      <c r="CH39" s="1495"/>
      <c r="CI39" s="1495"/>
      <c r="CJ39" s="1496"/>
      <c r="CK39" s="1494"/>
      <c r="CL39" s="1495"/>
      <c r="CM39" s="1495"/>
      <c r="CN39" s="1495"/>
      <c r="CO39" s="1495"/>
      <c r="CP39" s="1496"/>
      <c r="CQ39" s="1494"/>
      <c r="CR39" s="1495"/>
      <c r="CS39" s="1495"/>
      <c r="CT39" s="1495"/>
      <c r="CU39" s="1495"/>
      <c r="CV39" s="1496"/>
      <c r="CW39" s="1494"/>
      <c r="CX39" s="1495"/>
      <c r="CY39" s="1495"/>
      <c r="CZ39" s="1495"/>
      <c r="DA39" s="1495"/>
      <c r="DB39" s="1496"/>
      <c r="DC39" s="1494"/>
      <c r="DD39" s="1495"/>
      <c r="DE39" s="1495"/>
      <c r="DF39" s="1495"/>
      <c r="DG39" s="1495"/>
      <c r="DH39" s="1496"/>
      <c r="DI39" s="1494">
        <f>1/6</f>
        <v>0.16666666666666666</v>
      </c>
      <c r="DJ39" s="1495"/>
      <c r="DK39" s="1495"/>
      <c r="DL39" s="1495"/>
      <c r="DM39" s="1495"/>
      <c r="DN39" s="1496"/>
      <c r="DO39" s="1494">
        <f t="shared" ref="DO39" si="214">1/6</f>
        <v>0.16666666666666666</v>
      </c>
      <c r="DP39" s="1495"/>
      <c r="DQ39" s="1495"/>
      <c r="DR39" s="1495"/>
      <c r="DS39" s="1495"/>
      <c r="DT39" s="1496"/>
      <c r="DU39" s="1494">
        <f t="shared" ref="DU39" si="215">1/6</f>
        <v>0.16666666666666666</v>
      </c>
      <c r="DV39" s="1495"/>
      <c r="DW39" s="1495"/>
      <c r="DX39" s="1495"/>
      <c r="DY39" s="1495"/>
      <c r="DZ39" s="1496"/>
      <c r="EA39" s="1494">
        <f t="shared" ref="EA39" si="216">1/6</f>
        <v>0.16666666666666666</v>
      </c>
      <c r="EB39" s="1495"/>
      <c r="EC39" s="1495"/>
      <c r="ED39" s="1495"/>
      <c r="EE39" s="1495"/>
      <c r="EF39" s="1496"/>
      <c r="EG39" s="1494">
        <f t="shared" ref="EG39" si="217">1/6</f>
        <v>0.16666666666666666</v>
      </c>
      <c r="EH39" s="1495"/>
      <c r="EI39" s="1495"/>
      <c r="EJ39" s="1495"/>
      <c r="EK39" s="1495"/>
      <c r="EL39" s="1496"/>
      <c r="EM39" s="1494">
        <f t="shared" ref="EM39" si="218">1/6</f>
        <v>0.16666666666666666</v>
      </c>
      <c r="EN39" s="1495"/>
      <c r="EO39" s="1495"/>
      <c r="EP39" s="1495"/>
      <c r="EQ39" s="1495"/>
      <c r="ER39" s="1496"/>
      <c r="ES39" s="42"/>
      <c r="ET39" s="42"/>
      <c r="EU39"/>
    </row>
    <row r="40" spans="1:151" ht="13.5" customHeight="1">
      <c r="A40" s="1565"/>
      <c r="B40" s="1503"/>
      <c r="C40" s="1506"/>
      <c r="D40" s="35"/>
      <c r="E40" s="39"/>
      <c r="F40" s="40"/>
      <c r="G40" s="40"/>
      <c r="H40" s="40"/>
      <c r="I40" s="40"/>
      <c r="J40" s="41"/>
      <c r="K40" s="39"/>
      <c r="L40" s="40"/>
      <c r="M40" s="40"/>
      <c r="N40" s="40"/>
      <c r="O40" s="40"/>
      <c r="P40" s="41"/>
      <c r="Q40" s="39"/>
      <c r="R40" s="40"/>
      <c r="S40" s="40"/>
      <c r="T40" s="40"/>
      <c r="U40" s="40"/>
      <c r="V40" s="41"/>
      <c r="W40" s="39"/>
      <c r="X40" s="40"/>
      <c r="Y40" s="40"/>
      <c r="Z40" s="40"/>
      <c r="AA40" s="40"/>
      <c r="AB40" s="41"/>
      <c r="AC40" s="39"/>
      <c r="AD40" s="40"/>
      <c r="AE40" s="40"/>
      <c r="AF40" s="40"/>
      <c r="AG40" s="40"/>
      <c r="AH40" s="41"/>
      <c r="AI40" s="39"/>
      <c r="AJ40" s="40"/>
      <c r="AK40" s="40"/>
      <c r="AL40" s="40"/>
      <c r="AM40" s="40"/>
      <c r="AN40" s="41"/>
      <c r="AO40" s="39"/>
      <c r="AP40" s="40"/>
      <c r="AQ40" s="40"/>
      <c r="AR40" s="40"/>
      <c r="AS40" s="40"/>
      <c r="AT40" s="41"/>
      <c r="AU40" s="39"/>
      <c r="AV40" s="40"/>
      <c r="AW40" s="40"/>
      <c r="AX40" s="40"/>
      <c r="AY40" s="40"/>
      <c r="AZ40" s="41"/>
      <c r="BA40" s="39"/>
      <c r="BB40" s="40"/>
      <c r="BC40" s="40"/>
      <c r="BD40" s="40"/>
      <c r="BE40" s="40"/>
      <c r="BF40" s="41"/>
      <c r="BG40" s="39"/>
      <c r="BH40" s="40"/>
      <c r="BI40" s="40"/>
      <c r="BJ40" s="40"/>
      <c r="BK40" s="40"/>
      <c r="BL40" s="41"/>
      <c r="BM40" s="39"/>
      <c r="BN40" s="40"/>
      <c r="BO40" s="40"/>
      <c r="BP40" s="40"/>
      <c r="BQ40" s="40"/>
      <c r="BR40" s="41"/>
      <c r="BS40" s="39"/>
      <c r="BT40" s="40"/>
      <c r="BU40" s="40"/>
      <c r="BV40" s="40"/>
      <c r="BW40" s="40"/>
      <c r="BX40" s="41"/>
      <c r="BY40" s="39"/>
      <c r="BZ40" s="40"/>
      <c r="CA40" s="40"/>
      <c r="CB40" s="40"/>
      <c r="CC40" s="40"/>
      <c r="CD40" s="41"/>
      <c r="CE40" s="39"/>
      <c r="CF40" s="40"/>
      <c r="CG40" s="40"/>
      <c r="CH40" s="40"/>
      <c r="CI40" s="40"/>
      <c r="CJ40" s="41"/>
      <c r="CK40" s="39"/>
      <c r="CL40" s="40"/>
      <c r="CM40" s="40"/>
      <c r="CN40" s="40"/>
      <c r="CO40" s="40"/>
      <c r="CP40" s="41"/>
      <c r="CQ40" s="39"/>
      <c r="CR40" s="40"/>
      <c r="CS40" s="40"/>
      <c r="CT40" s="40"/>
      <c r="CU40" s="40"/>
      <c r="CV40" s="41"/>
      <c r="CW40" s="39"/>
      <c r="CX40" s="40"/>
      <c r="CY40" s="40"/>
      <c r="CZ40" s="40"/>
      <c r="DA40" s="40"/>
      <c r="DB40" s="41"/>
      <c r="DC40" s="39"/>
      <c r="DD40" s="40"/>
      <c r="DE40" s="40"/>
      <c r="DF40" s="40"/>
      <c r="DG40" s="40"/>
      <c r="DH40" s="41"/>
      <c r="DI40" s="36"/>
      <c r="DJ40" s="37"/>
      <c r="DK40" s="37"/>
      <c r="DL40" s="37"/>
      <c r="DM40" s="37"/>
      <c r="DN40" s="38"/>
      <c r="DO40" s="36"/>
      <c r="DP40" s="37"/>
      <c r="DQ40" s="37"/>
      <c r="DR40" s="37"/>
      <c r="DS40" s="37"/>
      <c r="DT40" s="38"/>
      <c r="DU40" s="36"/>
      <c r="DV40" s="37"/>
      <c r="DW40" s="37"/>
      <c r="DX40" s="37"/>
      <c r="DY40" s="37"/>
      <c r="DZ40" s="38"/>
      <c r="EA40" s="36"/>
      <c r="EB40" s="37"/>
      <c r="EC40" s="37"/>
      <c r="ED40" s="37"/>
      <c r="EE40" s="37"/>
      <c r="EF40" s="38"/>
      <c r="EG40" s="36"/>
      <c r="EH40" s="37"/>
      <c r="EI40" s="37"/>
      <c r="EJ40" s="37"/>
      <c r="EK40" s="37"/>
      <c r="EL40" s="38"/>
      <c r="EM40" s="36"/>
      <c r="EN40" s="37"/>
      <c r="EO40" s="37"/>
      <c r="EP40" s="37"/>
      <c r="EQ40" s="37"/>
      <c r="ER40" s="38"/>
      <c r="ES40" s="42"/>
      <c r="ET40" s="42"/>
      <c r="EU40"/>
    </row>
    <row r="41" spans="1:151" ht="19.5" customHeight="1">
      <c r="A41" s="1565"/>
      <c r="B41" s="1504"/>
      <c r="C41" s="1507"/>
      <c r="D41" s="43">
        <f>RESUMO!C17</f>
        <v>191807.32000000004</v>
      </c>
      <c r="E41" s="1498"/>
      <c r="F41" s="1499"/>
      <c r="G41" s="1499"/>
      <c r="H41" s="1499"/>
      <c r="I41" s="1499"/>
      <c r="J41" s="1500"/>
      <c r="K41" s="1498"/>
      <c r="L41" s="1499"/>
      <c r="M41" s="1499"/>
      <c r="N41" s="1499"/>
      <c r="O41" s="1499"/>
      <c r="P41" s="1500"/>
      <c r="Q41" s="1498"/>
      <c r="R41" s="1499"/>
      <c r="S41" s="1499"/>
      <c r="T41" s="1499"/>
      <c r="U41" s="1499"/>
      <c r="V41" s="1500"/>
      <c r="W41" s="1498"/>
      <c r="X41" s="1499"/>
      <c r="Y41" s="1499"/>
      <c r="Z41" s="1499"/>
      <c r="AA41" s="1499"/>
      <c r="AB41" s="1500"/>
      <c r="AC41" s="1498"/>
      <c r="AD41" s="1499"/>
      <c r="AE41" s="1499"/>
      <c r="AF41" s="1499"/>
      <c r="AG41" s="1499"/>
      <c r="AH41" s="1500"/>
      <c r="AI41" s="1498"/>
      <c r="AJ41" s="1499"/>
      <c r="AK41" s="1499"/>
      <c r="AL41" s="1499"/>
      <c r="AM41" s="1499"/>
      <c r="AN41" s="1500"/>
      <c r="AO41" s="1498"/>
      <c r="AP41" s="1499"/>
      <c r="AQ41" s="1499"/>
      <c r="AR41" s="1499"/>
      <c r="AS41" s="1499"/>
      <c r="AT41" s="1500"/>
      <c r="AU41" s="1498"/>
      <c r="AV41" s="1499"/>
      <c r="AW41" s="1499"/>
      <c r="AX41" s="1499"/>
      <c r="AY41" s="1499"/>
      <c r="AZ41" s="1500"/>
      <c r="BA41" s="1498"/>
      <c r="BB41" s="1499"/>
      <c r="BC41" s="1499"/>
      <c r="BD41" s="1499"/>
      <c r="BE41" s="1499"/>
      <c r="BF41" s="1500"/>
      <c r="BG41" s="1498"/>
      <c r="BH41" s="1499"/>
      <c r="BI41" s="1499"/>
      <c r="BJ41" s="1499"/>
      <c r="BK41" s="1499"/>
      <c r="BL41" s="1500"/>
      <c r="BM41" s="1498"/>
      <c r="BN41" s="1499"/>
      <c r="BO41" s="1499"/>
      <c r="BP41" s="1499"/>
      <c r="BQ41" s="1499"/>
      <c r="BR41" s="1500"/>
      <c r="BS41" s="1498"/>
      <c r="BT41" s="1499"/>
      <c r="BU41" s="1499"/>
      <c r="BV41" s="1499"/>
      <c r="BW41" s="1499"/>
      <c r="BX41" s="1500"/>
      <c r="BY41" s="1498"/>
      <c r="BZ41" s="1499"/>
      <c r="CA41" s="1499"/>
      <c r="CB41" s="1499"/>
      <c r="CC41" s="1499"/>
      <c r="CD41" s="1500"/>
      <c r="CE41" s="1498"/>
      <c r="CF41" s="1499"/>
      <c r="CG41" s="1499"/>
      <c r="CH41" s="1499"/>
      <c r="CI41" s="1499"/>
      <c r="CJ41" s="1500"/>
      <c r="CK41" s="1498"/>
      <c r="CL41" s="1499"/>
      <c r="CM41" s="1499"/>
      <c r="CN41" s="1499"/>
      <c r="CO41" s="1499"/>
      <c r="CP41" s="1500"/>
      <c r="CQ41" s="1498"/>
      <c r="CR41" s="1499"/>
      <c r="CS41" s="1499"/>
      <c r="CT41" s="1499"/>
      <c r="CU41" s="1499"/>
      <c r="CV41" s="1500"/>
      <c r="CW41" s="1498"/>
      <c r="CX41" s="1499"/>
      <c r="CY41" s="1499"/>
      <c r="CZ41" s="1499"/>
      <c r="DA41" s="1499"/>
      <c r="DB41" s="1500"/>
      <c r="DC41" s="1498"/>
      <c r="DD41" s="1499"/>
      <c r="DE41" s="1499"/>
      <c r="DF41" s="1499"/>
      <c r="DG41" s="1499"/>
      <c r="DH41" s="1500"/>
      <c r="DI41" s="1508">
        <f t="shared" ref="DI41" si="219">DI39*$D$41</f>
        <v>31967.886666666673</v>
      </c>
      <c r="DJ41" s="1509"/>
      <c r="DK41" s="1509"/>
      <c r="DL41" s="1509"/>
      <c r="DM41" s="1509"/>
      <c r="DN41" s="1510"/>
      <c r="DO41" s="1508">
        <f t="shared" ref="DO41" si="220">DO39*$D$41</f>
        <v>31967.886666666673</v>
      </c>
      <c r="DP41" s="1509"/>
      <c r="DQ41" s="1509"/>
      <c r="DR41" s="1509"/>
      <c r="DS41" s="1509"/>
      <c r="DT41" s="1510"/>
      <c r="DU41" s="1508">
        <f t="shared" ref="DU41" si="221">DU39*$D$41</f>
        <v>31967.886666666673</v>
      </c>
      <c r="DV41" s="1509"/>
      <c r="DW41" s="1509"/>
      <c r="DX41" s="1509"/>
      <c r="DY41" s="1509"/>
      <c r="DZ41" s="1510"/>
      <c r="EA41" s="1508">
        <f t="shared" ref="EA41" si="222">EA39*$D$41</f>
        <v>31967.886666666673</v>
      </c>
      <c r="EB41" s="1509"/>
      <c r="EC41" s="1509"/>
      <c r="ED41" s="1509"/>
      <c r="EE41" s="1509"/>
      <c r="EF41" s="1510"/>
      <c r="EG41" s="1508">
        <f t="shared" ref="EG41" si="223">EG39*$D$41</f>
        <v>31967.886666666673</v>
      </c>
      <c r="EH41" s="1509"/>
      <c r="EI41" s="1509"/>
      <c r="EJ41" s="1509"/>
      <c r="EK41" s="1509"/>
      <c r="EL41" s="1510"/>
      <c r="EM41" s="1508">
        <f t="shared" ref="EM41" si="224">EM39*$D$41</f>
        <v>31967.886666666673</v>
      </c>
      <c r="EN41" s="1509"/>
      <c r="EO41" s="1509"/>
      <c r="EP41" s="1509"/>
      <c r="EQ41" s="1509"/>
      <c r="ER41" s="1510"/>
      <c r="ES41" s="42">
        <f>SUM(E41:ER41)</f>
        <v>191807.32</v>
      </c>
      <c r="ET41" s="42">
        <f>D41-ES41</f>
        <v>0</v>
      </c>
      <c r="EU41"/>
    </row>
    <row r="42" spans="1:151" ht="19.5" customHeight="1">
      <c r="A42" s="1565"/>
      <c r="B42" s="1502" t="s">
        <v>175</v>
      </c>
      <c r="C42" s="1505" t="str">
        <f>RESUMO!B18</f>
        <v>PROTEÇÃO AMBIENTAL</v>
      </c>
      <c r="D42" s="114">
        <f>D44/$EM$81</f>
        <v>8.4335969441673413E-3</v>
      </c>
      <c r="E42" s="1494"/>
      <c r="F42" s="1495"/>
      <c r="G42" s="1495"/>
      <c r="H42" s="1495"/>
      <c r="I42" s="1495"/>
      <c r="J42" s="1496"/>
      <c r="K42" s="1494"/>
      <c r="L42" s="1495"/>
      <c r="M42" s="1495"/>
      <c r="N42" s="1495"/>
      <c r="O42" s="1495"/>
      <c r="P42" s="1496"/>
      <c r="Q42" s="1494"/>
      <c r="R42" s="1495"/>
      <c r="S42" s="1495"/>
      <c r="T42" s="1495"/>
      <c r="U42" s="1495"/>
      <c r="V42" s="1496"/>
      <c r="W42" s="1494"/>
      <c r="X42" s="1495"/>
      <c r="Y42" s="1495"/>
      <c r="Z42" s="1495"/>
      <c r="AA42" s="1495"/>
      <c r="AB42" s="1496"/>
      <c r="AC42" s="1494"/>
      <c r="AD42" s="1495"/>
      <c r="AE42" s="1495"/>
      <c r="AF42" s="1495"/>
      <c r="AG42" s="1495"/>
      <c r="AH42" s="1496"/>
      <c r="AI42" s="1494"/>
      <c r="AJ42" s="1495"/>
      <c r="AK42" s="1495"/>
      <c r="AL42" s="1495"/>
      <c r="AM42" s="1495"/>
      <c r="AN42" s="1496"/>
      <c r="AO42" s="1494"/>
      <c r="AP42" s="1495"/>
      <c r="AQ42" s="1495"/>
      <c r="AR42" s="1495"/>
      <c r="AS42" s="1495"/>
      <c r="AT42" s="1496"/>
      <c r="AU42" s="1494"/>
      <c r="AV42" s="1495"/>
      <c r="AW42" s="1495"/>
      <c r="AX42" s="1495"/>
      <c r="AY42" s="1495"/>
      <c r="AZ42" s="1496"/>
      <c r="BA42" s="1494"/>
      <c r="BB42" s="1495"/>
      <c r="BC42" s="1495"/>
      <c r="BD42" s="1495"/>
      <c r="BE42" s="1495"/>
      <c r="BF42" s="1496"/>
      <c r="BG42" s="1494"/>
      <c r="BH42" s="1495"/>
      <c r="BI42" s="1495"/>
      <c r="BJ42" s="1495"/>
      <c r="BK42" s="1495"/>
      <c r="BL42" s="1496"/>
      <c r="BM42" s="1494"/>
      <c r="BN42" s="1495"/>
      <c r="BO42" s="1495"/>
      <c r="BP42" s="1495"/>
      <c r="BQ42" s="1495"/>
      <c r="BR42" s="1496"/>
      <c r="BS42" s="1494"/>
      <c r="BT42" s="1495"/>
      <c r="BU42" s="1495"/>
      <c r="BV42" s="1495"/>
      <c r="BW42" s="1495"/>
      <c r="BX42" s="1496"/>
      <c r="BY42" s="1494"/>
      <c r="BZ42" s="1495"/>
      <c r="CA42" s="1495"/>
      <c r="CB42" s="1495"/>
      <c r="CC42" s="1495"/>
      <c r="CD42" s="1496"/>
      <c r="CE42" s="1494"/>
      <c r="CF42" s="1495"/>
      <c r="CG42" s="1495"/>
      <c r="CH42" s="1495"/>
      <c r="CI42" s="1495"/>
      <c r="CJ42" s="1496"/>
      <c r="CK42" s="1494"/>
      <c r="CL42" s="1495"/>
      <c r="CM42" s="1495"/>
      <c r="CN42" s="1495"/>
      <c r="CO42" s="1495"/>
      <c r="CP42" s="1496"/>
      <c r="CQ42" s="1494"/>
      <c r="CR42" s="1495"/>
      <c r="CS42" s="1495"/>
      <c r="CT42" s="1495"/>
      <c r="CU42" s="1495"/>
      <c r="CV42" s="1496"/>
      <c r="CW42" s="1494"/>
      <c r="CX42" s="1495"/>
      <c r="CY42" s="1495"/>
      <c r="CZ42" s="1495"/>
      <c r="DA42" s="1495"/>
      <c r="DB42" s="1496"/>
      <c r="DC42" s="1494">
        <f>1/7</f>
        <v>0.14285714285714285</v>
      </c>
      <c r="DD42" s="1495"/>
      <c r="DE42" s="1495"/>
      <c r="DF42" s="1495"/>
      <c r="DG42" s="1495"/>
      <c r="DH42" s="1496"/>
      <c r="DI42" s="1494">
        <f t="shared" ref="DI42" si="225">1/7</f>
        <v>0.14285714285714285</v>
      </c>
      <c r="DJ42" s="1495"/>
      <c r="DK42" s="1495"/>
      <c r="DL42" s="1495"/>
      <c r="DM42" s="1495"/>
      <c r="DN42" s="1496"/>
      <c r="DO42" s="1494">
        <f t="shared" ref="DO42" si="226">1/7</f>
        <v>0.14285714285714285</v>
      </c>
      <c r="DP42" s="1495"/>
      <c r="DQ42" s="1495"/>
      <c r="DR42" s="1495"/>
      <c r="DS42" s="1495"/>
      <c r="DT42" s="1496"/>
      <c r="DU42" s="1494">
        <f t="shared" ref="DU42" si="227">1/7</f>
        <v>0.14285714285714285</v>
      </c>
      <c r="DV42" s="1495"/>
      <c r="DW42" s="1495"/>
      <c r="DX42" s="1495"/>
      <c r="DY42" s="1495"/>
      <c r="DZ42" s="1496"/>
      <c r="EA42" s="1494">
        <f t="shared" ref="EA42" si="228">1/7</f>
        <v>0.14285714285714285</v>
      </c>
      <c r="EB42" s="1495"/>
      <c r="EC42" s="1495"/>
      <c r="ED42" s="1495"/>
      <c r="EE42" s="1495"/>
      <c r="EF42" s="1496"/>
      <c r="EG42" s="1494">
        <f t="shared" ref="EG42" si="229">1/7</f>
        <v>0.14285714285714285</v>
      </c>
      <c r="EH42" s="1495"/>
      <c r="EI42" s="1495"/>
      <c r="EJ42" s="1495"/>
      <c r="EK42" s="1495"/>
      <c r="EL42" s="1496"/>
      <c r="EM42" s="1494">
        <f t="shared" ref="EM42" si="230">1/7</f>
        <v>0.14285714285714285</v>
      </c>
      <c r="EN42" s="1495"/>
      <c r="EO42" s="1495"/>
      <c r="EP42" s="1495"/>
      <c r="EQ42" s="1495"/>
      <c r="ER42" s="1496"/>
      <c r="ES42" s="42"/>
      <c r="ET42" s="34"/>
      <c r="EU42"/>
    </row>
    <row r="43" spans="1:151" ht="12.75" customHeight="1">
      <c r="A43" s="1565"/>
      <c r="B43" s="1503"/>
      <c r="C43" s="1506"/>
      <c r="D43" s="35"/>
      <c r="E43" s="39"/>
      <c r="F43" s="40"/>
      <c r="G43" s="40"/>
      <c r="H43" s="40"/>
      <c r="I43" s="40"/>
      <c r="J43" s="41"/>
      <c r="K43" s="39"/>
      <c r="L43" s="40"/>
      <c r="M43" s="40"/>
      <c r="N43" s="40"/>
      <c r="O43" s="40"/>
      <c r="P43" s="41"/>
      <c r="Q43" s="39"/>
      <c r="R43" s="40"/>
      <c r="S43" s="40"/>
      <c r="T43" s="40"/>
      <c r="U43" s="40"/>
      <c r="V43" s="41"/>
      <c r="W43" s="39"/>
      <c r="X43" s="40"/>
      <c r="Y43" s="40"/>
      <c r="Z43" s="40"/>
      <c r="AA43" s="40"/>
      <c r="AB43" s="41"/>
      <c r="AC43" s="39"/>
      <c r="AD43" s="40"/>
      <c r="AE43" s="40"/>
      <c r="AF43" s="40"/>
      <c r="AG43" s="40"/>
      <c r="AH43" s="41"/>
      <c r="AI43" s="39"/>
      <c r="AJ43" s="40"/>
      <c r="AK43" s="40"/>
      <c r="AL43" s="40"/>
      <c r="AM43" s="40"/>
      <c r="AN43" s="41"/>
      <c r="AO43" s="39"/>
      <c r="AP43" s="40"/>
      <c r="AQ43" s="40"/>
      <c r="AR43" s="40"/>
      <c r="AS43" s="40"/>
      <c r="AT43" s="41"/>
      <c r="AU43" s="39"/>
      <c r="AV43" s="40"/>
      <c r="AW43" s="40"/>
      <c r="AX43" s="40"/>
      <c r="AY43" s="40"/>
      <c r="AZ43" s="41"/>
      <c r="BA43" s="39"/>
      <c r="BB43" s="40"/>
      <c r="BC43" s="40"/>
      <c r="BD43" s="40"/>
      <c r="BE43" s="40"/>
      <c r="BF43" s="41"/>
      <c r="BG43" s="39"/>
      <c r="BH43" s="40"/>
      <c r="BI43" s="40"/>
      <c r="BJ43" s="40"/>
      <c r="BK43" s="40"/>
      <c r="BL43" s="41"/>
      <c r="BM43" s="39"/>
      <c r="BN43" s="40"/>
      <c r="BO43" s="40"/>
      <c r="BP43" s="40"/>
      <c r="BQ43" s="40"/>
      <c r="BR43" s="41"/>
      <c r="BS43" s="39"/>
      <c r="BT43" s="40"/>
      <c r="BU43" s="40"/>
      <c r="BV43" s="40"/>
      <c r="BW43" s="40"/>
      <c r="BX43" s="41"/>
      <c r="BY43" s="39"/>
      <c r="BZ43" s="40"/>
      <c r="CA43" s="40"/>
      <c r="CB43" s="40"/>
      <c r="CC43" s="40"/>
      <c r="CD43" s="41"/>
      <c r="CE43" s="39"/>
      <c r="CF43" s="40"/>
      <c r="CG43" s="40"/>
      <c r="CH43" s="40"/>
      <c r="CI43" s="40"/>
      <c r="CJ43" s="41"/>
      <c r="CK43" s="39"/>
      <c r="CL43" s="40"/>
      <c r="CM43" s="40"/>
      <c r="CN43" s="40"/>
      <c r="CO43" s="40"/>
      <c r="CP43" s="41"/>
      <c r="CQ43" s="39"/>
      <c r="CR43" s="40"/>
      <c r="CS43" s="40"/>
      <c r="CT43" s="40"/>
      <c r="CU43" s="40"/>
      <c r="CV43" s="41"/>
      <c r="CW43" s="39"/>
      <c r="CX43" s="40"/>
      <c r="CY43" s="40"/>
      <c r="CZ43" s="40"/>
      <c r="DA43" s="40"/>
      <c r="DB43" s="41"/>
      <c r="DC43" s="36"/>
      <c r="DD43" s="37"/>
      <c r="DE43" s="37"/>
      <c r="DF43" s="37"/>
      <c r="DG43" s="37"/>
      <c r="DH43" s="38"/>
      <c r="DI43" s="36"/>
      <c r="DJ43" s="37"/>
      <c r="DK43" s="37"/>
      <c r="DL43" s="37"/>
      <c r="DM43" s="37"/>
      <c r="DN43" s="38"/>
      <c r="DO43" s="36"/>
      <c r="DP43" s="37"/>
      <c r="DQ43" s="37"/>
      <c r="DR43" s="37"/>
      <c r="DS43" s="37"/>
      <c r="DT43" s="38"/>
      <c r="DU43" s="36"/>
      <c r="DV43" s="37"/>
      <c r="DW43" s="37"/>
      <c r="DX43" s="37"/>
      <c r="DY43" s="37"/>
      <c r="DZ43" s="38"/>
      <c r="EA43" s="36"/>
      <c r="EB43" s="37"/>
      <c r="EC43" s="37"/>
      <c r="ED43" s="37"/>
      <c r="EE43" s="37"/>
      <c r="EF43" s="38"/>
      <c r="EG43" s="36"/>
      <c r="EH43" s="37"/>
      <c r="EI43" s="37"/>
      <c r="EJ43" s="37"/>
      <c r="EK43" s="37"/>
      <c r="EL43" s="38"/>
      <c r="EM43" s="36"/>
      <c r="EN43" s="37"/>
      <c r="EO43" s="37"/>
      <c r="EP43" s="37"/>
      <c r="EQ43" s="37"/>
      <c r="ER43" s="107"/>
      <c r="ES43" s="42"/>
      <c r="ET43" s="42"/>
      <c r="EU43"/>
    </row>
    <row r="44" spans="1:151" ht="19.5" customHeight="1">
      <c r="A44" s="1565"/>
      <c r="B44" s="1504"/>
      <c r="C44" s="1507"/>
      <c r="D44" s="43">
        <f>RESUMO!C18</f>
        <v>2103243.1</v>
      </c>
      <c r="E44" s="1498"/>
      <c r="F44" s="1499"/>
      <c r="G44" s="1499"/>
      <c r="H44" s="1499"/>
      <c r="I44" s="1499"/>
      <c r="J44" s="1500"/>
      <c r="K44" s="1498"/>
      <c r="L44" s="1499"/>
      <c r="M44" s="1499"/>
      <c r="N44" s="1499"/>
      <c r="O44" s="1499"/>
      <c r="P44" s="1500"/>
      <c r="Q44" s="1498"/>
      <c r="R44" s="1499"/>
      <c r="S44" s="1499"/>
      <c r="T44" s="1499"/>
      <c r="U44" s="1499"/>
      <c r="V44" s="1500"/>
      <c r="W44" s="1498"/>
      <c r="X44" s="1499"/>
      <c r="Y44" s="1499"/>
      <c r="Z44" s="1499"/>
      <c r="AA44" s="1499"/>
      <c r="AB44" s="1500"/>
      <c r="AC44" s="1498"/>
      <c r="AD44" s="1499"/>
      <c r="AE44" s="1499"/>
      <c r="AF44" s="1499"/>
      <c r="AG44" s="1499"/>
      <c r="AH44" s="1500"/>
      <c r="AI44" s="1498"/>
      <c r="AJ44" s="1499"/>
      <c r="AK44" s="1499"/>
      <c r="AL44" s="1499"/>
      <c r="AM44" s="1499"/>
      <c r="AN44" s="1500"/>
      <c r="AO44" s="1498"/>
      <c r="AP44" s="1499"/>
      <c r="AQ44" s="1499"/>
      <c r="AR44" s="1499"/>
      <c r="AS44" s="1499"/>
      <c r="AT44" s="1500"/>
      <c r="AU44" s="1498"/>
      <c r="AV44" s="1499"/>
      <c r="AW44" s="1499"/>
      <c r="AX44" s="1499"/>
      <c r="AY44" s="1499"/>
      <c r="AZ44" s="1500"/>
      <c r="BA44" s="1498"/>
      <c r="BB44" s="1499"/>
      <c r="BC44" s="1499"/>
      <c r="BD44" s="1499"/>
      <c r="BE44" s="1499"/>
      <c r="BF44" s="1500"/>
      <c r="BG44" s="1498"/>
      <c r="BH44" s="1499"/>
      <c r="BI44" s="1499"/>
      <c r="BJ44" s="1499"/>
      <c r="BK44" s="1499"/>
      <c r="BL44" s="1500"/>
      <c r="BM44" s="1498"/>
      <c r="BN44" s="1499"/>
      <c r="BO44" s="1499"/>
      <c r="BP44" s="1499"/>
      <c r="BQ44" s="1499"/>
      <c r="BR44" s="1500"/>
      <c r="BS44" s="1498"/>
      <c r="BT44" s="1499"/>
      <c r="BU44" s="1499"/>
      <c r="BV44" s="1499"/>
      <c r="BW44" s="1499"/>
      <c r="BX44" s="1500"/>
      <c r="BY44" s="1498"/>
      <c r="BZ44" s="1499"/>
      <c r="CA44" s="1499"/>
      <c r="CB44" s="1499"/>
      <c r="CC44" s="1499"/>
      <c r="CD44" s="1500"/>
      <c r="CE44" s="1498"/>
      <c r="CF44" s="1499"/>
      <c r="CG44" s="1499"/>
      <c r="CH44" s="1499"/>
      <c r="CI44" s="1499"/>
      <c r="CJ44" s="1500"/>
      <c r="CK44" s="1498"/>
      <c r="CL44" s="1499"/>
      <c r="CM44" s="1499"/>
      <c r="CN44" s="1499"/>
      <c r="CO44" s="1499"/>
      <c r="CP44" s="1500"/>
      <c r="CQ44" s="1498"/>
      <c r="CR44" s="1499"/>
      <c r="CS44" s="1499"/>
      <c r="CT44" s="1499"/>
      <c r="CU44" s="1499"/>
      <c r="CV44" s="1500"/>
      <c r="CW44" s="1498"/>
      <c r="CX44" s="1499"/>
      <c r="CY44" s="1499"/>
      <c r="CZ44" s="1499"/>
      <c r="DA44" s="1499"/>
      <c r="DB44" s="1500"/>
      <c r="DC44" s="1508">
        <f t="shared" ref="DC44:DO44" si="231">DC42*$D$44</f>
        <v>300463.3</v>
      </c>
      <c r="DD44" s="1509"/>
      <c r="DE44" s="1509"/>
      <c r="DF44" s="1509"/>
      <c r="DG44" s="1509"/>
      <c r="DH44" s="1510"/>
      <c r="DI44" s="1508">
        <f t="shared" si="231"/>
        <v>300463.3</v>
      </c>
      <c r="DJ44" s="1509"/>
      <c r="DK44" s="1509"/>
      <c r="DL44" s="1509"/>
      <c r="DM44" s="1509"/>
      <c r="DN44" s="1510"/>
      <c r="DO44" s="1508">
        <f t="shared" si="231"/>
        <v>300463.3</v>
      </c>
      <c r="DP44" s="1509"/>
      <c r="DQ44" s="1509"/>
      <c r="DR44" s="1509"/>
      <c r="DS44" s="1509"/>
      <c r="DT44" s="1510"/>
      <c r="DU44" s="1508">
        <f>DU42*$D$44</f>
        <v>300463.3</v>
      </c>
      <c r="DV44" s="1509"/>
      <c r="DW44" s="1509"/>
      <c r="DX44" s="1509"/>
      <c r="DY44" s="1509"/>
      <c r="DZ44" s="1510"/>
      <c r="EA44" s="1508">
        <f t="shared" ref="EA44" si="232">EA42*$D$44</f>
        <v>300463.3</v>
      </c>
      <c r="EB44" s="1509"/>
      <c r="EC44" s="1509"/>
      <c r="ED44" s="1509"/>
      <c r="EE44" s="1509"/>
      <c r="EF44" s="1510"/>
      <c r="EG44" s="1508">
        <f t="shared" ref="EG44" si="233">EG42*$D$44</f>
        <v>300463.3</v>
      </c>
      <c r="EH44" s="1509"/>
      <c r="EI44" s="1509"/>
      <c r="EJ44" s="1509"/>
      <c r="EK44" s="1509"/>
      <c r="EL44" s="1510"/>
      <c r="EM44" s="1508">
        <f>EM42*$D$44</f>
        <v>300463.3</v>
      </c>
      <c r="EN44" s="1509"/>
      <c r="EO44" s="1509"/>
      <c r="EP44" s="1509"/>
      <c r="EQ44" s="1509"/>
      <c r="ER44" s="1579"/>
      <c r="ES44" s="42">
        <f>SUM(E44:ER44)</f>
        <v>2103243.1</v>
      </c>
      <c r="ET44" s="42">
        <f>D44-ES44</f>
        <v>0</v>
      </c>
      <c r="EU44"/>
    </row>
    <row r="45" spans="1:151" ht="19.5" customHeight="1">
      <c r="A45" s="1565"/>
      <c r="B45" s="1502"/>
      <c r="C45" s="1505"/>
      <c r="D45" s="127"/>
      <c r="E45" s="1494"/>
      <c r="F45" s="1495"/>
      <c r="G45" s="1495"/>
      <c r="H45" s="1495"/>
      <c r="I45" s="1495"/>
      <c r="J45" s="1496"/>
      <c r="K45" s="1494"/>
      <c r="L45" s="1495"/>
      <c r="M45" s="1495"/>
      <c r="N45" s="1495"/>
      <c r="O45" s="1495"/>
      <c r="P45" s="1496"/>
      <c r="Q45" s="1494"/>
      <c r="R45" s="1495"/>
      <c r="S45" s="1495"/>
      <c r="T45" s="1495"/>
      <c r="U45" s="1495"/>
      <c r="V45" s="1496"/>
      <c r="W45" s="1494"/>
      <c r="X45" s="1495"/>
      <c r="Y45" s="1495"/>
      <c r="Z45" s="1495"/>
      <c r="AA45" s="1495"/>
      <c r="AB45" s="1496"/>
      <c r="AC45" s="1494"/>
      <c r="AD45" s="1495"/>
      <c r="AE45" s="1495"/>
      <c r="AF45" s="1495"/>
      <c r="AG45" s="1495"/>
      <c r="AH45" s="1496"/>
      <c r="AI45" s="1494"/>
      <c r="AJ45" s="1495"/>
      <c r="AK45" s="1495"/>
      <c r="AL45" s="1495"/>
      <c r="AM45" s="1495"/>
      <c r="AN45" s="1496"/>
      <c r="AO45" s="1494"/>
      <c r="AP45" s="1495"/>
      <c r="AQ45" s="1495"/>
      <c r="AR45" s="1495"/>
      <c r="AS45" s="1495"/>
      <c r="AT45" s="1496"/>
      <c r="AU45" s="1494"/>
      <c r="AV45" s="1495"/>
      <c r="AW45" s="1495"/>
      <c r="AX45" s="1495"/>
      <c r="AY45" s="1495"/>
      <c r="AZ45" s="1496"/>
      <c r="BA45" s="1494"/>
      <c r="BB45" s="1495"/>
      <c r="BC45" s="1495"/>
      <c r="BD45" s="1495"/>
      <c r="BE45" s="1495"/>
      <c r="BF45" s="1496"/>
      <c r="BG45" s="1494"/>
      <c r="BH45" s="1495"/>
      <c r="BI45" s="1495"/>
      <c r="BJ45" s="1495"/>
      <c r="BK45" s="1495"/>
      <c r="BL45" s="1496"/>
      <c r="BM45" s="1494"/>
      <c r="BN45" s="1495"/>
      <c r="BO45" s="1495"/>
      <c r="BP45" s="1495"/>
      <c r="BQ45" s="1495"/>
      <c r="BR45" s="1496"/>
      <c r="BS45" s="1494"/>
      <c r="BT45" s="1495"/>
      <c r="BU45" s="1495"/>
      <c r="BV45" s="1495"/>
      <c r="BW45" s="1495"/>
      <c r="BX45" s="1496"/>
      <c r="BY45" s="1494"/>
      <c r="BZ45" s="1495"/>
      <c r="CA45" s="1495"/>
      <c r="CB45" s="1495"/>
      <c r="CC45" s="1495"/>
      <c r="CD45" s="1496"/>
      <c r="CE45" s="1494"/>
      <c r="CF45" s="1495"/>
      <c r="CG45" s="1495"/>
      <c r="CH45" s="1495"/>
      <c r="CI45" s="1495"/>
      <c r="CJ45" s="1496"/>
      <c r="CK45" s="1494"/>
      <c r="CL45" s="1495"/>
      <c r="CM45" s="1495"/>
      <c r="CN45" s="1495"/>
      <c r="CO45" s="1495"/>
      <c r="CP45" s="1496"/>
      <c r="CQ45" s="1494"/>
      <c r="CR45" s="1495"/>
      <c r="CS45" s="1495"/>
      <c r="CT45" s="1495"/>
      <c r="CU45" s="1495"/>
      <c r="CV45" s="1496"/>
      <c r="CW45" s="1494"/>
      <c r="CX45" s="1495"/>
      <c r="CY45" s="1495"/>
      <c r="CZ45" s="1495"/>
      <c r="DA45" s="1495"/>
      <c r="DB45" s="1496"/>
      <c r="DC45" s="1494"/>
      <c r="DD45" s="1495"/>
      <c r="DE45" s="1495"/>
      <c r="DF45" s="1495"/>
      <c r="DG45" s="1495"/>
      <c r="DH45" s="1496"/>
      <c r="DI45" s="1494"/>
      <c r="DJ45" s="1495"/>
      <c r="DK45" s="1495"/>
      <c r="DL45" s="1495"/>
      <c r="DM45" s="1495"/>
      <c r="DN45" s="1496"/>
      <c r="DO45" s="1494"/>
      <c r="DP45" s="1495"/>
      <c r="DQ45" s="1495"/>
      <c r="DR45" s="1495"/>
      <c r="DS45" s="1495"/>
      <c r="DT45" s="1496"/>
      <c r="DU45" s="1494"/>
      <c r="DV45" s="1495"/>
      <c r="DW45" s="1495"/>
      <c r="DX45" s="1495"/>
      <c r="DY45" s="1495"/>
      <c r="DZ45" s="1496"/>
      <c r="EA45" s="1494"/>
      <c r="EB45" s="1495"/>
      <c r="EC45" s="1495"/>
      <c r="ED45" s="1495"/>
      <c r="EE45" s="1495"/>
      <c r="EF45" s="1496"/>
      <c r="EG45" s="1494"/>
      <c r="EH45" s="1495"/>
      <c r="EI45" s="1495"/>
      <c r="EJ45" s="1495"/>
      <c r="EK45" s="1495"/>
      <c r="EL45" s="1496"/>
      <c r="EM45" s="1494"/>
      <c r="EN45" s="1495"/>
      <c r="EO45" s="1495"/>
      <c r="EP45" s="1495"/>
      <c r="EQ45" s="1495"/>
      <c r="ER45" s="1497"/>
      <c r="ES45" s="42"/>
      <c r="ET45" s="34"/>
      <c r="EU45"/>
    </row>
    <row r="46" spans="1:151" ht="12.75" customHeight="1">
      <c r="A46" s="1565"/>
      <c r="B46" s="1503"/>
      <c r="C46" s="1506"/>
      <c r="D46" s="35"/>
      <c r="E46" s="39"/>
      <c r="F46" s="40"/>
      <c r="G46" s="40"/>
      <c r="H46" s="40"/>
      <c r="I46" s="40"/>
      <c r="J46" s="41"/>
      <c r="K46" s="39"/>
      <c r="L46" s="40"/>
      <c r="M46" s="40"/>
      <c r="N46" s="40"/>
      <c r="O46" s="40"/>
      <c r="P46" s="41"/>
      <c r="Q46" s="39"/>
      <c r="R46" s="40"/>
      <c r="S46" s="40"/>
      <c r="T46" s="40"/>
      <c r="U46" s="40"/>
      <c r="V46" s="41"/>
      <c r="W46" s="39"/>
      <c r="X46" s="40"/>
      <c r="Y46" s="40"/>
      <c r="Z46" s="40"/>
      <c r="AA46" s="40"/>
      <c r="AB46" s="41"/>
      <c r="AC46" s="39"/>
      <c r="AD46" s="40"/>
      <c r="AE46" s="40"/>
      <c r="AF46" s="40"/>
      <c r="AG46" s="40"/>
      <c r="AH46" s="41"/>
      <c r="AI46" s="39"/>
      <c r="AJ46" s="40"/>
      <c r="AK46" s="40"/>
      <c r="AL46" s="40"/>
      <c r="AM46" s="40"/>
      <c r="AN46" s="41"/>
      <c r="AO46" s="39"/>
      <c r="AP46" s="40"/>
      <c r="AQ46" s="40"/>
      <c r="AR46" s="40"/>
      <c r="AS46" s="40"/>
      <c r="AT46" s="41"/>
      <c r="AU46" s="39"/>
      <c r="AV46" s="40"/>
      <c r="AW46" s="40"/>
      <c r="AX46" s="40"/>
      <c r="AY46" s="40"/>
      <c r="AZ46" s="41"/>
      <c r="BA46" s="39"/>
      <c r="BB46" s="40"/>
      <c r="BC46" s="40"/>
      <c r="BD46" s="40"/>
      <c r="BE46" s="40"/>
      <c r="BF46" s="41"/>
      <c r="BG46" s="39"/>
      <c r="BH46" s="40"/>
      <c r="BI46" s="40"/>
      <c r="BJ46" s="40"/>
      <c r="BK46" s="40"/>
      <c r="BL46" s="41"/>
      <c r="BM46" s="39"/>
      <c r="BN46" s="40"/>
      <c r="BO46" s="40"/>
      <c r="BP46" s="40"/>
      <c r="BQ46" s="40"/>
      <c r="BR46" s="41"/>
      <c r="BS46" s="39"/>
      <c r="BT46" s="40"/>
      <c r="BU46" s="40"/>
      <c r="BV46" s="40"/>
      <c r="BW46" s="40"/>
      <c r="BX46" s="41"/>
      <c r="BY46" s="39"/>
      <c r="BZ46" s="40"/>
      <c r="CA46" s="40"/>
      <c r="CB46" s="40"/>
      <c r="CC46" s="40"/>
      <c r="CD46" s="41"/>
      <c r="CE46" s="39"/>
      <c r="CF46" s="40"/>
      <c r="CG46" s="40"/>
      <c r="CH46" s="40"/>
      <c r="CI46" s="40"/>
      <c r="CJ46" s="41"/>
      <c r="CK46" s="39"/>
      <c r="CL46" s="40"/>
      <c r="CM46" s="40"/>
      <c r="CN46" s="40"/>
      <c r="CO46" s="40"/>
      <c r="CP46" s="41"/>
      <c r="CQ46" s="39"/>
      <c r="CR46" s="40"/>
      <c r="CS46" s="40"/>
      <c r="CT46" s="40"/>
      <c r="CU46" s="40"/>
      <c r="CV46" s="41"/>
      <c r="CW46" s="39"/>
      <c r="CX46" s="40"/>
      <c r="CY46" s="40"/>
      <c r="CZ46" s="40"/>
      <c r="DA46" s="40"/>
      <c r="DB46" s="41"/>
      <c r="DC46" s="39"/>
      <c r="DD46" s="40"/>
      <c r="DE46" s="40"/>
      <c r="DF46" s="40"/>
      <c r="DG46" s="40"/>
      <c r="DH46" s="41"/>
      <c r="DI46" s="39"/>
      <c r="DJ46" s="40"/>
      <c r="DK46" s="40"/>
      <c r="DL46" s="40"/>
      <c r="DM46" s="40"/>
      <c r="DN46" s="41"/>
      <c r="DO46" s="39"/>
      <c r="DP46" s="40"/>
      <c r="DQ46" s="40"/>
      <c r="DR46" s="40"/>
      <c r="DS46" s="40"/>
      <c r="DT46" s="41"/>
      <c r="DU46" s="39"/>
      <c r="DV46" s="40"/>
      <c r="DW46" s="40"/>
      <c r="DX46" s="40"/>
      <c r="DY46" s="40"/>
      <c r="DZ46" s="41"/>
      <c r="EA46" s="39"/>
      <c r="EB46" s="40"/>
      <c r="EC46" s="40"/>
      <c r="ED46" s="40"/>
      <c r="EE46" s="40"/>
      <c r="EF46" s="41"/>
      <c r="EG46" s="39"/>
      <c r="EH46" s="40"/>
      <c r="EI46" s="40"/>
      <c r="EJ46" s="40"/>
      <c r="EK46" s="40"/>
      <c r="EL46" s="41"/>
      <c r="EM46" s="39"/>
      <c r="EN46" s="40"/>
      <c r="EO46" s="40"/>
      <c r="EP46" s="40"/>
      <c r="EQ46" s="40"/>
      <c r="ER46" s="108"/>
      <c r="ES46" s="42"/>
      <c r="ET46" s="42"/>
      <c r="EU46"/>
    </row>
    <row r="47" spans="1:151" ht="19.5" customHeight="1">
      <c r="A47" s="1565"/>
      <c r="B47" s="1504"/>
      <c r="C47" s="1507"/>
      <c r="D47" s="43"/>
      <c r="E47" s="1498"/>
      <c r="F47" s="1499"/>
      <c r="G47" s="1499"/>
      <c r="H47" s="1499"/>
      <c r="I47" s="1499"/>
      <c r="J47" s="1500"/>
      <c r="K47" s="1498"/>
      <c r="L47" s="1499"/>
      <c r="M47" s="1499"/>
      <c r="N47" s="1499"/>
      <c r="O47" s="1499"/>
      <c r="P47" s="1500"/>
      <c r="Q47" s="1498"/>
      <c r="R47" s="1499"/>
      <c r="S47" s="1499"/>
      <c r="T47" s="1499"/>
      <c r="U47" s="1499"/>
      <c r="V47" s="1500"/>
      <c r="W47" s="1498"/>
      <c r="X47" s="1499"/>
      <c r="Y47" s="1499"/>
      <c r="Z47" s="1499"/>
      <c r="AA47" s="1499"/>
      <c r="AB47" s="1500"/>
      <c r="AC47" s="1498"/>
      <c r="AD47" s="1499"/>
      <c r="AE47" s="1499"/>
      <c r="AF47" s="1499"/>
      <c r="AG47" s="1499"/>
      <c r="AH47" s="1500"/>
      <c r="AI47" s="1498"/>
      <c r="AJ47" s="1499"/>
      <c r="AK47" s="1499"/>
      <c r="AL47" s="1499"/>
      <c r="AM47" s="1499"/>
      <c r="AN47" s="1500"/>
      <c r="AO47" s="1498"/>
      <c r="AP47" s="1499"/>
      <c r="AQ47" s="1499"/>
      <c r="AR47" s="1499"/>
      <c r="AS47" s="1499"/>
      <c r="AT47" s="1500"/>
      <c r="AU47" s="1498"/>
      <c r="AV47" s="1499"/>
      <c r="AW47" s="1499"/>
      <c r="AX47" s="1499"/>
      <c r="AY47" s="1499"/>
      <c r="AZ47" s="1500"/>
      <c r="BA47" s="1498"/>
      <c r="BB47" s="1499"/>
      <c r="BC47" s="1499"/>
      <c r="BD47" s="1499"/>
      <c r="BE47" s="1499"/>
      <c r="BF47" s="1500"/>
      <c r="BG47" s="1498"/>
      <c r="BH47" s="1499"/>
      <c r="BI47" s="1499"/>
      <c r="BJ47" s="1499"/>
      <c r="BK47" s="1499"/>
      <c r="BL47" s="1500"/>
      <c r="BM47" s="1498"/>
      <c r="BN47" s="1499"/>
      <c r="BO47" s="1499"/>
      <c r="BP47" s="1499"/>
      <c r="BQ47" s="1499"/>
      <c r="BR47" s="1500"/>
      <c r="BS47" s="1498"/>
      <c r="BT47" s="1499"/>
      <c r="BU47" s="1499"/>
      <c r="BV47" s="1499"/>
      <c r="BW47" s="1499"/>
      <c r="BX47" s="1500"/>
      <c r="BY47" s="1498"/>
      <c r="BZ47" s="1499"/>
      <c r="CA47" s="1499"/>
      <c r="CB47" s="1499"/>
      <c r="CC47" s="1499"/>
      <c r="CD47" s="1500"/>
      <c r="CE47" s="1498"/>
      <c r="CF47" s="1499"/>
      <c r="CG47" s="1499"/>
      <c r="CH47" s="1499"/>
      <c r="CI47" s="1499"/>
      <c r="CJ47" s="1500"/>
      <c r="CK47" s="1498"/>
      <c r="CL47" s="1499"/>
      <c r="CM47" s="1499"/>
      <c r="CN47" s="1499"/>
      <c r="CO47" s="1499"/>
      <c r="CP47" s="1500"/>
      <c r="CQ47" s="1498"/>
      <c r="CR47" s="1499"/>
      <c r="CS47" s="1499"/>
      <c r="CT47" s="1499"/>
      <c r="CU47" s="1499"/>
      <c r="CV47" s="1500"/>
      <c r="CW47" s="1498"/>
      <c r="CX47" s="1499"/>
      <c r="CY47" s="1499"/>
      <c r="CZ47" s="1499"/>
      <c r="DA47" s="1499"/>
      <c r="DB47" s="1500"/>
      <c r="DC47" s="1498"/>
      <c r="DD47" s="1499"/>
      <c r="DE47" s="1499"/>
      <c r="DF47" s="1499"/>
      <c r="DG47" s="1499"/>
      <c r="DH47" s="1500"/>
      <c r="DI47" s="1498"/>
      <c r="DJ47" s="1499"/>
      <c r="DK47" s="1499"/>
      <c r="DL47" s="1499"/>
      <c r="DM47" s="1499"/>
      <c r="DN47" s="1500"/>
      <c r="DO47" s="1498"/>
      <c r="DP47" s="1499"/>
      <c r="DQ47" s="1499"/>
      <c r="DR47" s="1499"/>
      <c r="DS47" s="1499"/>
      <c r="DT47" s="1500"/>
      <c r="DU47" s="1498"/>
      <c r="DV47" s="1499"/>
      <c r="DW47" s="1499"/>
      <c r="DX47" s="1499"/>
      <c r="DY47" s="1499"/>
      <c r="DZ47" s="1500"/>
      <c r="EA47" s="1498"/>
      <c r="EB47" s="1499"/>
      <c r="EC47" s="1499"/>
      <c r="ED47" s="1499"/>
      <c r="EE47" s="1499"/>
      <c r="EF47" s="1500"/>
      <c r="EG47" s="1498"/>
      <c r="EH47" s="1499"/>
      <c r="EI47" s="1499"/>
      <c r="EJ47" s="1499"/>
      <c r="EK47" s="1499"/>
      <c r="EL47" s="1500"/>
      <c r="EM47" s="1498"/>
      <c r="EN47" s="1499"/>
      <c r="EO47" s="1499"/>
      <c r="EP47" s="1499"/>
      <c r="EQ47" s="1499"/>
      <c r="ER47" s="1501"/>
      <c r="ES47" s="42"/>
      <c r="ET47" s="42"/>
      <c r="EU47"/>
    </row>
    <row r="48" spans="1:151" ht="19.5" customHeight="1">
      <c r="A48" s="1565"/>
      <c r="B48" s="1502"/>
      <c r="C48" s="1505"/>
      <c r="D48" s="127"/>
      <c r="E48" s="1494"/>
      <c r="F48" s="1495"/>
      <c r="G48" s="1495"/>
      <c r="H48" s="1495"/>
      <c r="I48" s="1495"/>
      <c r="J48" s="1496"/>
      <c r="K48" s="1494"/>
      <c r="L48" s="1495"/>
      <c r="M48" s="1495"/>
      <c r="N48" s="1495"/>
      <c r="O48" s="1495"/>
      <c r="P48" s="1496"/>
      <c r="Q48" s="1494"/>
      <c r="R48" s="1495"/>
      <c r="S48" s="1495"/>
      <c r="T48" s="1495"/>
      <c r="U48" s="1495"/>
      <c r="V48" s="1496"/>
      <c r="W48" s="1494"/>
      <c r="X48" s="1495"/>
      <c r="Y48" s="1495"/>
      <c r="Z48" s="1495"/>
      <c r="AA48" s="1495"/>
      <c r="AB48" s="1496"/>
      <c r="AC48" s="1494"/>
      <c r="AD48" s="1495"/>
      <c r="AE48" s="1495"/>
      <c r="AF48" s="1495"/>
      <c r="AG48" s="1495"/>
      <c r="AH48" s="1496"/>
      <c r="AI48" s="1494"/>
      <c r="AJ48" s="1495"/>
      <c r="AK48" s="1495"/>
      <c r="AL48" s="1495"/>
      <c r="AM48" s="1495"/>
      <c r="AN48" s="1496"/>
      <c r="AO48" s="1494"/>
      <c r="AP48" s="1495"/>
      <c r="AQ48" s="1495"/>
      <c r="AR48" s="1495"/>
      <c r="AS48" s="1495"/>
      <c r="AT48" s="1496"/>
      <c r="AU48" s="1494"/>
      <c r="AV48" s="1495"/>
      <c r="AW48" s="1495"/>
      <c r="AX48" s="1495"/>
      <c r="AY48" s="1495"/>
      <c r="AZ48" s="1496"/>
      <c r="BA48" s="1494"/>
      <c r="BB48" s="1495"/>
      <c r="BC48" s="1495"/>
      <c r="BD48" s="1495"/>
      <c r="BE48" s="1495"/>
      <c r="BF48" s="1496"/>
      <c r="BG48" s="1494"/>
      <c r="BH48" s="1495"/>
      <c r="BI48" s="1495"/>
      <c r="BJ48" s="1495"/>
      <c r="BK48" s="1495"/>
      <c r="BL48" s="1496"/>
      <c r="BM48" s="1494"/>
      <c r="BN48" s="1495"/>
      <c r="BO48" s="1495"/>
      <c r="BP48" s="1495"/>
      <c r="BQ48" s="1495"/>
      <c r="BR48" s="1496"/>
      <c r="BS48" s="1494"/>
      <c r="BT48" s="1495"/>
      <c r="BU48" s="1495"/>
      <c r="BV48" s="1495"/>
      <c r="BW48" s="1495"/>
      <c r="BX48" s="1496"/>
      <c r="BY48" s="1494"/>
      <c r="BZ48" s="1495"/>
      <c r="CA48" s="1495"/>
      <c r="CB48" s="1495"/>
      <c r="CC48" s="1495"/>
      <c r="CD48" s="1496"/>
      <c r="CE48" s="1494"/>
      <c r="CF48" s="1495"/>
      <c r="CG48" s="1495"/>
      <c r="CH48" s="1495"/>
      <c r="CI48" s="1495"/>
      <c r="CJ48" s="1496"/>
      <c r="CK48" s="1494"/>
      <c r="CL48" s="1495"/>
      <c r="CM48" s="1495"/>
      <c r="CN48" s="1495"/>
      <c r="CO48" s="1495"/>
      <c r="CP48" s="1496"/>
      <c r="CQ48" s="1494"/>
      <c r="CR48" s="1495"/>
      <c r="CS48" s="1495"/>
      <c r="CT48" s="1495"/>
      <c r="CU48" s="1495"/>
      <c r="CV48" s="1496"/>
      <c r="CW48" s="1494"/>
      <c r="CX48" s="1495"/>
      <c r="CY48" s="1495"/>
      <c r="CZ48" s="1495"/>
      <c r="DA48" s="1495"/>
      <c r="DB48" s="1496"/>
      <c r="DC48" s="1494"/>
      <c r="DD48" s="1495"/>
      <c r="DE48" s="1495"/>
      <c r="DF48" s="1495"/>
      <c r="DG48" s="1495"/>
      <c r="DH48" s="1496"/>
      <c r="DI48" s="1494"/>
      <c r="DJ48" s="1495"/>
      <c r="DK48" s="1495"/>
      <c r="DL48" s="1495"/>
      <c r="DM48" s="1495"/>
      <c r="DN48" s="1496"/>
      <c r="DO48" s="1494"/>
      <c r="DP48" s="1495"/>
      <c r="DQ48" s="1495"/>
      <c r="DR48" s="1495"/>
      <c r="DS48" s="1495"/>
      <c r="DT48" s="1496"/>
      <c r="DU48" s="1494"/>
      <c r="DV48" s="1495"/>
      <c r="DW48" s="1495"/>
      <c r="DX48" s="1495"/>
      <c r="DY48" s="1495"/>
      <c r="DZ48" s="1496"/>
      <c r="EA48" s="1494"/>
      <c r="EB48" s="1495"/>
      <c r="EC48" s="1495"/>
      <c r="ED48" s="1495"/>
      <c r="EE48" s="1495"/>
      <c r="EF48" s="1496"/>
      <c r="EG48" s="1494"/>
      <c r="EH48" s="1495"/>
      <c r="EI48" s="1495"/>
      <c r="EJ48" s="1495"/>
      <c r="EK48" s="1495"/>
      <c r="EL48" s="1496"/>
      <c r="EM48" s="1494"/>
      <c r="EN48" s="1495"/>
      <c r="EO48" s="1495"/>
      <c r="EP48" s="1495"/>
      <c r="EQ48" s="1495"/>
      <c r="ER48" s="1497"/>
      <c r="ES48" s="42"/>
      <c r="ET48" s="34"/>
      <c r="EU48"/>
    </row>
    <row r="49" spans="1:151" ht="12.75" customHeight="1">
      <c r="A49" s="1565"/>
      <c r="B49" s="1503"/>
      <c r="C49" s="1506"/>
      <c r="D49" s="35"/>
      <c r="E49" s="39"/>
      <c r="F49" s="40"/>
      <c r="G49" s="40"/>
      <c r="H49" s="40"/>
      <c r="I49" s="40"/>
      <c r="J49" s="41"/>
      <c r="K49" s="39"/>
      <c r="L49" s="40"/>
      <c r="M49" s="40"/>
      <c r="N49" s="40"/>
      <c r="O49" s="40"/>
      <c r="P49" s="41"/>
      <c r="Q49" s="39"/>
      <c r="R49" s="40"/>
      <c r="S49" s="40"/>
      <c r="T49" s="40"/>
      <c r="U49" s="40"/>
      <c r="V49" s="41"/>
      <c r="W49" s="39"/>
      <c r="X49" s="40"/>
      <c r="Y49" s="40"/>
      <c r="Z49" s="40"/>
      <c r="AA49" s="40"/>
      <c r="AB49" s="41"/>
      <c r="AC49" s="39"/>
      <c r="AD49" s="40"/>
      <c r="AE49" s="40"/>
      <c r="AF49" s="40"/>
      <c r="AG49" s="40"/>
      <c r="AH49" s="41"/>
      <c r="AI49" s="39"/>
      <c r="AJ49" s="40"/>
      <c r="AK49" s="40"/>
      <c r="AL49" s="40"/>
      <c r="AM49" s="40"/>
      <c r="AN49" s="41"/>
      <c r="AO49" s="39"/>
      <c r="AP49" s="40"/>
      <c r="AQ49" s="40"/>
      <c r="AR49" s="40"/>
      <c r="AS49" s="40"/>
      <c r="AT49" s="41"/>
      <c r="AU49" s="39"/>
      <c r="AV49" s="40"/>
      <c r="AW49" s="40"/>
      <c r="AX49" s="40"/>
      <c r="AY49" s="40"/>
      <c r="AZ49" s="41"/>
      <c r="BA49" s="39"/>
      <c r="BB49" s="40"/>
      <c r="BC49" s="40"/>
      <c r="BD49" s="40"/>
      <c r="BE49" s="40"/>
      <c r="BF49" s="41"/>
      <c r="BG49" s="39"/>
      <c r="BH49" s="40"/>
      <c r="BI49" s="40"/>
      <c r="BJ49" s="40"/>
      <c r="BK49" s="40"/>
      <c r="BL49" s="41"/>
      <c r="BM49" s="39"/>
      <c r="BN49" s="40"/>
      <c r="BO49" s="40"/>
      <c r="BP49" s="40"/>
      <c r="BQ49" s="40"/>
      <c r="BR49" s="41"/>
      <c r="BS49" s="39"/>
      <c r="BT49" s="40"/>
      <c r="BU49" s="40"/>
      <c r="BV49" s="40"/>
      <c r="BW49" s="40"/>
      <c r="BX49" s="41"/>
      <c r="BY49" s="39"/>
      <c r="BZ49" s="40"/>
      <c r="CA49" s="40"/>
      <c r="CB49" s="40"/>
      <c r="CC49" s="40"/>
      <c r="CD49" s="41"/>
      <c r="CE49" s="39"/>
      <c r="CF49" s="40"/>
      <c r="CG49" s="40"/>
      <c r="CH49" s="40"/>
      <c r="CI49" s="40"/>
      <c r="CJ49" s="41"/>
      <c r="CK49" s="39"/>
      <c r="CL49" s="40"/>
      <c r="CM49" s="40"/>
      <c r="CN49" s="40"/>
      <c r="CO49" s="40"/>
      <c r="CP49" s="41"/>
      <c r="CQ49" s="39"/>
      <c r="CR49" s="40"/>
      <c r="CS49" s="40"/>
      <c r="CT49" s="40"/>
      <c r="CU49" s="40"/>
      <c r="CV49" s="41"/>
      <c r="CW49" s="39"/>
      <c r="CX49" s="40"/>
      <c r="CY49" s="40"/>
      <c r="CZ49" s="40"/>
      <c r="DA49" s="40"/>
      <c r="DB49" s="41"/>
      <c r="DC49" s="39"/>
      <c r="DD49" s="40"/>
      <c r="DE49" s="40"/>
      <c r="DF49" s="40"/>
      <c r="DG49" s="40"/>
      <c r="DH49" s="41"/>
      <c r="DI49" s="39"/>
      <c r="DJ49" s="40"/>
      <c r="DK49" s="40"/>
      <c r="DL49" s="40"/>
      <c r="DM49" s="40"/>
      <c r="DN49" s="41"/>
      <c r="DO49" s="39"/>
      <c r="DP49" s="40"/>
      <c r="DQ49" s="40"/>
      <c r="DR49" s="40"/>
      <c r="DS49" s="40"/>
      <c r="DT49" s="41"/>
      <c r="DU49" s="39"/>
      <c r="DV49" s="40"/>
      <c r="DW49" s="40"/>
      <c r="DX49" s="40"/>
      <c r="DY49" s="40"/>
      <c r="DZ49" s="41"/>
      <c r="EA49" s="39"/>
      <c r="EB49" s="40"/>
      <c r="EC49" s="40"/>
      <c r="ED49" s="40"/>
      <c r="EE49" s="40"/>
      <c r="EF49" s="41"/>
      <c r="EG49" s="39"/>
      <c r="EH49" s="40"/>
      <c r="EI49" s="40"/>
      <c r="EJ49" s="40"/>
      <c r="EK49" s="40"/>
      <c r="EL49" s="41"/>
      <c r="EM49" s="39"/>
      <c r="EN49" s="40"/>
      <c r="EO49" s="40"/>
      <c r="EP49" s="40"/>
      <c r="EQ49" s="40"/>
      <c r="ER49" s="108"/>
      <c r="ES49" s="42"/>
      <c r="ET49" s="42"/>
      <c r="EU49"/>
    </row>
    <row r="50" spans="1:151" ht="19.5" customHeight="1">
      <c r="A50" s="1565"/>
      <c r="B50" s="1504"/>
      <c r="C50" s="1507"/>
      <c r="D50" s="43"/>
      <c r="E50" s="1498"/>
      <c r="F50" s="1499"/>
      <c r="G50" s="1499"/>
      <c r="H50" s="1499"/>
      <c r="I50" s="1499"/>
      <c r="J50" s="1500"/>
      <c r="K50" s="1498"/>
      <c r="L50" s="1499"/>
      <c r="M50" s="1499"/>
      <c r="N50" s="1499"/>
      <c r="O50" s="1499"/>
      <c r="P50" s="1500"/>
      <c r="Q50" s="1498"/>
      <c r="R50" s="1499"/>
      <c r="S50" s="1499"/>
      <c r="T50" s="1499"/>
      <c r="U50" s="1499"/>
      <c r="V50" s="1500"/>
      <c r="W50" s="1498"/>
      <c r="X50" s="1499"/>
      <c r="Y50" s="1499"/>
      <c r="Z50" s="1499"/>
      <c r="AA50" s="1499"/>
      <c r="AB50" s="1500"/>
      <c r="AC50" s="1498"/>
      <c r="AD50" s="1499"/>
      <c r="AE50" s="1499"/>
      <c r="AF50" s="1499"/>
      <c r="AG50" s="1499"/>
      <c r="AH50" s="1500"/>
      <c r="AI50" s="1498"/>
      <c r="AJ50" s="1499"/>
      <c r="AK50" s="1499"/>
      <c r="AL50" s="1499"/>
      <c r="AM50" s="1499"/>
      <c r="AN50" s="1500"/>
      <c r="AO50" s="1498"/>
      <c r="AP50" s="1499"/>
      <c r="AQ50" s="1499"/>
      <c r="AR50" s="1499"/>
      <c r="AS50" s="1499"/>
      <c r="AT50" s="1500"/>
      <c r="AU50" s="1498"/>
      <c r="AV50" s="1499"/>
      <c r="AW50" s="1499"/>
      <c r="AX50" s="1499"/>
      <c r="AY50" s="1499"/>
      <c r="AZ50" s="1500"/>
      <c r="BA50" s="1498"/>
      <c r="BB50" s="1499"/>
      <c r="BC50" s="1499"/>
      <c r="BD50" s="1499"/>
      <c r="BE50" s="1499"/>
      <c r="BF50" s="1500"/>
      <c r="BG50" s="1498"/>
      <c r="BH50" s="1499"/>
      <c r="BI50" s="1499"/>
      <c r="BJ50" s="1499"/>
      <c r="BK50" s="1499"/>
      <c r="BL50" s="1500"/>
      <c r="BM50" s="1498"/>
      <c r="BN50" s="1499"/>
      <c r="BO50" s="1499"/>
      <c r="BP50" s="1499"/>
      <c r="BQ50" s="1499"/>
      <c r="BR50" s="1500"/>
      <c r="BS50" s="1498"/>
      <c r="BT50" s="1499"/>
      <c r="BU50" s="1499"/>
      <c r="BV50" s="1499"/>
      <c r="BW50" s="1499"/>
      <c r="BX50" s="1500"/>
      <c r="BY50" s="1498"/>
      <c r="BZ50" s="1499"/>
      <c r="CA50" s="1499"/>
      <c r="CB50" s="1499"/>
      <c r="CC50" s="1499"/>
      <c r="CD50" s="1500"/>
      <c r="CE50" s="1498"/>
      <c r="CF50" s="1499"/>
      <c r="CG50" s="1499"/>
      <c r="CH50" s="1499"/>
      <c r="CI50" s="1499"/>
      <c r="CJ50" s="1500"/>
      <c r="CK50" s="1498"/>
      <c r="CL50" s="1499"/>
      <c r="CM50" s="1499"/>
      <c r="CN50" s="1499"/>
      <c r="CO50" s="1499"/>
      <c r="CP50" s="1500"/>
      <c r="CQ50" s="1498"/>
      <c r="CR50" s="1499"/>
      <c r="CS50" s="1499"/>
      <c r="CT50" s="1499"/>
      <c r="CU50" s="1499"/>
      <c r="CV50" s="1500"/>
      <c r="CW50" s="1498"/>
      <c r="CX50" s="1499"/>
      <c r="CY50" s="1499"/>
      <c r="CZ50" s="1499"/>
      <c r="DA50" s="1499"/>
      <c r="DB50" s="1500"/>
      <c r="DC50" s="1498"/>
      <c r="DD50" s="1499"/>
      <c r="DE50" s="1499"/>
      <c r="DF50" s="1499"/>
      <c r="DG50" s="1499"/>
      <c r="DH50" s="1500"/>
      <c r="DI50" s="1498"/>
      <c r="DJ50" s="1499"/>
      <c r="DK50" s="1499"/>
      <c r="DL50" s="1499"/>
      <c r="DM50" s="1499"/>
      <c r="DN50" s="1500"/>
      <c r="DO50" s="1498"/>
      <c r="DP50" s="1499"/>
      <c r="DQ50" s="1499"/>
      <c r="DR50" s="1499"/>
      <c r="DS50" s="1499"/>
      <c r="DT50" s="1500"/>
      <c r="DU50" s="1498"/>
      <c r="DV50" s="1499"/>
      <c r="DW50" s="1499"/>
      <c r="DX50" s="1499"/>
      <c r="DY50" s="1499"/>
      <c r="DZ50" s="1500"/>
      <c r="EA50" s="1498"/>
      <c r="EB50" s="1499"/>
      <c r="EC50" s="1499"/>
      <c r="ED50" s="1499"/>
      <c r="EE50" s="1499"/>
      <c r="EF50" s="1500"/>
      <c r="EG50" s="1498"/>
      <c r="EH50" s="1499"/>
      <c r="EI50" s="1499"/>
      <c r="EJ50" s="1499"/>
      <c r="EK50" s="1499"/>
      <c r="EL50" s="1500"/>
      <c r="EM50" s="1498"/>
      <c r="EN50" s="1499"/>
      <c r="EO50" s="1499"/>
      <c r="EP50" s="1499"/>
      <c r="EQ50" s="1499"/>
      <c r="ER50" s="1501"/>
      <c r="ES50" s="42"/>
      <c r="ET50" s="42"/>
      <c r="EU50"/>
    </row>
    <row r="51" spans="1:151" ht="19.5" customHeight="1">
      <c r="A51" s="1565"/>
      <c r="B51" s="1502"/>
      <c r="C51" s="1505"/>
      <c r="D51" s="127"/>
      <c r="E51" s="1494"/>
      <c r="F51" s="1495"/>
      <c r="G51" s="1495"/>
      <c r="H51" s="1495"/>
      <c r="I51" s="1495"/>
      <c r="J51" s="1496"/>
      <c r="K51" s="1494"/>
      <c r="L51" s="1495"/>
      <c r="M51" s="1495"/>
      <c r="N51" s="1495"/>
      <c r="O51" s="1495"/>
      <c r="P51" s="1496"/>
      <c r="Q51" s="1494"/>
      <c r="R51" s="1495"/>
      <c r="S51" s="1495"/>
      <c r="T51" s="1495"/>
      <c r="U51" s="1495"/>
      <c r="V51" s="1496"/>
      <c r="W51" s="1494"/>
      <c r="X51" s="1495"/>
      <c r="Y51" s="1495"/>
      <c r="Z51" s="1495"/>
      <c r="AA51" s="1495"/>
      <c r="AB51" s="1496"/>
      <c r="AC51" s="1494"/>
      <c r="AD51" s="1495"/>
      <c r="AE51" s="1495"/>
      <c r="AF51" s="1495"/>
      <c r="AG51" s="1495"/>
      <c r="AH51" s="1496"/>
      <c r="AI51" s="1494"/>
      <c r="AJ51" s="1495"/>
      <c r="AK51" s="1495"/>
      <c r="AL51" s="1495"/>
      <c r="AM51" s="1495"/>
      <c r="AN51" s="1496"/>
      <c r="AO51" s="1494"/>
      <c r="AP51" s="1495"/>
      <c r="AQ51" s="1495"/>
      <c r="AR51" s="1495"/>
      <c r="AS51" s="1495"/>
      <c r="AT51" s="1496"/>
      <c r="AU51" s="1494"/>
      <c r="AV51" s="1495"/>
      <c r="AW51" s="1495"/>
      <c r="AX51" s="1495"/>
      <c r="AY51" s="1495"/>
      <c r="AZ51" s="1496"/>
      <c r="BA51" s="1494"/>
      <c r="BB51" s="1495"/>
      <c r="BC51" s="1495"/>
      <c r="BD51" s="1495"/>
      <c r="BE51" s="1495"/>
      <c r="BF51" s="1496"/>
      <c r="BG51" s="1494"/>
      <c r="BH51" s="1495"/>
      <c r="BI51" s="1495"/>
      <c r="BJ51" s="1495"/>
      <c r="BK51" s="1495"/>
      <c r="BL51" s="1496"/>
      <c r="BM51" s="1494"/>
      <c r="BN51" s="1495"/>
      <c r="BO51" s="1495"/>
      <c r="BP51" s="1495"/>
      <c r="BQ51" s="1495"/>
      <c r="BR51" s="1496"/>
      <c r="BS51" s="1494"/>
      <c r="BT51" s="1495"/>
      <c r="BU51" s="1495"/>
      <c r="BV51" s="1495"/>
      <c r="BW51" s="1495"/>
      <c r="BX51" s="1496"/>
      <c r="BY51" s="1494"/>
      <c r="BZ51" s="1495"/>
      <c r="CA51" s="1495"/>
      <c r="CB51" s="1495"/>
      <c r="CC51" s="1495"/>
      <c r="CD51" s="1496"/>
      <c r="CE51" s="1494"/>
      <c r="CF51" s="1495"/>
      <c r="CG51" s="1495"/>
      <c r="CH51" s="1495"/>
      <c r="CI51" s="1495"/>
      <c r="CJ51" s="1496"/>
      <c r="CK51" s="1494"/>
      <c r="CL51" s="1495"/>
      <c r="CM51" s="1495"/>
      <c r="CN51" s="1495"/>
      <c r="CO51" s="1495"/>
      <c r="CP51" s="1496"/>
      <c r="CQ51" s="1494"/>
      <c r="CR51" s="1495"/>
      <c r="CS51" s="1495"/>
      <c r="CT51" s="1495"/>
      <c r="CU51" s="1495"/>
      <c r="CV51" s="1496"/>
      <c r="CW51" s="1494"/>
      <c r="CX51" s="1495"/>
      <c r="CY51" s="1495"/>
      <c r="CZ51" s="1495"/>
      <c r="DA51" s="1495"/>
      <c r="DB51" s="1496"/>
      <c r="DC51" s="1494"/>
      <c r="DD51" s="1495"/>
      <c r="DE51" s="1495"/>
      <c r="DF51" s="1495"/>
      <c r="DG51" s="1495"/>
      <c r="DH51" s="1496"/>
      <c r="DI51" s="1494"/>
      <c r="DJ51" s="1495"/>
      <c r="DK51" s="1495"/>
      <c r="DL51" s="1495"/>
      <c r="DM51" s="1495"/>
      <c r="DN51" s="1496"/>
      <c r="DO51" s="1494"/>
      <c r="DP51" s="1495"/>
      <c r="DQ51" s="1495"/>
      <c r="DR51" s="1495"/>
      <c r="DS51" s="1495"/>
      <c r="DT51" s="1496"/>
      <c r="DU51" s="1494"/>
      <c r="DV51" s="1495"/>
      <c r="DW51" s="1495"/>
      <c r="DX51" s="1495"/>
      <c r="DY51" s="1495"/>
      <c r="DZ51" s="1496"/>
      <c r="EA51" s="1494"/>
      <c r="EB51" s="1495"/>
      <c r="EC51" s="1495"/>
      <c r="ED51" s="1495"/>
      <c r="EE51" s="1495"/>
      <c r="EF51" s="1496"/>
      <c r="EG51" s="1494"/>
      <c r="EH51" s="1495"/>
      <c r="EI51" s="1495"/>
      <c r="EJ51" s="1495"/>
      <c r="EK51" s="1495"/>
      <c r="EL51" s="1496"/>
      <c r="EM51" s="1494"/>
      <c r="EN51" s="1495"/>
      <c r="EO51" s="1495"/>
      <c r="EP51" s="1495"/>
      <c r="EQ51" s="1495"/>
      <c r="ER51" s="1497"/>
      <c r="ES51" s="42"/>
      <c r="ET51" s="34"/>
      <c r="EU51"/>
    </row>
    <row r="52" spans="1:151" ht="12.75" customHeight="1">
      <c r="A52" s="1565"/>
      <c r="B52" s="1503"/>
      <c r="C52" s="1506"/>
      <c r="D52" s="35"/>
      <c r="E52" s="39"/>
      <c r="F52" s="40"/>
      <c r="G52" s="40"/>
      <c r="H52" s="40"/>
      <c r="I52" s="40"/>
      <c r="J52" s="41"/>
      <c r="K52" s="39"/>
      <c r="L52" s="40"/>
      <c r="M52" s="40"/>
      <c r="N52" s="40"/>
      <c r="O52" s="40"/>
      <c r="P52" s="41"/>
      <c r="Q52" s="39"/>
      <c r="R52" s="40"/>
      <c r="S52" s="40"/>
      <c r="T52" s="40"/>
      <c r="U52" s="40"/>
      <c r="V52" s="41"/>
      <c r="W52" s="39"/>
      <c r="X52" s="40"/>
      <c r="Y52" s="40"/>
      <c r="Z52" s="40"/>
      <c r="AA52" s="40"/>
      <c r="AB52" s="41"/>
      <c r="AC52" s="39"/>
      <c r="AD52" s="40"/>
      <c r="AE52" s="40"/>
      <c r="AF52" s="40"/>
      <c r="AG52" s="40"/>
      <c r="AH52" s="41"/>
      <c r="AI52" s="39"/>
      <c r="AJ52" s="40"/>
      <c r="AK52" s="40"/>
      <c r="AL52" s="40"/>
      <c r="AM52" s="40"/>
      <c r="AN52" s="41"/>
      <c r="AO52" s="39"/>
      <c r="AP52" s="40"/>
      <c r="AQ52" s="40"/>
      <c r="AR52" s="40"/>
      <c r="AS52" s="40"/>
      <c r="AT52" s="41"/>
      <c r="AU52" s="39"/>
      <c r="AV52" s="40"/>
      <c r="AW52" s="40"/>
      <c r="AX52" s="40"/>
      <c r="AY52" s="40"/>
      <c r="AZ52" s="41"/>
      <c r="BA52" s="39"/>
      <c r="BB52" s="40"/>
      <c r="BC52" s="40"/>
      <c r="BD52" s="40"/>
      <c r="BE52" s="40"/>
      <c r="BF52" s="41"/>
      <c r="BG52" s="39"/>
      <c r="BH52" s="40"/>
      <c r="BI52" s="40"/>
      <c r="BJ52" s="40"/>
      <c r="BK52" s="40"/>
      <c r="BL52" s="41"/>
      <c r="BM52" s="39"/>
      <c r="BN52" s="40"/>
      <c r="BO52" s="40"/>
      <c r="BP52" s="40"/>
      <c r="BQ52" s="40"/>
      <c r="BR52" s="41"/>
      <c r="BS52" s="39"/>
      <c r="BT52" s="40"/>
      <c r="BU52" s="40"/>
      <c r="BV52" s="40"/>
      <c r="BW52" s="40"/>
      <c r="BX52" s="41"/>
      <c r="BY52" s="39"/>
      <c r="BZ52" s="40"/>
      <c r="CA52" s="40"/>
      <c r="CB52" s="40"/>
      <c r="CC52" s="40"/>
      <c r="CD52" s="41"/>
      <c r="CE52" s="39"/>
      <c r="CF52" s="40"/>
      <c r="CG52" s="40"/>
      <c r="CH52" s="40"/>
      <c r="CI52" s="40"/>
      <c r="CJ52" s="41"/>
      <c r="CK52" s="39"/>
      <c r="CL52" s="40"/>
      <c r="CM52" s="40"/>
      <c r="CN52" s="40"/>
      <c r="CO52" s="40"/>
      <c r="CP52" s="41"/>
      <c r="CQ52" s="39"/>
      <c r="CR52" s="40"/>
      <c r="CS52" s="40"/>
      <c r="CT52" s="40"/>
      <c r="CU52" s="40"/>
      <c r="CV52" s="41"/>
      <c r="CW52" s="39"/>
      <c r="CX52" s="40"/>
      <c r="CY52" s="40"/>
      <c r="CZ52" s="40"/>
      <c r="DA52" s="40"/>
      <c r="DB52" s="41"/>
      <c r="DC52" s="39"/>
      <c r="DD52" s="40"/>
      <c r="DE52" s="40"/>
      <c r="DF52" s="40"/>
      <c r="DG52" s="40"/>
      <c r="DH52" s="41"/>
      <c r="DI52" s="39"/>
      <c r="DJ52" s="40"/>
      <c r="DK52" s="40"/>
      <c r="DL52" s="40"/>
      <c r="DM52" s="40"/>
      <c r="DN52" s="41"/>
      <c r="DO52" s="39"/>
      <c r="DP52" s="40"/>
      <c r="DQ52" s="40"/>
      <c r="DR52" s="40"/>
      <c r="DS52" s="40"/>
      <c r="DT52" s="41"/>
      <c r="DU52" s="39"/>
      <c r="DV52" s="40"/>
      <c r="DW52" s="40"/>
      <c r="DX52" s="40"/>
      <c r="DY52" s="40"/>
      <c r="DZ52" s="41"/>
      <c r="EA52" s="39"/>
      <c r="EB52" s="40"/>
      <c r="EC52" s="40"/>
      <c r="ED52" s="40"/>
      <c r="EE52" s="40"/>
      <c r="EF52" s="41"/>
      <c r="EG52" s="39"/>
      <c r="EH52" s="40"/>
      <c r="EI52" s="40"/>
      <c r="EJ52" s="40"/>
      <c r="EK52" s="40"/>
      <c r="EL52" s="41"/>
      <c r="EM52" s="39"/>
      <c r="EN52" s="40"/>
      <c r="EO52" s="40"/>
      <c r="EP52" s="40"/>
      <c r="EQ52" s="40"/>
      <c r="ER52" s="108"/>
      <c r="ES52" s="42"/>
      <c r="ET52" s="42"/>
      <c r="EU52"/>
    </row>
    <row r="53" spans="1:151" ht="19.5" customHeight="1">
      <c r="A53" s="1565"/>
      <c r="B53" s="1504"/>
      <c r="C53" s="1507"/>
      <c r="D53" s="43"/>
      <c r="E53" s="1498"/>
      <c r="F53" s="1499"/>
      <c r="G53" s="1499"/>
      <c r="H53" s="1499"/>
      <c r="I53" s="1499"/>
      <c r="J53" s="1500"/>
      <c r="K53" s="1498"/>
      <c r="L53" s="1499"/>
      <c r="M53" s="1499"/>
      <c r="N53" s="1499"/>
      <c r="O53" s="1499"/>
      <c r="P53" s="1500"/>
      <c r="Q53" s="1498"/>
      <c r="R53" s="1499"/>
      <c r="S53" s="1499"/>
      <c r="T53" s="1499"/>
      <c r="U53" s="1499"/>
      <c r="V53" s="1500"/>
      <c r="W53" s="1498"/>
      <c r="X53" s="1499"/>
      <c r="Y53" s="1499"/>
      <c r="Z53" s="1499"/>
      <c r="AA53" s="1499"/>
      <c r="AB53" s="1500"/>
      <c r="AC53" s="1498"/>
      <c r="AD53" s="1499"/>
      <c r="AE53" s="1499"/>
      <c r="AF53" s="1499"/>
      <c r="AG53" s="1499"/>
      <c r="AH53" s="1500"/>
      <c r="AI53" s="1498"/>
      <c r="AJ53" s="1499"/>
      <c r="AK53" s="1499"/>
      <c r="AL53" s="1499"/>
      <c r="AM53" s="1499"/>
      <c r="AN53" s="1500"/>
      <c r="AO53" s="1498"/>
      <c r="AP53" s="1499"/>
      <c r="AQ53" s="1499"/>
      <c r="AR53" s="1499"/>
      <c r="AS53" s="1499"/>
      <c r="AT53" s="1500"/>
      <c r="AU53" s="1498"/>
      <c r="AV53" s="1499"/>
      <c r="AW53" s="1499"/>
      <c r="AX53" s="1499"/>
      <c r="AY53" s="1499"/>
      <c r="AZ53" s="1500"/>
      <c r="BA53" s="1498"/>
      <c r="BB53" s="1499"/>
      <c r="BC53" s="1499"/>
      <c r="BD53" s="1499"/>
      <c r="BE53" s="1499"/>
      <c r="BF53" s="1500"/>
      <c r="BG53" s="1498"/>
      <c r="BH53" s="1499"/>
      <c r="BI53" s="1499"/>
      <c r="BJ53" s="1499"/>
      <c r="BK53" s="1499"/>
      <c r="BL53" s="1500"/>
      <c r="BM53" s="1498"/>
      <c r="BN53" s="1499"/>
      <c r="BO53" s="1499"/>
      <c r="BP53" s="1499"/>
      <c r="BQ53" s="1499"/>
      <c r="BR53" s="1500"/>
      <c r="BS53" s="1498"/>
      <c r="BT53" s="1499"/>
      <c r="BU53" s="1499"/>
      <c r="BV53" s="1499"/>
      <c r="BW53" s="1499"/>
      <c r="BX53" s="1500"/>
      <c r="BY53" s="1498"/>
      <c r="BZ53" s="1499"/>
      <c r="CA53" s="1499"/>
      <c r="CB53" s="1499"/>
      <c r="CC53" s="1499"/>
      <c r="CD53" s="1500"/>
      <c r="CE53" s="1498"/>
      <c r="CF53" s="1499"/>
      <c r="CG53" s="1499"/>
      <c r="CH53" s="1499"/>
      <c r="CI53" s="1499"/>
      <c r="CJ53" s="1500"/>
      <c r="CK53" s="1498"/>
      <c r="CL53" s="1499"/>
      <c r="CM53" s="1499"/>
      <c r="CN53" s="1499"/>
      <c r="CO53" s="1499"/>
      <c r="CP53" s="1500"/>
      <c r="CQ53" s="1498"/>
      <c r="CR53" s="1499"/>
      <c r="CS53" s="1499"/>
      <c r="CT53" s="1499"/>
      <c r="CU53" s="1499"/>
      <c r="CV53" s="1500"/>
      <c r="CW53" s="1498"/>
      <c r="CX53" s="1499"/>
      <c r="CY53" s="1499"/>
      <c r="CZ53" s="1499"/>
      <c r="DA53" s="1499"/>
      <c r="DB53" s="1500"/>
      <c r="DC53" s="1498"/>
      <c r="DD53" s="1499"/>
      <c r="DE53" s="1499"/>
      <c r="DF53" s="1499"/>
      <c r="DG53" s="1499"/>
      <c r="DH53" s="1500"/>
      <c r="DI53" s="1498"/>
      <c r="DJ53" s="1499"/>
      <c r="DK53" s="1499"/>
      <c r="DL53" s="1499"/>
      <c r="DM53" s="1499"/>
      <c r="DN53" s="1500"/>
      <c r="DO53" s="1498"/>
      <c r="DP53" s="1499"/>
      <c r="DQ53" s="1499"/>
      <c r="DR53" s="1499"/>
      <c r="DS53" s="1499"/>
      <c r="DT53" s="1500"/>
      <c r="DU53" s="1498"/>
      <c r="DV53" s="1499"/>
      <c r="DW53" s="1499"/>
      <c r="DX53" s="1499"/>
      <c r="DY53" s="1499"/>
      <c r="DZ53" s="1500"/>
      <c r="EA53" s="1498"/>
      <c r="EB53" s="1499"/>
      <c r="EC53" s="1499"/>
      <c r="ED53" s="1499"/>
      <c r="EE53" s="1499"/>
      <c r="EF53" s="1500"/>
      <c r="EG53" s="1498"/>
      <c r="EH53" s="1499"/>
      <c r="EI53" s="1499"/>
      <c r="EJ53" s="1499"/>
      <c r="EK53" s="1499"/>
      <c r="EL53" s="1500"/>
      <c r="EM53" s="1498"/>
      <c r="EN53" s="1499"/>
      <c r="EO53" s="1499"/>
      <c r="EP53" s="1499"/>
      <c r="EQ53" s="1499"/>
      <c r="ER53" s="1501"/>
      <c r="ES53" s="42"/>
      <c r="ET53" s="42"/>
      <c r="EU53"/>
    </row>
    <row r="54" spans="1:151" ht="19.5" customHeight="1">
      <c r="A54" s="1565"/>
      <c r="B54" s="1502"/>
      <c r="C54" s="1505"/>
      <c r="D54" s="127"/>
      <c r="E54" s="1494"/>
      <c r="F54" s="1495"/>
      <c r="G54" s="1495"/>
      <c r="H54" s="1495"/>
      <c r="I54" s="1495"/>
      <c r="J54" s="1496"/>
      <c r="K54" s="1494"/>
      <c r="L54" s="1495"/>
      <c r="M54" s="1495"/>
      <c r="N54" s="1495"/>
      <c r="O54" s="1495"/>
      <c r="P54" s="1496"/>
      <c r="Q54" s="1494"/>
      <c r="R54" s="1495"/>
      <c r="S54" s="1495"/>
      <c r="T54" s="1495"/>
      <c r="U54" s="1495"/>
      <c r="V54" s="1496"/>
      <c r="W54" s="1494"/>
      <c r="X54" s="1495"/>
      <c r="Y54" s="1495"/>
      <c r="Z54" s="1495"/>
      <c r="AA54" s="1495"/>
      <c r="AB54" s="1496"/>
      <c r="AC54" s="1494"/>
      <c r="AD54" s="1495"/>
      <c r="AE54" s="1495"/>
      <c r="AF54" s="1495"/>
      <c r="AG54" s="1495"/>
      <c r="AH54" s="1496"/>
      <c r="AI54" s="1494"/>
      <c r="AJ54" s="1495"/>
      <c r="AK54" s="1495"/>
      <c r="AL54" s="1495"/>
      <c r="AM54" s="1495"/>
      <c r="AN54" s="1496"/>
      <c r="AO54" s="1494"/>
      <c r="AP54" s="1495"/>
      <c r="AQ54" s="1495"/>
      <c r="AR54" s="1495"/>
      <c r="AS54" s="1495"/>
      <c r="AT54" s="1496"/>
      <c r="AU54" s="1494"/>
      <c r="AV54" s="1495"/>
      <c r="AW54" s="1495"/>
      <c r="AX54" s="1495"/>
      <c r="AY54" s="1495"/>
      <c r="AZ54" s="1496"/>
      <c r="BA54" s="1494"/>
      <c r="BB54" s="1495"/>
      <c r="BC54" s="1495"/>
      <c r="BD54" s="1495"/>
      <c r="BE54" s="1495"/>
      <c r="BF54" s="1496"/>
      <c r="BG54" s="1494"/>
      <c r="BH54" s="1495"/>
      <c r="BI54" s="1495"/>
      <c r="BJ54" s="1495"/>
      <c r="BK54" s="1495"/>
      <c r="BL54" s="1496"/>
      <c r="BM54" s="1494"/>
      <c r="BN54" s="1495"/>
      <c r="BO54" s="1495"/>
      <c r="BP54" s="1495"/>
      <c r="BQ54" s="1495"/>
      <c r="BR54" s="1496"/>
      <c r="BS54" s="1494"/>
      <c r="BT54" s="1495"/>
      <c r="BU54" s="1495"/>
      <c r="BV54" s="1495"/>
      <c r="BW54" s="1495"/>
      <c r="BX54" s="1496"/>
      <c r="BY54" s="1494"/>
      <c r="BZ54" s="1495"/>
      <c r="CA54" s="1495"/>
      <c r="CB54" s="1495"/>
      <c r="CC54" s="1495"/>
      <c r="CD54" s="1496"/>
      <c r="CE54" s="1494"/>
      <c r="CF54" s="1495"/>
      <c r="CG54" s="1495"/>
      <c r="CH54" s="1495"/>
      <c r="CI54" s="1495"/>
      <c r="CJ54" s="1496"/>
      <c r="CK54" s="1494"/>
      <c r="CL54" s="1495"/>
      <c r="CM54" s="1495"/>
      <c r="CN54" s="1495"/>
      <c r="CO54" s="1495"/>
      <c r="CP54" s="1496"/>
      <c r="CQ54" s="1494"/>
      <c r="CR54" s="1495"/>
      <c r="CS54" s="1495"/>
      <c r="CT54" s="1495"/>
      <c r="CU54" s="1495"/>
      <c r="CV54" s="1496"/>
      <c r="CW54" s="1494"/>
      <c r="CX54" s="1495"/>
      <c r="CY54" s="1495"/>
      <c r="CZ54" s="1495"/>
      <c r="DA54" s="1495"/>
      <c r="DB54" s="1496"/>
      <c r="DC54" s="1494"/>
      <c r="DD54" s="1495"/>
      <c r="DE54" s="1495"/>
      <c r="DF54" s="1495"/>
      <c r="DG54" s="1495"/>
      <c r="DH54" s="1496"/>
      <c r="DI54" s="1494"/>
      <c r="DJ54" s="1495"/>
      <c r="DK54" s="1495"/>
      <c r="DL54" s="1495"/>
      <c r="DM54" s="1495"/>
      <c r="DN54" s="1496"/>
      <c r="DO54" s="1494"/>
      <c r="DP54" s="1495"/>
      <c r="DQ54" s="1495"/>
      <c r="DR54" s="1495"/>
      <c r="DS54" s="1495"/>
      <c r="DT54" s="1496"/>
      <c r="DU54" s="1494"/>
      <c r="DV54" s="1495"/>
      <c r="DW54" s="1495"/>
      <c r="DX54" s="1495"/>
      <c r="DY54" s="1495"/>
      <c r="DZ54" s="1496"/>
      <c r="EA54" s="1494"/>
      <c r="EB54" s="1495"/>
      <c r="EC54" s="1495"/>
      <c r="ED54" s="1495"/>
      <c r="EE54" s="1495"/>
      <c r="EF54" s="1496"/>
      <c r="EG54" s="1494"/>
      <c r="EH54" s="1495"/>
      <c r="EI54" s="1495"/>
      <c r="EJ54" s="1495"/>
      <c r="EK54" s="1495"/>
      <c r="EL54" s="1496"/>
      <c r="EM54" s="1494"/>
      <c r="EN54" s="1495"/>
      <c r="EO54" s="1495"/>
      <c r="EP54" s="1495"/>
      <c r="EQ54" s="1495"/>
      <c r="ER54" s="1497"/>
      <c r="ES54" s="42"/>
      <c r="ET54" s="34"/>
      <c r="EU54"/>
    </row>
    <row r="55" spans="1:151" ht="12.75" customHeight="1">
      <c r="A55" s="1565"/>
      <c r="B55" s="1503"/>
      <c r="C55" s="1506"/>
      <c r="D55" s="35"/>
      <c r="E55" s="39"/>
      <c r="F55" s="40"/>
      <c r="G55" s="40"/>
      <c r="H55" s="40"/>
      <c r="I55" s="40"/>
      <c r="J55" s="41"/>
      <c r="K55" s="39"/>
      <c r="L55" s="40"/>
      <c r="M55" s="40"/>
      <c r="N55" s="40"/>
      <c r="O55" s="40"/>
      <c r="P55" s="41"/>
      <c r="Q55" s="39"/>
      <c r="R55" s="40"/>
      <c r="S55" s="40"/>
      <c r="T55" s="40"/>
      <c r="U55" s="40"/>
      <c r="V55" s="41"/>
      <c r="W55" s="39"/>
      <c r="X55" s="40"/>
      <c r="Y55" s="40"/>
      <c r="Z55" s="40"/>
      <c r="AA55" s="40"/>
      <c r="AB55" s="41"/>
      <c r="AC55" s="39"/>
      <c r="AD55" s="40"/>
      <c r="AE55" s="40"/>
      <c r="AF55" s="40"/>
      <c r="AG55" s="40"/>
      <c r="AH55" s="41"/>
      <c r="AI55" s="39"/>
      <c r="AJ55" s="40"/>
      <c r="AK55" s="40"/>
      <c r="AL55" s="40"/>
      <c r="AM55" s="40"/>
      <c r="AN55" s="41"/>
      <c r="AO55" s="39"/>
      <c r="AP55" s="40"/>
      <c r="AQ55" s="40"/>
      <c r="AR55" s="40"/>
      <c r="AS55" s="40"/>
      <c r="AT55" s="41"/>
      <c r="AU55" s="39"/>
      <c r="AV55" s="40"/>
      <c r="AW55" s="40"/>
      <c r="AX55" s="40"/>
      <c r="AY55" s="40"/>
      <c r="AZ55" s="41"/>
      <c r="BA55" s="39"/>
      <c r="BB55" s="40"/>
      <c r="BC55" s="40"/>
      <c r="BD55" s="40"/>
      <c r="BE55" s="40"/>
      <c r="BF55" s="41"/>
      <c r="BG55" s="39"/>
      <c r="BH55" s="40"/>
      <c r="BI55" s="40"/>
      <c r="BJ55" s="40"/>
      <c r="BK55" s="40"/>
      <c r="BL55" s="41"/>
      <c r="BM55" s="39"/>
      <c r="BN55" s="40"/>
      <c r="BO55" s="40"/>
      <c r="BP55" s="40"/>
      <c r="BQ55" s="40"/>
      <c r="BR55" s="41"/>
      <c r="BS55" s="39"/>
      <c r="BT55" s="40"/>
      <c r="BU55" s="40"/>
      <c r="BV55" s="40"/>
      <c r="BW55" s="40"/>
      <c r="BX55" s="41"/>
      <c r="BY55" s="39"/>
      <c r="BZ55" s="40"/>
      <c r="CA55" s="40"/>
      <c r="CB55" s="40"/>
      <c r="CC55" s="40"/>
      <c r="CD55" s="41"/>
      <c r="CE55" s="39"/>
      <c r="CF55" s="40"/>
      <c r="CG55" s="40"/>
      <c r="CH55" s="40"/>
      <c r="CI55" s="40"/>
      <c r="CJ55" s="41"/>
      <c r="CK55" s="39"/>
      <c r="CL55" s="40"/>
      <c r="CM55" s="40"/>
      <c r="CN55" s="40"/>
      <c r="CO55" s="40"/>
      <c r="CP55" s="41"/>
      <c r="CQ55" s="39"/>
      <c r="CR55" s="40"/>
      <c r="CS55" s="40"/>
      <c r="CT55" s="40"/>
      <c r="CU55" s="40"/>
      <c r="CV55" s="41"/>
      <c r="CW55" s="39"/>
      <c r="CX55" s="40"/>
      <c r="CY55" s="40"/>
      <c r="CZ55" s="40"/>
      <c r="DA55" s="40"/>
      <c r="DB55" s="41"/>
      <c r="DC55" s="39"/>
      <c r="DD55" s="40"/>
      <c r="DE55" s="40"/>
      <c r="DF55" s="40"/>
      <c r="DG55" s="40"/>
      <c r="DH55" s="41"/>
      <c r="DI55" s="39"/>
      <c r="DJ55" s="40"/>
      <c r="DK55" s="40"/>
      <c r="DL55" s="40"/>
      <c r="DM55" s="40"/>
      <c r="DN55" s="41"/>
      <c r="DO55" s="39"/>
      <c r="DP55" s="40"/>
      <c r="DQ55" s="40"/>
      <c r="DR55" s="40"/>
      <c r="DS55" s="40"/>
      <c r="DT55" s="41"/>
      <c r="DU55" s="39"/>
      <c r="DV55" s="40"/>
      <c r="DW55" s="40"/>
      <c r="DX55" s="40"/>
      <c r="DY55" s="40"/>
      <c r="DZ55" s="41"/>
      <c r="EA55" s="39"/>
      <c r="EB55" s="40"/>
      <c r="EC55" s="40"/>
      <c r="ED55" s="40"/>
      <c r="EE55" s="40"/>
      <c r="EF55" s="41"/>
      <c r="EG55" s="39"/>
      <c r="EH55" s="40"/>
      <c r="EI55" s="40"/>
      <c r="EJ55" s="40"/>
      <c r="EK55" s="40"/>
      <c r="EL55" s="41"/>
      <c r="EM55" s="39"/>
      <c r="EN55" s="40"/>
      <c r="EO55" s="40"/>
      <c r="EP55" s="40"/>
      <c r="EQ55" s="40"/>
      <c r="ER55" s="108"/>
      <c r="ES55" s="42"/>
      <c r="ET55" s="42"/>
      <c r="EU55"/>
    </row>
    <row r="56" spans="1:151" ht="19.5" customHeight="1">
      <c r="A56" s="1565"/>
      <c r="B56" s="1504"/>
      <c r="C56" s="1507"/>
      <c r="D56" s="43"/>
      <c r="E56" s="1498"/>
      <c r="F56" s="1499"/>
      <c r="G56" s="1499"/>
      <c r="H56" s="1499"/>
      <c r="I56" s="1499"/>
      <c r="J56" s="1500"/>
      <c r="K56" s="1498"/>
      <c r="L56" s="1499"/>
      <c r="M56" s="1499"/>
      <c r="N56" s="1499"/>
      <c r="O56" s="1499"/>
      <c r="P56" s="1500"/>
      <c r="Q56" s="1498"/>
      <c r="R56" s="1499"/>
      <c r="S56" s="1499"/>
      <c r="T56" s="1499"/>
      <c r="U56" s="1499"/>
      <c r="V56" s="1500"/>
      <c r="W56" s="1498"/>
      <c r="X56" s="1499"/>
      <c r="Y56" s="1499"/>
      <c r="Z56" s="1499"/>
      <c r="AA56" s="1499"/>
      <c r="AB56" s="1500"/>
      <c r="AC56" s="1498"/>
      <c r="AD56" s="1499"/>
      <c r="AE56" s="1499"/>
      <c r="AF56" s="1499"/>
      <c r="AG56" s="1499"/>
      <c r="AH56" s="1500"/>
      <c r="AI56" s="1498"/>
      <c r="AJ56" s="1499"/>
      <c r="AK56" s="1499"/>
      <c r="AL56" s="1499"/>
      <c r="AM56" s="1499"/>
      <c r="AN56" s="1500"/>
      <c r="AO56" s="1498"/>
      <c r="AP56" s="1499"/>
      <c r="AQ56" s="1499"/>
      <c r="AR56" s="1499"/>
      <c r="AS56" s="1499"/>
      <c r="AT56" s="1500"/>
      <c r="AU56" s="1498"/>
      <c r="AV56" s="1499"/>
      <c r="AW56" s="1499"/>
      <c r="AX56" s="1499"/>
      <c r="AY56" s="1499"/>
      <c r="AZ56" s="1500"/>
      <c r="BA56" s="1498"/>
      <c r="BB56" s="1499"/>
      <c r="BC56" s="1499"/>
      <c r="BD56" s="1499"/>
      <c r="BE56" s="1499"/>
      <c r="BF56" s="1500"/>
      <c r="BG56" s="1498"/>
      <c r="BH56" s="1499"/>
      <c r="BI56" s="1499"/>
      <c r="BJ56" s="1499"/>
      <c r="BK56" s="1499"/>
      <c r="BL56" s="1500"/>
      <c r="BM56" s="1498"/>
      <c r="BN56" s="1499"/>
      <c r="BO56" s="1499"/>
      <c r="BP56" s="1499"/>
      <c r="BQ56" s="1499"/>
      <c r="BR56" s="1500"/>
      <c r="BS56" s="1498"/>
      <c r="BT56" s="1499"/>
      <c r="BU56" s="1499"/>
      <c r="BV56" s="1499"/>
      <c r="BW56" s="1499"/>
      <c r="BX56" s="1500"/>
      <c r="BY56" s="1498"/>
      <c r="BZ56" s="1499"/>
      <c r="CA56" s="1499"/>
      <c r="CB56" s="1499"/>
      <c r="CC56" s="1499"/>
      <c r="CD56" s="1500"/>
      <c r="CE56" s="1498"/>
      <c r="CF56" s="1499"/>
      <c r="CG56" s="1499"/>
      <c r="CH56" s="1499"/>
      <c r="CI56" s="1499"/>
      <c r="CJ56" s="1500"/>
      <c r="CK56" s="1498"/>
      <c r="CL56" s="1499"/>
      <c r="CM56" s="1499"/>
      <c r="CN56" s="1499"/>
      <c r="CO56" s="1499"/>
      <c r="CP56" s="1500"/>
      <c r="CQ56" s="1498"/>
      <c r="CR56" s="1499"/>
      <c r="CS56" s="1499"/>
      <c r="CT56" s="1499"/>
      <c r="CU56" s="1499"/>
      <c r="CV56" s="1500"/>
      <c r="CW56" s="1498"/>
      <c r="CX56" s="1499"/>
      <c r="CY56" s="1499"/>
      <c r="CZ56" s="1499"/>
      <c r="DA56" s="1499"/>
      <c r="DB56" s="1500"/>
      <c r="DC56" s="1498"/>
      <c r="DD56" s="1499"/>
      <c r="DE56" s="1499"/>
      <c r="DF56" s="1499"/>
      <c r="DG56" s="1499"/>
      <c r="DH56" s="1500"/>
      <c r="DI56" s="1498"/>
      <c r="DJ56" s="1499"/>
      <c r="DK56" s="1499"/>
      <c r="DL56" s="1499"/>
      <c r="DM56" s="1499"/>
      <c r="DN56" s="1500"/>
      <c r="DO56" s="1498"/>
      <c r="DP56" s="1499"/>
      <c r="DQ56" s="1499"/>
      <c r="DR56" s="1499"/>
      <c r="DS56" s="1499"/>
      <c r="DT56" s="1500"/>
      <c r="DU56" s="1498"/>
      <c r="DV56" s="1499"/>
      <c r="DW56" s="1499"/>
      <c r="DX56" s="1499"/>
      <c r="DY56" s="1499"/>
      <c r="DZ56" s="1500"/>
      <c r="EA56" s="1498"/>
      <c r="EB56" s="1499"/>
      <c r="EC56" s="1499"/>
      <c r="ED56" s="1499"/>
      <c r="EE56" s="1499"/>
      <c r="EF56" s="1500"/>
      <c r="EG56" s="1498"/>
      <c r="EH56" s="1499"/>
      <c r="EI56" s="1499"/>
      <c r="EJ56" s="1499"/>
      <c r="EK56" s="1499"/>
      <c r="EL56" s="1500"/>
      <c r="EM56" s="1498"/>
      <c r="EN56" s="1499"/>
      <c r="EO56" s="1499"/>
      <c r="EP56" s="1499"/>
      <c r="EQ56" s="1499"/>
      <c r="ER56" s="1501"/>
      <c r="ES56" s="42"/>
      <c r="ET56" s="42"/>
      <c r="EU56"/>
    </row>
    <row r="57" spans="1:151" ht="19.5" customHeight="1">
      <c r="A57" s="1565"/>
      <c r="B57" s="1502"/>
      <c r="C57" s="1505"/>
      <c r="D57" s="127"/>
      <c r="E57" s="1494"/>
      <c r="F57" s="1495"/>
      <c r="G57" s="1495"/>
      <c r="H57" s="1495"/>
      <c r="I57" s="1495"/>
      <c r="J57" s="1496"/>
      <c r="K57" s="1494"/>
      <c r="L57" s="1495"/>
      <c r="M57" s="1495"/>
      <c r="N57" s="1495"/>
      <c r="O57" s="1495"/>
      <c r="P57" s="1496"/>
      <c r="Q57" s="1494"/>
      <c r="R57" s="1495"/>
      <c r="S57" s="1495"/>
      <c r="T57" s="1495"/>
      <c r="U57" s="1495"/>
      <c r="V57" s="1496"/>
      <c r="W57" s="1494"/>
      <c r="X57" s="1495"/>
      <c r="Y57" s="1495"/>
      <c r="Z57" s="1495"/>
      <c r="AA57" s="1495"/>
      <c r="AB57" s="1496"/>
      <c r="AC57" s="1494"/>
      <c r="AD57" s="1495"/>
      <c r="AE57" s="1495"/>
      <c r="AF57" s="1495"/>
      <c r="AG57" s="1495"/>
      <c r="AH57" s="1496"/>
      <c r="AI57" s="1494"/>
      <c r="AJ57" s="1495"/>
      <c r="AK57" s="1495"/>
      <c r="AL57" s="1495"/>
      <c r="AM57" s="1495"/>
      <c r="AN57" s="1496"/>
      <c r="AO57" s="1494"/>
      <c r="AP57" s="1495"/>
      <c r="AQ57" s="1495"/>
      <c r="AR57" s="1495"/>
      <c r="AS57" s="1495"/>
      <c r="AT57" s="1496"/>
      <c r="AU57" s="1494"/>
      <c r="AV57" s="1495"/>
      <c r="AW57" s="1495"/>
      <c r="AX57" s="1495"/>
      <c r="AY57" s="1495"/>
      <c r="AZ57" s="1496"/>
      <c r="BA57" s="1494"/>
      <c r="BB57" s="1495"/>
      <c r="BC57" s="1495"/>
      <c r="BD57" s="1495"/>
      <c r="BE57" s="1495"/>
      <c r="BF57" s="1496"/>
      <c r="BG57" s="1494"/>
      <c r="BH57" s="1495"/>
      <c r="BI57" s="1495"/>
      <c r="BJ57" s="1495"/>
      <c r="BK57" s="1495"/>
      <c r="BL57" s="1496"/>
      <c r="BM57" s="1494"/>
      <c r="BN57" s="1495"/>
      <c r="BO57" s="1495"/>
      <c r="BP57" s="1495"/>
      <c r="BQ57" s="1495"/>
      <c r="BR57" s="1496"/>
      <c r="BS57" s="1494"/>
      <c r="BT57" s="1495"/>
      <c r="BU57" s="1495"/>
      <c r="BV57" s="1495"/>
      <c r="BW57" s="1495"/>
      <c r="BX57" s="1496"/>
      <c r="BY57" s="1494"/>
      <c r="BZ57" s="1495"/>
      <c r="CA57" s="1495"/>
      <c r="CB57" s="1495"/>
      <c r="CC57" s="1495"/>
      <c r="CD57" s="1496"/>
      <c r="CE57" s="1494"/>
      <c r="CF57" s="1495"/>
      <c r="CG57" s="1495"/>
      <c r="CH57" s="1495"/>
      <c r="CI57" s="1495"/>
      <c r="CJ57" s="1496"/>
      <c r="CK57" s="1494"/>
      <c r="CL57" s="1495"/>
      <c r="CM57" s="1495"/>
      <c r="CN57" s="1495"/>
      <c r="CO57" s="1495"/>
      <c r="CP57" s="1496"/>
      <c r="CQ57" s="1494"/>
      <c r="CR57" s="1495"/>
      <c r="CS57" s="1495"/>
      <c r="CT57" s="1495"/>
      <c r="CU57" s="1495"/>
      <c r="CV57" s="1496"/>
      <c r="CW57" s="1494"/>
      <c r="CX57" s="1495"/>
      <c r="CY57" s="1495"/>
      <c r="CZ57" s="1495"/>
      <c r="DA57" s="1495"/>
      <c r="DB57" s="1496"/>
      <c r="DC57" s="1494"/>
      <c r="DD57" s="1495"/>
      <c r="DE57" s="1495"/>
      <c r="DF57" s="1495"/>
      <c r="DG57" s="1495"/>
      <c r="DH57" s="1496"/>
      <c r="DI57" s="1494"/>
      <c r="DJ57" s="1495"/>
      <c r="DK57" s="1495"/>
      <c r="DL57" s="1495"/>
      <c r="DM57" s="1495"/>
      <c r="DN57" s="1496"/>
      <c r="DO57" s="1494"/>
      <c r="DP57" s="1495"/>
      <c r="DQ57" s="1495"/>
      <c r="DR57" s="1495"/>
      <c r="DS57" s="1495"/>
      <c r="DT57" s="1496"/>
      <c r="DU57" s="1494"/>
      <c r="DV57" s="1495"/>
      <c r="DW57" s="1495"/>
      <c r="DX57" s="1495"/>
      <c r="DY57" s="1495"/>
      <c r="DZ57" s="1496"/>
      <c r="EA57" s="1494"/>
      <c r="EB57" s="1495"/>
      <c r="EC57" s="1495"/>
      <c r="ED57" s="1495"/>
      <c r="EE57" s="1495"/>
      <c r="EF57" s="1496"/>
      <c r="EG57" s="1494"/>
      <c r="EH57" s="1495"/>
      <c r="EI57" s="1495"/>
      <c r="EJ57" s="1495"/>
      <c r="EK57" s="1495"/>
      <c r="EL57" s="1496"/>
      <c r="EM57" s="1494"/>
      <c r="EN57" s="1495"/>
      <c r="EO57" s="1495"/>
      <c r="EP57" s="1495"/>
      <c r="EQ57" s="1495"/>
      <c r="ER57" s="1497"/>
      <c r="ES57" s="42"/>
      <c r="ET57" s="34"/>
      <c r="EU57"/>
    </row>
    <row r="58" spans="1:151" ht="12.75" customHeight="1">
      <c r="A58" s="1565"/>
      <c r="B58" s="1503"/>
      <c r="C58" s="1506"/>
      <c r="D58" s="35"/>
      <c r="E58" s="39"/>
      <c r="F58" s="40"/>
      <c r="G58" s="40"/>
      <c r="H58" s="40"/>
      <c r="I58" s="40"/>
      <c r="J58" s="41"/>
      <c r="K58" s="39"/>
      <c r="L58" s="40"/>
      <c r="M58" s="40"/>
      <c r="N58" s="40"/>
      <c r="O58" s="40"/>
      <c r="P58" s="41"/>
      <c r="Q58" s="39"/>
      <c r="R58" s="40"/>
      <c r="S58" s="40"/>
      <c r="T58" s="40"/>
      <c r="U58" s="40"/>
      <c r="V58" s="41"/>
      <c r="W58" s="39"/>
      <c r="X58" s="40"/>
      <c r="Y58" s="40"/>
      <c r="Z58" s="40"/>
      <c r="AA58" s="40"/>
      <c r="AB58" s="41"/>
      <c r="AC58" s="39"/>
      <c r="AD58" s="40"/>
      <c r="AE58" s="40"/>
      <c r="AF58" s="40"/>
      <c r="AG58" s="40"/>
      <c r="AH58" s="41"/>
      <c r="AI58" s="39"/>
      <c r="AJ58" s="40"/>
      <c r="AK58" s="40"/>
      <c r="AL58" s="40"/>
      <c r="AM58" s="40"/>
      <c r="AN58" s="41"/>
      <c r="AO58" s="39"/>
      <c r="AP58" s="40"/>
      <c r="AQ58" s="40"/>
      <c r="AR58" s="40"/>
      <c r="AS58" s="40"/>
      <c r="AT58" s="41"/>
      <c r="AU58" s="39"/>
      <c r="AV58" s="40"/>
      <c r="AW58" s="40"/>
      <c r="AX58" s="40"/>
      <c r="AY58" s="40"/>
      <c r="AZ58" s="41"/>
      <c r="BA58" s="39"/>
      <c r="BB58" s="40"/>
      <c r="BC58" s="40"/>
      <c r="BD58" s="40"/>
      <c r="BE58" s="40"/>
      <c r="BF58" s="41"/>
      <c r="BG58" s="39"/>
      <c r="BH58" s="40"/>
      <c r="BI58" s="40"/>
      <c r="BJ58" s="40"/>
      <c r="BK58" s="40"/>
      <c r="BL58" s="41"/>
      <c r="BM58" s="39"/>
      <c r="BN58" s="40"/>
      <c r="BO58" s="40"/>
      <c r="BP58" s="40"/>
      <c r="BQ58" s="40"/>
      <c r="BR58" s="41"/>
      <c r="BS58" s="39"/>
      <c r="BT58" s="40"/>
      <c r="BU58" s="40"/>
      <c r="BV58" s="40"/>
      <c r="BW58" s="40"/>
      <c r="BX58" s="41"/>
      <c r="BY58" s="39"/>
      <c r="BZ58" s="40"/>
      <c r="CA58" s="40"/>
      <c r="CB58" s="40"/>
      <c r="CC58" s="40"/>
      <c r="CD58" s="41"/>
      <c r="CE58" s="39"/>
      <c r="CF58" s="40"/>
      <c r="CG58" s="40"/>
      <c r="CH58" s="40"/>
      <c r="CI58" s="40"/>
      <c r="CJ58" s="41"/>
      <c r="CK58" s="39"/>
      <c r="CL58" s="40"/>
      <c r="CM58" s="40"/>
      <c r="CN58" s="40"/>
      <c r="CO58" s="40"/>
      <c r="CP58" s="41"/>
      <c r="CQ58" s="39"/>
      <c r="CR58" s="40"/>
      <c r="CS58" s="40"/>
      <c r="CT58" s="40"/>
      <c r="CU58" s="40"/>
      <c r="CV58" s="41"/>
      <c r="CW58" s="39"/>
      <c r="CX58" s="40"/>
      <c r="CY58" s="40"/>
      <c r="CZ58" s="40"/>
      <c r="DA58" s="40"/>
      <c r="DB58" s="41"/>
      <c r="DC58" s="39"/>
      <c r="DD58" s="40"/>
      <c r="DE58" s="40"/>
      <c r="DF58" s="40"/>
      <c r="DG58" s="40"/>
      <c r="DH58" s="41"/>
      <c r="DI58" s="39"/>
      <c r="DJ58" s="40"/>
      <c r="DK58" s="40"/>
      <c r="DL58" s="40"/>
      <c r="DM58" s="40"/>
      <c r="DN58" s="41"/>
      <c r="DO58" s="39"/>
      <c r="DP58" s="40"/>
      <c r="DQ58" s="40"/>
      <c r="DR58" s="40"/>
      <c r="DS58" s="40"/>
      <c r="DT58" s="41"/>
      <c r="DU58" s="39"/>
      <c r="DV58" s="40"/>
      <c r="DW58" s="40"/>
      <c r="DX58" s="40"/>
      <c r="DY58" s="40"/>
      <c r="DZ58" s="41"/>
      <c r="EA58" s="39"/>
      <c r="EB58" s="40"/>
      <c r="EC58" s="40"/>
      <c r="ED58" s="40"/>
      <c r="EE58" s="40"/>
      <c r="EF58" s="41"/>
      <c r="EG58" s="39"/>
      <c r="EH58" s="40"/>
      <c r="EI58" s="40"/>
      <c r="EJ58" s="40"/>
      <c r="EK58" s="40"/>
      <c r="EL58" s="41"/>
      <c r="EM58" s="39"/>
      <c r="EN58" s="40"/>
      <c r="EO58" s="40"/>
      <c r="EP58" s="40"/>
      <c r="EQ58" s="40"/>
      <c r="ER58" s="108"/>
      <c r="ES58" s="42"/>
      <c r="ET58" s="42"/>
      <c r="EU58"/>
    </row>
    <row r="59" spans="1:151" ht="19.5" customHeight="1">
      <c r="A59" s="1565"/>
      <c r="B59" s="1504"/>
      <c r="C59" s="1507"/>
      <c r="D59" s="43"/>
      <c r="E59" s="1498"/>
      <c r="F59" s="1499"/>
      <c r="G59" s="1499"/>
      <c r="H59" s="1499"/>
      <c r="I59" s="1499"/>
      <c r="J59" s="1500"/>
      <c r="K59" s="1498"/>
      <c r="L59" s="1499"/>
      <c r="M59" s="1499"/>
      <c r="N59" s="1499"/>
      <c r="O59" s="1499"/>
      <c r="P59" s="1500"/>
      <c r="Q59" s="1498"/>
      <c r="R59" s="1499"/>
      <c r="S59" s="1499"/>
      <c r="T59" s="1499"/>
      <c r="U59" s="1499"/>
      <c r="V59" s="1500"/>
      <c r="W59" s="1498"/>
      <c r="X59" s="1499"/>
      <c r="Y59" s="1499"/>
      <c r="Z59" s="1499"/>
      <c r="AA59" s="1499"/>
      <c r="AB59" s="1500"/>
      <c r="AC59" s="1498"/>
      <c r="AD59" s="1499"/>
      <c r="AE59" s="1499"/>
      <c r="AF59" s="1499"/>
      <c r="AG59" s="1499"/>
      <c r="AH59" s="1500"/>
      <c r="AI59" s="1498"/>
      <c r="AJ59" s="1499"/>
      <c r="AK59" s="1499"/>
      <c r="AL59" s="1499"/>
      <c r="AM59" s="1499"/>
      <c r="AN59" s="1500"/>
      <c r="AO59" s="1498"/>
      <c r="AP59" s="1499"/>
      <c r="AQ59" s="1499"/>
      <c r="AR59" s="1499"/>
      <c r="AS59" s="1499"/>
      <c r="AT59" s="1500"/>
      <c r="AU59" s="1498"/>
      <c r="AV59" s="1499"/>
      <c r="AW59" s="1499"/>
      <c r="AX59" s="1499"/>
      <c r="AY59" s="1499"/>
      <c r="AZ59" s="1500"/>
      <c r="BA59" s="1498"/>
      <c r="BB59" s="1499"/>
      <c r="BC59" s="1499"/>
      <c r="BD59" s="1499"/>
      <c r="BE59" s="1499"/>
      <c r="BF59" s="1500"/>
      <c r="BG59" s="1498"/>
      <c r="BH59" s="1499"/>
      <c r="BI59" s="1499"/>
      <c r="BJ59" s="1499"/>
      <c r="BK59" s="1499"/>
      <c r="BL59" s="1500"/>
      <c r="BM59" s="1498"/>
      <c r="BN59" s="1499"/>
      <c r="BO59" s="1499"/>
      <c r="BP59" s="1499"/>
      <c r="BQ59" s="1499"/>
      <c r="BR59" s="1500"/>
      <c r="BS59" s="1498"/>
      <c r="BT59" s="1499"/>
      <c r="BU59" s="1499"/>
      <c r="BV59" s="1499"/>
      <c r="BW59" s="1499"/>
      <c r="BX59" s="1500"/>
      <c r="BY59" s="1498"/>
      <c r="BZ59" s="1499"/>
      <c r="CA59" s="1499"/>
      <c r="CB59" s="1499"/>
      <c r="CC59" s="1499"/>
      <c r="CD59" s="1500"/>
      <c r="CE59" s="1498"/>
      <c r="CF59" s="1499"/>
      <c r="CG59" s="1499"/>
      <c r="CH59" s="1499"/>
      <c r="CI59" s="1499"/>
      <c r="CJ59" s="1500"/>
      <c r="CK59" s="1498"/>
      <c r="CL59" s="1499"/>
      <c r="CM59" s="1499"/>
      <c r="CN59" s="1499"/>
      <c r="CO59" s="1499"/>
      <c r="CP59" s="1500"/>
      <c r="CQ59" s="1498"/>
      <c r="CR59" s="1499"/>
      <c r="CS59" s="1499"/>
      <c r="CT59" s="1499"/>
      <c r="CU59" s="1499"/>
      <c r="CV59" s="1500"/>
      <c r="CW59" s="1498"/>
      <c r="CX59" s="1499"/>
      <c r="CY59" s="1499"/>
      <c r="CZ59" s="1499"/>
      <c r="DA59" s="1499"/>
      <c r="DB59" s="1500"/>
      <c r="DC59" s="1498"/>
      <c r="DD59" s="1499"/>
      <c r="DE59" s="1499"/>
      <c r="DF59" s="1499"/>
      <c r="DG59" s="1499"/>
      <c r="DH59" s="1500"/>
      <c r="DI59" s="1498"/>
      <c r="DJ59" s="1499"/>
      <c r="DK59" s="1499"/>
      <c r="DL59" s="1499"/>
      <c r="DM59" s="1499"/>
      <c r="DN59" s="1500"/>
      <c r="DO59" s="1498"/>
      <c r="DP59" s="1499"/>
      <c r="DQ59" s="1499"/>
      <c r="DR59" s="1499"/>
      <c r="DS59" s="1499"/>
      <c r="DT59" s="1500"/>
      <c r="DU59" s="1498"/>
      <c r="DV59" s="1499"/>
      <c r="DW59" s="1499"/>
      <c r="DX59" s="1499"/>
      <c r="DY59" s="1499"/>
      <c r="DZ59" s="1500"/>
      <c r="EA59" s="1498"/>
      <c r="EB59" s="1499"/>
      <c r="EC59" s="1499"/>
      <c r="ED59" s="1499"/>
      <c r="EE59" s="1499"/>
      <c r="EF59" s="1500"/>
      <c r="EG59" s="1498"/>
      <c r="EH59" s="1499"/>
      <c r="EI59" s="1499"/>
      <c r="EJ59" s="1499"/>
      <c r="EK59" s="1499"/>
      <c r="EL59" s="1500"/>
      <c r="EM59" s="1498"/>
      <c r="EN59" s="1499"/>
      <c r="EO59" s="1499"/>
      <c r="EP59" s="1499"/>
      <c r="EQ59" s="1499"/>
      <c r="ER59" s="1501"/>
      <c r="ES59" s="42"/>
      <c r="ET59" s="42"/>
      <c r="EU59"/>
    </row>
    <row r="60" spans="1:151" ht="19.5" customHeight="1">
      <c r="A60" s="1565"/>
      <c r="B60" s="1502"/>
      <c r="C60" s="1505"/>
      <c r="D60" s="127"/>
      <c r="E60" s="1494"/>
      <c r="F60" s="1495"/>
      <c r="G60" s="1495"/>
      <c r="H60" s="1495"/>
      <c r="I60" s="1495"/>
      <c r="J60" s="1496"/>
      <c r="K60" s="1494"/>
      <c r="L60" s="1495"/>
      <c r="M60" s="1495"/>
      <c r="N60" s="1495"/>
      <c r="O60" s="1495"/>
      <c r="P60" s="1496"/>
      <c r="Q60" s="1494"/>
      <c r="R60" s="1495"/>
      <c r="S60" s="1495"/>
      <c r="T60" s="1495"/>
      <c r="U60" s="1495"/>
      <c r="V60" s="1496"/>
      <c r="W60" s="1494"/>
      <c r="X60" s="1495"/>
      <c r="Y60" s="1495"/>
      <c r="Z60" s="1495"/>
      <c r="AA60" s="1495"/>
      <c r="AB60" s="1496"/>
      <c r="AC60" s="1494"/>
      <c r="AD60" s="1495"/>
      <c r="AE60" s="1495"/>
      <c r="AF60" s="1495"/>
      <c r="AG60" s="1495"/>
      <c r="AH60" s="1496"/>
      <c r="AI60" s="1494"/>
      <c r="AJ60" s="1495"/>
      <c r="AK60" s="1495"/>
      <c r="AL60" s="1495"/>
      <c r="AM60" s="1495"/>
      <c r="AN60" s="1496"/>
      <c r="AO60" s="1494"/>
      <c r="AP60" s="1495"/>
      <c r="AQ60" s="1495"/>
      <c r="AR60" s="1495"/>
      <c r="AS60" s="1495"/>
      <c r="AT60" s="1496"/>
      <c r="AU60" s="1494"/>
      <c r="AV60" s="1495"/>
      <c r="AW60" s="1495"/>
      <c r="AX60" s="1495"/>
      <c r="AY60" s="1495"/>
      <c r="AZ60" s="1496"/>
      <c r="BA60" s="1494"/>
      <c r="BB60" s="1495"/>
      <c r="BC60" s="1495"/>
      <c r="BD60" s="1495"/>
      <c r="BE60" s="1495"/>
      <c r="BF60" s="1496"/>
      <c r="BG60" s="1494"/>
      <c r="BH60" s="1495"/>
      <c r="BI60" s="1495"/>
      <c r="BJ60" s="1495"/>
      <c r="BK60" s="1495"/>
      <c r="BL60" s="1496"/>
      <c r="BM60" s="1494"/>
      <c r="BN60" s="1495"/>
      <c r="BO60" s="1495"/>
      <c r="BP60" s="1495"/>
      <c r="BQ60" s="1495"/>
      <c r="BR60" s="1496"/>
      <c r="BS60" s="1494"/>
      <c r="BT60" s="1495"/>
      <c r="BU60" s="1495"/>
      <c r="BV60" s="1495"/>
      <c r="BW60" s="1495"/>
      <c r="BX60" s="1496"/>
      <c r="BY60" s="1494"/>
      <c r="BZ60" s="1495"/>
      <c r="CA60" s="1495"/>
      <c r="CB60" s="1495"/>
      <c r="CC60" s="1495"/>
      <c r="CD60" s="1496"/>
      <c r="CE60" s="1494"/>
      <c r="CF60" s="1495"/>
      <c r="CG60" s="1495"/>
      <c r="CH60" s="1495"/>
      <c r="CI60" s="1495"/>
      <c r="CJ60" s="1496"/>
      <c r="CK60" s="1494"/>
      <c r="CL60" s="1495"/>
      <c r="CM60" s="1495"/>
      <c r="CN60" s="1495"/>
      <c r="CO60" s="1495"/>
      <c r="CP60" s="1496"/>
      <c r="CQ60" s="1494"/>
      <c r="CR60" s="1495"/>
      <c r="CS60" s="1495"/>
      <c r="CT60" s="1495"/>
      <c r="CU60" s="1495"/>
      <c r="CV60" s="1496"/>
      <c r="CW60" s="1494"/>
      <c r="CX60" s="1495"/>
      <c r="CY60" s="1495"/>
      <c r="CZ60" s="1495"/>
      <c r="DA60" s="1495"/>
      <c r="DB60" s="1496"/>
      <c r="DC60" s="1494"/>
      <c r="DD60" s="1495"/>
      <c r="DE60" s="1495"/>
      <c r="DF60" s="1495"/>
      <c r="DG60" s="1495"/>
      <c r="DH60" s="1496"/>
      <c r="DI60" s="1494"/>
      <c r="DJ60" s="1495"/>
      <c r="DK60" s="1495"/>
      <c r="DL60" s="1495"/>
      <c r="DM60" s="1495"/>
      <c r="DN60" s="1496"/>
      <c r="DO60" s="1494"/>
      <c r="DP60" s="1495"/>
      <c r="DQ60" s="1495"/>
      <c r="DR60" s="1495"/>
      <c r="DS60" s="1495"/>
      <c r="DT60" s="1496"/>
      <c r="DU60" s="1494"/>
      <c r="DV60" s="1495"/>
      <c r="DW60" s="1495"/>
      <c r="DX60" s="1495"/>
      <c r="DY60" s="1495"/>
      <c r="DZ60" s="1496"/>
      <c r="EA60" s="1494"/>
      <c r="EB60" s="1495"/>
      <c r="EC60" s="1495"/>
      <c r="ED60" s="1495"/>
      <c r="EE60" s="1495"/>
      <c r="EF60" s="1496"/>
      <c r="EG60" s="1494"/>
      <c r="EH60" s="1495"/>
      <c r="EI60" s="1495"/>
      <c r="EJ60" s="1495"/>
      <c r="EK60" s="1495"/>
      <c r="EL60" s="1496"/>
      <c r="EM60" s="1494"/>
      <c r="EN60" s="1495"/>
      <c r="EO60" s="1495"/>
      <c r="EP60" s="1495"/>
      <c r="EQ60" s="1495"/>
      <c r="ER60" s="1497"/>
      <c r="ES60" s="42"/>
      <c r="ET60" s="34"/>
      <c r="EU60"/>
    </row>
    <row r="61" spans="1:151" ht="12.75" customHeight="1">
      <c r="A61" s="1565"/>
      <c r="B61" s="1503"/>
      <c r="C61" s="1506"/>
      <c r="D61" s="35"/>
      <c r="E61" s="39"/>
      <c r="F61" s="40"/>
      <c r="G61" s="40"/>
      <c r="H61" s="40"/>
      <c r="I61" s="40"/>
      <c r="J61" s="41"/>
      <c r="K61" s="39"/>
      <c r="L61" s="40"/>
      <c r="M61" s="40"/>
      <c r="N61" s="40"/>
      <c r="O61" s="40"/>
      <c r="P61" s="41"/>
      <c r="Q61" s="39"/>
      <c r="R61" s="40"/>
      <c r="S61" s="40"/>
      <c r="T61" s="40"/>
      <c r="U61" s="40"/>
      <c r="V61" s="41"/>
      <c r="W61" s="39"/>
      <c r="X61" s="40"/>
      <c r="Y61" s="40"/>
      <c r="Z61" s="40"/>
      <c r="AA61" s="40"/>
      <c r="AB61" s="41"/>
      <c r="AC61" s="39"/>
      <c r="AD61" s="40"/>
      <c r="AE61" s="40"/>
      <c r="AF61" s="40"/>
      <c r="AG61" s="40"/>
      <c r="AH61" s="41"/>
      <c r="AI61" s="39"/>
      <c r="AJ61" s="40"/>
      <c r="AK61" s="40"/>
      <c r="AL61" s="40"/>
      <c r="AM61" s="40"/>
      <c r="AN61" s="41"/>
      <c r="AO61" s="39"/>
      <c r="AP61" s="40"/>
      <c r="AQ61" s="40"/>
      <c r="AR61" s="40"/>
      <c r="AS61" s="40"/>
      <c r="AT61" s="41"/>
      <c r="AU61" s="39"/>
      <c r="AV61" s="40"/>
      <c r="AW61" s="40"/>
      <c r="AX61" s="40"/>
      <c r="AY61" s="40"/>
      <c r="AZ61" s="41"/>
      <c r="BA61" s="39"/>
      <c r="BB61" s="40"/>
      <c r="BC61" s="40"/>
      <c r="BD61" s="40"/>
      <c r="BE61" s="40"/>
      <c r="BF61" s="41"/>
      <c r="BG61" s="39"/>
      <c r="BH61" s="40"/>
      <c r="BI61" s="40"/>
      <c r="BJ61" s="40"/>
      <c r="BK61" s="40"/>
      <c r="BL61" s="41"/>
      <c r="BM61" s="39"/>
      <c r="BN61" s="40"/>
      <c r="BO61" s="40"/>
      <c r="BP61" s="40"/>
      <c r="BQ61" s="40"/>
      <c r="BR61" s="41"/>
      <c r="BS61" s="39"/>
      <c r="BT61" s="40"/>
      <c r="BU61" s="40"/>
      <c r="BV61" s="40"/>
      <c r="BW61" s="40"/>
      <c r="BX61" s="41"/>
      <c r="BY61" s="39"/>
      <c r="BZ61" s="40"/>
      <c r="CA61" s="40"/>
      <c r="CB61" s="40"/>
      <c r="CC61" s="40"/>
      <c r="CD61" s="41"/>
      <c r="CE61" s="39"/>
      <c r="CF61" s="40"/>
      <c r="CG61" s="40"/>
      <c r="CH61" s="40"/>
      <c r="CI61" s="40"/>
      <c r="CJ61" s="41"/>
      <c r="CK61" s="39"/>
      <c r="CL61" s="40"/>
      <c r="CM61" s="40"/>
      <c r="CN61" s="40"/>
      <c r="CO61" s="40"/>
      <c r="CP61" s="41"/>
      <c r="CQ61" s="39"/>
      <c r="CR61" s="40"/>
      <c r="CS61" s="40"/>
      <c r="CT61" s="40"/>
      <c r="CU61" s="40"/>
      <c r="CV61" s="41"/>
      <c r="CW61" s="39"/>
      <c r="CX61" s="40"/>
      <c r="CY61" s="40"/>
      <c r="CZ61" s="40"/>
      <c r="DA61" s="40"/>
      <c r="DB61" s="41"/>
      <c r="DC61" s="39"/>
      <c r="DD61" s="40"/>
      <c r="DE61" s="40"/>
      <c r="DF61" s="40"/>
      <c r="DG61" s="40"/>
      <c r="DH61" s="41"/>
      <c r="DI61" s="39"/>
      <c r="DJ61" s="40"/>
      <c r="DK61" s="40"/>
      <c r="DL61" s="40"/>
      <c r="DM61" s="40"/>
      <c r="DN61" s="41"/>
      <c r="DO61" s="39"/>
      <c r="DP61" s="40"/>
      <c r="DQ61" s="40"/>
      <c r="DR61" s="40"/>
      <c r="DS61" s="40"/>
      <c r="DT61" s="41"/>
      <c r="DU61" s="39"/>
      <c r="DV61" s="40"/>
      <c r="DW61" s="40"/>
      <c r="DX61" s="40"/>
      <c r="DY61" s="40"/>
      <c r="DZ61" s="41"/>
      <c r="EA61" s="39"/>
      <c r="EB61" s="40"/>
      <c r="EC61" s="40"/>
      <c r="ED61" s="40"/>
      <c r="EE61" s="40"/>
      <c r="EF61" s="41"/>
      <c r="EG61" s="39"/>
      <c r="EH61" s="40"/>
      <c r="EI61" s="40"/>
      <c r="EJ61" s="40"/>
      <c r="EK61" s="40"/>
      <c r="EL61" s="41"/>
      <c r="EM61" s="39"/>
      <c r="EN61" s="40"/>
      <c r="EO61" s="40"/>
      <c r="EP61" s="40"/>
      <c r="EQ61" s="40"/>
      <c r="ER61" s="108"/>
      <c r="ES61" s="42"/>
      <c r="ET61" s="42"/>
      <c r="EU61"/>
    </row>
    <row r="62" spans="1:151" ht="19.5" customHeight="1">
      <c r="A62" s="1565"/>
      <c r="B62" s="1504"/>
      <c r="C62" s="1507"/>
      <c r="D62" s="43"/>
      <c r="E62" s="1498"/>
      <c r="F62" s="1499"/>
      <c r="G62" s="1499"/>
      <c r="H62" s="1499"/>
      <c r="I62" s="1499"/>
      <c r="J62" s="1500"/>
      <c r="K62" s="1498"/>
      <c r="L62" s="1499"/>
      <c r="M62" s="1499"/>
      <c r="N62" s="1499"/>
      <c r="O62" s="1499"/>
      <c r="P62" s="1500"/>
      <c r="Q62" s="1498"/>
      <c r="R62" s="1499"/>
      <c r="S62" s="1499"/>
      <c r="T62" s="1499"/>
      <c r="U62" s="1499"/>
      <c r="V62" s="1500"/>
      <c r="W62" s="1498"/>
      <c r="X62" s="1499"/>
      <c r="Y62" s="1499"/>
      <c r="Z62" s="1499"/>
      <c r="AA62" s="1499"/>
      <c r="AB62" s="1500"/>
      <c r="AC62" s="1498"/>
      <c r="AD62" s="1499"/>
      <c r="AE62" s="1499"/>
      <c r="AF62" s="1499"/>
      <c r="AG62" s="1499"/>
      <c r="AH62" s="1500"/>
      <c r="AI62" s="1498"/>
      <c r="AJ62" s="1499"/>
      <c r="AK62" s="1499"/>
      <c r="AL62" s="1499"/>
      <c r="AM62" s="1499"/>
      <c r="AN62" s="1500"/>
      <c r="AO62" s="1498"/>
      <c r="AP62" s="1499"/>
      <c r="AQ62" s="1499"/>
      <c r="AR62" s="1499"/>
      <c r="AS62" s="1499"/>
      <c r="AT62" s="1500"/>
      <c r="AU62" s="1498"/>
      <c r="AV62" s="1499"/>
      <c r="AW62" s="1499"/>
      <c r="AX62" s="1499"/>
      <c r="AY62" s="1499"/>
      <c r="AZ62" s="1500"/>
      <c r="BA62" s="1498"/>
      <c r="BB62" s="1499"/>
      <c r="BC62" s="1499"/>
      <c r="BD62" s="1499"/>
      <c r="BE62" s="1499"/>
      <c r="BF62" s="1500"/>
      <c r="BG62" s="1498"/>
      <c r="BH62" s="1499"/>
      <c r="BI62" s="1499"/>
      <c r="BJ62" s="1499"/>
      <c r="BK62" s="1499"/>
      <c r="BL62" s="1500"/>
      <c r="BM62" s="1498"/>
      <c r="BN62" s="1499"/>
      <c r="BO62" s="1499"/>
      <c r="BP62" s="1499"/>
      <c r="BQ62" s="1499"/>
      <c r="BR62" s="1500"/>
      <c r="BS62" s="1498"/>
      <c r="BT62" s="1499"/>
      <c r="BU62" s="1499"/>
      <c r="BV62" s="1499"/>
      <c r="BW62" s="1499"/>
      <c r="BX62" s="1500"/>
      <c r="BY62" s="1498"/>
      <c r="BZ62" s="1499"/>
      <c r="CA62" s="1499"/>
      <c r="CB62" s="1499"/>
      <c r="CC62" s="1499"/>
      <c r="CD62" s="1500"/>
      <c r="CE62" s="1498"/>
      <c r="CF62" s="1499"/>
      <c r="CG62" s="1499"/>
      <c r="CH62" s="1499"/>
      <c r="CI62" s="1499"/>
      <c r="CJ62" s="1500"/>
      <c r="CK62" s="1498"/>
      <c r="CL62" s="1499"/>
      <c r="CM62" s="1499"/>
      <c r="CN62" s="1499"/>
      <c r="CO62" s="1499"/>
      <c r="CP62" s="1500"/>
      <c r="CQ62" s="1498"/>
      <c r="CR62" s="1499"/>
      <c r="CS62" s="1499"/>
      <c r="CT62" s="1499"/>
      <c r="CU62" s="1499"/>
      <c r="CV62" s="1500"/>
      <c r="CW62" s="1498"/>
      <c r="CX62" s="1499"/>
      <c r="CY62" s="1499"/>
      <c r="CZ62" s="1499"/>
      <c r="DA62" s="1499"/>
      <c r="DB62" s="1500"/>
      <c r="DC62" s="1498"/>
      <c r="DD62" s="1499"/>
      <c r="DE62" s="1499"/>
      <c r="DF62" s="1499"/>
      <c r="DG62" s="1499"/>
      <c r="DH62" s="1500"/>
      <c r="DI62" s="1498"/>
      <c r="DJ62" s="1499"/>
      <c r="DK62" s="1499"/>
      <c r="DL62" s="1499"/>
      <c r="DM62" s="1499"/>
      <c r="DN62" s="1500"/>
      <c r="DO62" s="1498"/>
      <c r="DP62" s="1499"/>
      <c r="DQ62" s="1499"/>
      <c r="DR62" s="1499"/>
      <c r="DS62" s="1499"/>
      <c r="DT62" s="1500"/>
      <c r="DU62" s="1498"/>
      <c r="DV62" s="1499"/>
      <c r="DW62" s="1499"/>
      <c r="DX62" s="1499"/>
      <c r="DY62" s="1499"/>
      <c r="DZ62" s="1500"/>
      <c r="EA62" s="1498"/>
      <c r="EB62" s="1499"/>
      <c r="EC62" s="1499"/>
      <c r="ED62" s="1499"/>
      <c r="EE62" s="1499"/>
      <c r="EF62" s="1500"/>
      <c r="EG62" s="1498"/>
      <c r="EH62" s="1499"/>
      <c r="EI62" s="1499"/>
      <c r="EJ62" s="1499"/>
      <c r="EK62" s="1499"/>
      <c r="EL62" s="1500"/>
      <c r="EM62" s="1498"/>
      <c r="EN62" s="1499"/>
      <c r="EO62" s="1499"/>
      <c r="EP62" s="1499"/>
      <c r="EQ62" s="1499"/>
      <c r="ER62" s="1501"/>
      <c r="ES62" s="42"/>
      <c r="ET62" s="42"/>
      <c r="EU62"/>
    </row>
    <row r="63" spans="1:151" ht="19.5" customHeight="1">
      <c r="A63" s="1565"/>
      <c r="B63" s="1502"/>
      <c r="C63" s="1505"/>
      <c r="D63" s="127"/>
      <c r="E63" s="1494"/>
      <c r="F63" s="1495"/>
      <c r="G63" s="1495"/>
      <c r="H63" s="1495"/>
      <c r="I63" s="1495"/>
      <c r="J63" s="1496"/>
      <c r="K63" s="1494"/>
      <c r="L63" s="1495"/>
      <c r="M63" s="1495"/>
      <c r="N63" s="1495"/>
      <c r="O63" s="1495"/>
      <c r="P63" s="1496"/>
      <c r="Q63" s="1494"/>
      <c r="R63" s="1495"/>
      <c r="S63" s="1495"/>
      <c r="T63" s="1495"/>
      <c r="U63" s="1495"/>
      <c r="V63" s="1496"/>
      <c r="W63" s="1494"/>
      <c r="X63" s="1495"/>
      <c r="Y63" s="1495"/>
      <c r="Z63" s="1495"/>
      <c r="AA63" s="1495"/>
      <c r="AB63" s="1496"/>
      <c r="AC63" s="1494"/>
      <c r="AD63" s="1495"/>
      <c r="AE63" s="1495"/>
      <c r="AF63" s="1495"/>
      <c r="AG63" s="1495"/>
      <c r="AH63" s="1496"/>
      <c r="AI63" s="1494"/>
      <c r="AJ63" s="1495"/>
      <c r="AK63" s="1495"/>
      <c r="AL63" s="1495"/>
      <c r="AM63" s="1495"/>
      <c r="AN63" s="1496"/>
      <c r="AO63" s="1494"/>
      <c r="AP63" s="1495"/>
      <c r="AQ63" s="1495"/>
      <c r="AR63" s="1495"/>
      <c r="AS63" s="1495"/>
      <c r="AT63" s="1496"/>
      <c r="AU63" s="1494"/>
      <c r="AV63" s="1495"/>
      <c r="AW63" s="1495"/>
      <c r="AX63" s="1495"/>
      <c r="AY63" s="1495"/>
      <c r="AZ63" s="1496"/>
      <c r="BA63" s="1494"/>
      <c r="BB63" s="1495"/>
      <c r="BC63" s="1495"/>
      <c r="BD63" s="1495"/>
      <c r="BE63" s="1495"/>
      <c r="BF63" s="1496"/>
      <c r="BG63" s="1494"/>
      <c r="BH63" s="1495"/>
      <c r="BI63" s="1495"/>
      <c r="BJ63" s="1495"/>
      <c r="BK63" s="1495"/>
      <c r="BL63" s="1496"/>
      <c r="BM63" s="1494"/>
      <c r="BN63" s="1495"/>
      <c r="BO63" s="1495"/>
      <c r="BP63" s="1495"/>
      <c r="BQ63" s="1495"/>
      <c r="BR63" s="1496"/>
      <c r="BS63" s="1494"/>
      <c r="BT63" s="1495"/>
      <c r="BU63" s="1495"/>
      <c r="BV63" s="1495"/>
      <c r="BW63" s="1495"/>
      <c r="BX63" s="1496"/>
      <c r="BY63" s="1494"/>
      <c r="BZ63" s="1495"/>
      <c r="CA63" s="1495"/>
      <c r="CB63" s="1495"/>
      <c r="CC63" s="1495"/>
      <c r="CD63" s="1496"/>
      <c r="CE63" s="1494"/>
      <c r="CF63" s="1495"/>
      <c r="CG63" s="1495"/>
      <c r="CH63" s="1495"/>
      <c r="CI63" s="1495"/>
      <c r="CJ63" s="1496"/>
      <c r="CK63" s="1494"/>
      <c r="CL63" s="1495"/>
      <c r="CM63" s="1495"/>
      <c r="CN63" s="1495"/>
      <c r="CO63" s="1495"/>
      <c r="CP63" s="1496"/>
      <c r="CQ63" s="1494"/>
      <c r="CR63" s="1495"/>
      <c r="CS63" s="1495"/>
      <c r="CT63" s="1495"/>
      <c r="CU63" s="1495"/>
      <c r="CV63" s="1496"/>
      <c r="CW63" s="1494"/>
      <c r="CX63" s="1495"/>
      <c r="CY63" s="1495"/>
      <c r="CZ63" s="1495"/>
      <c r="DA63" s="1495"/>
      <c r="DB63" s="1496"/>
      <c r="DC63" s="1494"/>
      <c r="DD63" s="1495"/>
      <c r="DE63" s="1495"/>
      <c r="DF63" s="1495"/>
      <c r="DG63" s="1495"/>
      <c r="DH63" s="1496"/>
      <c r="DI63" s="1494"/>
      <c r="DJ63" s="1495"/>
      <c r="DK63" s="1495"/>
      <c r="DL63" s="1495"/>
      <c r="DM63" s="1495"/>
      <c r="DN63" s="1496"/>
      <c r="DO63" s="1494"/>
      <c r="DP63" s="1495"/>
      <c r="DQ63" s="1495"/>
      <c r="DR63" s="1495"/>
      <c r="DS63" s="1495"/>
      <c r="DT63" s="1496"/>
      <c r="DU63" s="1494"/>
      <c r="DV63" s="1495"/>
      <c r="DW63" s="1495"/>
      <c r="DX63" s="1495"/>
      <c r="DY63" s="1495"/>
      <c r="DZ63" s="1496"/>
      <c r="EA63" s="1494"/>
      <c r="EB63" s="1495"/>
      <c r="EC63" s="1495"/>
      <c r="ED63" s="1495"/>
      <c r="EE63" s="1495"/>
      <c r="EF63" s="1496"/>
      <c r="EG63" s="1494"/>
      <c r="EH63" s="1495"/>
      <c r="EI63" s="1495"/>
      <c r="EJ63" s="1495"/>
      <c r="EK63" s="1495"/>
      <c r="EL63" s="1496"/>
      <c r="EM63" s="1494"/>
      <c r="EN63" s="1495"/>
      <c r="EO63" s="1495"/>
      <c r="EP63" s="1495"/>
      <c r="EQ63" s="1495"/>
      <c r="ER63" s="1497"/>
      <c r="ES63" s="42"/>
      <c r="ET63" s="34"/>
      <c r="EU63"/>
    </row>
    <row r="64" spans="1:151" ht="12.75" customHeight="1">
      <c r="A64" s="1565"/>
      <c r="B64" s="1503"/>
      <c r="C64" s="1506"/>
      <c r="D64" s="35"/>
      <c r="E64" s="39"/>
      <c r="F64" s="40"/>
      <c r="G64" s="40"/>
      <c r="H64" s="40"/>
      <c r="I64" s="40"/>
      <c r="J64" s="41"/>
      <c r="K64" s="39"/>
      <c r="L64" s="40"/>
      <c r="M64" s="40"/>
      <c r="N64" s="40"/>
      <c r="O64" s="40"/>
      <c r="P64" s="41"/>
      <c r="Q64" s="39"/>
      <c r="R64" s="40"/>
      <c r="S64" s="40"/>
      <c r="T64" s="40"/>
      <c r="U64" s="40"/>
      <c r="V64" s="41"/>
      <c r="W64" s="39"/>
      <c r="X64" s="40"/>
      <c r="Y64" s="40"/>
      <c r="Z64" s="40"/>
      <c r="AA64" s="40"/>
      <c r="AB64" s="41"/>
      <c r="AC64" s="39"/>
      <c r="AD64" s="40"/>
      <c r="AE64" s="40"/>
      <c r="AF64" s="40"/>
      <c r="AG64" s="40"/>
      <c r="AH64" s="41"/>
      <c r="AI64" s="39"/>
      <c r="AJ64" s="40"/>
      <c r="AK64" s="40"/>
      <c r="AL64" s="40"/>
      <c r="AM64" s="40"/>
      <c r="AN64" s="41"/>
      <c r="AO64" s="39"/>
      <c r="AP64" s="40"/>
      <c r="AQ64" s="40"/>
      <c r="AR64" s="40"/>
      <c r="AS64" s="40"/>
      <c r="AT64" s="41"/>
      <c r="AU64" s="39"/>
      <c r="AV64" s="40"/>
      <c r="AW64" s="40"/>
      <c r="AX64" s="40"/>
      <c r="AY64" s="40"/>
      <c r="AZ64" s="41"/>
      <c r="BA64" s="39"/>
      <c r="BB64" s="40"/>
      <c r="BC64" s="40"/>
      <c r="BD64" s="40"/>
      <c r="BE64" s="40"/>
      <c r="BF64" s="41"/>
      <c r="BG64" s="39"/>
      <c r="BH64" s="40"/>
      <c r="BI64" s="40"/>
      <c r="BJ64" s="40"/>
      <c r="BK64" s="40"/>
      <c r="BL64" s="41"/>
      <c r="BM64" s="39"/>
      <c r="BN64" s="40"/>
      <c r="BO64" s="40"/>
      <c r="BP64" s="40"/>
      <c r="BQ64" s="40"/>
      <c r="BR64" s="41"/>
      <c r="BS64" s="39"/>
      <c r="BT64" s="40"/>
      <c r="BU64" s="40"/>
      <c r="BV64" s="40"/>
      <c r="BW64" s="40"/>
      <c r="BX64" s="41"/>
      <c r="BY64" s="39"/>
      <c r="BZ64" s="40"/>
      <c r="CA64" s="40"/>
      <c r="CB64" s="40"/>
      <c r="CC64" s="40"/>
      <c r="CD64" s="41"/>
      <c r="CE64" s="39"/>
      <c r="CF64" s="40"/>
      <c r="CG64" s="40"/>
      <c r="CH64" s="40"/>
      <c r="CI64" s="40"/>
      <c r="CJ64" s="41"/>
      <c r="CK64" s="39"/>
      <c r="CL64" s="40"/>
      <c r="CM64" s="40"/>
      <c r="CN64" s="40"/>
      <c r="CO64" s="40"/>
      <c r="CP64" s="41"/>
      <c r="CQ64" s="39"/>
      <c r="CR64" s="40"/>
      <c r="CS64" s="40"/>
      <c r="CT64" s="40"/>
      <c r="CU64" s="40"/>
      <c r="CV64" s="41"/>
      <c r="CW64" s="39"/>
      <c r="CX64" s="40"/>
      <c r="CY64" s="40"/>
      <c r="CZ64" s="40"/>
      <c r="DA64" s="40"/>
      <c r="DB64" s="41"/>
      <c r="DC64" s="39"/>
      <c r="DD64" s="40"/>
      <c r="DE64" s="40"/>
      <c r="DF64" s="40"/>
      <c r="DG64" s="40"/>
      <c r="DH64" s="41"/>
      <c r="DI64" s="39"/>
      <c r="DJ64" s="40"/>
      <c r="DK64" s="40"/>
      <c r="DL64" s="40"/>
      <c r="DM64" s="40"/>
      <c r="DN64" s="41"/>
      <c r="DO64" s="39"/>
      <c r="DP64" s="40"/>
      <c r="DQ64" s="40"/>
      <c r="DR64" s="40"/>
      <c r="DS64" s="40"/>
      <c r="DT64" s="41"/>
      <c r="DU64" s="39"/>
      <c r="DV64" s="40"/>
      <c r="DW64" s="40"/>
      <c r="DX64" s="40"/>
      <c r="DY64" s="40"/>
      <c r="DZ64" s="41"/>
      <c r="EA64" s="39"/>
      <c r="EB64" s="40"/>
      <c r="EC64" s="40"/>
      <c r="ED64" s="40"/>
      <c r="EE64" s="40"/>
      <c r="EF64" s="41"/>
      <c r="EG64" s="39"/>
      <c r="EH64" s="40"/>
      <c r="EI64" s="40"/>
      <c r="EJ64" s="40"/>
      <c r="EK64" s="40"/>
      <c r="EL64" s="41"/>
      <c r="EM64" s="39"/>
      <c r="EN64" s="40"/>
      <c r="EO64" s="40"/>
      <c r="EP64" s="40"/>
      <c r="EQ64" s="40"/>
      <c r="ER64" s="108"/>
      <c r="ES64" s="42"/>
      <c r="ET64" s="42"/>
      <c r="EU64"/>
    </row>
    <row r="65" spans="1:151" ht="19.5" customHeight="1">
      <c r="A65" s="1565"/>
      <c r="B65" s="1504"/>
      <c r="C65" s="1507"/>
      <c r="D65" s="43"/>
      <c r="E65" s="1498"/>
      <c r="F65" s="1499"/>
      <c r="G65" s="1499"/>
      <c r="H65" s="1499"/>
      <c r="I65" s="1499"/>
      <c r="J65" s="1500"/>
      <c r="K65" s="1498"/>
      <c r="L65" s="1499"/>
      <c r="M65" s="1499"/>
      <c r="N65" s="1499"/>
      <c r="O65" s="1499"/>
      <c r="P65" s="1500"/>
      <c r="Q65" s="1498"/>
      <c r="R65" s="1499"/>
      <c r="S65" s="1499"/>
      <c r="T65" s="1499"/>
      <c r="U65" s="1499"/>
      <c r="V65" s="1500"/>
      <c r="W65" s="1498"/>
      <c r="X65" s="1499"/>
      <c r="Y65" s="1499"/>
      <c r="Z65" s="1499"/>
      <c r="AA65" s="1499"/>
      <c r="AB65" s="1500"/>
      <c r="AC65" s="1498"/>
      <c r="AD65" s="1499"/>
      <c r="AE65" s="1499"/>
      <c r="AF65" s="1499"/>
      <c r="AG65" s="1499"/>
      <c r="AH65" s="1500"/>
      <c r="AI65" s="1498"/>
      <c r="AJ65" s="1499"/>
      <c r="AK65" s="1499"/>
      <c r="AL65" s="1499"/>
      <c r="AM65" s="1499"/>
      <c r="AN65" s="1500"/>
      <c r="AO65" s="1498"/>
      <c r="AP65" s="1499"/>
      <c r="AQ65" s="1499"/>
      <c r="AR65" s="1499"/>
      <c r="AS65" s="1499"/>
      <c r="AT65" s="1500"/>
      <c r="AU65" s="1498"/>
      <c r="AV65" s="1499"/>
      <c r="AW65" s="1499"/>
      <c r="AX65" s="1499"/>
      <c r="AY65" s="1499"/>
      <c r="AZ65" s="1500"/>
      <c r="BA65" s="1498"/>
      <c r="BB65" s="1499"/>
      <c r="BC65" s="1499"/>
      <c r="BD65" s="1499"/>
      <c r="BE65" s="1499"/>
      <c r="BF65" s="1500"/>
      <c r="BG65" s="1498"/>
      <c r="BH65" s="1499"/>
      <c r="BI65" s="1499"/>
      <c r="BJ65" s="1499"/>
      <c r="BK65" s="1499"/>
      <c r="BL65" s="1500"/>
      <c r="BM65" s="1498"/>
      <c r="BN65" s="1499"/>
      <c r="BO65" s="1499"/>
      <c r="BP65" s="1499"/>
      <c r="BQ65" s="1499"/>
      <c r="BR65" s="1500"/>
      <c r="BS65" s="1498"/>
      <c r="BT65" s="1499"/>
      <c r="BU65" s="1499"/>
      <c r="BV65" s="1499"/>
      <c r="BW65" s="1499"/>
      <c r="BX65" s="1500"/>
      <c r="BY65" s="1498"/>
      <c r="BZ65" s="1499"/>
      <c r="CA65" s="1499"/>
      <c r="CB65" s="1499"/>
      <c r="CC65" s="1499"/>
      <c r="CD65" s="1500"/>
      <c r="CE65" s="1498"/>
      <c r="CF65" s="1499"/>
      <c r="CG65" s="1499"/>
      <c r="CH65" s="1499"/>
      <c r="CI65" s="1499"/>
      <c r="CJ65" s="1500"/>
      <c r="CK65" s="1498"/>
      <c r="CL65" s="1499"/>
      <c r="CM65" s="1499"/>
      <c r="CN65" s="1499"/>
      <c r="CO65" s="1499"/>
      <c r="CP65" s="1500"/>
      <c r="CQ65" s="1498"/>
      <c r="CR65" s="1499"/>
      <c r="CS65" s="1499"/>
      <c r="CT65" s="1499"/>
      <c r="CU65" s="1499"/>
      <c r="CV65" s="1500"/>
      <c r="CW65" s="1498"/>
      <c r="CX65" s="1499"/>
      <c r="CY65" s="1499"/>
      <c r="CZ65" s="1499"/>
      <c r="DA65" s="1499"/>
      <c r="DB65" s="1500"/>
      <c r="DC65" s="1498"/>
      <c r="DD65" s="1499"/>
      <c r="DE65" s="1499"/>
      <c r="DF65" s="1499"/>
      <c r="DG65" s="1499"/>
      <c r="DH65" s="1500"/>
      <c r="DI65" s="1498"/>
      <c r="DJ65" s="1499"/>
      <c r="DK65" s="1499"/>
      <c r="DL65" s="1499"/>
      <c r="DM65" s="1499"/>
      <c r="DN65" s="1500"/>
      <c r="DO65" s="1498"/>
      <c r="DP65" s="1499"/>
      <c r="DQ65" s="1499"/>
      <c r="DR65" s="1499"/>
      <c r="DS65" s="1499"/>
      <c r="DT65" s="1500"/>
      <c r="DU65" s="1498"/>
      <c r="DV65" s="1499"/>
      <c r="DW65" s="1499"/>
      <c r="DX65" s="1499"/>
      <c r="DY65" s="1499"/>
      <c r="DZ65" s="1500"/>
      <c r="EA65" s="1498"/>
      <c r="EB65" s="1499"/>
      <c r="EC65" s="1499"/>
      <c r="ED65" s="1499"/>
      <c r="EE65" s="1499"/>
      <c r="EF65" s="1500"/>
      <c r="EG65" s="1498"/>
      <c r="EH65" s="1499"/>
      <c r="EI65" s="1499"/>
      <c r="EJ65" s="1499"/>
      <c r="EK65" s="1499"/>
      <c r="EL65" s="1500"/>
      <c r="EM65" s="1498"/>
      <c r="EN65" s="1499"/>
      <c r="EO65" s="1499"/>
      <c r="EP65" s="1499"/>
      <c r="EQ65" s="1499"/>
      <c r="ER65" s="1501"/>
      <c r="ES65" s="42"/>
      <c r="ET65" s="42"/>
      <c r="EU65"/>
    </row>
    <row r="66" spans="1:151" ht="19.5" customHeight="1">
      <c r="A66" s="1565"/>
      <c r="B66" s="1502"/>
      <c r="C66" s="1505"/>
      <c r="D66" s="127"/>
      <c r="E66" s="1494"/>
      <c r="F66" s="1495"/>
      <c r="G66" s="1495"/>
      <c r="H66" s="1495"/>
      <c r="I66" s="1495"/>
      <c r="J66" s="1496"/>
      <c r="K66" s="1494"/>
      <c r="L66" s="1495"/>
      <c r="M66" s="1495"/>
      <c r="N66" s="1495"/>
      <c r="O66" s="1495"/>
      <c r="P66" s="1496"/>
      <c r="Q66" s="1494"/>
      <c r="R66" s="1495"/>
      <c r="S66" s="1495"/>
      <c r="T66" s="1495"/>
      <c r="U66" s="1495"/>
      <c r="V66" s="1496"/>
      <c r="W66" s="1494"/>
      <c r="X66" s="1495"/>
      <c r="Y66" s="1495"/>
      <c r="Z66" s="1495"/>
      <c r="AA66" s="1495"/>
      <c r="AB66" s="1496"/>
      <c r="AC66" s="1494"/>
      <c r="AD66" s="1495"/>
      <c r="AE66" s="1495"/>
      <c r="AF66" s="1495"/>
      <c r="AG66" s="1495"/>
      <c r="AH66" s="1496"/>
      <c r="AI66" s="1494"/>
      <c r="AJ66" s="1495"/>
      <c r="AK66" s="1495"/>
      <c r="AL66" s="1495"/>
      <c r="AM66" s="1495"/>
      <c r="AN66" s="1496"/>
      <c r="AO66" s="1494"/>
      <c r="AP66" s="1495"/>
      <c r="AQ66" s="1495"/>
      <c r="AR66" s="1495"/>
      <c r="AS66" s="1495"/>
      <c r="AT66" s="1496"/>
      <c r="AU66" s="1494"/>
      <c r="AV66" s="1495"/>
      <c r="AW66" s="1495"/>
      <c r="AX66" s="1495"/>
      <c r="AY66" s="1495"/>
      <c r="AZ66" s="1496"/>
      <c r="BA66" s="1494"/>
      <c r="BB66" s="1495"/>
      <c r="BC66" s="1495"/>
      <c r="BD66" s="1495"/>
      <c r="BE66" s="1495"/>
      <c r="BF66" s="1496"/>
      <c r="BG66" s="1494"/>
      <c r="BH66" s="1495"/>
      <c r="BI66" s="1495"/>
      <c r="BJ66" s="1495"/>
      <c r="BK66" s="1495"/>
      <c r="BL66" s="1496"/>
      <c r="BM66" s="1494"/>
      <c r="BN66" s="1495"/>
      <c r="BO66" s="1495"/>
      <c r="BP66" s="1495"/>
      <c r="BQ66" s="1495"/>
      <c r="BR66" s="1496"/>
      <c r="BS66" s="1494"/>
      <c r="BT66" s="1495"/>
      <c r="BU66" s="1495"/>
      <c r="BV66" s="1495"/>
      <c r="BW66" s="1495"/>
      <c r="BX66" s="1496"/>
      <c r="BY66" s="1494"/>
      <c r="BZ66" s="1495"/>
      <c r="CA66" s="1495"/>
      <c r="CB66" s="1495"/>
      <c r="CC66" s="1495"/>
      <c r="CD66" s="1496"/>
      <c r="CE66" s="1494"/>
      <c r="CF66" s="1495"/>
      <c r="CG66" s="1495"/>
      <c r="CH66" s="1495"/>
      <c r="CI66" s="1495"/>
      <c r="CJ66" s="1496"/>
      <c r="CK66" s="1494"/>
      <c r="CL66" s="1495"/>
      <c r="CM66" s="1495"/>
      <c r="CN66" s="1495"/>
      <c r="CO66" s="1495"/>
      <c r="CP66" s="1496"/>
      <c r="CQ66" s="1494"/>
      <c r="CR66" s="1495"/>
      <c r="CS66" s="1495"/>
      <c r="CT66" s="1495"/>
      <c r="CU66" s="1495"/>
      <c r="CV66" s="1496"/>
      <c r="CW66" s="1494"/>
      <c r="CX66" s="1495"/>
      <c r="CY66" s="1495"/>
      <c r="CZ66" s="1495"/>
      <c r="DA66" s="1495"/>
      <c r="DB66" s="1496"/>
      <c r="DC66" s="1494"/>
      <c r="DD66" s="1495"/>
      <c r="DE66" s="1495"/>
      <c r="DF66" s="1495"/>
      <c r="DG66" s="1495"/>
      <c r="DH66" s="1496"/>
      <c r="DI66" s="1494"/>
      <c r="DJ66" s="1495"/>
      <c r="DK66" s="1495"/>
      <c r="DL66" s="1495"/>
      <c r="DM66" s="1495"/>
      <c r="DN66" s="1496"/>
      <c r="DO66" s="1494"/>
      <c r="DP66" s="1495"/>
      <c r="DQ66" s="1495"/>
      <c r="DR66" s="1495"/>
      <c r="DS66" s="1495"/>
      <c r="DT66" s="1496"/>
      <c r="DU66" s="1494"/>
      <c r="DV66" s="1495"/>
      <c r="DW66" s="1495"/>
      <c r="DX66" s="1495"/>
      <c r="DY66" s="1495"/>
      <c r="DZ66" s="1496"/>
      <c r="EA66" s="1494"/>
      <c r="EB66" s="1495"/>
      <c r="EC66" s="1495"/>
      <c r="ED66" s="1495"/>
      <c r="EE66" s="1495"/>
      <c r="EF66" s="1496"/>
      <c r="EG66" s="1494"/>
      <c r="EH66" s="1495"/>
      <c r="EI66" s="1495"/>
      <c r="EJ66" s="1495"/>
      <c r="EK66" s="1495"/>
      <c r="EL66" s="1496"/>
      <c r="EM66" s="1494"/>
      <c r="EN66" s="1495"/>
      <c r="EO66" s="1495"/>
      <c r="EP66" s="1495"/>
      <c r="EQ66" s="1495"/>
      <c r="ER66" s="1497"/>
      <c r="ES66" s="42"/>
      <c r="ET66" s="34"/>
      <c r="EU66"/>
    </row>
    <row r="67" spans="1:151" ht="12.75" customHeight="1">
      <c r="A67" s="1565"/>
      <c r="B67" s="1503"/>
      <c r="C67" s="1506"/>
      <c r="D67" s="35"/>
      <c r="E67" s="39"/>
      <c r="F67" s="40"/>
      <c r="G67" s="40"/>
      <c r="H67" s="40"/>
      <c r="I67" s="40"/>
      <c r="J67" s="41"/>
      <c r="K67" s="39"/>
      <c r="L67" s="40"/>
      <c r="M67" s="40"/>
      <c r="N67" s="40"/>
      <c r="O67" s="40"/>
      <c r="P67" s="41"/>
      <c r="Q67" s="39"/>
      <c r="R67" s="40"/>
      <c r="S67" s="40"/>
      <c r="T67" s="40"/>
      <c r="U67" s="40"/>
      <c r="V67" s="41"/>
      <c r="W67" s="39"/>
      <c r="X67" s="40"/>
      <c r="Y67" s="40"/>
      <c r="Z67" s="40"/>
      <c r="AA67" s="40"/>
      <c r="AB67" s="41"/>
      <c r="AC67" s="39"/>
      <c r="AD67" s="40"/>
      <c r="AE67" s="40"/>
      <c r="AF67" s="40"/>
      <c r="AG67" s="40"/>
      <c r="AH67" s="41"/>
      <c r="AI67" s="39"/>
      <c r="AJ67" s="40"/>
      <c r="AK67" s="40"/>
      <c r="AL67" s="40"/>
      <c r="AM67" s="40"/>
      <c r="AN67" s="41"/>
      <c r="AO67" s="39"/>
      <c r="AP67" s="40"/>
      <c r="AQ67" s="40"/>
      <c r="AR67" s="40"/>
      <c r="AS67" s="40"/>
      <c r="AT67" s="41"/>
      <c r="AU67" s="39"/>
      <c r="AV67" s="40"/>
      <c r="AW67" s="40"/>
      <c r="AX67" s="40"/>
      <c r="AY67" s="40"/>
      <c r="AZ67" s="41"/>
      <c r="BA67" s="39"/>
      <c r="BB67" s="40"/>
      <c r="BC67" s="40"/>
      <c r="BD67" s="40"/>
      <c r="BE67" s="40"/>
      <c r="BF67" s="41"/>
      <c r="BG67" s="39"/>
      <c r="BH67" s="40"/>
      <c r="BI67" s="40"/>
      <c r="BJ67" s="40"/>
      <c r="BK67" s="40"/>
      <c r="BL67" s="41"/>
      <c r="BM67" s="39"/>
      <c r="BN67" s="40"/>
      <c r="BO67" s="40"/>
      <c r="BP67" s="40"/>
      <c r="BQ67" s="40"/>
      <c r="BR67" s="41"/>
      <c r="BS67" s="39"/>
      <c r="BT67" s="40"/>
      <c r="BU67" s="40"/>
      <c r="BV67" s="40"/>
      <c r="BW67" s="40"/>
      <c r="BX67" s="41"/>
      <c r="BY67" s="39"/>
      <c r="BZ67" s="40"/>
      <c r="CA67" s="40"/>
      <c r="CB67" s="40"/>
      <c r="CC67" s="40"/>
      <c r="CD67" s="41"/>
      <c r="CE67" s="39"/>
      <c r="CF67" s="40"/>
      <c r="CG67" s="40"/>
      <c r="CH67" s="40"/>
      <c r="CI67" s="40"/>
      <c r="CJ67" s="41"/>
      <c r="CK67" s="39"/>
      <c r="CL67" s="40"/>
      <c r="CM67" s="40"/>
      <c r="CN67" s="40"/>
      <c r="CO67" s="40"/>
      <c r="CP67" s="41"/>
      <c r="CQ67" s="39"/>
      <c r="CR67" s="40"/>
      <c r="CS67" s="40"/>
      <c r="CT67" s="40"/>
      <c r="CU67" s="40"/>
      <c r="CV67" s="41"/>
      <c r="CW67" s="39"/>
      <c r="CX67" s="40"/>
      <c r="CY67" s="40"/>
      <c r="CZ67" s="40"/>
      <c r="DA67" s="40"/>
      <c r="DB67" s="41"/>
      <c r="DC67" s="39"/>
      <c r="DD67" s="40"/>
      <c r="DE67" s="40"/>
      <c r="DF67" s="40"/>
      <c r="DG67" s="40"/>
      <c r="DH67" s="41"/>
      <c r="DI67" s="39"/>
      <c r="DJ67" s="40"/>
      <c r="DK67" s="40"/>
      <c r="DL67" s="40"/>
      <c r="DM67" s="40"/>
      <c r="DN67" s="41"/>
      <c r="DO67" s="39"/>
      <c r="DP67" s="40"/>
      <c r="DQ67" s="40"/>
      <c r="DR67" s="40"/>
      <c r="DS67" s="40"/>
      <c r="DT67" s="41"/>
      <c r="DU67" s="39"/>
      <c r="DV67" s="40"/>
      <c r="DW67" s="40"/>
      <c r="DX67" s="40"/>
      <c r="DY67" s="40"/>
      <c r="DZ67" s="41"/>
      <c r="EA67" s="39"/>
      <c r="EB67" s="40"/>
      <c r="EC67" s="40"/>
      <c r="ED67" s="40"/>
      <c r="EE67" s="40"/>
      <c r="EF67" s="41"/>
      <c r="EG67" s="39"/>
      <c r="EH67" s="40"/>
      <c r="EI67" s="40"/>
      <c r="EJ67" s="40"/>
      <c r="EK67" s="40"/>
      <c r="EL67" s="41"/>
      <c r="EM67" s="39"/>
      <c r="EN67" s="40"/>
      <c r="EO67" s="40"/>
      <c r="EP67" s="40"/>
      <c r="EQ67" s="40"/>
      <c r="ER67" s="108"/>
      <c r="ES67" s="42"/>
      <c r="ET67" s="42"/>
      <c r="EU67"/>
    </row>
    <row r="68" spans="1:151" ht="19.5" customHeight="1">
      <c r="A68" s="1565"/>
      <c r="B68" s="1504"/>
      <c r="C68" s="1507"/>
      <c r="D68" s="43"/>
      <c r="E68" s="1498"/>
      <c r="F68" s="1499"/>
      <c r="G68" s="1499"/>
      <c r="H68" s="1499"/>
      <c r="I68" s="1499"/>
      <c r="J68" s="1500"/>
      <c r="K68" s="1498"/>
      <c r="L68" s="1499"/>
      <c r="M68" s="1499"/>
      <c r="N68" s="1499"/>
      <c r="O68" s="1499"/>
      <c r="P68" s="1500"/>
      <c r="Q68" s="1498"/>
      <c r="R68" s="1499"/>
      <c r="S68" s="1499"/>
      <c r="T68" s="1499"/>
      <c r="U68" s="1499"/>
      <c r="V68" s="1500"/>
      <c r="W68" s="1498"/>
      <c r="X68" s="1499"/>
      <c r="Y68" s="1499"/>
      <c r="Z68" s="1499"/>
      <c r="AA68" s="1499"/>
      <c r="AB68" s="1500"/>
      <c r="AC68" s="1498"/>
      <c r="AD68" s="1499"/>
      <c r="AE68" s="1499"/>
      <c r="AF68" s="1499"/>
      <c r="AG68" s="1499"/>
      <c r="AH68" s="1500"/>
      <c r="AI68" s="1498"/>
      <c r="AJ68" s="1499"/>
      <c r="AK68" s="1499"/>
      <c r="AL68" s="1499"/>
      <c r="AM68" s="1499"/>
      <c r="AN68" s="1500"/>
      <c r="AO68" s="1498"/>
      <c r="AP68" s="1499"/>
      <c r="AQ68" s="1499"/>
      <c r="AR68" s="1499"/>
      <c r="AS68" s="1499"/>
      <c r="AT68" s="1500"/>
      <c r="AU68" s="1498"/>
      <c r="AV68" s="1499"/>
      <c r="AW68" s="1499"/>
      <c r="AX68" s="1499"/>
      <c r="AY68" s="1499"/>
      <c r="AZ68" s="1500"/>
      <c r="BA68" s="1498"/>
      <c r="BB68" s="1499"/>
      <c r="BC68" s="1499"/>
      <c r="BD68" s="1499"/>
      <c r="BE68" s="1499"/>
      <c r="BF68" s="1500"/>
      <c r="BG68" s="1498"/>
      <c r="BH68" s="1499"/>
      <c r="BI68" s="1499"/>
      <c r="BJ68" s="1499"/>
      <c r="BK68" s="1499"/>
      <c r="BL68" s="1500"/>
      <c r="BM68" s="1498"/>
      <c r="BN68" s="1499"/>
      <c r="BO68" s="1499"/>
      <c r="BP68" s="1499"/>
      <c r="BQ68" s="1499"/>
      <c r="BR68" s="1500"/>
      <c r="BS68" s="1498"/>
      <c r="BT68" s="1499"/>
      <c r="BU68" s="1499"/>
      <c r="BV68" s="1499"/>
      <c r="BW68" s="1499"/>
      <c r="BX68" s="1500"/>
      <c r="BY68" s="1498"/>
      <c r="BZ68" s="1499"/>
      <c r="CA68" s="1499"/>
      <c r="CB68" s="1499"/>
      <c r="CC68" s="1499"/>
      <c r="CD68" s="1500"/>
      <c r="CE68" s="1498"/>
      <c r="CF68" s="1499"/>
      <c r="CG68" s="1499"/>
      <c r="CH68" s="1499"/>
      <c r="CI68" s="1499"/>
      <c r="CJ68" s="1500"/>
      <c r="CK68" s="1498"/>
      <c r="CL68" s="1499"/>
      <c r="CM68" s="1499"/>
      <c r="CN68" s="1499"/>
      <c r="CO68" s="1499"/>
      <c r="CP68" s="1500"/>
      <c r="CQ68" s="1498"/>
      <c r="CR68" s="1499"/>
      <c r="CS68" s="1499"/>
      <c r="CT68" s="1499"/>
      <c r="CU68" s="1499"/>
      <c r="CV68" s="1500"/>
      <c r="CW68" s="1498"/>
      <c r="CX68" s="1499"/>
      <c r="CY68" s="1499"/>
      <c r="CZ68" s="1499"/>
      <c r="DA68" s="1499"/>
      <c r="DB68" s="1500"/>
      <c r="DC68" s="1498"/>
      <c r="DD68" s="1499"/>
      <c r="DE68" s="1499"/>
      <c r="DF68" s="1499"/>
      <c r="DG68" s="1499"/>
      <c r="DH68" s="1500"/>
      <c r="DI68" s="1498"/>
      <c r="DJ68" s="1499"/>
      <c r="DK68" s="1499"/>
      <c r="DL68" s="1499"/>
      <c r="DM68" s="1499"/>
      <c r="DN68" s="1500"/>
      <c r="DO68" s="1498"/>
      <c r="DP68" s="1499"/>
      <c r="DQ68" s="1499"/>
      <c r="DR68" s="1499"/>
      <c r="DS68" s="1499"/>
      <c r="DT68" s="1500"/>
      <c r="DU68" s="1498"/>
      <c r="DV68" s="1499"/>
      <c r="DW68" s="1499"/>
      <c r="DX68" s="1499"/>
      <c r="DY68" s="1499"/>
      <c r="DZ68" s="1500"/>
      <c r="EA68" s="1498"/>
      <c r="EB68" s="1499"/>
      <c r="EC68" s="1499"/>
      <c r="ED68" s="1499"/>
      <c r="EE68" s="1499"/>
      <c r="EF68" s="1500"/>
      <c r="EG68" s="1498"/>
      <c r="EH68" s="1499"/>
      <c r="EI68" s="1499"/>
      <c r="EJ68" s="1499"/>
      <c r="EK68" s="1499"/>
      <c r="EL68" s="1500"/>
      <c r="EM68" s="1498"/>
      <c r="EN68" s="1499"/>
      <c r="EO68" s="1499"/>
      <c r="EP68" s="1499"/>
      <c r="EQ68" s="1499"/>
      <c r="ER68" s="1501"/>
      <c r="ES68" s="42"/>
      <c r="ET68" s="42"/>
      <c r="EU68"/>
    </row>
    <row r="69" spans="1:151" ht="19.5" customHeight="1">
      <c r="A69" s="1565"/>
      <c r="B69" s="1502"/>
      <c r="C69" s="1505"/>
      <c r="D69" s="127"/>
      <c r="E69" s="1494"/>
      <c r="F69" s="1495"/>
      <c r="G69" s="1495"/>
      <c r="H69" s="1495"/>
      <c r="I69" s="1495"/>
      <c r="J69" s="1496"/>
      <c r="K69" s="1494"/>
      <c r="L69" s="1495"/>
      <c r="M69" s="1495"/>
      <c r="N69" s="1495"/>
      <c r="O69" s="1495"/>
      <c r="P69" s="1496"/>
      <c r="Q69" s="1494"/>
      <c r="R69" s="1495"/>
      <c r="S69" s="1495"/>
      <c r="T69" s="1495"/>
      <c r="U69" s="1495"/>
      <c r="V69" s="1496"/>
      <c r="W69" s="1494"/>
      <c r="X69" s="1495"/>
      <c r="Y69" s="1495"/>
      <c r="Z69" s="1495"/>
      <c r="AA69" s="1495"/>
      <c r="AB69" s="1496"/>
      <c r="AC69" s="1494"/>
      <c r="AD69" s="1495"/>
      <c r="AE69" s="1495"/>
      <c r="AF69" s="1495"/>
      <c r="AG69" s="1495"/>
      <c r="AH69" s="1496"/>
      <c r="AI69" s="1494"/>
      <c r="AJ69" s="1495"/>
      <c r="AK69" s="1495"/>
      <c r="AL69" s="1495"/>
      <c r="AM69" s="1495"/>
      <c r="AN69" s="1496"/>
      <c r="AO69" s="1494"/>
      <c r="AP69" s="1495"/>
      <c r="AQ69" s="1495"/>
      <c r="AR69" s="1495"/>
      <c r="AS69" s="1495"/>
      <c r="AT69" s="1496"/>
      <c r="AU69" s="1494"/>
      <c r="AV69" s="1495"/>
      <c r="AW69" s="1495"/>
      <c r="AX69" s="1495"/>
      <c r="AY69" s="1495"/>
      <c r="AZ69" s="1496"/>
      <c r="BA69" s="1494"/>
      <c r="BB69" s="1495"/>
      <c r="BC69" s="1495"/>
      <c r="BD69" s="1495"/>
      <c r="BE69" s="1495"/>
      <c r="BF69" s="1496"/>
      <c r="BG69" s="1494"/>
      <c r="BH69" s="1495"/>
      <c r="BI69" s="1495"/>
      <c r="BJ69" s="1495"/>
      <c r="BK69" s="1495"/>
      <c r="BL69" s="1496"/>
      <c r="BM69" s="1494"/>
      <c r="BN69" s="1495"/>
      <c r="BO69" s="1495"/>
      <c r="BP69" s="1495"/>
      <c r="BQ69" s="1495"/>
      <c r="BR69" s="1496"/>
      <c r="BS69" s="1494"/>
      <c r="BT69" s="1495"/>
      <c r="BU69" s="1495"/>
      <c r="BV69" s="1495"/>
      <c r="BW69" s="1495"/>
      <c r="BX69" s="1496"/>
      <c r="BY69" s="1494"/>
      <c r="BZ69" s="1495"/>
      <c r="CA69" s="1495"/>
      <c r="CB69" s="1495"/>
      <c r="CC69" s="1495"/>
      <c r="CD69" s="1496"/>
      <c r="CE69" s="1494"/>
      <c r="CF69" s="1495"/>
      <c r="CG69" s="1495"/>
      <c r="CH69" s="1495"/>
      <c r="CI69" s="1495"/>
      <c r="CJ69" s="1496"/>
      <c r="CK69" s="1494"/>
      <c r="CL69" s="1495"/>
      <c r="CM69" s="1495"/>
      <c r="CN69" s="1495"/>
      <c r="CO69" s="1495"/>
      <c r="CP69" s="1496"/>
      <c r="CQ69" s="1494"/>
      <c r="CR69" s="1495"/>
      <c r="CS69" s="1495"/>
      <c r="CT69" s="1495"/>
      <c r="CU69" s="1495"/>
      <c r="CV69" s="1496"/>
      <c r="CW69" s="1494"/>
      <c r="CX69" s="1495"/>
      <c r="CY69" s="1495"/>
      <c r="CZ69" s="1495"/>
      <c r="DA69" s="1495"/>
      <c r="DB69" s="1496"/>
      <c r="DC69" s="1494"/>
      <c r="DD69" s="1495"/>
      <c r="DE69" s="1495"/>
      <c r="DF69" s="1495"/>
      <c r="DG69" s="1495"/>
      <c r="DH69" s="1496"/>
      <c r="DI69" s="1494"/>
      <c r="DJ69" s="1495"/>
      <c r="DK69" s="1495"/>
      <c r="DL69" s="1495"/>
      <c r="DM69" s="1495"/>
      <c r="DN69" s="1496"/>
      <c r="DO69" s="1494"/>
      <c r="DP69" s="1495"/>
      <c r="DQ69" s="1495"/>
      <c r="DR69" s="1495"/>
      <c r="DS69" s="1495"/>
      <c r="DT69" s="1496"/>
      <c r="DU69" s="1494"/>
      <c r="DV69" s="1495"/>
      <c r="DW69" s="1495"/>
      <c r="DX69" s="1495"/>
      <c r="DY69" s="1495"/>
      <c r="DZ69" s="1496"/>
      <c r="EA69" s="1494"/>
      <c r="EB69" s="1495"/>
      <c r="EC69" s="1495"/>
      <c r="ED69" s="1495"/>
      <c r="EE69" s="1495"/>
      <c r="EF69" s="1496"/>
      <c r="EG69" s="1494"/>
      <c r="EH69" s="1495"/>
      <c r="EI69" s="1495"/>
      <c r="EJ69" s="1495"/>
      <c r="EK69" s="1495"/>
      <c r="EL69" s="1496"/>
      <c r="EM69" s="1494"/>
      <c r="EN69" s="1495"/>
      <c r="EO69" s="1495"/>
      <c r="EP69" s="1495"/>
      <c r="EQ69" s="1495"/>
      <c r="ER69" s="1497"/>
      <c r="ES69" s="42"/>
      <c r="ET69" s="34"/>
      <c r="EU69"/>
    </row>
    <row r="70" spans="1:151" ht="12.75" customHeight="1">
      <c r="A70" s="1565"/>
      <c r="B70" s="1503"/>
      <c r="C70" s="1506"/>
      <c r="D70" s="35"/>
      <c r="E70" s="39"/>
      <c r="F70" s="40"/>
      <c r="G70" s="40"/>
      <c r="H70" s="40"/>
      <c r="I70" s="40"/>
      <c r="J70" s="41"/>
      <c r="K70" s="39"/>
      <c r="L70" s="40"/>
      <c r="M70" s="40"/>
      <c r="N70" s="40"/>
      <c r="O70" s="40"/>
      <c r="P70" s="41"/>
      <c r="Q70" s="39"/>
      <c r="R70" s="40"/>
      <c r="S70" s="40"/>
      <c r="T70" s="40"/>
      <c r="U70" s="40"/>
      <c r="V70" s="41"/>
      <c r="W70" s="39"/>
      <c r="X70" s="40"/>
      <c r="Y70" s="40"/>
      <c r="Z70" s="40"/>
      <c r="AA70" s="40"/>
      <c r="AB70" s="41"/>
      <c r="AC70" s="39"/>
      <c r="AD70" s="40"/>
      <c r="AE70" s="40"/>
      <c r="AF70" s="40"/>
      <c r="AG70" s="40"/>
      <c r="AH70" s="41"/>
      <c r="AI70" s="39"/>
      <c r="AJ70" s="40"/>
      <c r="AK70" s="40"/>
      <c r="AL70" s="40"/>
      <c r="AM70" s="40"/>
      <c r="AN70" s="41"/>
      <c r="AO70" s="39"/>
      <c r="AP70" s="40"/>
      <c r="AQ70" s="40"/>
      <c r="AR70" s="40"/>
      <c r="AS70" s="40"/>
      <c r="AT70" s="41"/>
      <c r="AU70" s="39"/>
      <c r="AV70" s="40"/>
      <c r="AW70" s="40"/>
      <c r="AX70" s="40"/>
      <c r="AY70" s="40"/>
      <c r="AZ70" s="41"/>
      <c r="BA70" s="39"/>
      <c r="BB70" s="40"/>
      <c r="BC70" s="40"/>
      <c r="BD70" s="40"/>
      <c r="BE70" s="40"/>
      <c r="BF70" s="41"/>
      <c r="BG70" s="39"/>
      <c r="BH70" s="40"/>
      <c r="BI70" s="40"/>
      <c r="BJ70" s="40"/>
      <c r="BK70" s="40"/>
      <c r="BL70" s="41"/>
      <c r="BM70" s="39"/>
      <c r="BN70" s="40"/>
      <c r="BO70" s="40"/>
      <c r="BP70" s="40"/>
      <c r="BQ70" s="40"/>
      <c r="BR70" s="41"/>
      <c r="BS70" s="39"/>
      <c r="BT70" s="40"/>
      <c r="BU70" s="40"/>
      <c r="BV70" s="40"/>
      <c r="BW70" s="40"/>
      <c r="BX70" s="41"/>
      <c r="BY70" s="39"/>
      <c r="BZ70" s="40"/>
      <c r="CA70" s="40"/>
      <c r="CB70" s="40"/>
      <c r="CC70" s="40"/>
      <c r="CD70" s="41"/>
      <c r="CE70" s="39"/>
      <c r="CF70" s="40"/>
      <c r="CG70" s="40"/>
      <c r="CH70" s="40"/>
      <c r="CI70" s="40"/>
      <c r="CJ70" s="41"/>
      <c r="CK70" s="39"/>
      <c r="CL70" s="40"/>
      <c r="CM70" s="40"/>
      <c r="CN70" s="40"/>
      <c r="CO70" s="40"/>
      <c r="CP70" s="41"/>
      <c r="CQ70" s="39"/>
      <c r="CR70" s="40"/>
      <c r="CS70" s="40"/>
      <c r="CT70" s="40"/>
      <c r="CU70" s="40"/>
      <c r="CV70" s="41"/>
      <c r="CW70" s="39"/>
      <c r="CX70" s="40"/>
      <c r="CY70" s="40"/>
      <c r="CZ70" s="40"/>
      <c r="DA70" s="40"/>
      <c r="DB70" s="41"/>
      <c r="DC70" s="39"/>
      <c r="DD70" s="40"/>
      <c r="DE70" s="40"/>
      <c r="DF70" s="40"/>
      <c r="DG70" s="40"/>
      <c r="DH70" s="41"/>
      <c r="DI70" s="39"/>
      <c r="DJ70" s="40"/>
      <c r="DK70" s="40"/>
      <c r="DL70" s="40"/>
      <c r="DM70" s="40"/>
      <c r="DN70" s="41"/>
      <c r="DO70" s="39"/>
      <c r="DP70" s="40"/>
      <c r="DQ70" s="40"/>
      <c r="DR70" s="40"/>
      <c r="DS70" s="40"/>
      <c r="DT70" s="41"/>
      <c r="DU70" s="39"/>
      <c r="DV70" s="40"/>
      <c r="DW70" s="40"/>
      <c r="DX70" s="40"/>
      <c r="DY70" s="40"/>
      <c r="DZ70" s="41"/>
      <c r="EA70" s="39"/>
      <c r="EB70" s="40"/>
      <c r="EC70" s="40"/>
      <c r="ED70" s="40"/>
      <c r="EE70" s="40"/>
      <c r="EF70" s="41"/>
      <c r="EG70" s="39"/>
      <c r="EH70" s="40"/>
      <c r="EI70" s="40"/>
      <c r="EJ70" s="40"/>
      <c r="EK70" s="40"/>
      <c r="EL70" s="41"/>
      <c r="EM70" s="39"/>
      <c r="EN70" s="40"/>
      <c r="EO70" s="40"/>
      <c r="EP70" s="40"/>
      <c r="EQ70" s="40"/>
      <c r="ER70" s="108"/>
      <c r="ES70" s="42"/>
      <c r="ET70" s="42"/>
      <c r="EU70"/>
    </row>
    <row r="71" spans="1:151" ht="19.5" customHeight="1">
      <c r="A71" s="1565"/>
      <c r="B71" s="1504"/>
      <c r="C71" s="1507"/>
      <c r="D71" s="43"/>
      <c r="E71" s="1498"/>
      <c r="F71" s="1499"/>
      <c r="G71" s="1499"/>
      <c r="H71" s="1499"/>
      <c r="I71" s="1499"/>
      <c r="J71" s="1500"/>
      <c r="K71" s="1498"/>
      <c r="L71" s="1499"/>
      <c r="M71" s="1499"/>
      <c r="N71" s="1499"/>
      <c r="O71" s="1499"/>
      <c r="P71" s="1500"/>
      <c r="Q71" s="1498"/>
      <c r="R71" s="1499"/>
      <c r="S71" s="1499"/>
      <c r="T71" s="1499"/>
      <c r="U71" s="1499"/>
      <c r="V71" s="1500"/>
      <c r="W71" s="1498"/>
      <c r="X71" s="1499"/>
      <c r="Y71" s="1499"/>
      <c r="Z71" s="1499"/>
      <c r="AA71" s="1499"/>
      <c r="AB71" s="1500"/>
      <c r="AC71" s="1498"/>
      <c r="AD71" s="1499"/>
      <c r="AE71" s="1499"/>
      <c r="AF71" s="1499"/>
      <c r="AG71" s="1499"/>
      <c r="AH71" s="1500"/>
      <c r="AI71" s="1498"/>
      <c r="AJ71" s="1499"/>
      <c r="AK71" s="1499"/>
      <c r="AL71" s="1499"/>
      <c r="AM71" s="1499"/>
      <c r="AN71" s="1500"/>
      <c r="AO71" s="1498"/>
      <c r="AP71" s="1499"/>
      <c r="AQ71" s="1499"/>
      <c r="AR71" s="1499"/>
      <c r="AS71" s="1499"/>
      <c r="AT71" s="1500"/>
      <c r="AU71" s="1498"/>
      <c r="AV71" s="1499"/>
      <c r="AW71" s="1499"/>
      <c r="AX71" s="1499"/>
      <c r="AY71" s="1499"/>
      <c r="AZ71" s="1500"/>
      <c r="BA71" s="1498"/>
      <c r="BB71" s="1499"/>
      <c r="BC71" s="1499"/>
      <c r="BD71" s="1499"/>
      <c r="BE71" s="1499"/>
      <c r="BF71" s="1500"/>
      <c r="BG71" s="1498"/>
      <c r="BH71" s="1499"/>
      <c r="BI71" s="1499"/>
      <c r="BJ71" s="1499"/>
      <c r="BK71" s="1499"/>
      <c r="BL71" s="1500"/>
      <c r="BM71" s="1498"/>
      <c r="BN71" s="1499"/>
      <c r="BO71" s="1499"/>
      <c r="BP71" s="1499"/>
      <c r="BQ71" s="1499"/>
      <c r="BR71" s="1500"/>
      <c r="BS71" s="1498"/>
      <c r="BT71" s="1499"/>
      <c r="BU71" s="1499"/>
      <c r="BV71" s="1499"/>
      <c r="BW71" s="1499"/>
      <c r="BX71" s="1500"/>
      <c r="BY71" s="1498"/>
      <c r="BZ71" s="1499"/>
      <c r="CA71" s="1499"/>
      <c r="CB71" s="1499"/>
      <c r="CC71" s="1499"/>
      <c r="CD71" s="1500"/>
      <c r="CE71" s="1498"/>
      <c r="CF71" s="1499"/>
      <c r="CG71" s="1499"/>
      <c r="CH71" s="1499"/>
      <c r="CI71" s="1499"/>
      <c r="CJ71" s="1500"/>
      <c r="CK71" s="1498"/>
      <c r="CL71" s="1499"/>
      <c r="CM71" s="1499"/>
      <c r="CN71" s="1499"/>
      <c r="CO71" s="1499"/>
      <c r="CP71" s="1500"/>
      <c r="CQ71" s="1498"/>
      <c r="CR71" s="1499"/>
      <c r="CS71" s="1499"/>
      <c r="CT71" s="1499"/>
      <c r="CU71" s="1499"/>
      <c r="CV71" s="1500"/>
      <c r="CW71" s="1498"/>
      <c r="CX71" s="1499"/>
      <c r="CY71" s="1499"/>
      <c r="CZ71" s="1499"/>
      <c r="DA71" s="1499"/>
      <c r="DB71" s="1500"/>
      <c r="DC71" s="1498"/>
      <c r="DD71" s="1499"/>
      <c r="DE71" s="1499"/>
      <c r="DF71" s="1499"/>
      <c r="DG71" s="1499"/>
      <c r="DH71" s="1500"/>
      <c r="DI71" s="1498"/>
      <c r="DJ71" s="1499"/>
      <c r="DK71" s="1499"/>
      <c r="DL71" s="1499"/>
      <c r="DM71" s="1499"/>
      <c r="DN71" s="1500"/>
      <c r="DO71" s="1498"/>
      <c r="DP71" s="1499"/>
      <c r="DQ71" s="1499"/>
      <c r="DR71" s="1499"/>
      <c r="DS71" s="1499"/>
      <c r="DT71" s="1500"/>
      <c r="DU71" s="1498"/>
      <c r="DV71" s="1499"/>
      <c r="DW71" s="1499"/>
      <c r="DX71" s="1499"/>
      <c r="DY71" s="1499"/>
      <c r="DZ71" s="1500"/>
      <c r="EA71" s="1498"/>
      <c r="EB71" s="1499"/>
      <c r="EC71" s="1499"/>
      <c r="ED71" s="1499"/>
      <c r="EE71" s="1499"/>
      <c r="EF71" s="1500"/>
      <c r="EG71" s="1498"/>
      <c r="EH71" s="1499"/>
      <c r="EI71" s="1499"/>
      <c r="EJ71" s="1499"/>
      <c r="EK71" s="1499"/>
      <c r="EL71" s="1500"/>
      <c r="EM71" s="1498"/>
      <c r="EN71" s="1499"/>
      <c r="EO71" s="1499"/>
      <c r="EP71" s="1499"/>
      <c r="EQ71" s="1499"/>
      <c r="ER71" s="1501"/>
      <c r="ES71" s="42"/>
      <c r="ET71" s="42"/>
      <c r="EU71"/>
    </row>
    <row r="72" spans="1:151" ht="19.5" customHeight="1">
      <c r="A72" s="1565"/>
      <c r="B72" s="1502"/>
      <c r="C72" s="1505"/>
      <c r="D72" s="127"/>
      <c r="E72" s="1494"/>
      <c r="F72" s="1495"/>
      <c r="G72" s="1495"/>
      <c r="H72" s="1495"/>
      <c r="I72" s="1495"/>
      <c r="J72" s="1496"/>
      <c r="K72" s="1494"/>
      <c r="L72" s="1495"/>
      <c r="M72" s="1495"/>
      <c r="N72" s="1495"/>
      <c r="O72" s="1495"/>
      <c r="P72" s="1496"/>
      <c r="Q72" s="1494"/>
      <c r="R72" s="1495"/>
      <c r="S72" s="1495"/>
      <c r="T72" s="1495"/>
      <c r="U72" s="1495"/>
      <c r="V72" s="1496"/>
      <c r="W72" s="1494"/>
      <c r="X72" s="1495"/>
      <c r="Y72" s="1495"/>
      <c r="Z72" s="1495"/>
      <c r="AA72" s="1495"/>
      <c r="AB72" s="1496"/>
      <c r="AC72" s="1494"/>
      <c r="AD72" s="1495"/>
      <c r="AE72" s="1495"/>
      <c r="AF72" s="1495"/>
      <c r="AG72" s="1495"/>
      <c r="AH72" s="1496"/>
      <c r="AI72" s="1494"/>
      <c r="AJ72" s="1495"/>
      <c r="AK72" s="1495"/>
      <c r="AL72" s="1495"/>
      <c r="AM72" s="1495"/>
      <c r="AN72" s="1496"/>
      <c r="AO72" s="1494"/>
      <c r="AP72" s="1495"/>
      <c r="AQ72" s="1495"/>
      <c r="AR72" s="1495"/>
      <c r="AS72" s="1495"/>
      <c r="AT72" s="1496"/>
      <c r="AU72" s="1494"/>
      <c r="AV72" s="1495"/>
      <c r="AW72" s="1495"/>
      <c r="AX72" s="1495"/>
      <c r="AY72" s="1495"/>
      <c r="AZ72" s="1496"/>
      <c r="BA72" s="1494"/>
      <c r="BB72" s="1495"/>
      <c r="BC72" s="1495"/>
      <c r="BD72" s="1495"/>
      <c r="BE72" s="1495"/>
      <c r="BF72" s="1496"/>
      <c r="BG72" s="1494"/>
      <c r="BH72" s="1495"/>
      <c r="BI72" s="1495"/>
      <c r="BJ72" s="1495"/>
      <c r="BK72" s="1495"/>
      <c r="BL72" s="1496"/>
      <c r="BM72" s="1494"/>
      <c r="BN72" s="1495"/>
      <c r="BO72" s="1495"/>
      <c r="BP72" s="1495"/>
      <c r="BQ72" s="1495"/>
      <c r="BR72" s="1496"/>
      <c r="BS72" s="1494"/>
      <c r="BT72" s="1495"/>
      <c r="BU72" s="1495"/>
      <c r="BV72" s="1495"/>
      <c r="BW72" s="1495"/>
      <c r="BX72" s="1496"/>
      <c r="BY72" s="1494"/>
      <c r="BZ72" s="1495"/>
      <c r="CA72" s="1495"/>
      <c r="CB72" s="1495"/>
      <c r="CC72" s="1495"/>
      <c r="CD72" s="1496"/>
      <c r="CE72" s="1494"/>
      <c r="CF72" s="1495"/>
      <c r="CG72" s="1495"/>
      <c r="CH72" s="1495"/>
      <c r="CI72" s="1495"/>
      <c r="CJ72" s="1496"/>
      <c r="CK72" s="1494"/>
      <c r="CL72" s="1495"/>
      <c r="CM72" s="1495"/>
      <c r="CN72" s="1495"/>
      <c r="CO72" s="1495"/>
      <c r="CP72" s="1496"/>
      <c r="CQ72" s="1494"/>
      <c r="CR72" s="1495"/>
      <c r="CS72" s="1495"/>
      <c r="CT72" s="1495"/>
      <c r="CU72" s="1495"/>
      <c r="CV72" s="1496"/>
      <c r="CW72" s="1494"/>
      <c r="CX72" s="1495"/>
      <c r="CY72" s="1495"/>
      <c r="CZ72" s="1495"/>
      <c r="DA72" s="1495"/>
      <c r="DB72" s="1496"/>
      <c r="DC72" s="1494"/>
      <c r="DD72" s="1495"/>
      <c r="DE72" s="1495"/>
      <c r="DF72" s="1495"/>
      <c r="DG72" s="1495"/>
      <c r="DH72" s="1496"/>
      <c r="DI72" s="1494"/>
      <c r="DJ72" s="1495"/>
      <c r="DK72" s="1495"/>
      <c r="DL72" s="1495"/>
      <c r="DM72" s="1495"/>
      <c r="DN72" s="1496"/>
      <c r="DO72" s="1494"/>
      <c r="DP72" s="1495"/>
      <c r="DQ72" s="1495"/>
      <c r="DR72" s="1495"/>
      <c r="DS72" s="1495"/>
      <c r="DT72" s="1496"/>
      <c r="DU72" s="1494"/>
      <c r="DV72" s="1495"/>
      <c r="DW72" s="1495"/>
      <c r="DX72" s="1495"/>
      <c r="DY72" s="1495"/>
      <c r="DZ72" s="1496"/>
      <c r="EA72" s="1494"/>
      <c r="EB72" s="1495"/>
      <c r="EC72" s="1495"/>
      <c r="ED72" s="1495"/>
      <c r="EE72" s="1495"/>
      <c r="EF72" s="1496"/>
      <c r="EG72" s="1494"/>
      <c r="EH72" s="1495"/>
      <c r="EI72" s="1495"/>
      <c r="EJ72" s="1495"/>
      <c r="EK72" s="1495"/>
      <c r="EL72" s="1496"/>
      <c r="EM72" s="1494"/>
      <c r="EN72" s="1495"/>
      <c r="EO72" s="1495"/>
      <c r="EP72" s="1495"/>
      <c r="EQ72" s="1495"/>
      <c r="ER72" s="1497"/>
      <c r="ES72" s="42"/>
      <c r="ET72" s="34"/>
      <c r="EU72"/>
    </row>
    <row r="73" spans="1:151" ht="12.75" customHeight="1">
      <c r="A73" s="1565"/>
      <c r="B73" s="1503"/>
      <c r="C73" s="1506"/>
      <c r="D73" s="35"/>
      <c r="E73" s="39"/>
      <c r="F73" s="40"/>
      <c r="G73" s="40"/>
      <c r="H73" s="40"/>
      <c r="I73" s="40"/>
      <c r="J73" s="41"/>
      <c r="K73" s="39"/>
      <c r="L73" s="40"/>
      <c r="M73" s="40"/>
      <c r="N73" s="40"/>
      <c r="O73" s="40"/>
      <c r="P73" s="41"/>
      <c r="Q73" s="39"/>
      <c r="R73" s="40"/>
      <c r="S73" s="40"/>
      <c r="T73" s="40"/>
      <c r="U73" s="40"/>
      <c r="V73" s="41"/>
      <c r="W73" s="39"/>
      <c r="X73" s="40"/>
      <c r="Y73" s="40"/>
      <c r="Z73" s="40"/>
      <c r="AA73" s="40"/>
      <c r="AB73" s="41"/>
      <c r="AC73" s="39"/>
      <c r="AD73" s="40"/>
      <c r="AE73" s="40"/>
      <c r="AF73" s="40"/>
      <c r="AG73" s="40"/>
      <c r="AH73" s="41"/>
      <c r="AI73" s="39"/>
      <c r="AJ73" s="40"/>
      <c r="AK73" s="40"/>
      <c r="AL73" s="40"/>
      <c r="AM73" s="40"/>
      <c r="AN73" s="41"/>
      <c r="AO73" s="39"/>
      <c r="AP73" s="40"/>
      <c r="AQ73" s="40"/>
      <c r="AR73" s="40"/>
      <c r="AS73" s="40"/>
      <c r="AT73" s="41"/>
      <c r="AU73" s="39"/>
      <c r="AV73" s="40"/>
      <c r="AW73" s="40"/>
      <c r="AX73" s="40"/>
      <c r="AY73" s="40"/>
      <c r="AZ73" s="41"/>
      <c r="BA73" s="39"/>
      <c r="BB73" s="40"/>
      <c r="BC73" s="40"/>
      <c r="BD73" s="40"/>
      <c r="BE73" s="40"/>
      <c r="BF73" s="41"/>
      <c r="BG73" s="39"/>
      <c r="BH73" s="40"/>
      <c r="BI73" s="40"/>
      <c r="BJ73" s="40"/>
      <c r="BK73" s="40"/>
      <c r="BL73" s="41"/>
      <c r="BM73" s="39"/>
      <c r="BN73" s="40"/>
      <c r="BO73" s="40"/>
      <c r="BP73" s="40"/>
      <c r="BQ73" s="40"/>
      <c r="BR73" s="41"/>
      <c r="BS73" s="39"/>
      <c r="BT73" s="40"/>
      <c r="BU73" s="40"/>
      <c r="BV73" s="40"/>
      <c r="BW73" s="40"/>
      <c r="BX73" s="41"/>
      <c r="BY73" s="39"/>
      <c r="BZ73" s="40"/>
      <c r="CA73" s="40"/>
      <c r="CB73" s="40"/>
      <c r="CC73" s="40"/>
      <c r="CD73" s="41"/>
      <c r="CE73" s="39"/>
      <c r="CF73" s="40"/>
      <c r="CG73" s="40"/>
      <c r="CH73" s="40"/>
      <c r="CI73" s="40"/>
      <c r="CJ73" s="41"/>
      <c r="CK73" s="39"/>
      <c r="CL73" s="40"/>
      <c r="CM73" s="40"/>
      <c r="CN73" s="40"/>
      <c r="CO73" s="40"/>
      <c r="CP73" s="41"/>
      <c r="CQ73" s="39"/>
      <c r="CR73" s="40"/>
      <c r="CS73" s="40"/>
      <c r="CT73" s="40"/>
      <c r="CU73" s="40"/>
      <c r="CV73" s="41"/>
      <c r="CW73" s="39"/>
      <c r="CX73" s="40"/>
      <c r="CY73" s="40"/>
      <c r="CZ73" s="40"/>
      <c r="DA73" s="40"/>
      <c r="DB73" s="41"/>
      <c r="DC73" s="39"/>
      <c r="DD73" s="40"/>
      <c r="DE73" s="40"/>
      <c r="DF73" s="40"/>
      <c r="DG73" s="40"/>
      <c r="DH73" s="41"/>
      <c r="DI73" s="39"/>
      <c r="DJ73" s="40"/>
      <c r="DK73" s="40"/>
      <c r="DL73" s="40"/>
      <c r="DM73" s="40"/>
      <c r="DN73" s="41"/>
      <c r="DO73" s="39"/>
      <c r="DP73" s="40"/>
      <c r="DQ73" s="40"/>
      <c r="DR73" s="40"/>
      <c r="DS73" s="40"/>
      <c r="DT73" s="41"/>
      <c r="DU73" s="39"/>
      <c r="DV73" s="40"/>
      <c r="DW73" s="40"/>
      <c r="DX73" s="40"/>
      <c r="DY73" s="40"/>
      <c r="DZ73" s="41"/>
      <c r="EA73" s="39"/>
      <c r="EB73" s="40"/>
      <c r="EC73" s="40"/>
      <c r="ED73" s="40"/>
      <c r="EE73" s="40"/>
      <c r="EF73" s="41"/>
      <c r="EG73" s="39"/>
      <c r="EH73" s="40"/>
      <c r="EI73" s="40"/>
      <c r="EJ73" s="40"/>
      <c r="EK73" s="40"/>
      <c r="EL73" s="41"/>
      <c r="EM73" s="39"/>
      <c r="EN73" s="40"/>
      <c r="EO73" s="40"/>
      <c r="EP73" s="40"/>
      <c r="EQ73" s="40"/>
      <c r="ER73" s="108"/>
      <c r="ES73" s="42"/>
      <c r="ET73" s="42"/>
      <c r="EU73"/>
    </row>
    <row r="74" spans="1:151" ht="19.5" customHeight="1">
      <c r="A74" s="1565"/>
      <c r="B74" s="1504"/>
      <c r="C74" s="1507"/>
      <c r="D74" s="43"/>
      <c r="E74" s="1498"/>
      <c r="F74" s="1499"/>
      <c r="G74" s="1499"/>
      <c r="H74" s="1499"/>
      <c r="I74" s="1499"/>
      <c r="J74" s="1500"/>
      <c r="K74" s="1498"/>
      <c r="L74" s="1499"/>
      <c r="M74" s="1499"/>
      <c r="N74" s="1499"/>
      <c r="O74" s="1499"/>
      <c r="P74" s="1500"/>
      <c r="Q74" s="1498"/>
      <c r="R74" s="1499"/>
      <c r="S74" s="1499"/>
      <c r="T74" s="1499"/>
      <c r="U74" s="1499"/>
      <c r="V74" s="1500"/>
      <c r="W74" s="1498"/>
      <c r="X74" s="1499"/>
      <c r="Y74" s="1499"/>
      <c r="Z74" s="1499"/>
      <c r="AA74" s="1499"/>
      <c r="AB74" s="1500"/>
      <c r="AC74" s="1498"/>
      <c r="AD74" s="1499"/>
      <c r="AE74" s="1499"/>
      <c r="AF74" s="1499"/>
      <c r="AG74" s="1499"/>
      <c r="AH74" s="1500"/>
      <c r="AI74" s="1498"/>
      <c r="AJ74" s="1499"/>
      <c r="AK74" s="1499"/>
      <c r="AL74" s="1499"/>
      <c r="AM74" s="1499"/>
      <c r="AN74" s="1500"/>
      <c r="AO74" s="1498"/>
      <c r="AP74" s="1499"/>
      <c r="AQ74" s="1499"/>
      <c r="AR74" s="1499"/>
      <c r="AS74" s="1499"/>
      <c r="AT74" s="1500"/>
      <c r="AU74" s="1498"/>
      <c r="AV74" s="1499"/>
      <c r="AW74" s="1499"/>
      <c r="AX74" s="1499"/>
      <c r="AY74" s="1499"/>
      <c r="AZ74" s="1500"/>
      <c r="BA74" s="1498"/>
      <c r="BB74" s="1499"/>
      <c r="BC74" s="1499"/>
      <c r="BD74" s="1499"/>
      <c r="BE74" s="1499"/>
      <c r="BF74" s="1500"/>
      <c r="BG74" s="1498"/>
      <c r="BH74" s="1499"/>
      <c r="BI74" s="1499"/>
      <c r="BJ74" s="1499"/>
      <c r="BK74" s="1499"/>
      <c r="BL74" s="1500"/>
      <c r="BM74" s="1498"/>
      <c r="BN74" s="1499"/>
      <c r="BO74" s="1499"/>
      <c r="BP74" s="1499"/>
      <c r="BQ74" s="1499"/>
      <c r="BR74" s="1500"/>
      <c r="BS74" s="1498"/>
      <c r="BT74" s="1499"/>
      <c r="BU74" s="1499"/>
      <c r="BV74" s="1499"/>
      <c r="BW74" s="1499"/>
      <c r="BX74" s="1500"/>
      <c r="BY74" s="1498"/>
      <c r="BZ74" s="1499"/>
      <c r="CA74" s="1499"/>
      <c r="CB74" s="1499"/>
      <c r="CC74" s="1499"/>
      <c r="CD74" s="1500"/>
      <c r="CE74" s="1498"/>
      <c r="CF74" s="1499"/>
      <c r="CG74" s="1499"/>
      <c r="CH74" s="1499"/>
      <c r="CI74" s="1499"/>
      <c r="CJ74" s="1500"/>
      <c r="CK74" s="1498"/>
      <c r="CL74" s="1499"/>
      <c r="CM74" s="1499"/>
      <c r="CN74" s="1499"/>
      <c r="CO74" s="1499"/>
      <c r="CP74" s="1500"/>
      <c r="CQ74" s="1498"/>
      <c r="CR74" s="1499"/>
      <c r="CS74" s="1499"/>
      <c r="CT74" s="1499"/>
      <c r="CU74" s="1499"/>
      <c r="CV74" s="1500"/>
      <c r="CW74" s="1498"/>
      <c r="CX74" s="1499"/>
      <c r="CY74" s="1499"/>
      <c r="CZ74" s="1499"/>
      <c r="DA74" s="1499"/>
      <c r="DB74" s="1500"/>
      <c r="DC74" s="1498"/>
      <c r="DD74" s="1499"/>
      <c r="DE74" s="1499"/>
      <c r="DF74" s="1499"/>
      <c r="DG74" s="1499"/>
      <c r="DH74" s="1500"/>
      <c r="DI74" s="1498"/>
      <c r="DJ74" s="1499"/>
      <c r="DK74" s="1499"/>
      <c r="DL74" s="1499"/>
      <c r="DM74" s="1499"/>
      <c r="DN74" s="1500"/>
      <c r="DO74" s="1498"/>
      <c r="DP74" s="1499"/>
      <c r="DQ74" s="1499"/>
      <c r="DR74" s="1499"/>
      <c r="DS74" s="1499"/>
      <c r="DT74" s="1500"/>
      <c r="DU74" s="1498"/>
      <c r="DV74" s="1499"/>
      <c r="DW74" s="1499"/>
      <c r="DX74" s="1499"/>
      <c r="DY74" s="1499"/>
      <c r="DZ74" s="1500"/>
      <c r="EA74" s="1498"/>
      <c r="EB74" s="1499"/>
      <c r="EC74" s="1499"/>
      <c r="ED74" s="1499"/>
      <c r="EE74" s="1499"/>
      <c r="EF74" s="1500"/>
      <c r="EG74" s="1498"/>
      <c r="EH74" s="1499"/>
      <c r="EI74" s="1499"/>
      <c r="EJ74" s="1499"/>
      <c r="EK74" s="1499"/>
      <c r="EL74" s="1500"/>
      <c r="EM74" s="1498"/>
      <c r="EN74" s="1499"/>
      <c r="EO74" s="1499"/>
      <c r="EP74" s="1499"/>
      <c r="EQ74" s="1499"/>
      <c r="ER74" s="1501"/>
      <c r="ES74" s="42"/>
      <c r="ET74" s="42"/>
      <c r="EU74"/>
    </row>
    <row r="75" spans="1:151" ht="19.5" customHeight="1">
      <c r="A75" s="1565"/>
      <c r="B75" s="1502"/>
      <c r="C75" s="1505"/>
      <c r="D75" s="127"/>
      <c r="E75" s="1552"/>
      <c r="F75" s="1553"/>
      <c r="G75" s="1553"/>
      <c r="H75" s="1553"/>
      <c r="I75" s="1553"/>
      <c r="J75" s="1554"/>
      <c r="K75" s="1552"/>
      <c r="L75" s="1553"/>
      <c r="M75" s="1553"/>
      <c r="N75" s="1553"/>
      <c r="O75" s="1553"/>
      <c r="P75" s="1554"/>
      <c r="Q75" s="1552"/>
      <c r="R75" s="1553"/>
      <c r="S75" s="1553"/>
      <c r="T75" s="1553"/>
      <c r="U75" s="1553"/>
      <c r="V75" s="1554"/>
      <c r="W75" s="1552"/>
      <c r="X75" s="1553"/>
      <c r="Y75" s="1553"/>
      <c r="Z75" s="1553"/>
      <c r="AA75" s="1553"/>
      <c r="AB75" s="1554"/>
      <c r="AC75" s="1552"/>
      <c r="AD75" s="1553"/>
      <c r="AE75" s="1553"/>
      <c r="AF75" s="1553"/>
      <c r="AG75" s="1553"/>
      <c r="AH75" s="1554"/>
      <c r="AI75" s="1552"/>
      <c r="AJ75" s="1553"/>
      <c r="AK75" s="1553"/>
      <c r="AL75" s="1553"/>
      <c r="AM75" s="1553"/>
      <c r="AN75" s="1554"/>
      <c r="AO75" s="1552"/>
      <c r="AP75" s="1553"/>
      <c r="AQ75" s="1553"/>
      <c r="AR75" s="1553"/>
      <c r="AS75" s="1553"/>
      <c r="AT75" s="1554"/>
      <c r="AU75" s="1552"/>
      <c r="AV75" s="1553"/>
      <c r="AW75" s="1553"/>
      <c r="AX75" s="1553"/>
      <c r="AY75" s="1553"/>
      <c r="AZ75" s="1554"/>
      <c r="BA75" s="1552"/>
      <c r="BB75" s="1553"/>
      <c r="BC75" s="1553"/>
      <c r="BD75" s="1553"/>
      <c r="BE75" s="1553"/>
      <c r="BF75" s="1554"/>
      <c r="BG75" s="1552"/>
      <c r="BH75" s="1553"/>
      <c r="BI75" s="1553"/>
      <c r="BJ75" s="1553"/>
      <c r="BK75" s="1553"/>
      <c r="BL75" s="1554"/>
      <c r="BM75" s="1552"/>
      <c r="BN75" s="1553"/>
      <c r="BO75" s="1553"/>
      <c r="BP75" s="1553"/>
      <c r="BQ75" s="1553"/>
      <c r="BR75" s="1554"/>
      <c r="BS75" s="1552"/>
      <c r="BT75" s="1553"/>
      <c r="BU75" s="1553"/>
      <c r="BV75" s="1553"/>
      <c r="BW75" s="1553"/>
      <c r="BX75" s="1554"/>
      <c r="BY75" s="1552"/>
      <c r="BZ75" s="1553"/>
      <c r="CA75" s="1553"/>
      <c r="CB75" s="1553"/>
      <c r="CC75" s="1553"/>
      <c r="CD75" s="1554"/>
      <c r="CE75" s="1552"/>
      <c r="CF75" s="1553"/>
      <c r="CG75" s="1553"/>
      <c r="CH75" s="1553"/>
      <c r="CI75" s="1553"/>
      <c r="CJ75" s="1554"/>
      <c r="CK75" s="1552"/>
      <c r="CL75" s="1553"/>
      <c r="CM75" s="1553"/>
      <c r="CN75" s="1553"/>
      <c r="CO75" s="1553"/>
      <c r="CP75" s="1554"/>
      <c r="CQ75" s="1552"/>
      <c r="CR75" s="1553"/>
      <c r="CS75" s="1553"/>
      <c r="CT75" s="1553"/>
      <c r="CU75" s="1553"/>
      <c r="CV75" s="1554"/>
      <c r="CW75" s="1552"/>
      <c r="CX75" s="1553"/>
      <c r="CY75" s="1553"/>
      <c r="CZ75" s="1553"/>
      <c r="DA75" s="1553"/>
      <c r="DB75" s="1554"/>
      <c r="DC75" s="1552"/>
      <c r="DD75" s="1553"/>
      <c r="DE75" s="1553"/>
      <c r="DF75" s="1553"/>
      <c r="DG75" s="1553"/>
      <c r="DH75" s="1554"/>
      <c r="DI75" s="1552"/>
      <c r="DJ75" s="1553"/>
      <c r="DK75" s="1553"/>
      <c r="DL75" s="1553"/>
      <c r="DM75" s="1553"/>
      <c r="DN75" s="1554"/>
      <c r="DO75" s="1552"/>
      <c r="DP75" s="1553"/>
      <c r="DQ75" s="1553"/>
      <c r="DR75" s="1553"/>
      <c r="DS75" s="1553"/>
      <c r="DT75" s="1554"/>
      <c r="DU75" s="1552"/>
      <c r="DV75" s="1553"/>
      <c r="DW75" s="1553"/>
      <c r="DX75" s="1553"/>
      <c r="DY75" s="1553"/>
      <c r="DZ75" s="1554"/>
      <c r="EA75" s="1552"/>
      <c r="EB75" s="1553"/>
      <c r="EC75" s="1553"/>
      <c r="ED75" s="1553"/>
      <c r="EE75" s="1553"/>
      <c r="EF75" s="1554"/>
      <c r="EG75" s="1552"/>
      <c r="EH75" s="1553"/>
      <c r="EI75" s="1553"/>
      <c r="EJ75" s="1553"/>
      <c r="EK75" s="1553"/>
      <c r="EL75" s="1554"/>
      <c r="EM75" s="1552"/>
      <c r="EN75" s="1553"/>
      <c r="EO75" s="1553"/>
      <c r="EP75" s="1553"/>
      <c r="EQ75" s="1553"/>
      <c r="ER75" s="1555"/>
      <c r="ES75" s="42"/>
      <c r="ET75" s="34"/>
      <c r="EU75"/>
    </row>
    <row r="76" spans="1:151" ht="12.75" customHeight="1">
      <c r="A76" s="1565"/>
      <c r="B76" s="1503"/>
      <c r="C76" s="1506"/>
      <c r="D76" s="35"/>
      <c r="E76" s="39"/>
      <c r="F76" s="40"/>
      <c r="G76" s="40"/>
      <c r="H76" s="40"/>
      <c r="I76" s="40"/>
      <c r="J76" s="41"/>
      <c r="K76" s="39"/>
      <c r="L76" s="40"/>
      <c r="M76" s="40"/>
      <c r="N76" s="40"/>
      <c r="O76" s="40"/>
      <c r="P76" s="41"/>
      <c r="Q76" s="39"/>
      <c r="R76" s="40"/>
      <c r="S76" s="40"/>
      <c r="T76" s="40"/>
      <c r="U76" s="40"/>
      <c r="V76" s="41"/>
      <c r="W76" s="39"/>
      <c r="X76" s="40"/>
      <c r="Y76" s="40"/>
      <c r="Z76" s="40"/>
      <c r="AA76" s="40"/>
      <c r="AB76" s="41"/>
      <c r="AC76" s="39"/>
      <c r="AD76" s="40"/>
      <c r="AE76" s="40"/>
      <c r="AF76" s="40"/>
      <c r="AG76" s="40"/>
      <c r="AH76" s="41"/>
      <c r="AI76" s="39"/>
      <c r="AJ76" s="40"/>
      <c r="AK76" s="40"/>
      <c r="AL76" s="40"/>
      <c r="AM76" s="40"/>
      <c r="AN76" s="41"/>
      <c r="AO76" s="39"/>
      <c r="AP76" s="40"/>
      <c r="AQ76" s="40"/>
      <c r="AR76" s="40"/>
      <c r="AS76" s="40"/>
      <c r="AT76" s="41"/>
      <c r="AU76" s="39"/>
      <c r="AV76" s="40"/>
      <c r="AW76" s="40"/>
      <c r="AX76" s="40"/>
      <c r="AY76" s="40"/>
      <c r="AZ76" s="41"/>
      <c r="BA76" s="39"/>
      <c r="BB76" s="40"/>
      <c r="BC76" s="40"/>
      <c r="BD76" s="40"/>
      <c r="BE76" s="40"/>
      <c r="BF76" s="41"/>
      <c r="BG76" s="39"/>
      <c r="BH76" s="40"/>
      <c r="BI76" s="40"/>
      <c r="BJ76" s="40"/>
      <c r="BK76" s="40"/>
      <c r="BL76" s="41"/>
      <c r="BM76" s="39"/>
      <c r="BN76" s="40"/>
      <c r="BO76" s="40"/>
      <c r="BP76" s="40"/>
      <c r="BQ76" s="40"/>
      <c r="BR76" s="41"/>
      <c r="BS76" s="39"/>
      <c r="BT76" s="40"/>
      <c r="BU76" s="40"/>
      <c r="BV76" s="40"/>
      <c r="BW76" s="40"/>
      <c r="BX76" s="41"/>
      <c r="BY76" s="39"/>
      <c r="BZ76" s="40"/>
      <c r="CA76" s="40"/>
      <c r="CB76" s="40"/>
      <c r="CC76" s="40"/>
      <c r="CD76" s="41"/>
      <c r="CE76" s="39"/>
      <c r="CF76" s="40"/>
      <c r="CG76" s="40"/>
      <c r="CH76" s="40"/>
      <c r="CI76" s="40"/>
      <c r="CJ76" s="41"/>
      <c r="CK76" s="39"/>
      <c r="CL76" s="40"/>
      <c r="CM76" s="40"/>
      <c r="CN76" s="40"/>
      <c r="CO76" s="40"/>
      <c r="CP76" s="41"/>
      <c r="CQ76" s="39"/>
      <c r="CR76" s="40"/>
      <c r="CS76" s="40"/>
      <c r="CT76" s="40"/>
      <c r="CU76" s="40"/>
      <c r="CV76" s="41"/>
      <c r="CW76" s="39"/>
      <c r="CX76" s="40"/>
      <c r="CY76" s="40"/>
      <c r="CZ76" s="40"/>
      <c r="DA76" s="40"/>
      <c r="DB76" s="41"/>
      <c r="DC76" s="39"/>
      <c r="DD76" s="40"/>
      <c r="DE76" s="40"/>
      <c r="DF76" s="40"/>
      <c r="DG76" s="40"/>
      <c r="DH76" s="41"/>
      <c r="DI76" s="39"/>
      <c r="DJ76" s="40"/>
      <c r="DK76" s="40"/>
      <c r="DL76" s="40"/>
      <c r="DM76" s="40"/>
      <c r="DN76" s="41"/>
      <c r="DO76" s="39"/>
      <c r="DP76" s="40"/>
      <c r="DQ76" s="40"/>
      <c r="DR76" s="40"/>
      <c r="DS76" s="40"/>
      <c r="DT76" s="41"/>
      <c r="DU76" s="39"/>
      <c r="DV76" s="40"/>
      <c r="DW76" s="40"/>
      <c r="DX76" s="40"/>
      <c r="DY76" s="40"/>
      <c r="DZ76" s="41"/>
      <c r="EA76" s="39"/>
      <c r="EB76" s="40"/>
      <c r="EC76" s="40"/>
      <c r="ED76" s="40"/>
      <c r="EE76" s="40"/>
      <c r="EF76" s="41"/>
      <c r="EG76" s="39"/>
      <c r="EH76" s="40"/>
      <c r="EI76" s="40"/>
      <c r="EJ76" s="40"/>
      <c r="EK76" s="40"/>
      <c r="EL76" s="41"/>
      <c r="EM76" s="39"/>
      <c r="EN76" s="40"/>
      <c r="EO76" s="40"/>
      <c r="EP76" s="40"/>
      <c r="EQ76" s="40"/>
      <c r="ER76" s="108"/>
      <c r="ES76" s="42"/>
      <c r="ET76" s="42"/>
      <c r="EU76"/>
    </row>
    <row r="77" spans="1:151" ht="19.5" customHeight="1" thickBot="1">
      <c r="A77" s="1565"/>
      <c r="B77" s="1577"/>
      <c r="C77" s="1578"/>
      <c r="D77" s="154"/>
      <c r="E77" s="1548"/>
      <c r="F77" s="1549"/>
      <c r="G77" s="1549"/>
      <c r="H77" s="1549"/>
      <c r="I77" s="1549"/>
      <c r="J77" s="1550"/>
      <c r="K77" s="1548"/>
      <c r="L77" s="1549"/>
      <c r="M77" s="1549"/>
      <c r="N77" s="1549"/>
      <c r="O77" s="1549"/>
      <c r="P77" s="1550"/>
      <c r="Q77" s="1548"/>
      <c r="R77" s="1549"/>
      <c r="S77" s="1549"/>
      <c r="T77" s="1549"/>
      <c r="U77" s="1549"/>
      <c r="V77" s="1550"/>
      <c r="W77" s="1548"/>
      <c r="X77" s="1549"/>
      <c r="Y77" s="1549"/>
      <c r="Z77" s="1549"/>
      <c r="AA77" s="1549"/>
      <c r="AB77" s="1550"/>
      <c r="AC77" s="1548"/>
      <c r="AD77" s="1549"/>
      <c r="AE77" s="1549"/>
      <c r="AF77" s="1549"/>
      <c r="AG77" s="1549"/>
      <c r="AH77" s="1550"/>
      <c r="AI77" s="1548"/>
      <c r="AJ77" s="1549"/>
      <c r="AK77" s="1549"/>
      <c r="AL77" s="1549"/>
      <c r="AM77" s="1549"/>
      <c r="AN77" s="1550"/>
      <c r="AO77" s="1548"/>
      <c r="AP77" s="1549"/>
      <c r="AQ77" s="1549"/>
      <c r="AR77" s="1549"/>
      <c r="AS77" s="1549"/>
      <c r="AT77" s="1550"/>
      <c r="AU77" s="1548"/>
      <c r="AV77" s="1549"/>
      <c r="AW77" s="1549"/>
      <c r="AX77" s="1549"/>
      <c r="AY77" s="1549"/>
      <c r="AZ77" s="1550"/>
      <c r="BA77" s="1548"/>
      <c r="BB77" s="1549"/>
      <c r="BC77" s="1549"/>
      <c r="BD77" s="1549"/>
      <c r="BE77" s="1549"/>
      <c r="BF77" s="1550"/>
      <c r="BG77" s="1548"/>
      <c r="BH77" s="1549"/>
      <c r="BI77" s="1549"/>
      <c r="BJ77" s="1549"/>
      <c r="BK77" s="1549"/>
      <c r="BL77" s="1550"/>
      <c r="BM77" s="1548"/>
      <c r="BN77" s="1549"/>
      <c r="BO77" s="1549"/>
      <c r="BP77" s="1549"/>
      <c r="BQ77" s="1549"/>
      <c r="BR77" s="1550"/>
      <c r="BS77" s="1548"/>
      <c r="BT77" s="1549"/>
      <c r="BU77" s="1549"/>
      <c r="BV77" s="1549"/>
      <c r="BW77" s="1549"/>
      <c r="BX77" s="1550"/>
      <c r="BY77" s="1548"/>
      <c r="BZ77" s="1549"/>
      <c r="CA77" s="1549"/>
      <c r="CB77" s="1549"/>
      <c r="CC77" s="1549"/>
      <c r="CD77" s="1550"/>
      <c r="CE77" s="1548"/>
      <c r="CF77" s="1549"/>
      <c r="CG77" s="1549"/>
      <c r="CH77" s="1549"/>
      <c r="CI77" s="1549"/>
      <c r="CJ77" s="1550"/>
      <c r="CK77" s="1548"/>
      <c r="CL77" s="1549"/>
      <c r="CM77" s="1549"/>
      <c r="CN77" s="1549"/>
      <c r="CO77" s="1549"/>
      <c r="CP77" s="1550"/>
      <c r="CQ77" s="1548"/>
      <c r="CR77" s="1549"/>
      <c r="CS77" s="1549"/>
      <c r="CT77" s="1549"/>
      <c r="CU77" s="1549"/>
      <c r="CV77" s="1550"/>
      <c r="CW77" s="1548"/>
      <c r="CX77" s="1549"/>
      <c r="CY77" s="1549"/>
      <c r="CZ77" s="1549"/>
      <c r="DA77" s="1549"/>
      <c r="DB77" s="1550"/>
      <c r="DC77" s="1548"/>
      <c r="DD77" s="1549"/>
      <c r="DE77" s="1549"/>
      <c r="DF77" s="1549"/>
      <c r="DG77" s="1549"/>
      <c r="DH77" s="1550"/>
      <c r="DI77" s="1548"/>
      <c r="DJ77" s="1549"/>
      <c r="DK77" s="1549"/>
      <c r="DL77" s="1549"/>
      <c r="DM77" s="1549"/>
      <c r="DN77" s="1550"/>
      <c r="DO77" s="1548"/>
      <c r="DP77" s="1549"/>
      <c r="DQ77" s="1549"/>
      <c r="DR77" s="1549"/>
      <c r="DS77" s="1549"/>
      <c r="DT77" s="1550"/>
      <c r="DU77" s="1548"/>
      <c r="DV77" s="1549"/>
      <c r="DW77" s="1549"/>
      <c r="DX77" s="1549"/>
      <c r="DY77" s="1549"/>
      <c r="DZ77" s="1550"/>
      <c r="EA77" s="1548"/>
      <c r="EB77" s="1549"/>
      <c r="EC77" s="1549"/>
      <c r="ED77" s="1549"/>
      <c r="EE77" s="1549"/>
      <c r="EF77" s="1550"/>
      <c r="EG77" s="1548"/>
      <c r="EH77" s="1549"/>
      <c r="EI77" s="1549"/>
      <c r="EJ77" s="1549"/>
      <c r="EK77" s="1549"/>
      <c r="EL77" s="1550"/>
      <c r="EM77" s="1548"/>
      <c r="EN77" s="1549"/>
      <c r="EO77" s="1549"/>
      <c r="EP77" s="1549"/>
      <c r="EQ77" s="1549"/>
      <c r="ER77" s="1551"/>
      <c r="ES77" s="42"/>
      <c r="ET77" s="42"/>
      <c r="EU77"/>
    </row>
    <row r="78" spans="1:151" ht="24" customHeight="1">
      <c r="A78" s="1534" t="s">
        <v>79</v>
      </c>
      <c r="B78" s="1537" t="s">
        <v>59</v>
      </c>
      <c r="C78" s="1538"/>
      <c r="D78" s="153"/>
      <c r="E78" s="1517">
        <f>ROUND(E79/$D$81,4)</f>
        <v>4.53E-2</v>
      </c>
      <c r="F78" s="1518"/>
      <c r="G78" s="1518"/>
      <c r="H78" s="1518"/>
      <c r="I78" s="1518"/>
      <c r="J78" s="1519"/>
      <c r="K78" s="1517">
        <f>ROUND(K79/$D$81,4)</f>
        <v>4.6300000000000001E-2</v>
      </c>
      <c r="L78" s="1518"/>
      <c r="M78" s="1518"/>
      <c r="N78" s="1518"/>
      <c r="O78" s="1518"/>
      <c r="P78" s="1519"/>
      <c r="Q78" s="1517">
        <f>ROUND(Q79/$D$81,4)</f>
        <v>4.6300000000000001E-2</v>
      </c>
      <c r="R78" s="1518"/>
      <c r="S78" s="1518"/>
      <c r="T78" s="1518"/>
      <c r="U78" s="1518"/>
      <c r="V78" s="1519"/>
      <c r="W78" s="1517">
        <f>ROUND(W79/$D$81,4)</f>
        <v>4.6300000000000001E-2</v>
      </c>
      <c r="X78" s="1518"/>
      <c r="Y78" s="1518"/>
      <c r="Z78" s="1518"/>
      <c r="AA78" s="1518"/>
      <c r="AB78" s="1519"/>
      <c r="AC78" s="1517">
        <f>ROUND(AC79/$D$81,4)</f>
        <v>4.6300000000000001E-2</v>
      </c>
      <c r="AD78" s="1518"/>
      <c r="AE78" s="1518"/>
      <c r="AF78" s="1518"/>
      <c r="AG78" s="1518"/>
      <c r="AH78" s="1519"/>
      <c r="AI78" s="1517">
        <f>ROUND(AI79/$D$81,4)</f>
        <v>4.6300000000000001E-2</v>
      </c>
      <c r="AJ78" s="1518"/>
      <c r="AK78" s="1518"/>
      <c r="AL78" s="1518"/>
      <c r="AM78" s="1518"/>
      <c r="AN78" s="1519"/>
      <c r="AO78" s="1517">
        <f>ROUND(AO79/$D$81,4)</f>
        <v>5.0700000000000002E-2</v>
      </c>
      <c r="AP78" s="1518"/>
      <c r="AQ78" s="1518"/>
      <c r="AR78" s="1518"/>
      <c r="AS78" s="1518"/>
      <c r="AT78" s="1519"/>
      <c r="AU78" s="1517">
        <f>ROUND(AU79/$D$81,4)</f>
        <v>5.0700000000000002E-2</v>
      </c>
      <c r="AV78" s="1518"/>
      <c r="AW78" s="1518"/>
      <c r="AX78" s="1518"/>
      <c r="AY78" s="1518"/>
      <c r="AZ78" s="1519"/>
      <c r="BA78" s="1517">
        <f>ROUND(BA79/$D$81,4)</f>
        <v>5.0700000000000002E-2</v>
      </c>
      <c r="BB78" s="1518"/>
      <c r="BC78" s="1518"/>
      <c r="BD78" s="1518"/>
      <c r="BE78" s="1518"/>
      <c r="BF78" s="1519"/>
      <c r="BG78" s="1517">
        <f>ROUND(BG79/$D$81,4)</f>
        <v>5.0700000000000002E-2</v>
      </c>
      <c r="BH78" s="1518"/>
      <c r="BI78" s="1518"/>
      <c r="BJ78" s="1518"/>
      <c r="BK78" s="1518"/>
      <c r="BL78" s="1519"/>
      <c r="BM78" s="1517">
        <f>ROUND(BM79/$D$81,4)</f>
        <v>5.0700000000000002E-2</v>
      </c>
      <c r="BN78" s="1518"/>
      <c r="BO78" s="1518"/>
      <c r="BP78" s="1518"/>
      <c r="BQ78" s="1518"/>
      <c r="BR78" s="1519"/>
      <c r="BS78" s="1517">
        <f>ROUND(BS79/$D$81,4)</f>
        <v>5.0700000000000002E-2</v>
      </c>
      <c r="BT78" s="1518"/>
      <c r="BU78" s="1518"/>
      <c r="BV78" s="1518"/>
      <c r="BW78" s="1518"/>
      <c r="BX78" s="1519"/>
      <c r="BY78" s="1517">
        <f>ROUND(BY79/$D$81,4)</f>
        <v>5.0700000000000002E-2</v>
      </c>
      <c r="BZ78" s="1518"/>
      <c r="CA78" s="1518"/>
      <c r="CB78" s="1518"/>
      <c r="CC78" s="1518"/>
      <c r="CD78" s="1519"/>
      <c r="CE78" s="1517">
        <f>ROUND(CE79/$D$81,4)</f>
        <v>5.3600000000000002E-2</v>
      </c>
      <c r="CF78" s="1518"/>
      <c r="CG78" s="1518"/>
      <c r="CH78" s="1518"/>
      <c r="CI78" s="1518"/>
      <c r="CJ78" s="1519"/>
      <c r="CK78" s="1517">
        <f>ROUND(CK79/$D$81,4)</f>
        <v>3.27E-2</v>
      </c>
      <c r="CL78" s="1518"/>
      <c r="CM78" s="1518"/>
      <c r="CN78" s="1518"/>
      <c r="CO78" s="1518"/>
      <c r="CP78" s="1519"/>
      <c r="CQ78" s="1517">
        <f>ROUND(CQ79/$D$81,4)</f>
        <v>3.5499999999999997E-2</v>
      </c>
      <c r="CR78" s="1518"/>
      <c r="CS78" s="1518"/>
      <c r="CT78" s="1518"/>
      <c r="CU78" s="1518"/>
      <c r="CV78" s="1519"/>
      <c r="CW78" s="1517">
        <f>ROUND(CW79/$D$81,4)</f>
        <v>3.5499999999999997E-2</v>
      </c>
      <c r="CX78" s="1518"/>
      <c r="CY78" s="1518"/>
      <c r="CZ78" s="1518"/>
      <c r="DA78" s="1518"/>
      <c r="DB78" s="1519"/>
      <c r="DC78" s="1517">
        <f>ROUND(DC79/$D$81,4)</f>
        <v>3.6700000000000003E-2</v>
      </c>
      <c r="DD78" s="1518"/>
      <c r="DE78" s="1518"/>
      <c r="DF78" s="1518"/>
      <c r="DG78" s="1518"/>
      <c r="DH78" s="1519"/>
      <c r="DI78" s="1517">
        <f>ROUND(DI79/$D$81,4)</f>
        <v>3.2500000000000001E-2</v>
      </c>
      <c r="DJ78" s="1518"/>
      <c r="DK78" s="1518"/>
      <c r="DL78" s="1518"/>
      <c r="DM78" s="1518"/>
      <c r="DN78" s="1519"/>
      <c r="DO78" s="1517">
        <f>ROUND(DO79/$D$81,4)</f>
        <v>3.2500000000000001E-2</v>
      </c>
      <c r="DP78" s="1518"/>
      <c r="DQ78" s="1518"/>
      <c r="DR78" s="1518"/>
      <c r="DS78" s="1518"/>
      <c r="DT78" s="1519"/>
      <c r="DU78" s="1517">
        <f>ROUND(DU79/$D$81,4)</f>
        <v>3.2500000000000001E-2</v>
      </c>
      <c r="DV78" s="1518"/>
      <c r="DW78" s="1518"/>
      <c r="DX78" s="1518"/>
      <c r="DY78" s="1518"/>
      <c r="DZ78" s="1519"/>
      <c r="EA78" s="1517">
        <f>ROUND(EA79/$D$81,4)</f>
        <v>2.1499999999999998E-2</v>
      </c>
      <c r="EB78" s="1518"/>
      <c r="EC78" s="1518"/>
      <c r="ED78" s="1518"/>
      <c r="EE78" s="1518"/>
      <c r="EF78" s="1519"/>
      <c r="EG78" s="1517">
        <f>ROUND(EG79/$D$81,4)</f>
        <v>2.1499999999999998E-2</v>
      </c>
      <c r="EH78" s="1518"/>
      <c r="EI78" s="1518"/>
      <c r="EJ78" s="1518"/>
      <c r="EK78" s="1518"/>
      <c r="EL78" s="1519"/>
      <c r="EM78" s="1517">
        <f>ROUND(EM79/$D$81,4)-0.01%</f>
        <v>3.3799999999999997E-2</v>
      </c>
      <c r="EN78" s="1518"/>
      <c r="EO78" s="1518"/>
      <c r="EP78" s="1518"/>
      <c r="EQ78" s="1518"/>
      <c r="ER78" s="1541"/>
      <c r="ET78" s="42"/>
    </row>
    <row r="79" spans="1:151" ht="24" customHeight="1">
      <c r="A79" s="1535"/>
      <c r="B79" s="1539"/>
      <c r="C79" s="1540"/>
      <c r="D79" s="44"/>
      <c r="E79" s="1520">
        <f>SUM(E8,E11,E14)</f>
        <v>11288847.532169439</v>
      </c>
      <c r="F79" s="1521"/>
      <c r="G79" s="1521"/>
      <c r="H79" s="1521"/>
      <c r="I79" s="1521"/>
      <c r="J79" s="1522"/>
      <c r="K79" s="1520">
        <f>SUM(K8,K17,K20,K26,K35,K23)</f>
        <v>11546915.240861092</v>
      </c>
      <c r="L79" s="1521"/>
      <c r="M79" s="1521"/>
      <c r="N79" s="1521"/>
      <c r="O79" s="1521"/>
      <c r="P79" s="1522"/>
      <c r="Q79" s="1520">
        <f>SUM(Q8,Q17,Q20,Q26,Q35,Q23)</f>
        <v>11546915.240861092</v>
      </c>
      <c r="R79" s="1521"/>
      <c r="S79" s="1521"/>
      <c r="T79" s="1521"/>
      <c r="U79" s="1521"/>
      <c r="V79" s="1522"/>
      <c r="W79" s="1520">
        <f>SUM(W26,W20,W8,W35,W17,W23)</f>
        <v>11546915.240861094</v>
      </c>
      <c r="X79" s="1521"/>
      <c r="Y79" s="1521"/>
      <c r="Z79" s="1521"/>
      <c r="AA79" s="1521"/>
      <c r="AB79" s="1522"/>
      <c r="AC79" s="1520">
        <f>SUM(AC35,AC8,AC26,AC20,AC17,AC23)</f>
        <v>11546915.240861094</v>
      </c>
      <c r="AD79" s="1521"/>
      <c r="AE79" s="1521"/>
      <c r="AF79" s="1521"/>
      <c r="AG79" s="1521"/>
      <c r="AH79" s="1522"/>
      <c r="AI79" s="1520">
        <f>SUM(AI35,AI8,AI26,AI20,AI17,AI23)</f>
        <v>11546915.240861094</v>
      </c>
      <c r="AJ79" s="1521"/>
      <c r="AK79" s="1521"/>
      <c r="AL79" s="1521"/>
      <c r="AM79" s="1521"/>
      <c r="AN79" s="1522"/>
      <c r="AO79" s="1520">
        <f>SUM(AO8,AO17,AO20,AO23,AO26,AO29,AO35)</f>
        <v>12631952.173344878</v>
      </c>
      <c r="AP79" s="1521"/>
      <c r="AQ79" s="1521"/>
      <c r="AR79" s="1521"/>
      <c r="AS79" s="1521"/>
      <c r="AT79" s="1522"/>
      <c r="AU79" s="1520">
        <f>SUM(AU35,AU26,AU8,AU20,AU17,AU23,AU29)</f>
        <v>12631952.173344878</v>
      </c>
      <c r="AV79" s="1521"/>
      <c r="AW79" s="1521"/>
      <c r="AX79" s="1521"/>
      <c r="AY79" s="1521"/>
      <c r="AZ79" s="1522"/>
      <c r="BA79" s="1520">
        <f>SUM(BA35,BA8,BA26,BA20,BA17,BA23,BA29)</f>
        <v>12631952.173344878</v>
      </c>
      <c r="BB79" s="1521"/>
      <c r="BC79" s="1521"/>
      <c r="BD79" s="1521"/>
      <c r="BE79" s="1521"/>
      <c r="BF79" s="1522"/>
      <c r="BG79" s="1520">
        <f>SUM(BG35,BG8,BG26,BG20,BG17,BG23,BG29)</f>
        <v>12631952.173344878</v>
      </c>
      <c r="BH79" s="1521"/>
      <c r="BI79" s="1521"/>
      <c r="BJ79" s="1521"/>
      <c r="BK79" s="1521"/>
      <c r="BL79" s="1522"/>
      <c r="BM79" s="1520">
        <f>SUM(BM35,BM29,BM8,BM26,BM20,BM23,BM17)</f>
        <v>12631952.173344878</v>
      </c>
      <c r="BN79" s="1521"/>
      <c r="BO79" s="1521"/>
      <c r="BP79" s="1521"/>
      <c r="BQ79" s="1521"/>
      <c r="BR79" s="1522"/>
      <c r="BS79" s="1520">
        <f>SUM(BS35,BS29,BS8,BS26,BS20,BS23,BS17)</f>
        <v>12631952.173344878</v>
      </c>
      <c r="BT79" s="1521"/>
      <c r="BU79" s="1521"/>
      <c r="BV79" s="1521"/>
      <c r="BW79" s="1521"/>
      <c r="BX79" s="1522"/>
      <c r="BY79" s="1520">
        <f>SUM(BY35,BY29,BY8,BY26,BY20,BY23,BY17)</f>
        <v>12631952.173344878</v>
      </c>
      <c r="BZ79" s="1521"/>
      <c r="CA79" s="1521"/>
      <c r="CB79" s="1521"/>
      <c r="CC79" s="1521"/>
      <c r="CD79" s="1522"/>
      <c r="CE79" s="1520">
        <f>SUM(CE35,CE23,CE8,CE26,CE20,CE38,CE17,CE29)</f>
        <v>13378403.001040448</v>
      </c>
      <c r="CF79" s="1521"/>
      <c r="CG79" s="1521"/>
      <c r="CH79" s="1521"/>
      <c r="CI79" s="1521"/>
      <c r="CJ79" s="1522"/>
      <c r="CK79" s="1520">
        <f>SUM(CK35,CK29,CK8,CK26,CK20,CK38,CK17)</f>
        <v>8155428.9564250614</v>
      </c>
      <c r="CL79" s="1521"/>
      <c r="CM79" s="1521"/>
      <c r="CN79" s="1521"/>
      <c r="CO79" s="1521"/>
      <c r="CP79" s="1522"/>
      <c r="CQ79" s="1520">
        <f>SUM(CQ35,CQ29,CQ8,CQ26,CQ20,CQ38,CQ17,CQ32)</f>
        <v>8861695.4562370125</v>
      </c>
      <c r="CR79" s="1521"/>
      <c r="CS79" s="1521"/>
      <c r="CT79" s="1521"/>
      <c r="CU79" s="1521"/>
      <c r="CV79" s="1522"/>
      <c r="CW79" s="1520">
        <f>SUM(CW35,CW29,CW8,CW26,CW20,CW38,CW17,CW32)</f>
        <v>8861695.4562370125</v>
      </c>
      <c r="CX79" s="1521"/>
      <c r="CY79" s="1521"/>
      <c r="CZ79" s="1521"/>
      <c r="DA79" s="1521"/>
      <c r="DB79" s="1522"/>
      <c r="DC79" s="1520">
        <f>SUM(DC35,DC17,DC8,DC26,DC20,DC38,DC29,DC32,DC44)</f>
        <v>9162478.9635669291</v>
      </c>
      <c r="DD79" s="1521"/>
      <c r="DE79" s="1521"/>
      <c r="DF79" s="1521"/>
      <c r="DG79" s="1521"/>
      <c r="DH79" s="1522"/>
      <c r="DI79" s="1520">
        <f>SUM(DI35,DI17,DI8,DI26,DI20,DI38,DI41,DI32,DI44)</f>
        <v>8109443.9863087069</v>
      </c>
      <c r="DJ79" s="1521"/>
      <c r="DK79" s="1521"/>
      <c r="DL79" s="1521"/>
      <c r="DM79" s="1521"/>
      <c r="DN79" s="1522"/>
      <c r="DO79" s="1520">
        <f>SUM(DO35,DO32,DO8,DO26,DO20,DO38,DO41,DO17,DO44)</f>
        <v>8109443.986308706</v>
      </c>
      <c r="DP79" s="1521"/>
      <c r="DQ79" s="1521"/>
      <c r="DR79" s="1521"/>
      <c r="DS79" s="1521"/>
      <c r="DT79" s="1522"/>
      <c r="DU79" s="1520">
        <f>SUM(DU32,DU8,DU26,DU20,DU35,DU38,DU44,DU17,DU41)</f>
        <v>8109443.9863087051</v>
      </c>
      <c r="DV79" s="1521"/>
      <c r="DW79" s="1521"/>
      <c r="DX79" s="1521"/>
      <c r="DY79" s="1521"/>
      <c r="DZ79" s="1522"/>
      <c r="EA79" s="1520">
        <f>SUM(EA32,EA35,EA8,EA26,EA20,EA44,EA38,EA41)</f>
        <v>5372892.3932767976</v>
      </c>
      <c r="EB79" s="1521"/>
      <c r="EC79" s="1521"/>
      <c r="ED79" s="1521"/>
      <c r="EE79" s="1521"/>
      <c r="EF79" s="1522"/>
      <c r="EG79" s="1520">
        <f>SUM(EG32,EG35,EG8,EG26,EG44,EG20,EG38,EG41)</f>
        <v>5372892.3932767976</v>
      </c>
      <c r="EH79" s="1521"/>
      <c r="EI79" s="1521"/>
      <c r="EJ79" s="1521"/>
      <c r="EK79" s="1521"/>
      <c r="EL79" s="1522"/>
      <c r="EM79" s="1520">
        <f>SUM(EM8,EM14,EM35,EM32,EM44,EM41)</f>
        <v>8447712.0511248093</v>
      </c>
      <c r="EN79" s="1521"/>
      <c r="EO79" s="1521"/>
      <c r="EP79" s="1521"/>
      <c r="EQ79" s="1521"/>
      <c r="ER79" s="1547"/>
    </row>
    <row r="80" spans="1:151" ht="24" customHeight="1">
      <c r="A80" s="1535"/>
      <c r="B80" s="1542" t="s">
        <v>60</v>
      </c>
      <c r="C80" s="1543"/>
      <c r="D80" s="45">
        <v>1</v>
      </c>
      <c r="E80" s="1511">
        <f>E78</f>
        <v>4.53E-2</v>
      </c>
      <c r="F80" s="1512"/>
      <c r="G80" s="1512"/>
      <c r="H80" s="1512"/>
      <c r="I80" s="1512"/>
      <c r="J80" s="1513"/>
      <c r="K80" s="1511">
        <f>K78+E80</f>
        <v>9.1600000000000001E-2</v>
      </c>
      <c r="L80" s="1512"/>
      <c r="M80" s="1512"/>
      <c r="N80" s="1512"/>
      <c r="O80" s="1512"/>
      <c r="P80" s="1513"/>
      <c r="Q80" s="1511">
        <f>Q78+K80</f>
        <v>0.13789999999999999</v>
      </c>
      <c r="R80" s="1512"/>
      <c r="S80" s="1512"/>
      <c r="T80" s="1512"/>
      <c r="U80" s="1512"/>
      <c r="V80" s="1513"/>
      <c r="W80" s="1511">
        <f>W78+Q80</f>
        <v>0.1842</v>
      </c>
      <c r="X80" s="1512"/>
      <c r="Y80" s="1512"/>
      <c r="Z80" s="1512"/>
      <c r="AA80" s="1512"/>
      <c r="AB80" s="1513"/>
      <c r="AC80" s="1511">
        <f>AC78+W80</f>
        <v>0.23050000000000001</v>
      </c>
      <c r="AD80" s="1512"/>
      <c r="AE80" s="1512"/>
      <c r="AF80" s="1512"/>
      <c r="AG80" s="1512"/>
      <c r="AH80" s="1513"/>
      <c r="AI80" s="1511">
        <f>AI78+AC80</f>
        <v>0.27679999999999999</v>
      </c>
      <c r="AJ80" s="1512"/>
      <c r="AK80" s="1512"/>
      <c r="AL80" s="1512"/>
      <c r="AM80" s="1512"/>
      <c r="AN80" s="1513"/>
      <c r="AO80" s="1511">
        <f>AO78+AI80</f>
        <v>0.32750000000000001</v>
      </c>
      <c r="AP80" s="1512"/>
      <c r="AQ80" s="1512"/>
      <c r="AR80" s="1512"/>
      <c r="AS80" s="1512"/>
      <c r="AT80" s="1513"/>
      <c r="AU80" s="1511">
        <f>AU78+AO80</f>
        <v>0.37820000000000004</v>
      </c>
      <c r="AV80" s="1512"/>
      <c r="AW80" s="1512"/>
      <c r="AX80" s="1512"/>
      <c r="AY80" s="1512"/>
      <c r="AZ80" s="1513"/>
      <c r="BA80" s="1511">
        <f>BA78+AU80</f>
        <v>0.42890000000000006</v>
      </c>
      <c r="BB80" s="1512"/>
      <c r="BC80" s="1512"/>
      <c r="BD80" s="1512"/>
      <c r="BE80" s="1512"/>
      <c r="BF80" s="1513"/>
      <c r="BG80" s="1511">
        <f>BG78+BA80</f>
        <v>0.47960000000000008</v>
      </c>
      <c r="BH80" s="1512"/>
      <c r="BI80" s="1512"/>
      <c r="BJ80" s="1512"/>
      <c r="BK80" s="1512"/>
      <c r="BL80" s="1513"/>
      <c r="BM80" s="1511">
        <f>BM78+BG80</f>
        <v>0.5303000000000001</v>
      </c>
      <c r="BN80" s="1512"/>
      <c r="BO80" s="1512"/>
      <c r="BP80" s="1512"/>
      <c r="BQ80" s="1512"/>
      <c r="BR80" s="1513"/>
      <c r="BS80" s="1511">
        <f>BS78+BM80</f>
        <v>0.58100000000000007</v>
      </c>
      <c r="BT80" s="1512"/>
      <c r="BU80" s="1512"/>
      <c r="BV80" s="1512"/>
      <c r="BW80" s="1512"/>
      <c r="BX80" s="1513"/>
      <c r="BY80" s="1511">
        <f>BY78+BS80</f>
        <v>0.63170000000000004</v>
      </c>
      <c r="BZ80" s="1512"/>
      <c r="CA80" s="1512"/>
      <c r="CB80" s="1512"/>
      <c r="CC80" s="1512"/>
      <c r="CD80" s="1513"/>
      <c r="CE80" s="1511">
        <f>CE78+BY80</f>
        <v>0.68530000000000002</v>
      </c>
      <c r="CF80" s="1512"/>
      <c r="CG80" s="1512"/>
      <c r="CH80" s="1512"/>
      <c r="CI80" s="1512"/>
      <c r="CJ80" s="1513"/>
      <c r="CK80" s="1511">
        <f>CK78+CE80</f>
        <v>0.71799999999999997</v>
      </c>
      <c r="CL80" s="1512"/>
      <c r="CM80" s="1512"/>
      <c r="CN80" s="1512"/>
      <c r="CO80" s="1512"/>
      <c r="CP80" s="1513"/>
      <c r="CQ80" s="1511">
        <f>CQ78+CK80</f>
        <v>0.75349999999999995</v>
      </c>
      <c r="CR80" s="1512"/>
      <c r="CS80" s="1512"/>
      <c r="CT80" s="1512"/>
      <c r="CU80" s="1512"/>
      <c r="CV80" s="1513"/>
      <c r="CW80" s="1511">
        <f>CW78+CQ80</f>
        <v>0.78899999999999992</v>
      </c>
      <c r="CX80" s="1512"/>
      <c r="CY80" s="1512"/>
      <c r="CZ80" s="1512"/>
      <c r="DA80" s="1512"/>
      <c r="DB80" s="1513"/>
      <c r="DC80" s="1511">
        <f>DC78+CW80</f>
        <v>0.82569999999999988</v>
      </c>
      <c r="DD80" s="1512"/>
      <c r="DE80" s="1512"/>
      <c r="DF80" s="1512"/>
      <c r="DG80" s="1512"/>
      <c r="DH80" s="1513"/>
      <c r="DI80" s="1511">
        <f>DI78+DC80</f>
        <v>0.85819999999999985</v>
      </c>
      <c r="DJ80" s="1512"/>
      <c r="DK80" s="1512"/>
      <c r="DL80" s="1512"/>
      <c r="DM80" s="1512"/>
      <c r="DN80" s="1513"/>
      <c r="DO80" s="1511">
        <f>DO78+DI80</f>
        <v>0.89069999999999983</v>
      </c>
      <c r="DP80" s="1512"/>
      <c r="DQ80" s="1512"/>
      <c r="DR80" s="1512"/>
      <c r="DS80" s="1512"/>
      <c r="DT80" s="1513"/>
      <c r="DU80" s="1511">
        <f>DU78+DO80</f>
        <v>0.9231999999999998</v>
      </c>
      <c r="DV80" s="1512"/>
      <c r="DW80" s="1512"/>
      <c r="DX80" s="1512"/>
      <c r="DY80" s="1512"/>
      <c r="DZ80" s="1513"/>
      <c r="EA80" s="1511">
        <f>EA78+DU80</f>
        <v>0.94469999999999976</v>
      </c>
      <c r="EB80" s="1512"/>
      <c r="EC80" s="1512"/>
      <c r="ED80" s="1512"/>
      <c r="EE80" s="1512"/>
      <c r="EF80" s="1513"/>
      <c r="EG80" s="1511">
        <f>EG78+EA80</f>
        <v>0.96619999999999973</v>
      </c>
      <c r="EH80" s="1512"/>
      <c r="EI80" s="1512"/>
      <c r="EJ80" s="1512"/>
      <c r="EK80" s="1512"/>
      <c r="EL80" s="1513"/>
      <c r="EM80" s="1511">
        <f>EM78+EG80</f>
        <v>0.99999999999999978</v>
      </c>
      <c r="EN80" s="1512"/>
      <c r="EO80" s="1512"/>
      <c r="EP80" s="1512"/>
      <c r="EQ80" s="1512"/>
      <c r="ER80" s="1546"/>
    </row>
    <row r="81" spans="1:150" ht="24" customHeight="1" thickBot="1">
      <c r="A81" s="1536"/>
      <c r="B81" s="1544"/>
      <c r="C81" s="1545"/>
      <c r="D81" s="109">
        <f>SUM(D17,D14,D8,D119,D11,D20,D26,D29,D32,D35,D38,D41,D44,D23)</f>
        <v>249388619.58000001</v>
      </c>
      <c r="E81" s="1514">
        <f>E79</f>
        <v>11288847.532169439</v>
      </c>
      <c r="F81" s="1515"/>
      <c r="G81" s="1515"/>
      <c r="H81" s="1515"/>
      <c r="I81" s="1515"/>
      <c r="J81" s="1516"/>
      <c r="K81" s="1514">
        <f>K79+E81</f>
        <v>22835762.773030531</v>
      </c>
      <c r="L81" s="1515"/>
      <c r="M81" s="1515"/>
      <c r="N81" s="1515"/>
      <c r="O81" s="1515"/>
      <c r="P81" s="1516"/>
      <c r="Q81" s="1514">
        <f>Q79+K81</f>
        <v>34382678.013891622</v>
      </c>
      <c r="R81" s="1515"/>
      <c r="S81" s="1515"/>
      <c r="T81" s="1515"/>
      <c r="U81" s="1515"/>
      <c r="V81" s="1516"/>
      <c r="W81" s="1514">
        <f>W79+Q81</f>
        <v>45929593.254752718</v>
      </c>
      <c r="X81" s="1515"/>
      <c r="Y81" s="1515"/>
      <c r="Z81" s="1515"/>
      <c r="AA81" s="1515"/>
      <c r="AB81" s="1516"/>
      <c r="AC81" s="1514">
        <f>AC79+W81</f>
        <v>57476508.495613813</v>
      </c>
      <c r="AD81" s="1515"/>
      <c r="AE81" s="1515"/>
      <c r="AF81" s="1515"/>
      <c r="AG81" s="1515"/>
      <c r="AH81" s="1516"/>
      <c r="AI81" s="1514">
        <f>AI79+AC81</f>
        <v>69023423.736474901</v>
      </c>
      <c r="AJ81" s="1515"/>
      <c r="AK81" s="1515"/>
      <c r="AL81" s="1515"/>
      <c r="AM81" s="1515"/>
      <c r="AN81" s="1516"/>
      <c r="AO81" s="1514">
        <f>AO79+AI81</f>
        <v>81655375.909819782</v>
      </c>
      <c r="AP81" s="1515"/>
      <c r="AQ81" s="1515"/>
      <c r="AR81" s="1515"/>
      <c r="AS81" s="1515"/>
      <c r="AT81" s="1516"/>
      <c r="AU81" s="1514">
        <f>AU79+AO81</f>
        <v>94287328.083164662</v>
      </c>
      <c r="AV81" s="1515"/>
      <c r="AW81" s="1515"/>
      <c r="AX81" s="1515"/>
      <c r="AY81" s="1515"/>
      <c r="AZ81" s="1516"/>
      <c r="BA81" s="1514">
        <f>BA79+AU81</f>
        <v>106919280.25650954</v>
      </c>
      <c r="BB81" s="1515"/>
      <c r="BC81" s="1515"/>
      <c r="BD81" s="1515"/>
      <c r="BE81" s="1515"/>
      <c r="BF81" s="1516"/>
      <c r="BG81" s="1514">
        <f>BG79+BA81</f>
        <v>119551232.42985442</v>
      </c>
      <c r="BH81" s="1515"/>
      <c r="BI81" s="1515"/>
      <c r="BJ81" s="1515"/>
      <c r="BK81" s="1515"/>
      <c r="BL81" s="1516"/>
      <c r="BM81" s="1514">
        <f>BM79+BG81</f>
        <v>132183184.6031993</v>
      </c>
      <c r="BN81" s="1515"/>
      <c r="BO81" s="1515"/>
      <c r="BP81" s="1515"/>
      <c r="BQ81" s="1515"/>
      <c r="BR81" s="1516"/>
      <c r="BS81" s="1514">
        <f>BS79+BM81</f>
        <v>144815136.77654418</v>
      </c>
      <c r="BT81" s="1515"/>
      <c r="BU81" s="1515"/>
      <c r="BV81" s="1515"/>
      <c r="BW81" s="1515"/>
      <c r="BX81" s="1516"/>
      <c r="BY81" s="1514">
        <f>BY79+BS81</f>
        <v>157447088.94988906</v>
      </c>
      <c r="BZ81" s="1515"/>
      <c r="CA81" s="1515"/>
      <c r="CB81" s="1515"/>
      <c r="CC81" s="1515"/>
      <c r="CD81" s="1516"/>
      <c r="CE81" s="1514">
        <f>CE79+BY81</f>
        <v>170825491.95092952</v>
      </c>
      <c r="CF81" s="1515"/>
      <c r="CG81" s="1515"/>
      <c r="CH81" s="1515"/>
      <c r="CI81" s="1515"/>
      <c r="CJ81" s="1516"/>
      <c r="CK81" s="1514">
        <f>CK79+CE81</f>
        <v>178980920.90735459</v>
      </c>
      <c r="CL81" s="1515"/>
      <c r="CM81" s="1515"/>
      <c r="CN81" s="1515"/>
      <c r="CO81" s="1515"/>
      <c r="CP81" s="1516"/>
      <c r="CQ81" s="1514">
        <f>CQ79+CK81</f>
        <v>187842616.36359161</v>
      </c>
      <c r="CR81" s="1515"/>
      <c r="CS81" s="1515"/>
      <c r="CT81" s="1515"/>
      <c r="CU81" s="1515"/>
      <c r="CV81" s="1516"/>
      <c r="CW81" s="1514">
        <f>CW79+CQ81</f>
        <v>196704311.81982863</v>
      </c>
      <c r="CX81" s="1515"/>
      <c r="CY81" s="1515"/>
      <c r="CZ81" s="1515"/>
      <c r="DA81" s="1515"/>
      <c r="DB81" s="1516"/>
      <c r="DC81" s="1514">
        <f>DC79+CW81</f>
        <v>205866790.78339556</v>
      </c>
      <c r="DD81" s="1515"/>
      <c r="DE81" s="1515"/>
      <c r="DF81" s="1515"/>
      <c r="DG81" s="1515"/>
      <c r="DH81" s="1516"/>
      <c r="DI81" s="1514">
        <f>DI79+DC81</f>
        <v>213976234.76970425</v>
      </c>
      <c r="DJ81" s="1515"/>
      <c r="DK81" s="1515"/>
      <c r="DL81" s="1515"/>
      <c r="DM81" s="1515"/>
      <c r="DN81" s="1516"/>
      <c r="DO81" s="1514">
        <f>DO79+DI81</f>
        <v>222085678.75601295</v>
      </c>
      <c r="DP81" s="1515"/>
      <c r="DQ81" s="1515"/>
      <c r="DR81" s="1515"/>
      <c r="DS81" s="1515"/>
      <c r="DT81" s="1516"/>
      <c r="DU81" s="1514">
        <f>DU79+DO81</f>
        <v>230195122.74232164</v>
      </c>
      <c r="DV81" s="1515"/>
      <c r="DW81" s="1515"/>
      <c r="DX81" s="1515"/>
      <c r="DY81" s="1515"/>
      <c r="DZ81" s="1516"/>
      <c r="EA81" s="1514">
        <f>EA79+DU81</f>
        <v>235568015.13559845</v>
      </c>
      <c r="EB81" s="1515"/>
      <c r="EC81" s="1515"/>
      <c r="ED81" s="1515"/>
      <c r="EE81" s="1515"/>
      <c r="EF81" s="1516"/>
      <c r="EG81" s="1514">
        <f>EG79+EA81</f>
        <v>240940907.52887526</v>
      </c>
      <c r="EH81" s="1515"/>
      <c r="EI81" s="1515"/>
      <c r="EJ81" s="1515"/>
      <c r="EK81" s="1515"/>
      <c r="EL81" s="1516"/>
      <c r="EM81" s="1514">
        <f>EM79+EG81</f>
        <v>249388619.58000007</v>
      </c>
      <c r="EN81" s="1515"/>
      <c r="EO81" s="1515"/>
      <c r="EP81" s="1515"/>
      <c r="EQ81" s="1515"/>
      <c r="ER81" s="1516"/>
      <c r="ES81" s="46"/>
      <c r="ET81" s="46"/>
    </row>
    <row r="82" spans="1:150" ht="21" customHeight="1">
      <c r="D82" s="123"/>
    </row>
    <row r="83" spans="1:150" ht="21" customHeight="1">
      <c r="D83" s="167">
        <f>D8/(D11+D14+D17+D20+D26+D29+D32+D35+D38+D41+D44)</f>
        <v>1.0657119518930379E-3</v>
      </c>
    </row>
    <row r="84" spans="1:150" ht="21" customHeight="1">
      <c r="C84" s="47"/>
      <c r="D84" s="46"/>
    </row>
    <row r="85" spans="1:150" ht="21" customHeight="1">
      <c r="D85" s="197">
        <f>RESUMO!C19</f>
        <v>249388619.58000004</v>
      </c>
    </row>
    <row r="86" spans="1:150" ht="21" customHeight="1">
      <c r="D86" s="171"/>
    </row>
    <row r="87" spans="1:150" ht="21" customHeight="1">
      <c r="D87" s="171">
        <f>D81-D85</f>
        <v>0</v>
      </c>
    </row>
    <row r="88" spans="1:150" ht="21" customHeight="1"/>
    <row r="89" spans="1:150" ht="21" customHeight="1"/>
    <row r="90" spans="1:150" ht="21" customHeight="1"/>
    <row r="91" spans="1:150" ht="21" customHeight="1"/>
    <row r="92" spans="1:150" ht="21" customHeight="1"/>
  </sheetData>
  <mergeCells count="1330">
    <mergeCell ref="Q57:V57"/>
    <mergeCell ref="W57:AB57"/>
    <mergeCell ref="AC57:AH57"/>
    <mergeCell ref="AI57:AN57"/>
    <mergeCell ref="AO57:AT57"/>
    <mergeCell ref="DC59:DH59"/>
    <mergeCell ref="DI59:DN59"/>
    <mergeCell ref="DO59:DT59"/>
    <mergeCell ref="DU59:DZ59"/>
    <mergeCell ref="EA59:EF59"/>
    <mergeCell ref="Q56:V56"/>
    <mergeCell ref="W56:AB56"/>
    <mergeCell ref="AC56:AH56"/>
    <mergeCell ref="AI56:AN56"/>
    <mergeCell ref="AO56:AT56"/>
    <mergeCell ref="AU56:AZ56"/>
    <mergeCell ref="BA56:BF56"/>
    <mergeCell ref="BG56:BL56"/>
    <mergeCell ref="BM56:BR56"/>
    <mergeCell ref="DC56:DH56"/>
    <mergeCell ref="DI56:DN56"/>
    <mergeCell ref="DO56:DT56"/>
    <mergeCell ref="DU56:DZ56"/>
    <mergeCell ref="EA56:EF56"/>
    <mergeCell ref="EA57:EF57"/>
    <mergeCell ref="Q59:V59"/>
    <mergeCell ref="W59:AB59"/>
    <mergeCell ref="AC59:AH59"/>
    <mergeCell ref="AI59:AN59"/>
    <mergeCell ref="AO59:AT59"/>
    <mergeCell ref="AU59:AZ59"/>
    <mergeCell ref="BA59:BF59"/>
    <mergeCell ref="BG59:BL59"/>
    <mergeCell ref="BM59:BR59"/>
    <mergeCell ref="AU57:AZ57"/>
    <mergeCell ref="BA57:BF57"/>
    <mergeCell ref="BG57:BL57"/>
    <mergeCell ref="BM57:BR57"/>
    <mergeCell ref="DC57:DH57"/>
    <mergeCell ref="DI57:DN57"/>
    <mergeCell ref="DO57:DT57"/>
    <mergeCell ref="DU57:DZ57"/>
    <mergeCell ref="EG56:EL56"/>
    <mergeCell ref="EM56:ER56"/>
    <mergeCell ref="AU54:AZ54"/>
    <mergeCell ref="BA54:BF54"/>
    <mergeCell ref="BG54:BL54"/>
    <mergeCell ref="BM54:BR54"/>
    <mergeCell ref="EA54:EF54"/>
    <mergeCell ref="EG59:EL59"/>
    <mergeCell ref="EM59:ER59"/>
    <mergeCell ref="EG54:EL54"/>
    <mergeCell ref="EM54:ER54"/>
    <mergeCell ref="B54:B56"/>
    <mergeCell ref="C54:C56"/>
    <mergeCell ref="E54:J54"/>
    <mergeCell ref="K54:P54"/>
    <mergeCell ref="Q54:V54"/>
    <mergeCell ref="W54:AB54"/>
    <mergeCell ref="AC54:AH54"/>
    <mergeCell ref="AI54:AN54"/>
    <mergeCell ref="AO54:AT54"/>
    <mergeCell ref="BS54:BX54"/>
    <mergeCell ref="BY54:CD54"/>
    <mergeCell ref="CE54:CJ54"/>
    <mergeCell ref="CK54:CP54"/>
    <mergeCell ref="CQ54:CV54"/>
    <mergeCell ref="CW54:DB54"/>
    <mergeCell ref="BS56:BX56"/>
    <mergeCell ref="BY56:CD56"/>
    <mergeCell ref="CE56:CJ56"/>
    <mergeCell ref="CK56:CP56"/>
    <mergeCell ref="E56:J56"/>
    <mergeCell ref="K56:P56"/>
    <mergeCell ref="B57:B59"/>
    <mergeCell ref="C57:C59"/>
    <mergeCell ref="E57:J57"/>
    <mergeCell ref="K57:P57"/>
    <mergeCell ref="EG60:EL60"/>
    <mergeCell ref="EM60:ER60"/>
    <mergeCell ref="E62:J62"/>
    <mergeCell ref="K62:P62"/>
    <mergeCell ref="Q62:V62"/>
    <mergeCell ref="W62:AB62"/>
    <mergeCell ref="AC62:AH62"/>
    <mergeCell ref="AI62:AN62"/>
    <mergeCell ref="AO62:AT62"/>
    <mergeCell ref="AU62:AZ62"/>
    <mergeCell ref="BA62:BF62"/>
    <mergeCell ref="BG62:BL62"/>
    <mergeCell ref="BM62:BR62"/>
    <mergeCell ref="DC62:DH62"/>
    <mergeCell ref="DI62:DN62"/>
    <mergeCell ref="DO62:DT62"/>
    <mergeCell ref="DU62:DZ62"/>
    <mergeCell ref="EA62:EF62"/>
    <mergeCell ref="EG62:EL62"/>
    <mergeCell ref="EM62:ER62"/>
    <mergeCell ref="AU60:AZ60"/>
    <mergeCell ref="BA60:BF60"/>
    <mergeCell ref="BG60:BL60"/>
    <mergeCell ref="BM60:BR60"/>
    <mergeCell ref="EG57:EL57"/>
    <mergeCell ref="EM57:ER57"/>
    <mergeCell ref="E59:J59"/>
    <mergeCell ref="K59:P59"/>
    <mergeCell ref="AU51:AZ51"/>
    <mergeCell ref="BA51:BF51"/>
    <mergeCell ref="BG51:BL51"/>
    <mergeCell ref="BM51:BR51"/>
    <mergeCell ref="DC60:DH60"/>
    <mergeCell ref="DI60:DN60"/>
    <mergeCell ref="DO60:DT60"/>
    <mergeCell ref="DU60:DZ60"/>
    <mergeCell ref="EA60:EF60"/>
    <mergeCell ref="B60:B62"/>
    <mergeCell ref="C60:C62"/>
    <mergeCell ref="E60:J60"/>
    <mergeCell ref="K60:P60"/>
    <mergeCell ref="Q60:V60"/>
    <mergeCell ref="W60:AB60"/>
    <mergeCell ref="AC60:AH60"/>
    <mergeCell ref="AI60:AN60"/>
    <mergeCell ref="AO60:AT60"/>
    <mergeCell ref="BS60:BX60"/>
    <mergeCell ref="BY60:CD60"/>
    <mergeCell ref="CE60:CJ60"/>
    <mergeCell ref="CK60:CP60"/>
    <mergeCell ref="CQ60:CV60"/>
    <mergeCell ref="CW60:DB60"/>
    <mergeCell ref="BS62:BX62"/>
    <mergeCell ref="BY62:CD62"/>
    <mergeCell ref="CE62:CJ62"/>
    <mergeCell ref="CK62:CP62"/>
    <mergeCell ref="DC54:DH54"/>
    <mergeCell ref="DI54:DN54"/>
    <mergeCell ref="DO54:DT54"/>
    <mergeCell ref="DU54:DZ54"/>
    <mergeCell ref="DO51:DT51"/>
    <mergeCell ref="DU51:DZ51"/>
    <mergeCell ref="EA51:EF51"/>
    <mergeCell ref="B51:B53"/>
    <mergeCell ref="C51:C53"/>
    <mergeCell ref="E51:J51"/>
    <mergeCell ref="K51:P51"/>
    <mergeCell ref="Q51:V51"/>
    <mergeCell ref="W51:AB51"/>
    <mergeCell ref="AC51:AH51"/>
    <mergeCell ref="AI51:AN51"/>
    <mergeCell ref="AO51:AT51"/>
    <mergeCell ref="EG51:EL51"/>
    <mergeCell ref="EM51:ER51"/>
    <mergeCell ref="E53:J53"/>
    <mergeCell ref="K53:P53"/>
    <mergeCell ref="Q53:V53"/>
    <mergeCell ref="W53:AB53"/>
    <mergeCell ref="AC53:AH53"/>
    <mergeCell ref="AI53:AN53"/>
    <mergeCell ref="AO53:AT53"/>
    <mergeCell ref="AU53:AZ53"/>
    <mergeCell ref="BA53:BF53"/>
    <mergeCell ref="BG53:BL53"/>
    <mergeCell ref="BM53:BR53"/>
    <mergeCell ref="DC53:DH53"/>
    <mergeCell ref="DI53:DN53"/>
    <mergeCell ref="DO53:DT53"/>
    <mergeCell ref="DU53:DZ53"/>
    <mergeCell ref="EA53:EF53"/>
    <mergeCell ref="EG53:EL53"/>
    <mergeCell ref="EM53:ER53"/>
    <mergeCell ref="DO45:DT45"/>
    <mergeCell ref="DU45:DZ45"/>
    <mergeCell ref="EA45:EF45"/>
    <mergeCell ref="B45:B47"/>
    <mergeCell ref="Q45:V45"/>
    <mergeCell ref="W45:AB45"/>
    <mergeCell ref="AC45:AH45"/>
    <mergeCell ref="EG48:EL48"/>
    <mergeCell ref="EM48:ER48"/>
    <mergeCell ref="E50:J50"/>
    <mergeCell ref="K50:P50"/>
    <mergeCell ref="Q50:V50"/>
    <mergeCell ref="W50:AB50"/>
    <mergeCell ref="AC50:AH50"/>
    <mergeCell ref="AI50:AN50"/>
    <mergeCell ref="AO50:AT50"/>
    <mergeCell ref="AU50:AZ50"/>
    <mergeCell ref="BA50:BF50"/>
    <mergeCell ref="BG50:BL50"/>
    <mergeCell ref="BM50:BR50"/>
    <mergeCell ref="DC50:DH50"/>
    <mergeCell ref="DI50:DN50"/>
    <mergeCell ref="DO50:DT50"/>
    <mergeCell ref="DU50:DZ50"/>
    <mergeCell ref="EA50:EF50"/>
    <mergeCell ref="EG50:EL50"/>
    <mergeCell ref="EM50:ER50"/>
    <mergeCell ref="AU48:AZ48"/>
    <mergeCell ref="BA48:BF48"/>
    <mergeCell ref="BG48:BL48"/>
    <mergeCell ref="BM48:BR48"/>
    <mergeCell ref="DC48:DH48"/>
    <mergeCell ref="DI48:DN48"/>
    <mergeCell ref="DO48:DT48"/>
    <mergeCell ref="DU48:DZ48"/>
    <mergeCell ref="EA48:EF48"/>
    <mergeCell ref="B48:B50"/>
    <mergeCell ref="C48:C50"/>
    <mergeCell ref="E48:J48"/>
    <mergeCell ref="K48:P48"/>
    <mergeCell ref="Q48:V48"/>
    <mergeCell ref="W48:AB48"/>
    <mergeCell ref="AC48:AH48"/>
    <mergeCell ref="AI48:AN48"/>
    <mergeCell ref="AO48:AT48"/>
    <mergeCell ref="BS48:BX48"/>
    <mergeCell ref="BY48:CD48"/>
    <mergeCell ref="CE48:CJ48"/>
    <mergeCell ref="CK48:CP48"/>
    <mergeCell ref="CQ48:CV48"/>
    <mergeCell ref="CW48:DB48"/>
    <mergeCell ref="BS50:BX50"/>
    <mergeCell ref="BY50:CD50"/>
    <mergeCell ref="CE50:CJ50"/>
    <mergeCell ref="CK50:CP50"/>
    <mergeCell ref="AI45:AN45"/>
    <mergeCell ref="AO45:AT45"/>
    <mergeCell ref="EG45:EL45"/>
    <mergeCell ref="EM45:ER45"/>
    <mergeCell ref="E47:J47"/>
    <mergeCell ref="K47:P47"/>
    <mergeCell ref="Q47:V47"/>
    <mergeCell ref="W47:AB47"/>
    <mergeCell ref="AC47:AH47"/>
    <mergeCell ref="AI47:AN47"/>
    <mergeCell ref="AO47:AT47"/>
    <mergeCell ref="AU47:AZ47"/>
    <mergeCell ref="BA47:BF47"/>
    <mergeCell ref="BG47:BL47"/>
    <mergeCell ref="BM47:BR47"/>
    <mergeCell ref="DC47:DH47"/>
    <mergeCell ref="DI47:DN47"/>
    <mergeCell ref="DO47:DT47"/>
    <mergeCell ref="DU47:DZ47"/>
    <mergeCell ref="EA47:EF47"/>
    <mergeCell ref="EG47:EL47"/>
    <mergeCell ref="EM47:ER47"/>
    <mergeCell ref="BS47:BX47"/>
    <mergeCell ref="BY47:CD47"/>
    <mergeCell ref="CE47:CJ47"/>
    <mergeCell ref="CK47:CP47"/>
    <mergeCell ref="AU45:AZ45"/>
    <mergeCell ref="BA45:BF45"/>
    <mergeCell ref="BG45:BL45"/>
    <mergeCell ref="CQ47:CV47"/>
    <mergeCell ref="CW47:DB47"/>
    <mergeCell ref="BM45:BR45"/>
    <mergeCell ref="EG42:EL42"/>
    <mergeCell ref="EM42:ER42"/>
    <mergeCell ref="E44:J44"/>
    <mergeCell ref="K44:P44"/>
    <mergeCell ref="Q44:V44"/>
    <mergeCell ref="W44:AB44"/>
    <mergeCell ref="AC44:AH44"/>
    <mergeCell ref="AI44:AN44"/>
    <mergeCell ref="AO44:AT44"/>
    <mergeCell ref="AU44:AZ44"/>
    <mergeCell ref="BA44:BF44"/>
    <mergeCell ref="BG44:BL44"/>
    <mergeCell ref="BM44:BR44"/>
    <mergeCell ref="DC44:DH44"/>
    <mergeCell ref="DI44:DN44"/>
    <mergeCell ref="DO44:DT44"/>
    <mergeCell ref="DU44:DZ44"/>
    <mergeCell ref="EA44:EF44"/>
    <mergeCell ref="EG44:EL44"/>
    <mergeCell ref="EM44:ER44"/>
    <mergeCell ref="AU42:AZ42"/>
    <mergeCell ref="BA42:BF42"/>
    <mergeCell ref="BG42:BL42"/>
    <mergeCell ref="BM42:BR42"/>
    <mergeCell ref="DO75:DT75"/>
    <mergeCell ref="DO77:DT77"/>
    <mergeCell ref="DO78:DT78"/>
    <mergeCell ref="DC42:DH42"/>
    <mergeCell ref="DI42:DN42"/>
    <mergeCell ref="DO42:DT42"/>
    <mergeCell ref="DU42:DZ42"/>
    <mergeCell ref="EA42:EF42"/>
    <mergeCell ref="B42:B44"/>
    <mergeCell ref="C42:C44"/>
    <mergeCell ref="E42:J42"/>
    <mergeCell ref="K42:P42"/>
    <mergeCell ref="Q42:V42"/>
    <mergeCell ref="W42:AB42"/>
    <mergeCell ref="AC42:AH42"/>
    <mergeCell ref="AI42:AN42"/>
    <mergeCell ref="AO42:AT42"/>
    <mergeCell ref="BS42:BX42"/>
    <mergeCell ref="BY42:CD42"/>
    <mergeCell ref="CE42:CJ42"/>
    <mergeCell ref="CK42:CP42"/>
    <mergeCell ref="CQ42:CV42"/>
    <mergeCell ref="CW42:DB42"/>
    <mergeCell ref="BS44:BX44"/>
    <mergeCell ref="BY44:CD44"/>
    <mergeCell ref="CE44:CJ44"/>
    <mergeCell ref="CK44:CP44"/>
    <mergeCell ref="DC45:DH45"/>
    <mergeCell ref="DI45:DN45"/>
    <mergeCell ref="C45:C47"/>
    <mergeCell ref="E45:J45"/>
    <mergeCell ref="K45:P45"/>
    <mergeCell ref="DO4:DT5"/>
    <mergeCell ref="DO6:DT6"/>
    <mergeCell ref="DO8:DT8"/>
    <mergeCell ref="DO9:DT9"/>
    <mergeCell ref="DO11:DT11"/>
    <mergeCell ref="DO12:DT12"/>
    <mergeCell ref="DO14:DT14"/>
    <mergeCell ref="DO15:DT15"/>
    <mergeCell ref="DO17:DT17"/>
    <mergeCell ref="DO24:DT24"/>
    <mergeCell ref="DO26:DT26"/>
    <mergeCell ref="DO27:DT27"/>
    <mergeCell ref="DO29:DT29"/>
    <mergeCell ref="DO30:DT30"/>
    <mergeCell ref="DO32:DT32"/>
    <mergeCell ref="DO33:DT33"/>
    <mergeCell ref="DO36:DT36"/>
    <mergeCell ref="DO21:DT21"/>
    <mergeCell ref="DC75:DH75"/>
    <mergeCell ref="DC77:DH77"/>
    <mergeCell ref="DC78:DH78"/>
    <mergeCell ref="DC79:DH79"/>
    <mergeCell ref="DC80:DH80"/>
    <mergeCell ref="DI4:DN5"/>
    <mergeCell ref="DI6:DN6"/>
    <mergeCell ref="DI8:DN8"/>
    <mergeCell ref="DI9:DN9"/>
    <mergeCell ref="DI11:DN11"/>
    <mergeCell ref="DI12:DN12"/>
    <mergeCell ref="DI14:DN14"/>
    <mergeCell ref="DI15:DN15"/>
    <mergeCell ref="DI17:DN17"/>
    <mergeCell ref="DI24:DN24"/>
    <mergeCell ref="DI26:DN26"/>
    <mergeCell ref="DI27:DN27"/>
    <mergeCell ref="DI29:DN29"/>
    <mergeCell ref="DI30:DN30"/>
    <mergeCell ref="DI32:DN32"/>
    <mergeCell ref="DI33:DN33"/>
    <mergeCell ref="DI35:DN35"/>
    <mergeCell ref="DI39:DN39"/>
    <mergeCell ref="DI41:DN41"/>
    <mergeCell ref="DI72:DN72"/>
    <mergeCell ref="DI74:DN74"/>
    <mergeCell ref="DI75:DN75"/>
    <mergeCell ref="DI77:DN77"/>
    <mergeCell ref="DI78:DN78"/>
    <mergeCell ref="DI79:DN79"/>
    <mergeCell ref="DC51:DH51"/>
    <mergeCell ref="DI51:DN51"/>
    <mergeCell ref="BG24:BL24"/>
    <mergeCell ref="BG26:BL26"/>
    <mergeCell ref="BG27:BL27"/>
    <mergeCell ref="BG29:BL29"/>
    <mergeCell ref="BG30:BL30"/>
    <mergeCell ref="BM4:BR5"/>
    <mergeCell ref="BM6:BR6"/>
    <mergeCell ref="BM8:BR8"/>
    <mergeCell ref="BM9:BR9"/>
    <mergeCell ref="BM11:BR11"/>
    <mergeCell ref="BM12:BR12"/>
    <mergeCell ref="BM14:BR14"/>
    <mergeCell ref="BM15:BR15"/>
    <mergeCell ref="BM17:BR17"/>
    <mergeCell ref="DC4:DH5"/>
    <mergeCell ref="DC6:DH6"/>
    <mergeCell ref="DC8:DH8"/>
    <mergeCell ref="DC9:DH9"/>
    <mergeCell ref="DC11:DH11"/>
    <mergeCell ref="DC12:DH12"/>
    <mergeCell ref="DC14:DH14"/>
    <mergeCell ref="DC15:DH15"/>
    <mergeCell ref="DC17:DH17"/>
    <mergeCell ref="DC24:DH24"/>
    <mergeCell ref="DC26:DH26"/>
    <mergeCell ref="DC27:DH27"/>
    <mergeCell ref="DC29:DH29"/>
    <mergeCell ref="DC30:DH30"/>
    <mergeCell ref="BG4:BL5"/>
    <mergeCell ref="BG6:BL6"/>
    <mergeCell ref="BG8:BL8"/>
    <mergeCell ref="BG9:BL9"/>
    <mergeCell ref="BG11:BL11"/>
    <mergeCell ref="BG12:BL12"/>
    <mergeCell ref="BG14:BL14"/>
    <mergeCell ref="BG15:BL15"/>
    <mergeCell ref="BG17:BL17"/>
    <mergeCell ref="DU72:DZ72"/>
    <mergeCell ref="DU74:DZ74"/>
    <mergeCell ref="DU75:DZ75"/>
    <mergeCell ref="DU77:DZ77"/>
    <mergeCell ref="DU78:DZ78"/>
    <mergeCell ref="DU79:DZ79"/>
    <mergeCell ref="DU80:DZ80"/>
    <mergeCell ref="DU81:DZ81"/>
    <mergeCell ref="BM18:BR18"/>
    <mergeCell ref="BM20:BR20"/>
    <mergeCell ref="BM24:BR24"/>
    <mergeCell ref="BM26:BR26"/>
    <mergeCell ref="BM27:BR27"/>
    <mergeCell ref="BM29:BR29"/>
    <mergeCell ref="BM30:BR30"/>
    <mergeCell ref="BM41:BR41"/>
    <mergeCell ref="BM72:BR72"/>
    <mergeCell ref="BM74:BR74"/>
    <mergeCell ref="BM75:BR75"/>
    <mergeCell ref="BM77:BR77"/>
    <mergeCell ref="BM78:BR78"/>
    <mergeCell ref="BM79:BR79"/>
    <mergeCell ref="BM80:BR80"/>
    <mergeCell ref="BS26:BX26"/>
    <mergeCell ref="BY26:CD26"/>
    <mergeCell ref="CE26:CJ26"/>
    <mergeCell ref="CK26:CP26"/>
    <mergeCell ref="DU4:DZ5"/>
    <mergeCell ref="DU6:DZ6"/>
    <mergeCell ref="DU8:DZ8"/>
    <mergeCell ref="DU9:DZ9"/>
    <mergeCell ref="DU11:DZ11"/>
    <mergeCell ref="DU12:DZ12"/>
    <mergeCell ref="DU14:DZ14"/>
    <mergeCell ref="DU15:DZ15"/>
    <mergeCell ref="DU17:DZ17"/>
    <mergeCell ref="DU26:DZ26"/>
    <mergeCell ref="DU27:DZ27"/>
    <mergeCell ref="DU29:DZ29"/>
    <mergeCell ref="DU30:DZ30"/>
    <mergeCell ref="DU32:DZ32"/>
    <mergeCell ref="DU33:DZ33"/>
    <mergeCell ref="DU35:DZ35"/>
    <mergeCell ref="DU36:DZ36"/>
    <mergeCell ref="DU21:DZ21"/>
    <mergeCell ref="Q39:V39"/>
    <mergeCell ref="W39:AB39"/>
    <mergeCell ref="AC39:AH39"/>
    <mergeCell ref="AI39:AN39"/>
    <mergeCell ref="AO39:AT39"/>
    <mergeCell ref="AU39:AZ39"/>
    <mergeCell ref="BA39:BF39"/>
    <mergeCell ref="EA39:EF39"/>
    <mergeCell ref="EG39:EL39"/>
    <mergeCell ref="EM39:ER39"/>
    <mergeCell ref="E41:J41"/>
    <mergeCell ref="K41:P41"/>
    <mergeCell ref="Q41:V41"/>
    <mergeCell ref="W41:AB41"/>
    <mergeCell ref="AC41:AH41"/>
    <mergeCell ref="AI41:AN41"/>
    <mergeCell ref="AO41:AT41"/>
    <mergeCell ref="AU41:AZ41"/>
    <mergeCell ref="BA41:BF41"/>
    <mergeCell ref="EA41:EF41"/>
    <mergeCell ref="EG41:EL41"/>
    <mergeCell ref="EM41:ER41"/>
    <mergeCell ref="DU39:DZ39"/>
    <mergeCell ref="DU41:DZ41"/>
    <mergeCell ref="BG39:BL39"/>
    <mergeCell ref="BG41:BL41"/>
    <mergeCell ref="BM39:BR39"/>
    <mergeCell ref="DC39:DH39"/>
    <mergeCell ref="DC41:DH41"/>
    <mergeCell ref="DO39:DT39"/>
    <mergeCell ref="DO41:DT41"/>
    <mergeCell ref="CQ41:CV41"/>
    <mergeCell ref="EG27:EL27"/>
    <mergeCell ref="EM27:ER27"/>
    <mergeCell ref="E29:J29"/>
    <mergeCell ref="K29:P29"/>
    <mergeCell ref="Q29:V29"/>
    <mergeCell ref="W29:AB29"/>
    <mergeCell ref="AC29:AH29"/>
    <mergeCell ref="AI29:AN29"/>
    <mergeCell ref="AO29:AT29"/>
    <mergeCell ref="AU29:AZ29"/>
    <mergeCell ref="BA29:BF29"/>
    <mergeCell ref="EA29:EF29"/>
    <mergeCell ref="EG29:EL29"/>
    <mergeCell ref="EM29:ER29"/>
    <mergeCell ref="K27:P27"/>
    <mergeCell ref="Q27:V27"/>
    <mergeCell ref="W27:AB27"/>
    <mergeCell ref="AC27:AH27"/>
    <mergeCell ref="AI27:AN27"/>
    <mergeCell ref="AO27:AT27"/>
    <mergeCell ref="AU27:AZ27"/>
    <mergeCell ref="BA27:BF27"/>
    <mergeCell ref="EA27:EF27"/>
    <mergeCell ref="BS27:BX27"/>
    <mergeCell ref="CE27:CJ27"/>
    <mergeCell ref="CK27:CP27"/>
    <mergeCell ref="CQ27:CV27"/>
    <mergeCell ref="CW27:DB27"/>
    <mergeCell ref="BS29:BX29"/>
    <mergeCell ref="BY29:CD29"/>
    <mergeCell ref="CE29:CJ29"/>
    <mergeCell ref="CK29:CP29"/>
    <mergeCell ref="AO81:AT81"/>
    <mergeCell ref="AU78:AZ78"/>
    <mergeCell ref="AU79:AZ79"/>
    <mergeCell ref="AU80:AZ80"/>
    <mergeCell ref="AU81:AZ81"/>
    <mergeCell ref="BA78:BF78"/>
    <mergeCell ref="BA79:BF79"/>
    <mergeCell ref="BA80:BF80"/>
    <mergeCell ref="BA81:BF81"/>
    <mergeCell ref="EA78:EF78"/>
    <mergeCell ref="EA79:EF79"/>
    <mergeCell ref="EA80:EF80"/>
    <mergeCell ref="EA81:EF81"/>
    <mergeCell ref="DC81:DH81"/>
    <mergeCell ref="DI80:DN80"/>
    <mergeCell ref="DI81:DN81"/>
    <mergeCell ref="DO80:DT80"/>
    <mergeCell ref="DO81:DT81"/>
    <mergeCell ref="BG78:BL78"/>
    <mergeCell ref="BG79:BL79"/>
    <mergeCell ref="BG80:BL80"/>
    <mergeCell ref="BG81:BL81"/>
    <mergeCell ref="DO79:DT79"/>
    <mergeCell ref="BS78:BX78"/>
    <mergeCell ref="BS79:BX79"/>
    <mergeCell ref="BM81:BR81"/>
    <mergeCell ref="CK78:CP78"/>
    <mergeCell ref="CK79:CP79"/>
    <mergeCell ref="CK80:CP80"/>
    <mergeCell ref="CK81:CP81"/>
    <mergeCell ref="CQ78:CV78"/>
    <mergeCell ref="CQ79:CV79"/>
    <mergeCell ref="EG36:EL36"/>
    <mergeCell ref="EM36:ER36"/>
    <mergeCell ref="E38:J38"/>
    <mergeCell ref="K38:P38"/>
    <mergeCell ref="Q38:V38"/>
    <mergeCell ref="W38:AB38"/>
    <mergeCell ref="AC38:AH38"/>
    <mergeCell ref="AI38:AN38"/>
    <mergeCell ref="AO38:AT38"/>
    <mergeCell ref="AU38:AZ38"/>
    <mergeCell ref="BA38:BF38"/>
    <mergeCell ref="EA38:EF38"/>
    <mergeCell ref="EG38:EL38"/>
    <mergeCell ref="EM38:ER38"/>
    <mergeCell ref="BG36:BL36"/>
    <mergeCell ref="BG38:BL38"/>
    <mergeCell ref="BM36:BR36"/>
    <mergeCell ref="BM38:BR38"/>
    <mergeCell ref="DC38:DH38"/>
    <mergeCell ref="DI36:DN36"/>
    <mergeCell ref="DI38:DN38"/>
    <mergeCell ref="DU38:DZ38"/>
    <mergeCell ref="DC36:DH36"/>
    <mergeCell ref="DO38:DT38"/>
    <mergeCell ref="BS36:BX36"/>
    <mergeCell ref="BY36:CD36"/>
    <mergeCell ref="CE36:CJ36"/>
    <mergeCell ref="CK36:CP36"/>
    <mergeCell ref="CQ36:CV36"/>
    <mergeCell ref="CW36:DB36"/>
    <mergeCell ref="BS38:BX38"/>
    <mergeCell ref="BY38:CD38"/>
    <mergeCell ref="EG33:EL33"/>
    <mergeCell ref="EM33:ER33"/>
    <mergeCell ref="E35:J35"/>
    <mergeCell ref="K35:P35"/>
    <mergeCell ref="Q35:V35"/>
    <mergeCell ref="W35:AB35"/>
    <mergeCell ref="AC35:AH35"/>
    <mergeCell ref="AI35:AN35"/>
    <mergeCell ref="AO35:AT35"/>
    <mergeCell ref="AU35:AZ35"/>
    <mergeCell ref="BA35:BF35"/>
    <mergeCell ref="EA35:EF35"/>
    <mergeCell ref="EG35:EL35"/>
    <mergeCell ref="EM35:ER35"/>
    <mergeCell ref="BG33:BL33"/>
    <mergeCell ref="BG35:BL35"/>
    <mergeCell ref="BM33:BR33"/>
    <mergeCell ref="BM35:BR35"/>
    <mergeCell ref="DO35:DT35"/>
    <mergeCell ref="BS33:BX33"/>
    <mergeCell ref="BY33:CD33"/>
    <mergeCell ref="DC33:DH33"/>
    <mergeCell ref="DC35:DH35"/>
    <mergeCell ref="BA77:BF77"/>
    <mergeCell ref="EA77:EF77"/>
    <mergeCell ref="BG75:BL75"/>
    <mergeCell ref="BG77:BL77"/>
    <mergeCell ref="B33:B35"/>
    <mergeCell ref="C33:C35"/>
    <mergeCell ref="E33:J33"/>
    <mergeCell ref="K33:P33"/>
    <mergeCell ref="Q33:V33"/>
    <mergeCell ref="W33:AB33"/>
    <mergeCell ref="AC33:AH33"/>
    <mergeCell ref="AI33:AN33"/>
    <mergeCell ref="AO33:AT33"/>
    <mergeCell ref="AU33:AZ33"/>
    <mergeCell ref="BA33:BF33"/>
    <mergeCell ref="EA33:EF33"/>
    <mergeCell ref="B36:B38"/>
    <mergeCell ref="C36:C38"/>
    <mergeCell ref="E36:J36"/>
    <mergeCell ref="K36:P36"/>
    <mergeCell ref="Q36:V36"/>
    <mergeCell ref="W36:AB36"/>
    <mergeCell ref="AC36:AH36"/>
    <mergeCell ref="AI36:AN36"/>
    <mergeCell ref="AO36:AT36"/>
    <mergeCell ref="AU36:AZ36"/>
    <mergeCell ref="BA36:BF36"/>
    <mergeCell ref="EA36:EF36"/>
    <mergeCell ref="B39:B41"/>
    <mergeCell ref="C39:C41"/>
    <mergeCell ref="E39:J39"/>
    <mergeCell ref="K39:P39"/>
    <mergeCell ref="AC18:AH18"/>
    <mergeCell ref="AI18:AN18"/>
    <mergeCell ref="AO18:AT18"/>
    <mergeCell ref="AU18:AZ18"/>
    <mergeCell ref="BA18:BF18"/>
    <mergeCell ref="EA18:EF18"/>
    <mergeCell ref="AC20:AH20"/>
    <mergeCell ref="AI20:AN20"/>
    <mergeCell ref="AO20:AT20"/>
    <mergeCell ref="AU20:AZ20"/>
    <mergeCell ref="BA20:BF20"/>
    <mergeCell ref="EA20:EF20"/>
    <mergeCell ref="DU18:DZ18"/>
    <mergeCell ref="DU20:DZ20"/>
    <mergeCell ref="DC18:DH18"/>
    <mergeCell ref="DC20:DH20"/>
    <mergeCell ref="DI18:DN18"/>
    <mergeCell ref="DI20:DN20"/>
    <mergeCell ref="DO18:DT18"/>
    <mergeCell ref="DO20:DT20"/>
    <mergeCell ref="BS20:BX20"/>
    <mergeCell ref="BY20:CD20"/>
    <mergeCell ref="CE20:CJ20"/>
    <mergeCell ref="CK20:CP20"/>
    <mergeCell ref="BG18:BL18"/>
    <mergeCell ref="BG20:BL20"/>
    <mergeCell ref="AU17:AZ17"/>
    <mergeCell ref="BA17:BF17"/>
    <mergeCell ref="EA17:EF17"/>
    <mergeCell ref="AC12:AH12"/>
    <mergeCell ref="AI12:AN12"/>
    <mergeCell ref="AO12:AT12"/>
    <mergeCell ref="AU12:AZ12"/>
    <mergeCell ref="BA12:BF12"/>
    <mergeCell ref="EA12:EF12"/>
    <mergeCell ref="AC14:AH14"/>
    <mergeCell ref="AI14:AN14"/>
    <mergeCell ref="AO14:AT14"/>
    <mergeCell ref="AU14:AZ14"/>
    <mergeCell ref="BA14:BF14"/>
    <mergeCell ref="EA14:EF14"/>
    <mergeCell ref="BS12:BX12"/>
    <mergeCell ref="BY12:CD12"/>
    <mergeCell ref="CE12:CJ12"/>
    <mergeCell ref="CK12:CP12"/>
    <mergeCell ref="BA6:BF6"/>
    <mergeCell ref="EA6:EF6"/>
    <mergeCell ref="AC8:AH8"/>
    <mergeCell ref="AI8:AN8"/>
    <mergeCell ref="AO8:AT8"/>
    <mergeCell ref="AU8:AZ8"/>
    <mergeCell ref="BA8:BF8"/>
    <mergeCell ref="EA8:EF8"/>
    <mergeCell ref="BS8:BX8"/>
    <mergeCell ref="BY8:CD8"/>
    <mergeCell ref="CE8:CJ8"/>
    <mergeCell ref="CK8:CP8"/>
    <mergeCell ref="CQ8:CV8"/>
    <mergeCell ref="CW8:DB8"/>
    <mergeCell ref="BS9:BX9"/>
    <mergeCell ref="BY9:CD9"/>
    <mergeCell ref="BA15:BF15"/>
    <mergeCell ref="EA15:EF15"/>
    <mergeCell ref="CQ12:CV12"/>
    <mergeCell ref="CW12:DB12"/>
    <mergeCell ref="BS14:BX14"/>
    <mergeCell ref="BY14:CD14"/>
    <mergeCell ref="CE14:CJ14"/>
    <mergeCell ref="CK14:CP14"/>
    <mergeCell ref="CQ14:CV14"/>
    <mergeCell ref="CW14:DB14"/>
    <mergeCell ref="BS15:BX15"/>
    <mergeCell ref="BY15:CD15"/>
    <mergeCell ref="CE15:CJ15"/>
    <mergeCell ref="CK15:CP15"/>
    <mergeCell ref="CQ15:CV15"/>
    <mergeCell ref="CW15:DB15"/>
    <mergeCell ref="W4:AB5"/>
    <mergeCell ref="EG4:EL5"/>
    <mergeCell ref="W6:AB6"/>
    <mergeCell ref="EG6:EL6"/>
    <mergeCell ref="W8:AB8"/>
    <mergeCell ref="EG8:EL8"/>
    <mergeCell ref="W9:AB9"/>
    <mergeCell ref="EG9:EL9"/>
    <mergeCell ref="W11:AB11"/>
    <mergeCell ref="EG11:EL11"/>
    <mergeCell ref="AC4:AH5"/>
    <mergeCell ref="AI4:AN5"/>
    <mergeCell ref="AO4:AT5"/>
    <mergeCell ref="AU4:AZ5"/>
    <mergeCell ref="BA4:BF5"/>
    <mergeCell ref="EA4:EF5"/>
    <mergeCell ref="AC9:AH9"/>
    <mergeCell ref="AI9:AN9"/>
    <mergeCell ref="AO9:AT9"/>
    <mergeCell ref="AU9:AZ9"/>
    <mergeCell ref="BA9:BF9"/>
    <mergeCell ref="EA9:EF9"/>
    <mergeCell ref="AC11:AH11"/>
    <mergeCell ref="AI11:AN11"/>
    <mergeCell ref="AO11:AT11"/>
    <mergeCell ref="AU11:AZ11"/>
    <mergeCell ref="BA11:BF11"/>
    <mergeCell ref="EA11:EF11"/>
    <mergeCell ref="AC6:AH6"/>
    <mergeCell ref="AI6:AN6"/>
    <mergeCell ref="AO6:AT6"/>
    <mergeCell ref="AU6:AZ6"/>
    <mergeCell ref="K4:P5"/>
    <mergeCell ref="Q4:V5"/>
    <mergeCell ref="K6:P6"/>
    <mergeCell ref="Q6:V6"/>
    <mergeCell ref="K8:P8"/>
    <mergeCell ref="Q8:V8"/>
    <mergeCell ref="K9:P9"/>
    <mergeCell ref="Q9:V9"/>
    <mergeCell ref="K11:P11"/>
    <mergeCell ref="Q11:V11"/>
    <mergeCell ref="W18:AB18"/>
    <mergeCell ref="EG18:EL18"/>
    <mergeCell ref="Q78:V78"/>
    <mergeCell ref="Q79:V79"/>
    <mergeCell ref="Q14:V14"/>
    <mergeCell ref="K15:P15"/>
    <mergeCell ref="Q15:V15"/>
    <mergeCell ref="K17:P17"/>
    <mergeCell ref="Q17:V17"/>
    <mergeCell ref="W77:AB77"/>
    <mergeCell ref="EG77:EL77"/>
    <mergeCell ref="W78:AB78"/>
    <mergeCell ref="EG78:EL78"/>
    <mergeCell ref="W79:AB79"/>
    <mergeCell ref="EG79:EL79"/>
    <mergeCell ref="W32:AB32"/>
    <mergeCell ref="EG32:EL32"/>
    <mergeCell ref="W15:AB15"/>
    <mergeCell ref="EG15:EL15"/>
    <mergeCell ref="W17:AB17"/>
    <mergeCell ref="AC15:AH15"/>
    <mergeCell ref="AI15:AN15"/>
    <mergeCell ref="B30:B32"/>
    <mergeCell ref="C30:C32"/>
    <mergeCell ref="E30:J30"/>
    <mergeCell ref="B24:B26"/>
    <mergeCell ref="C24:C26"/>
    <mergeCell ref="E24:J24"/>
    <mergeCell ref="B18:B20"/>
    <mergeCell ref="C18:C20"/>
    <mergeCell ref="E18:J18"/>
    <mergeCell ref="B27:B29"/>
    <mergeCell ref="C27:C29"/>
    <mergeCell ref="E27:J27"/>
    <mergeCell ref="B21:B23"/>
    <mergeCell ref="C21:C23"/>
    <mergeCell ref="E21:J21"/>
    <mergeCell ref="B9:B11"/>
    <mergeCell ref="C9:C11"/>
    <mergeCell ref="B15:B17"/>
    <mergeCell ref="C15:C17"/>
    <mergeCell ref="EM30:ER30"/>
    <mergeCell ref="E32:J32"/>
    <mergeCell ref="EM32:ER32"/>
    <mergeCell ref="K30:P30"/>
    <mergeCell ref="Q30:V30"/>
    <mergeCell ref="K32:P32"/>
    <mergeCell ref="Q32:V32"/>
    <mergeCell ref="W30:AB30"/>
    <mergeCell ref="EG30:EL30"/>
    <mergeCell ref="AC30:AH30"/>
    <mergeCell ref="AI30:AN30"/>
    <mergeCell ref="AO30:AT30"/>
    <mergeCell ref="AU30:AZ30"/>
    <mergeCell ref="BA30:BF30"/>
    <mergeCell ref="EA30:EF30"/>
    <mergeCell ref="AC32:AH32"/>
    <mergeCell ref="AI32:AN32"/>
    <mergeCell ref="AO32:AT32"/>
    <mergeCell ref="AU32:AZ32"/>
    <mergeCell ref="BA32:BF32"/>
    <mergeCell ref="EA32:EF32"/>
    <mergeCell ref="BG32:BL32"/>
    <mergeCell ref="BM32:BR32"/>
    <mergeCell ref="BS30:BX30"/>
    <mergeCell ref="DC32:DH32"/>
    <mergeCell ref="BS32:BX32"/>
    <mergeCell ref="BY32:CD32"/>
    <mergeCell ref="CE32:CJ32"/>
    <mergeCell ref="CK32:CP32"/>
    <mergeCell ref="CQ32:CV32"/>
    <mergeCell ref="CW32:DB32"/>
    <mergeCell ref="K12:P12"/>
    <mergeCell ref="Q12:V12"/>
    <mergeCell ref="EG17:EL17"/>
    <mergeCell ref="EM24:ER24"/>
    <mergeCell ref="E26:J26"/>
    <mergeCell ref="EM26:ER26"/>
    <mergeCell ref="K24:P24"/>
    <mergeCell ref="Q24:V24"/>
    <mergeCell ref="K26:P26"/>
    <mergeCell ref="Q26:V26"/>
    <mergeCell ref="W24:AB24"/>
    <mergeCell ref="EG24:EL24"/>
    <mergeCell ref="W26:AB26"/>
    <mergeCell ref="EG26:EL26"/>
    <mergeCell ref="AC24:AH24"/>
    <mergeCell ref="AC26:AH26"/>
    <mergeCell ref="AI24:AN24"/>
    <mergeCell ref="AI26:AN26"/>
    <mergeCell ref="AO24:AT24"/>
    <mergeCell ref="AO26:AT26"/>
    <mergeCell ref="AU24:AZ24"/>
    <mergeCell ref="AU26:AZ26"/>
    <mergeCell ref="BA24:BF24"/>
    <mergeCell ref="BA26:BF26"/>
    <mergeCell ref="EA24:EF24"/>
    <mergeCell ref="EA26:EF26"/>
    <mergeCell ref="DU24:DZ24"/>
    <mergeCell ref="AO15:AT15"/>
    <mergeCell ref="AU15:AZ15"/>
    <mergeCell ref="AC17:AH17"/>
    <mergeCell ref="AI17:AN17"/>
    <mergeCell ref="AO17:AT17"/>
    <mergeCell ref="EM15:ER15"/>
    <mergeCell ref="A1:A2"/>
    <mergeCell ref="B1:ER1"/>
    <mergeCell ref="B2:ER2"/>
    <mergeCell ref="A3:A77"/>
    <mergeCell ref="B3:B5"/>
    <mergeCell ref="D3:D5"/>
    <mergeCell ref="E3:ER3"/>
    <mergeCell ref="E4:J5"/>
    <mergeCell ref="EM4:ER5"/>
    <mergeCell ref="E8:J8"/>
    <mergeCell ref="EM8:ER8"/>
    <mergeCell ref="B6:B8"/>
    <mergeCell ref="B12:B14"/>
    <mergeCell ref="E11:J11"/>
    <mergeCell ref="EM11:ER11"/>
    <mergeCell ref="C6:C8"/>
    <mergeCell ref="E6:J6"/>
    <mergeCell ref="E15:J15"/>
    <mergeCell ref="EM6:ER6"/>
    <mergeCell ref="EM12:ER12"/>
    <mergeCell ref="C12:C14"/>
    <mergeCell ref="E12:J12"/>
    <mergeCell ref="E14:J14"/>
    <mergeCell ref="EM14:ER14"/>
    <mergeCell ref="E9:J9"/>
    <mergeCell ref="EM9:ER9"/>
    <mergeCell ref="EM18:ER18"/>
    <mergeCell ref="E20:J20"/>
    <mergeCell ref="EM20:ER20"/>
    <mergeCell ref="B75:B77"/>
    <mergeCell ref="C75:C77"/>
    <mergeCell ref="E77:J77"/>
    <mergeCell ref="EM77:ER77"/>
    <mergeCell ref="E75:J75"/>
    <mergeCell ref="EM75:ER75"/>
    <mergeCell ref="K75:P75"/>
    <mergeCell ref="Q75:V75"/>
    <mergeCell ref="K77:P77"/>
    <mergeCell ref="Q77:V77"/>
    <mergeCell ref="W75:AB75"/>
    <mergeCell ref="EG75:EL75"/>
    <mergeCell ref="BS75:BX75"/>
    <mergeCell ref="BY75:CD75"/>
    <mergeCell ref="CE75:CJ75"/>
    <mergeCell ref="CK75:CP75"/>
    <mergeCell ref="CQ75:CV75"/>
    <mergeCell ref="CW75:DB75"/>
    <mergeCell ref="BS77:BX77"/>
    <mergeCell ref="BY77:CD77"/>
    <mergeCell ref="CE77:CJ77"/>
    <mergeCell ref="CK77:CP77"/>
    <mergeCell ref="CQ77:CV77"/>
    <mergeCell ref="CW77:DB77"/>
    <mergeCell ref="AC75:AH75"/>
    <mergeCell ref="AI75:AN75"/>
    <mergeCell ref="AO75:AT75"/>
    <mergeCell ref="AU75:AZ75"/>
    <mergeCell ref="BA75:BF75"/>
    <mergeCell ref="EA75:EF75"/>
    <mergeCell ref="AC77:AH77"/>
    <mergeCell ref="AI77:AN77"/>
    <mergeCell ref="AO77:AT77"/>
    <mergeCell ref="AU77:AZ77"/>
    <mergeCell ref="A78:A81"/>
    <mergeCell ref="B78:C79"/>
    <mergeCell ref="E78:J78"/>
    <mergeCell ref="EM78:ER78"/>
    <mergeCell ref="E81:J81"/>
    <mergeCell ref="EM81:ER81"/>
    <mergeCell ref="B80:C81"/>
    <mergeCell ref="E80:J80"/>
    <mergeCell ref="EM80:ER80"/>
    <mergeCell ref="E79:J79"/>
    <mergeCell ref="EM79:ER79"/>
    <mergeCell ref="K81:P81"/>
    <mergeCell ref="Q81:V81"/>
    <mergeCell ref="K78:P78"/>
    <mergeCell ref="K79:P79"/>
    <mergeCell ref="K80:P80"/>
    <mergeCell ref="Q80:V80"/>
    <mergeCell ref="W81:AB81"/>
    <mergeCell ref="EG81:EL81"/>
    <mergeCell ref="W80:AB80"/>
    <mergeCell ref="EG80:EL80"/>
    <mergeCell ref="AC78:AH78"/>
    <mergeCell ref="AC79:AH79"/>
    <mergeCell ref="AC80:AH80"/>
    <mergeCell ref="AC81:AH81"/>
    <mergeCell ref="AI78:AN78"/>
    <mergeCell ref="AI79:AN79"/>
    <mergeCell ref="AI80:AN80"/>
    <mergeCell ref="AI81:AN81"/>
    <mergeCell ref="AO78:AT78"/>
    <mergeCell ref="AO79:AT79"/>
    <mergeCell ref="AO80:AT80"/>
    <mergeCell ref="B72:B74"/>
    <mergeCell ref="C72:C74"/>
    <mergeCell ref="E72:J72"/>
    <mergeCell ref="K72:P72"/>
    <mergeCell ref="Q72:V72"/>
    <mergeCell ref="W72:AB72"/>
    <mergeCell ref="EG72:EL72"/>
    <mergeCell ref="AC72:AH72"/>
    <mergeCell ref="AI72:AN72"/>
    <mergeCell ref="AO72:AT72"/>
    <mergeCell ref="AU72:AZ72"/>
    <mergeCell ref="BA72:BF72"/>
    <mergeCell ref="EA72:EF72"/>
    <mergeCell ref="AC74:AH74"/>
    <mergeCell ref="AI74:AN74"/>
    <mergeCell ref="AO74:AT74"/>
    <mergeCell ref="AU74:AZ74"/>
    <mergeCell ref="BA74:BF74"/>
    <mergeCell ref="EA74:EF74"/>
    <mergeCell ref="BG72:BL72"/>
    <mergeCell ref="BG74:BL74"/>
    <mergeCell ref="DC72:DH72"/>
    <mergeCell ref="DC74:DH74"/>
    <mergeCell ref="DO72:DT72"/>
    <mergeCell ref="DO74:DT74"/>
    <mergeCell ref="BS72:BX72"/>
    <mergeCell ref="BY72:CD72"/>
    <mergeCell ref="CE72:CJ72"/>
    <mergeCell ref="CK72:CP72"/>
    <mergeCell ref="CQ72:CV72"/>
    <mergeCell ref="CW72:DB72"/>
    <mergeCell ref="BS74:BX74"/>
    <mergeCell ref="BY4:CD5"/>
    <mergeCell ref="CE4:CJ5"/>
    <mergeCell ref="CK4:CP5"/>
    <mergeCell ref="CQ4:CV5"/>
    <mergeCell ref="CW4:DB5"/>
    <mergeCell ref="BS4:BX5"/>
    <mergeCell ref="BS6:BX6"/>
    <mergeCell ref="BY6:CD6"/>
    <mergeCell ref="CE6:CJ6"/>
    <mergeCell ref="CK6:CP6"/>
    <mergeCell ref="CQ6:CV6"/>
    <mergeCell ref="CW6:DB6"/>
    <mergeCell ref="EM72:ER72"/>
    <mergeCell ref="E74:J74"/>
    <mergeCell ref="K74:P74"/>
    <mergeCell ref="Q74:V74"/>
    <mergeCell ref="W74:AB74"/>
    <mergeCell ref="EG74:EL74"/>
    <mergeCell ref="EM74:ER74"/>
    <mergeCell ref="E17:J17"/>
    <mergeCell ref="EM17:ER17"/>
    <mergeCell ref="K18:P18"/>
    <mergeCell ref="Q18:V18"/>
    <mergeCell ref="K20:P20"/>
    <mergeCell ref="Q20:V20"/>
    <mergeCell ref="W20:AB20"/>
    <mergeCell ref="EG20:EL20"/>
    <mergeCell ref="K14:P14"/>
    <mergeCell ref="W12:AB12"/>
    <mergeCell ref="EG12:EL12"/>
    <mergeCell ref="W14:AB14"/>
    <mergeCell ref="EG14:EL14"/>
    <mergeCell ref="CE9:CJ9"/>
    <mergeCell ref="CK9:CP9"/>
    <mergeCell ref="CQ9:CV9"/>
    <mergeCell ref="CW9:DB9"/>
    <mergeCell ref="BS11:BX11"/>
    <mergeCell ref="BY11:CD11"/>
    <mergeCell ref="CE11:CJ11"/>
    <mergeCell ref="CK11:CP11"/>
    <mergeCell ref="CQ11:CV11"/>
    <mergeCell ref="CW11:DB11"/>
    <mergeCell ref="CQ20:CV20"/>
    <mergeCell ref="CW20:DB20"/>
    <mergeCell ref="BS24:BX24"/>
    <mergeCell ref="BY24:CD24"/>
    <mergeCell ref="CE24:CJ24"/>
    <mergeCell ref="CK24:CP24"/>
    <mergeCell ref="CQ24:CV24"/>
    <mergeCell ref="CW24:DB24"/>
    <mergeCell ref="CK39:CP39"/>
    <mergeCell ref="CQ39:CV39"/>
    <mergeCell ref="CW39:DB39"/>
    <mergeCell ref="BS41:BX41"/>
    <mergeCell ref="BY41:CD41"/>
    <mergeCell ref="CE41:CJ41"/>
    <mergeCell ref="CK41:CP41"/>
    <mergeCell ref="CQ26:CV26"/>
    <mergeCell ref="CW26:DB26"/>
    <mergeCell ref="BS17:BX17"/>
    <mergeCell ref="BY17:CD17"/>
    <mergeCell ref="CE17:CJ17"/>
    <mergeCell ref="CK17:CP17"/>
    <mergeCell ref="CQ17:CV17"/>
    <mergeCell ref="CW17:DB17"/>
    <mergeCell ref="BS18:BX18"/>
    <mergeCell ref="BY18:CD18"/>
    <mergeCell ref="CE18:CJ18"/>
    <mergeCell ref="CK18:CP18"/>
    <mergeCell ref="CQ18:CV18"/>
    <mergeCell ref="CW18:DB18"/>
    <mergeCell ref="BY30:CD30"/>
    <mergeCell ref="CE30:CJ30"/>
    <mergeCell ref="CK30:CP30"/>
    <mergeCell ref="CQ30:CV30"/>
    <mergeCell ref="CW30:DB30"/>
    <mergeCell ref="BY27:CD27"/>
    <mergeCell ref="CQ29:CV29"/>
    <mergeCell ref="CW29:DB29"/>
    <mergeCell ref="CW51:DB51"/>
    <mergeCell ref="BS53:BX53"/>
    <mergeCell ref="BY53:CD53"/>
    <mergeCell ref="CE53:CJ53"/>
    <mergeCell ref="CK53:CP53"/>
    <mergeCell ref="CQ53:CV53"/>
    <mergeCell ref="CW53:DB53"/>
    <mergeCell ref="CE38:CJ38"/>
    <mergeCell ref="CK38:CP38"/>
    <mergeCell ref="CQ38:CV38"/>
    <mergeCell ref="CW38:DB38"/>
    <mergeCell ref="CE33:CJ33"/>
    <mergeCell ref="CK33:CP33"/>
    <mergeCell ref="CQ33:CV33"/>
    <mergeCell ref="CW33:DB33"/>
    <mergeCell ref="BS35:BX35"/>
    <mergeCell ref="BY35:CD35"/>
    <mergeCell ref="CE35:CJ35"/>
    <mergeCell ref="CK35:CP35"/>
    <mergeCell ref="CQ35:CV35"/>
    <mergeCell ref="CW35:DB35"/>
    <mergeCell ref="CQ44:CV44"/>
    <mergeCell ref="CW44:DB44"/>
    <mergeCell ref="BS45:BX45"/>
    <mergeCell ref="BY45:CD45"/>
    <mergeCell ref="CE45:CJ45"/>
    <mergeCell ref="CK45:CP45"/>
    <mergeCell ref="CQ45:CV45"/>
    <mergeCell ref="CW45:DB45"/>
    <mergeCell ref="BS39:BX39"/>
    <mergeCell ref="BY39:CD39"/>
    <mergeCell ref="CE39:CJ39"/>
    <mergeCell ref="CQ74:CV74"/>
    <mergeCell ref="CW74:DB74"/>
    <mergeCell ref="CQ66:CV66"/>
    <mergeCell ref="CW66:DB66"/>
    <mergeCell ref="CQ69:CV69"/>
    <mergeCell ref="CW69:DB69"/>
    <mergeCell ref="DI21:DN21"/>
    <mergeCell ref="K21:P21"/>
    <mergeCell ref="Q21:V21"/>
    <mergeCell ref="W21:AB21"/>
    <mergeCell ref="AC21:AH21"/>
    <mergeCell ref="AI21:AN21"/>
    <mergeCell ref="AO21:AT21"/>
    <mergeCell ref="AU21:AZ21"/>
    <mergeCell ref="BA21:BF21"/>
    <mergeCell ref="BG21:BL21"/>
    <mergeCell ref="CW41:DB41"/>
    <mergeCell ref="CQ57:CV57"/>
    <mergeCell ref="CW57:DB57"/>
    <mergeCell ref="BS59:BX59"/>
    <mergeCell ref="BY59:CD59"/>
    <mergeCell ref="CE59:CJ59"/>
    <mergeCell ref="CK59:CP59"/>
    <mergeCell ref="CQ59:CV59"/>
    <mergeCell ref="CW59:DB59"/>
    <mergeCell ref="CQ50:CV50"/>
    <mergeCell ref="CW50:DB50"/>
    <mergeCell ref="BS51:BX51"/>
    <mergeCell ref="BY51:CD51"/>
    <mergeCell ref="CE51:CJ51"/>
    <mergeCell ref="CK51:CP51"/>
    <mergeCell ref="CQ51:CV51"/>
    <mergeCell ref="CQ80:CV80"/>
    <mergeCell ref="CQ81:CV81"/>
    <mergeCell ref="CW78:DB78"/>
    <mergeCell ref="CW79:DB79"/>
    <mergeCell ref="CW80:DB80"/>
    <mergeCell ref="CW81:DB81"/>
    <mergeCell ref="BS80:BX80"/>
    <mergeCell ref="BS81:BX81"/>
    <mergeCell ref="BY78:CD78"/>
    <mergeCell ref="BY79:CD79"/>
    <mergeCell ref="BY80:CD80"/>
    <mergeCell ref="BY81:CD81"/>
    <mergeCell ref="CE78:CJ78"/>
    <mergeCell ref="CE79:CJ79"/>
    <mergeCell ref="CE80:CJ80"/>
    <mergeCell ref="CE81:CJ81"/>
    <mergeCell ref="EA21:EF21"/>
    <mergeCell ref="DU63:DZ63"/>
    <mergeCell ref="EA63:EF63"/>
    <mergeCell ref="DC66:DH66"/>
    <mergeCell ref="DI66:DN66"/>
    <mergeCell ref="DO66:DT66"/>
    <mergeCell ref="DU66:DZ66"/>
    <mergeCell ref="EA66:EF66"/>
    <mergeCell ref="DC69:DH69"/>
    <mergeCell ref="DI69:DN69"/>
    <mergeCell ref="DO69:DT69"/>
    <mergeCell ref="DU69:DZ69"/>
    <mergeCell ref="EA69:EF69"/>
    <mergeCell ref="BY74:CD74"/>
    <mergeCell ref="CE74:CJ74"/>
    <mergeCell ref="CK74:CP74"/>
    <mergeCell ref="EG21:EL21"/>
    <mergeCell ref="EM21:ER21"/>
    <mergeCell ref="E23:J23"/>
    <mergeCell ref="K23:P23"/>
    <mergeCell ref="Q23:V23"/>
    <mergeCell ref="W23:AB23"/>
    <mergeCell ref="AC23:AH23"/>
    <mergeCell ref="AI23:AN23"/>
    <mergeCell ref="AO23:AT23"/>
    <mergeCell ref="AU23:AZ23"/>
    <mergeCell ref="BA23:BF23"/>
    <mergeCell ref="BG23:BL23"/>
    <mergeCell ref="BM23:BR23"/>
    <mergeCell ref="BS23:BX23"/>
    <mergeCell ref="BY23:CD23"/>
    <mergeCell ref="CE23:CJ23"/>
    <mergeCell ref="CK23:CP23"/>
    <mergeCell ref="CQ23:CV23"/>
    <mergeCell ref="CW23:DB23"/>
    <mergeCell ref="DC23:DH23"/>
    <mergeCell ref="DI23:DN23"/>
    <mergeCell ref="BM21:BR21"/>
    <mergeCell ref="BS21:BX21"/>
    <mergeCell ref="BY21:CD21"/>
    <mergeCell ref="CE21:CJ21"/>
    <mergeCell ref="CK21:CP21"/>
    <mergeCell ref="CQ21:CV21"/>
    <mergeCell ref="CW21:DB21"/>
    <mergeCell ref="DC21:DH21"/>
    <mergeCell ref="DO23:DT23"/>
    <mergeCell ref="DU23:DZ23"/>
    <mergeCell ref="EA23:EF23"/>
    <mergeCell ref="EG23:EL23"/>
    <mergeCell ref="EM23:ER23"/>
    <mergeCell ref="B63:B65"/>
    <mergeCell ref="C63:C65"/>
    <mergeCell ref="E63:J63"/>
    <mergeCell ref="K63:P63"/>
    <mergeCell ref="Q63:V63"/>
    <mergeCell ref="W63:AB63"/>
    <mergeCell ref="AC63:AH63"/>
    <mergeCell ref="AI63:AN63"/>
    <mergeCell ref="AO63:AT63"/>
    <mergeCell ref="AU63:AZ63"/>
    <mergeCell ref="BA63:BF63"/>
    <mergeCell ref="BG63:BL63"/>
    <mergeCell ref="BM63:BR63"/>
    <mergeCell ref="BS63:BX63"/>
    <mergeCell ref="BY63:CD63"/>
    <mergeCell ref="CE63:CJ63"/>
    <mergeCell ref="CK63:CP63"/>
    <mergeCell ref="CQ63:CV63"/>
    <mergeCell ref="CW63:DB63"/>
    <mergeCell ref="CQ62:CV62"/>
    <mergeCell ref="CW62:DB62"/>
    <mergeCell ref="CQ56:CV56"/>
    <mergeCell ref="CW56:DB56"/>
    <mergeCell ref="BS57:BX57"/>
    <mergeCell ref="BY57:CD57"/>
    <mergeCell ref="CE57:CJ57"/>
    <mergeCell ref="CK57:CP57"/>
    <mergeCell ref="DC63:DH63"/>
    <mergeCell ref="DI63:DN63"/>
    <mergeCell ref="DO63:DT63"/>
    <mergeCell ref="EG63:EL63"/>
    <mergeCell ref="EM63:ER63"/>
    <mergeCell ref="E65:J65"/>
    <mergeCell ref="K65:P65"/>
    <mergeCell ref="Q65:V65"/>
    <mergeCell ref="W65:AB65"/>
    <mergeCell ref="AC65:AH65"/>
    <mergeCell ref="AI65:AN65"/>
    <mergeCell ref="AO65:AT65"/>
    <mergeCell ref="AU65:AZ65"/>
    <mergeCell ref="BA65:BF65"/>
    <mergeCell ref="BG65:BL65"/>
    <mergeCell ref="BM65:BR65"/>
    <mergeCell ref="BS65:BX65"/>
    <mergeCell ref="BY65:CD65"/>
    <mergeCell ref="CE65:CJ65"/>
    <mergeCell ref="CK65:CP65"/>
    <mergeCell ref="CQ65:CV65"/>
    <mergeCell ref="CW65:DB65"/>
    <mergeCell ref="DC65:DH65"/>
    <mergeCell ref="DI65:DN65"/>
    <mergeCell ref="DO65:DT65"/>
    <mergeCell ref="DU65:DZ65"/>
    <mergeCell ref="EA65:EF65"/>
    <mergeCell ref="EG65:EL65"/>
    <mergeCell ref="EM65:ER65"/>
    <mergeCell ref="B66:B68"/>
    <mergeCell ref="C66:C68"/>
    <mergeCell ref="E66:J66"/>
    <mergeCell ref="K66:P66"/>
    <mergeCell ref="Q66:V66"/>
    <mergeCell ref="W66:AB66"/>
    <mergeCell ref="AC66:AH66"/>
    <mergeCell ref="AI66:AN66"/>
    <mergeCell ref="AO66:AT66"/>
    <mergeCell ref="AU66:AZ66"/>
    <mergeCell ref="BA66:BF66"/>
    <mergeCell ref="BG66:BL66"/>
    <mergeCell ref="BM66:BR66"/>
    <mergeCell ref="BS66:BX66"/>
    <mergeCell ref="BY66:CD66"/>
    <mergeCell ref="CE66:CJ66"/>
    <mergeCell ref="CK66:CP66"/>
    <mergeCell ref="EG66:EL66"/>
    <mergeCell ref="EM66:ER66"/>
    <mergeCell ref="E68:J68"/>
    <mergeCell ref="K68:P68"/>
    <mergeCell ref="Q68:V68"/>
    <mergeCell ref="W68:AB68"/>
    <mergeCell ref="AC68:AH68"/>
    <mergeCell ref="AI68:AN68"/>
    <mergeCell ref="AO68:AT68"/>
    <mergeCell ref="AU68:AZ68"/>
    <mergeCell ref="BA68:BF68"/>
    <mergeCell ref="BG68:BL68"/>
    <mergeCell ref="BM68:BR68"/>
    <mergeCell ref="BS68:BX68"/>
    <mergeCell ref="BY68:CD68"/>
    <mergeCell ref="CE68:CJ68"/>
    <mergeCell ref="CK68:CP68"/>
    <mergeCell ref="CQ68:CV68"/>
    <mergeCell ref="CW68:DB68"/>
    <mergeCell ref="DC68:DH68"/>
    <mergeCell ref="DI68:DN68"/>
    <mergeCell ref="DO68:DT68"/>
    <mergeCell ref="DU68:DZ68"/>
    <mergeCell ref="EA68:EF68"/>
    <mergeCell ref="EG68:EL68"/>
    <mergeCell ref="EM68:ER68"/>
    <mergeCell ref="B69:B71"/>
    <mergeCell ref="C69:C71"/>
    <mergeCell ref="E69:J69"/>
    <mergeCell ref="K69:P69"/>
    <mergeCell ref="Q69:V69"/>
    <mergeCell ref="W69:AB69"/>
    <mergeCell ref="AC69:AH69"/>
    <mergeCell ref="AI69:AN69"/>
    <mergeCell ref="AO69:AT69"/>
    <mergeCell ref="AU69:AZ69"/>
    <mergeCell ref="BA69:BF69"/>
    <mergeCell ref="BG69:BL69"/>
    <mergeCell ref="BM69:BR69"/>
    <mergeCell ref="BS69:BX69"/>
    <mergeCell ref="BY69:CD69"/>
    <mergeCell ref="CE69:CJ69"/>
    <mergeCell ref="CK69:CP69"/>
    <mergeCell ref="EG69:EL69"/>
    <mergeCell ref="EM69:ER69"/>
    <mergeCell ref="E71:J71"/>
    <mergeCell ref="K71:P71"/>
    <mergeCell ref="Q71:V71"/>
    <mergeCell ref="W71:AB71"/>
    <mergeCell ref="AC71:AH71"/>
    <mergeCell ref="AI71:AN71"/>
    <mergeCell ref="AO71:AT71"/>
    <mergeCell ref="AU71:AZ71"/>
    <mergeCell ref="BA71:BF71"/>
    <mergeCell ref="BG71:BL71"/>
    <mergeCell ref="BM71:BR71"/>
    <mergeCell ref="BS71:BX71"/>
    <mergeCell ref="BY71:CD71"/>
    <mergeCell ref="CE71:CJ71"/>
    <mergeCell ref="CK71:CP71"/>
    <mergeCell ref="CQ71:CV71"/>
    <mergeCell ref="CW71:DB71"/>
    <mergeCell ref="DC71:DH71"/>
    <mergeCell ref="DI71:DN71"/>
    <mergeCell ref="DO71:DT71"/>
    <mergeCell ref="DU71:DZ71"/>
    <mergeCell ref="EA71:EF71"/>
    <mergeCell ref="EG71:EL71"/>
    <mergeCell ref="EM71:ER71"/>
  </mergeCells>
  <printOptions horizontalCentered="1"/>
  <pageMargins left="0.39370078740157483" right="0.39370078740157483" top="0.78740157480314965" bottom="0.39370078740157483" header="0.31496062992125984" footer="0.31496062992125984"/>
  <pageSetup paperSize="8" scale="49" orientation="landscape" r:id="rId1"/>
  <colBreaks count="1" manualBreakCount="1">
    <brk id="148"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37C9A-D7C1-48DE-A4D6-3C96E32B9624}">
  <dimension ref="B1:K98"/>
  <sheetViews>
    <sheetView showGridLines="0" topLeftCell="A10" zoomScaleNormal="100" zoomScaleSheetLayoutView="100" workbookViewId="0">
      <selection activeCell="T21" sqref="T21"/>
    </sheetView>
  </sheetViews>
  <sheetFormatPr defaultColWidth="9.140625" defaultRowHeight="15"/>
  <cols>
    <col min="1" max="1" width="4.5703125" style="204" customWidth="1"/>
    <col min="2" max="2" width="26.5703125" style="204" customWidth="1"/>
    <col min="3" max="3" width="28.85546875" style="204" bestFit="1" customWidth="1"/>
    <col min="4" max="4" width="30.42578125" style="204" bestFit="1" customWidth="1"/>
    <col min="5" max="5" width="12.42578125" style="205" bestFit="1" customWidth="1"/>
    <col min="6" max="6" width="12.5703125" style="204" bestFit="1" customWidth="1"/>
    <col min="7" max="8" width="12.5703125" style="204" customWidth="1"/>
    <col min="9" max="9" width="12.85546875" style="204" customWidth="1"/>
    <col min="10" max="10" width="4.5703125" style="204" customWidth="1"/>
    <col min="11" max="16384" width="9.140625" style="204"/>
  </cols>
  <sheetData>
    <row r="1" spans="2:9" ht="15.75" thickBot="1"/>
    <row r="2" spans="2:9" s="206" customFormat="1" ht="20.25" customHeight="1">
      <c r="B2" s="1580" t="s">
        <v>21</v>
      </c>
      <c r="C2" s="1581"/>
      <c r="D2" s="1581"/>
      <c r="E2" s="1581"/>
      <c r="F2" s="1581"/>
      <c r="G2" s="1581"/>
      <c r="H2" s="1581"/>
      <c r="I2" s="1582"/>
    </row>
    <row r="3" spans="2:9" s="206" customFormat="1" ht="20.25" customHeight="1">
      <c r="B3" s="1583" t="s">
        <v>132</v>
      </c>
      <c r="C3" s="1584"/>
      <c r="D3" s="1584"/>
      <c r="E3" s="1584"/>
      <c r="F3" s="1584"/>
      <c r="G3" s="1584"/>
      <c r="H3" s="1584"/>
      <c r="I3" s="1585"/>
    </row>
    <row r="4" spans="2:9" s="206" customFormat="1" ht="20.25" customHeight="1">
      <c r="B4" s="1586" t="s">
        <v>909</v>
      </c>
      <c r="C4" s="1587"/>
      <c r="D4" s="1587"/>
      <c r="E4" s="1587"/>
      <c r="F4" s="1587"/>
      <c r="G4" s="1587"/>
      <c r="H4" s="1587"/>
      <c r="I4" s="1588"/>
    </row>
    <row r="5" spans="2:9" s="206" customFormat="1" ht="9.9499999999999993" customHeight="1">
      <c r="B5" s="1589"/>
      <c r="C5" s="1590"/>
      <c r="D5" s="1590"/>
      <c r="E5" s="1590"/>
      <c r="F5" s="1590"/>
      <c r="G5" s="1590"/>
      <c r="H5" s="1590"/>
      <c r="I5" s="1591"/>
    </row>
    <row r="6" spans="2:9" s="206" customFormat="1">
      <c r="B6" s="207" t="s">
        <v>910</v>
      </c>
      <c r="C6" s="1592" t="s">
        <v>911</v>
      </c>
      <c r="D6" s="1592"/>
      <c r="E6" s="1592"/>
      <c r="F6" s="1592"/>
      <c r="G6" s="1592"/>
      <c r="H6" s="1592"/>
      <c r="I6" s="1593"/>
    </row>
    <row r="7" spans="2:9" s="206" customFormat="1">
      <c r="B7" s="208" t="s">
        <v>912</v>
      </c>
      <c r="C7" s="1594" t="s">
        <v>913</v>
      </c>
      <c r="D7" s="1594"/>
      <c r="E7" s="1594"/>
      <c r="F7" s="1594"/>
      <c r="G7" s="1594"/>
      <c r="H7" s="1594"/>
      <c r="I7" s="1595"/>
    </row>
    <row r="8" spans="2:9" s="206" customFormat="1">
      <c r="B8" s="208" t="s">
        <v>914</v>
      </c>
      <c r="C8" s="209" t="s">
        <v>915</v>
      </c>
      <c r="D8" s="209"/>
      <c r="E8" s="209"/>
      <c r="F8" s="209"/>
      <c r="G8" s="209"/>
      <c r="H8" s="209"/>
      <c r="I8" s="210"/>
    </row>
    <row r="9" spans="2:9" s="206" customFormat="1">
      <c r="B9" s="211" t="s">
        <v>916</v>
      </c>
      <c r="C9" s="1606">
        <v>28.8</v>
      </c>
      <c r="D9" s="1606"/>
      <c r="E9" s="1606"/>
      <c r="F9" s="1606"/>
      <c r="G9" s="1606"/>
      <c r="H9" s="1606"/>
      <c r="I9" s="1607"/>
    </row>
    <row r="10" spans="2:9" s="206" customFormat="1">
      <c r="B10" s="211" t="s">
        <v>65</v>
      </c>
      <c r="C10" s="1608" t="s">
        <v>374</v>
      </c>
      <c r="D10" s="1606"/>
      <c r="E10" s="1606"/>
      <c r="F10" s="1606"/>
      <c r="G10" s="1606"/>
      <c r="H10" s="1606"/>
      <c r="I10" s="1607"/>
    </row>
    <row r="11" spans="2:9" s="206" customFormat="1">
      <c r="B11" s="211" t="s">
        <v>917</v>
      </c>
      <c r="C11" s="212" t="s">
        <v>918</v>
      </c>
      <c r="D11" s="212"/>
      <c r="E11" s="212"/>
      <c r="F11" s="212"/>
      <c r="G11" s="212"/>
      <c r="H11" s="212"/>
      <c r="I11" s="213"/>
    </row>
    <row r="12" spans="2:9" s="206" customFormat="1" ht="3.75" customHeight="1" thickBot="1">
      <c r="B12" s="214"/>
      <c r="C12" s="215"/>
      <c r="D12" s="215"/>
      <c r="E12" s="216"/>
      <c r="F12" s="215"/>
      <c r="G12" s="215"/>
      <c r="H12" s="215"/>
      <c r="I12" s="217"/>
    </row>
    <row r="13" spans="2:9" ht="20.100000000000001" customHeight="1" thickBot="1">
      <c r="B13" s="1609" t="s">
        <v>919</v>
      </c>
      <c r="C13" s="1610"/>
      <c r="D13" s="1610"/>
      <c r="E13" s="1610"/>
      <c r="F13" s="1610"/>
      <c r="G13" s="1610"/>
      <c r="H13" s="1610"/>
      <c r="I13" s="1611"/>
    </row>
    <row r="14" spans="2:9" ht="9" customHeight="1" thickBot="1">
      <c r="B14" s="218"/>
      <c r="C14" s="219"/>
      <c r="D14" s="219"/>
      <c r="E14" s="220"/>
      <c r="F14" s="219"/>
      <c r="G14" s="219"/>
      <c r="H14" s="219"/>
      <c r="I14" s="221"/>
    </row>
    <row r="15" spans="2:9" ht="14.1" customHeight="1">
      <c r="B15" s="218"/>
      <c r="C15" s="1612" t="s">
        <v>920</v>
      </c>
      <c r="D15" s="1613"/>
      <c r="E15" s="1613"/>
      <c r="F15" s="1614"/>
      <c r="G15" s="218"/>
      <c r="H15" s="219"/>
      <c r="I15" s="221"/>
    </row>
    <row r="16" spans="2:9" ht="14.1" customHeight="1">
      <c r="B16" s="218"/>
      <c r="C16" s="1615" t="s">
        <v>921</v>
      </c>
      <c r="D16" s="1616"/>
      <c r="E16" s="1617" t="s">
        <v>24</v>
      </c>
      <c r="F16" s="1618" t="s">
        <v>922</v>
      </c>
      <c r="G16" s="218"/>
      <c r="H16" s="219"/>
      <c r="I16" s="221"/>
    </row>
    <row r="17" spans="2:9" ht="14.1" customHeight="1">
      <c r="B17" s="218"/>
      <c r="C17" s="222" t="s">
        <v>923</v>
      </c>
      <c r="D17" s="223"/>
      <c r="E17" s="1596">
        <v>3.7999999999999999E-2</v>
      </c>
      <c r="F17" s="1597"/>
      <c r="G17" s="218"/>
      <c r="H17" s="219"/>
      <c r="I17" s="221"/>
    </row>
    <row r="18" spans="2:9" ht="14.1" customHeight="1">
      <c r="B18" s="218"/>
      <c r="C18" s="224" t="s">
        <v>924</v>
      </c>
      <c r="D18" s="225"/>
      <c r="E18" s="1598">
        <v>1.2E-2</v>
      </c>
      <c r="F18" s="1599"/>
      <c r="G18" s="218"/>
      <c r="H18" s="219"/>
      <c r="I18" s="221"/>
    </row>
    <row r="19" spans="2:9" ht="14.1" customHeight="1">
      <c r="B19" s="218"/>
      <c r="C19" s="224" t="s">
        <v>925</v>
      </c>
      <c r="D19" s="226"/>
      <c r="E19" s="1598">
        <v>5.0000000000000001E-3</v>
      </c>
      <c r="F19" s="1599"/>
      <c r="G19" s="218"/>
      <c r="H19" s="219"/>
      <c r="I19" s="221"/>
    </row>
    <row r="20" spans="2:9" ht="14.1" customHeight="1">
      <c r="B20" s="218"/>
      <c r="C20" s="227" t="s">
        <v>926</v>
      </c>
      <c r="D20" s="228"/>
      <c r="E20" s="1600">
        <v>1.0200000000000001E-2</v>
      </c>
      <c r="F20" s="1601"/>
      <c r="G20" s="218"/>
      <c r="H20" s="219"/>
      <c r="I20" s="221"/>
    </row>
    <row r="21" spans="2:9" ht="14.1" customHeight="1">
      <c r="B21" s="218"/>
      <c r="C21" s="1602" t="s">
        <v>927</v>
      </c>
      <c r="D21" s="1603"/>
      <c r="E21" s="1604">
        <f>SUM(E17:F20)</f>
        <v>6.5200000000000008E-2</v>
      </c>
      <c r="F21" s="1605">
        <f>SUM(F17:F20)</f>
        <v>0</v>
      </c>
      <c r="G21" s="218"/>
      <c r="H21" s="219"/>
      <c r="I21" s="221"/>
    </row>
    <row r="22" spans="2:9" ht="14.1" customHeight="1">
      <c r="B22" s="218"/>
      <c r="C22" s="1615" t="s">
        <v>928</v>
      </c>
      <c r="D22" s="1616"/>
      <c r="E22" s="1617" t="s">
        <v>24</v>
      </c>
      <c r="F22" s="1618" t="s">
        <v>922</v>
      </c>
      <c r="G22" s="218"/>
      <c r="H22" s="219"/>
      <c r="I22" s="221"/>
    </row>
    <row r="23" spans="2:9" ht="14.1" customHeight="1">
      <c r="B23" s="218"/>
      <c r="C23" s="229" t="s">
        <v>929</v>
      </c>
      <c r="D23" s="230"/>
      <c r="E23" s="1596">
        <v>7.0800000000000002E-2</v>
      </c>
      <c r="F23" s="1597"/>
      <c r="G23" s="218"/>
      <c r="H23" s="219"/>
      <c r="I23" s="221"/>
    </row>
    <row r="24" spans="2:9" ht="14.1" customHeight="1">
      <c r="B24" s="218"/>
      <c r="C24" s="1602" t="s">
        <v>930</v>
      </c>
      <c r="D24" s="1603"/>
      <c r="E24" s="1604">
        <f>SUM(E23)</f>
        <v>7.0800000000000002E-2</v>
      </c>
      <c r="F24" s="1605">
        <f>SUM(F23)</f>
        <v>0</v>
      </c>
      <c r="G24" s="218"/>
      <c r="H24" s="219"/>
      <c r="I24" s="221"/>
    </row>
    <row r="25" spans="2:9" ht="14.1" customHeight="1">
      <c r="B25" s="218"/>
      <c r="C25" s="1615" t="s">
        <v>931</v>
      </c>
      <c r="D25" s="1616"/>
      <c r="E25" s="1617" t="s">
        <v>24</v>
      </c>
      <c r="F25" s="1618" t="s">
        <v>922</v>
      </c>
      <c r="G25" s="218"/>
      <c r="H25" s="219"/>
      <c r="I25" s="221"/>
    </row>
    <row r="26" spans="2:9" ht="14.1" customHeight="1">
      <c r="B26" s="218"/>
      <c r="C26" s="222" t="s">
        <v>932</v>
      </c>
      <c r="D26" s="223"/>
      <c r="E26" s="1596">
        <v>6.4999999999999997E-3</v>
      </c>
      <c r="F26" s="1597"/>
      <c r="G26" s="218"/>
      <c r="H26" s="219"/>
      <c r="I26" s="221"/>
    </row>
    <row r="27" spans="2:9" ht="14.1" customHeight="1">
      <c r="B27" s="218"/>
      <c r="C27" s="231" t="s">
        <v>933</v>
      </c>
      <c r="D27" s="225"/>
      <c r="E27" s="1598">
        <v>0.03</v>
      </c>
      <c r="F27" s="1599"/>
      <c r="G27" s="218"/>
      <c r="H27" s="219"/>
      <c r="I27" s="221"/>
    </row>
    <row r="28" spans="2:9" ht="14.1" customHeight="1">
      <c r="B28" s="218"/>
      <c r="C28" s="231" t="s">
        <v>934</v>
      </c>
      <c r="D28" s="225"/>
      <c r="E28" s="1619">
        <f>H42</f>
        <v>2.6232638888888889E-2</v>
      </c>
      <c r="F28" s="1620"/>
      <c r="G28" s="218"/>
      <c r="H28" s="219"/>
      <c r="I28" s="221"/>
    </row>
    <row r="29" spans="2:9" ht="14.1" customHeight="1">
      <c r="B29" s="218"/>
      <c r="C29" s="227" t="s">
        <v>935</v>
      </c>
      <c r="D29" s="228"/>
      <c r="E29" s="1598">
        <v>0</v>
      </c>
      <c r="F29" s="1599"/>
      <c r="G29" s="218"/>
      <c r="H29" s="219"/>
      <c r="I29" s="221"/>
    </row>
    <row r="30" spans="2:9" ht="14.1" customHeight="1">
      <c r="B30" s="218"/>
      <c r="C30" s="232" t="s">
        <v>936</v>
      </c>
      <c r="D30" s="233"/>
      <c r="E30" s="1604">
        <f>SUM(E26:F29)</f>
        <v>6.2732638888888886E-2</v>
      </c>
      <c r="F30" s="1605">
        <f>SUM(F26:F29)</f>
        <v>0</v>
      </c>
      <c r="G30" s="218"/>
      <c r="H30" s="219"/>
      <c r="I30" s="221"/>
    </row>
    <row r="31" spans="2:9" ht="14.1" customHeight="1">
      <c r="B31" s="218"/>
      <c r="C31" s="1621" t="s">
        <v>937</v>
      </c>
      <c r="D31" s="1622"/>
      <c r="E31" s="1623">
        <f>(((1+E17+E18+E19)*(1+E20)*(1+E24))/(1-E30)-1)</f>
        <v>0.21760014927556082</v>
      </c>
      <c r="F31" s="1624">
        <f>((1+(F17/100+F23/100))/(1-(E18/100+E19/100+E20/100+E26/100+E27/100+E28/100+E29/100))-1)*100</f>
        <v>9.0013590486170969E-2</v>
      </c>
      <c r="G31" s="218"/>
      <c r="H31" s="219"/>
      <c r="I31" s="221"/>
    </row>
    <row r="32" spans="2:9" ht="14.1" customHeight="1" thickBot="1">
      <c r="B32" s="218"/>
      <c r="C32" s="1635" t="s">
        <v>938</v>
      </c>
      <c r="D32" s="1636"/>
      <c r="E32" s="1637"/>
      <c r="F32" s="234">
        <f>E31</f>
        <v>0.21760014927556082</v>
      </c>
      <c r="G32" s="218"/>
      <c r="H32" s="219"/>
      <c r="I32" s="221"/>
    </row>
    <row r="33" spans="2:11" ht="12.95" customHeight="1" thickBot="1">
      <c r="B33" s="218"/>
      <c r="C33" s="219"/>
      <c r="D33" s="219"/>
      <c r="E33" s="220"/>
      <c r="F33" s="219"/>
      <c r="G33" s="219"/>
      <c r="H33" s="219"/>
      <c r="I33" s="221"/>
    </row>
    <row r="34" spans="2:11" ht="16.5" thickBot="1">
      <c r="B34" s="1638" t="s">
        <v>939</v>
      </c>
      <c r="C34" s="1639"/>
      <c r="D34" s="1639"/>
      <c r="E34" s="1639"/>
      <c r="F34" s="1639"/>
      <c r="G34" s="1639"/>
      <c r="H34" s="1639"/>
      <c r="I34" s="1640"/>
    </row>
    <row r="35" spans="2:11" ht="27.75" customHeight="1">
      <c r="B35" s="1641" t="s">
        <v>940</v>
      </c>
      <c r="C35" s="1642"/>
      <c r="D35" s="1642"/>
      <c r="E35" s="1642"/>
      <c r="F35" s="1642"/>
      <c r="G35" s="1642"/>
      <c r="H35" s="1642"/>
      <c r="I35" s="1643"/>
    </row>
    <row r="36" spans="2:11" ht="14.1" customHeight="1">
      <c r="B36" s="1644" t="s">
        <v>941</v>
      </c>
      <c r="C36" s="1646" t="s">
        <v>942</v>
      </c>
      <c r="D36" s="1646" t="s">
        <v>943</v>
      </c>
      <c r="E36" s="235" t="s">
        <v>944</v>
      </c>
      <c r="F36" s="1648" t="s">
        <v>945</v>
      </c>
      <c r="G36" s="1646" t="s">
        <v>946</v>
      </c>
      <c r="H36" s="1650" t="s">
        <v>945</v>
      </c>
      <c r="I36" s="1651" t="s">
        <v>947</v>
      </c>
    </row>
    <row r="37" spans="2:11">
      <c r="B37" s="1645"/>
      <c r="C37" s="1647"/>
      <c r="D37" s="1647"/>
      <c r="E37" s="236" t="s">
        <v>948</v>
      </c>
      <c r="F37" s="1649"/>
      <c r="G37" s="1647"/>
      <c r="H37" s="1647"/>
      <c r="I37" s="1652"/>
    </row>
    <row r="38" spans="2:11" ht="12.95" customHeight="1">
      <c r="B38" s="237" t="s">
        <v>949</v>
      </c>
      <c r="C38" s="238">
        <v>149.1</v>
      </c>
      <c r="D38" s="239">
        <v>157.1</v>
      </c>
      <c r="E38" s="238">
        <f>D38-C38</f>
        <v>8</v>
      </c>
      <c r="F38" s="240">
        <v>0.05</v>
      </c>
      <c r="G38" s="241">
        <v>0.5</v>
      </c>
      <c r="H38" s="241">
        <f>F38*(1-G38)</f>
        <v>2.5000000000000001E-2</v>
      </c>
      <c r="I38" s="242">
        <f>E38/$E$41</f>
        <v>0.27777777777777768</v>
      </c>
      <c r="K38" s="243"/>
    </row>
    <row r="39" spans="2:11" ht="12.95" customHeight="1">
      <c r="B39" s="237" t="s">
        <v>950</v>
      </c>
      <c r="C39" s="238">
        <v>157.1</v>
      </c>
      <c r="D39" s="239">
        <v>170.8</v>
      </c>
      <c r="E39" s="238">
        <f t="shared" ref="E39:E40" si="0">D39-C39</f>
        <v>13.700000000000017</v>
      </c>
      <c r="F39" s="240">
        <v>0.05</v>
      </c>
      <c r="G39" s="241">
        <v>0.5</v>
      </c>
      <c r="H39" s="241">
        <f>F39*(1-G39)</f>
        <v>2.5000000000000001E-2</v>
      </c>
      <c r="I39" s="242">
        <f>E39/$E$41</f>
        <v>0.47569444444444486</v>
      </c>
      <c r="K39" s="243"/>
    </row>
    <row r="40" spans="2:11" ht="12.95" customHeight="1">
      <c r="B40" s="237" t="s">
        <v>951</v>
      </c>
      <c r="C40" s="238">
        <v>170.8</v>
      </c>
      <c r="D40" s="239">
        <v>177.9</v>
      </c>
      <c r="E40" s="238">
        <f t="shared" si="0"/>
        <v>7.0999999999999943</v>
      </c>
      <c r="F40" s="240">
        <v>0.05</v>
      </c>
      <c r="G40" s="241">
        <v>0.4</v>
      </c>
      <c r="H40" s="241">
        <f>F40*(1-G40)</f>
        <v>0.03</v>
      </c>
      <c r="I40" s="242">
        <f>E40/$E$41</f>
        <v>0.24652777777777748</v>
      </c>
      <c r="K40" s="243"/>
    </row>
    <row r="41" spans="2:11" ht="12.95" customHeight="1">
      <c r="B41" s="1625" t="s">
        <v>952</v>
      </c>
      <c r="C41" s="1626"/>
      <c r="D41" s="1626"/>
      <c r="E41" s="244">
        <f>SUM(E38:E40)</f>
        <v>28.800000000000011</v>
      </c>
      <c r="F41" s="245"/>
      <c r="H41" s="241"/>
      <c r="I41" s="246">
        <f>SUM(I38:I40)</f>
        <v>1</v>
      </c>
    </row>
    <row r="42" spans="2:11" ht="12.95" customHeight="1">
      <c r="B42" s="1627" t="s">
        <v>953</v>
      </c>
      <c r="C42" s="1628"/>
      <c r="D42" s="1628"/>
      <c r="E42" s="247"/>
      <c r="F42" s="247"/>
      <c r="G42" s="248"/>
      <c r="H42" s="249">
        <f>SUMPRODUCT(I38:I40,H38:H40)</f>
        <v>2.6232638888888889E-2</v>
      </c>
      <c r="I42" s="250"/>
      <c r="K42" s="251"/>
    </row>
    <row r="43" spans="2:11" ht="5.25" customHeight="1">
      <c r="B43" s="1629"/>
      <c r="C43" s="1630"/>
      <c r="D43" s="1630"/>
      <c r="E43" s="1630"/>
      <c r="F43" s="1630"/>
      <c r="G43" s="1630"/>
      <c r="H43" s="1630"/>
      <c r="I43" s="1631"/>
    </row>
    <row r="44" spans="2:11">
      <c r="B44" s="252" t="s">
        <v>954</v>
      </c>
      <c r="C44" s="253"/>
      <c r="D44" s="253"/>
      <c r="E44" s="254"/>
      <c r="F44" s="253"/>
      <c r="G44" s="253"/>
      <c r="H44" s="253"/>
      <c r="I44" s="255"/>
    </row>
    <row r="45" spans="2:11" ht="14.25" customHeight="1">
      <c r="B45" s="1632" t="s">
        <v>955</v>
      </c>
      <c r="C45" s="1633"/>
      <c r="D45" s="1633"/>
      <c r="E45" s="1633"/>
      <c r="F45" s="1633"/>
      <c r="G45" s="1633"/>
      <c r="H45" s="1633"/>
      <c r="I45" s="1634"/>
    </row>
    <row r="46" spans="2:11">
      <c r="B46" s="1632" t="s">
        <v>956</v>
      </c>
      <c r="C46" s="1633"/>
      <c r="D46" s="1633"/>
      <c r="E46" s="1633"/>
      <c r="F46" s="1633"/>
      <c r="G46" s="1633"/>
      <c r="H46" s="1633"/>
      <c r="I46" s="1634"/>
    </row>
    <row r="47" spans="2:11">
      <c r="B47" s="1632" t="s">
        <v>957</v>
      </c>
      <c r="C47" s="1633"/>
      <c r="D47" s="1633"/>
      <c r="E47" s="1633"/>
      <c r="F47" s="1633"/>
      <c r="G47" s="1633"/>
      <c r="H47" s="1633"/>
      <c r="I47" s="1634"/>
    </row>
    <row r="48" spans="2:11">
      <c r="B48" s="1632" t="s">
        <v>958</v>
      </c>
      <c r="C48" s="1633"/>
      <c r="D48" s="1633"/>
      <c r="E48" s="1633"/>
      <c r="F48" s="1633"/>
      <c r="G48" s="1633"/>
      <c r="H48" s="1633"/>
      <c r="I48" s="1634"/>
    </row>
    <row r="49" spans="2:9" ht="6.75" customHeight="1" thickBot="1">
      <c r="B49" s="256"/>
      <c r="C49" s="257"/>
      <c r="D49" s="257"/>
      <c r="E49" s="258"/>
      <c r="F49" s="257"/>
      <c r="G49" s="257"/>
      <c r="H49" s="257"/>
      <c r="I49" s="259"/>
    </row>
    <row r="50" spans="2:9" s="206" customFormat="1" ht="20.25" customHeight="1">
      <c r="B50" s="1580" t="s">
        <v>21</v>
      </c>
      <c r="C50" s="1581"/>
      <c r="D50" s="1581"/>
      <c r="E50" s="1581"/>
      <c r="F50" s="1581"/>
      <c r="G50" s="1581"/>
      <c r="H50" s="1581"/>
      <c r="I50" s="1582"/>
    </row>
    <row r="51" spans="2:9" s="206" customFormat="1" ht="20.25" customHeight="1">
      <c r="B51" s="1583" t="s">
        <v>132</v>
      </c>
      <c r="C51" s="1584"/>
      <c r="D51" s="1584"/>
      <c r="E51" s="1584"/>
      <c r="F51" s="1584"/>
      <c r="G51" s="1584"/>
      <c r="H51" s="1584"/>
      <c r="I51" s="1585"/>
    </row>
    <row r="52" spans="2:9" s="206" customFormat="1" ht="20.25" customHeight="1">
      <c r="B52" s="1586" t="s">
        <v>909</v>
      </c>
      <c r="C52" s="1587"/>
      <c r="D52" s="1587"/>
      <c r="E52" s="1587"/>
      <c r="F52" s="1587"/>
      <c r="G52" s="1587"/>
      <c r="H52" s="1587"/>
      <c r="I52" s="1588"/>
    </row>
    <row r="53" spans="2:9" s="206" customFormat="1" ht="9.9499999999999993" customHeight="1">
      <c r="B53" s="1589"/>
      <c r="C53" s="1590"/>
      <c r="D53" s="1590"/>
      <c r="E53" s="1590"/>
      <c r="F53" s="1590"/>
      <c r="G53" s="1590"/>
      <c r="H53" s="1590"/>
      <c r="I53" s="1591"/>
    </row>
    <row r="54" spans="2:9" s="206" customFormat="1">
      <c r="B54" s="207" t="s">
        <v>910</v>
      </c>
      <c r="C54" s="1592" t="str">
        <f t="shared" ref="C54:C59" si="1">C6</f>
        <v>BR-232</v>
      </c>
      <c r="D54" s="1592"/>
      <c r="E54" s="1592"/>
      <c r="F54" s="1592"/>
      <c r="G54" s="1592"/>
      <c r="H54" s="1592"/>
      <c r="I54" s="1593"/>
    </row>
    <row r="55" spans="2:9" s="206" customFormat="1" ht="14.25" customHeight="1">
      <c r="B55" s="208" t="s">
        <v>912</v>
      </c>
      <c r="C55" s="1594" t="str">
        <f t="shared" si="1"/>
        <v>FIM DA DUPLICAÇÃO (SÃO CAETANO) - ENTR. VPE-230 (PESQUEIRA)</v>
      </c>
      <c r="D55" s="1594"/>
      <c r="E55" s="1594"/>
      <c r="F55" s="1594"/>
      <c r="G55" s="1594"/>
      <c r="H55" s="1594"/>
      <c r="I55" s="1595"/>
    </row>
    <row r="56" spans="2:9" s="206" customFormat="1" ht="14.25" customHeight="1">
      <c r="B56" s="208" t="s">
        <v>914</v>
      </c>
      <c r="C56" s="209" t="str">
        <f t="shared" si="1"/>
        <v>KM 149,10 - KM 177,90</v>
      </c>
      <c r="D56" s="209"/>
      <c r="E56" s="209"/>
      <c r="F56" s="209"/>
      <c r="G56" s="209"/>
      <c r="H56" s="209"/>
      <c r="I56" s="210"/>
    </row>
    <row r="57" spans="2:9" s="206" customFormat="1">
      <c r="B57" s="211" t="s">
        <v>916</v>
      </c>
      <c r="C57" s="1606">
        <f t="shared" si="1"/>
        <v>28.8</v>
      </c>
      <c r="D57" s="1606"/>
      <c r="E57" s="1606"/>
      <c r="F57" s="1606"/>
      <c r="G57" s="1606"/>
      <c r="H57" s="1606"/>
      <c r="I57" s="1607"/>
    </row>
    <row r="58" spans="2:9" s="206" customFormat="1">
      <c r="B58" s="211" t="s">
        <v>65</v>
      </c>
      <c r="C58" s="1608" t="str">
        <f t="shared" si="1"/>
        <v>JULHO/2025</v>
      </c>
      <c r="D58" s="1606"/>
      <c r="E58" s="1606"/>
      <c r="F58" s="1606"/>
      <c r="G58" s="1606"/>
      <c r="H58" s="1606"/>
      <c r="I58" s="1607"/>
    </row>
    <row r="59" spans="2:9" s="206" customFormat="1">
      <c r="B59" s="211" t="s">
        <v>917</v>
      </c>
      <c r="C59" s="1606" t="str">
        <f t="shared" si="1"/>
        <v>SEM DESONERAÇÃO</v>
      </c>
      <c r="D59" s="1606"/>
      <c r="E59" s="1606"/>
      <c r="F59" s="1606"/>
      <c r="G59" s="1606"/>
      <c r="H59" s="1606"/>
      <c r="I59" s="1607"/>
    </row>
    <row r="60" spans="2:9" s="206" customFormat="1" ht="3.75" customHeight="1" thickBot="1">
      <c r="B60" s="214"/>
      <c r="C60" s="215"/>
      <c r="D60" s="215"/>
      <c r="E60" s="216"/>
      <c r="F60" s="215"/>
      <c r="G60" s="215"/>
      <c r="H60" s="215"/>
      <c r="I60" s="217"/>
    </row>
    <row r="61" spans="2:9" ht="20.100000000000001" customHeight="1" thickBot="1">
      <c r="B61" s="1653" t="s">
        <v>959</v>
      </c>
      <c r="C61" s="1654"/>
      <c r="D61" s="1654"/>
      <c r="E61" s="1654"/>
      <c r="F61" s="1654"/>
      <c r="G61" s="1654"/>
      <c r="H61" s="1654"/>
      <c r="I61" s="1655"/>
    </row>
    <row r="62" spans="2:9" ht="9" customHeight="1" thickBot="1">
      <c r="B62" s="218"/>
      <c r="C62" s="219"/>
      <c r="D62" s="219"/>
      <c r="E62" s="220"/>
      <c r="F62" s="219"/>
      <c r="G62" s="219"/>
      <c r="H62" s="219"/>
      <c r="I62" s="221"/>
    </row>
    <row r="63" spans="2:9" ht="14.1" customHeight="1">
      <c r="B63" s="218"/>
      <c r="C63" s="1656" t="s">
        <v>960</v>
      </c>
      <c r="D63" s="1657"/>
      <c r="E63" s="1657"/>
      <c r="F63" s="1658"/>
      <c r="G63" s="218"/>
      <c r="H63" s="219"/>
      <c r="I63" s="221"/>
    </row>
    <row r="64" spans="2:9" ht="14.1" customHeight="1">
      <c r="B64" s="218"/>
      <c r="C64" s="1663" t="s">
        <v>921</v>
      </c>
      <c r="D64" s="1664"/>
      <c r="E64" s="1665" t="s">
        <v>24</v>
      </c>
      <c r="F64" s="1666"/>
      <c r="G64" s="218"/>
      <c r="H64" s="219"/>
      <c r="I64" s="221"/>
    </row>
    <row r="65" spans="2:9" ht="14.1" customHeight="1">
      <c r="B65" s="218"/>
      <c r="C65" s="222" t="s">
        <v>923</v>
      </c>
      <c r="D65" s="223"/>
      <c r="E65" s="1596">
        <v>1.4999999999999999E-2</v>
      </c>
      <c r="F65" s="1597"/>
      <c r="G65" s="218"/>
      <c r="H65" s="219"/>
      <c r="I65" s="221"/>
    </row>
    <row r="66" spans="2:9" ht="14.1" customHeight="1">
      <c r="B66" s="218"/>
      <c r="C66" s="224" t="s">
        <v>924</v>
      </c>
      <c r="D66" s="225"/>
      <c r="E66" s="1598">
        <v>1.2E-2</v>
      </c>
      <c r="F66" s="1599"/>
      <c r="G66" s="218"/>
      <c r="H66" s="219"/>
      <c r="I66" s="221"/>
    </row>
    <row r="67" spans="2:9" ht="14.1" customHeight="1">
      <c r="B67" s="218"/>
      <c r="C67" s="224" t="s">
        <v>925</v>
      </c>
      <c r="D67" s="226"/>
      <c r="E67" s="1598">
        <v>5.5999999999999999E-3</v>
      </c>
      <c r="F67" s="1599"/>
      <c r="G67" s="218"/>
      <c r="H67" s="219"/>
      <c r="I67" s="221"/>
    </row>
    <row r="68" spans="2:9" ht="14.1" customHeight="1">
      <c r="B68" s="218"/>
      <c r="C68" s="227" t="s">
        <v>926</v>
      </c>
      <c r="D68" s="228"/>
      <c r="E68" s="1600">
        <v>8.5000000000000006E-3</v>
      </c>
      <c r="F68" s="1601"/>
      <c r="G68" s="218"/>
      <c r="H68" s="219"/>
      <c r="I68" s="221"/>
    </row>
    <row r="69" spans="2:9" ht="14.1" customHeight="1">
      <c r="B69" s="218"/>
      <c r="C69" s="1659" t="s">
        <v>927</v>
      </c>
      <c r="D69" s="1660"/>
      <c r="E69" s="1661">
        <f>SUM(E65:F68)</f>
        <v>4.1099999999999998E-2</v>
      </c>
      <c r="F69" s="1662"/>
      <c r="G69" s="218"/>
      <c r="H69" s="219"/>
      <c r="I69" s="221"/>
    </row>
    <row r="70" spans="2:9" ht="14.1" customHeight="1">
      <c r="B70" s="218"/>
      <c r="C70" s="1663" t="s">
        <v>928</v>
      </c>
      <c r="D70" s="1664"/>
      <c r="E70" s="1665" t="s">
        <v>24</v>
      </c>
      <c r="F70" s="1666"/>
      <c r="G70" s="218"/>
      <c r="H70" s="219"/>
      <c r="I70" s="221"/>
    </row>
    <row r="71" spans="2:9" ht="14.1" customHeight="1">
      <c r="B71" s="218"/>
      <c r="C71" s="229" t="s">
        <v>929</v>
      </c>
      <c r="D71" s="230"/>
      <c r="E71" s="1596">
        <v>3.9899999999999998E-2</v>
      </c>
      <c r="F71" s="1597"/>
      <c r="G71" s="218"/>
      <c r="H71" s="219"/>
      <c r="I71" s="221"/>
    </row>
    <row r="72" spans="2:9" ht="14.1" customHeight="1">
      <c r="B72" s="218"/>
      <c r="C72" s="1659" t="s">
        <v>930</v>
      </c>
      <c r="D72" s="1660"/>
      <c r="E72" s="1661">
        <f>SUM(E71)</f>
        <v>3.9899999999999998E-2</v>
      </c>
      <c r="F72" s="1662"/>
      <c r="G72" s="218"/>
      <c r="H72" s="219"/>
      <c r="I72" s="221"/>
    </row>
    <row r="73" spans="2:9" ht="14.1" customHeight="1">
      <c r="B73" s="218"/>
      <c r="C73" s="1663" t="s">
        <v>931</v>
      </c>
      <c r="D73" s="1664"/>
      <c r="E73" s="1665" t="s">
        <v>24</v>
      </c>
      <c r="F73" s="1666"/>
      <c r="G73" s="218"/>
      <c r="H73" s="219"/>
      <c r="I73" s="221"/>
    </row>
    <row r="74" spans="2:9" ht="14.1" customHeight="1">
      <c r="B74" s="218"/>
      <c r="C74" s="222" t="s">
        <v>932</v>
      </c>
      <c r="D74" s="223"/>
      <c r="E74" s="1596">
        <v>6.4999999999999997E-3</v>
      </c>
      <c r="F74" s="1597"/>
      <c r="G74" s="218"/>
      <c r="H74" s="219"/>
      <c r="I74" s="221"/>
    </row>
    <row r="75" spans="2:9" ht="14.1" customHeight="1">
      <c r="B75" s="218"/>
      <c r="C75" s="231" t="s">
        <v>933</v>
      </c>
      <c r="D75" s="225"/>
      <c r="E75" s="1598">
        <v>0.03</v>
      </c>
      <c r="F75" s="1599"/>
      <c r="G75" s="218"/>
      <c r="H75" s="219"/>
      <c r="I75" s="221"/>
    </row>
    <row r="76" spans="2:9" ht="14.1" customHeight="1">
      <c r="B76" s="218"/>
      <c r="C76" s="231" t="s">
        <v>934</v>
      </c>
      <c r="D76" s="225"/>
      <c r="E76" s="1619">
        <f>H90</f>
        <v>2.6232638888888889E-2</v>
      </c>
      <c r="F76" s="1620"/>
      <c r="G76" s="218"/>
      <c r="H76" s="219"/>
      <c r="I76" s="221"/>
    </row>
    <row r="77" spans="2:9" ht="14.1" customHeight="1">
      <c r="B77" s="218"/>
      <c r="C77" s="227" t="s">
        <v>935</v>
      </c>
      <c r="D77" s="228"/>
      <c r="E77" s="1598">
        <v>0</v>
      </c>
      <c r="F77" s="1599"/>
      <c r="G77" s="218"/>
      <c r="H77" s="219"/>
      <c r="I77" s="221"/>
    </row>
    <row r="78" spans="2:9" ht="14.1" customHeight="1">
      <c r="B78" s="218"/>
      <c r="C78" s="260"/>
      <c r="D78" s="261" t="s">
        <v>936</v>
      </c>
      <c r="E78" s="1661">
        <f>SUM(E74:F77)</f>
        <v>6.2732638888888886E-2</v>
      </c>
      <c r="F78" s="1662"/>
      <c r="G78" s="218"/>
      <c r="H78" s="219"/>
      <c r="I78" s="221"/>
    </row>
    <row r="79" spans="2:9" ht="14.1" customHeight="1">
      <c r="B79" s="218"/>
      <c r="C79" s="1667" t="s">
        <v>937</v>
      </c>
      <c r="D79" s="1668"/>
      <c r="E79" s="1669">
        <f>(((1+E65+E66+E67)*(1+E68)*(1+E71))/(1-E78)-1)</f>
        <v>0.15540996221847636</v>
      </c>
      <c r="F79" s="1670"/>
      <c r="G79" s="218"/>
      <c r="H79" s="219"/>
      <c r="I79" s="221"/>
    </row>
    <row r="80" spans="2:9" ht="14.1" customHeight="1" thickBot="1">
      <c r="B80" s="218"/>
      <c r="C80" s="1671" t="s">
        <v>961</v>
      </c>
      <c r="D80" s="1672"/>
      <c r="E80" s="1673"/>
      <c r="F80" s="262">
        <f>E79</f>
        <v>0.15540996221847636</v>
      </c>
      <c r="G80" s="218"/>
      <c r="H80" s="219"/>
      <c r="I80" s="221"/>
    </row>
    <row r="81" spans="2:11" ht="12.95" customHeight="1" thickBot="1">
      <c r="B81" s="218"/>
      <c r="C81" s="219"/>
      <c r="D81" s="219"/>
      <c r="E81" s="220"/>
      <c r="F81" s="219"/>
      <c r="G81" s="219"/>
      <c r="H81" s="219"/>
      <c r="I81" s="221"/>
    </row>
    <row r="82" spans="2:11" ht="16.5" thickBot="1">
      <c r="B82" s="1638" t="s">
        <v>939</v>
      </c>
      <c r="C82" s="1639"/>
      <c r="D82" s="1639"/>
      <c r="E82" s="1639"/>
      <c r="F82" s="1639"/>
      <c r="G82" s="1639"/>
      <c r="H82" s="1639"/>
      <c r="I82" s="1640"/>
    </row>
    <row r="83" spans="2:11" ht="28.5" customHeight="1">
      <c r="B83" s="1641" t="s">
        <v>940</v>
      </c>
      <c r="C83" s="1642"/>
      <c r="D83" s="1642"/>
      <c r="E83" s="1642"/>
      <c r="F83" s="1642"/>
      <c r="G83" s="1642"/>
      <c r="H83" s="1642"/>
      <c r="I83" s="1643"/>
    </row>
    <row r="84" spans="2:11" ht="14.1" customHeight="1">
      <c r="B84" s="1644" t="s">
        <v>941</v>
      </c>
      <c r="C84" s="1646" t="s">
        <v>942</v>
      </c>
      <c r="D84" s="1646" t="s">
        <v>943</v>
      </c>
      <c r="E84" s="235" t="s">
        <v>944</v>
      </c>
      <c r="F84" s="1648" t="s">
        <v>945</v>
      </c>
      <c r="G84" s="1646" t="s">
        <v>946</v>
      </c>
      <c r="H84" s="1650" t="s">
        <v>945</v>
      </c>
      <c r="I84" s="1651" t="s">
        <v>947</v>
      </c>
    </row>
    <row r="85" spans="2:11">
      <c r="B85" s="1645"/>
      <c r="C85" s="1647"/>
      <c r="D85" s="1647"/>
      <c r="E85" s="236" t="s">
        <v>948</v>
      </c>
      <c r="F85" s="1649"/>
      <c r="G85" s="1647"/>
      <c r="H85" s="1647"/>
      <c r="I85" s="1652"/>
    </row>
    <row r="86" spans="2:11" ht="12.95" customHeight="1">
      <c r="B86" s="237" t="str">
        <f t="shared" ref="B86:D88" si="2">B38</f>
        <v>SÃO CAETANO/PE</v>
      </c>
      <c r="C86" s="238">
        <f t="shared" si="2"/>
        <v>149.1</v>
      </c>
      <c r="D86" s="263">
        <f t="shared" si="2"/>
        <v>157.1</v>
      </c>
      <c r="E86" s="238">
        <f>D86-C86</f>
        <v>8</v>
      </c>
      <c r="F86" s="240">
        <f t="shared" ref="F86:G88" si="3">F38</f>
        <v>0.05</v>
      </c>
      <c r="G86" s="241">
        <f t="shared" si="3"/>
        <v>0.5</v>
      </c>
      <c r="H86" s="241">
        <f>F86*(1-G86)</f>
        <v>2.5000000000000001E-2</v>
      </c>
      <c r="I86" s="242">
        <f t="shared" ref="I86:I88" si="4">E86/$E$41</f>
        <v>0.27777777777777768</v>
      </c>
      <c r="K86" s="243"/>
    </row>
    <row r="87" spans="2:11" ht="12.95" customHeight="1">
      <c r="B87" s="237" t="str">
        <f t="shared" si="2"/>
        <v>TACAIMBÓ/PE</v>
      </c>
      <c r="C87" s="238">
        <f t="shared" si="2"/>
        <v>157.1</v>
      </c>
      <c r="D87" s="263">
        <f t="shared" si="2"/>
        <v>170.8</v>
      </c>
      <c r="E87" s="238">
        <f>D87-C87</f>
        <v>13.700000000000017</v>
      </c>
      <c r="F87" s="240">
        <f t="shared" si="3"/>
        <v>0.05</v>
      </c>
      <c r="G87" s="241">
        <f t="shared" si="3"/>
        <v>0.5</v>
      </c>
      <c r="H87" s="241">
        <f>F87*(1-G87)</f>
        <v>2.5000000000000001E-2</v>
      </c>
      <c r="I87" s="242">
        <f t="shared" si="4"/>
        <v>0.47569444444444486</v>
      </c>
      <c r="K87" s="243"/>
    </row>
    <row r="88" spans="2:11" ht="12.95" customHeight="1">
      <c r="B88" s="237" t="str">
        <f t="shared" si="2"/>
        <v>BELO JARDIM/PE</v>
      </c>
      <c r="C88" s="238">
        <f t="shared" si="2"/>
        <v>170.8</v>
      </c>
      <c r="D88" s="263">
        <f t="shared" si="2"/>
        <v>177.9</v>
      </c>
      <c r="E88" s="238">
        <f>D88-C88</f>
        <v>7.0999999999999943</v>
      </c>
      <c r="F88" s="240">
        <f t="shared" si="3"/>
        <v>0.05</v>
      </c>
      <c r="G88" s="241">
        <f t="shared" si="3"/>
        <v>0.4</v>
      </c>
      <c r="H88" s="241">
        <f>F88*(1-G88)</f>
        <v>0.03</v>
      </c>
      <c r="I88" s="242">
        <f t="shared" si="4"/>
        <v>0.24652777777777748</v>
      </c>
      <c r="K88" s="243"/>
    </row>
    <row r="89" spans="2:11" ht="12.95" customHeight="1">
      <c r="B89" s="1625" t="s">
        <v>952</v>
      </c>
      <c r="C89" s="1626"/>
      <c r="D89" s="1626"/>
      <c r="E89" s="244">
        <f>SUM(E86:E88)</f>
        <v>28.800000000000011</v>
      </c>
      <c r="F89" s="245"/>
      <c r="H89" s="241"/>
      <c r="I89" s="246">
        <f>SUM(I86:I88)</f>
        <v>1</v>
      </c>
    </row>
    <row r="90" spans="2:11" ht="12.95" customHeight="1">
      <c r="B90" s="1627" t="s">
        <v>953</v>
      </c>
      <c r="C90" s="1628"/>
      <c r="D90" s="1628"/>
      <c r="E90" s="247"/>
      <c r="F90" s="247"/>
      <c r="G90" s="248"/>
      <c r="H90" s="249">
        <f>SUMPRODUCT(I86:I88,H86:H88)</f>
        <v>2.6232638888888889E-2</v>
      </c>
      <c r="I90" s="250"/>
      <c r="K90" s="251"/>
    </row>
    <row r="91" spans="2:11" ht="5.45" customHeight="1">
      <c r="B91" s="1629"/>
      <c r="C91" s="1630"/>
      <c r="D91" s="1630"/>
      <c r="E91" s="1630"/>
      <c r="F91" s="1630"/>
      <c r="G91" s="1630"/>
      <c r="H91" s="1630"/>
      <c r="I91" s="1631"/>
    </row>
    <row r="92" spans="2:11">
      <c r="B92" s="252" t="s">
        <v>954</v>
      </c>
      <c r="C92" s="253"/>
      <c r="D92" s="253"/>
      <c r="E92" s="254"/>
      <c r="F92" s="253"/>
      <c r="G92" s="253"/>
      <c r="H92" s="253"/>
      <c r="I92" s="255"/>
    </row>
    <row r="93" spans="2:11">
      <c r="B93" s="1632" t="str">
        <f>B45</f>
        <v>O percentual de ISSQN adotado foi proveniente das alíquotas dos municípios situados na área de influência da obra.</v>
      </c>
      <c r="C93" s="1633"/>
      <c r="D93" s="1633"/>
      <c r="E93" s="1633"/>
      <c r="F93" s="1633"/>
      <c r="G93" s="1633"/>
      <c r="H93" s="1633"/>
      <c r="I93" s="1634"/>
    </row>
    <row r="94" spans="2:11" ht="14.25" customHeight="1">
      <c r="B94" s="1632" t="str">
        <f>B46</f>
        <v>Código Tributário do Município de São Caetano, Lei Complementar nº 006/2010. Título I, Capítulo V, Seção II, Art. 258, III e Capítulo VI, art. 274.</v>
      </c>
      <c r="C94" s="1633"/>
      <c r="D94" s="1633"/>
      <c r="E94" s="1633"/>
      <c r="F94" s="1633"/>
      <c r="G94" s="1633"/>
      <c r="H94" s="1633"/>
      <c r="I94" s="1634"/>
    </row>
    <row r="95" spans="2:11" ht="14.25" customHeight="1">
      <c r="B95" s="1632" t="str">
        <f>B47</f>
        <v>Código Tributário do Município de Tacaimbó, Lei nº 722/2019. Capítulo III, Seção VII, Art. 91º, § 1º e Anexo I.</v>
      </c>
      <c r="C95" s="1633"/>
      <c r="D95" s="1633"/>
      <c r="E95" s="1633"/>
      <c r="F95" s="1633"/>
      <c r="G95" s="1633"/>
      <c r="H95" s="1633"/>
      <c r="I95" s="1634"/>
    </row>
    <row r="96" spans="2:11" ht="14.25" customHeight="1">
      <c r="B96" s="1632" t="str">
        <f>B48</f>
        <v xml:space="preserve">Código Tributário do Município de Belo Jardim, Lei nº 2105/2013, Título III, Capítulo IV, ASeção II, Art. 182 e Capítulo V, Art. 182, II. </v>
      </c>
      <c r="C96" s="1633"/>
      <c r="D96" s="1633"/>
      <c r="E96" s="1633"/>
      <c r="F96" s="1633"/>
      <c r="G96" s="1633"/>
      <c r="H96" s="1633"/>
      <c r="I96" s="1634"/>
    </row>
    <row r="97" spans="2:9">
      <c r="B97" s="1632"/>
      <c r="C97" s="1633"/>
      <c r="D97" s="1633"/>
      <c r="E97" s="1633"/>
      <c r="F97" s="1633"/>
      <c r="G97" s="1633"/>
      <c r="H97" s="1633"/>
      <c r="I97" s="1634"/>
    </row>
    <row r="98" spans="2:9" ht="6.75" customHeight="1" thickBot="1">
      <c r="B98" s="1674"/>
      <c r="C98" s="1675"/>
      <c r="D98" s="1675"/>
      <c r="E98" s="1675"/>
      <c r="F98" s="1675"/>
      <c r="G98" s="1675"/>
      <c r="H98" s="1675"/>
      <c r="I98" s="1676"/>
    </row>
  </sheetData>
  <mergeCells count="101">
    <mergeCell ref="B95:I95"/>
    <mergeCell ref="B96:I96"/>
    <mergeCell ref="B97:I97"/>
    <mergeCell ref="B98:I98"/>
    <mergeCell ref="I84:I85"/>
    <mergeCell ref="B89:D89"/>
    <mergeCell ref="B90:D90"/>
    <mergeCell ref="B91:I91"/>
    <mergeCell ref="B93:I93"/>
    <mergeCell ref="B94:I94"/>
    <mergeCell ref="B84:B85"/>
    <mergeCell ref="C84:C85"/>
    <mergeCell ref="D84:D85"/>
    <mergeCell ref="F84:F85"/>
    <mergeCell ref="G84:G85"/>
    <mergeCell ref="H84:H85"/>
    <mergeCell ref="E78:F78"/>
    <mergeCell ref="C79:D79"/>
    <mergeCell ref="E79:F79"/>
    <mergeCell ref="C80:E80"/>
    <mergeCell ref="B82:I82"/>
    <mergeCell ref="B83:I83"/>
    <mergeCell ref="C73:D73"/>
    <mergeCell ref="E73:F73"/>
    <mergeCell ref="E74:F74"/>
    <mergeCell ref="E75:F75"/>
    <mergeCell ref="E76:F76"/>
    <mergeCell ref="E77:F77"/>
    <mergeCell ref="C69:D69"/>
    <mergeCell ref="E69:F69"/>
    <mergeCell ref="C70:D70"/>
    <mergeCell ref="E70:F70"/>
    <mergeCell ref="E71:F71"/>
    <mergeCell ref="C72:D72"/>
    <mergeCell ref="E72:F72"/>
    <mergeCell ref="C64:D64"/>
    <mergeCell ref="E64:F64"/>
    <mergeCell ref="E65:F65"/>
    <mergeCell ref="E66:F66"/>
    <mergeCell ref="E67:F67"/>
    <mergeCell ref="E68:F68"/>
    <mergeCell ref="C55:I55"/>
    <mergeCell ref="C57:I57"/>
    <mergeCell ref="C58:I58"/>
    <mergeCell ref="C59:I59"/>
    <mergeCell ref="B61:I61"/>
    <mergeCell ref="C63:F63"/>
    <mergeCell ref="B48:I48"/>
    <mergeCell ref="B50:I50"/>
    <mergeCell ref="B51:I51"/>
    <mergeCell ref="B52:I52"/>
    <mergeCell ref="B53:I53"/>
    <mergeCell ref="C54:I54"/>
    <mergeCell ref="B41:D41"/>
    <mergeCell ref="B42:D42"/>
    <mergeCell ref="B43:I43"/>
    <mergeCell ref="B45:I45"/>
    <mergeCell ref="B46:I46"/>
    <mergeCell ref="B47:I47"/>
    <mergeCell ref="C32:E32"/>
    <mergeCell ref="B34:I34"/>
    <mergeCell ref="B35:I35"/>
    <mergeCell ref="B36:B37"/>
    <mergeCell ref="C36:C37"/>
    <mergeCell ref="D36:D37"/>
    <mergeCell ref="F36:F37"/>
    <mergeCell ref="G36:G37"/>
    <mergeCell ref="H36:H37"/>
    <mergeCell ref="I36:I37"/>
    <mergeCell ref="E26:F26"/>
    <mergeCell ref="E27:F27"/>
    <mergeCell ref="E28:F28"/>
    <mergeCell ref="E29:F29"/>
    <mergeCell ref="E30:F30"/>
    <mergeCell ref="C31:D31"/>
    <mergeCell ref="E31:F31"/>
    <mergeCell ref="C22:D22"/>
    <mergeCell ref="E22:F22"/>
    <mergeCell ref="E23:F23"/>
    <mergeCell ref="C24:D24"/>
    <mergeCell ref="E24:F24"/>
    <mergeCell ref="C25:D25"/>
    <mergeCell ref="E25:F25"/>
    <mergeCell ref="E20:F20"/>
    <mergeCell ref="C21:D21"/>
    <mergeCell ref="E21:F21"/>
    <mergeCell ref="C9:I9"/>
    <mergeCell ref="C10:I10"/>
    <mergeCell ref="B13:I13"/>
    <mergeCell ref="C15:F15"/>
    <mergeCell ref="C16:D16"/>
    <mergeCell ref="E16:F16"/>
    <mergeCell ref="B2:I2"/>
    <mergeCell ref="B3:I3"/>
    <mergeCell ref="B4:I4"/>
    <mergeCell ref="B5:I5"/>
    <mergeCell ref="C6:I6"/>
    <mergeCell ref="C7:I7"/>
    <mergeCell ref="E17:F17"/>
    <mergeCell ref="E18:F18"/>
    <mergeCell ref="E19:F19"/>
  </mergeCells>
  <printOptions horizontalCentered="1"/>
  <pageMargins left="0.51181102362204722" right="0.51181102362204722" top="0.98425196850393704" bottom="0.39370078740157483" header="0.31496062992125984" footer="0.31496062992125984"/>
  <pageSetup paperSize="9" scale="52" orientation="portrait" horizontalDpi="4294967293"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598AA-94C0-4572-934A-F7B3F4A7DDBE}">
  <dimension ref="A1:P109"/>
  <sheetViews>
    <sheetView zoomScaleNormal="100" zoomScaleSheetLayoutView="100" workbookViewId="0">
      <selection activeCell="T21" sqref="T21"/>
    </sheetView>
  </sheetViews>
  <sheetFormatPr defaultRowHeight="15"/>
  <cols>
    <col min="1" max="1" width="11.7109375" bestFit="1" customWidth="1"/>
  </cols>
  <sheetData>
    <row r="1" spans="1:16" s="264" customFormat="1" ht="14.25" customHeight="1">
      <c r="A1" s="1680" t="s">
        <v>21</v>
      </c>
      <c r="B1" s="1680"/>
      <c r="C1" s="1680"/>
      <c r="D1" s="1680"/>
      <c r="E1" s="1680"/>
      <c r="F1" s="1680"/>
      <c r="G1" s="1680"/>
      <c r="H1" s="1680"/>
      <c r="I1" s="1680"/>
      <c r="J1" s="1680"/>
      <c r="K1" s="1680"/>
      <c r="L1" s="1680"/>
      <c r="M1" s="1680"/>
      <c r="N1" s="1680"/>
      <c r="O1" s="1680"/>
      <c r="P1" s="1680"/>
    </row>
    <row r="2" spans="1:16" s="264" customFormat="1" ht="14.25" customHeight="1">
      <c r="A2" s="1680" t="s">
        <v>132</v>
      </c>
      <c r="B2" s="1680"/>
      <c r="C2" s="1680"/>
      <c r="D2" s="1680"/>
      <c r="E2" s="1680"/>
      <c r="F2" s="1680"/>
      <c r="G2" s="1680"/>
      <c r="H2" s="1680"/>
      <c r="I2" s="1680"/>
      <c r="J2" s="1680"/>
      <c r="K2" s="1680"/>
      <c r="L2" s="1680"/>
      <c r="M2" s="1680"/>
      <c r="N2" s="1680"/>
      <c r="O2" s="1680"/>
      <c r="P2" s="1680"/>
    </row>
    <row r="3" spans="1:16" s="264" customFormat="1" ht="14.25" customHeight="1">
      <c r="A3" s="1680" t="s">
        <v>909</v>
      </c>
      <c r="B3" s="1680"/>
      <c r="C3" s="1680"/>
      <c r="D3" s="1680"/>
      <c r="E3" s="1680"/>
      <c r="F3" s="1680"/>
      <c r="G3" s="1680"/>
      <c r="H3" s="1680"/>
      <c r="I3" s="1680"/>
      <c r="J3" s="1680"/>
      <c r="K3" s="1680"/>
      <c r="L3" s="1680"/>
      <c r="M3" s="1680"/>
      <c r="N3" s="1680"/>
      <c r="O3" s="1680"/>
      <c r="P3" s="1680"/>
    </row>
    <row r="4" spans="1:16" s="264" customFormat="1">
      <c r="A4" s="265"/>
      <c r="B4" s="265"/>
      <c r="C4" s="265"/>
      <c r="D4" s="265"/>
      <c r="E4" s="265"/>
      <c r="F4" s="265"/>
      <c r="G4" s="265"/>
      <c r="H4" s="265"/>
      <c r="I4" s="265"/>
      <c r="J4" s="265"/>
      <c r="K4" s="265"/>
      <c r="L4" s="265"/>
      <c r="M4" s="265"/>
      <c r="N4" s="265"/>
      <c r="O4" s="265"/>
      <c r="P4" s="265"/>
    </row>
    <row r="5" spans="1:16" s="264" customFormat="1" ht="8.25" customHeight="1">
      <c r="A5" s="266"/>
      <c r="B5" s="267"/>
      <c r="C5" s="267"/>
      <c r="D5" s="267"/>
      <c r="E5" s="267"/>
      <c r="F5" s="267"/>
      <c r="G5" s="267"/>
      <c r="H5" s="267"/>
      <c r="I5" s="267"/>
      <c r="J5" s="267"/>
      <c r="K5" s="267"/>
      <c r="L5" s="267"/>
      <c r="M5" s="267"/>
      <c r="N5" s="267"/>
      <c r="O5" s="267"/>
      <c r="P5" s="268"/>
    </row>
    <row r="6" spans="1:16" s="264" customFormat="1">
      <c r="A6" s="269" t="s">
        <v>910</v>
      </c>
      <c r="B6" s="270" t="str">
        <f>BDI!C6</f>
        <v>BR-232</v>
      </c>
      <c r="C6" s="270"/>
      <c r="D6" s="270"/>
      <c r="E6" s="270"/>
      <c r="F6" s="270"/>
      <c r="G6" s="270"/>
      <c r="H6" s="270"/>
      <c r="I6" s="270"/>
      <c r="J6" s="270"/>
      <c r="K6" s="270"/>
      <c r="L6" s="270"/>
      <c r="M6" s="270"/>
      <c r="N6" s="270"/>
      <c r="O6" s="270"/>
      <c r="P6" s="271"/>
    </row>
    <row r="7" spans="1:16" s="264" customFormat="1">
      <c r="A7" s="272" t="s">
        <v>912</v>
      </c>
      <c r="B7" s="273" t="str">
        <f>BDI!C7</f>
        <v>FIM DA DUPLICAÇÃO (SÃO CAETANO) - ENTR. VPE-230 (PESQUEIRA)</v>
      </c>
      <c r="C7" s="273"/>
      <c r="D7" s="273"/>
      <c r="E7" s="273"/>
      <c r="F7" s="273"/>
      <c r="G7" s="273"/>
      <c r="H7" s="273"/>
      <c r="I7" s="273"/>
      <c r="J7" s="273"/>
      <c r="K7" s="273"/>
      <c r="L7" s="273"/>
      <c r="M7" s="273"/>
      <c r="N7" s="273"/>
      <c r="O7" s="273"/>
      <c r="P7" s="274"/>
    </row>
    <row r="8" spans="1:16" s="264" customFormat="1">
      <c r="A8" s="275" t="s">
        <v>916</v>
      </c>
      <c r="B8" s="276">
        <f>BDI!C9</f>
        <v>28.8</v>
      </c>
      <c r="C8" s="277" t="s">
        <v>962</v>
      </c>
      <c r="D8" s="277"/>
      <c r="E8" s="277"/>
      <c r="F8" s="277"/>
      <c r="G8" s="277"/>
      <c r="H8" s="277"/>
      <c r="I8" s="277"/>
      <c r="J8" s="277"/>
      <c r="K8" s="277"/>
      <c r="L8" s="277"/>
      <c r="M8" s="277"/>
      <c r="N8" s="277"/>
      <c r="O8" s="277"/>
      <c r="P8" s="278"/>
    </row>
    <row r="9" spans="1:16" s="264" customFormat="1" ht="8.25" customHeight="1" thickBot="1">
      <c r="A9" s="279"/>
      <c r="B9" s="280"/>
      <c r="C9" s="280"/>
      <c r="D9" s="280"/>
      <c r="E9" s="280"/>
      <c r="F9" s="280"/>
      <c r="G9" s="280"/>
      <c r="H9" s="280"/>
      <c r="I9" s="280"/>
      <c r="J9" s="280"/>
      <c r="K9" s="280"/>
      <c r="L9" s="280"/>
      <c r="M9" s="280"/>
      <c r="N9" s="280"/>
      <c r="O9" s="280"/>
      <c r="P9" s="281"/>
    </row>
    <row r="10" spans="1:16" s="264" customFormat="1" ht="15.75" thickBot="1">
      <c r="A10" s="1677" t="s">
        <v>963</v>
      </c>
      <c r="B10" s="1678"/>
      <c r="C10" s="1678"/>
      <c r="D10" s="1678"/>
      <c r="E10" s="1678"/>
      <c r="F10" s="1678"/>
      <c r="G10" s="1678"/>
      <c r="H10" s="1678"/>
      <c r="I10" s="1678"/>
      <c r="J10" s="1678"/>
      <c r="K10" s="1678"/>
      <c r="L10" s="1678"/>
      <c r="M10" s="1678"/>
      <c r="N10" s="1678"/>
      <c r="O10" s="1678"/>
      <c r="P10" s="1679"/>
    </row>
    <row r="11" spans="1:16" s="264" customFormat="1" ht="8.25" customHeight="1">
      <c r="A11" s="282"/>
      <c r="B11" s="283"/>
      <c r="C11" s="283"/>
      <c r="D11" s="283"/>
      <c r="E11" s="283"/>
      <c r="F11" s="283"/>
      <c r="G11" s="283"/>
      <c r="H11" s="283"/>
      <c r="I11" s="283"/>
      <c r="J11" s="283"/>
      <c r="K11" s="283"/>
      <c r="L11" s="283"/>
      <c r="M11" s="283"/>
      <c r="N11" s="283"/>
      <c r="O11" s="283"/>
      <c r="P11" s="284"/>
    </row>
    <row r="12" spans="1:16" s="264" customFormat="1">
      <c r="A12" s="285"/>
      <c r="P12" s="286"/>
    </row>
    <row r="13" spans="1:16" s="264" customFormat="1">
      <c r="A13" s="285"/>
      <c r="P13" s="286"/>
    </row>
    <row r="14" spans="1:16" s="264" customFormat="1">
      <c r="A14" s="285"/>
      <c r="P14" s="286"/>
    </row>
    <row r="15" spans="1:16" s="264" customFormat="1">
      <c r="A15" s="285"/>
      <c r="P15" s="286"/>
    </row>
    <row r="16" spans="1:16" s="264" customFormat="1">
      <c r="A16" s="285"/>
      <c r="P16" s="286"/>
    </row>
    <row r="17" spans="1:16" s="264" customFormat="1">
      <c r="A17" s="285"/>
      <c r="P17" s="286"/>
    </row>
    <row r="18" spans="1:16" s="264" customFormat="1">
      <c r="A18" s="285"/>
      <c r="P18" s="286"/>
    </row>
    <row r="19" spans="1:16" s="264" customFormat="1">
      <c r="A19" s="285"/>
      <c r="P19" s="286"/>
    </row>
    <row r="20" spans="1:16" s="264" customFormat="1">
      <c r="A20" s="285"/>
      <c r="P20" s="286"/>
    </row>
    <row r="21" spans="1:16" s="264" customFormat="1">
      <c r="A21" s="285"/>
      <c r="P21" s="286"/>
    </row>
    <row r="22" spans="1:16" s="264" customFormat="1">
      <c r="A22" s="285"/>
      <c r="P22" s="286"/>
    </row>
    <row r="23" spans="1:16" s="264" customFormat="1">
      <c r="A23" s="285"/>
      <c r="P23" s="286"/>
    </row>
    <row r="24" spans="1:16" s="264" customFormat="1">
      <c r="A24" s="285"/>
      <c r="P24" s="286"/>
    </row>
    <row r="25" spans="1:16" s="264" customFormat="1">
      <c r="A25" s="285"/>
      <c r="P25" s="286"/>
    </row>
    <row r="26" spans="1:16" s="264" customFormat="1">
      <c r="A26" s="285"/>
      <c r="P26" s="286"/>
    </row>
    <row r="27" spans="1:16" s="264" customFormat="1">
      <c r="A27" s="285"/>
      <c r="P27" s="286"/>
    </row>
    <row r="28" spans="1:16" s="264" customFormat="1">
      <c r="A28" s="285"/>
      <c r="P28" s="286"/>
    </row>
    <row r="29" spans="1:16" s="264" customFormat="1">
      <c r="A29" s="285"/>
      <c r="P29" s="286"/>
    </row>
    <row r="30" spans="1:16" s="264" customFormat="1">
      <c r="A30" s="285"/>
      <c r="P30" s="286"/>
    </row>
    <row r="31" spans="1:16" s="264" customFormat="1">
      <c r="A31" s="285"/>
      <c r="P31" s="286"/>
    </row>
    <row r="32" spans="1:16" s="264" customFormat="1">
      <c r="A32" s="285"/>
      <c r="P32" s="286"/>
    </row>
    <row r="33" spans="1:16" s="264" customFormat="1">
      <c r="A33" s="285"/>
      <c r="P33" s="286"/>
    </row>
    <row r="34" spans="1:16" s="264" customFormat="1">
      <c r="A34" s="285"/>
      <c r="P34" s="286"/>
    </row>
    <row r="35" spans="1:16" s="264" customFormat="1">
      <c r="A35" s="285"/>
      <c r="P35" s="286"/>
    </row>
    <row r="36" spans="1:16" s="264" customFormat="1">
      <c r="A36" s="285"/>
      <c r="P36" s="286"/>
    </row>
    <row r="37" spans="1:16" s="264" customFormat="1">
      <c r="A37" s="285"/>
      <c r="P37" s="286"/>
    </row>
    <row r="38" spans="1:16" s="264" customFormat="1">
      <c r="A38" s="285"/>
      <c r="P38" s="286"/>
    </row>
    <row r="39" spans="1:16" s="264" customFormat="1">
      <c r="A39" s="285"/>
      <c r="P39" s="286"/>
    </row>
    <row r="40" spans="1:16" s="264" customFormat="1">
      <c r="A40" s="285"/>
      <c r="P40" s="286"/>
    </row>
    <row r="41" spans="1:16" s="264" customFormat="1">
      <c r="A41" s="285"/>
      <c r="P41" s="286"/>
    </row>
    <row r="42" spans="1:16" s="264" customFormat="1">
      <c r="A42" s="285"/>
      <c r="P42" s="286"/>
    </row>
    <row r="43" spans="1:16" s="264" customFormat="1" ht="15.75" thickBot="1">
      <c r="A43" s="287"/>
      <c r="B43" s="265"/>
      <c r="C43" s="265"/>
      <c r="D43" s="265"/>
      <c r="E43" s="265"/>
      <c r="F43" s="265"/>
      <c r="G43" s="265"/>
      <c r="H43" s="265"/>
      <c r="I43" s="265"/>
      <c r="J43" s="265"/>
      <c r="K43" s="265"/>
      <c r="L43" s="265"/>
      <c r="M43" s="265"/>
      <c r="N43" s="265"/>
      <c r="O43" s="265"/>
      <c r="P43" s="288"/>
    </row>
    <row r="44" spans="1:16" s="264" customFormat="1" ht="15.75" thickBot="1">
      <c r="A44" s="1677" t="s">
        <v>964</v>
      </c>
      <c r="B44" s="1678"/>
      <c r="C44" s="1678"/>
      <c r="D44" s="1678"/>
      <c r="E44" s="1678"/>
      <c r="F44" s="1678"/>
      <c r="G44" s="1678"/>
      <c r="H44" s="1678"/>
      <c r="I44" s="1678"/>
      <c r="J44" s="1678"/>
      <c r="K44" s="1678"/>
      <c r="L44" s="1678"/>
      <c r="M44" s="1678"/>
      <c r="N44" s="1678"/>
      <c r="O44" s="1678"/>
      <c r="P44" s="1679"/>
    </row>
    <row r="45" spans="1:16" s="264" customFormat="1">
      <c r="A45" s="285"/>
      <c r="P45" s="286"/>
    </row>
    <row r="46" spans="1:16" s="264" customFormat="1">
      <c r="A46" s="285"/>
      <c r="P46" s="286"/>
    </row>
    <row r="47" spans="1:16" s="264" customFormat="1">
      <c r="A47" s="285"/>
      <c r="P47" s="286"/>
    </row>
    <row r="48" spans="1:16" s="264" customFormat="1">
      <c r="A48" s="285"/>
      <c r="P48" s="286"/>
    </row>
    <row r="49" spans="1:16" s="264" customFormat="1">
      <c r="A49" s="285"/>
      <c r="P49" s="286"/>
    </row>
    <row r="50" spans="1:16" s="264" customFormat="1">
      <c r="A50" s="285"/>
      <c r="P50" s="286"/>
    </row>
    <row r="51" spans="1:16" s="264" customFormat="1">
      <c r="A51" s="285"/>
      <c r="P51" s="286"/>
    </row>
    <row r="52" spans="1:16" s="264" customFormat="1">
      <c r="A52" s="285"/>
      <c r="P52" s="286"/>
    </row>
    <row r="53" spans="1:16" s="264" customFormat="1">
      <c r="A53" s="285"/>
      <c r="P53" s="286"/>
    </row>
    <row r="54" spans="1:16" s="264" customFormat="1">
      <c r="A54" s="285"/>
      <c r="P54" s="286"/>
    </row>
    <row r="55" spans="1:16" s="264" customFormat="1">
      <c r="A55" s="285"/>
      <c r="P55" s="286"/>
    </row>
    <row r="56" spans="1:16" s="264" customFormat="1">
      <c r="A56" s="285"/>
      <c r="P56" s="286"/>
    </row>
    <row r="57" spans="1:16" s="264" customFormat="1">
      <c r="A57" s="285"/>
      <c r="P57" s="286"/>
    </row>
    <row r="58" spans="1:16" s="264" customFormat="1">
      <c r="A58" s="285"/>
      <c r="P58" s="286"/>
    </row>
    <row r="59" spans="1:16" s="264" customFormat="1">
      <c r="A59" s="285"/>
      <c r="P59" s="286"/>
    </row>
    <row r="60" spans="1:16" s="264" customFormat="1">
      <c r="A60" s="285"/>
      <c r="P60" s="286"/>
    </row>
    <row r="61" spans="1:16" s="264" customFormat="1">
      <c r="A61" s="285"/>
      <c r="P61" s="286"/>
    </row>
    <row r="62" spans="1:16" s="264" customFormat="1">
      <c r="A62" s="285"/>
      <c r="P62" s="286"/>
    </row>
    <row r="63" spans="1:16" s="264" customFormat="1">
      <c r="A63" s="285"/>
      <c r="P63" s="286"/>
    </row>
    <row r="64" spans="1:16" s="264" customFormat="1">
      <c r="A64" s="285"/>
      <c r="P64" s="286"/>
    </row>
    <row r="65" spans="1:16" s="264" customFormat="1">
      <c r="A65" s="285"/>
      <c r="P65" s="286"/>
    </row>
    <row r="66" spans="1:16" s="264" customFormat="1">
      <c r="A66" s="285"/>
      <c r="P66" s="286"/>
    </row>
    <row r="67" spans="1:16" s="264" customFormat="1">
      <c r="A67" s="285"/>
      <c r="P67" s="286"/>
    </row>
    <row r="68" spans="1:16" s="264" customFormat="1">
      <c r="A68" s="285"/>
      <c r="P68" s="286"/>
    </row>
    <row r="69" spans="1:16" s="264" customFormat="1">
      <c r="A69" s="285"/>
      <c r="P69" s="286"/>
    </row>
    <row r="70" spans="1:16" s="264" customFormat="1">
      <c r="A70" s="285"/>
      <c r="P70" s="286"/>
    </row>
    <row r="71" spans="1:16" s="264" customFormat="1">
      <c r="A71" s="285"/>
      <c r="P71" s="286"/>
    </row>
    <row r="72" spans="1:16" s="264" customFormat="1">
      <c r="A72" s="285"/>
      <c r="P72" s="286"/>
    </row>
    <row r="73" spans="1:16" s="264" customFormat="1">
      <c r="A73" s="285"/>
      <c r="P73" s="286"/>
    </row>
    <row r="74" spans="1:16" s="264" customFormat="1">
      <c r="A74" s="285"/>
      <c r="P74" s="286"/>
    </row>
    <row r="75" spans="1:16" s="264" customFormat="1">
      <c r="A75" s="285"/>
      <c r="P75" s="286"/>
    </row>
    <row r="76" spans="1:16" s="264" customFormat="1" ht="15.75" thickBot="1">
      <c r="A76" s="287"/>
      <c r="B76" s="265"/>
      <c r="C76" s="265"/>
      <c r="D76" s="265"/>
      <c r="E76" s="265"/>
      <c r="F76" s="265"/>
      <c r="G76" s="265"/>
      <c r="H76" s="265"/>
      <c r="I76" s="265"/>
      <c r="J76" s="265"/>
      <c r="K76" s="265"/>
      <c r="L76" s="265"/>
      <c r="M76" s="265"/>
      <c r="N76" s="265"/>
      <c r="O76" s="265"/>
      <c r="P76" s="288"/>
    </row>
    <row r="77" spans="1:16" s="264" customFormat="1" ht="15.75" thickBot="1">
      <c r="A77" s="1677" t="s">
        <v>965</v>
      </c>
      <c r="B77" s="1678"/>
      <c r="C77" s="1678"/>
      <c r="D77" s="1678"/>
      <c r="E77" s="1678"/>
      <c r="F77" s="1678"/>
      <c r="G77" s="1678"/>
      <c r="H77" s="1678"/>
      <c r="I77" s="1678"/>
      <c r="J77" s="1678"/>
      <c r="K77" s="1678"/>
      <c r="L77" s="1678"/>
      <c r="M77" s="1678"/>
      <c r="N77" s="1678"/>
      <c r="O77" s="1678"/>
      <c r="P77" s="1679"/>
    </row>
    <row r="78" spans="1:16" s="264" customFormat="1">
      <c r="A78" s="285"/>
      <c r="P78" s="286"/>
    </row>
    <row r="79" spans="1:16" s="264" customFormat="1">
      <c r="A79" s="285"/>
      <c r="P79" s="286"/>
    </row>
    <row r="80" spans="1:16" s="264" customFormat="1">
      <c r="A80" s="285"/>
      <c r="P80" s="286"/>
    </row>
    <row r="81" spans="1:16" s="264" customFormat="1">
      <c r="A81" s="285"/>
      <c r="P81" s="286"/>
    </row>
    <row r="82" spans="1:16" s="264" customFormat="1">
      <c r="A82" s="285"/>
      <c r="P82" s="286"/>
    </row>
    <row r="83" spans="1:16" s="264" customFormat="1">
      <c r="A83" s="285"/>
      <c r="P83" s="286"/>
    </row>
    <row r="84" spans="1:16" s="264" customFormat="1">
      <c r="A84" s="285"/>
      <c r="P84" s="286"/>
    </row>
    <row r="85" spans="1:16" s="264" customFormat="1">
      <c r="A85" s="285"/>
      <c r="P85" s="286"/>
    </row>
    <row r="86" spans="1:16" s="264" customFormat="1">
      <c r="A86" s="285"/>
      <c r="P86" s="286"/>
    </row>
    <row r="87" spans="1:16" s="264" customFormat="1">
      <c r="A87" s="285"/>
      <c r="P87" s="286"/>
    </row>
    <row r="88" spans="1:16" s="264" customFormat="1">
      <c r="A88" s="285"/>
      <c r="P88" s="286"/>
    </row>
    <row r="89" spans="1:16" s="264" customFormat="1">
      <c r="A89" s="285"/>
      <c r="P89" s="286"/>
    </row>
    <row r="90" spans="1:16" s="264" customFormat="1">
      <c r="A90" s="285"/>
      <c r="P90" s="286"/>
    </row>
    <row r="91" spans="1:16" s="264" customFormat="1">
      <c r="A91" s="285"/>
      <c r="P91" s="286"/>
    </row>
    <row r="92" spans="1:16" s="264" customFormat="1">
      <c r="A92" s="285"/>
      <c r="P92" s="286"/>
    </row>
    <row r="93" spans="1:16" s="264" customFormat="1">
      <c r="A93" s="285"/>
      <c r="P93" s="286"/>
    </row>
    <row r="94" spans="1:16" s="264" customFormat="1">
      <c r="A94" s="285"/>
      <c r="P94" s="286"/>
    </row>
    <row r="95" spans="1:16" s="264" customFormat="1">
      <c r="A95" s="285"/>
      <c r="P95" s="286"/>
    </row>
    <row r="96" spans="1:16" s="264" customFormat="1">
      <c r="A96" s="285"/>
      <c r="P96" s="286"/>
    </row>
    <row r="97" spans="1:16" s="264" customFormat="1">
      <c r="A97" s="285"/>
      <c r="P97" s="286"/>
    </row>
    <row r="98" spans="1:16" s="264" customFormat="1">
      <c r="A98" s="285"/>
      <c r="P98" s="286"/>
    </row>
    <row r="99" spans="1:16" s="264" customFormat="1">
      <c r="A99" s="285"/>
      <c r="P99" s="286"/>
    </row>
    <row r="100" spans="1:16" s="264" customFormat="1">
      <c r="A100" s="285"/>
      <c r="P100" s="286"/>
    </row>
    <row r="101" spans="1:16" s="264" customFormat="1">
      <c r="A101" s="285"/>
      <c r="P101" s="286"/>
    </row>
    <row r="102" spans="1:16" s="264" customFormat="1">
      <c r="A102" s="285"/>
      <c r="P102" s="286"/>
    </row>
    <row r="103" spans="1:16" s="264" customFormat="1">
      <c r="A103" s="285"/>
      <c r="P103" s="286"/>
    </row>
    <row r="104" spans="1:16" s="264" customFormat="1">
      <c r="A104" s="285"/>
      <c r="P104" s="286"/>
    </row>
    <row r="105" spans="1:16" s="264" customFormat="1">
      <c r="A105" s="285"/>
      <c r="P105" s="286"/>
    </row>
    <row r="106" spans="1:16" s="264" customFormat="1">
      <c r="A106" s="285"/>
      <c r="P106" s="286"/>
    </row>
    <row r="107" spans="1:16" s="264" customFormat="1">
      <c r="A107" s="285"/>
      <c r="P107" s="286"/>
    </row>
    <row r="108" spans="1:16" s="264" customFormat="1">
      <c r="A108" s="285"/>
      <c r="P108" s="286"/>
    </row>
    <row r="109" spans="1:16" s="264" customFormat="1">
      <c r="A109" s="287"/>
      <c r="B109" s="265"/>
      <c r="C109" s="265"/>
      <c r="D109" s="265"/>
      <c r="E109" s="265"/>
      <c r="F109" s="265"/>
      <c r="G109" s="265"/>
      <c r="H109" s="265"/>
      <c r="I109" s="265"/>
      <c r="J109" s="265"/>
      <c r="K109" s="265"/>
      <c r="L109" s="265"/>
      <c r="M109" s="265"/>
      <c r="N109" s="265"/>
      <c r="O109" s="265"/>
      <c r="P109" s="288"/>
    </row>
  </sheetData>
  <mergeCells count="6">
    <mergeCell ref="A77:P77"/>
    <mergeCell ref="A1:P1"/>
    <mergeCell ref="A2:P2"/>
    <mergeCell ref="A3:P3"/>
    <mergeCell ref="A10:P10"/>
    <mergeCell ref="A44:P44"/>
  </mergeCells>
  <printOptions horizontalCentered="1"/>
  <pageMargins left="0.39370078740157483" right="0.39370078740157483" top="0.78740157480314965" bottom="0.39370078740157483" header="0.31496062992125984" footer="0.31496062992125984"/>
  <pageSetup paperSize="9" scale="85" orientation="landscape" horizontalDpi="1200" verticalDpi="1200"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755E7-5AF1-462E-9F6E-D69EEF586F0C}">
  <dimension ref="A1:AD74"/>
  <sheetViews>
    <sheetView view="pageBreakPreview" topLeftCell="A36" zoomScaleNormal="100" zoomScaleSheetLayoutView="100" workbookViewId="0">
      <selection activeCell="D66" sqref="D66"/>
    </sheetView>
  </sheetViews>
  <sheetFormatPr defaultColWidth="9.140625" defaultRowHeight="17.100000000000001" customHeight="1"/>
  <cols>
    <col min="1" max="1" width="3.7109375" style="289" customWidth="1"/>
    <col min="2" max="2" width="1.5703125" style="289" customWidth="1"/>
    <col min="3" max="3" width="10.85546875" style="297" customWidth="1"/>
    <col min="4" max="4" width="45.85546875" style="298" customWidth="1"/>
    <col min="5" max="5" width="13.7109375" style="299" customWidth="1"/>
    <col min="6" max="6" width="14" style="297" customWidth="1"/>
    <col min="7" max="30" width="6" style="297" customWidth="1"/>
    <col min="31" max="16384" width="9.140625" style="295"/>
  </cols>
  <sheetData>
    <row r="1" spans="1:30" ht="5.0999999999999996" customHeight="1">
      <c r="B1" s="290"/>
      <c r="C1" s="291"/>
      <c r="D1" s="292"/>
      <c r="E1" s="293"/>
      <c r="F1" s="291"/>
      <c r="G1" s="291"/>
      <c r="H1" s="291"/>
      <c r="I1" s="291"/>
      <c r="J1" s="291"/>
      <c r="K1" s="291"/>
      <c r="L1" s="291"/>
      <c r="M1" s="291"/>
      <c r="N1" s="291"/>
      <c r="O1" s="291"/>
      <c r="P1" s="291"/>
      <c r="Q1" s="291"/>
      <c r="R1" s="291"/>
      <c r="S1" s="291"/>
      <c r="T1" s="291"/>
      <c r="U1" s="291"/>
      <c r="V1" s="291"/>
      <c r="W1" s="291"/>
      <c r="X1" s="291"/>
      <c r="Y1" s="291"/>
      <c r="Z1" s="291"/>
      <c r="AA1" s="291"/>
      <c r="AB1" s="291"/>
      <c r="AC1" s="291"/>
      <c r="AD1" s="294"/>
    </row>
    <row r="2" spans="1:30" ht="5.0999999999999996" customHeight="1">
      <c r="B2" s="296"/>
      <c r="AD2" s="300"/>
    </row>
    <row r="3" spans="1:30" ht="5.0999999999999996" customHeight="1">
      <c r="B3" s="296"/>
      <c r="AD3" s="300"/>
    </row>
    <row r="4" spans="1:30" s="303" customFormat="1" ht="24.75" customHeight="1">
      <c r="A4" s="301"/>
      <c r="B4" s="302"/>
      <c r="C4" s="1681" t="s">
        <v>966</v>
      </c>
      <c r="D4" s="1682"/>
      <c r="E4" s="1682"/>
      <c r="F4" s="1682"/>
      <c r="G4" s="1682"/>
      <c r="H4" s="1682"/>
      <c r="I4" s="1682"/>
      <c r="J4" s="1682"/>
      <c r="K4" s="1682"/>
      <c r="L4" s="1682"/>
      <c r="M4" s="1682"/>
      <c r="N4" s="1682"/>
      <c r="O4" s="1682"/>
      <c r="P4" s="1682"/>
      <c r="Q4" s="1682"/>
      <c r="R4" s="1682"/>
      <c r="S4" s="1682"/>
      <c r="T4" s="1682"/>
      <c r="U4" s="1682"/>
      <c r="V4" s="1682"/>
      <c r="W4" s="1682"/>
      <c r="X4" s="1682"/>
      <c r="Y4" s="1682"/>
      <c r="Z4" s="1682"/>
      <c r="AA4" s="1682"/>
      <c r="AB4" s="1682"/>
      <c r="AC4" s="1682"/>
      <c r="AD4" s="1683"/>
    </row>
    <row r="5" spans="1:30" s="310" customFormat="1" ht="17.25" customHeight="1">
      <c r="A5" s="301"/>
      <c r="B5" s="304"/>
      <c r="C5" s="305" t="str">
        <f>CONCATENATE([14]DADOS!$B$4," ",[14]DADOS!$C$4)</f>
        <v>RODOVIA: BR-232</v>
      </c>
      <c r="D5" s="306"/>
      <c r="E5" s="307"/>
      <c r="F5" s="308"/>
      <c r="G5" s="308"/>
      <c r="H5" s="309"/>
      <c r="I5" s="1684"/>
      <c r="J5" s="1684"/>
      <c r="K5" s="1684"/>
      <c r="L5" s="1684"/>
      <c r="M5" s="1684"/>
      <c r="N5" s="1684"/>
      <c r="O5" s="1684"/>
      <c r="P5" s="1684"/>
      <c r="Q5" s="1684"/>
      <c r="R5" s="1684"/>
      <c r="S5" s="1684"/>
      <c r="T5" s="1684"/>
      <c r="U5" s="1684"/>
      <c r="V5" s="1684"/>
      <c r="W5" s="1684"/>
      <c r="X5" s="1684"/>
      <c r="Y5" s="1684"/>
      <c r="Z5" s="1684"/>
      <c r="AA5" s="1684"/>
      <c r="AB5" s="1684"/>
      <c r="AC5" s="1684"/>
      <c r="AD5" s="1685"/>
    </row>
    <row r="6" spans="1:30" s="310" customFormat="1" ht="17.25" customHeight="1">
      <c r="A6" s="301"/>
      <c r="B6" s="302"/>
      <c r="C6" s="311" t="str">
        <f>CONCATENATE([14]DADOS!$B$5," ",[14]DADOS!$C$5)</f>
        <v>TRECHO: FIM DA DUPLICAÇÃO (SÃO CAETANO) - ENTR. VPE-230 (PESQUEIRA)</v>
      </c>
      <c r="D6" s="312"/>
      <c r="E6" s="313"/>
      <c r="F6" s="314"/>
      <c r="G6" s="314"/>
      <c r="H6" s="315"/>
      <c r="I6" s="315"/>
      <c r="J6" s="315"/>
      <c r="K6" s="315"/>
      <c r="L6" s="315"/>
      <c r="M6" s="315"/>
      <c r="N6" s="315"/>
      <c r="O6" s="315"/>
      <c r="P6" s="315"/>
      <c r="Q6" s="315"/>
      <c r="R6" s="315"/>
      <c r="S6" s="315"/>
      <c r="T6" s="315"/>
      <c r="U6" s="315"/>
      <c r="V6" s="315"/>
      <c r="W6" s="1686" t="str">
        <f>CONCATENATE([14]DADOS!$B$7," ",[14]DADOS!$C$7)</f>
        <v>DATA BASE: JULHO/2025 - SEM DESONERAÇÃO</v>
      </c>
      <c r="X6" s="1686"/>
      <c r="Y6" s="1686"/>
      <c r="Z6" s="1686"/>
      <c r="AA6" s="1686"/>
      <c r="AB6" s="1686"/>
      <c r="AC6" s="1686"/>
      <c r="AD6" s="1687"/>
    </row>
    <row r="7" spans="1:30" s="303" customFormat="1" ht="4.5" customHeight="1">
      <c r="A7" s="301"/>
      <c r="B7" s="302"/>
      <c r="C7" s="316"/>
      <c r="D7" s="317"/>
      <c r="E7" s="318"/>
      <c r="F7" s="317"/>
      <c r="G7" s="1688"/>
      <c r="H7" s="1689"/>
      <c r="I7" s="1689"/>
      <c r="J7" s="1689"/>
      <c r="K7" s="1689"/>
      <c r="L7" s="1689"/>
      <c r="M7" s="1689"/>
      <c r="N7" s="1689"/>
      <c r="O7" s="1689"/>
      <c r="P7" s="1689"/>
      <c r="Q7" s="1689"/>
      <c r="R7" s="1689"/>
      <c r="S7" s="1689"/>
      <c r="T7" s="1689"/>
      <c r="U7" s="1689"/>
      <c r="V7" s="1689"/>
      <c r="W7" s="1689"/>
      <c r="X7" s="1689"/>
      <c r="Y7" s="1689"/>
      <c r="Z7" s="1689"/>
      <c r="AA7" s="1689"/>
      <c r="AB7" s="1689"/>
      <c r="AC7" s="1689"/>
      <c r="AD7" s="1690"/>
    </row>
    <row r="8" spans="1:30" s="303" customFormat="1" ht="15.75" customHeight="1">
      <c r="A8" s="301"/>
      <c r="B8" s="302"/>
      <c r="C8" s="1691" t="s">
        <v>11</v>
      </c>
      <c r="D8" s="1693" t="s">
        <v>12</v>
      </c>
      <c r="E8" s="1695" t="s">
        <v>967</v>
      </c>
      <c r="F8" s="1697" t="s">
        <v>968</v>
      </c>
      <c r="G8" s="1688" t="s">
        <v>969</v>
      </c>
      <c r="H8" s="1689"/>
      <c r="I8" s="1689"/>
      <c r="J8" s="1689"/>
      <c r="K8" s="1689"/>
      <c r="L8" s="1689"/>
      <c r="M8" s="1689"/>
      <c r="N8" s="1689"/>
      <c r="O8" s="1689"/>
      <c r="P8" s="1689"/>
      <c r="Q8" s="1689"/>
      <c r="R8" s="1689"/>
      <c r="S8" s="1689"/>
      <c r="T8" s="1689"/>
      <c r="U8" s="1689"/>
      <c r="V8" s="1689"/>
      <c r="W8" s="1689"/>
      <c r="X8" s="1689"/>
      <c r="Y8" s="1689"/>
      <c r="Z8" s="1689"/>
      <c r="AA8" s="1689"/>
      <c r="AB8" s="1689"/>
      <c r="AC8" s="1689"/>
      <c r="AD8" s="1690"/>
    </row>
    <row r="9" spans="1:30" s="303" customFormat="1" ht="23.25" customHeight="1">
      <c r="A9" s="301"/>
      <c r="B9" s="302"/>
      <c r="C9" s="1692"/>
      <c r="D9" s="1694"/>
      <c r="E9" s="1696"/>
      <c r="F9" s="1698"/>
      <c r="G9" s="319" t="str">
        <f>IF([14]DADOS!$C$8&gt;=1,"MÊS 01","")</f>
        <v>MÊS 01</v>
      </c>
      <c r="H9" s="320" t="str">
        <f>IF([14]DADOS!$C$8&gt;=2,"MÊS 02","")</f>
        <v>MÊS 02</v>
      </c>
      <c r="I9" s="320" t="str">
        <f>IF([14]DADOS!$C$8&gt;=3,"MÊS 03","")</f>
        <v>MÊS 03</v>
      </c>
      <c r="J9" s="320" t="str">
        <f>IF([14]DADOS!$C$8&gt;=4,"MÊS 04","")</f>
        <v>MÊS 04</v>
      </c>
      <c r="K9" s="320" t="str">
        <f>IF([14]DADOS!$C$8&gt;=5,"MÊS 05","")</f>
        <v>MÊS 05</v>
      </c>
      <c r="L9" s="320" t="str">
        <f>IF([14]DADOS!$C$8&gt;=6,"MÊS 06","")</f>
        <v>MÊS 06</v>
      </c>
      <c r="M9" s="320" t="str">
        <f>IF([14]DADOS!$C$8&gt;=7,"MÊS 07","")</f>
        <v>MÊS 07</v>
      </c>
      <c r="N9" s="320" t="str">
        <f>IF([14]DADOS!$C$8&gt;=8,"MÊS 08","")</f>
        <v>MÊS 08</v>
      </c>
      <c r="O9" s="319" t="str">
        <f>IF([14]DADOS!$C$8&gt;=9,"MÊS 09","")</f>
        <v>MÊS 09</v>
      </c>
      <c r="P9" s="320" t="str">
        <f>IF([14]DADOS!$C$8&gt;=10,"MÊS 10","")</f>
        <v>MÊS 10</v>
      </c>
      <c r="Q9" s="320" t="str">
        <f>IF([14]DADOS!$C$8&gt;=11,"MÊS 11","")</f>
        <v>MÊS 11</v>
      </c>
      <c r="R9" s="320" t="str">
        <f>IF([14]DADOS!$C$8&gt;=12,"MÊS 12","")</f>
        <v>MÊS 12</v>
      </c>
      <c r="S9" s="320" t="str">
        <f>IF([14]DADOS!$C$8&gt;=13,"MÊS 13","")</f>
        <v>MÊS 13</v>
      </c>
      <c r="T9" s="320" t="str">
        <f>IF([14]DADOS!$C$8&gt;=14,"MÊS 14","")</f>
        <v>MÊS 14</v>
      </c>
      <c r="U9" s="320" t="str">
        <f>IF([14]DADOS!$C$8&gt;=15,"MÊS 15","")</f>
        <v>MÊS 15</v>
      </c>
      <c r="V9" s="320" t="str">
        <f>IF([14]DADOS!$C$8&gt;=16,"MÊS 16","")</f>
        <v>MÊS 16</v>
      </c>
      <c r="W9" s="320" t="str">
        <f>IF([14]DADOS!$C$8&gt;=17,"MÊS 17","")</f>
        <v>MÊS 17</v>
      </c>
      <c r="X9" s="321" t="str">
        <f>IF([14]DADOS!$C$8&gt;=18,"MÊS 18","")</f>
        <v>MÊS 18</v>
      </c>
      <c r="Y9" s="321" t="str">
        <f>IF([14]DADOS!$C$8&gt;=19,"MÊS 19","")</f>
        <v>MÊS 19</v>
      </c>
      <c r="Z9" s="321" t="str">
        <f>IF([14]DADOS!$C$8&gt;=20,"MÊS 20","")</f>
        <v>MÊS 20</v>
      </c>
      <c r="AA9" s="321" t="str">
        <f>IF([14]DADOS!$C$8&gt;=21,"MÊS 21","")</f>
        <v>MÊS 21</v>
      </c>
      <c r="AB9" s="321" t="str">
        <f>IF([14]DADOS!$C$8&gt;=22,"MÊS 22","")</f>
        <v>MÊS 22</v>
      </c>
      <c r="AC9" s="321" t="str">
        <f>IF([14]DADOS!$C$8&gt;=23,"MÊS 23","")</f>
        <v>MÊS 23</v>
      </c>
      <c r="AD9" s="322" t="str">
        <f>IF([14]DADOS!$C$8&gt;=24,"MÊS 24","")</f>
        <v>MÊS 24</v>
      </c>
    </row>
    <row r="10" spans="1:30" s="310" customFormat="1" ht="6" customHeight="1">
      <c r="A10" s="301"/>
      <c r="B10" s="302"/>
      <c r="C10" s="323"/>
      <c r="D10" s="324"/>
      <c r="E10" s="325"/>
      <c r="F10" s="326"/>
      <c r="G10" s="327"/>
      <c r="H10" s="328"/>
      <c r="I10" s="328"/>
      <c r="J10" s="328"/>
      <c r="K10" s="328"/>
      <c r="L10" s="328"/>
      <c r="M10" s="328"/>
      <c r="N10" s="328"/>
      <c r="O10" s="328"/>
      <c r="P10" s="328"/>
      <c r="Q10" s="328"/>
      <c r="R10" s="328"/>
      <c r="S10" s="328"/>
      <c r="T10" s="328"/>
      <c r="U10" s="328"/>
      <c r="V10" s="328"/>
      <c r="W10" s="328"/>
      <c r="X10" s="328"/>
      <c r="Y10" s="328"/>
      <c r="Z10" s="328"/>
      <c r="AA10" s="328"/>
      <c r="AB10" s="328"/>
      <c r="AC10" s="328"/>
      <c r="AD10" s="329"/>
    </row>
    <row r="11" spans="1:30" s="297" customFormat="1" ht="12.75">
      <c r="A11" s="330"/>
      <c r="B11" s="296"/>
      <c r="C11" s="331" t="str">
        <f>IF(D11&lt;&gt;"","4.","")</f>
        <v>4.</v>
      </c>
      <c r="D11" s="332" t="str">
        <f>IFERROR(INDEX([14]COMPOR!$A:$J,MATCH("4.",[14]COMPOR!$I:$I,0),10),"")</f>
        <v>TERRAPLENAGEM</v>
      </c>
      <c r="E11" s="333"/>
      <c r="F11" s="334"/>
      <c r="G11" s="335"/>
      <c r="H11" s="335"/>
      <c r="I11" s="335"/>
      <c r="J11" s="335"/>
      <c r="K11" s="335"/>
      <c r="L11" s="335"/>
      <c r="M11" s="335"/>
      <c r="N11" s="335"/>
      <c r="O11" s="335"/>
      <c r="P11" s="335"/>
      <c r="Q11" s="335"/>
      <c r="R11" s="335"/>
      <c r="S11" s="335"/>
      <c r="T11" s="335"/>
      <c r="U11" s="335"/>
      <c r="V11" s="335"/>
      <c r="W11" s="335"/>
      <c r="X11" s="335"/>
      <c r="Y11" s="335"/>
      <c r="Z11" s="335"/>
      <c r="AA11" s="335"/>
      <c r="AB11" s="335"/>
      <c r="AC11" s="335"/>
      <c r="AD11" s="336"/>
    </row>
    <row r="12" spans="1:30" ht="15">
      <c r="A12" s="337"/>
      <c r="B12" s="296"/>
      <c r="C12" s="338" t="str">
        <f>IF("IH"=LEFT('[14]ABC INS.'!B6,2),'[14]ABC INS.'!B6,"")</f>
        <v>IH9824</v>
      </c>
      <c r="D12" s="339" t="str">
        <f>IF($C12="","",INDEX('[14]ABC INS.'!$B:$J,MATCH($C12,'[14]ABC INS.'!$B:$B,0),8))</f>
        <v>SERVENTE</v>
      </c>
      <c r="E12" s="340">
        <f>IF($C12="","",INDEX('[14]ABC INS.'!$B:$J,MATCH($C12,'[14]ABC INS.'!$H:$H,0),9))</f>
        <v>14648.84</v>
      </c>
      <c r="F12" s="341">
        <f>IF($E12="","",ROUNDUP($E12/(182.49*(COUNTIF([14]CRONO!$23:$23,"x"))),0))</f>
        <v>5</v>
      </c>
      <c r="G12" s="342" t="e">
        <f ca="1">IF(G$9="","",IF($E12="","",IF(OFFSET(INDEX([14]CRONO!$A:$AD,10,MATCH(G$9,[14]CRONO!$10:$10,0)),13,0)=0,"",IF(OFFSET(INDEX([14]CRONO!$A:$AD,10,MATCH(G$9,[14]CRONO!$10:$10,0)),13,0)="x",$F12,"ERRO"))))</f>
        <v>#VALUE!</v>
      </c>
      <c r="H12" s="342" t="e">
        <f ca="1">IF(H$9="","",IF($E12="","",IF(OFFSET(INDEX([14]CRONO!$A:$AD,10,MATCH(H$9,[14]CRONO!$10:$10,0)),13,0)=0,"",IF(OFFSET(INDEX([14]CRONO!$A:$AD,10,MATCH(H$9,[14]CRONO!$10:$10,0)),13,0)="x",$F12,"ERRO"))))</f>
        <v>#VALUE!</v>
      </c>
      <c r="I12" s="342" t="e">
        <f ca="1">IF(I$9="","",IF($E12="","",IF(OFFSET(INDEX([14]CRONO!$A:$AD,10,MATCH(I$9,[14]CRONO!$10:$10,0)),13,0)=0,"",IF(OFFSET(INDEX([14]CRONO!$A:$AD,10,MATCH(I$9,[14]CRONO!$10:$10,0)),13,0)="x",$F12,"ERRO"))))</f>
        <v>#VALUE!</v>
      </c>
      <c r="J12" s="342" t="e">
        <f ca="1">IF(J$9="","",IF($E12="","",IF(OFFSET(INDEX([14]CRONO!$A:$AD,10,MATCH(J$9,[14]CRONO!$10:$10,0)),13,0)=0,"",IF(OFFSET(INDEX([14]CRONO!$A:$AD,10,MATCH(J$9,[14]CRONO!$10:$10,0)),13,0)="x",$F12,"ERRO"))))</f>
        <v>#VALUE!</v>
      </c>
      <c r="K12" s="342" t="e">
        <f ca="1">IF(K$9="","",IF($E12="","",IF(OFFSET(INDEX([14]CRONO!$A:$AD,10,MATCH(K$9,[14]CRONO!$10:$10,0)),13,0)=0,"",IF(OFFSET(INDEX([14]CRONO!$A:$AD,10,MATCH(K$9,[14]CRONO!$10:$10,0)),13,0)="x",$F12,"ERRO"))))</f>
        <v>#VALUE!</v>
      </c>
      <c r="L12" s="342" t="e">
        <f ca="1">IF(L$9="","",IF($E12="","",IF(OFFSET(INDEX([14]CRONO!$A:$AD,10,MATCH(L$9,[14]CRONO!$10:$10,0)),13,0)=0,"",IF(OFFSET(INDEX([14]CRONO!$A:$AD,10,MATCH(L$9,[14]CRONO!$10:$10,0)),13,0)="x",$F12,"ERRO"))))</f>
        <v>#VALUE!</v>
      </c>
      <c r="M12" s="342" t="e">
        <f ca="1">IF(M$9="","",IF($E12="","",IF(OFFSET(INDEX([14]CRONO!$A:$AD,10,MATCH(M$9,[14]CRONO!$10:$10,0)),13,0)=0,"",IF(OFFSET(INDEX([14]CRONO!$A:$AD,10,MATCH(M$9,[14]CRONO!$10:$10,0)),13,0)="x",$F12,"ERRO"))))</f>
        <v>#VALUE!</v>
      </c>
      <c r="N12" s="342" t="e">
        <f ca="1">IF(N$9="","",IF($E12="","",IF(OFFSET(INDEX([14]CRONO!$A:$AD,10,MATCH(N$9,[14]CRONO!$10:$10,0)),13,0)=0,"",IF(OFFSET(INDEX([14]CRONO!$A:$AD,10,MATCH(N$9,[14]CRONO!$10:$10,0)),13,0)="x",$F12,"ERRO"))))</f>
        <v>#VALUE!</v>
      </c>
      <c r="O12" s="342" t="e">
        <f ca="1">IF(O$9="","",IF($E12="","",IF(OFFSET(INDEX([14]CRONO!$A:$AD,10,MATCH(O$9,[14]CRONO!$10:$10,0)),13,0)=0,"",IF(OFFSET(INDEX([14]CRONO!$A:$AD,10,MATCH(O$9,[14]CRONO!$10:$10,0)),13,0)="x",$F12,"ERRO"))))</f>
        <v>#VALUE!</v>
      </c>
      <c r="P12" s="342" t="e">
        <f ca="1">IF(P$9="","",IF($E12="","",IF(OFFSET(INDEX([14]CRONO!$A:$AD,10,MATCH(P$9,[14]CRONO!$10:$10,0)),13,0)=0,"",IF(OFFSET(INDEX([14]CRONO!$A:$AD,10,MATCH(P$9,[14]CRONO!$10:$10,0)),13,0)="x",$F12,"ERRO"))))</f>
        <v>#VALUE!</v>
      </c>
      <c r="Q12" s="342" t="e">
        <f ca="1">IF(Q$9="","",IF($E12="","",IF(OFFSET(INDEX([14]CRONO!$A:$AD,10,MATCH(Q$9,[14]CRONO!$10:$10,0)),13,0)=0,"",IF(OFFSET(INDEX([14]CRONO!$A:$AD,10,MATCH(Q$9,[14]CRONO!$10:$10,0)),13,0)="x",$F12,"ERRO"))))</f>
        <v>#VALUE!</v>
      </c>
      <c r="R12" s="342" t="e">
        <f ca="1">IF(R$9="","",IF($E12="","",IF(OFFSET(INDEX([14]CRONO!$A:$AD,10,MATCH(R$9,[14]CRONO!$10:$10,0)),13,0)=0,"",IF(OFFSET(INDEX([14]CRONO!$A:$AD,10,MATCH(R$9,[14]CRONO!$10:$10,0)),13,0)="x",$F12,"ERRO"))))</f>
        <v>#VALUE!</v>
      </c>
      <c r="S12" s="342" t="e">
        <f ca="1">IF(S$9="","",IF($E12="","",IF(OFFSET(INDEX([14]CRONO!$A:$AD,10,MATCH(S$9,[14]CRONO!$10:$10,0)),13,0)=0,"",IF(OFFSET(INDEX([14]CRONO!$A:$AD,10,MATCH(S$9,[14]CRONO!$10:$10,0)),13,0)="x",$F12,"ERRO"))))</f>
        <v>#VALUE!</v>
      </c>
      <c r="T12" s="342" t="e">
        <f ca="1">IF(T$9="","",IF($E12="","",IF(OFFSET(INDEX([14]CRONO!$A:$AD,10,MATCH(T$9,[14]CRONO!$10:$10,0)),13,0)=0,"",IF(OFFSET(INDEX([14]CRONO!$A:$AD,10,MATCH(T$9,[14]CRONO!$10:$10,0)),13,0)="x",$F12,"ERRO"))))</f>
        <v>#VALUE!</v>
      </c>
      <c r="U12" s="342" t="e">
        <f ca="1">IF(U$9="","",IF($E12="","",IF(OFFSET(INDEX([14]CRONO!$A:$AD,10,MATCH(U$9,[14]CRONO!$10:$10,0)),13,0)=0,"",IF(OFFSET(INDEX([14]CRONO!$A:$AD,10,MATCH(U$9,[14]CRONO!$10:$10,0)),13,0)="x",$F12,"ERRO"))))</f>
        <v>#VALUE!</v>
      </c>
      <c r="V12" s="342" t="e">
        <f ca="1">IF(V$9="","",IF($E12="","",IF(OFFSET(INDEX([14]CRONO!$A:$AD,10,MATCH(V$9,[14]CRONO!$10:$10,0)),13,0)=0,"",IF(OFFSET(INDEX([14]CRONO!$A:$AD,10,MATCH(V$9,[14]CRONO!$10:$10,0)),13,0)="x",$F12,"ERRO"))))</f>
        <v>#VALUE!</v>
      </c>
      <c r="W12" s="342" t="e">
        <f ca="1">IF(W$9="","",IF($E12="","",IF(OFFSET(INDEX([14]CRONO!$A:$AD,10,MATCH(W$9,[14]CRONO!$10:$10,0)),13,0)=0,"",IF(OFFSET(INDEX([14]CRONO!$A:$AD,10,MATCH(W$9,[14]CRONO!$10:$10,0)),13,0)="x",$F12,"ERRO"))))</f>
        <v>#VALUE!</v>
      </c>
      <c r="X12" s="342" t="e">
        <f ca="1">IF(X$9="","",IF($E12="","",IF(OFFSET(INDEX([14]CRONO!$A:$AD,10,MATCH(X$9,[14]CRONO!$10:$10,0)),13,0)=0,"",IF(OFFSET(INDEX([14]CRONO!$A:$AD,10,MATCH(X$9,[14]CRONO!$10:$10,0)),13,0)="x",$F12,"ERRO"))))</f>
        <v>#VALUE!</v>
      </c>
      <c r="Y12" s="342" t="e">
        <f ca="1">IF(Y$9="","",IF($E12="","",IF(OFFSET(INDEX([14]CRONO!$A:$AD,10,MATCH(Y$9,[14]CRONO!$10:$10,0)),13,0)=0,"",IF(OFFSET(INDEX([14]CRONO!$A:$AD,10,MATCH(Y$9,[14]CRONO!$10:$10,0)),13,0)="x",$F12,"ERRO"))))</f>
        <v>#VALUE!</v>
      </c>
      <c r="Z12" s="342" t="e">
        <f ca="1">IF(Z$9="","",IF($E12="","",IF(OFFSET(INDEX([14]CRONO!$A:$AD,10,MATCH(Z$9,[14]CRONO!$10:$10,0)),13,0)=0,"",IF(OFFSET(INDEX([14]CRONO!$A:$AD,10,MATCH(Z$9,[14]CRONO!$10:$10,0)),13,0)="x",$F12,"ERRO"))))</f>
        <v>#VALUE!</v>
      </c>
      <c r="AA12" s="342">
        <v>5</v>
      </c>
      <c r="AB12" s="342" t="e">
        <f ca="1">IF(AB$9="","",IF($E12="","",IF(OFFSET(INDEX([14]CRONO!$A:$AD,10,MATCH(AB$9,[14]CRONO!$10:$10,0)),13,0)=0,"",IF(OFFSET(INDEX([14]CRONO!$A:$AD,10,MATCH(AB$9,[14]CRONO!$10:$10,0)),13,0)="x",$F12,"ERRO"))))</f>
        <v>#VALUE!</v>
      </c>
      <c r="AC12" s="342" t="e">
        <f ca="1">IF(AC$9="","",IF($E12="","",IF(OFFSET(INDEX([14]CRONO!$A:$AD,10,MATCH(AC$9,[14]CRONO!$10:$10,0)),13,0)=0,"",IF(OFFSET(INDEX([14]CRONO!$A:$AD,10,MATCH(AC$9,[14]CRONO!$10:$10,0)),13,0)="x",$F12,"ERRO"))))</f>
        <v>#VALUE!</v>
      </c>
      <c r="AD12" s="343" t="e">
        <f ca="1">IF(AD$9="","",IF($E12="","",IF(OFFSET(INDEX([14]CRONO!$A:$AD,10,MATCH(AD$9,[14]CRONO!$10:$10,0)),13,0)=0,"",IF(OFFSET(INDEX([14]CRONO!$A:$AD,10,MATCH(AD$9,[14]CRONO!$10:$10,0)),13,0)="x",$F12,"ERRO"))))</f>
        <v>#VALUE!</v>
      </c>
    </row>
    <row r="13" spans="1:30" ht="15">
      <c r="A13" s="337"/>
      <c r="B13" s="296"/>
      <c r="C13" s="338" t="str">
        <f>IF("IH"=LEFT('[14]ABC INS.'!B7,2),'[14]ABC INS.'!B7,"")</f>
        <v>IH9892</v>
      </c>
      <c r="D13" s="339" t="str">
        <f>IF($C13="","",INDEX('[14]ABC INS.'!$B:$J,MATCH($C13,'[14]ABC INS.'!$B:$B,0),8))</f>
        <v>AUXILIAR DE BLASTER</v>
      </c>
      <c r="E13" s="340">
        <f>IF($C13="","",INDEX('[14]ABC INS.'!$B:$J,MATCH($C13,'[14]ABC INS.'!$H:$H,0),9))</f>
        <v>2513.92</v>
      </c>
      <c r="F13" s="341">
        <f>IF($E13="","",ROUNDUP($E13/(182.49*(COUNTIF([14]CRONO!$23:$23,"x"))),0))</f>
        <v>1</v>
      </c>
      <c r="G13" s="342" t="e">
        <f ca="1">IF(G$9="","",IF($E13="","",IF(OFFSET(INDEX([14]CRONO!$A:$AD,10,MATCH(G$9,[14]CRONO!$10:$10,0)),13,0)=0,"",IF(OFFSET(INDEX([14]CRONO!$A:$AD,10,MATCH(G$9,[14]CRONO!$10:$10,0)),13,0)="x",$F13,"ERRO"))))</f>
        <v>#VALUE!</v>
      </c>
      <c r="H13" s="342" t="e">
        <f ca="1">IF(H$9="","",IF($E13="","",IF(OFFSET(INDEX([14]CRONO!$A:$AD,10,MATCH(H$9,[14]CRONO!$10:$10,0)),13,0)=0,"",IF(OFFSET(INDEX([14]CRONO!$A:$AD,10,MATCH(H$9,[14]CRONO!$10:$10,0)),13,0)="x",$F13,"ERRO"))))</f>
        <v>#VALUE!</v>
      </c>
      <c r="I13" s="342" t="e">
        <f ca="1">IF(I$9="","",IF($E13="","",IF(OFFSET(INDEX([14]CRONO!$A:$AD,10,MATCH(I$9,[14]CRONO!$10:$10,0)),13,0)=0,"",IF(OFFSET(INDEX([14]CRONO!$A:$AD,10,MATCH(I$9,[14]CRONO!$10:$10,0)),13,0)="x",$F13,"ERRO"))))</f>
        <v>#VALUE!</v>
      </c>
      <c r="J13" s="342" t="e">
        <f ca="1">IF(J$9="","",IF($E13="","",IF(OFFSET(INDEX([14]CRONO!$A:$AD,10,MATCH(J$9,[14]CRONO!$10:$10,0)),13,0)=0,"",IF(OFFSET(INDEX([14]CRONO!$A:$AD,10,MATCH(J$9,[14]CRONO!$10:$10,0)),13,0)="x",$F13,"ERRO"))))</f>
        <v>#VALUE!</v>
      </c>
      <c r="K13" s="342" t="e">
        <f ca="1">IF(K$9="","",IF($E13="","",IF(OFFSET(INDEX([14]CRONO!$A:$AD,10,MATCH(K$9,[14]CRONO!$10:$10,0)),13,0)=0,"",IF(OFFSET(INDEX([14]CRONO!$A:$AD,10,MATCH(K$9,[14]CRONO!$10:$10,0)),13,0)="x",$F13,"ERRO"))))</f>
        <v>#VALUE!</v>
      </c>
      <c r="L13" s="342" t="e">
        <f ca="1">IF(L$9="","",IF($E13="","",IF(OFFSET(INDEX([14]CRONO!$A:$AD,10,MATCH(L$9,[14]CRONO!$10:$10,0)),13,0)=0,"",IF(OFFSET(INDEX([14]CRONO!$A:$AD,10,MATCH(L$9,[14]CRONO!$10:$10,0)),13,0)="x",$F13,"ERRO"))))</f>
        <v>#VALUE!</v>
      </c>
      <c r="M13" s="342" t="e">
        <f ca="1">IF(M$9="","",IF($E13="","",IF(OFFSET(INDEX([14]CRONO!$A:$AD,10,MATCH(M$9,[14]CRONO!$10:$10,0)),13,0)=0,"",IF(OFFSET(INDEX([14]CRONO!$A:$AD,10,MATCH(M$9,[14]CRONO!$10:$10,0)),13,0)="x",$F13,"ERRO"))))</f>
        <v>#VALUE!</v>
      </c>
      <c r="N13" s="342" t="e">
        <f ca="1">IF(N$9="","",IF($E13="","",IF(OFFSET(INDEX([14]CRONO!$A:$AD,10,MATCH(N$9,[14]CRONO!$10:$10,0)),13,0)=0,"",IF(OFFSET(INDEX([14]CRONO!$A:$AD,10,MATCH(N$9,[14]CRONO!$10:$10,0)),13,0)="x",$F13,"ERRO"))))</f>
        <v>#VALUE!</v>
      </c>
      <c r="O13" s="342" t="e">
        <f ca="1">IF(O$9="","",IF($E13="","",IF(OFFSET(INDEX([14]CRONO!$A:$AD,10,MATCH(O$9,[14]CRONO!$10:$10,0)),13,0)=0,"",IF(OFFSET(INDEX([14]CRONO!$A:$AD,10,MATCH(O$9,[14]CRONO!$10:$10,0)),13,0)="x",$F13,"ERRO"))))</f>
        <v>#VALUE!</v>
      </c>
      <c r="P13" s="342" t="e">
        <f ca="1">IF(P$9="","",IF($E13="","",IF(OFFSET(INDEX([14]CRONO!$A:$AD,10,MATCH(P$9,[14]CRONO!$10:$10,0)),13,0)=0,"",IF(OFFSET(INDEX([14]CRONO!$A:$AD,10,MATCH(P$9,[14]CRONO!$10:$10,0)),13,0)="x",$F13,"ERRO"))))</f>
        <v>#VALUE!</v>
      </c>
      <c r="Q13" s="342" t="e">
        <f ca="1">IF(Q$9="","",IF($E13="","",IF(OFFSET(INDEX([14]CRONO!$A:$AD,10,MATCH(Q$9,[14]CRONO!$10:$10,0)),13,0)=0,"",IF(OFFSET(INDEX([14]CRONO!$A:$AD,10,MATCH(Q$9,[14]CRONO!$10:$10,0)),13,0)="x",$F13,"ERRO"))))</f>
        <v>#VALUE!</v>
      </c>
      <c r="R13" s="342" t="e">
        <f ca="1">IF(R$9="","",IF($E13="","",IF(OFFSET(INDEX([14]CRONO!$A:$AD,10,MATCH(R$9,[14]CRONO!$10:$10,0)),13,0)=0,"",IF(OFFSET(INDEX([14]CRONO!$A:$AD,10,MATCH(R$9,[14]CRONO!$10:$10,0)),13,0)="x",$F13,"ERRO"))))</f>
        <v>#VALUE!</v>
      </c>
      <c r="S13" s="342" t="e">
        <f ca="1">IF(S$9="","",IF($E13="","",IF(OFFSET(INDEX([14]CRONO!$A:$AD,10,MATCH(S$9,[14]CRONO!$10:$10,0)),13,0)=0,"",IF(OFFSET(INDEX([14]CRONO!$A:$AD,10,MATCH(S$9,[14]CRONO!$10:$10,0)),13,0)="x",$F13,"ERRO"))))</f>
        <v>#VALUE!</v>
      </c>
      <c r="T13" s="342" t="e">
        <f ca="1">IF(T$9="","",IF($E13="","",IF(OFFSET(INDEX([14]CRONO!$A:$AD,10,MATCH(T$9,[14]CRONO!$10:$10,0)),13,0)=0,"",IF(OFFSET(INDEX([14]CRONO!$A:$AD,10,MATCH(T$9,[14]CRONO!$10:$10,0)),13,0)="x",$F13,"ERRO"))))</f>
        <v>#VALUE!</v>
      </c>
      <c r="U13" s="342" t="e">
        <f ca="1">IF(U$9="","",IF($E13="","",IF(OFFSET(INDEX([14]CRONO!$A:$AD,10,MATCH(U$9,[14]CRONO!$10:$10,0)),13,0)=0,"",IF(OFFSET(INDEX([14]CRONO!$A:$AD,10,MATCH(U$9,[14]CRONO!$10:$10,0)),13,0)="x",$F13,"ERRO"))))</f>
        <v>#VALUE!</v>
      </c>
      <c r="V13" s="342" t="e">
        <f ca="1">IF(V$9="","",IF($E13="","",IF(OFFSET(INDEX([14]CRONO!$A:$AD,10,MATCH(V$9,[14]CRONO!$10:$10,0)),13,0)=0,"",IF(OFFSET(INDEX([14]CRONO!$A:$AD,10,MATCH(V$9,[14]CRONO!$10:$10,0)),13,0)="x",$F13,"ERRO"))))</f>
        <v>#VALUE!</v>
      </c>
      <c r="W13" s="342" t="e">
        <f ca="1">IF(W$9="","",IF($E13="","",IF(OFFSET(INDEX([14]CRONO!$A:$AD,10,MATCH(W$9,[14]CRONO!$10:$10,0)),13,0)=0,"",IF(OFFSET(INDEX([14]CRONO!$A:$AD,10,MATCH(W$9,[14]CRONO!$10:$10,0)),13,0)="x",$F13,"ERRO"))))</f>
        <v>#VALUE!</v>
      </c>
      <c r="X13" s="342" t="e">
        <f ca="1">IF(X$9="","",IF($E13="","",IF(OFFSET(INDEX([14]CRONO!$A:$AD,10,MATCH(X$9,[14]CRONO!$10:$10,0)),13,0)=0,"",IF(OFFSET(INDEX([14]CRONO!$A:$AD,10,MATCH(X$9,[14]CRONO!$10:$10,0)),13,0)="x",$F13,"ERRO"))))</f>
        <v>#VALUE!</v>
      </c>
      <c r="Y13" s="342" t="e">
        <f ca="1">IF(Y$9="","",IF($E13="","",IF(OFFSET(INDEX([14]CRONO!$A:$AD,10,MATCH(Y$9,[14]CRONO!$10:$10,0)),13,0)=0,"",IF(OFFSET(INDEX([14]CRONO!$A:$AD,10,MATCH(Y$9,[14]CRONO!$10:$10,0)),13,0)="x",$F13,"ERRO"))))</f>
        <v>#VALUE!</v>
      </c>
      <c r="Z13" s="342" t="e">
        <f ca="1">IF(Z$9="","",IF($E13="","",IF(OFFSET(INDEX([14]CRONO!$A:$AD,10,MATCH(Z$9,[14]CRONO!$10:$10,0)),13,0)=0,"",IF(OFFSET(INDEX([14]CRONO!$A:$AD,10,MATCH(Z$9,[14]CRONO!$10:$10,0)),13,0)="x",$F13,"ERRO"))))</f>
        <v>#VALUE!</v>
      </c>
      <c r="AA13" s="342">
        <v>1</v>
      </c>
      <c r="AB13" s="342" t="e">
        <f ca="1">IF(AB$9="","",IF($E13="","",IF(OFFSET(INDEX([14]CRONO!$A:$AD,10,MATCH(AB$9,[14]CRONO!$10:$10,0)),13,0)=0,"",IF(OFFSET(INDEX([14]CRONO!$A:$AD,10,MATCH(AB$9,[14]CRONO!$10:$10,0)),13,0)="x",$F13,"ERRO"))))</f>
        <v>#VALUE!</v>
      </c>
      <c r="AC13" s="342" t="e">
        <f ca="1">IF(AC$9="","",IF($E13="","",IF(OFFSET(INDEX([14]CRONO!$A:$AD,10,MATCH(AC$9,[14]CRONO!$10:$10,0)),13,0)=0,"",IF(OFFSET(INDEX([14]CRONO!$A:$AD,10,MATCH(AC$9,[14]CRONO!$10:$10,0)),13,0)="x",$F13,"ERRO"))))</f>
        <v>#VALUE!</v>
      </c>
      <c r="AD13" s="343" t="e">
        <f ca="1">IF(AD$9="","",IF($E13="","",IF(OFFSET(INDEX([14]CRONO!$A:$AD,10,MATCH(AD$9,[14]CRONO!$10:$10,0)),13,0)=0,"",IF(OFFSET(INDEX([14]CRONO!$A:$AD,10,MATCH(AD$9,[14]CRONO!$10:$10,0)),13,0)="x",$F13,"ERRO"))))</f>
        <v>#VALUE!</v>
      </c>
    </row>
    <row r="14" spans="1:30" ht="15">
      <c r="A14" s="337"/>
      <c r="B14" s="296"/>
      <c r="C14" s="338" t="str">
        <f>IF("IH"=LEFT('[14]ABC INS.'!B8,2),'[14]ABC INS.'!B8,"")</f>
        <v>IH9852</v>
      </c>
      <c r="D14" s="339" t="str">
        <f>IF($C14="","",INDEX('[14]ABC INS.'!$B:$J,MATCH($C14,'[14]ABC INS.'!$B:$B,0),8))</f>
        <v>BLASTER</v>
      </c>
      <c r="E14" s="340">
        <f>IF($C14="","",INDEX('[14]ABC INS.'!$B:$J,MATCH($C14,'[14]ABC INS.'!$H:$H,0),9))</f>
        <v>1256.96</v>
      </c>
      <c r="F14" s="341">
        <f>IF($E14="","",ROUNDUP($E14/(182.49*(COUNTIF([14]CRONO!$23:$23,"x"))),0))</f>
        <v>1</v>
      </c>
      <c r="G14" s="342" t="e">
        <f ca="1">IF(G$9="","",IF($E14="","",IF(OFFSET(INDEX([14]CRONO!$A:$AD,10,MATCH(G$9,[14]CRONO!$10:$10,0)),13,0)=0,"",IF(OFFSET(INDEX([14]CRONO!$A:$AD,10,MATCH(G$9,[14]CRONO!$10:$10,0)),13,0)="x",$F14,"ERRO"))))</f>
        <v>#VALUE!</v>
      </c>
      <c r="H14" s="342" t="e">
        <f ca="1">IF(H$9="","",IF($E14="","",IF(OFFSET(INDEX([14]CRONO!$A:$AD,10,MATCH(H$9,[14]CRONO!$10:$10,0)),13,0)=0,"",IF(OFFSET(INDEX([14]CRONO!$A:$AD,10,MATCH(H$9,[14]CRONO!$10:$10,0)),13,0)="x",$F14,"ERRO"))))</f>
        <v>#VALUE!</v>
      </c>
      <c r="I14" s="342" t="e">
        <f ca="1">IF(I$9="","",IF($E14="","",IF(OFFSET(INDEX([14]CRONO!$A:$AD,10,MATCH(I$9,[14]CRONO!$10:$10,0)),13,0)=0,"",IF(OFFSET(INDEX([14]CRONO!$A:$AD,10,MATCH(I$9,[14]CRONO!$10:$10,0)),13,0)="x",$F14,"ERRO"))))</f>
        <v>#VALUE!</v>
      </c>
      <c r="J14" s="342" t="e">
        <f ca="1">IF(J$9="","",IF($E14="","",IF(OFFSET(INDEX([14]CRONO!$A:$AD,10,MATCH(J$9,[14]CRONO!$10:$10,0)),13,0)=0,"",IF(OFFSET(INDEX([14]CRONO!$A:$AD,10,MATCH(J$9,[14]CRONO!$10:$10,0)),13,0)="x",$F14,"ERRO"))))</f>
        <v>#VALUE!</v>
      </c>
      <c r="K14" s="342" t="e">
        <f ca="1">IF(K$9="","",IF($E14="","",IF(OFFSET(INDEX([14]CRONO!$A:$AD,10,MATCH(K$9,[14]CRONO!$10:$10,0)),13,0)=0,"",IF(OFFSET(INDEX([14]CRONO!$A:$AD,10,MATCH(K$9,[14]CRONO!$10:$10,0)),13,0)="x",$F14,"ERRO"))))</f>
        <v>#VALUE!</v>
      </c>
      <c r="L14" s="342" t="e">
        <f ca="1">IF(L$9="","",IF($E14="","",IF(OFFSET(INDEX([14]CRONO!$A:$AD,10,MATCH(L$9,[14]CRONO!$10:$10,0)),13,0)=0,"",IF(OFFSET(INDEX([14]CRONO!$A:$AD,10,MATCH(L$9,[14]CRONO!$10:$10,0)),13,0)="x",$F14,"ERRO"))))</f>
        <v>#VALUE!</v>
      </c>
      <c r="M14" s="342" t="e">
        <f ca="1">IF(M$9="","",IF($E14="","",IF(OFFSET(INDEX([14]CRONO!$A:$AD,10,MATCH(M$9,[14]CRONO!$10:$10,0)),13,0)=0,"",IF(OFFSET(INDEX([14]CRONO!$A:$AD,10,MATCH(M$9,[14]CRONO!$10:$10,0)),13,0)="x",$F14,"ERRO"))))</f>
        <v>#VALUE!</v>
      </c>
      <c r="N14" s="342" t="e">
        <f ca="1">IF(N$9="","",IF($E14="","",IF(OFFSET(INDEX([14]CRONO!$A:$AD,10,MATCH(N$9,[14]CRONO!$10:$10,0)),13,0)=0,"",IF(OFFSET(INDEX([14]CRONO!$A:$AD,10,MATCH(N$9,[14]CRONO!$10:$10,0)),13,0)="x",$F14,"ERRO"))))</f>
        <v>#VALUE!</v>
      </c>
      <c r="O14" s="342" t="e">
        <f ca="1">IF(O$9="","",IF($E14="","",IF(OFFSET(INDEX([14]CRONO!$A:$AD,10,MATCH(O$9,[14]CRONO!$10:$10,0)),13,0)=0,"",IF(OFFSET(INDEX([14]CRONO!$A:$AD,10,MATCH(O$9,[14]CRONO!$10:$10,0)),13,0)="x",$F14,"ERRO"))))</f>
        <v>#VALUE!</v>
      </c>
      <c r="P14" s="342" t="e">
        <f ca="1">IF(P$9="","",IF($E14="","",IF(OFFSET(INDEX([14]CRONO!$A:$AD,10,MATCH(P$9,[14]CRONO!$10:$10,0)),13,0)=0,"",IF(OFFSET(INDEX([14]CRONO!$A:$AD,10,MATCH(P$9,[14]CRONO!$10:$10,0)),13,0)="x",$F14,"ERRO"))))</f>
        <v>#VALUE!</v>
      </c>
      <c r="Q14" s="342" t="e">
        <f ca="1">IF(Q$9="","",IF($E14="","",IF(OFFSET(INDEX([14]CRONO!$A:$AD,10,MATCH(Q$9,[14]CRONO!$10:$10,0)),13,0)=0,"",IF(OFFSET(INDEX([14]CRONO!$A:$AD,10,MATCH(Q$9,[14]CRONO!$10:$10,0)),13,0)="x",$F14,"ERRO"))))</f>
        <v>#VALUE!</v>
      </c>
      <c r="R14" s="342" t="e">
        <f ca="1">IF(R$9="","",IF($E14="","",IF(OFFSET(INDEX([14]CRONO!$A:$AD,10,MATCH(R$9,[14]CRONO!$10:$10,0)),13,0)=0,"",IF(OFFSET(INDEX([14]CRONO!$A:$AD,10,MATCH(R$9,[14]CRONO!$10:$10,0)),13,0)="x",$F14,"ERRO"))))</f>
        <v>#VALUE!</v>
      </c>
      <c r="S14" s="342" t="e">
        <f ca="1">IF(S$9="","",IF($E14="","",IF(OFFSET(INDEX([14]CRONO!$A:$AD,10,MATCH(S$9,[14]CRONO!$10:$10,0)),13,0)=0,"",IF(OFFSET(INDEX([14]CRONO!$A:$AD,10,MATCH(S$9,[14]CRONO!$10:$10,0)),13,0)="x",$F14,"ERRO"))))</f>
        <v>#VALUE!</v>
      </c>
      <c r="T14" s="342" t="e">
        <f ca="1">IF(T$9="","",IF($E14="","",IF(OFFSET(INDEX([14]CRONO!$A:$AD,10,MATCH(T$9,[14]CRONO!$10:$10,0)),13,0)=0,"",IF(OFFSET(INDEX([14]CRONO!$A:$AD,10,MATCH(T$9,[14]CRONO!$10:$10,0)),13,0)="x",$F14,"ERRO"))))</f>
        <v>#VALUE!</v>
      </c>
      <c r="U14" s="342" t="e">
        <f ca="1">IF(U$9="","",IF($E14="","",IF(OFFSET(INDEX([14]CRONO!$A:$AD,10,MATCH(U$9,[14]CRONO!$10:$10,0)),13,0)=0,"",IF(OFFSET(INDEX([14]CRONO!$A:$AD,10,MATCH(U$9,[14]CRONO!$10:$10,0)),13,0)="x",$F14,"ERRO"))))</f>
        <v>#VALUE!</v>
      </c>
      <c r="V14" s="342" t="e">
        <f ca="1">IF(V$9="","",IF($E14="","",IF(OFFSET(INDEX([14]CRONO!$A:$AD,10,MATCH(V$9,[14]CRONO!$10:$10,0)),13,0)=0,"",IF(OFFSET(INDEX([14]CRONO!$A:$AD,10,MATCH(V$9,[14]CRONO!$10:$10,0)),13,0)="x",$F14,"ERRO"))))</f>
        <v>#VALUE!</v>
      </c>
      <c r="W14" s="342" t="e">
        <f ca="1">IF(W$9="","",IF($E14="","",IF(OFFSET(INDEX([14]CRONO!$A:$AD,10,MATCH(W$9,[14]CRONO!$10:$10,0)),13,0)=0,"",IF(OFFSET(INDEX([14]CRONO!$A:$AD,10,MATCH(W$9,[14]CRONO!$10:$10,0)),13,0)="x",$F14,"ERRO"))))</f>
        <v>#VALUE!</v>
      </c>
      <c r="X14" s="342" t="e">
        <f ca="1">IF(X$9="","",IF($E14="","",IF(OFFSET(INDEX([14]CRONO!$A:$AD,10,MATCH(X$9,[14]CRONO!$10:$10,0)),13,0)=0,"",IF(OFFSET(INDEX([14]CRONO!$A:$AD,10,MATCH(X$9,[14]CRONO!$10:$10,0)),13,0)="x",$F14,"ERRO"))))</f>
        <v>#VALUE!</v>
      </c>
      <c r="Y14" s="342" t="e">
        <f ca="1">IF(Y$9="","",IF($E14="","",IF(OFFSET(INDEX([14]CRONO!$A:$AD,10,MATCH(Y$9,[14]CRONO!$10:$10,0)),13,0)=0,"",IF(OFFSET(INDEX([14]CRONO!$A:$AD,10,MATCH(Y$9,[14]CRONO!$10:$10,0)),13,0)="x",$F14,"ERRO"))))</f>
        <v>#VALUE!</v>
      </c>
      <c r="Z14" s="342" t="e">
        <f ca="1">IF(Z$9="","",IF($E14="","",IF(OFFSET(INDEX([14]CRONO!$A:$AD,10,MATCH(Z$9,[14]CRONO!$10:$10,0)),13,0)=0,"",IF(OFFSET(INDEX([14]CRONO!$A:$AD,10,MATCH(Z$9,[14]CRONO!$10:$10,0)),13,0)="x",$F14,"ERRO"))))</f>
        <v>#VALUE!</v>
      </c>
      <c r="AA14" s="342">
        <v>1</v>
      </c>
      <c r="AB14" s="342" t="e">
        <f ca="1">IF(AB$9="","",IF($E14="","",IF(OFFSET(INDEX([14]CRONO!$A:$AD,10,MATCH(AB$9,[14]CRONO!$10:$10,0)),13,0)=0,"",IF(OFFSET(INDEX([14]CRONO!$A:$AD,10,MATCH(AB$9,[14]CRONO!$10:$10,0)),13,0)="x",$F14,"ERRO"))))</f>
        <v>#VALUE!</v>
      </c>
      <c r="AC14" s="342" t="e">
        <f ca="1">IF(AC$9="","",IF($E14="","",IF(OFFSET(INDEX([14]CRONO!$A:$AD,10,MATCH(AC$9,[14]CRONO!$10:$10,0)),13,0)=0,"",IF(OFFSET(INDEX([14]CRONO!$A:$AD,10,MATCH(AC$9,[14]CRONO!$10:$10,0)),13,0)="x",$F14,"ERRO"))))</f>
        <v>#VALUE!</v>
      </c>
      <c r="AD14" s="343" t="e">
        <f ca="1">IF(AD$9="","",IF($E14="","",IF(OFFSET(INDEX([14]CRONO!$A:$AD,10,MATCH(AD$9,[14]CRONO!$10:$10,0)),13,0)=0,"",IF(OFFSET(INDEX([14]CRONO!$A:$AD,10,MATCH(AD$9,[14]CRONO!$10:$10,0)),13,0)="x",$F14,"ERRO"))))</f>
        <v>#VALUE!</v>
      </c>
    </row>
    <row r="15" spans="1:30" s="298" customFormat="1" ht="15">
      <c r="A15" s="344"/>
      <c r="B15" s="345"/>
      <c r="C15" s="346" t="str">
        <f>IF(D15&lt;&gt;"","5.","")</f>
        <v>5.</v>
      </c>
      <c r="D15" s="347" t="str">
        <f>IFERROR(INDEX([14]COMPOR!$A:$J,MATCH("5.",[14]COMPOR!$I:$I,0),10),"")</f>
        <v>PAVIMENTAÇÃO</v>
      </c>
      <c r="E15" s="348"/>
      <c r="F15" s="349"/>
      <c r="G15" s="1705"/>
      <c r="H15" s="1706"/>
      <c r="I15" s="1706"/>
      <c r="J15" s="1706"/>
      <c r="K15" s="1706"/>
      <c r="L15" s="1706"/>
      <c r="M15" s="1706"/>
      <c r="N15" s="1706"/>
      <c r="O15" s="1706"/>
      <c r="P15" s="1706"/>
      <c r="Q15" s="1706"/>
      <c r="R15" s="1706"/>
      <c r="S15" s="1706"/>
      <c r="T15" s="1706"/>
      <c r="U15" s="1706"/>
      <c r="V15" s="1706"/>
      <c r="W15" s="1706"/>
      <c r="X15" s="1706"/>
      <c r="Y15" s="1706"/>
      <c r="Z15" s="1706"/>
      <c r="AA15" s="1706"/>
      <c r="AB15" s="1706"/>
      <c r="AC15" s="1706"/>
      <c r="AD15" s="1707"/>
    </row>
    <row r="16" spans="1:30" ht="15">
      <c r="A16" s="337"/>
      <c r="B16" s="296"/>
      <c r="C16" s="338" t="str">
        <f>IF("IH"=LEFT('[14]ABC INS.'!K6,2),'[14]ABC INS.'!K6,"")</f>
        <v>IH9824</v>
      </c>
      <c r="D16" s="339" t="str">
        <f>IF($C16="","",INDEX('[14]ABC INS.'!$K:$S,MATCH($C16,'[14]ABC INS.'!$K:$K,0),8))</f>
        <v>SERVENTE</v>
      </c>
      <c r="E16" s="340">
        <f>IF($C16="","",INDEX('[14]ABC INS.'!$K:$S,MATCH($C16,'[14]ABC INS.'!$K:$K,0),9))</f>
        <v>17427.7</v>
      </c>
      <c r="F16" s="341">
        <f>IF($E16="","",ROUNDUP($E16/(182.49*(COUNTIF([14]CRONO!$26:$26,"x"))),0))</f>
        <v>5</v>
      </c>
      <c r="G16" s="342" t="e">
        <f ca="1">IF(G$9="","",IF($E16="","",IF(OFFSET(INDEX([14]CRONO!$A:$AD,10,MATCH(G$9,[14]CRONO!$10:$10,0)),13,0)=0,"",IF(OFFSET(INDEX([14]CRONO!$A:$AD,10,MATCH(G$9,[14]CRONO!$10:$10,0)),13,0)="x",$F16,"ERRO"))))</f>
        <v>#VALUE!</v>
      </c>
      <c r="H16" s="342" t="e">
        <f ca="1">IF(H$9="","",IF($E16="","",IF(OFFSET(INDEX([14]CRONO!$A:$AD,10,MATCH(H$9,[14]CRONO!$10:$10,0)),13,0)=0,"",IF(OFFSET(INDEX([14]CRONO!$A:$AD,10,MATCH(H$9,[14]CRONO!$10:$10,0)),13,0)="x",$F16,"ERRO"))))</f>
        <v>#VALUE!</v>
      </c>
      <c r="I16" s="342" t="e">
        <f ca="1">IF(I$9="","",IF($E16="","",IF(OFFSET(INDEX([14]CRONO!$A:$AD,10,MATCH(I$9,[14]CRONO!$10:$10,0)),13,0)=0,"",IF(OFFSET(INDEX([14]CRONO!$A:$AD,10,MATCH(I$9,[14]CRONO!$10:$10,0)),13,0)="x",$F16,"ERRO"))))</f>
        <v>#VALUE!</v>
      </c>
      <c r="J16" s="342" t="e">
        <f ca="1">IF(J$9="","",IF($E16="","",IF(OFFSET(INDEX([14]CRONO!$A:$AD,10,MATCH(J$9,[14]CRONO!$10:$10,0)),13,0)=0,"",IF(OFFSET(INDEX([14]CRONO!$A:$AD,10,MATCH(J$9,[14]CRONO!$10:$10,0)),13,0)="x",$F16,"ERRO"))))</f>
        <v>#VALUE!</v>
      </c>
      <c r="K16" s="342" t="e">
        <f ca="1">IF(K$9="","",IF($E16="","",IF(OFFSET(INDEX([14]CRONO!$A:$AD,10,MATCH(K$9,[14]CRONO!$10:$10,0)),13,0)=0,"",IF(OFFSET(INDEX([14]CRONO!$A:$AD,10,MATCH(K$9,[14]CRONO!$10:$10,0)),13,0)="x",$F16,"ERRO"))))</f>
        <v>#VALUE!</v>
      </c>
      <c r="L16" s="342" t="e">
        <f ca="1">IF(L$9="","",IF($E16="","",IF(OFFSET(INDEX([14]CRONO!$A:$AD,10,MATCH(L$9,[14]CRONO!$10:$10,0)),13,0)=0,"",IF(OFFSET(INDEX([14]CRONO!$A:$AD,10,MATCH(L$9,[14]CRONO!$10:$10,0)),13,0)="x",$F16,"ERRO"))))</f>
        <v>#VALUE!</v>
      </c>
      <c r="M16" s="342" t="e">
        <f ca="1">IF(M$9="","",IF($E16="","",IF(OFFSET(INDEX([14]CRONO!$A:$AD,10,MATCH(M$9,[14]CRONO!$10:$10,0)),13,0)=0,"",IF(OFFSET(INDEX([14]CRONO!$A:$AD,10,MATCH(M$9,[14]CRONO!$10:$10,0)),13,0)="x",$F16,"ERRO"))))</f>
        <v>#VALUE!</v>
      </c>
      <c r="N16" s="342" t="e">
        <f ca="1">IF(N$9="","",IF($E16="","",IF(OFFSET(INDEX([14]CRONO!$A:$AD,10,MATCH(N$9,[14]CRONO!$10:$10,0)),13,0)=0,"",IF(OFFSET(INDEX([14]CRONO!$A:$AD,10,MATCH(N$9,[14]CRONO!$10:$10,0)),13,0)="x",$F16,"ERRO"))))</f>
        <v>#VALUE!</v>
      </c>
      <c r="O16" s="342" t="e">
        <f ca="1">IF(O$9="","",IF($E16="","",IF(OFFSET(INDEX([14]CRONO!$A:$AD,10,MATCH(O$9,[14]CRONO!$10:$10,0)),13,0)=0,"",IF(OFFSET(INDEX([14]CRONO!$A:$AD,10,MATCH(O$9,[14]CRONO!$10:$10,0)),13,0)="x",$F16,"ERRO"))))</f>
        <v>#VALUE!</v>
      </c>
      <c r="P16" s="342" t="e">
        <f ca="1">IF(P$9="","",IF($E16="","",IF(OFFSET(INDEX([14]CRONO!$A:$AD,10,MATCH(P$9,[14]CRONO!$10:$10,0)),13,0)=0,"",IF(OFFSET(INDEX([14]CRONO!$A:$AD,10,MATCH(P$9,[14]CRONO!$10:$10,0)),13,0)="x",$F16,"ERRO"))))</f>
        <v>#VALUE!</v>
      </c>
      <c r="Q16" s="342" t="e">
        <f ca="1">IF(Q$9="","",IF($E16="","",IF(OFFSET(INDEX([14]CRONO!$A:$AD,10,MATCH(Q$9,[14]CRONO!$10:$10,0)),13,0)=0,"",IF(OFFSET(INDEX([14]CRONO!$A:$AD,10,MATCH(Q$9,[14]CRONO!$10:$10,0)),13,0)="x",$F16,"ERRO"))))</f>
        <v>#VALUE!</v>
      </c>
      <c r="R16" s="342" t="e">
        <f ca="1">IF(R$9="","",IF($E16="","",IF(OFFSET(INDEX([14]CRONO!$A:$AD,10,MATCH(R$9,[14]CRONO!$10:$10,0)),13,0)=0,"",IF(OFFSET(INDEX([14]CRONO!$A:$AD,10,MATCH(R$9,[14]CRONO!$10:$10,0)),13,0)="x",$F16,"ERRO"))))</f>
        <v>#VALUE!</v>
      </c>
      <c r="S16" s="342" t="e">
        <f ca="1">IF(S$9="","",IF($E16="","",IF(OFFSET(INDEX([14]CRONO!$A:$AD,10,MATCH(S$9,[14]CRONO!$10:$10,0)),13,0)=0,"",IF(OFFSET(INDEX([14]CRONO!$A:$AD,10,MATCH(S$9,[14]CRONO!$10:$10,0)),13,0)="x",$F16,"ERRO"))))</f>
        <v>#VALUE!</v>
      </c>
      <c r="T16" s="342" t="e">
        <f ca="1">IF(T$9="","",IF($E16="","",IF(OFFSET(INDEX([14]CRONO!$A:$AD,10,MATCH(T$9,[14]CRONO!$10:$10,0)),13,0)=0,"",IF(OFFSET(INDEX([14]CRONO!$A:$AD,10,MATCH(T$9,[14]CRONO!$10:$10,0)),13,0)="x",$F16,"ERRO"))))</f>
        <v>#VALUE!</v>
      </c>
      <c r="U16" s="342" t="e">
        <f ca="1">IF(U$9="","",IF($E16="","",IF(OFFSET(INDEX([14]CRONO!$A:$AD,10,MATCH(U$9,[14]CRONO!$10:$10,0)),13,0)=0,"",IF(OFFSET(INDEX([14]CRONO!$A:$AD,10,MATCH(U$9,[14]CRONO!$10:$10,0)),13,0)="x",$F16,"ERRO"))))</f>
        <v>#VALUE!</v>
      </c>
      <c r="V16" s="342" t="e">
        <f ca="1">IF(V$9="","",IF($E16="","",IF(OFFSET(INDEX([14]CRONO!$A:$AD,10,MATCH(V$9,[14]CRONO!$10:$10,0)),13,0)=0,"",IF(OFFSET(INDEX([14]CRONO!$A:$AD,10,MATCH(V$9,[14]CRONO!$10:$10,0)),13,0)="x",$F16,"ERRO"))))</f>
        <v>#VALUE!</v>
      </c>
      <c r="W16" s="342" t="e">
        <f ca="1">IF(W$9="","",IF($E16="","",IF(OFFSET(INDEX([14]CRONO!$A:$AD,10,MATCH(W$9,[14]CRONO!$10:$10,0)),13,0)=0,"",IF(OFFSET(INDEX([14]CRONO!$A:$AD,10,MATCH(W$9,[14]CRONO!$10:$10,0)),13,0)="x",$F16,"ERRO"))))</f>
        <v>#VALUE!</v>
      </c>
      <c r="X16" s="342" t="e">
        <f ca="1">IF(X$9="","",IF($E16="","",IF(OFFSET(INDEX([14]CRONO!$A:$AD,10,MATCH(X$9,[14]CRONO!$10:$10,0)),13,0)=0,"",IF(OFFSET(INDEX([14]CRONO!$A:$AD,10,MATCH(X$9,[14]CRONO!$10:$10,0)),13,0)="x",$F16,"ERRO"))))</f>
        <v>#VALUE!</v>
      </c>
      <c r="Y16" s="342" t="e">
        <f ca="1">IF(Y$9="","",IF($E16="","",IF(OFFSET(INDEX([14]CRONO!$A:$AD,10,MATCH(Y$9,[14]CRONO!$10:$10,0)),13,0)=0,"",IF(OFFSET(INDEX([14]CRONO!$A:$AD,10,MATCH(Y$9,[14]CRONO!$10:$10,0)),13,0)="x",$F16,"ERRO"))))</f>
        <v>#VALUE!</v>
      </c>
      <c r="Z16" s="342" t="e">
        <f ca="1">IF(Z$9="","",IF($E16="","",IF(OFFSET(INDEX([14]CRONO!$A:$AD,10,MATCH(Z$9,[14]CRONO!$10:$10,0)),13,0)=0,"",IF(OFFSET(INDEX([14]CRONO!$A:$AD,10,MATCH(Z$9,[14]CRONO!$10:$10,0)),13,0)="x",$F16,"ERRO"))))</f>
        <v>#VALUE!</v>
      </c>
      <c r="AA16" s="342">
        <v>5</v>
      </c>
      <c r="AB16" s="342">
        <v>5</v>
      </c>
      <c r="AC16" s="342">
        <v>5</v>
      </c>
      <c r="AD16" s="343" t="e">
        <f ca="1">IF(AD$9="","",IF($E16="","",IF(OFFSET(INDEX([14]CRONO!$A:$AD,10,MATCH(AD$9,[14]CRONO!$10:$10,0)),13,0)=0,"",IF(OFFSET(INDEX([14]CRONO!$A:$AD,10,MATCH(AD$9,[14]CRONO!$10:$10,0)),13,0)="x",$F16,"ERRO"))))</f>
        <v>#VALUE!</v>
      </c>
    </row>
    <row r="17" spans="1:30" ht="15">
      <c r="A17" s="344"/>
      <c r="B17" s="296"/>
      <c r="C17" s="338" t="str">
        <f>IF("IH"=LEFT('[14]ABC INS.'!K7,2),'[14]ABC INS.'!K7,"")</f>
        <v>IH9821</v>
      </c>
      <c r="D17" s="339" t="str">
        <f>IF($C17="","",INDEX('[14]ABC INS.'!$K:$S,MATCH($C17,'[14]ABC INS.'!$K:$K,0),8))</f>
        <v>PEDREIRO</v>
      </c>
      <c r="E17" s="340">
        <f>IF($C17="","",INDEX('[14]ABC INS.'!$K:$S,MATCH($C17,'[14]ABC INS.'!$K:$K,0),9))</f>
        <v>2377.77</v>
      </c>
      <c r="F17" s="341">
        <f>IF($E17="","",ROUNDUP($E17/(182.49*(COUNTIF([14]CRONO!$26:$26,"x"))),0))</f>
        <v>1</v>
      </c>
      <c r="G17" s="342" t="e">
        <f ca="1">IF(G$9="","",IF($E17="","",IF(OFFSET(INDEX([14]CRONO!$A:$AD,10,MATCH(G$9,[14]CRONO!$10:$10,0)),13,0)=0,"",IF(OFFSET(INDEX([14]CRONO!$A:$AD,10,MATCH(G$9,[14]CRONO!$10:$10,0)),13,0)="x",$F17,"ERRO"))))</f>
        <v>#VALUE!</v>
      </c>
      <c r="H17" s="342" t="e">
        <f ca="1">IF(H$9="","",IF($E17="","",IF(OFFSET(INDEX([14]CRONO!$A:$AD,10,MATCH(H$9,[14]CRONO!$10:$10,0)),13,0)=0,"",IF(OFFSET(INDEX([14]CRONO!$A:$AD,10,MATCH(H$9,[14]CRONO!$10:$10,0)),13,0)="x",$F17,"ERRO"))))</f>
        <v>#VALUE!</v>
      </c>
      <c r="I17" s="342" t="e">
        <f ca="1">IF(I$9="","",IF($E17="","",IF(OFFSET(INDEX([14]CRONO!$A:$AD,10,MATCH(I$9,[14]CRONO!$10:$10,0)),13,0)=0,"",IF(OFFSET(INDEX([14]CRONO!$A:$AD,10,MATCH(I$9,[14]CRONO!$10:$10,0)),13,0)="x",$F17,"ERRO"))))</f>
        <v>#VALUE!</v>
      </c>
      <c r="J17" s="342" t="e">
        <f ca="1">IF(J$9="","",IF($E17="","",IF(OFFSET(INDEX([14]CRONO!$A:$AD,10,MATCH(J$9,[14]CRONO!$10:$10,0)),13,0)=0,"",IF(OFFSET(INDEX([14]CRONO!$A:$AD,10,MATCH(J$9,[14]CRONO!$10:$10,0)),13,0)="x",$F17,"ERRO"))))</f>
        <v>#VALUE!</v>
      </c>
      <c r="K17" s="342" t="e">
        <f ca="1">IF(K$9="","",IF($E17="","",IF(OFFSET(INDEX([14]CRONO!$A:$AD,10,MATCH(K$9,[14]CRONO!$10:$10,0)),13,0)=0,"",IF(OFFSET(INDEX([14]CRONO!$A:$AD,10,MATCH(K$9,[14]CRONO!$10:$10,0)),13,0)="x",$F17,"ERRO"))))</f>
        <v>#VALUE!</v>
      </c>
      <c r="L17" s="342" t="e">
        <f ca="1">IF(L$9="","",IF($E17="","",IF(OFFSET(INDEX([14]CRONO!$A:$AD,10,MATCH(L$9,[14]CRONO!$10:$10,0)),13,0)=0,"",IF(OFFSET(INDEX([14]CRONO!$A:$AD,10,MATCH(L$9,[14]CRONO!$10:$10,0)),13,0)="x",$F17,"ERRO"))))</f>
        <v>#VALUE!</v>
      </c>
      <c r="M17" s="342" t="e">
        <f ca="1">IF(M$9="","",IF($E17="","",IF(OFFSET(INDEX([14]CRONO!$A:$AD,10,MATCH(M$9,[14]CRONO!$10:$10,0)),13,0)=0,"",IF(OFFSET(INDEX([14]CRONO!$A:$AD,10,MATCH(M$9,[14]CRONO!$10:$10,0)),13,0)="x",$F17,"ERRO"))))</f>
        <v>#VALUE!</v>
      </c>
      <c r="N17" s="342" t="e">
        <f ca="1">IF(N$9="","",IF($E17="","",IF(OFFSET(INDEX([14]CRONO!$A:$AD,10,MATCH(N$9,[14]CRONO!$10:$10,0)),13,0)=0,"",IF(OFFSET(INDEX([14]CRONO!$A:$AD,10,MATCH(N$9,[14]CRONO!$10:$10,0)),13,0)="x",$F17,"ERRO"))))</f>
        <v>#VALUE!</v>
      </c>
      <c r="O17" s="342" t="e">
        <f ca="1">IF(O$9="","",IF($E17="","",IF(OFFSET(INDEX([14]CRONO!$A:$AD,10,MATCH(O$9,[14]CRONO!$10:$10,0)),13,0)=0,"",IF(OFFSET(INDEX([14]CRONO!$A:$AD,10,MATCH(O$9,[14]CRONO!$10:$10,0)),13,0)="x",$F17,"ERRO"))))</f>
        <v>#VALUE!</v>
      </c>
      <c r="P17" s="342" t="e">
        <f ca="1">IF(P$9="","",IF($E17="","",IF(OFFSET(INDEX([14]CRONO!$A:$AD,10,MATCH(P$9,[14]CRONO!$10:$10,0)),13,0)=0,"",IF(OFFSET(INDEX([14]CRONO!$A:$AD,10,MATCH(P$9,[14]CRONO!$10:$10,0)),13,0)="x",$F17,"ERRO"))))</f>
        <v>#VALUE!</v>
      </c>
      <c r="Q17" s="342" t="e">
        <f ca="1">IF(Q$9="","",IF($E17="","",IF(OFFSET(INDEX([14]CRONO!$A:$AD,10,MATCH(Q$9,[14]CRONO!$10:$10,0)),13,0)=0,"",IF(OFFSET(INDEX([14]CRONO!$A:$AD,10,MATCH(Q$9,[14]CRONO!$10:$10,0)),13,0)="x",$F17,"ERRO"))))</f>
        <v>#VALUE!</v>
      </c>
      <c r="R17" s="342" t="e">
        <f ca="1">IF(R$9="","",IF($E17="","",IF(OFFSET(INDEX([14]CRONO!$A:$AD,10,MATCH(R$9,[14]CRONO!$10:$10,0)),13,0)=0,"",IF(OFFSET(INDEX([14]CRONO!$A:$AD,10,MATCH(R$9,[14]CRONO!$10:$10,0)),13,0)="x",$F17,"ERRO"))))</f>
        <v>#VALUE!</v>
      </c>
      <c r="S17" s="342" t="e">
        <f ca="1">IF(S$9="","",IF($E17="","",IF(OFFSET(INDEX([14]CRONO!$A:$AD,10,MATCH(S$9,[14]CRONO!$10:$10,0)),13,0)=0,"",IF(OFFSET(INDEX([14]CRONO!$A:$AD,10,MATCH(S$9,[14]CRONO!$10:$10,0)),13,0)="x",$F17,"ERRO"))))</f>
        <v>#VALUE!</v>
      </c>
      <c r="T17" s="342" t="e">
        <f ca="1">IF(T$9="","",IF($E17="","",IF(OFFSET(INDEX([14]CRONO!$A:$AD,10,MATCH(T$9,[14]CRONO!$10:$10,0)),13,0)=0,"",IF(OFFSET(INDEX([14]CRONO!$A:$AD,10,MATCH(T$9,[14]CRONO!$10:$10,0)),13,0)="x",$F17,"ERRO"))))</f>
        <v>#VALUE!</v>
      </c>
      <c r="U17" s="342" t="e">
        <f ca="1">IF(U$9="","",IF($E17="","",IF(OFFSET(INDEX([14]CRONO!$A:$AD,10,MATCH(U$9,[14]CRONO!$10:$10,0)),13,0)=0,"",IF(OFFSET(INDEX([14]CRONO!$A:$AD,10,MATCH(U$9,[14]CRONO!$10:$10,0)),13,0)="x",$F17,"ERRO"))))</f>
        <v>#VALUE!</v>
      </c>
      <c r="V17" s="342" t="e">
        <f ca="1">IF(V$9="","",IF($E17="","",IF(OFFSET(INDEX([14]CRONO!$A:$AD,10,MATCH(V$9,[14]CRONO!$10:$10,0)),13,0)=0,"",IF(OFFSET(INDEX([14]CRONO!$A:$AD,10,MATCH(V$9,[14]CRONO!$10:$10,0)),13,0)="x",$F17,"ERRO"))))</f>
        <v>#VALUE!</v>
      </c>
      <c r="W17" s="342" t="e">
        <f ca="1">IF(W$9="","",IF($E17="","",IF(OFFSET(INDEX([14]CRONO!$A:$AD,10,MATCH(W$9,[14]CRONO!$10:$10,0)),13,0)=0,"",IF(OFFSET(INDEX([14]CRONO!$A:$AD,10,MATCH(W$9,[14]CRONO!$10:$10,0)),13,0)="x",$F17,"ERRO"))))</f>
        <v>#VALUE!</v>
      </c>
      <c r="X17" s="342" t="e">
        <f ca="1">IF(X$9="","",IF($E17="","",IF(OFFSET(INDEX([14]CRONO!$A:$AD,10,MATCH(X$9,[14]CRONO!$10:$10,0)),13,0)=0,"",IF(OFFSET(INDEX([14]CRONO!$A:$AD,10,MATCH(X$9,[14]CRONO!$10:$10,0)),13,0)="x",$F17,"ERRO"))))</f>
        <v>#VALUE!</v>
      </c>
      <c r="Y17" s="342" t="e">
        <f ca="1">IF(Y$9="","",IF($E17="","",IF(OFFSET(INDEX([14]CRONO!$A:$AD,10,MATCH(Y$9,[14]CRONO!$10:$10,0)),13,0)=0,"",IF(OFFSET(INDEX([14]CRONO!$A:$AD,10,MATCH(Y$9,[14]CRONO!$10:$10,0)),13,0)="x",$F17,"ERRO"))))</f>
        <v>#VALUE!</v>
      </c>
      <c r="Z17" s="342" t="e">
        <f ca="1">IF(Z$9="","",IF($E17="","",IF(OFFSET(INDEX([14]CRONO!$A:$AD,10,MATCH(Z$9,[14]CRONO!$10:$10,0)),13,0)=0,"",IF(OFFSET(INDEX([14]CRONO!$A:$AD,10,MATCH(Z$9,[14]CRONO!$10:$10,0)),13,0)="x",$F17,"ERRO"))))</f>
        <v>#VALUE!</v>
      </c>
      <c r="AA17" s="342">
        <v>1</v>
      </c>
      <c r="AB17" s="342">
        <v>1</v>
      </c>
      <c r="AC17" s="342">
        <v>1</v>
      </c>
      <c r="AD17" s="343" t="e">
        <f ca="1">IF(AD$9="","",IF($E17="","",IF(OFFSET(INDEX([14]CRONO!$A:$AD,10,MATCH(AD$9,[14]CRONO!$10:$10,0)),13,0)=0,"",IF(OFFSET(INDEX([14]CRONO!$A:$AD,10,MATCH(AD$9,[14]CRONO!$10:$10,0)),13,0)="x",$F17,"ERRO"))))</f>
        <v>#VALUE!</v>
      </c>
    </row>
    <row r="18" spans="1:30" ht="15">
      <c r="A18" s="344"/>
      <c r="B18" s="296"/>
      <c r="C18" s="338" t="str">
        <f>IF("IH"=LEFT('[14]ABC INS.'!K8,2),'[14]ABC INS.'!K8,"")</f>
        <v>IH9805</v>
      </c>
      <c r="D18" s="339" t="str">
        <f>IF($C18="","",INDEX('[14]ABC INS.'!$K:$S,MATCH($C18,'[14]ABC INS.'!$K:$K,0),8))</f>
        <v>ARMADOR</v>
      </c>
      <c r="E18" s="340">
        <f>IF($C18="","",INDEX('[14]ABC INS.'!$K:$S,MATCH($C18,'[14]ABC INS.'!$K:$K,0),9))</f>
        <v>594.44000000000005</v>
      </c>
      <c r="F18" s="341">
        <f>IF($E18="","",ROUNDUP($E18/(182.49*(COUNTIF([14]CRONO!$26:$26,"x"))),0))</f>
        <v>1</v>
      </c>
      <c r="G18" s="342" t="e">
        <f ca="1">IF(G$9="","",IF($E18="","",IF(OFFSET(INDEX([14]CRONO!$A:$AD,10,MATCH(G$9,[14]CRONO!$10:$10,0)),13,0)=0,"",IF(OFFSET(INDEX([14]CRONO!$A:$AD,10,MATCH(G$9,[14]CRONO!$10:$10,0)),13,0)="x",$F18,"ERRO"))))</f>
        <v>#VALUE!</v>
      </c>
      <c r="H18" s="342" t="e">
        <f ca="1">IF(H$9="","",IF($E18="","",IF(OFFSET(INDEX([14]CRONO!$A:$AD,10,MATCH(H$9,[14]CRONO!$10:$10,0)),13,0)=0,"",IF(OFFSET(INDEX([14]CRONO!$A:$AD,10,MATCH(H$9,[14]CRONO!$10:$10,0)),13,0)="x",$F18,"ERRO"))))</f>
        <v>#VALUE!</v>
      </c>
      <c r="I18" s="342" t="e">
        <f ca="1">IF(I$9="","",IF($E18="","",IF(OFFSET(INDEX([14]CRONO!$A:$AD,10,MATCH(I$9,[14]CRONO!$10:$10,0)),13,0)=0,"",IF(OFFSET(INDEX([14]CRONO!$A:$AD,10,MATCH(I$9,[14]CRONO!$10:$10,0)),13,0)="x",$F18,"ERRO"))))</f>
        <v>#VALUE!</v>
      </c>
      <c r="J18" s="342" t="e">
        <f ca="1">IF(J$9="","",IF($E18="","",IF(OFFSET(INDEX([14]CRONO!$A:$AD,10,MATCH(J$9,[14]CRONO!$10:$10,0)),13,0)=0,"",IF(OFFSET(INDEX([14]CRONO!$A:$AD,10,MATCH(J$9,[14]CRONO!$10:$10,0)),13,0)="x",$F18,"ERRO"))))</f>
        <v>#VALUE!</v>
      </c>
      <c r="K18" s="342" t="e">
        <f ca="1">IF(K$9="","",IF($E18="","",IF(OFFSET(INDEX([14]CRONO!$A:$AD,10,MATCH(K$9,[14]CRONO!$10:$10,0)),13,0)=0,"",IF(OFFSET(INDEX([14]CRONO!$A:$AD,10,MATCH(K$9,[14]CRONO!$10:$10,0)),13,0)="x",$F18,"ERRO"))))</f>
        <v>#VALUE!</v>
      </c>
      <c r="L18" s="342" t="e">
        <f ca="1">IF(L$9="","",IF($E18="","",IF(OFFSET(INDEX([14]CRONO!$A:$AD,10,MATCH(L$9,[14]CRONO!$10:$10,0)),13,0)=0,"",IF(OFFSET(INDEX([14]CRONO!$A:$AD,10,MATCH(L$9,[14]CRONO!$10:$10,0)),13,0)="x",$F18,"ERRO"))))</f>
        <v>#VALUE!</v>
      </c>
      <c r="M18" s="342" t="e">
        <f ca="1">IF(M$9="","",IF($E18="","",IF(OFFSET(INDEX([14]CRONO!$A:$AD,10,MATCH(M$9,[14]CRONO!$10:$10,0)),13,0)=0,"",IF(OFFSET(INDEX([14]CRONO!$A:$AD,10,MATCH(M$9,[14]CRONO!$10:$10,0)),13,0)="x",$F18,"ERRO"))))</f>
        <v>#VALUE!</v>
      </c>
      <c r="N18" s="342" t="e">
        <f ca="1">IF(N$9="","",IF($E18="","",IF(OFFSET(INDEX([14]CRONO!$A:$AD,10,MATCH(N$9,[14]CRONO!$10:$10,0)),13,0)=0,"",IF(OFFSET(INDEX([14]CRONO!$A:$AD,10,MATCH(N$9,[14]CRONO!$10:$10,0)),13,0)="x",$F18,"ERRO"))))</f>
        <v>#VALUE!</v>
      </c>
      <c r="O18" s="342" t="e">
        <f ca="1">IF(O$9="","",IF($E18="","",IF(OFFSET(INDEX([14]CRONO!$A:$AD,10,MATCH(O$9,[14]CRONO!$10:$10,0)),13,0)=0,"",IF(OFFSET(INDEX([14]CRONO!$A:$AD,10,MATCH(O$9,[14]CRONO!$10:$10,0)),13,0)="x",$F18,"ERRO"))))</f>
        <v>#VALUE!</v>
      </c>
      <c r="P18" s="342" t="e">
        <f ca="1">IF(P$9="","",IF($E18="","",IF(OFFSET(INDEX([14]CRONO!$A:$AD,10,MATCH(P$9,[14]CRONO!$10:$10,0)),13,0)=0,"",IF(OFFSET(INDEX([14]CRONO!$A:$AD,10,MATCH(P$9,[14]CRONO!$10:$10,0)),13,0)="x",$F18,"ERRO"))))</f>
        <v>#VALUE!</v>
      </c>
      <c r="Q18" s="342" t="e">
        <f ca="1">IF(Q$9="","",IF($E18="","",IF(OFFSET(INDEX([14]CRONO!$A:$AD,10,MATCH(Q$9,[14]CRONO!$10:$10,0)),13,0)=0,"",IF(OFFSET(INDEX([14]CRONO!$A:$AD,10,MATCH(Q$9,[14]CRONO!$10:$10,0)),13,0)="x",$F18,"ERRO"))))</f>
        <v>#VALUE!</v>
      </c>
      <c r="R18" s="342" t="e">
        <f ca="1">IF(R$9="","",IF($E18="","",IF(OFFSET(INDEX([14]CRONO!$A:$AD,10,MATCH(R$9,[14]CRONO!$10:$10,0)),13,0)=0,"",IF(OFFSET(INDEX([14]CRONO!$A:$AD,10,MATCH(R$9,[14]CRONO!$10:$10,0)),13,0)="x",$F18,"ERRO"))))</f>
        <v>#VALUE!</v>
      </c>
      <c r="S18" s="342" t="e">
        <f ca="1">IF(S$9="","",IF($E18="","",IF(OFFSET(INDEX([14]CRONO!$A:$AD,10,MATCH(S$9,[14]CRONO!$10:$10,0)),13,0)=0,"",IF(OFFSET(INDEX([14]CRONO!$A:$AD,10,MATCH(S$9,[14]CRONO!$10:$10,0)),13,0)="x",$F18,"ERRO"))))</f>
        <v>#VALUE!</v>
      </c>
      <c r="T18" s="342" t="e">
        <f ca="1">IF(T$9="","",IF($E18="","",IF(OFFSET(INDEX([14]CRONO!$A:$AD,10,MATCH(T$9,[14]CRONO!$10:$10,0)),13,0)=0,"",IF(OFFSET(INDEX([14]CRONO!$A:$AD,10,MATCH(T$9,[14]CRONO!$10:$10,0)),13,0)="x",$F18,"ERRO"))))</f>
        <v>#VALUE!</v>
      </c>
      <c r="U18" s="342" t="e">
        <f ca="1">IF(U$9="","",IF($E18="","",IF(OFFSET(INDEX([14]CRONO!$A:$AD,10,MATCH(U$9,[14]CRONO!$10:$10,0)),13,0)=0,"",IF(OFFSET(INDEX([14]CRONO!$A:$AD,10,MATCH(U$9,[14]CRONO!$10:$10,0)),13,0)="x",$F18,"ERRO"))))</f>
        <v>#VALUE!</v>
      </c>
      <c r="V18" s="342" t="e">
        <f ca="1">IF(V$9="","",IF($E18="","",IF(OFFSET(INDEX([14]CRONO!$A:$AD,10,MATCH(V$9,[14]CRONO!$10:$10,0)),13,0)=0,"",IF(OFFSET(INDEX([14]CRONO!$A:$AD,10,MATCH(V$9,[14]CRONO!$10:$10,0)),13,0)="x",$F18,"ERRO"))))</f>
        <v>#VALUE!</v>
      </c>
      <c r="W18" s="342" t="e">
        <f ca="1">IF(W$9="","",IF($E18="","",IF(OFFSET(INDEX([14]CRONO!$A:$AD,10,MATCH(W$9,[14]CRONO!$10:$10,0)),13,0)=0,"",IF(OFFSET(INDEX([14]CRONO!$A:$AD,10,MATCH(W$9,[14]CRONO!$10:$10,0)),13,0)="x",$F18,"ERRO"))))</f>
        <v>#VALUE!</v>
      </c>
      <c r="X18" s="342" t="e">
        <f ca="1">IF(X$9="","",IF($E18="","",IF(OFFSET(INDEX([14]CRONO!$A:$AD,10,MATCH(X$9,[14]CRONO!$10:$10,0)),13,0)=0,"",IF(OFFSET(INDEX([14]CRONO!$A:$AD,10,MATCH(X$9,[14]CRONO!$10:$10,0)),13,0)="x",$F18,"ERRO"))))</f>
        <v>#VALUE!</v>
      </c>
      <c r="Y18" s="342" t="e">
        <f ca="1">IF(Y$9="","",IF($E18="","",IF(OFFSET(INDEX([14]CRONO!$A:$AD,10,MATCH(Y$9,[14]CRONO!$10:$10,0)),13,0)=0,"",IF(OFFSET(INDEX([14]CRONO!$A:$AD,10,MATCH(Y$9,[14]CRONO!$10:$10,0)),13,0)="x",$F18,"ERRO"))))</f>
        <v>#VALUE!</v>
      </c>
      <c r="Z18" s="342" t="e">
        <f ca="1">IF(Z$9="","",IF($E18="","",IF(OFFSET(INDEX([14]CRONO!$A:$AD,10,MATCH(Z$9,[14]CRONO!$10:$10,0)),13,0)=0,"",IF(OFFSET(INDEX([14]CRONO!$A:$AD,10,MATCH(Z$9,[14]CRONO!$10:$10,0)),13,0)="x",$F18,"ERRO"))))</f>
        <v>#VALUE!</v>
      </c>
      <c r="AA18" s="342">
        <v>1</v>
      </c>
      <c r="AB18" s="342">
        <v>1</v>
      </c>
      <c r="AC18" s="342">
        <v>1</v>
      </c>
      <c r="AD18" s="343" t="e">
        <f ca="1">IF(AD$9="","",IF($E18="","",IF(OFFSET(INDEX([14]CRONO!$A:$AD,10,MATCH(AD$9,[14]CRONO!$10:$10,0)),13,0)=0,"",IF(OFFSET(INDEX([14]CRONO!$A:$AD,10,MATCH(AD$9,[14]CRONO!$10:$10,0)),13,0)="x",$F18,"ERRO"))))</f>
        <v>#VALUE!</v>
      </c>
    </row>
    <row r="19" spans="1:30" ht="15">
      <c r="A19" s="344"/>
      <c r="B19" s="296"/>
      <c r="C19" s="338" t="str">
        <f>IF("IH"=LEFT('[14]ABC INS.'!K9,2),'[14]ABC INS.'!K9,"")</f>
        <v>IH9801</v>
      </c>
      <c r="D19" s="339" t="str">
        <f>IF($C19="","",INDEX('[14]ABC INS.'!$K:$S,MATCH($C19,'[14]ABC INS.'!$K:$K,0),8))</f>
        <v>AJUDANTE</v>
      </c>
      <c r="E19" s="340">
        <f>IF($C19="","",INDEX('[14]ABC INS.'!$K:$S,MATCH($C19,'[14]ABC INS.'!$K:$K,0),9))</f>
        <v>594.44000000000005</v>
      </c>
      <c r="F19" s="341">
        <f>IF($E19="","",ROUNDUP($E19/(182.49*(COUNTIF([14]CRONO!$26:$26,"x"))),0))</f>
        <v>1</v>
      </c>
      <c r="G19" s="342" t="e">
        <f ca="1">IF(G$9="","",IF($E19="","",IF(OFFSET(INDEX([14]CRONO!$A:$AD,10,MATCH(G$9,[14]CRONO!$10:$10,0)),13,0)=0,"",IF(OFFSET(INDEX([14]CRONO!$A:$AD,10,MATCH(G$9,[14]CRONO!$10:$10,0)),13,0)="x",$F19,"ERRO"))))</f>
        <v>#VALUE!</v>
      </c>
      <c r="H19" s="342" t="e">
        <f ca="1">IF(H$9="","",IF($E19="","",IF(OFFSET(INDEX([14]CRONO!$A:$AD,10,MATCH(H$9,[14]CRONO!$10:$10,0)),13,0)=0,"",IF(OFFSET(INDEX([14]CRONO!$A:$AD,10,MATCH(H$9,[14]CRONO!$10:$10,0)),13,0)="x",$F19,"ERRO"))))</f>
        <v>#VALUE!</v>
      </c>
      <c r="I19" s="342" t="e">
        <f ca="1">IF(I$9="","",IF($E19="","",IF(OFFSET(INDEX([14]CRONO!$A:$AD,10,MATCH(I$9,[14]CRONO!$10:$10,0)),13,0)=0,"",IF(OFFSET(INDEX([14]CRONO!$A:$AD,10,MATCH(I$9,[14]CRONO!$10:$10,0)),13,0)="x",$F19,"ERRO"))))</f>
        <v>#VALUE!</v>
      </c>
      <c r="J19" s="342" t="e">
        <f ca="1">IF(J$9="","",IF($E19="","",IF(OFFSET(INDEX([14]CRONO!$A:$AD,10,MATCH(J$9,[14]CRONO!$10:$10,0)),13,0)=0,"",IF(OFFSET(INDEX([14]CRONO!$A:$AD,10,MATCH(J$9,[14]CRONO!$10:$10,0)),13,0)="x",$F19,"ERRO"))))</f>
        <v>#VALUE!</v>
      </c>
      <c r="K19" s="342" t="e">
        <f ca="1">IF(K$9="","",IF($E19="","",IF(OFFSET(INDEX([14]CRONO!$A:$AD,10,MATCH(K$9,[14]CRONO!$10:$10,0)),13,0)=0,"",IF(OFFSET(INDEX([14]CRONO!$A:$AD,10,MATCH(K$9,[14]CRONO!$10:$10,0)),13,0)="x",$F19,"ERRO"))))</f>
        <v>#VALUE!</v>
      </c>
      <c r="L19" s="342" t="e">
        <f ca="1">IF(L$9="","",IF($E19="","",IF(OFFSET(INDEX([14]CRONO!$A:$AD,10,MATCH(L$9,[14]CRONO!$10:$10,0)),13,0)=0,"",IF(OFFSET(INDEX([14]CRONO!$A:$AD,10,MATCH(L$9,[14]CRONO!$10:$10,0)),13,0)="x",$F19,"ERRO"))))</f>
        <v>#VALUE!</v>
      </c>
      <c r="M19" s="342" t="e">
        <f ca="1">IF(M$9="","",IF($E19="","",IF(OFFSET(INDEX([14]CRONO!$A:$AD,10,MATCH(M$9,[14]CRONO!$10:$10,0)),13,0)=0,"",IF(OFFSET(INDEX([14]CRONO!$A:$AD,10,MATCH(M$9,[14]CRONO!$10:$10,0)),13,0)="x",$F19,"ERRO"))))</f>
        <v>#VALUE!</v>
      </c>
      <c r="N19" s="342" t="e">
        <f ca="1">IF(N$9="","",IF($E19="","",IF(OFFSET(INDEX([14]CRONO!$A:$AD,10,MATCH(N$9,[14]CRONO!$10:$10,0)),13,0)=0,"",IF(OFFSET(INDEX([14]CRONO!$A:$AD,10,MATCH(N$9,[14]CRONO!$10:$10,0)),13,0)="x",$F19,"ERRO"))))</f>
        <v>#VALUE!</v>
      </c>
      <c r="O19" s="342" t="e">
        <f ca="1">IF(O$9="","",IF($E19="","",IF(OFFSET(INDEX([14]CRONO!$A:$AD,10,MATCH(O$9,[14]CRONO!$10:$10,0)),13,0)=0,"",IF(OFFSET(INDEX([14]CRONO!$A:$AD,10,MATCH(O$9,[14]CRONO!$10:$10,0)),13,0)="x",$F19,"ERRO"))))</f>
        <v>#VALUE!</v>
      </c>
      <c r="P19" s="342" t="e">
        <f ca="1">IF(P$9="","",IF($E19="","",IF(OFFSET(INDEX([14]CRONO!$A:$AD,10,MATCH(P$9,[14]CRONO!$10:$10,0)),13,0)=0,"",IF(OFFSET(INDEX([14]CRONO!$A:$AD,10,MATCH(P$9,[14]CRONO!$10:$10,0)),13,0)="x",$F19,"ERRO"))))</f>
        <v>#VALUE!</v>
      </c>
      <c r="Q19" s="342" t="e">
        <f ca="1">IF(Q$9="","",IF($E19="","",IF(OFFSET(INDEX([14]CRONO!$A:$AD,10,MATCH(Q$9,[14]CRONO!$10:$10,0)),13,0)=0,"",IF(OFFSET(INDEX([14]CRONO!$A:$AD,10,MATCH(Q$9,[14]CRONO!$10:$10,0)),13,0)="x",$F19,"ERRO"))))</f>
        <v>#VALUE!</v>
      </c>
      <c r="R19" s="342" t="e">
        <f ca="1">IF(R$9="","",IF($E19="","",IF(OFFSET(INDEX([14]CRONO!$A:$AD,10,MATCH(R$9,[14]CRONO!$10:$10,0)),13,0)=0,"",IF(OFFSET(INDEX([14]CRONO!$A:$AD,10,MATCH(R$9,[14]CRONO!$10:$10,0)),13,0)="x",$F19,"ERRO"))))</f>
        <v>#VALUE!</v>
      </c>
      <c r="S19" s="342" t="e">
        <f ca="1">IF(S$9="","",IF($E19="","",IF(OFFSET(INDEX([14]CRONO!$A:$AD,10,MATCH(S$9,[14]CRONO!$10:$10,0)),13,0)=0,"",IF(OFFSET(INDEX([14]CRONO!$A:$AD,10,MATCH(S$9,[14]CRONO!$10:$10,0)),13,0)="x",$F19,"ERRO"))))</f>
        <v>#VALUE!</v>
      </c>
      <c r="T19" s="342" t="e">
        <f ca="1">IF(T$9="","",IF($E19="","",IF(OFFSET(INDEX([14]CRONO!$A:$AD,10,MATCH(T$9,[14]CRONO!$10:$10,0)),13,0)=0,"",IF(OFFSET(INDEX([14]CRONO!$A:$AD,10,MATCH(T$9,[14]CRONO!$10:$10,0)),13,0)="x",$F19,"ERRO"))))</f>
        <v>#VALUE!</v>
      </c>
      <c r="U19" s="342" t="e">
        <f ca="1">IF(U$9="","",IF($E19="","",IF(OFFSET(INDEX([14]CRONO!$A:$AD,10,MATCH(U$9,[14]CRONO!$10:$10,0)),13,0)=0,"",IF(OFFSET(INDEX([14]CRONO!$A:$AD,10,MATCH(U$9,[14]CRONO!$10:$10,0)),13,0)="x",$F19,"ERRO"))))</f>
        <v>#VALUE!</v>
      </c>
      <c r="V19" s="342" t="e">
        <f ca="1">IF(V$9="","",IF($E19="","",IF(OFFSET(INDEX([14]CRONO!$A:$AD,10,MATCH(V$9,[14]CRONO!$10:$10,0)),13,0)=0,"",IF(OFFSET(INDEX([14]CRONO!$A:$AD,10,MATCH(V$9,[14]CRONO!$10:$10,0)),13,0)="x",$F19,"ERRO"))))</f>
        <v>#VALUE!</v>
      </c>
      <c r="W19" s="342" t="e">
        <f ca="1">IF(W$9="","",IF($E19="","",IF(OFFSET(INDEX([14]CRONO!$A:$AD,10,MATCH(W$9,[14]CRONO!$10:$10,0)),13,0)=0,"",IF(OFFSET(INDEX([14]CRONO!$A:$AD,10,MATCH(W$9,[14]CRONO!$10:$10,0)),13,0)="x",$F19,"ERRO"))))</f>
        <v>#VALUE!</v>
      </c>
      <c r="X19" s="342" t="e">
        <f ca="1">IF(X$9="","",IF($E19="","",IF(OFFSET(INDEX([14]CRONO!$A:$AD,10,MATCH(X$9,[14]CRONO!$10:$10,0)),13,0)=0,"",IF(OFFSET(INDEX([14]CRONO!$A:$AD,10,MATCH(X$9,[14]CRONO!$10:$10,0)),13,0)="x",$F19,"ERRO"))))</f>
        <v>#VALUE!</v>
      </c>
      <c r="Y19" s="342" t="e">
        <f ca="1">IF(Y$9="","",IF($E19="","",IF(OFFSET(INDEX([14]CRONO!$A:$AD,10,MATCH(Y$9,[14]CRONO!$10:$10,0)),13,0)=0,"",IF(OFFSET(INDEX([14]CRONO!$A:$AD,10,MATCH(Y$9,[14]CRONO!$10:$10,0)),13,0)="x",$F19,"ERRO"))))</f>
        <v>#VALUE!</v>
      </c>
      <c r="Z19" s="342" t="e">
        <f ca="1">IF(Z$9="","",IF($E19="","",IF(OFFSET(INDEX([14]CRONO!$A:$AD,10,MATCH(Z$9,[14]CRONO!$10:$10,0)),13,0)=0,"",IF(OFFSET(INDEX([14]CRONO!$A:$AD,10,MATCH(Z$9,[14]CRONO!$10:$10,0)),13,0)="x",$F19,"ERRO"))))</f>
        <v>#VALUE!</v>
      </c>
      <c r="AA19" s="342">
        <v>1</v>
      </c>
      <c r="AB19" s="342">
        <v>1</v>
      </c>
      <c r="AC19" s="342">
        <v>1</v>
      </c>
      <c r="AD19" s="343" t="e">
        <f ca="1">IF(AD$9="","",IF($E19="","",IF(OFFSET(INDEX([14]CRONO!$A:$AD,10,MATCH(AD$9,[14]CRONO!$10:$10,0)),13,0)=0,"",IF(OFFSET(INDEX([14]CRONO!$A:$AD,10,MATCH(AD$9,[14]CRONO!$10:$10,0)),13,0)="x",$F19,"ERRO"))))</f>
        <v>#VALUE!</v>
      </c>
    </row>
    <row r="20" spans="1:30" s="350" customFormat="1" ht="12.75">
      <c r="A20" s="330"/>
      <c r="B20" s="296"/>
      <c r="C20" s="331" t="str">
        <f>IF(D20&lt;&gt;"","6.","")</f>
        <v>6.</v>
      </c>
      <c r="D20" s="332" t="str">
        <f>IFERROR(INDEX([14]COMPOR!$A:$J,MATCH("6.",[14]COMPOR!$I:$I,0),10),"")</f>
        <v>DRENAGEM E OAC</v>
      </c>
      <c r="E20" s="333"/>
      <c r="F20" s="334"/>
      <c r="G20" s="1699"/>
      <c r="H20" s="1700"/>
      <c r="I20" s="1700"/>
      <c r="J20" s="1700"/>
      <c r="K20" s="1700"/>
      <c r="L20" s="1700"/>
      <c r="M20" s="1700"/>
      <c r="N20" s="1700"/>
      <c r="O20" s="1700"/>
      <c r="P20" s="1700"/>
      <c r="Q20" s="1700"/>
      <c r="R20" s="1700"/>
      <c r="S20" s="1700"/>
      <c r="T20" s="1700"/>
      <c r="U20" s="1700"/>
      <c r="V20" s="1700"/>
      <c r="W20" s="1700"/>
      <c r="X20" s="1700"/>
      <c r="Y20" s="1700"/>
      <c r="Z20" s="1700"/>
      <c r="AA20" s="1700"/>
      <c r="AB20" s="1700"/>
      <c r="AC20" s="1700"/>
      <c r="AD20" s="1701"/>
    </row>
    <row r="21" spans="1:30" ht="15">
      <c r="A21" s="337"/>
      <c r="B21" s="296"/>
      <c r="C21" s="338" t="str">
        <f>IF("IH"=LEFT('[14]ABC INS.'!T6,2),'[14]ABC INS.'!T6,"")</f>
        <v>IH9824</v>
      </c>
      <c r="D21" s="339" t="str">
        <f>IF($C21="","",INDEX('[14]ABC INS.'!$T:$AB,MATCH($C21,'[14]ABC INS.'!$Z:$Z,0),8))</f>
        <v>SERVENTE</v>
      </c>
      <c r="E21" s="340">
        <f>IF($C21="","",INDEX('[14]ABC INS.'!$T:$AB,MATCH($C21,'[14]ABC INS.'!$Z:$Z,0),9))</f>
        <v>59544.85</v>
      </c>
      <c r="F21" s="341">
        <f>IF($E21="","",ROUNDUP($E21/(182.49*(COUNTIF([14]CRONO!$30:$30,"x"))),0))</f>
        <v>17</v>
      </c>
      <c r="G21" s="342" t="e">
        <f ca="1">IF(G$9="","",IF($E21="","",IF(OFFSET(INDEX([14]CRONO!$A:$AD,10,MATCH(G$9,[14]CRONO!$10:$10,0)),13,0)=0,"",IF(OFFSET(INDEX([14]CRONO!$A:$AD,10,MATCH(G$9,[14]CRONO!$10:$10,0)),13,0)="x",$F21,"ERRO"))))</f>
        <v>#VALUE!</v>
      </c>
      <c r="H21" s="342" t="e">
        <f ca="1">IF(H$9="","",IF($E21="","",IF(OFFSET(INDEX([14]CRONO!$A:$AD,10,MATCH(H$9,[14]CRONO!$10:$10,0)),13,0)=0,"",IF(OFFSET(INDEX([14]CRONO!$A:$AD,10,MATCH(H$9,[14]CRONO!$10:$10,0)),13,0)="x",$F21,"ERRO"))))</f>
        <v>#VALUE!</v>
      </c>
      <c r="I21" s="342" t="e">
        <f ca="1">IF(I$9="","",IF($E21="","",IF(OFFSET(INDEX([14]CRONO!$A:$AD,10,MATCH(I$9,[14]CRONO!$10:$10,0)),13,0)=0,"",IF(OFFSET(INDEX([14]CRONO!$A:$AD,10,MATCH(I$9,[14]CRONO!$10:$10,0)),13,0)="x",$F21,"ERRO"))))</f>
        <v>#VALUE!</v>
      </c>
      <c r="J21" s="342" t="e">
        <f ca="1">IF(J$9="","",IF($E21="","",IF(OFFSET(INDEX([14]CRONO!$A:$AD,10,MATCH(J$9,[14]CRONO!$10:$10,0)),13,0)=0,"",IF(OFFSET(INDEX([14]CRONO!$A:$AD,10,MATCH(J$9,[14]CRONO!$10:$10,0)),13,0)="x",$F21,"ERRO"))))</f>
        <v>#VALUE!</v>
      </c>
      <c r="K21" s="342" t="e">
        <f ca="1">IF(K$9="","",IF($E21="","",IF(OFFSET(INDEX([14]CRONO!$A:$AD,10,MATCH(K$9,[14]CRONO!$10:$10,0)),13,0)=0,"",IF(OFFSET(INDEX([14]CRONO!$A:$AD,10,MATCH(K$9,[14]CRONO!$10:$10,0)),13,0)="x",$F21,"ERRO"))))</f>
        <v>#VALUE!</v>
      </c>
      <c r="L21" s="342" t="e">
        <f ca="1">IF(L$9="","",IF($E21="","",IF(OFFSET(INDEX([14]CRONO!$A:$AD,10,MATCH(L$9,[14]CRONO!$10:$10,0)),13,0)=0,"",IF(OFFSET(INDEX([14]CRONO!$A:$AD,10,MATCH(L$9,[14]CRONO!$10:$10,0)),13,0)="x",$F21,"ERRO"))))</f>
        <v>#VALUE!</v>
      </c>
      <c r="M21" s="342" t="e">
        <f ca="1">IF(M$9="","",IF($E21="","",IF(OFFSET(INDEX([14]CRONO!$A:$AD,10,MATCH(M$9,[14]CRONO!$10:$10,0)),13,0)=0,"",IF(OFFSET(INDEX([14]CRONO!$A:$AD,10,MATCH(M$9,[14]CRONO!$10:$10,0)),13,0)="x",$F21,"ERRO"))))</f>
        <v>#VALUE!</v>
      </c>
      <c r="N21" s="342" t="e">
        <f ca="1">IF(N$9="","",IF($E21="","",IF(OFFSET(INDEX([14]CRONO!$A:$AD,10,MATCH(N$9,[14]CRONO!$10:$10,0)),13,0)=0,"",IF(OFFSET(INDEX([14]CRONO!$A:$AD,10,MATCH(N$9,[14]CRONO!$10:$10,0)),13,0)="x",$F21,"ERRO"))))</f>
        <v>#VALUE!</v>
      </c>
      <c r="O21" s="342" t="e">
        <f ca="1">IF(O$9="","",IF($E21="","",IF(OFFSET(INDEX([14]CRONO!$A:$AD,10,MATCH(O$9,[14]CRONO!$10:$10,0)),13,0)=0,"",IF(OFFSET(INDEX([14]CRONO!$A:$AD,10,MATCH(O$9,[14]CRONO!$10:$10,0)),13,0)="x",$F21,"ERRO"))))</f>
        <v>#VALUE!</v>
      </c>
      <c r="P21" s="342" t="e">
        <f ca="1">IF(P$9="","",IF($E21="","",IF(OFFSET(INDEX([14]CRONO!$A:$AD,10,MATCH(P$9,[14]CRONO!$10:$10,0)),13,0)=0,"",IF(OFFSET(INDEX([14]CRONO!$A:$AD,10,MATCH(P$9,[14]CRONO!$10:$10,0)),13,0)="x",$F21,"ERRO"))))</f>
        <v>#VALUE!</v>
      </c>
      <c r="Q21" s="342" t="e">
        <f ca="1">IF(Q$9="","",IF($E21="","",IF(OFFSET(INDEX([14]CRONO!$A:$AD,10,MATCH(Q$9,[14]CRONO!$10:$10,0)),13,0)=0,"",IF(OFFSET(INDEX([14]CRONO!$A:$AD,10,MATCH(Q$9,[14]CRONO!$10:$10,0)),13,0)="x",$F21,"ERRO"))))</f>
        <v>#VALUE!</v>
      </c>
      <c r="R21" s="342" t="e">
        <f ca="1">IF(R$9="","",IF($E21="","",IF(OFFSET(INDEX([14]CRONO!$A:$AD,10,MATCH(R$9,[14]CRONO!$10:$10,0)),13,0)=0,"",IF(OFFSET(INDEX([14]CRONO!$A:$AD,10,MATCH(R$9,[14]CRONO!$10:$10,0)),13,0)="x",$F21,"ERRO"))))</f>
        <v>#VALUE!</v>
      </c>
      <c r="S21" s="342" t="e">
        <f ca="1">IF(S$9="","",IF($E21="","",IF(OFFSET(INDEX([14]CRONO!$A:$AD,10,MATCH(S$9,[14]CRONO!$10:$10,0)),13,0)=0,"",IF(OFFSET(INDEX([14]CRONO!$A:$AD,10,MATCH(S$9,[14]CRONO!$10:$10,0)),13,0)="x",$F21,"ERRO"))))</f>
        <v>#VALUE!</v>
      </c>
      <c r="T21" s="342" t="e">
        <f ca="1">IF(T$9="","",IF($E21="","",IF(OFFSET(INDEX([14]CRONO!$A:$AD,10,MATCH(T$9,[14]CRONO!$10:$10,0)),13,0)=0,"",IF(OFFSET(INDEX([14]CRONO!$A:$AD,10,MATCH(T$9,[14]CRONO!$10:$10,0)),13,0)="x",$F21,"ERRO"))))</f>
        <v>#VALUE!</v>
      </c>
      <c r="U21" s="342" t="e">
        <f ca="1">IF(U$9="","",IF($E21="","",IF(OFFSET(INDEX([14]CRONO!$A:$AD,10,MATCH(U$9,[14]CRONO!$10:$10,0)),13,0)=0,"",IF(OFFSET(INDEX([14]CRONO!$A:$AD,10,MATCH(U$9,[14]CRONO!$10:$10,0)),13,0)="x",$F21,"ERRO"))))</f>
        <v>#VALUE!</v>
      </c>
      <c r="V21" s="342" t="e">
        <f ca="1">IF(V$9="","",IF($E21="","",IF(OFFSET(INDEX([14]CRONO!$A:$AD,10,MATCH(V$9,[14]CRONO!$10:$10,0)),13,0)=0,"",IF(OFFSET(INDEX([14]CRONO!$A:$AD,10,MATCH(V$9,[14]CRONO!$10:$10,0)),13,0)="x",$F21,"ERRO"))))</f>
        <v>#VALUE!</v>
      </c>
      <c r="W21" s="342" t="e">
        <f ca="1">IF(W$9="","",IF($E21="","",IF(OFFSET(INDEX([14]CRONO!$A:$AD,10,MATCH(W$9,[14]CRONO!$10:$10,0)),13,0)=0,"",IF(OFFSET(INDEX([14]CRONO!$A:$AD,10,MATCH(W$9,[14]CRONO!$10:$10,0)),13,0)="x",$F21,"ERRO"))))</f>
        <v>#VALUE!</v>
      </c>
      <c r="X21" s="342" t="e">
        <f ca="1">IF(X$9="","",IF($E21="","",IF(OFFSET(INDEX([14]CRONO!$A:$AD,10,MATCH(X$9,[14]CRONO!$10:$10,0)),13,0)=0,"",IF(OFFSET(INDEX([14]CRONO!$A:$AD,10,MATCH(X$9,[14]CRONO!$10:$10,0)),13,0)="x",$F21,"ERRO"))))</f>
        <v>#VALUE!</v>
      </c>
      <c r="Y21" s="342" t="e">
        <f ca="1">IF(Y$9="","",IF($E21="","",IF(OFFSET(INDEX([14]CRONO!$A:$AD,10,MATCH(Y$9,[14]CRONO!$10:$10,0)),13,0)=0,"",IF(OFFSET(INDEX([14]CRONO!$A:$AD,10,MATCH(Y$9,[14]CRONO!$10:$10,0)),13,0)="x",$F21,"ERRO"))))</f>
        <v>#VALUE!</v>
      </c>
      <c r="Z21" s="342" t="e">
        <f ca="1">IF(Z$9="","",IF($E21="","",IF(OFFSET(INDEX([14]CRONO!$A:$AD,10,MATCH(Z$9,[14]CRONO!$10:$10,0)),13,0)=0,"",IF(OFFSET(INDEX([14]CRONO!$A:$AD,10,MATCH(Z$9,[14]CRONO!$10:$10,0)),13,0)="x",$F21,"ERRO"))))</f>
        <v>#VALUE!</v>
      </c>
      <c r="AA21" s="342">
        <v>17</v>
      </c>
      <c r="AB21" s="342">
        <v>17</v>
      </c>
      <c r="AC21" s="342" t="e">
        <f ca="1">IF(AC$9="","",IF($E21="","",IF(OFFSET(INDEX([14]CRONO!$A:$AD,10,MATCH(AC$9,[14]CRONO!$10:$10,0)),13,0)=0,"",IF(OFFSET(INDEX([14]CRONO!$A:$AD,10,MATCH(AC$9,[14]CRONO!$10:$10,0)),13,0)="x",$F21,"ERRO"))))</f>
        <v>#VALUE!</v>
      </c>
      <c r="AD21" s="343" t="e">
        <f ca="1">IF(AD$9="","",IF($E21="","",IF(OFFSET(INDEX([14]CRONO!$A:$AD,10,MATCH(AD$9,[14]CRONO!$10:$10,0)),13,0)=0,"",IF(OFFSET(INDEX([14]CRONO!$A:$AD,10,MATCH(AD$9,[14]CRONO!$10:$10,0)),13,0)="x",$F21,"ERRO"))))</f>
        <v>#VALUE!</v>
      </c>
    </row>
    <row r="22" spans="1:30" ht="15">
      <c r="A22" s="337"/>
      <c r="B22" s="296"/>
      <c r="C22" s="338" t="str">
        <f>IF("IH"=LEFT('[14]ABC INS.'!T7,2),'[14]ABC INS.'!T7,"")</f>
        <v>IH9808</v>
      </c>
      <c r="D22" s="339" t="str">
        <f>IF($C22="","",INDEX('[14]ABC INS.'!$T:$AB,MATCH($C22,'[14]ABC INS.'!$Z:$Z,0),8))</f>
        <v>CARPINTEIRO</v>
      </c>
      <c r="E22" s="340">
        <f>IF($C22="","",INDEX('[14]ABC INS.'!$T:$AB,MATCH($C22,'[14]ABC INS.'!$Z:$Z,0),9))</f>
        <v>45897.59</v>
      </c>
      <c r="F22" s="341">
        <f>IF($E22="","",ROUNDUP($E22/(182.49*(COUNTIF([14]CRONO!$30:$30,"x"))),0))</f>
        <v>13</v>
      </c>
      <c r="G22" s="342" t="e">
        <f ca="1">IF(G$9="","",IF($E22="","",IF(OFFSET(INDEX([14]CRONO!$A:$AD,10,MATCH(G$9,[14]CRONO!$10:$10,0)),13,0)=0,"",IF(OFFSET(INDEX([14]CRONO!$A:$AD,10,MATCH(G$9,[14]CRONO!$10:$10,0)),13,0)="x",$F22,"ERRO"))))</f>
        <v>#VALUE!</v>
      </c>
      <c r="H22" s="342" t="e">
        <f ca="1">IF(H$9="","",IF($E22="","",IF(OFFSET(INDEX([14]CRONO!$A:$AD,10,MATCH(H$9,[14]CRONO!$10:$10,0)),13,0)=0,"",IF(OFFSET(INDEX([14]CRONO!$A:$AD,10,MATCH(H$9,[14]CRONO!$10:$10,0)),13,0)="x",$F22,"ERRO"))))</f>
        <v>#VALUE!</v>
      </c>
      <c r="I22" s="342" t="e">
        <f ca="1">IF(I$9="","",IF($E22="","",IF(OFFSET(INDEX([14]CRONO!$A:$AD,10,MATCH(I$9,[14]CRONO!$10:$10,0)),13,0)=0,"",IF(OFFSET(INDEX([14]CRONO!$A:$AD,10,MATCH(I$9,[14]CRONO!$10:$10,0)),13,0)="x",$F22,"ERRO"))))</f>
        <v>#VALUE!</v>
      </c>
      <c r="J22" s="342" t="e">
        <f ca="1">IF(J$9="","",IF($E22="","",IF(OFFSET(INDEX([14]CRONO!$A:$AD,10,MATCH(J$9,[14]CRONO!$10:$10,0)),13,0)=0,"",IF(OFFSET(INDEX([14]CRONO!$A:$AD,10,MATCH(J$9,[14]CRONO!$10:$10,0)),13,0)="x",$F22,"ERRO"))))</f>
        <v>#VALUE!</v>
      </c>
      <c r="K22" s="342" t="e">
        <f ca="1">IF(K$9="","",IF($E22="","",IF(OFFSET(INDEX([14]CRONO!$A:$AD,10,MATCH(K$9,[14]CRONO!$10:$10,0)),13,0)=0,"",IF(OFFSET(INDEX([14]CRONO!$A:$AD,10,MATCH(K$9,[14]CRONO!$10:$10,0)),13,0)="x",$F22,"ERRO"))))</f>
        <v>#VALUE!</v>
      </c>
      <c r="L22" s="342" t="e">
        <f ca="1">IF(L$9="","",IF($E22="","",IF(OFFSET(INDEX([14]CRONO!$A:$AD,10,MATCH(L$9,[14]CRONO!$10:$10,0)),13,0)=0,"",IF(OFFSET(INDEX([14]CRONO!$A:$AD,10,MATCH(L$9,[14]CRONO!$10:$10,0)),13,0)="x",$F22,"ERRO"))))</f>
        <v>#VALUE!</v>
      </c>
      <c r="M22" s="342" t="e">
        <f ca="1">IF(M$9="","",IF($E22="","",IF(OFFSET(INDEX([14]CRONO!$A:$AD,10,MATCH(M$9,[14]CRONO!$10:$10,0)),13,0)=0,"",IF(OFFSET(INDEX([14]CRONO!$A:$AD,10,MATCH(M$9,[14]CRONO!$10:$10,0)),13,0)="x",$F22,"ERRO"))))</f>
        <v>#VALUE!</v>
      </c>
      <c r="N22" s="342" t="e">
        <f ca="1">IF(N$9="","",IF($E22="","",IF(OFFSET(INDEX([14]CRONO!$A:$AD,10,MATCH(N$9,[14]CRONO!$10:$10,0)),13,0)=0,"",IF(OFFSET(INDEX([14]CRONO!$A:$AD,10,MATCH(N$9,[14]CRONO!$10:$10,0)),13,0)="x",$F22,"ERRO"))))</f>
        <v>#VALUE!</v>
      </c>
      <c r="O22" s="342" t="e">
        <f ca="1">IF(O$9="","",IF($E22="","",IF(OFFSET(INDEX([14]CRONO!$A:$AD,10,MATCH(O$9,[14]CRONO!$10:$10,0)),13,0)=0,"",IF(OFFSET(INDEX([14]CRONO!$A:$AD,10,MATCH(O$9,[14]CRONO!$10:$10,0)),13,0)="x",$F22,"ERRO"))))</f>
        <v>#VALUE!</v>
      </c>
      <c r="P22" s="342" t="e">
        <f ca="1">IF(P$9="","",IF($E22="","",IF(OFFSET(INDEX([14]CRONO!$A:$AD,10,MATCH(P$9,[14]CRONO!$10:$10,0)),13,0)=0,"",IF(OFFSET(INDEX([14]CRONO!$A:$AD,10,MATCH(P$9,[14]CRONO!$10:$10,0)),13,0)="x",$F22,"ERRO"))))</f>
        <v>#VALUE!</v>
      </c>
      <c r="Q22" s="342" t="e">
        <f ca="1">IF(Q$9="","",IF($E22="","",IF(OFFSET(INDEX([14]CRONO!$A:$AD,10,MATCH(Q$9,[14]CRONO!$10:$10,0)),13,0)=0,"",IF(OFFSET(INDEX([14]CRONO!$A:$AD,10,MATCH(Q$9,[14]CRONO!$10:$10,0)),13,0)="x",$F22,"ERRO"))))</f>
        <v>#VALUE!</v>
      </c>
      <c r="R22" s="342" t="e">
        <f ca="1">IF(R$9="","",IF($E22="","",IF(OFFSET(INDEX([14]CRONO!$A:$AD,10,MATCH(R$9,[14]CRONO!$10:$10,0)),13,0)=0,"",IF(OFFSET(INDEX([14]CRONO!$A:$AD,10,MATCH(R$9,[14]CRONO!$10:$10,0)),13,0)="x",$F22,"ERRO"))))</f>
        <v>#VALUE!</v>
      </c>
      <c r="S22" s="342" t="e">
        <f ca="1">IF(S$9="","",IF($E22="","",IF(OFFSET(INDEX([14]CRONO!$A:$AD,10,MATCH(S$9,[14]CRONO!$10:$10,0)),13,0)=0,"",IF(OFFSET(INDEX([14]CRONO!$A:$AD,10,MATCH(S$9,[14]CRONO!$10:$10,0)),13,0)="x",$F22,"ERRO"))))</f>
        <v>#VALUE!</v>
      </c>
      <c r="T22" s="342" t="e">
        <f ca="1">IF(T$9="","",IF($E22="","",IF(OFFSET(INDEX([14]CRONO!$A:$AD,10,MATCH(T$9,[14]CRONO!$10:$10,0)),13,0)=0,"",IF(OFFSET(INDEX([14]CRONO!$A:$AD,10,MATCH(T$9,[14]CRONO!$10:$10,0)),13,0)="x",$F22,"ERRO"))))</f>
        <v>#VALUE!</v>
      </c>
      <c r="U22" s="342" t="e">
        <f ca="1">IF(U$9="","",IF($E22="","",IF(OFFSET(INDEX([14]CRONO!$A:$AD,10,MATCH(U$9,[14]CRONO!$10:$10,0)),13,0)=0,"",IF(OFFSET(INDEX([14]CRONO!$A:$AD,10,MATCH(U$9,[14]CRONO!$10:$10,0)),13,0)="x",$F22,"ERRO"))))</f>
        <v>#VALUE!</v>
      </c>
      <c r="V22" s="342" t="e">
        <f ca="1">IF(V$9="","",IF($E22="","",IF(OFFSET(INDEX([14]CRONO!$A:$AD,10,MATCH(V$9,[14]CRONO!$10:$10,0)),13,0)=0,"",IF(OFFSET(INDEX([14]CRONO!$A:$AD,10,MATCH(V$9,[14]CRONO!$10:$10,0)),13,0)="x",$F22,"ERRO"))))</f>
        <v>#VALUE!</v>
      </c>
      <c r="W22" s="342" t="e">
        <f ca="1">IF(W$9="","",IF($E22="","",IF(OFFSET(INDEX([14]CRONO!$A:$AD,10,MATCH(W$9,[14]CRONO!$10:$10,0)),13,0)=0,"",IF(OFFSET(INDEX([14]CRONO!$A:$AD,10,MATCH(W$9,[14]CRONO!$10:$10,0)),13,0)="x",$F22,"ERRO"))))</f>
        <v>#VALUE!</v>
      </c>
      <c r="X22" s="342" t="e">
        <f ca="1">IF(X$9="","",IF($E22="","",IF(OFFSET(INDEX([14]CRONO!$A:$AD,10,MATCH(X$9,[14]CRONO!$10:$10,0)),13,0)=0,"",IF(OFFSET(INDEX([14]CRONO!$A:$AD,10,MATCH(X$9,[14]CRONO!$10:$10,0)),13,0)="x",$F22,"ERRO"))))</f>
        <v>#VALUE!</v>
      </c>
      <c r="Y22" s="342" t="e">
        <f ca="1">IF(Y$9="","",IF($E22="","",IF(OFFSET(INDEX([14]CRONO!$A:$AD,10,MATCH(Y$9,[14]CRONO!$10:$10,0)),13,0)=0,"",IF(OFFSET(INDEX([14]CRONO!$A:$AD,10,MATCH(Y$9,[14]CRONO!$10:$10,0)),13,0)="x",$F22,"ERRO"))))</f>
        <v>#VALUE!</v>
      </c>
      <c r="Z22" s="342" t="e">
        <f ca="1">IF(Z$9="","",IF($E22="","",IF(OFFSET(INDEX([14]CRONO!$A:$AD,10,MATCH(Z$9,[14]CRONO!$10:$10,0)),13,0)=0,"",IF(OFFSET(INDEX([14]CRONO!$A:$AD,10,MATCH(Z$9,[14]CRONO!$10:$10,0)),13,0)="x",$F22,"ERRO"))))</f>
        <v>#VALUE!</v>
      </c>
      <c r="AA22" s="342">
        <v>13</v>
      </c>
      <c r="AB22" s="342">
        <v>13</v>
      </c>
      <c r="AC22" s="342" t="e">
        <f ca="1">IF(AC$9="","",IF($E22="","",IF(OFFSET(INDEX([14]CRONO!$A:$AD,10,MATCH(AC$9,[14]CRONO!$10:$10,0)),13,0)=0,"",IF(OFFSET(INDEX([14]CRONO!$A:$AD,10,MATCH(AC$9,[14]CRONO!$10:$10,0)),13,0)="x",$F22,"ERRO"))))</f>
        <v>#VALUE!</v>
      </c>
      <c r="AD22" s="343" t="e">
        <f ca="1">IF(AD$9="","",IF($E22="","",IF(OFFSET(INDEX([14]CRONO!$A:$AD,10,MATCH(AD$9,[14]CRONO!$10:$10,0)),13,0)=0,"",IF(OFFSET(INDEX([14]CRONO!$A:$AD,10,MATCH(AD$9,[14]CRONO!$10:$10,0)),13,0)="x",$F22,"ERRO"))))</f>
        <v>#VALUE!</v>
      </c>
    </row>
    <row r="23" spans="1:30" ht="15">
      <c r="A23" s="337"/>
      <c r="B23" s="296"/>
      <c r="C23" s="338" t="str">
        <f>IF("IH"=LEFT('[14]ABC INS.'!T8,2),'[14]ABC INS.'!T8,"")</f>
        <v>IH9801</v>
      </c>
      <c r="D23" s="339" t="str">
        <f>IF($C23="","",INDEX('[14]ABC INS.'!$T:$AB,MATCH($C23,'[14]ABC INS.'!$Z:$Z,0),8))</f>
        <v>AJUDANTE</v>
      </c>
      <c r="E23" s="340">
        <f>IF($C23="","",INDEX('[14]ABC INS.'!$T:$AB,MATCH($C23,'[14]ABC INS.'!$Z:$Z,0),9))</f>
        <v>54522.82</v>
      </c>
      <c r="F23" s="341">
        <f>IF($E23="","",ROUNDUP($E23/(182.49*(COUNTIF([14]CRONO!$30:$30,"x"))),0))</f>
        <v>15</v>
      </c>
      <c r="G23" s="342" t="e">
        <f ca="1">IF(G$9="","",IF($E23="","",IF(OFFSET(INDEX([14]CRONO!$A:$AD,10,MATCH(G$9,[14]CRONO!$10:$10,0)),13,0)=0,"",IF(OFFSET(INDEX([14]CRONO!$A:$AD,10,MATCH(G$9,[14]CRONO!$10:$10,0)),13,0)="x",$F23,"ERRO"))))</f>
        <v>#VALUE!</v>
      </c>
      <c r="H23" s="342" t="e">
        <f ca="1">IF(H$9="","",IF($E23="","",IF(OFFSET(INDEX([14]CRONO!$A:$AD,10,MATCH(H$9,[14]CRONO!$10:$10,0)),13,0)=0,"",IF(OFFSET(INDEX([14]CRONO!$A:$AD,10,MATCH(H$9,[14]CRONO!$10:$10,0)),13,0)="x",$F23,"ERRO"))))</f>
        <v>#VALUE!</v>
      </c>
      <c r="I23" s="342" t="e">
        <f ca="1">IF(I$9="","",IF($E23="","",IF(OFFSET(INDEX([14]CRONO!$A:$AD,10,MATCH(I$9,[14]CRONO!$10:$10,0)),13,0)=0,"",IF(OFFSET(INDEX([14]CRONO!$A:$AD,10,MATCH(I$9,[14]CRONO!$10:$10,0)),13,0)="x",$F23,"ERRO"))))</f>
        <v>#VALUE!</v>
      </c>
      <c r="J23" s="342" t="e">
        <f ca="1">IF(J$9="","",IF($E23="","",IF(OFFSET(INDEX([14]CRONO!$A:$AD,10,MATCH(J$9,[14]CRONO!$10:$10,0)),13,0)=0,"",IF(OFFSET(INDEX([14]CRONO!$A:$AD,10,MATCH(J$9,[14]CRONO!$10:$10,0)),13,0)="x",$F23,"ERRO"))))</f>
        <v>#VALUE!</v>
      </c>
      <c r="K23" s="342" t="e">
        <f ca="1">IF(K$9="","",IF($E23="","",IF(OFFSET(INDEX([14]CRONO!$A:$AD,10,MATCH(K$9,[14]CRONO!$10:$10,0)),13,0)=0,"",IF(OFFSET(INDEX([14]CRONO!$A:$AD,10,MATCH(K$9,[14]CRONO!$10:$10,0)),13,0)="x",$F23,"ERRO"))))</f>
        <v>#VALUE!</v>
      </c>
      <c r="L23" s="342" t="e">
        <f ca="1">IF(L$9="","",IF($E23="","",IF(OFFSET(INDEX([14]CRONO!$A:$AD,10,MATCH(L$9,[14]CRONO!$10:$10,0)),13,0)=0,"",IF(OFFSET(INDEX([14]CRONO!$A:$AD,10,MATCH(L$9,[14]CRONO!$10:$10,0)),13,0)="x",$F23,"ERRO"))))</f>
        <v>#VALUE!</v>
      </c>
      <c r="M23" s="342" t="e">
        <f ca="1">IF(M$9="","",IF($E23="","",IF(OFFSET(INDEX([14]CRONO!$A:$AD,10,MATCH(M$9,[14]CRONO!$10:$10,0)),13,0)=0,"",IF(OFFSET(INDEX([14]CRONO!$A:$AD,10,MATCH(M$9,[14]CRONO!$10:$10,0)),13,0)="x",$F23,"ERRO"))))</f>
        <v>#VALUE!</v>
      </c>
      <c r="N23" s="342" t="e">
        <f ca="1">IF(N$9="","",IF($E23="","",IF(OFFSET(INDEX([14]CRONO!$A:$AD,10,MATCH(N$9,[14]CRONO!$10:$10,0)),13,0)=0,"",IF(OFFSET(INDEX([14]CRONO!$A:$AD,10,MATCH(N$9,[14]CRONO!$10:$10,0)),13,0)="x",$F23,"ERRO"))))</f>
        <v>#VALUE!</v>
      </c>
      <c r="O23" s="342" t="e">
        <f ca="1">IF(O$9="","",IF($E23="","",IF(OFFSET(INDEX([14]CRONO!$A:$AD,10,MATCH(O$9,[14]CRONO!$10:$10,0)),13,0)=0,"",IF(OFFSET(INDEX([14]CRONO!$A:$AD,10,MATCH(O$9,[14]CRONO!$10:$10,0)),13,0)="x",$F23,"ERRO"))))</f>
        <v>#VALUE!</v>
      </c>
      <c r="P23" s="342" t="e">
        <f ca="1">IF(P$9="","",IF($E23="","",IF(OFFSET(INDEX([14]CRONO!$A:$AD,10,MATCH(P$9,[14]CRONO!$10:$10,0)),13,0)=0,"",IF(OFFSET(INDEX([14]CRONO!$A:$AD,10,MATCH(P$9,[14]CRONO!$10:$10,0)),13,0)="x",$F23,"ERRO"))))</f>
        <v>#VALUE!</v>
      </c>
      <c r="Q23" s="342" t="e">
        <f ca="1">IF(Q$9="","",IF($E23="","",IF(OFFSET(INDEX([14]CRONO!$A:$AD,10,MATCH(Q$9,[14]CRONO!$10:$10,0)),13,0)=0,"",IF(OFFSET(INDEX([14]CRONO!$A:$AD,10,MATCH(Q$9,[14]CRONO!$10:$10,0)),13,0)="x",$F23,"ERRO"))))</f>
        <v>#VALUE!</v>
      </c>
      <c r="R23" s="342" t="e">
        <f ca="1">IF(R$9="","",IF($E23="","",IF(OFFSET(INDEX([14]CRONO!$A:$AD,10,MATCH(R$9,[14]CRONO!$10:$10,0)),13,0)=0,"",IF(OFFSET(INDEX([14]CRONO!$A:$AD,10,MATCH(R$9,[14]CRONO!$10:$10,0)),13,0)="x",$F23,"ERRO"))))</f>
        <v>#VALUE!</v>
      </c>
      <c r="S23" s="342" t="e">
        <f ca="1">IF(S$9="","",IF($E23="","",IF(OFFSET(INDEX([14]CRONO!$A:$AD,10,MATCH(S$9,[14]CRONO!$10:$10,0)),13,0)=0,"",IF(OFFSET(INDEX([14]CRONO!$A:$AD,10,MATCH(S$9,[14]CRONO!$10:$10,0)),13,0)="x",$F23,"ERRO"))))</f>
        <v>#VALUE!</v>
      </c>
      <c r="T23" s="342" t="e">
        <f ca="1">IF(T$9="","",IF($E23="","",IF(OFFSET(INDEX([14]CRONO!$A:$AD,10,MATCH(T$9,[14]CRONO!$10:$10,0)),13,0)=0,"",IF(OFFSET(INDEX([14]CRONO!$A:$AD,10,MATCH(T$9,[14]CRONO!$10:$10,0)),13,0)="x",$F23,"ERRO"))))</f>
        <v>#VALUE!</v>
      </c>
      <c r="U23" s="342" t="e">
        <f ca="1">IF(U$9="","",IF($E23="","",IF(OFFSET(INDEX([14]CRONO!$A:$AD,10,MATCH(U$9,[14]CRONO!$10:$10,0)),13,0)=0,"",IF(OFFSET(INDEX([14]CRONO!$A:$AD,10,MATCH(U$9,[14]CRONO!$10:$10,0)),13,0)="x",$F23,"ERRO"))))</f>
        <v>#VALUE!</v>
      </c>
      <c r="V23" s="342" t="e">
        <f ca="1">IF(V$9="","",IF($E23="","",IF(OFFSET(INDEX([14]CRONO!$A:$AD,10,MATCH(V$9,[14]CRONO!$10:$10,0)),13,0)=0,"",IF(OFFSET(INDEX([14]CRONO!$A:$AD,10,MATCH(V$9,[14]CRONO!$10:$10,0)),13,0)="x",$F23,"ERRO"))))</f>
        <v>#VALUE!</v>
      </c>
      <c r="W23" s="342" t="e">
        <f ca="1">IF(W$9="","",IF($E23="","",IF(OFFSET(INDEX([14]CRONO!$A:$AD,10,MATCH(W$9,[14]CRONO!$10:$10,0)),13,0)=0,"",IF(OFFSET(INDEX([14]CRONO!$A:$AD,10,MATCH(W$9,[14]CRONO!$10:$10,0)),13,0)="x",$F23,"ERRO"))))</f>
        <v>#VALUE!</v>
      </c>
      <c r="X23" s="342" t="e">
        <f ca="1">IF(X$9="","",IF($E23="","",IF(OFFSET(INDEX([14]CRONO!$A:$AD,10,MATCH(X$9,[14]CRONO!$10:$10,0)),13,0)=0,"",IF(OFFSET(INDEX([14]CRONO!$A:$AD,10,MATCH(X$9,[14]CRONO!$10:$10,0)),13,0)="x",$F23,"ERRO"))))</f>
        <v>#VALUE!</v>
      </c>
      <c r="Y23" s="342" t="e">
        <f ca="1">IF(Y$9="","",IF($E23="","",IF(OFFSET(INDEX([14]CRONO!$A:$AD,10,MATCH(Y$9,[14]CRONO!$10:$10,0)),13,0)=0,"",IF(OFFSET(INDEX([14]CRONO!$A:$AD,10,MATCH(Y$9,[14]CRONO!$10:$10,0)),13,0)="x",$F23,"ERRO"))))</f>
        <v>#VALUE!</v>
      </c>
      <c r="Z23" s="342" t="e">
        <f ca="1">IF(Z$9="","",IF($E23="","",IF(OFFSET(INDEX([14]CRONO!$A:$AD,10,MATCH(Z$9,[14]CRONO!$10:$10,0)),13,0)=0,"",IF(OFFSET(INDEX([14]CRONO!$A:$AD,10,MATCH(Z$9,[14]CRONO!$10:$10,0)),13,0)="x",$F23,"ERRO"))))</f>
        <v>#VALUE!</v>
      </c>
      <c r="AA23" s="342">
        <v>15</v>
      </c>
      <c r="AB23" s="342">
        <v>15</v>
      </c>
      <c r="AC23" s="342" t="e">
        <f ca="1">IF(AC$9="","",IF($E23="","",IF(OFFSET(INDEX([14]CRONO!$A:$AD,10,MATCH(AC$9,[14]CRONO!$10:$10,0)),13,0)=0,"",IF(OFFSET(INDEX([14]CRONO!$A:$AD,10,MATCH(AC$9,[14]CRONO!$10:$10,0)),13,0)="x",$F23,"ERRO"))))</f>
        <v>#VALUE!</v>
      </c>
      <c r="AD23" s="343" t="e">
        <f ca="1">IF(AD$9="","",IF($E23="","",IF(OFFSET(INDEX([14]CRONO!$A:$AD,10,MATCH(AD$9,[14]CRONO!$10:$10,0)),13,0)=0,"",IF(OFFSET(INDEX([14]CRONO!$A:$AD,10,MATCH(AD$9,[14]CRONO!$10:$10,0)),13,0)="x",$F23,"ERRO"))))</f>
        <v>#VALUE!</v>
      </c>
    </row>
    <row r="24" spans="1:30" ht="15">
      <c r="A24" s="337"/>
      <c r="B24" s="296"/>
      <c r="C24" s="338" t="str">
        <f>IF("IH"=LEFT('[14]ABC INS.'!T9,2),'[14]ABC INS.'!T9,"")</f>
        <v>IH9805</v>
      </c>
      <c r="D24" s="339" t="str">
        <f>IF($C24="","",INDEX('[14]ABC INS.'!$T:$AB,MATCH($C24,'[14]ABC INS.'!$Z:$Z,0),8))</f>
        <v>ARMADOR</v>
      </c>
      <c r="E24" s="340">
        <f>IF($C24="","",INDEX('[14]ABC INS.'!$T:$AB,MATCH($C24,'[14]ABC INS.'!$Z:$Z,0),9))</f>
        <v>8625.23</v>
      </c>
      <c r="F24" s="341">
        <f>IF($E24="","",ROUNDUP($E24/(182.49*(COUNTIF([14]CRONO!$30:$30,"x"))),0))</f>
        <v>3</v>
      </c>
      <c r="G24" s="342" t="e">
        <f ca="1">IF(G$9="","",IF($E24="","",IF(OFFSET(INDEX([14]CRONO!$A:$AD,10,MATCH(G$9,[14]CRONO!$10:$10,0)),13,0)=0,"",IF(OFFSET(INDEX([14]CRONO!$A:$AD,10,MATCH(G$9,[14]CRONO!$10:$10,0)),13,0)="x",$F24,"ERRO"))))</f>
        <v>#VALUE!</v>
      </c>
      <c r="H24" s="342" t="e">
        <f ca="1">IF(H$9="","",IF($E24="","",IF(OFFSET(INDEX([14]CRONO!$A:$AD,10,MATCH(H$9,[14]CRONO!$10:$10,0)),13,0)=0,"",IF(OFFSET(INDEX([14]CRONO!$A:$AD,10,MATCH(H$9,[14]CRONO!$10:$10,0)),13,0)="x",$F24,"ERRO"))))</f>
        <v>#VALUE!</v>
      </c>
      <c r="I24" s="342" t="e">
        <f ca="1">IF(I$9="","",IF($E24="","",IF(OFFSET(INDEX([14]CRONO!$A:$AD,10,MATCH(I$9,[14]CRONO!$10:$10,0)),13,0)=0,"",IF(OFFSET(INDEX([14]CRONO!$A:$AD,10,MATCH(I$9,[14]CRONO!$10:$10,0)),13,0)="x",$F24,"ERRO"))))</f>
        <v>#VALUE!</v>
      </c>
      <c r="J24" s="342" t="e">
        <f ca="1">IF(J$9="","",IF($E24="","",IF(OFFSET(INDEX([14]CRONO!$A:$AD,10,MATCH(J$9,[14]CRONO!$10:$10,0)),13,0)=0,"",IF(OFFSET(INDEX([14]CRONO!$A:$AD,10,MATCH(J$9,[14]CRONO!$10:$10,0)),13,0)="x",$F24,"ERRO"))))</f>
        <v>#VALUE!</v>
      </c>
      <c r="K24" s="342" t="e">
        <f ca="1">IF(K$9="","",IF($E24="","",IF(OFFSET(INDEX([14]CRONO!$A:$AD,10,MATCH(K$9,[14]CRONO!$10:$10,0)),13,0)=0,"",IF(OFFSET(INDEX([14]CRONO!$A:$AD,10,MATCH(K$9,[14]CRONO!$10:$10,0)),13,0)="x",$F24,"ERRO"))))</f>
        <v>#VALUE!</v>
      </c>
      <c r="L24" s="342" t="e">
        <f ca="1">IF(L$9="","",IF($E24="","",IF(OFFSET(INDEX([14]CRONO!$A:$AD,10,MATCH(L$9,[14]CRONO!$10:$10,0)),13,0)=0,"",IF(OFFSET(INDEX([14]CRONO!$A:$AD,10,MATCH(L$9,[14]CRONO!$10:$10,0)),13,0)="x",$F24,"ERRO"))))</f>
        <v>#VALUE!</v>
      </c>
      <c r="M24" s="342" t="e">
        <f ca="1">IF(M$9="","",IF($E24="","",IF(OFFSET(INDEX([14]CRONO!$A:$AD,10,MATCH(M$9,[14]CRONO!$10:$10,0)),13,0)=0,"",IF(OFFSET(INDEX([14]CRONO!$A:$AD,10,MATCH(M$9,[14]CRONO!$10:$10,0)),13,0)="x",$F24,"ERRO"))))</f>
        <v>#VALUE!</v>
      </c>
      <c r="N24" s="342" t="e">
        <f ca="1">IF(N$9="","",IF($E24="","",IF(OFFSET(INDEX([14]CRONO!$A:$AD,10,MATCH(N$9,[14]CRONO!$10:$10,0)),13,0)=0,"",IF(OFFSET(INDEX([14]CRONO!$A:$AD,10,MATCH(N$9,[14]CRONO!$10:$10,0)),13,0)="x",$F24,"ERRO"))))</f>
        <v>#VALUE!</v>
      </c>
      <c r="O24" s="342" t="e">
        <f ca="1">IF(O$9="","",IF($E24="","",IF(OFFSET(INDEX([14]CRONO!$A:$AD,10,MATCH(O$9,[14]CRONO!$10:$10,0)),13,0)=0,"",IF(OFFSET(INDEX([14]CRONO!$A:$AD,10,MATCH(O$9,[14]CRONO!$10:$10,0)),13,0)="x",$F24,"ERRO"))))</f>
        <v>#VALUE!</v>
      </c>
      <c r="P24" s="342" t="e">
        <f ca="1">IF(P$9="","",IF($E24="","",IF(OFFSET(INDEX([14]CRONO!$A:$AD,10,MATCH(P$9,[14]CRONO!$10:$10,0)),13,0)=0,"",IF(OFFSET(INDEX([14]CRONO!$A:$AD,10,MATCH(P$9,[14]CRONO!$10:$10,0)),13,0)="x",$F24,"ERRO"))))</f>
        <v>#VALUE!</v>
      </c>
      <c r="Q24" s="342" t="e">
        <f ca="1">IF(Q$9="","",IF($E24="","",IF(OFFSET(INDEX([14]CRONO!$A:$AD,10,MATCH(Q$9,[14]CRONO!$10:$10,0)),13,0)=0,"",IF(OFFSET(INDEX([14]CRONO!$A:$AD,10,MATCH(Q$9,[14]CRONO!$10:$10,0)),13,0)="x",$F24,"ERRO"))))</f>
        <v>#VALUE!</v>
      </c>
      <c r="R24" s="342" t="e">
        <f ca="1">IF(R$9="","",IF($E24="","",IF(OFFSET(INDEX([14]CRONO!$A:$AD,10,MATCH(R$9,[14]CRONO!$10:$10,0)),13,0)=0,"",IF(OFFSET(INDEX([14]CRONO!$A:$AD,10,MATCH(R$9,[14]CRONO!$10:$10,0)),13,0)="x",$F24,"ERRO"))))</f>
        <v>#VALUE!</v>
      </c>
      <c r="S24" s="342" t="e">
        <f ca="1">IF(S$9="","",IF($E24="","",IF(OFFSET(INDEX([14]CRONO!$A:$AD,10,MATCH(S$9,[14]CRONO!$10:$10,0)),13,0)=0,"",IF(OFFSET(INDEX([14]CRONO!$A:$AD,10,MATCH(S$9,[14]CRONO!$10:$10,0)),13,0)="x",$F24,"ERRO"))))</f>
        <v>#VALUE!</v>
      </c>
      <c r="T24" s="342" t="e">
        <f ca="1">IF(T$9="","",IF($E24="","",IF(OFFSET(INDEX([14]CRONO!$A:$AD,10,MATCH(T$9,[14]CRONO!$10:$10,0)),13,0)=0,"",IF(OFFSET(INDEX([14]CRONO!$A:$AD,10,MATCH(T$9,[14]CRONO!$10:$10,0)),13,0)="x",$F24,"ERRO"))))</f>
        <v>#VALUE!</v>
      </c>
      <c r="U24" s="342" t="e">
        <f ca="1">IF(U$9="","",IF($E24="","",IF(OFFSET(INDEX([14]CRONO!$A:$AD,10,MATCH(U$9,[14]CRONO!$10:$10,0)),13,0)=0,"",IF(OFFSET(INDEX([14]CRONO!$A:$AD,10,MATCH(U$9,[14]CRONO!$10:$10,0)),13,0)="x",$F24,"ERRO"))))</f>
        <v>#VALUE!</v>
      </c>
      <c r="V24" s="342" t="e">
        <f ca="1">IF(V$9="","",IF($E24="","",IF(OFFSET(INDEX([14]CRONO!$A:$AD,10,MATCH(V$9,[14]CRONO!$10:$10,0)),13,0)=0,"",IF(OFFSET(INDEX([14]CRONO!$A:$AD,10,MATCH(V$9,[14]CRONO!$10:$10,0)),13,0)="x",$F24,"ERRO"))))</f>
        <v>#VALUE!</v>
      </c>
      <c r="W24" s="342" t="e">
        <f ca="1">IF(W$9="","",IF($E24="","",IF(OFFSET(INDEX([14]CRONO!$A:$AD,10,MATCH(W$9,[14]CRONO!$10:$10,0)),13,0)=0,"",IF(OFFSET(INDEX([14]CRONO!$A:$AD,10,MATCH(W$9,[14]CRONO!$10:$10,0)),13,0)="x",$F24,"ERRO"))))</f>
        <v>#VALUE!</v>
      </c>
      <c r="X24" s="342" t="e">
        <f ca="1">IF(X$9="","",IF($E24="","",IF(OFFSET(INDEX([14]CRONO!$A:$AD,10,MATCH(X$9,[14]CRONO!$10:$10,0)),13,0)=0,"",IF(OFFSET(INDEX([14]CRONO!$A:$AD,10,MATCH(X$9,[14]CRONO!$10:$10,0)),13,0)="x",$F24,"ERRO"))))</f>
        <v>#VALUE!</v>
      </c>
      <c r="Y24" s="342" t="e">
        <f ca="1">IF(Y$9="","",IF($E24="","",IF(OFFSET(INDEX([14]CRONO!$A:$AD,10,MATCH(Y$9,[14]CRONO!$10:$10,0)),13,0)=0,"",IF(OFFSET(INDEX([14]CRONO!$A:$AD,10,MATCH(Y$9,[14]CRONO!$10:$10,0)),13,0)="x",$F24,"ERRO"))))</f>
        <v>#VALUE!</v>
      </c>
      <c r="Z24" s="342" t="e">
        <f ca="1">IF(Z$9="","",IF($E24="","",IF(OFFSET(INDEX([14]CRONO!$A:$AD,10,MATCH(Z$9,[14]CRONO!$10:$10,0)),13,0)=0,"",IF(OFFSET(INDEX([14]CRONO!$A:$AD,10,MATCH(Z$9,[14]CRONO!$10:$10,0)),13,0)="x",$F24,"ERRO"))))</f>
        <v>#VALUE!</v>
      </c>
      <c r="AA24" s="342">
        <v>3</v>
      </c>
      <c r="AB24" s="342">
        <v>3</v>
      </c>
      <c r="AC24" s="342" t="e">
        <f ca="1">IF(AC$9="","",IF($E24="","",IF(OFFSET(INDEX([14]CRONO!$A:$AD,10,MATCH(AC$9,[14]CRONO!$10:$10,0)),13,0)=0,"",IF(OFFSET(INDEX([14]CRONO!$A:$AD,10,MATCH(AC$9,[14]CRONO!$10:$10,0)),13,0)="x",$F24,"ERRO"))))</f>
        <v>#VALUE!</v>
      </c>
      <c r="AD24" s="343" t="e">
        <f ca="1">IF(AD$9="","",IF($E24="","",IF(OFFSET(INDEX([14]CRONO!$A:$AD,10,MATCH(AD$9,[14]CRONO!$10:$10,0)),13,0)=0,"",IF(OFFSET(INDEX([14]CRONO!$A:$AD,10,MATCH(AD$9,[14]CRONO!$10:$10,0)),13,0)="x",$F24,"ERRO"))))</f>
        <v>#VALUE!</v>
      </c>
    </row>
    <row r="25" spans="1:30" ht="15">
      <c r="A25" s="337"/>
      <c r="B25" s="296"/>
      <c r="C25" s="338" t="str">
        <f>IF("IH"=LEFT('[14]ABC INS.'!T10,2),'[14]ABC INS.'!T10,"")</f>
        <v>IH9821</v>
      </c>
      <c r="D25" s="339" t="str">
        <f>IF($C25="","",INDEX('[14]ABC INS.'!$T:$AB,MATCH($C25,'[14]ABC INS.'!$Z:$Z,0),8))</f>
        <v>PEDREIRO</v>
      </c>
      <c r="E25" s="340">
        <f>IF($C25="","",INDEX('[14]ABC INS.'!$T:$AB,MATCH($C25,'[14]ABC INS.'!$Z:$Z,0),9))</f>
        <v>4235.91</v>
      </c>
      <c r="F25" s="341">
        <f>IF($E25="","",ROUNDUP($E25/(182.49*(COUNTIF([14]CRONO!$30:$30,"x"))),0))</f>
        <v>2</v>
      </c>
      <c r="G25" s="342" t="e">
        <f ca="1">IF(G$9="","",IF($E25="","",IF(OFFSET(INDEX([14]CRONO!$A:$AD,10,MATCH(G$9,[14]CRONO!$10:$10,0)),13,0)=0,"",IF(OFFSET(INDEX([14]CRONO!$A:$AD,10,MATCH(G$9,[14]CRONO!$10:$10,0)),13,0)="x",$F25,"ERRO"))))</f>
        <v>#VALUE!</v>
      </c>
      <c r="H25" s="342" t="e">
        <f ca="1">IF(H$9="","",IF($E25="","",IF(OFFSET(INDEX([14]CRONO!$A:$AD,10,MATCH(H$9,[14]CRONO!$10:$10,0)),13,0)=0,"",IF(OFFSET(INDEX([14]CRONO!$A:$AD,10,MATCH(H$9,[14]CRONO!$10:$10,0)),13,0)="x",$F25,"ERRO"))))</f>
        <v>#VALUE!</v>
      </c>
      <c r="I25" s="342" t="e">
        <f ca="1">IF(I$9="","",IF($E25="","",IF(OFFSET(INDEX([14]CRONO!$A:$AD,10,MATCH(I$9,[14]CRONO!$10:$10,0)),13,0)=0,"",IF(OFFSET(INDEX([14]CRONO!$A:$AD,10,MATCH(I$9,[14]CRONO!$10:$10,0)),13,0)="x",$F25,"ERRO"))))</f>
        <v>#VALUE!</v>
      </c>
      <c r="J25" s="342" t="e">
        <f ca="1">IF(J$9="","",IF($E25="","",IF(OFFSET(INDEX([14]CRONO!$A:$AD,10,MATCH(J$9,[14]CRONO!$10:$10,0)),13,0)=0,"",IF(OFFSET(INDEX([14]CRONO!$A:$AD,10,MATCH(J$9,[14]CRONO!$10:$10,0)),13,0)="x",$F25,"ERRO"))))</f>
        <v>#VALUE!</v>
      </c>
      <c r="K25" s="342" t="e">
        <f ca="1">IF(K$9="","",IF($E25="","",IF(OFFSET(INDEX([14]CRONO!$A:$AD,10,MATCH(K$9,[14]CRONO!$10:$10,0)),13,0)=0,"",IF(OFFSET(INDEX([14]CRONO!$A:$AD,10,MATCH(K$9,[14]CRONO!$10:$10,0)),13,0)="x",$F25,"ERRO"))))</f>
        <v>#VALUE!</v>
      </c>
      <c r="L25" s="342" t="e">
        <f ca="1">IF(L$9="","",IF($E25="","",IF(OFFSET(INDEX([14]CRONO!$A:$AD,10,MATCH(L$9,[14]CRONO!$10:$10,0)),13,0)=0,"",IF(OFFSET(INDEX([14]CRONO!$A:$AD,10,MATCH(L$9,[14]CRONO!$10:$10,0)),13,0)="x",$F25,"ERRO"))))</f>
        <v>#VALUE!</v>
      </c>
      <c r="M25" s="342" t="e">
        <f ca="1">IF(M$9="","",IF($E25="","",IF(OFFSET(INDEX([14]CRONO!$A:$AD,10,MATCH(M$9,[14]CRONO!$10:$10,0)),13,0)=0,"",IF(OFFSET(INDEX([14]CRONO!$A:$AD,10,MATCH(M$9,[14]CRONO!$10:$10,0)),13,0)="x",$F25,"ERRO"))))</f>
        <v>#VALUE!</v>
      </c>
      <c r="N25" s="342" t="e">
        <f ca="1">IF(N$9="","",IF($E25="","",IF(OFFSET(INDEX([14]CRONO!$A:$AD,10,MATCH(N$9,[14]CRONO!$10:$10,0)),13,0)=0,"",IF(OFFSET(INDEX([14]CRONO!$A:$AD,10,MATCH(N$9,[14]CRONO!$10:$10,0)),13,0)="x",$F25,"ERRO"))))</f>
        <v>#VALUE!</v>
      </c>
      <c r="O25" s="342" t="e">
        <f ca="1">IF(O$9="","",IF($E25="","",IF(OFFSET(INDEX([14]CRONO!$A:$AD,10,MATCH(O$9,[14]CRONO!$10:$10,0)),13,0)=0,"",IF(OFFSET(INDEX([14]CRONO!$A:$AD,10,MATCH(O$9,[14]CRONO!$10:$10,0)),13,0)="x",$F25,"ERRO"))))</f>
        <v>#VALUE!</v>
      </c>
      <c r="P25" s="342" t="e">
        <f ca="1">IF(P$9="","",IF($E25="","",IF(OFFSET(INDEX([14]CRONO!$A:$AD,10,MATCH(P$9,[14]CRONO!$10:$10,0)),13,0)=0,"",IF(OFFSET(INDEX([14]CRONO!$A:$AD,10,MATCH(P$9,[14]CRONO!$10:$10,0)),13,0)="x",$F25,"ERRO"))))</f>
        <v>#VALUE!</v>
      </c>
      <c r="Q25" s="342" t="e">
        <f ca="1">IF(Q$9="","",IF($E25="","",IF(OFFSET(INDEX([14]CRONO!$A:$AD,10,MATCH(Q$9,[14]CRONO!$10:$10,0)),13,0)=0,"",IF(OFFSET(INDEX([14]CRONO!$A:$AD,10,MATCH(Q$9,[14]CRONO!$10:$10,0)),13,0)="x",$F25,"ERRO"))))</f>
        <v>#VALUE!</v>
      </c>
      <c r="R25" s="342" t="e">
        <f ca="1">IF(R$9="","",IF($E25="","",IF(OFFSET(INDEX([14]CRONO!$A:$AD,10,MATCH(R$9,[14]CRONO!$10:$10,0)),13,0)=0,"",IF(OFFSET(INDEX([14]CRONO!$A:$AD,10,MATCH(R$9,[14]CRONO!$10:$10,0)),13,0)="x",$F25,"ERRO"))))</f>
        <v>#VALUE!</v>
      </c>
      <c r="S25" s="342" t="e">
        <f ca="1">IF(S$9="","",IF($E25="","",IF(OFFSET(INDEX([14]CRONO!$A:$AD,10,MATCH(S$9,[14]CRONO!$10:$10,0)),13,0)=0,"",IF(OFFSET(INDEX([14]CRONO!$A:$AD,10,MATCH(S$9,[14]CRONO!$10:$10,0)),13,0)="x",$F25,"ERRO"))))</f>
        <v>#VALUE!</v>
      </c>
      <c r="T25" s="342" t="e">
        <f ca="1">IF(T$9="","",IF($E25="","",IF(OFFSET(INDEX([14]CRONO!$A:$AD,10,MATCH(T$9,[14]CRONO!$10:$10,0)),13,0)=0,"",IF(OFFSET(INDEX([14]CRONO!$A:$AD,10,MATCH(T$9,[14]CRONO!$10:$10,0)),13,0)="x",$F25,"ERRO"))))</f>
        <v>#VALUE!</v>
      </c>
      <c r="U25" s="342" t="e">
        <f ca="1">IF(U$9="","",IF($E25="","",IF(OFFSET(INDEX([14]CRONO!$A:$AD,10,MATCH(U$9,[14]CRONO!$10:$10,0)),13,0)=0,"",IF(OFFSET(INDEX([14]CRONO!$A:$AD,10,MATCH(U$9,[14]CRONO!$10:$10,0)),13,0)="x",$F25,"ERRO"))))</f>
        <v>#VALUE!</v>
      </c>
      <c r="V25" s="342" t="e">
        <f ca="1">IF(V$9="","",IF($E25="","",IF(OFFSET(INDEX([14]CRONO!$A:$AD,10,MATCH(V$9,[14]CRONO!$10:$10,0)),13,0)=0,"",IF(OFFSET(INDEX([14]CRONO!$A:$AD,10,MATCH(V$9,[14]CRONO!$10:$10,0)),13,0)="x",$F25,"ERRO"))))</f>
        <v>#VALUE!</v>
      </c>
      <c r="W25" s="342" t="e">
        <f ca="1">IF(W$9="","",IF($E25="","",IF(OFFSET(INDEX([14]CRONO!$A:$AD,10,MATCH(W$9,[14]CRONO!$10:$10,0)),13,0)=0,"",IF(OFFSET(INDEX([14]CRONO!$A:$AD,10,MATCH(W$9,[14]CRONO!$10:$10,0)),13,0)="x",$F25,"ERRO"))))</f>
        <v>#VALUE!</v>
      </c>
      <c r="X25" s="342" t="e">
        <f ca="1">IF(X$9="","",IF($E25="","",IF(OFFSET(INDEX([14]CRONO!$A:$AD,10,MATCH(X$9,[14]CRONO!$10:$10,0)),13,0)=0,"",IF(OFFSET(INDEX([14]CRONO!$A:$AD,10,MATCH(X$9,[14]CRONO!$10:$10,0)),13,0)="x",$F25,"ERRO"))))</f>
        <v>#VALUE!</v>
      </c>
      <c r="Y25" s="342" t="e">
        <f ca="1">IF(Y$9="","",IF($E25="","",IF(OFFSET(INDEX([14]CRONO!$A:$AD,10,MATCH(Y$9,[14]CRONO!$10:$10,0)),13,0)=0,"",IF(OFFSET(INDEX([14]CRONO!$A:$AD,10,MATCH(Y$9,[14]CRONO!$10:$10,0)),13,0)="x",$F25,"ERRO"))))</f>
        <v>#VALUE!</v>
      </c>
      <c r="Z25" s="342" t="e">
        <f ca="1">IF(Z$9="","",IF($E25="","",IF(OFFSET(INDEX([14]CRONO!$A:$AD,10,MATCH(Z$9,[14]CRONO!$10:$10,0)),13,0)=0,"",IF(OFFSET(INDEX([14]CRONO!$A:$AD,10,MATCH(Z$9,[14]CRONO!$10:$10,0)),13,0)="x",$F25,"ERRO"))))</f>
        <v>#VALUE!</v>
      </c>
      <c r="AA25" s="342">
        <v>2</v>
      </c>
      <c r="AB25" s="342">
        <v>2</v>
      </c>
      <c r="AC25" s="342" t="e">
        <f ca="1">IF(AC$9="","",IF($E25="","",IF(OFFSET(INDEX([14]CRONO!$A:$AD,10,MATCH(AC$9,[14]CRONO!$10:$10,0)),13,0)=0,"",IF(OFFSET(INDEX([14]CRONO!$A:$AD,10,MATCH(AC$9,[14]CRONO!$10:$10,0)),13,0)="x",$F25,"ERRO"))))</f>
        <v>#VALUE!</v>
      </c>
      <c r="AD25" s="343" t="e">
        <f ca="1">IF(AD$9="","",IF($E25="","",IF(OFFSET(INDEX([14]CRONO!$A:$AD,10,MATCH(AD$9,[14]CRONO!$10:$10,0)),13,0)=0,"",IF(OFFSET(INDEX([14]CRONO!$A:$AD,10,MATCH(AD$9,[14]CRONO!$10:$10,0)),13,0)="x",$F25,"ERRO"))))</f>
        <v>#VALUE!</v>
      </c>
    </row>
    <row r="26" spans="1:30" ht="15">
      <c r="A26" s="337"/>
      <c r="B26" s="296"/>
      <c r="C26" s="338" t="str">
        <f>IF("IH"=LEFT('[14]ABC INS.'!T11,2),'[14]ABC INS.'!T11,"")</f>
        <v>IH9852</v>
      </c>
      <c r="D26" s="339" t="str">
        <f>IF($C26="","",INDEX('[14]ABC INS.'!$T:$AB,MATCH($C26,'[14]ABC INS.'!$Z:$Z,0),8))</f>
        <v>BLASTER</v>
      </c>
      <c r="E26" s="340">
        <f>IF($C26="","",INDEX('[14]ABC INS.'!$T:$AB,MATCH($C26,'[14]ABC INS.'!$Z:$Z,0),9))</f>
        <v>182.09</v>
      </c>
      <c r="F26" s="341">
        <f>IF($E26="","",ROUNDUP($E26/(182.49*(COUNTIF([14]CRONO!$30:$30,"x"))),0))</f>
        <v>1</v>
      </c>
      <c r="G26" s="342" t="e">
        <f ca="1">IF(G$9="","",IF($E26="","",IF(OFFSET(INDEX([14]CRONO!$A:$AD,10,MATCH(G$9,[14]CRONO!$10:$10,0)),13,0)=0,"",IF(OFFSET(INDEX([14]CRONO!$A:$AD,10,MATCH(G$9,[14]CRONO!$10:$10,0)),13,0)="x",$F26,"ERRO"))))</f>
        <v>#VALUE!</v>
      </c>
      <c r="H26" s="342" t="e">
        <f ca="1">IF(H$9="","",IF($E26="","",IF(OFFSET(INDEX([14]CRONO!$A:$AD,10,MATCH(H$9,[14]CRONO!$10:$10,0)),13,0)=0,"",IF(OFFSET(INDEX([14]CRONO!$A:$AD,10,MATCH(H$9,[14]CRONO!$10:$10,0)),13,0)="x",$F26,"ERRO"))))</f>
        <v>#VALUE!</v>
      </c>
      <c r="I26" s="342" t="e">
        <f ca="1">IF(I$9="","",IF($E26="","",IF(OFFSET(INDEX([14]CRONO!$A:$AD,10,MATCH(I$9,[14]CRONO!$10:$10,0)),13,0)=0,"",IF(OFFSET(INDEX([14]CRONO!$A:$AD,10,MATCH(I$9,[14]CRONO!$10:$10,0)),13,0)="x",$F26,"ERRO"))))</f>
        <v>#VALUE!</v>
      </c>
      <c r="J26" s="342" t="e">
        <f ca="1">IF(J$9="","",IF($E26="","",IF(OFFSET(INDEX([14]CRONO!$A:$AD,10,MATCH(J$9,[14]CRONO!$10:$10,0)),13,0)=0,"",IF(OFFSET(INDEX([14]CRONO!$A:$AD,10,MATCH(J$9,[14]CRONO!$10:$10,0)),13,0)="x",$F26,"ERRO"))))</f>
        <v>#VALUE!</v>
      </c>
      <c r="K26" s="342" t="e">
        <f ca="1">IF(K$9="","",IF($E26="","",IF(OFFSET(INDEX([14]CRONO!$A:$AD,10,MATCH(K$9,[14]CRONO!$10:$10,0)),13,0)=0,"",IF(OFFSET(INDEX([14]CRONO!$A:$AD,10,MATCH(K$9,[14]CRONO!$10:$10,0)),13,0)="x",$F26,"ERRO"))))</f>
        <v>#VALUE!</v>
      </c>
      <c r="L26" s="342" t="e">
        <f ca="1">IF(L$9="","",IF($E26="","",IF(OFFSET(INDEX([14]CRONO!$A:$AD,10,MATCH(L$9,[14]CRONO!$10:$10,0)),13,0)=0,"",IF(OFFSET(INDEX([14]CRONO!$A:$AD,10,MATCH(L$9,[14]CRONO!$10:$10,0)),13,0)="x",$F26,"ERRO"))))</f>
        <v>#VALUE!</v>
      </c>
      <c r="M26" s="342" t="e">
        <f ca="1">IF(M$9="","",IF($E26="","",IF(OFFSET(INDEX([14]CRONO!$A:$AD,10,MATCH(M$9,[14]CRONO!$10:$10,0)),13,0)=0,"",IF(OFFSET(INDEX([14]CRONO!$A:$AD,10,MATCH(M$9,[14]CRONO!$10:$10,0)),13,0)="x",$F26,"ERRO"))))</f>
        <v>#VALUE!</v>
      </c>
      <c r="N26" s="342" t="e">
        <f ca="1">IF(N$9="","",IF($E26="","",IF(OFFSET(INDEX([14]CRONO!$A:$AD,10,MATCH(N$9,[14]CRONO!$10:$10,0)),13,0)=0,"",IF(OFFSET(INDEX([14]CRONO!$A:$AD,10,MATCH(N$9,[14]CRONO!$10:$10,0)),13,0)="x",$F26,"ERRO"))))</f>
        <v>#VALUE!</v>
      </c>
      <c r="O26" s="342" t="e">
        <f ca="1">IF(O$9="","",IF($E26="","",IF(OFFSET(INDEX([14]CRONO!$A:$AD,10,MATCH(O$9,[14]CRONO!$10:$10,0)),13,0)=0,"",IF(OFFSET(INDEX([14]CRONO!$A:$AD,10,MATCH(O$9,[14]CRONO!$10:$10,0)),13,0)="x",$F26,"ERRO"))))</f>
        <v>#VALUE!</v>
      </c>
      <c r="P26" s="342" t="e">
        <f ca="1">IF(P$9="","",IF($E26="","",IF(OFFSET(INDEX([14]CRONO!$A:$AD,10,MATCH(P$9,[14]CRONO!$10:$10,0)),13,0)=0,"",IF(OFFSET(INDEX([14]CRONO!$A:$AD,10,MATCH(P$9,[14]CRONO!$10:$10,0)),13,0)="x",$F26,"ERRO"))))</f>
        <v>#VALUE!</v>
      </c>
      <c r="Q26" s="342" t="e">
        <f ca="1">IF(Q$9="","",IF($E26="","",IF(OFFSET(INDEX([14]CRONO!$A:$AD,10,MATCH(Q$9,[14]CRONO!$10:$10,0)),13,0)=0,"",IF(OFFSET(INDEX([14]CRONO!$A:$AD,10,MATCH(Q$9,[14]CRONO!$10:$10,0)),13,0)="x",$F26,"ERRO"))))</f>
        <v>#VALUE!</v>
      </c>
      <c r="R26" s="342" t="e">
        <f ca="1">IF(R$9="","",IF($E26="","",IF(OFFSET(INDEX([14]CRONO!$A:$AD,10,MATCH(R$9,[14]CRONO!$10:$10,0)),13,0)=0,"",IF(OFFSET(INDEX([14]CRONO!$A:$AD,10,MATCH(R$9,[14]CRONO!$10:$10,0)),13,0)="x",$F26,"ERRO"))))</f>
        <v>#VALUE!</v>
      </c>
      <c r="S26" s="342" t="e">
        <f ca="1">IF(S$9="","",IF($E26="","",IF(OFFSET(INDEX([14]CRONO!$A:$AD,10,MATCH(S$9,[14]CRONO!$10:$10,0)),13,0)=0,"",IF(OFFSET(INDEX([14]CRONO!$A:$AD,10,MATCH(S$9,[14]CRONO!$10:$10,0)),13,0)="x",$F26,"ERRO"))))</f>
        <v>#VALUE!</v>
      </c>
      <c r="T26" s="342" t="e">
        <f ca="1">IF(T$9="","",IF($E26="","",IF(OFFSET(INDEX([14]CRONO!$A:$AD,10,MATCH(T$9,[14]CRONO!$10:$10,0)),13,0)=0,"",IF(OFFSET(INDEX([14]CRONO!$A:$AD,10,MATCH(T$9,[14]CRONO!$10:$10,0)),13,0)="x",$F26,"ERRO"))))</f>
        <v>#VALUE!</v>
      </c>
      <c r="U26" s="342" t="e">
        <f ca="1">IF(U$9="","",IF($E26="","",IF(OFFSET(INDEX([14]CRONO!$A:$AD,10,MATCH(U$9,[14]CRONO!$10:$10,0)),13,0)=0,"",IF(OFFSET(INDEX([14]CRONO!$A:$AD,10,MATCH(U$9,[14]CRONO!$10:$10,0)),13,0)="x",$F26,"ERRO"))))</f>
        <v>#VALUE!</v>
      </c>
      <c r="V26" s="342" t="e">
        <f ca="1">IF(V$9="","",IF($E26="","",IF(OFFSET(INDEX([14]CRONO!$A:$AD,10,MATCH(V$9,[14]CRONO!$10:$10,0)),13,0)=0,"",IF(OFFSET(INDEX([14]CRONO!$A:$AD,10,MATCH(V$9,[14]CRONO!$10:$10,0)),13,0)="x",$F26,"ERRO"))))</f>
        <v>#VALUE!</v>
      </c>
      <c r="W26" s="342" t="e">
        <f ca="1">IF(W$9="","",IF($E26="","",IF(OFFSET(INDEX([14]CRONO!$A:$AD,10,MATCH(W$9,[14]CRONO!$10:$10,0)),13,0)=0,"",IF(OFFSET(INDEX([14]CRONO!$A:$AD,10,MATCH(W$9,[14]CRONO!$10:$10,0)),13,0)="x",$F26,"ERRO"))))</f>
        <v>#VALUE!</v>
      </c>
      <c r="X26" s="342" t="e">
        <f ca="1">IF(X$9="","",IF($E26="","",IF(OFFSET(INDEX([14]CRONO!$A:$AD,10,MATCH(X$9,[14]CRONO!$10:$10,0)),13,0)=0,"",IF(OFFSET(INDEX([14]CRONO!$A:$AD,10,MATCH(X$9,[14]CRONO!$10:$10,0)),13,0)="x",$F26,"ERRO"))))</f>
        <v>#VALUE!</v>
      </c>
      <c r="Y26" s="342" t="e">
        <f ca="1">IF(Y$9="","",IF($E26="","",IF(OFFSET(INDEX([14]CRONO!$A:$AD,10,MATCH(Y$9,[14]CRONO!$10:$10,0)),13,0)=0,"",IF(OFFSET(INDEX([14]CRONO!$A:$AD,10,MATCH(Y$9,[14]CRONO!$10:$10,0)),13,0)="x",$F26,"ERRO"))))</f>
        <v>#VALUE!</v>
      </c>
      <c r="Z26" s="342" t="e">
        <f ca="1">IF(Z$9="","",IF($E26="","",IF(OFFSET(INDEX([14]CRONO!$A:$AD,10,MATCH(Z$9,[14]CRONO!$10:$10,0)),13,0)=0,"",IF(OFFSET(INDEX([14]CRONO!$A:$AD,10,MATCH(Z$9,[14]CRONO!$10:$10,0)),13,0)="x",$F26,"ERRO"))))</f>
        <v>#VALUE!</v>
      </c>
      <c r="AA26" s="342">
        <v>1</v>
      </c>
      <c r="AB26" s="342">
        <v>1</v>
      </c>
      <c r="AC26" s="342" t="e">
        <f ca="1">IF(AC$9="","",IF($E26="","",IF(OFFSET(INDEX([14]CRONO!$A:$AD,10,MATCH(AC$9,[14]CRONO!$10:$10,0)),13,0)=0,"",IF(OFFSET(INDEX([14]CRONO!$A:$AD,10,MATCH(AC$9,[14]CRONO!$10:$10,0)),13,0)="x",$F26,"ERRO"))))</f>
        <v>#VALUE!</v>
      </c>
      <c r="AD26" s="343" t="e">
        <f ca="1">IF(AD$9="","",IF($E26="","",IF(OFFSET(INDEX([14]CRONO!$A:$AD,10,MATCH(AD$9,[14]CRONO!$10:$10,0)),13,0)=0,"",IF(OFFSET(INDEX([14]CRONO!$A:$AD,10,MATCH(AD$9,[14]CRONO!$10:$10,0)),13,0)="x",$F26,"ERRO"))))</f>
        <v>#VALUE!</v>
      </c>
    </row>
    <row r="27" spans="1:30" ht="15">
      <c r="A27" s="337"/>
      <c r="B27" s="296"/>
      <c r="C27" s="338" t="str">
        <f>IF("IH"=LEFT('[14]ABC INS.'!T12,2),'[14]ABC INS.'!T12,"")</f>
        <v>IH9825</v>
      </c>
      <c r="D27" s="339" t="str">
        <f>IF($C27="","",INDEX('[14]ABC INS.'!$T:$AB,MATCH($C27,'[14]ABC INS.'!$Z:$Z,0),8))</f>
        <v>SOLDADOR</v>
      </c>
      <c r="E27" s="340">
        <f>IF($C27="","",INDEX('[14]ABC INS.'!$T:$AB,MATCH($C27,'[14]ABC INS.'!$Z:$Z,0),9))</f>
        <v>30.18</v>
      </c>
      <c r="F27" s="341">
        <f>IF($E27="","",ROUNDUP($E27/(182.49*(COUNTIF([14]CRONO!$30:$30,"x"))),0))</f>
        <v>1</v>
      </c>
      <c r="G27" s="342" t="e">
        <f ca="1">IF(G$9="","",IF($E27="","",IF(OFFSET(INDEX([14]CRONO!$A:$AD,10,MATCH(G$9,[14]CRONO!$10:$10,0)),13,0)=0,"",IF(OFFSET(INDEX([14]CRONO!$A:$AD,10,MATCH(G$9,[14]CRONO!$10:$10,0)),13,0)="x",$F27,"ERRO"))))</f>
        <v>#VALUE!</v>
      </c>
      <c r="H27" s="342" t="e">
        <f ca="1">IF(H$9="","",IF($E27="","",IF(OFFSET(INDEX([14]CRONO!$A:$AD,10,MATCH(H$9,[14]CRONO!$10:$10,0)),13,0)=0,"",IF(OFFSET(INDEX([14]CRONO!$A:$AD,10,MATCH(H$9,[14]CRONO!$10:$10,0)),13,0)="x",$F27,"ERRO"))))</f>
        <v>#VALUE!</v>
      </c>
      <c r="I27" s="342" t="e">
        <f ca="1">IF(I$9="","",IF($E27="","",IF(OFFSET(INDEX([14]CRONO!$A:$AD,10,MATCH(I$9,[14]CRONO!$10:$10,0)),13,0)=0,"",IF(OFFSET(INDEX([14]CRONO!$A:$AD,10,MATCH(I$9,[14]CRONO!$10:$10,0)),13,0)="x",$F27,"ERRO"))))</f>
        <v>#VALUE!</v>
      </c>
      <c r="J27" s="342" t="e">
        <f ca="1">IF(J$9="","",IF($E27="","",IF(OFFSET(INDEX([14]CRONO!$A:$AD,10,MATCH(J$9,[14]CRONO!$10:$10,0)),13,0)=0,"",IF(OFFSET(INDEX([14]CRONO!$A:$AD,10,MATCH(J$9,[14]CRONO!$10:$10,0)),13,0)="x",$F27,"ERRO"))))</f>
        <v>#VALUE!</v>
      </c>
      <c r="K27" s="342" t="e">
        <f ca="1">IF(K$9="","",IF($E27="","",IF(OFFSET(INDEX([14]CRONO!$A:$AD,10,MATCH(K$9,[14]CRONO!$10:$10,0)),13,0)=0,"",IF(OFFSET(INDEX([14]CRONO!$A:$AD,10,MATCH(K$9,[14]CRONO!$10:$10,0)),13,0)="x",$F27,"ERRO"))))</f>
        <v>#VALUE!</v>
      </c>
      <c r="L27" s="342" t="e">
        <f ca="1">IF(L$9="","",IF($E27="","",IF(OFFSET(INDEX([14]CRONO!$A:$AD,10,MATCH(L$9,[14]CRONO!$10:$10,0)),13,0)=0,"",IF(OFFSET(INDEX([14]CRONO!$A:$AD,10,MATCH(L$9,[14]CRONO!$10:$10,0)),13,0)="x",$F27,"ERRO"))))</f>
        <v>#VALUE!</v>
      </c>
      <c r="M27" s="342" t="e">
        <f ca="1">IF(M$9="","",IF($E27="","",IF(OFFSET(INDEX([14]CRONO!$A:$AD,10,MATCH(M$9,[14]CRONO!$10:$10,0)),13,0)=0,"",IF(OFFSET(INDEX([14]CRONO!$A:$AD,10,MATCH(M$9,[14]CRONO!$10:$10,0)),13,0)="x",$F27,"ERRO"))))</f>
        <v>#VALUE!</v>
      </c>
      <c r="N27" s="342" t="e">
        <f ca="1">IF(N$9="","",IF($E27="","",IF(OFFSET(INDEX([14]CRONO!$A:$AD,10,MATCH(N$9,[14]CRONO!$10:$10,0)),13,0)=0,"",IF(OFFSET(INDEX([14]CRONO!$A:$AD,10,MATCH(N$9,[14]CRONO!$10:$10,0)),13,0)="x",$F27,"ERRO"))))</f>
        <v>#VALUE!</v>
      </c>
      <c r="O27" s="342" t="e">
        <f ca="1">IF(O$9="","",IF($E27="","",IF(OFFSET(INDEX([14]CRONO!$A:$AD,10,MATCH(O$9,[14]CRONO!$10:$10,0)),13,0)=0,"",IF(OFFSET(INDEX([14]CRONO!$A:$AD,10,MATCH(O$9,[14]CRONO!$10:$10,0)),13,0)="x",$F27,"ERRO"))))</f>
        <v>#VALUE!</v>
      </c>
      <c r="P27" s="342" t="e">
        <f ca="1">IF(P$9="","",IF($E27="","",IF(OFFSET(INDEX([14]CRONO!$A:$AD,10,MATCH(P$9,[14]CRONO!$10:$10,0)),13,0)=0,"",IF(OFFSET(INDEX([14]CRONO!$A:$AD,10,MATCH(P$9,[14]CRONO!$10:$10,0)),13,0)="x",$F27,"ERRO"))))</f>
        <v>#VALUE!</v>
      </c>
      <c r="Q27" s="342" t="e">
        <f ca="1">IF(Q$9="","",IF($E27="","",IF(OFFSET(INDEX([14]CRONO!$A:$AD,10,MATCH(Q$9,[14]CRONO!$10:$10,0)),13,0)=0,"",IF(OFFSET(INDEX([14]CRONO!$A:$AD,10,MATCH(Q$9,[14]CRONO!$10:$10,0)),13,0)="x",$F27,"ERRO"))))</f>
        <v>#VALUE!</v>
      </c>
      <c r="R27" s="342" t="e">
        <f ca="1">IF(R$9="","",IF($E27="","",IF(OFFSET(INDEX([14]CRONO!$A:$AD,10,MATCH(R$9,[14]CRONO!$10:$10,0)),13,0)=0,"",IF(OFFSET(INDEX([14]CRONO!$A:$AD,10,MATCH(R$9,[14]CRONO!$10:$10,0)),13,0)="x",$F27,"ERRO"))))</f>
        <v>#VALUE!</v>
      </c>
      <c r="S27" s="342" t="e">
        <f ca="1">IF(S$9="","",IF($E27="","",IF(OFFSET(INDEX([14]CRONO!$A:$AD,10,MATCH(S$9,[14]CRONO!$10:$10,0)),13,0)=0,"",IF(OFFSET(INDEX([14]CRONO!$A:$AD,10,MATCH(S$9,[14]CRONO!$10:$10,0)),13,0)="x",$F27,"ERRO"))))</f>
        <v>#VALUE!</v>
      </c>
      <c r="T27" s="342" t="e">
        <f ca="1">IF(T$9="","",IF($E27="","",IF(OFFSET(INDEX([14]CRONO!$A:$AD,10,MATCH(T$9,[14]CRONO!$10:$10,0)),13,0)=0,"",IF(OFFSET(INDEX([14]CRONO!$A:$AD,10,MATCH(T$9,[14]CRONO!$10:$10,0)),13,0)="x",$F27,"ERRO"))))</f>
        <v>#VALUE!</v>
      </c>
      <c r="U27" s="342" t="e">
        <f ca="1">IF(U$9="","",IF($E27="","",IF(OFFSET(INDEX([14]CRONO!$A:$AD,10,MATCH(U$9,[14]CRONO!$10:$10,0)),13,0)=0,"",IF(OFFSET(INDEX([14]CRONO!$A:$AD,10,MATCH(U$9,[14]CRONO!$10:$10,0)),13,0)="x",$F27,"ERRO"))))</f>
        <v>#VALUE!</v>
      </c>
      <c r="V27" s="342" t="e">
        <f ca="1">IF(V$9="","",IF($E27="","",IF(OFFSET(INDEX([14]CRONO!$A:$AD,10,MATCH(V$9,[14]CRONO!$10:$10,0)),13,0)=0,"",IF(OFFSET(INDEX([14]CRONO!$A:$AD,10,MATCH(V$9,[14]CRONO!$10:$10,0)),13,0)="x",$F27,"ERRO"))))</f>
        <v>#VALUE!</v>
      </c>
      <c r="W27" s="342" t="e">
        <f ca="1">IF(W$9="","",IF($E27="","",IF(OFFSET(INDEX([14]CRONO!$A:$AD,10,MATCH(W$9,[14]CRONO!$10:$10,0)),13,0)=0,"",IF(OFFSET(INDEX([14]CRONO!$A:$AD,10,MATCH(W$9,[14]CRONO!$10:$10,0)),13,0)="x",$F27,"ERRO"))))</f>
        <v>#VALUE!</v>
      </c>
      <c r="X27" s="342" t="e">
        <f ca="1">IF(X$9="","",IF($E27="","",IF(OFFSET(INDEX([14]CRONO!$A:$AD,10,MATCH(X$9,[14]CRONO!$10:$10,0)),13,0)=0,"",IF(OFFSET(INDEX([14]CRONO!$A:$AD,10,MATCH(X$9,[14]CRONO!$10:$10,0)),13,0)="x",$F27,"ERRO"))))</f>
        <v>#VALUE!</v>
      </c>
      <c r="Y27" s="342" t="e">
        <f ca="1">IF(Y$9="","",IF($E27="","",IF(OFFSET(INDEX([14]CRONO!$A:$AD,10,MATCH(Y$9,[14]CRONO!$10:$10,0)),13,0)=0,"",IF(OFFSET(INDEX([14]CRONO!$A:$AD,10,MATCH(Y$9,[14]CRONO!$10:$10,0)),13,0)="x",$F27,"ERRO"))))</f>
        <v>#VALUE!</v>
      </c>
      <c r="Z27" s="342" t="e">
        <f ca="1">IF(Z$9="","",IF($E27="","",IF(OFFSET(INDEX([14]CRONO!$A:$AD,10,MATCH(Z$9,[14]CRONO!$10:$10,0)),13,0)=0,"",IF(OFFSET(INDEX([14]CRONO!$A:$AD,10,MATCH(Z$9,[14]CRONO!$10:$10,0)),13,0)="x",$F27,"ERRO"))))</f>
        <v>#VALUE!</v>
      </c>
      <c r="AA27" s="342">
        <v>1</v>
      </c>
      <c r="AB27" s="342">
        <v>1</v>
      </c>
      <c r="AC27" s="342" t="e">
        <f ca="1">IF(AC$9="","",IF($E27="","",IF(OFFSET(INDEX([14]CRONO!$A:$AD,10,MATCH(AC$9,[14]CRONO!$10:$10,0)),13,0)=0,"",IF(OFFSET(INDEX([14]CRONO!$A:$AD,10,MATCH(AC$9,[14]CRONO!$10:$10,0)),13,0)="x",$F27,"ERRO"))))</f>
        <v>#VALUE!</v>
      </c>
      <c r="AD27" s="343" t="e">
        <f ca="1">IF(AD$9="","",IF($E27="","",IF(OFFSET(INDEX([14]CRONO!$A:$AD,10,MATCH(AD$9,[14]CRONO!$10:$10,0)),13,0)=0,"",IF(OFFSET(INDEX([14]CRONO!$A:$AD,10,MATCH(AD$9,[14]CRONO!$10:$10,0)),13,0)="x",$F27,"ERRO"))))</f>
        <v>#VALUE!</v>
      </c>
    </row>
    <row r="28" spans="1:30" ht="15">
      <c r="A28" s="337"/>
      <c r="B28" s="296"/>
      <c r="C28" s="331" t="str">
        <f>IF(D28&lt;&gt;"","7.","")</f>
        <v>7.</v>
      </c>
      <c r="D28" s="332" t="str">
        <f>IFERROR(INDEX([14]COMPOR!$A:$J,MATCH("7.",[14]COMPOR!$I:$I,0),10),"")</f>
        <v>OAE</v>
      </c>
      <c r="E28" s="333"/>
      <c r="F28" s="334"/>
      <c r="G28" s="1699"/>
      <c r="H28" s="1700"/>
      <c r="I28" s="1700"/>
      <c r="J28" s="1700"/>
      <c r="K28" s="1700"/>
      <c r="L28" s="1700"/>
      <c r="M28" s="1700"/>
      <c r="N28" s="1700"/>
      <c r="O28" s="1700"/>
      <c r="P28" s="1700"/>
      <c r="Q28" s="1700"/>
      <c r="R28" s="1700"/>
      <c r="S28" s="1700"/>
      <c r="T28" s="1700"/>
      <c r="U28" s="1700"/>
      <c r="V28" s="1700"/>
      <c r="W28" s="1700"/>
      <c r="X28" s="1700"/>
      <c r="Y28" s="1700"/>
      <c r="Z28" s="1700"/>
      <c r="AA28" s="1700"/>
      <c r="AB28" s="1700"/>
      <c r="AC28" s="1700"/>
      <c r="AD28" s="1701"/>
    </row>
    <row r="29" spans="1:30" ht="15">
      <c r="A29" s="337"/>
      <c r="B29" s="296"/>
      <c r="C29" s="338" t="str">
        <f>IF("IH"=LEFT('[14]ABC INS.'!AC6,2),'[14]ABC INS.'!AI6,"")</f>
        <v>IH9805</v>
      </c>
      <c r="D29" s="339" t="str">
        <f>IF($C29="","",INDEX('[14]ABC INS.'!$AC:$AK,MATCH($C29,'[14]ABC INS.'!$AI:$AI,0),8))</f>
        <v>ARMADOR</v>
      </c>
      <c r="E29" s="340">
        <f>IF($C29="","",INDEX('[14]ABC INS.'!$AC:$AK,MATCH($C29,'[14]ABC INS.'!$AI:$AI,0),9))</f>
        <v>29567.79</v>
      </c>
      <c r="F29" s="341">
        <f>IF($E29="","",ROUNDUP($E29/(182.49*(COUNTIF([14]CRONO!$34:$34,"x"))),0))</f>
        <v>14</v>
      </c>
      <c r="G29" s="342" t="e">
        <f ca="1">IF(G$9="","",IF($E29="","",IF(OFFSET(INDEX([14]CRONO!$A:$AD,10,MATCH(G$9,[14]CRONO!$10:$10,0)),13,0)=0,"",IF(OFFSET(INDEX([14]CRONO!$A:$AD,10,MATCH(G$9,[14]CRONO!$10:$10,0)),13,0)="x",$F29,"ERRO"))))</f>
        <v>#VALUE!</v>
      </c>
      <c r="H29" s="342" t="e">
        <f ca="1">IF(H$9="","",IF($E29="","",IF(OFFSET(INDEX([14]CRONO!$A:$AD,10,MATCH(H$9,[14]CRONO!$10:$10,0)),13,0)=0,"",IF(OFFSET(INDEX([14]CRONO!$A:$AD,10,MATCH(H$9,[14]CRONO!$10:$10,0)),13,0)="x",$F29,"ERRO"))))</f>
        <v>#VALUE!</v>
      </c>
      <c r="I29" s="342" t="e">
        <f ca="1">IF(I$9="","",IF($E29="","",IF(OFFSET(INDEX([14]CRONO!$A:$AD,10,MATCH(I$9,[14]CRONO!$10:$10,0)),13,0)=0,"",IF(OFFSET(INDEX([14]CRONO!$A:$AD,10,MATCH(I$9,[14]CRONO!$10:$10,0)),13,0)="x",$F29,"ERRO"))))</f>
        <v>#VALUE!</v>
      </c>
      <c r="J29" s="342" t="e">
        <f ca="1">IF(J$9="","",IF($E29="","",IF(OFFSET(INDEX([14]CRONO!$A:$AD,10,MATCH(J$9,[14]CRONO!$10:$10,0)),13,0)=0,"",IF(OFFSET(INDEX([14]CRONO!$A:$AD,10,MATCH(J$9,[14]CRONO!$10:$10,0)),13,0)="x",$F29,"ERRO"))))</f>
        <v>#VALUE!</v>
      </c>
      <c r="K29" s="342" t="e">
        <f ca="1">IF(K$9="","",IF($E29="","",IF(OFFSET(INDEX([14]CRONO!$A:$AD,10,MATCH(K$9,[14]CRONO!$10:$10,0)),13,0)=0,"",IF(OFFSET(INDEX([14]CRONO!$A:$AD,10,MATCH(K$9,[14]CRONO!$10:$10,0)),13,0)="x",$F29,"ERRO"))))</f>
        <v>#VALUE!</v>
      </c>
      <c r="L29" s="342" t="e">
        <f ca="1">IF(L$9="","",IF($E29="","",IF(OFFSET(INDEX([14]CRONO!$A:$AD,10,MATCH(L$9,[14]CRONO!$10:$10,0)),13,0)=0,"",IF(OFFSET(INDEX([14]CRONO!$A:$AD,10,MATCH(L$9,[14]CRONO!$10:$10,0)),13,0)="x",$F29,"ERRO"))))</f>
        <v>#VALUE!</v>
      </c>
      <c r="M29" s="342" t="e">
        <f ca="1">IF(M$9="","",IF($E29="","",IF(OFFSET(INDEX([14]CRONO!$A:$AD,10,MATCH(M$9,[14]CRONO!$10:$10,0)),13,0)=0,"",IF(OFFSET(INDEX([14]CRONO!$A:$AD,10,MATCH(M$9,[14]CRONO!$10:$10,0)),13,0)="x",$F29,"ERRO"))))</f>
        <v>#VALUE!</v>
      </c>
      <c r="N29" s="342" t="e">
        <f ca="1">IF(N$9="","",IF($E29="","",IF(OFFSET(INDEX([14]CRONO!$A:$AD,10,MATCH(N$9,[14]CRONO!$10:$10,0)),13,0)=0,"",IF(OFFSET(INDEX([14]CRONO!$A:$AD,10,MATCH(N$9,[14]CRONO!$10:$10,0)),13,0)="x",$F29,"ERRO"))))</f>
        <v>#VALUE!</v>
      </c>
      <c r="O29" s="342" t="e">
        <f ca="1">IF(O$9="","",IF($E29="","",IF(OFFSET(INDEX([14]CRONO!$A:$AD,10,MATCH(O$9,[14]CRONO!$10:$10,0)),13,0)=0,"",IF(OFFSET(INDEX([14]CRONO!$A:$AD,10,MATCH(O$9,[14]CRONO!$10:$10,0)),13,0)="x",$F29,"ERRO"))))</f>
        <v>#VALUE!</v>
      </c>
      <c r="P29" s="342" t="e">
        <f ca="1">IF(P$9="","",IF($E29="","",IF(OFFSET(INDEX([14]CRONO!$A:$AD,10,MATCH(P$9,[14]CRONO!$10:$10,0)),13,0)=0,"",IF(OFFSET(INDEX([14]CRONO!$A:$AD,10,MATCH(P$9,[14]CRONO!$10:$10,0)),13,0)="x",$F29,"ERRO"))))</f>
        <v>#VALUE!</v>
      </c>
      <c r="Q29" s="342" t="e">
        <f ca="1">IF(Q$9="","",IF($E29="","",IF(OFFSET(INDEX([14]CRONO!$A:$AD,10,MATCH(Q$9,[14]CRONO!$10:$10,0)),13,0)=0,"",IF(OFFSET(INDEX([14]CRONO!$A:$AD,10,MATCH(Q$9,[14]CRONO!$10:$10,0)),13,0)="x",$F29,"ERRO"))))</f>
        <v>#VALUE!</v>
      </c>
      <c r="R29" s="342" t="e">
        <f ca="1">IF(R$9="","",IF($E29="","",IF(OFFSET(INDEX([14]CRONO!$A:$AD,10,MATCH(R$9,[14]CRONO!$10:$10,0)),13,0)=0,"",IF(OFFSET(INDEX([14]CRONO!$A:$AD,10,MATCH(R$9,[14]CRONO!$10:$10,0)),13,0)="x",$F29,"ERRO"))))</f>
        <v>#VALUE!</v>
      </c>
      <c r="S29" s="342"/>
      <c r="T29" s="342"/>
      <c r="U29" s="342"/>
      <c r="V29" s="342"/>
      <c r="W29" s="342"/>
      <c r="X29" s="342"/>
      <c r="Y29" s="342"/>
      <c r="Z29" s="342"/>
      <c r="AA29" s="342" t="e">
        <f ca="1">IF(AA$9="","",IF($E29="","",IF(OFFSET(INDEX([14]CRONO!$A:$AD,10,MATCH(AA$9,[14]CRONO!$10:$10,0)),13,0)=0,"",IF(OFFSET(INDEX([14]CRONO!$A:$AD,10,MATCH(AA$9,[14]CRONO!$10:$10,0)),13,0)="x",$F29,"ERRO"))))</f>
        <v>#VALUE!</v>
      </c>
      <c r="AB29" s="342" t="e">
        <f ca="1">IF(AB$9="","",IF($E29="","",IF(OFFSET(INDEX([14]CRONO!$A:$AD,10,MATCH(AB$9,[14]CRONO!$10:$10,0)),13,0)=0,"",IF(OFFSET(INDEX([14]CRONO!$A:$AD,10,MATCH(AB$9,[14]CRONO!$10:$10,0)),13,0)="x",$F29,"ERRO"))))</f>
        <v>#VALUE!</v>
      </c>
      <c r="AC29" s="342" t="e">
        <f ca="1">IF(AC$9="","",IF($E29="","",IF(OFFSET(INDEX([14]CRONO!$A:$AD,10,MATCH(AC$9,[14]CRONO!$10:$10,0)),13,0)=0,"",IF(OFFSET(INDEX([14]CRONO!$A:$AD,10,MATCH(AC$9,[14]CRONO!$10:$10,0)),13,0)="x",$F29,"ERRO"))))</f>
        <v>#VALUE!</v>
      </c>
      <c r="AD29" s="343" t="e">
        <f ca="1">IF(AD$9="","",IF($E29="","",IF(OFFSET(INDEX([14]CRONO!$A:$AD,10,MATCH(AD$9,[14]CRONO!$10:$10,0)),13,0)=0,"",IF(OFFSET(INDEX([14]CRONO!$A:$AD,10,MATCH(AD$9,[14]CRONO!$10:$10,0)),13,0)="x",$F29,"ERRO"))))</f>
        <v>#VALUE!</v>
      </c>
    </row>
    <row r="30" spans="1:30" ht="15">
      <c r="A30" s="337"/>
      <c r="B30" s="296"/>
      <c r="C30" s="338" t="str">
        <f>IF("IH"=LEFT('[14]ABC INS.'!AC7,2),'[14]ABC INS.'!AI7,"")</f>
        <v>IH9801</v>
      </c>
      <c r="D30" s="339" t="str">
        <f>IF($C30="","",INDEX('[14]ABC INS.'!$AC:$AK,MATCH($C30,'[14]ABC INS.'!$AI:$AI,0),8))</f>
        <v>AJUDANTE</v>
      </c>
      <c r="E30" s="340">
        <f>IF($C30="","",INDEX('[14]ABC INS.'!$AC:$AK,MATCH($C30,'[14]ABC INS.'!$AI:$AI,0),9))</f>
        <v>37135.019999999997</v>
      </c>
      <c r="F30" s="341">
        <f>IF($E30="","",ROUNDUP($E30/(182.49*(COUNTIF([14]CRONO!$34:$34,"x"))),0))</f>
        <v>17</v>
      </c>
      <c r="G30" s="342" t="e">
        <f ca="1">IF(G$9="","",IF($E30="","",IF(OFFSET(INDEX([14]CRONO!$A:$AD,10,MATCH(G$9,[14]CRONO!$10:$10,0)),13,0)=0,"",IF(OFFSET(INDEX([14]CRONO!$A:$AD,10,MATCH(G$9,[14]CRONO!$10:$10,0)),13,0)="x",$F30,"ERRO"))))</f>
        <v>#VALUE!</v>
      </c>
      <c r="H30" s="342" t="e">
        <f ca="1">IF(H$9="","",IF($E30="","",IF(OFFSET(INDEX([14]CRONO!$A:$AD,10,MATCH(H$9,[14]CRONO!$10:$10,0)),13,0)=0,"",IF(OFFSET(INDEX([14]CRONO!$A:$AD,10,MATCH(H$9,[14]CRONO!$10:$10,0)),13,0)="x",$F30,"ERRO"))))</f>
        <v>#VALUE!</v>
      </c>
      <c r="I30" s="342" t="e">
        <f ca="1">IF(I$9="","",IF($E30="","",IF(OFFSET(INDEX([14]CRONO!$A:$AD,10,MATCH(I$9,[14]CRONO!$10:$10,0)),13,0)=0,"",IF(OFFSET(INDEX([14]CRONO!$A:$AD,10,MATCH(I$9,[14]CRONO!$10:$10,0)),13,0)="x",$F30,"ERRO"))))</f>
        <v>#VALUE!</v>
      </c>
      <c r="J30" s="342" t="e">
        <f ca="1">IF(J$9="","",IF($E30="","",IF(OFFSET(INDEX([14]CRONO!$A:$AD,10,MATCH(J$9,[14]CRONO!$10:$10,0)),13,0)=0,"",IF(OFFSET(INDEX([14]CRONO!$A:$AD,10,MATCH(J$9,[14]CRONO!$10:$10,0)),13,0)="x",$F30,"ERRO"))))</f>
        <v>#VALUE!</v>
      </c>
      <c r="K30" s="342" t="e">
        <f ca="1">IF(K$9="","",IF($E30="","",IF(OFFSET(INDEX([14]CRONO!$A:$AD,10,MATCH(K$9,[14]CRONO!$10:$10,0)),13,0)=0,"",IF(OFFSET(INDEX([14]CRONO!$A:$AD,10,MATCH(K$9,[14]CRONO!$10:$10,0)),13,0)="x",$F30,"ERRO"))))</f>
        <v>#VALUE!</v>
      </c>
      <c r="L30" s="342" t="e">
        <f ca="1">IF(L$9="","",IF($E30="","",IF(OFFSET(INDEX([14]CRONO!$A:$AD,10,MATCH(L$9,[14]CRONO!$10:$10,0)),13,0)=0,"",IF(OFFSET(INDEX([14]CRONO!$A:$AD,10,MATCH(L$9,[14]CRONO!$10:$10,0)),13,0)="x",$F30,"ERRO"))))</f>
        <v>#VALUE!</v>
      </c>
      <c r="M30" s="342" t="e">
        <f ca="1">IF(M$9="","",IF($E30="","",IF(OFFSET(INDEX([14]CRONO!$A:$AD,10,MATCH(M$9,[14]CRONO!$10:$10,0)),13,0)=0,"",IF(OFFSET(INDEX([14]CRONO!$A:$AD,10,MATCH(M$9,[14]CRONO!$10:$10,0)),13,0)="x",$F30,"ERRO"))))</f>
        <v>#VALUE!</v>
      </c>
      <c r="N30" s="342" t="e">
        <f ca="1">IF(N$9="","",IF($E30="","",IF(OFFSET(INDEX([14]CRONO!$A:$AD,10,MATCH(N$9,[14]CRONO!$10:$10,0)),13,0)=0,"",IF(OFFSET(INDEX([14]CRONO!$A:$AD,10,MATCH(N$9,[14]CRONO!$10:$10,0)),13,0)="x",$F30,"ERRO"))))</f>
        <v>#VALUE!</v>
      </c>
      <c r="O30" s="342" t="e">
        <f ca="1">IF(O$9="","",IF($E30="","",IF(OFFSET(INDEX([14]CRONO!$A:$AD,10,MATCH(O$9,[14]CRONO!$10:$10,0)),13,0)=0,"",IF(OFFSET(INDEX([14]CRONO!$A:$AD,10,MATCH(O$9,[14]CRONO!$10:$10,0)),13,0)="x",$F30,"ERRO"))))</f>
        <v>#VALUE!</v>
      </c>
      <c r="P30" s="342" t="e">
        <f ca="1">IF(P$9="","",IF($E30="","",IF(OFFSET(INDEX([14]CRONO!$A:$AD,10,MATCH(P$9,[14]CRONO!$10:$10,0)),13,0)=0,"",IF(OFFSET(INDEX([14]CRONO!$A:$AD,10,MATCH(P$9,[14]CRONO!$10:$10,0)),13,0)="x",$F30,"ERRO"))))</f>
        <v>#VALUE!</v>
      </c>
      <c r="Q30" s="342" t="e">
        <f ca="1">IF(Q$9="","",IF($E30="","",IF(OFFSET(INDEX([14]CRONO!$A:$AD,10,MATCH(Q$9,[14]CRONO!$10:$10,0)),13,0)=0,"",IF(OFFSET(INDEX([14]CRONO!$A:$AD,10,MATCH(Q$9,[14]CRONO!$10:$10,0)),13,0)="x",$F30,"ERRO"))))</f>
        <v>#VALUE!</v>
      </c>
      <c r="R30" s="342" t="e">
        <f ca="1">IF(R$9="","",IF($E30="","",IF(OFFSET(INDEX([14]CRONO!$A:$AD,10,MATCH(R$9,[14]CRONO!$10:$10,0)),13,0)=0,"",IF(OFFSET(INDEX([14]CRONO!$A:$AD,10,MATCH(R$9,[14]CRONO!$10:$10,0)),13,0)="x",$F30,"ERRO"))))</f>
        <v>#VALUE!</v>
      </c>
      <c r="S30" s="342"/>
      <c r="T30" s="342"/>
      <c r="U30" s="342"/>
      <c r="V30" s="342"/>
      <c r="W30" s="342"/>
      <c r="X30" s="342"/>
      <c r="Y30" s="342"/>
      <c r="Z30" s="342"/>
      <c r="AA30" s="342" t="e">
        <f ca="1">IF(AA$9="","",IF($E30="","",IF(OFFSET(INDEX([14]CRONO!$A:$AD,10,MATCH(AA$9,[14]CRONO!$10:$10,0)),13,0)=0,"",IF(OFFSET(INDEX([14]CRONO!$A:$AD,10,MATCH(AA$9,[14]CRONO!$10:$10,0)),13,0)="x",$F30,"ERRO"))))</f>
        <v>#VALUE!</v>
      </c>
      <c r="AB30" s="342" t="e">
        <f ca="1">IF(AB$9="","",IF($E30="","",IF(OFFSET(INDEX([14]CRONO!$A:$AD,10,MATCH(AB$9,[14]CRONO!$10:$10,0)),13,0)=0,"",IF(OFFSET(INDEX([14]CRONO!$A:$AD,10,MATCH(AB$9,[14]CRONO!$10:$10,0)),13,0)="x",$F30,"ERRO"))))</f>
        <v>#VALUE!</v>
      </c>
      <c r="AC30" s="342" t="e">
        <f ca="1">IF(AC$9="","",IF($E30="","",IF(OFFSET(INDEX([14]CRONO!$A:$AD,10,MATCH(AC$9,[14]CRONO!$10:$10,0)),13,0)=0,"",IF(OFFSET(INDEX([14]CRONO!$A:$AD,10,MATCH(AC$9,[14]CRONO!$10:$10,0)),13,0)="x",$F30,"ERRO"))))</f>
        <v>#VALUE!</v>
      </c>
      <c r="AD30" s="343" t="e">
        <f ca="1">IF(AD$9="","",IF($E30="","",IF(OFFSET(INDEX([14]CRONO!$A:$AD,10,MATCH(AD$9,[14]CRONO!$10:$10,0)),13,0)=0,"",IF(OFFSET(INDEX([14]CRONO!$A:$AD,10,MATCH(AD$9,[14]CRONO!$10:$10,0)),13,0)="x",$F30,"ERRO"))))</f>
        <v>#VALUE!</v>
      </c>
    </row>
    <row r="31" spans="1:30" ht="15">
      <c r="A31" s="337"/>
      <c r="B31" s="296"/>
      <c r="C31" s="338" t="str">
        <f>IF("IH"=LEFT('[14]ABC INS.'!AC8,2),'[14]ABC INS.'!AI8,"")</f>
        <v>IH9824</v>
      </c>
      <c r="D31" s="339" t="str">
        <f>IF($C31="","",INDEX('[14]ABC INS.'!$AC:$AK,MATCH($C31,'[14]ABC INS.'!$AI:$AI,0),8))</f>
        <v>SERVENTE</v>
      </c>
      <c r="E31" s="340">
        <f>IF($C31="","",INDEX('[14]ABC INS.'!$AC:$AK,MATCH($C31,'[14]ABC INS.'!$AI:$AI,0),9))</f>
        <v>34178.85</v>
      </c>
      <c r="F31" s="341">
        <f>IF($E31="","",ROUNDUP($E31/(182.49*(COUNTIF([14]CRONO!$34:$34,"x"))),0))</f>
        <v>16</v>
      </c>
      <c r="G31" s="342" t="e">
        <f ca="1">IF(G$9="","",IF($E31="","",IF(OFFSET(INDEX([14]CRONO!$A:$AD,10,MATCH(G$9,[14]CRONO!$10:$10,0)),13,0)=0,"",IF(OFFSET(INDEX([14]CRONO!$A:$AD,10,MATCH(G$9,[14]CRONO!$10:$10,0)),13,0)="x",$F31,"ERRO"))))</f>
        <v>#VALUE!</v>
      </c>
      <c r="H31" s="342" t="e">
        <f ca="1">IF(H$9="","",IF($E31="","",IF(OFFSET(INDEX([14]CRONO!$A:$AD,10,MATCH(H$9,[14]CRONO!$10:$10,0)),13,0)=0,"",IF(OFFSET(INDEX([14]CRONO!$A:$AD,10,MATCH(H$9,[14]CRONO!$10:$10,0)),13,0)="x",$F31,"ERRO"))))</f>
        <v>#VALUE!</v>
      </c>
      <c r="I31" s="342" t="e">
        <f ca="1">IF(I$9="","",IF($E31="","",IF(OFFSET(INDEX([14]CRONO!$A:$AD,10,MATCH(I$9,[14]CRONO!$10:$10,0)),13,0)=0,"",IF(OFFSET(INDEX([14]CRONO!$A:$AD,10,MATCH(I$9,[14]CRONO!$10:$10,0)),13,0)="x",$F31,"ERRO"))))</f>
        <v>#VALUE!</v>
      </c>
      <c r="J31" s="342" t="e">
        <f ca="1">IF(J$9="","",IF($E31="","",IF(OFFSET(INDEX([14]CRONO!$A:$AD,10,MATCH(J$9,[14]CRONO!$10:$10,0)),13,0)=0,"",IF(OFFSET(INDEX([14]CRONO!$A:$AD,10,MATCH(J$9,[14]CRONO!$10:$10,0)),13,0)="x",$F31,"ERRO"))))</f>
        <v>#VALUE!</v>
      </c>
      <c r="K31" s="342" t="e">
        <f ca="1">IF(K$9="","",IF($E31="","",IF(OFFSET(INDEX([14]CRONO!$A:$AD,10,MATCH(K$9,[14]CRONO!$10:$10,0)),13,0)=0,"",IF(OFFSET(INDEX([14]CRONO!$A:$AD,10,MATCH(K$9,[14]CRONO!$10:$10,0)),13,0)="x",$F31,"ERRO"))))</f>
        <v>#VALUE!</v>
      </c>
      <c r="L31" s="342" t="e">
        <f ca="1">IF(L$9="","",IF($E31="","",IF(OFFSET(INDEX([14]CRONO!$A:$AD,10,MATCH(L$9,[14]CRONO!$10:$10,0)),13,0)=0,"",IF(OFFSET(INDEX([14]CRONO!$A:$AD,10,MATCH(L$9,[14]CRONO!$10:$10,0)),13,0)="x",$F31,"ERRO"))))</f>
        <v>#VALUE!</v>
      </c>
      <c r="M31" s="342" t="e">
        <f ca="1">IF(M$9="","",IF($E31="","",IF(OFFSET(INDEX([14]CRONO!$A:$AD,10,MATCH(M$9,[14]CRONO!$10:$10,0)),13,0)=0,"",IF(OFFSET(INDEX([14]CRONO!$A:$AD,10,MATCH(M$9,[14]CRONO!$10:$10,0)),13,0)="x",$F31,"ERRO"))))</f>
        <v>#VALUE!</v>
      </c>
      <c r="N31" s="342" t="e">
        <f ca="1">IF(N$9="","",IF($E31="","",IF(OFFSET(INDEX([14]CRONO!$A:$AD,10,MATCH(N$9,[14]CRONO!$10:$10,0)),13,0)=0,"",IF(OFFSET(INDEX([14]CRONO!$A:$AD,10,MATCH(N$9,[14]CRONO!$10:$10,0)),13,0)="x",$F31,"ERRO"))))</f>
        <v>#VALUE!</v>
      </c>
      <c r="O31" s="342" t="e">
        <f ca="1">IF(O$9="","",IF($E31="","",IF(OFFSET(INDEX([14]CRONO!$A:$AD,10,MATCH(O$9,[14]CRONO!$10:$10,0)),13,0)=0,"",IF(OFFSET(INDEX([14]CRONO!$A:$AD,10,MATCH(O$9,[14]CRONO!$10:$10,0)),13,0)="x",$F31,"ERRO"))))</f>
        <v>#VALUE!</v>
      </c>
      <c r="P31" s="342" t="e">
        <f ca="1">IF(P$9="","",IF($E31="","",IF(OFFSET(INDEX([14]CRONO!$A:$AD,10,MATCH(P$9,[14]CRONO!$10:$10,0)),13,0)=0,"",IF(OFFSET(INDEX([14]CRONO!$A:$AD,10,MATCH(P$9,[14]CRONO!$10:$10,0)),13,0)="x",$F31,"ERRO"))))</f>
        <v>#VALUE!</v>
      </c>
      <c r="Q31" s="342" t="e">
        <f ca="1">IF(Q$9="","",IF($E31="","",IF(OFFSET(INDEX([14]CRONO!$A:$AD,10,MATCH(Q$9,[14]CRONO!$10:$10,0)),13,0)=0,"",IF(OFFSET(INDEX([14]CRONO!$A:$AD,10,MATCH(Q$9,[14]CRONO!$10:$10,0)),13,0)="x",$F31,"ERRO"))))</f>
        <v>#VALUE!</v>
      </c>
      <c r="R31" s="342" t="e">
        <f ca="1">IF(R$9="","",IF($E31="","",IF(OFFSET(INDEX([14]CRONO!$A:$AD,10,MATCH(R$9,[14]CRONO!$10:$10,0)),13,0)=0,"",IF(OFFSET(INDEX([14]CRONO!$A:$AD,10,MATCH(R$9,[14]CRONO!$10:$10,0)),13,0)="x",$F31,"ERRO"))))</f>
        <v>#VALUE!</v>
      </c>
      <c r="S31" s="342"/>
      <c r="T31" s="342"/>
      <c r="U31" s="342"/>
      <c r="V31" s="342"/>
      <c r="W31" s="342"/>
      <c r="X31" s="342"/>
      <c r="Y31" s="342"/>
      <c r="Z31" s="342"/>
      <c r="AA31" s="342" t="e">
        <f ca="1">IF(AA$9="","",IF($E31="","",IF(OFFSET(INDEX([14]CRONO!$A:$AD,10,MATCH(AA$9,[14]CRONO!$10:$10,0)),13,0)=0,"",IF(OFFSET(INDEX([14]CRONO!$A:$AD,10,MATCH(AA$9,[14]CRONO!$10:$10,0)),13,0)="x",$F31,"ERRO"))))</f>
        <v>#VALUE!</v>
      </c>
      <c r="AB31" s="342" t="e">
        <f ca="1">IF(AB$9="","",IF($E31="","",IF(OFFSET(INDEX([14]CRONO!$A:$AD,10,MATCH(AB$9,[14]CRONO!$10:$10,0)),13,0)=0,"",IF(OFFSET(INDEX([14]CRONO!$A:$AD,10,MATCH(AB$9,[14]CRONO!$10:$10,0)),13,0)="x",$F31,"ERRO"))))</f>
        <v>#VALUE!</v>
      </c>
      <c r="AC31" s="342" t="e">
        <f ca="1">IF(AC$9="","",IF($E31="","",IF(OFFSET(INDEX([14]CRONO!$A:$AD,10,MATCH(AC$9,[14]CRONO!$10:$10,0)),13,0)=0,"",IF(OFFSET(INDEX([14]CRONO!$A:$AD,10,MATCH(AC$9,[14]CRONO!$10:$10,0)),13,0)="x",$F31,"ERRO"))))</f>
        <v>#VALUE!</v>
      </c>
      <c r="AD31" s="343" t="e">
        <f ca="1">IF(AD$9="","",IF($E31="","",IF(OFFSET(INDEX([14]CRONO!$A:$AD,10,MATCH(AD$9,[14]CRONO!$10:$10,0)),13,0)=0,"",IF(OFFSET(INDEX([14]CRONO!$A:$AD,10,MATCH(AD$9,[14]CRONO!$10:$10,0)),13,0)="x",$F31,"ERRO"))))</f>
        <v>#VALUE!</v>
      </c>
    </row>
    <row r="32" spans="1:30" ht="15">
      <c r="A32" s="337"/>
      <c r="B32" s="296"/>
      <c r="C32" s="338" t="str">
        <f>IF("IH"=LEFT('[14]ABC INS.'!AC9,2),'[14]ABC INS.'!AI9,"")</f>
        <v>IH9821</v>
      </c>
      <c r="D32" s="339" t="str">
        <f>IF($C32="","",INDEX('[14]ABC INS.'!$AC:$AK,MATCH($C32,'[14]ABC INS.'!$AI:$AI,0),8))</f>
        <v>PEDREIRO</v>
      </c>
      <c r="E32" s="340">
        <f>IF($C32="","",INDEX('[14]ABC INS.'!$AC:$AK,MATCH($C32,'[14]ABC INS.'!$AI:$AI,0),9))</f>
        <v>5266.73</v>
      </c>
      <c r="F32" s="341">
        <f>IF($E32="","",ROUNDUP($E32/(182.49*(COUNTIF([14]CRONO!$34:$34,"x"))),0))</f>
        <v>3</v>
      </c>
      <c r="G32" s="342" t="e">
        <f ca="1">IF(G$9="","",IF($E32="","",IF(OFFSET(INDEX([14]CRONO!$A:$AD,10,MATCH(G$9,[14]CRONO!$10:$10,0)),13,0)=0,"",IF(OFFSET(INDEX([14]CRONO!$A:$AD,10,MATCH(G$9,[14]CRONO!$10:$10,0)),13,0)="x",$F32,"ERRO"))))</f>
        <v>#VALUE!</v>
      </c>
      <c r="H32" s="342" t="e">
        <f ca="1">IF(H$9="","",IF($E32="","",IF(OFFSET(INDEX([14]CRONO!$A:$AD,10,MATCH(H$9,[14]CRONO!$10:$10,0)),13,0)=0,"",IF(OFFSET(INDEX([14]CRONO!$A:$AD,10,MATCH(H$9,[14]CRONO!$10:$10,0)),13,0)="x",$F32,"ERRO"))))</f>
        <v>#VALUE!</v>
      </c>
      <c r="I32" s="342" t="e">
        <f ca="1">IF(I$9="","",IF($E32="","",IF(OFFSET(INDEX([14]CRONO!$A:$AD,10,MATCH(I$9,[14]CRONO!$10:$10,0)),13,0)=0,"",IF(OFFSET(INDEX([14]CRONO!$A:$AD,10,MATCH(I$9,[14]CRONO!$10:$10,0)),13,0)="x",$F32,"ERRO"))))</f>
        <v>#VALUE!</v>
      </c>
      <c r="J32" s="342" t="e">
        <f ca="1">IF(J$9="","",IF($E32="","",IF(OFFSET(INDEX([14]CRONO!$A:$AD,10,MATCH(J$9,[14]CRONO!$10:$10,0)),13,0)=0,"",IF(OFFSET(INDEX([14]CRONO!$A:$AD,10,MATCH(J$9,[14]CRONO!$10:$10,0)),13,0)="x",$F32,"ERRO"))))</f>
        <v>#VALUE!</v>
      </c>
      <c r="K32" s="342" t="e">
        <f ca="1">IF(K$9="","",IF($E32="","",IF(OFFSET(INDEX([14]CRONO!$A:$AD,10,MATCH(K$9,[14]CRONO!$10:$10,0)),13,0)=0,"",IF(OFFSET(INDEX([14]CRONO!$A:$AD,10,MATCH(K$9,[14]CRONO!$10:$10,0)),13,0)="x",$F32,"ERRO"))))</f>
        <v>#VALUE!</v>
      </c>
      <c r="L32" s="342" t="e">
        <f ca="1">IF(L$9="","",IF($E32="","",IF(OFFSET(INDEX([14]CRONO!$A:$AD,10,MATCH(L$9,[14]CRONO!$10:$10,0)),13,0)=0,"",IF(OFFSET(INDEX([14]CRONO!$A:$AD,10,MATCH(L$9,[14]CRONO!$10:$10,0)),13,0)="x",$F32,"ERRO"))))</f>
        <v>#VALUE!</v>
      </c>
      <c r="M32" s="342" t="e">
        <f ca="1">IF(M$9="","",IF($E32="","",IF(OFFSET(INDEX([14]CRONO!$A:$AD,10,MATCH(M$9,[14]CRONO!$10:$10,0)),13,0)=0,"",IF(OFFSET(INDEX([14]CRONO!$A:$AD,10,MATCH(M$9,[14]CRONO!$10:$10,0)),13,0)="x",$F32,"ERRO"))))</f>
        <v>#VALUE!</v>
      </c>
      <c r="N32" s="342" t="e">
        <f ca="1">IF(N$9="","",IF($E32="","",IF(OFFSET(INDEX([14]CRONO!$A:$AD,10,MATCH(N$9,[14]CRONO!$10:$10,0)),13,0)=0,"",IF(OFFSET(INDEX([14]CRONO!$A:$AD,10,MATCH(N$9,[14]CRONO!$10:$10,0)),13,0)="x",$F32,"ERRO"))))</f>
        <v>#VALUE!</v>
      </c>
      <c r="O32" s="342" t="e">
        <f ca="1">IF(O$9="","",IF($E32="","",IF(OFFSET(INDEX([14]CRONO!$A:$AD,10,MATCH(O$9,[14]CRONO!$10:$10,0)),13,0)=0,"",IF(OFFSET(INDEX([14]CRONO!$A:$AD,10,MATCH(O$9,[14]CRONO!$10:$10,0)),13,0)="x",$F32,"ERRO"))))</f>
        <v>#VALUE!</v>
      </c>
      <c r="P32" s="342" t="e">
        <f ca="1">IF(P$9="","",IF($E32="","",IF(OFFSET(INDEX([14]CRONO!$A:$AD,10,MATCH(P$9,[14]CRONO!$10:$10,0)),13,0)=0,"",IF(OFFSET(INDEX([14]CRONO!$A:$AD,10,MATCH(P$9,[14]CRONO!$10:$10,0)),13,0)="x",$F32,"ERRO"))))</f>
        <v>#VALUE!</v>
      </c>
      <c r="Q32" s="342" t="e">
        <f ca="1">IF(Q$9="","",IF($E32="","",IF(OFFSET(INDEX([14]CRONO!$A:$AD,10,MATCH(Q$9,[14]CRONO!$10:$10,0)),13,0)=0,"",IF(OFFSET(INDEX([14]CRONO!$A:$AD,10,MATCH(Q$9,[14]CRONO!$10:$10,0)),13,0)="x",$F32,"ERRO"))))</f>
        <v>#VALUE!</v>
      </c>
      <c r="R32" s="342" t="e">
        <f ca="1">IF(R$9="","",IF($E32="","",IF(OFFSET(INDEX([14]CRONO!$A:$AD,10,MATCH(R$9,[14]CRONO!$10:$10,0)),13,0)=0,"",IF(OFFSET(INDEX([14]CRONO!$A:$AD,10,MATCH(R$9,[14]CRONO!$10:$10,0)),13,0)="x",$F32,"ERRO"))))</f>
        <v>#VALUE!</v>
      </c>
      <c r="S32" s="342"/>
      <c r="T32" s="342"/>
      <c r="U32" s="342"/>
      <c r="V32" s="342"/>
      <c r="W32" s="342"/>
      <c r="X32" s="342"/>
      <c r="Y32" s="342"/>
      <c r="Z32" s="342"/>
      <c r="AA32" s="342" t="e">
        <f ca="1">IF(AA$9="","",IF($E32="","",IF(OFFSET(INDEX([14]CRONO!$A:$AD,10,MATCH(AA$9,[14]CRONO!$10:$10,0)),13,0)=0,"",IF(OFFSET(INDEX([14]CRONO!$A:$AD,10,MATCH(AA$9,[14]CRONO!$10:$10,0)),13,0)="x",$F32,"ERRO"))))</f>
        <v>#VALUE!</v>
      </c>
      <c r="AB32" s="342" t="e">
        <f ca="1">IF(AB$9="","",IF($E32="","",IF(OFFSET(INDEX([14]CRONO!$A:$AD,10,MATCH(AB$9,[14]CRONO!$10:$10,0)),13,0)=0,"",IF(OFFSET(INDEX([14]CRONO!$A:$AD,10,MATCH(AB$9,[14]CRONO!$10:$10,0)),13,0)="x",$F32,"ERRO"))))</f>
        <v>#VALUE!</v>
      </c>
      <c r="AC32" s="342" t="e">
        <f ca="1">IF(AC$9="","",IF($E32="","",IF(OFFSET(INDEX([14]CRONO!$A:$AD,10,MATCH(AC$9,[14]CRONO!$10:$10,0)),13,0)=0,"",IF(OFFSET(INDEX([14]CRONO!$A:$AD,10,MATCH(AC$9,[14]CRONO!$10:$10,0)),13,0)="x",$F32,"ERRO"))))</f>
        <v>#VALUE!</v>
      </c>
      <c r="AD32" s="343" t="e">
        <f ca="1">IF(AD$9="","",IF($E32="","",IF(OFFSET(INDEX([14]CRONO!$A:$AD,10,MATCH(AD$9,[14]CRONO!$10:$10,0)),13,0)=0,"",IF(OFFSET(INDEX([14]CRONO!$A:$AD,10,MATCH(AD$9,[14]CRONO!$10:$10,0)),13,0)="x",$F32,"ERRO"))))</f>
        <v>#VALUE!</v>
      </c>
    </row>
    <row r="33" spans="1:30" ht="15">
      <c r="A33" s="337"/>
      <c r="B33" s="296"/>
      <c r="C33" s="338" t="str">
        <f>IF("IH"=LEFT('[14]ABC INS.'!AC10,2),'[14]ABC INS.'!AI10,"")</f>
        <v>IH9830</v>
      </c>
      <c r="D33" s="339" t="str">
        <f>IF($C33="","",INDEX('[14]ABC INS.'!$AC:$AK,MATCH($C33,'[14]ABC INS.'!$AI:$AI,0),8))</f>
        <v>MONTADOR</v>
      </c>
      <c r="E33" s="340">
        <f>IF($C33="","",INDEX('[14]ABC INS.'!$AC:$AK,MATCH($C33,'[14]ABC INS.'!$AI:$AI,0),9))</f>
        <v>3779.73</v>
      </c>
      <c r="F33" s="341">
        <f>IF($E33="","",ROUNDUP($E33/(182.49*(COUNTIF([14]CRONO!$34:$34,"x"))),0))</f>
        <v>2</v>
      </c>
      <c r="G33" s="342" t="e">
        <f ca="1">IF(G$9="","",IF($E33="","",IF(OFFSET(INDEX([14]CRONO!$A:$AD,10,MATCH(G$9,[14]CRONO!$10:$10,0)),13,0)=0,"",IF(OFFSET(INDEX([14]CRONO!$A:$AD,10,MATCH(G$9,[14]CRONO!$10:$10,0)),13,0)="x",$F33,"ERRO"))))</f>
        <v>#VALUE!</v>
      </c>
      <c r="H33" s="342" t="e">
        <f ca="1">IF(H$9="","",IF($E33="","",IF(OFFSET(INDEX([14]CRONO!$A:$AD,10,MATCH(H$9,[14]CRONO!$10:$10,0)),13,0)=0,"",IF(OFFSET(INDEX([14]CRONO!$A:$AD,10,MATCH(H$9,[14]CRONO!$10:$10,0)),13,0)="x",$F33,"ERRO"))))</f>
        <v>#VALUE!</v>
      </c>
      <c r="I33" s="342" t="e">
        <f ca="1">IF(I$9="","",IF($E33="","",IF(OFFSET(INDEX([14]CRONO!$A:$AD,10,MATCH(I$9,[14]CRONO!$10:$10,0)),13,0)=0,"",IF(OFFSET(INDEX([14]CRONO!$A:$AD,10,MATCH(I$9,[14]CRONO!$10:$10,0)),13,0)="x",$F33,"ERRO"))))</f>
        <v>#VALUE!</v>
      </c>
      <c r="J33" s="342" t="e">
        <f ca="1">IF(J$9="","",IF($E33="","",IF(OFFSET(INDEX([14]CRONO!$A:$AD,10,MATCH(J$9,[14]CRONO!$10:$10,0)),13,0)=0,"",IF(OFFSET(INDEX([14]CRONO!$A:$AD,10,MATCH(J$9,[14]CRONO!$10:$10,0)),13,0)="x",$F33,"ERRO"))))</f>
        <v>#VALUE!</v>
      </c>
      <c r="K33" s="342" t="e">
        <f ca="1">IF(K$9="","",IF($E33="","",IF(OFFSET(INDEX([14]CRONO!$A:$AD,10,MATCH(K$9,[14]CRONO!$10:$10,0)),13,0)=0,"",IF(OFFSET(INDEX([14]CRONO!$A:$AD,10,MATCH(K$9,[14]CRONO!$10:$10,0)),13,0)="x",$F33,"ERRO"))))</f>
        <v>#VALUE!</v>
      </c>
      <c r="L33" s="342" t="e">
        <f ca="1">IF(L$9="","",IF($E33="","",IF(OFFSET(INDEX([14]CRONO!$A:$AD,10,MATCH(L$9,[14]CRONO!$10:$10,0)),13,0)=0,"",IF(OFFSET(INDEX([14]CRONO!$A:$AD,10,MATCH(L$9,[14]CRONO!$10:$10,0)),13,0)="x",$F33,"ERRO"))))</f>
        <v>#VALUE!</v>
      </c>
      <c r="M33" s="342" t="e">
        <f ca="1">IF(M$9="","",IF($E33="","",IF(OFFSET(INDEX([14]CRONO!$A:$AD,10,MATCH(M$9,[14]CRONO!$10:$10,0)),13,0)=0,"",IF(OFFSET(INDEX([14]CRONO!$A:$AD,10,MATCH(M$9,[14]CRONO!$10:$10,0)),13,0)="x",$F33,"ERRO"))))</f>
        <v>#VALUE!</v>
      </c>
      <c r="N33" s="342" t="e">
        <f ca="1">IF(N$9="","",IF($E33="","",IF(OFFSET(INDEX([14]CRONO!$A:$AD,10,MATCH(N$9,[14]CRONO!$10:$10,0)),13,0)=0,"",IF(OFFSET(INDEX([14]CRONO!$A:$AD,10,MATCH(N$9,[14]CRONO!$10:$10,0)),13,0)="x",$F33,"ERRO"))))</f>
        <v>#VALUE!</v>
      </c>
      <c r="O33" s="342" t="e">
        <f ca="1">IF(O$9="","",IF($E33="","",IF(OFFSET(INDEX([14]CRONO!$A:$AD,10,MATCH(O$9,[14]CRONO!$10:$10,0)),13,0)=0,"",IF(OFFSET(INDEX([14]CRONO!$A:$AD,10,MATCH(O$9,[14]CRONO!$10:$10,0)),13,0)="x",$F33,"ERRO"))))</f>
        <v>#VALUE!</v>
      </c>
      <c r="P33" s="342" t="e">
        <f ca="1">IF(P$9="","",IF($E33="","",IF(OFFSET(INDEX([14]CRONO!$A:$AD,10,MATCH(P$9,[14]CRONO!$10:$10,0)),13,0)=0,"",IF(OFFSET(INDEX([14]CRONO!$A:$AD,10,MATCH(P$9,[14]CRONO!$10:$10,0)),13,0)="x",$F33,"ERRO"))))</f>
        <v>#VALUE!</v>
      </c>
      <c r="Q33" s="342" t="e">
        <f ca="1">IF(Q$9="","",IF($E33="","",IF(OFFSET(INDEX([14]CRONO!$A:$AD,10,MATCH(Q$9,[14]CRONO!$10:$10,0)),13,0)=0,"",IF(OFFSET(INDEX([14]CRONO!$A:$AD,10,MATCH(Q$9,[14]CRONO!$10:$10,0)),13,0)="x",$F33,"ERRO"))))</f>
        <v>#VALUE!</v>
      </c>
      <c r="R33" s="342" t="e">
        <f ca="1">IF(R$9="","",IF($E33="","",IF(OFFSET(INDEX([14]CRONO!$A:$AD,10,MATCH(R$9,[14]CRONO!$10:$10,0)),13,0)=0,"",IF(OFFSET(INDEX([14]CRONO!$A:$AD,10,MATCH(R$9,[14]CRONO!$10:$10,0)),13,0)="x",$F33,"ERRO"))))</f>
        <v>#VALUE!</v>
      </c>
      <c r="S33" s="342"/>
      <c r="T33" s="342"/>
      <c r="U33" s="342"/>
      <c r="V33" s="342"/>
      <c r="W33" s="342"/>
      <c r="X33" s="342"/>
      <c r="Y33" s="342"/>
      <c r="Z33" s="342"/>
      <c r="AA33" s="342" t="e">
        <f ca="1">IF(AA$9="","",IF($E33="","",IF(OFFSET(INDEX([14]CRONO!$A:$AD,10,MATCH(AA$9,[14]CRONO!$10:$10,0)),13,0)=0,"",IF(OFFSET(INDEX([14]CRONO!$A:$AD,10,MATCH(AA$9,[14]CRONO!$10:$10,0)),13,0)="x",$F33,"ERRO"))))</f>
        <v>#VALUE!</v>
      </c>
      <c r="AB33" s="342" t="e">
        <f ca="1">IF(AB$9="","",IF($E33="","",IF(OFFSET(INDEX([14]CRONO!$A:$AD,10,MATCH(AB$9,[14]CRONO!$10:$10,0)),13,0)=0,"",IF(OFFSET(INDEX([14]CRONO!$A:$AD,10,MATCH(AB$9,[14]CRONO!$10:$10,0)),13,0)="x",$F33,"ERRO"))))</f>
        <v>#VALUE!</v>
      </c>
      <c r="AC33" s="342" t="e">
        <f ca="1">IF(AC$9="","",IF($E33="","",IF(OFFSET(INDEX([14]CRONO!$A:$AD,10,MATCH(AC$9,[14]CRONO!$10:$10,0)),13,0)=0,"",IF(OFFSET(INDEX([14]CRONO!$A:$AD,10,MATCH(AC$9,[14]CRONO!$10:$10,0)),13,0)="x",$F33,"ERRO"))))</f>
        <v>#VALUE!</v>
      </c>
      <c r="AD33" s="343" t="e">
        <f ca="1">IF(AD$9="","",IF($E33="","",IF(OFFSET(INDEX([14]CRONO!$A:$AD,10,MATCH(AD$9,[14]CRONO!$10:$10,0)),13,0)=0,"",IF(OFFSET(INDEX([14]CRONO!$A:$AD,10,MATCH(AD$9,[14]CRONO!$10:$10,0)),13,0)="x",$F33,"ERRO"))))</f>
        <v>#VALUE!</v>
      </c>
    </row>
    <row r="34" spans="1:30" ht="15">
      <c r="A34" s="337"/>
      <c r="B34" s="296"/>
      <c r="C34" s="338" t="str">
        <f>IF("IH"=LEFT('[14]ABC INS.'!AC11,2),'[14]ABC INS.'!AI11,"")</f>
        <v>IH9808</v>
      </c>
      <c r="D34" s="339" t="str">
        <f>IF($C34="","",INDEX('[14]ABC INS.'!$AC:$AK,MATCH($C34,'[14]ABC INS.'!$AI:$AI,0),8))</f>
        <v>CARPINTEIRO</v>
      </c>
      <c r="E34" s="340">
        <f>IF($C34="","",INDEX('[14]ABC INS.'!$AC:$AK,MATCH($C34,'[14]ABC INS.'!$AI:$AI,0),9))</f>
        <v>3791.01</v>
      </c>
      <c r="F34" s="341">
        <f>IF($E34="","",ROUNDUP($E34/(182.49*(COUNTIF([14]CRONO!$34:$34,"x"))),0))</f>
        <v>2</v>
      </c>
      <c r="G34" s="342" t="e">
        <f ca="1">IF(G$9="","",IF($E34="","",IF(OFFSET(INDEX([14]CRONO!$A:$AD,10,MATCH(G$9,[14]CRONO!$10:$10,0)),13,0)=0,"",IF(OFFSET(INDEX([14]CRONO!$A:$AD,10,MATCH(G$9,[14]CRONO!$10:$10,0)),13,0)="x",$F34,"ERRO"))))</f>
        <v>#VALUE!</v>
      </c>
      <c r="H34" s="342" t="e">
        <f ca="1">IF(H$9="","",IF($E34="","",IF(OFFSET(INDEX([14]CRONO!$A:$AD,10,MATCH(H$9,[14]CRONO!$10:$10,0)),13,0)=0,"",IF(OFFSET(INDEX([14]CRONO!$A:$AD,10,MATCH(H$9,[14]CRONO!$10:$10,0)),13,0)="x",$F34,"ERRO"))))</f>
        <v>#VALUE!</v>
      </c>
      <c r="I34" s="342" t="e">
        <f ca="1">IF(I$9="","",IF($E34="","",IF(OFFSET(INDEX([14]CRONO!$A:$AD,10,MATCH(I$9,[14]CRONO!$10:$10,0)),13,0)=0,"",IF(OFFSET(INDEX([14]CRONO!$A:$AD,10,MATCH(I$9,[14]CRONO!$10:$10,0)),13,0)="x",$F34,"ERRO"))))</f>
        <v>#VALUE!</v>
      </c>
      <c r="J34" s="342" t="e">
        <f ca="1">IF(J$9="","",IF($E34="","",IF(OFFSET(INDEX([14]CRONO!$A:$AD,10,MATCH(J$9,[14]CRONO!$10:$10,0)),13,0)=0,"",IF(OFFSET(INDEX([14]CRONO!$A:$AD,10,MATCH(J$9,[14]CRONO!$10:$10,0)),13,0)="x",$F34,"ERRO"))))</f>
        <v>#VALUE!</v>
      </c>
      <c r="K34" s="342" t="e">
        <f ca="1">IF(K$9="","",IF($E34="","",IF(OFFSET(INDEX([14]CRONO!$A:$AD,10,MATCH(K$9,[14]CRONO!$10:$10,0)),13,0)=0,"",IF(OFFSET(INDEX([14]CRONO!$A:$AD,10,MATCH(K$9,[14]CRONO!$10:$10,0)),13,0)="x",$F34,"ERRO"))))</f>
        <v>#VALUE!</v>
      </c>
      <c r="L34" s="342" t="e">
        <f ca="1">IF(L$9="","",IF($E34="","",IF(OFFSET(INDEX([14]CRONO!$A:$AD,10,MATCH(L$9,[14]CRONO!$10:$10,0)),13,0)=0,"",IF(OFFSET(INDEX([14]CRONO!$A:$AD,10,MATCH(L$9,[14]CRONO!$10:$10,0)),13,0)="x",$F34,"ERRO"))))</f>
        <v>#VALUE!</v>
      </c>
      <c r="M34" s="342" t="e">
        <f ca="1">IF(M$9="","",IF($E34="","",IF(OFFSET(INDEX([14]CRONO!$A:$AD,10,MATCH(M$9,[14]CRONO!$10:$10,0)),13,0)=0,"",IF(OFFSET(INDEX([14]CRONO!$A:$AD,10,MATCH(M$9,[14]CRONO!$10:$10,0)),13,0)="x",$F34,"ERRO"))))</f>
        <v>#VALUE!</v>
      </c>
      <c r="N34" s="342" t="e">
        <f ca="1">IF(N$9="","",IF($E34="","",IF(OFFSET(INDEX([14]CRONO!$A:$AD,10,MATCH(N$9,[14]CRONO!$10:$10,0)),13,0)=0,"",IF(OFFSET(INDEX([14]CRONO!$A:$AD,10,MATCH(N$9,[14]CRONO!$10:$10,0)),13,0)="x",$F34,"ERRO"))))</f>
        <v>#VALUE!</v>
      </c>
      <c r="O34" s="342" t="e">
        <f ca="1">IF(O$9="","",IF($E34="","",IF(OFFSET(INDEX([14]CRONO!$A:$AD,10,MATCH(O$9,[14]CRONO!$10:$10,0)),13,0)=0,"",IF(OFFSET(INDEX([14]CRONO!$A:$AD,10,MATCH(O$9,[14]CRONO!$10:$10,0)),13,0)="x",$F34,"ERRO"))))</f>
        <v>#VALUE!</v>
      </c>
      <c r="P34" s="342" t="e">
        <f ca="1">IF(P$9="","",IF($E34="","",IF(OFFSET(INDEX([14]CRONO!$A:$AD,10,MATCH(P$9,[14]CRONO!$10:$10,0)),13,0)=0,"",IF(OFFSET(INDEX([14]CRONO!$A:$AD,10,MATCH(P$9,[14]CRONO!$10:$10,0)),13,0)="x",$F34,"ERRO"))))</f>
        <v>#VALUE!</v>
      </c>
      <c r="Q34" s="342" t="e">
        <f ca="1">IF(Q$9="","",IF($E34="","",IF(OFFSET(INDEX([14]CRONO!$A:$AD,10,MATCH(Q$9,[14]CRONO!$10:$10,0)),13,0)=0,"",IF(OFFSET(INDEX([14]CRONO!$A:$AD,10,MATCH(Q$9,[14]CRONO!$10:$10,0)),13,0)="x",$F34,"ERRO"))))</f>
        <v>#VALUE!</v>
      </c>
      <c r="R34" s="342" t="e">
        <f ca="1">IF(R$9="","",IF($E34="","",IF(OFFSET(INDEX([14]CRONO!$A:$AD,10,MATCH(R$9,[14]CRONO!$10:$10,0)),13,0)=0,"",IF(OFFSET(INDEX([14]CRONO!$A:$AD,10,MATCH(R$9,[14]CRONO!$10:$10,0)),13,0)="x",$F34,"ERRO"))))</f>
        <v>#VALUE!</v>
      </c>
      <c r="S34" s="342"/>
      <c r="T34" s="342"/>
      <c r="U34" s="342"/>
      <c r="V34" s="342"/>
      <c r="W34" s="342"/>
      <c r="X34" s="342"/>
      <c r="Y34" s="342"/>
      <c r="Z34" s="342"/>
      <c r="AA34" s="342" t="e">
        <f ca="1">IF(AA$9="","",IF($E34="","",IF(OFFSET(INDEX([14]CRONO!$A:$AD,10,MATCH(AA$9,[14]CRONO!$10:$10,0)),13,0)=0,"",IF(OFFSET(INDEX([14]CRONO!$A:$AD,10,MATCH(AA$9,[14]CRONO!$10:$10,0)),13,0)="x",$F34,"ERRO"))))</f>
        <v>#VALUE!</v>
      </c>
      <c r="AB34" s="342" t="e">
        <f ca="1">IF(AB$9="","",IF($E34="","",IF(OFFSET(INDEX([14]CRONO!$A:$AD,10,MATCH(AB$9,[14]CRONO!$10:$10,0)),13,0)=0,"",IF(OFFSET(INDEX([14]CRONO!$A:$AD,10,MATCH(AB$9,[14]CRONO!$10:$10,0)),13,0)="x",$F34,"ERRO"))))</f>
        <v>#VALUE!</v>
      </c>
      <c r="AC34" s="342" t="e">
        <f ca="1">IF(AC$9="","",IF($E34="","",IF(OFFSET(INDEX([14]CRONO!$A:$AD,10,MATCH(AC$9,[14]CRONO!$10:$10,0)),13,0)=0,"",IF(OFFSET(INDEX([14]CRONO!$A:$AD,10,MATCH(AC$9,[14]CRONO!$10:$10,0)),13,0)="x",$F34,"ERRO"))))</f>
        <v>#VALUE!</v>
      </c>
      <c r="AD34" s="343" t="e">
        <f ca="1">IF(AD$9="","",IF($E34="","",IF(OFFSET(INDEX([14]CRONO!$A:$AD,10,MATCH(AD$9,[14]CRONO!$10:$10,0)),13,0)=0,"",IF(OFFSET(INDEX([14]CRONO!$A:$AD,10,MATCH(AD$9,[14]CRONO!$10:$10,0)),13,0)="x",$F34,"ERRO"))))</f>
        <v>#VALUE!</v>
      </c>
    </row>
    <row r="35" spans="1:30" ht="15">
      <c r="A35" s="337"/>
      <c r="B35" s="296"/>
      <c r="C35" s="338" t="str">
        <f>IF("IH"=LEFT('[14]ABC INS.'!AC12,2),'[14]ABC INS.'!AI12,"")</f>
        <v>IH9802</v>
      </c>
      <c r="D35" s="339" t="str">
        <f>IF($C35="","",INDEX('[14]ABC INS.'!$AC:$AK,MATCH($C35,'[14]ABC INS.'!$AI:$AI,0),8))</f>
        <v>AJUDANTE ESPECIALIZADO</v>
      </c>
      <c r="E35" s="340">
        <f>IF($C35="","",INDEX('[14]ABC INS.'!$AC:$AK,MATCH($C35,'[14]ABC INS.'!$AI:$AI,0),9))</f>
        <v>38.86</v>
      </c>
      <c r="F35" s="341">
        <f>IF($E35="","",ROUNDUP($E35/(182.49*(COUNTIF([14]CRONO!$34:$34,"x"))),0))</f>
        <v>1</v>
      </c>
      <c r="G35" s="342" t="e">
        <f ca="1">IF(G$9="","",IF($E35="","",IF(OFFSET(INDEX([14]CRONO!$A:$AD,10,MATCH(G$9,[14]CRONO!$10:$10,0)),13,0)=0,"",IF(OFFSET(INDEX([14]CRONO!$A:$AD,10,MATCH(G$9,[14]CRONO!$10:$10,0)),13,0)="x",$F35,"ERRO"))))</f>
        <v>#VALUE!</v>
      </c>
      <c r="H35" s="342" t="e">
        <f ca="1">IF(H$9="","",IF($E35="","",IF(OFFSET(INDEX([14]CRONO!$A:$AD,10,MATCH(H$9,[14]CRONO!$10:$10,0)),13,0)=0,"",IF(OFFSET(INDEX([14]CRONO!$A:$AD,10,MATCH(H$9,[14]CRONO!$10:$10,0)),13,0)="x",$F35,"ERRO"))))</f>
        <v>#VALUE!</v>
      </c>
      <c r="I35" s="342" t="e">
        <f ca="1">IF(I$9="","",IF($E35="","",IF(OFFSET(INDEX([14]CRONO!$A:$AD,10,MATCH(I$9,[14]CRONO!$10:$10,0)),13,0)=0,"",IF(OFFSET(INDEX([14]CRONO!$A:$AD,10,MATCH(I$9,[14]CRONO!$10:$10,0)),13,0)="x",$F35,"ERRO"))))</f>
        <v>#VALUE!</v>
      </c>
      <c r="J35" s="342" t="e">
        <f ca="1">IF(J$9="","",IF($E35="","",IF(OFFSET(INDEX([14]CRONO!$A:$AD,10,MATCH(J$9,[14]CRONO!$10:$10,0)),13,0)=0,"",IF(OFFSET(INDEX([14]CRONO!$A:$AD,10,MATCH(J$9,[14]CRONO!$10:$10,0)),13,0)="x",$F35,"ERRO"))))</f>
        <v>#VALUE!</v>
      </c>
      <c r="K35" s="342" t="e">
        <f ca="1">IF(K$9="","",IF($E35="","",IF(OFFSET(INDEX([14]CRONO!$A:$AD,10,MATCH(K$9,[14]CRONO!$10:$10,0)),13,0)=0,"",IF(OFFSET(INDEX([14]CRONO!$A:$AD,10,MATCH(K$9,[14]CRONO!$10:$10,0)),13,0)="x",$F35,"ERRO"))))</f>
        <v>#VALUE!</v>
      </c>
      <c r="L35" s="342" t="e">
        <f ca="1">IF(L$9="","",IF($E35="","",IF(OFFSET(INDEX([14]CRONO!$A:$AD,10,MATCH(L$9,[14]CRONO!$10:$10,0)),13,0)=0,"",IF(OFFSET(INDEX([14]CRONO!$A:$AD,10,MATCH(L$9,[14]CRONO!$10:$10,0)),13,0)="x",$F35,"ERRO"))))</f>
        <v>#VALUE!</v>
      </c>
      <c r="M35" s="342" t="e">
        <f ca="1">IF(M$9="","",IF($E35="","",IF(OFFSET(INDEX([14]CRONO!$A:$AD,10,MATCH(M$9,[14]CRONO!$10:$10,0)),13,0)=0,"",IF(OFFSET(INDEX([14]CRONO!$A:$AD,10,MATCH(M$9,[14]CRONO!$10:$10,0)),13,0)="x",$F35,"ERRO"))))</f>
        <v>#VALUE!</v>
      </c>
      <c r="N35" s="342" t="e">
        <f ca="1">IF(N$9="","",IF($E35="","",IF(OFFSET(INDEX([14]CRONO!$A:$AD,10,MATCH(N$9,[14]CRONO!$10:$10,0)),13,0)=0,"",IF(OFFSET(INDEX([14]CRONO!$A:$AD,10,MATCH(N$9,[14]CRONO!$10:$10,0)),13,0)="x",$F35,"ERRO"))))</f>
        <v>#VALUE!</v>
      </c>
      <c r="O35" s="342" t="e">
        <f ca="1">IF(O$9="","",IF($E35="","",IF(OFFSET(INDEX([14]CRONO!$A:$AD,10,MATCH(O$9,[14]CRONO!$10:$10,0)),13,0)=0,"",IF(OFFSET(INDEX([14]CRONO!$A:$AD,10,MATCH(O$9,[14]CRONO!$10:$10,0)),13,0)="x",$F35,"ERRO"))))</f>
        <v>#VALUE!</v>
      </c>
      <c r="P35" s="342" t="e">
        <f ca="1">IF(P$9="","",IF($E35="","",IF(OFFSET(INDEX([14]CRONO!$A:$AD,10,MATCH(P$9,[14]CRONO!$10:$10,0)),13,0)=0,"",IF(OFFSET(INDEX([14]CRONO!$A:$AD,10,MATCH(P$9,[14]CRONO!$10:$10,0)),13,0)="x",$F35,"ERRO"))))</f>
        <v>#VALUE!</v>
      </c>
      <c r="Q35" s="342" t="e">
        <f ca="1">IF(Q$9="","",IF($E35="","",IF(OFFSET(INDEX([14]CRONO!$A:$AD,10,MATCH(Q$9,[14]CRONO!$10:$10,0)),13,0)=0,"",IF(OFFSET(INDEX([14]CRONO!$A:$AD,10,MATCH(Q$9,[14]CRONO!$10:$10,0)),13,0)="x",$F35,"ERRO"))))</f>
        <v>#VALUE!</v>
      </c>
      <c r="R35" s="342" t="e">
        <f ca="1">IF(R$9="","",IF($E35="","",IF(OFFSET(INDEX([14]CRONO!$A:$AD,10,MATCH(R$9,[14]CRONO!$10:$10,0)),13,0)=0,"",IF(OFFSET(INDEX([14]CRONO!$A:$AD,10,MATCH(R$9,[14]CRONO!$10:$10,0)),13,0)="x",$F35,"ERRO"))))</f>
        <v>#VALUE!</v>
      </c>
      <c r="S35" s="342"/>
      <c r="T35" s="342"/>
      <c r="U35" s="342"/>
      <c r="V35" s="342"/>
      <c r="W35" s="342"/>
      <c r="X35" s="342"/>
      <c r="Y35" s="342"/>
      <c r="Z35" s="342"/>
      <c r="AA35" s="342" t="e">
        <f ca="1">IF(AA$9="","",IF($E35="","",IF(OFFSET(INDEX([14]CRONO!$A:$AD,10,MATCH(AA$9,[14]CRONO!$10:$10,0)),13,0)=0,"",IF(OFFSET(INDEX([14]CRONO!$A:$AD,10,MATCH(AA$9,[14]CRONO!$10:$10,0)),13,0)="x",$F35,"ERRO"))))</f>
        <v>#VALUE!</v>
      </c>
      <c r="AB35" s="342" t="e">
        <f ca="1">IF(AB$9="","",IF($E35="","",IF(OFFSET(INDEX([14]CRONO!$A:$AD,10,MATCH(AB$9,[14]CRONO!$10:$10,0)),13,0)=0,"",IF(OFFSET(INDEX([14]CRONO!$A:$AD,10,MATCH(AB$9,[14]CRONO!$10:$10,0)),13,0)="x",$F35,"ERRO"))))</f>
        <v>#VALUE!</v>
      </c>
      <c r="AC35" s="342" t="e">
        <f ca="1">IF(AC$9="","",IF($E35="","",IF(OFFSET(INDEX([14]CRONO!$A:$AD,10,MATCH(AC$9,[14]CRONO!$10:$10,0)),13,0)=0,"",IF(OFFSET(INDEX([14]CRONO!$A:$AD,10,MATCH(AC$9,[14]CRONO!$10:$10,0)),13,0)="x",$F35,"ERRO"))))</f>
        <v>#VALUE!</v>
      </c>
      <c r="AD35" s="343" t="e">
        <f ca="1">IF(AD$9="","",IF($E35="","",IF(OFFSET(INDEX([14]CRONO!$A:$AD,10,MATCH(AD$9,[14]CRONO!$10:$10,0)),13,0)=0,"",IF(OFFSET(INDEX([14]CRONO!$A:$AD,10,MATCH(AD$9,[14]CRONO!$10:$10,0)),13,0)="x",$F35,"ERRO"))))</f>
        <v>#VALUE!</v>
      </c>
    </row>
    <row r="36" spans="1:30" ht="15">
      <c r="A36" s="337"/>
      <c r="B36" s="296"/>
      <c r="C36" s="338" t="str">
        <f>IF("IH"=LEFT('[14]ABC INS.'!AC13,2),'[14]ABC INS.'!AI13,"")</f>
        <v>IH9825</v>
      </c>
      <c r="D36" s="339" t="str">
        <f>IF($C36="","",INDEX('[14]ABC INS.'!$AC:$AK,MATCH($C36,'[14]ABC INS.'!$AI:$AI,0),8))</f>
        <v>SOLDADOR</v>
      </c>
      <c r="E36" s="340">
        <f>IF($C36="","",INDEX('[14]ABC INS.'!$AC:$AK,MATCH($C36,'[14]ABC INS.'!$AI:$AI,0),9))</f>
        <v>20.329999999999998</v>
      </c>
      <c r="F36" s="341">
        <f>IF($E36="","",ROUNDUP($E36/(182.49*(COUNTIF([14]CRONO!$34:$34,"x"))),0))</f>
        <v>1</v>
      </c>
      <c r="G36" s="342" t="e">
        <f ca="1">IF(G$9="","",IF($E36="","",IF(OFFSET(INDEX([14]CRONO!$A:$AD,10,MATCH(G$9,[14]CRONO!$10:$10,0)),13,0)=0,"",IF(OFFSET(INDEX([14]CRONO!$A:$AD,10,MATCH(G$9,[14]CRONO!$10:$10,0)),13,0)="x",$F36,"ERRO"))))</f>
        <v>#VALUE!</v>
      </c>
      <c r="H36" s="342" t="e">
        <f ca="1">IF(H$9="","",IF($E36="","",IF(OFFSET(INDEX([14]CRONO!$A:$AD,10,MATCH(H$9,[14]CRONO!$10:$10,0)),13,0)=0,"",IF(OFFSET(INDEX([14]CRONO!$A:$AD,10,MATCH(H$9,[14]CRONO!$10:$10,0)),13,0)="x",$F36,"ERRO"))))</f>
        <v>#VALUE!</v>
      </c>
      <c r="I36" s="342" t="e">
        <f ca="1">IF(I$9="","",IF($E36="","",IF(OFFSET(INDEX([14]CRONO!$A:$AD,10,MATCH(I$9,[14]CRONO!$10:$10,0)),13,0)=0,"",IF(OFFSET(INDEX([14]CRONO!$A:$AD,10,MATCH(I$9,[14]CRONO!$10:$10,0)),13,0)="x",$F36,"ERRO"))))</f>
        <v>#VALUE!</v>
      </c>
      <c r="J36" s="342" t="e">
        <f ca="1">IF(J$9="","",IF($E36="","",IF(OFFSET(INDEX([14]CRONO!$A:$AD,10,MATCH(J$9,[14]CRONO!$10:$10,0)),13,0)=0,"",IF(OFFSET(INDEX([14]CRONO!$A:$AD,10,MATCH(J$9,[14]CRONO!$10:$10,0)),13,0)="x",$F36,"ERRO"))))</f>
        <v>#VALUE!</v>
      </c>
      <c r="K36" s="342" t="e">
        <f ca="1">IF(K$9="","",IF($E36="","",IF(OFFSET(INDEX([14]CRONO!$A:$AD,10,MATCH(K$9,[14]CRONO!$10:$10,0)),13,0)=0,"",IF(OFFSET(INDEX([14]CRONO!$A:$AD,10,MATCH(K$9,[14]CRONO!$10:$10,0)),13,0)="x",$F36,"ERRO"))))</f>
        <v>#VALUE!</v>
      </c>
      <c r="L36" s="342" t="e">
        <f ca="1">IF(L$9="","",IF($E36="","",IF(OFFSET(INDEX([14]CRONO!$A:$AD,10,MATCH(L$9,[14]CRONO!$10:$10,0)),13,0)=0,"",IF(OFFSET(INDEX([14]CRONO!$A:$AD,10,MATCH(L$9,[14]CRONO!$10:$10,0)),13,0)="x",$F36,"ERRO"))))</f>
        <v>#VALUE!</v>
      </c>
      <c r="M36" s="342" t="e">
        <f ca="1">IF(M$9="","",IF($E36="","",IF(OFFSET(INDEX([14]CRONO!$A:$AD,10,MATCH(M$9,[14]CRONO!$10:$10,0)),13,0)=0,"",IF(OFFSET(INDEX([14]CRONO!$A:$AD,10,MATCH(M$9,[14]CRONO!$10:$10,0)),13,0)="x",$F36,"ERRO"))))</f>
        <v>#VALUE!</v>
      </c>
      <c r="N36" s="342" t="e">
        <f ca="1">IF(N$9="","",IF($E36="","",IF(OFFSET(INDEX([14]CRONO!$A:$AD,10,MATCH(N$9,[14]CRONO!$10:$10,0)),13,0)=0,"",IF(OFFSET(INDEX([14]CRONO!$A:$AD,10,MATCH(N$9,[14]CRONO!$10:$10,0)),13,0)="x",$F36,"ERRO"))))</f>
        <v>#VALUE!</v>
      </c>
      <c r="O36" s="342" t="e">
        <f ca="1">IF(O$9="","",IF($E36="","",IF(OFFSET(INDEX([14]CRONO!$A:$AD,10,MATCH(O$9,[14]CRONO!$10:$10,0)),13,0)=0,"",IF(OFFSET(INDEX([14]CRONO!$A:$AD,10,MATCH(O$9,[14]CRONO!$10:$10,0)),13,0)="x",$F36,"ERRO"))))</f>
        <v>#VALUE!</v>
      </c>
      <c r="P36" s="342" t="e">
        <f ca="1">IF(P$9="","",IF($E36="","",IF(OFFSET(INDEX([14]CRONO!$A:$AD,10,MATCH(P$9,[14]CRONO!$10:$10,0)),13,0)=0,"",IF(OFFSET(INDEX([14]CRONO!$A:$AD,10,MATCH(P$9,[14]CRONO!$10:$10,0)),13,0)="x",$F36,"ERRO"))))</f>
        <v>#VALUE!</v>
      </c>
      <c r="Q36" s="342" t="e">
        <f ca="1">IF(Q$9="","",IF($E36="","",IF(OFFSET(INDEX([14]CRONO!$A:$AD,10,MATCH(Q$9,[14]CRONO!$10:$10,0)),13,0)=0,"",IF(OFFSET(INDEX([14]CRONO!$A:$AD,10,MATCH(Q$9,[14]CRONO!$10:$10,0)),13,0)="x",$F36,"ERRO"))))</f>
        <v>#VALUE!</v>
      </c>
      <c r="R36" s="342" t="e">
        <f ca="1">IF(R$9="","",IF($E36="","",IF(OFFSET(INDEX([14]CRONO!$A:$AD,10,MATCH(R$9,[14]CRONO!$10:$10,0)),13,0)=0,"",IF(OFFSET(INDEX([14]CRONO!$A:$AD,10,MATCH(R$9,[14]CRONO!$10:$10,0)),13,0)="x",$F36,"ERRO"))))</f>
        <v>#VALUE!</v>
      </c>
      <c r="S36" s="342"/>
      <c r="T36" s="342"/>
      <c r="U36" s="342"/>
      <c r="V36" s="342"/>
      <c r="W36" s="342"/>
      <c r="X36" s="342"/>
      <c r="Y36" s="342"/>
      <c r="Z36" s="342"/>
      <c r="AA36" s="342" t="e">
        <f ca="1">IF(AA$9="","",IF($E36="","",IF(OFFSET(INDEX([14]CRONO!$A:$AD,10,MATCH(AA$9,[14]CRONO!$10:$10,0)),13,0)=0,"",IF(OFFSET(INDEX([14]CRONO!$A:$AD,10,MATCH(AA$9,[14]CRONO!$10:$10,0)),13,0)="x",$F36,"ERRO"))))</f>
        <v>#VALUE!</v>
      </c>
      <c r="AB36" s="342" t="e">
        <f ca="1">IF(AB$9="","",IF($E36="","",IF(OFFSET(INDEX([14]CRONO!$A:$AD,10,MATCH(AB$9,[14]CRONO!$10:$10,0)),13,0)=0,"",IF(OFFSET(INDEX([14]CRONO!$A:$AD,10,MATCH(AB$9,[14]CRONO!$10:$10,0)),13,0)="x",$F36,"ERRO"))))</f>
        <v>#VALUE!</v>
      </c>
      <c r="AC36" s="342" t="e">
        <f ca="1">IF(AC$9="","",IF($E36="","",IF(OFFSET(INDEX([14]CRONO!$A:$AD,10,MATCH(AC$9,[14]CRONO!$10:$10,0)),13,0)=0,"",IF(OFFSET(INDEX([14]CRONO!$A:$AD,10,MATCH(AC$9,[14]CRONO!$10:$10,0)),13,0)="x",$F36,"ERRO"))))</f>
        <v>#VALUE!</v>
      </c>
      <c r="AD36" s="343" t="e">
        <f ca="1">IF(AD$9="","",IF($E36="","",IF(OFFSET(INDEX([14]CRONO!$A:$AD,10,MATCH(AD$9,[14]CRONO!$10:$10,0)),13,0)=0,"",IF(OFFSET(INDEX([14]CRONO!$A:$AD,10,MATCH(AD$9,[14]CRONO!$10:$10,0)),13,0)="x",$F36,"ERRO"))))</f>
        <v>#VALUE!</v>
      </c>
    </row>
    <row r="37" spans="1:30" ht="15">
      <c r="A37" s="337"/>
      <c r="B37" s="296"/>
      <c r="C37" s="338" t="str">
        <f>IF("IH"=LEFT('[14]ABC INS.'!AC14,2),'[14]ABC INS.'!AI14,"")</f>
        <v>IH9823</v>
      </c>
      <c r="D37" s="339" t="str">
        <f>IF($C37="","",INDEX('[14]ABC INS.'!$AC:$AK,MATCH($C37,'[14]ABC INS.'!$AI:$AI,0),8))</f>
        <v>SERRALHEIRO</v>
      </c>
      <c r="E37" s="340">
        <f>IF($C37="","",INDEX('[14]ABC INS.'!$AC:$AK,MATCH($C37,'[14]ABC INS.'!$AI:$AI,0),9))</f>
        <v>16.66</v>
      </c>
      <c r="F37" s="341">
        <f>IF($E37="","",ROUNDUP($E37/(182.49*(COUNTIF([14]CRONO!$34:$34,"x"))),0))</f>
        <v>1</v>
      </c>
      <c r="G37" s="342" t="e">
        <f ca="1">IF(G$9="","",IF($E37="","",IF(OFFSET(INDEX([14]CRONO!$A:$AD,10,MATCH(G$9,[14]CRONO!$10:$10,0)),13,0)=0,"",IF(OFFSET(INDEX([14]CRONO!$A:$AD,10,MATCH(G$9,[14]CRONO!$10:$10,0)),13,0)="x",$F37,"ERRO"))))</f>
        <v>#VALUE!</v>
      </c>
      <c r="H37" s="342" t="e">
        <f ca="1">IF(H$9="","",IF($E37="","",IF(OFFSET(INDEX([14]CRONO!$A:$AD,10,MATCH(H$9,[14]CRONO!$10:$10,0)),13,0)=0,"",IF(OFFSET(INDEX([14]CRONO!$A:$AD,10,MATCH(H$9,[14]CRONO!$10:$10,0)),13,0)="x",$F37,"ERRO"))))</f>
        <v>#VALUE!</v>
      </c>
      <c r="I37" s="342" t="e">
        <f ca="1">IF(I$9="","",IF($E37="","",IF(OFFSET(INDEX([14]CRONO!$A:$AD,10,MATCH(I$9,[14]CRONO!$10:$10,0)),13,0)=0,"",IF(OFFSET(INDEX([14]CRONO!$A:$AD,10,MATCH(I$9,[14]CRONO!$10:$10,0)),13,0)="x",$F37,"ERRO"))))</f>
        <v>#VALUE!</v>
      </c>
      <c r="J37" s="342" t="e">
        <f ca="1">IF(J$9="","",IF($E37="","",IF(OFFSET(INDEX([14]CRONO!$A:$AD,10,MATCH(J$9,[14]CRONO!$10:$10,0)),13,0)=0,"",IF(OFFSET(INDEX([14]CRONO!$A:$AD,10,MATCH(J$9,[14]CRONO!$10:$10,0)),13,0)="x",$F37,"ERRO"))))</f>
        <v>#VALUE!</v>
      </c>
      <c r="K37" s="342" t="e">
        <f ca="1">IF(K$9="","",IF($E37="","",IF(OFFSET(INDEX([14]CRONO!$A:$AD,10,MATCH(K$9,[14]CRONO!$10:$10,0)),13,0)=0,"",IF(OFFSET(INDEX([14]CRONO!$A:$AD,10,MATCH(K$9,[14]CRONO!$10:$10,0)),13,0)="x",$F37,"ERRO"))))</f>
        <v>#VALUE!</v>
      </c>
      <c r="L37" s="342" t="e">
        <f ca="1">IF(L$9="","",IF($E37="","",IF(OFFSET(INDEX([14]CRONO!$A:$AD,10,MATCH(L$9,[14]CRONO!$10:$10,0)),13,0)=0,"",IF(OFFSET(INDEX([14]CRONO!$A:$AD,10,MATCH(L$9,[14]CRONO!$10:$10,0)),13,0)="x",$F37,"ERRO"))))</f>
        <v>#VALUE!</v>
      </c>
      <c r="M37" s="342" t="e">
        <f ca="1">IF(M$9="","",IF($E37="","",IF(OFFSET(INDEX([14]CRONO!$A:$AD,10,MATCH(M$9,[14]CRONO!$10:$10,0)),13,0)=0,"",IF(OFFSET(INDEX([14]CRONO!$A:$AD,10,MATCH(M$9,[14]CRONO!$10:$10,0)),13,0)="x",$F37,"ERRO"))))</f>
        <v>#VALUE!</v>
      </c>
      <c r="N37" s="342" t="e">
        <f ca="1">IF(N$9="","",IF($E37="","",IF(OFFSET(INDEX([14]CRONO!$A:$AD,10,MATCH(N$9,[14]CRONO!$10:$10,0)),13,0)=0,"",IF(OFFSET(INDEX([14]CRONO!$A:$AD,10,MATCH(N$9,[14]CRONO!$10:$10,0)),13,0)="x",$F37,"ERRO"))))</f>
        <v>#VALUE!</v>
      </c>
      <c r="O37" s="342" t="e">
        <f ca="1">IF(O$9="","",IF($E37="","",IF(OFFSET(INDEX([14]CRONO!$A:$AD,10,MATCH(O$9,[14]CRONO!$10:$10,0)),13,0)=0,"",IF(OFFSET(INDEX([14]CRONO!$A:$AD,10,MATCH(O$9,[14]CRONO!$10:$10,0)),13,0)="x",$F37,"ERRO"))))</f>
        <v>#VALUE!</v>
      </c>
      <c r="P37" s="342" t="e">
        <f ca="1">IF(P$9="","",IF($E37="","",IF(OFFSET(INDEX([14]CRONO!$A:$AD,10,MATCH(P$9,[14]CRONO!$10:$10,0)),13,0)=0,"",IF(OFFSET(INDEX([14]CRONO!$A:$AD,10,MATCH(P$9,[14]CRONO!$10:$10,0)),13,0)="x",$F37,"ERRO"))))</f>
        <v>#VALUE!</v>
      </c>
      <c r="Q37" s="342" t="e">
        <f ca="1">IF(Q$9="","",IF($E37="","",IF(OFFSET(INDEX([14]CRONO!$A:$AD,10,MATCH(Q$9,[14]CRONO!$10:$10,0)),13,0)=0,"",IF(OFFSET(INDEX([14]CRONO!$A:$AD,10,MATCH(Q$9,[14]CRONO!$10:$10,0)),13,0)="x",$F37,"ERRO"))))</f>
        <v>#VALUE!</v>
      </c>
      <c r="R37" s="342" t="e">
        <f ca="1">IF(R$9="","",IF($E37="","",IF(OFFSET(INDEX([14]CRONO!$A:$AD,10,MATCH(R$9,[14]CRONO!$10:$10,0)),13,0)=0,"",IF(OFFSET(INDEX([14]CRONO!$A:$AD,10,MATCH(R$9,[14]CRONO!$10:$10,0)),13,0)="x",$F37,"ERRO"))))</f>
        <v>#VALUE!</v>
      </c>
      <c r="S37" s="342"/>
      <c r="T37" s="342"/>
      <c r="U37" s="342"/>
      <c r="V37" s="342"/>
      <c r="W37" s="342"/>
      <c r="X37" s="342"/>
      <c r="Y37" s="342"/>
      <c r="Z37" s="342"/>
      <c r="AA37" s="342" t="e">
        <f ca="1">IF(AA$9="","",IF($E37="","",IF(OFFSET(INDEX([14]CRONO!$A:$AD,10,MATCH(AA$9,[14]CRONO!$10:$10,0)),13,0)=0,"",IF(OFFSET(INDEX([14]CRONO!$A:$AD,10,MATCH(AA$9,[14]CRONO!$10:$10,0)),13,0)="x",$F37,"ERRO"))))</f>
        <v>#VALUE!</v>
      </c>
      <c r="AB37" s="342" t="e">
        <f ca="1">IF(AB$9="","",IF($E37="","",IF(OFFSET(INDEX([14]CRONO!$A:$AD,10,MATCH(AB$9,[14]CRONO!$10:$10,0)),13,0)=0,"",IF(OFFSET(INDEX([14]CRONO!$A:$AD,10,MATCH(AB$9,[14]CRONO!$10:$10,0)),13,0)="x",$F37,"ERRO"))))</f>
        <v>#VALUE!</v>
      </c>
      <c r="AC37" s="342" t="e">
        <f ca="1">IF(AC$9="","",IF($E37="","",IF(OFFSET(INDEX([14]CRONO!$A:$AD,10,MATCH(AC$9,[14]CRONO!$10:$10,0)),13,0)=0,"",IF(OFFSET(INDEX([14]CRONO!$A:$AD,10,MATCH(AC$9,[14]CRONO!$10:$10,0)),13,0)="x",$F37,"ERRO"))))</f>
        <v>#VALUE!</v>
      </c>
      <c r="AD37" s="343" t="e">
        <f ca="1">IF(AD$9="","",IF($E37="","",IF(OFFSET(INDEX([14]CRONO!$A:$AD,10,MATCH(AD$9,[14]CRONO!$10:$10,0)),13,0)=0,"",IF(OFFSET(INDEX([14]CRONO!$A:$AD,10,MATCH(AD$9,[14]CRONO!$10:$10,0)),13,0)="x",$F37,"ERRO"))))</f>
        <v>#VALUE!</v>
      </c>
    </row>
    <row r="38" spans="1:30" ht="15">
      <c r="A38" s="337"/>
      <c r="B38" s="296"/>
      <c r="C38" s="331" t="str">
        <f>IF(D38&lt;&gt;"","8.","")</f>
        <v>8.</v>
      </c>
      <c r="D38" s="332" t="str">
        <f>IFERROR(INDEX([14]COMPOR!$A:$J,MATCH("8.",[14]COMPOR!$I:$I,0),10),"")</f>
        <v>OBRAS COMPLEMENTARES</v>
      </c>
      <c r="E38" s="333"/>
      <c r="F38" s="334"/>
      <c r="G38" s="1699"/>
      <c r="H38" s="1700"/>
      <c r="I38" s="1700"/>
      <c r="J38" s="1700"/>
      <c r="K38" s="1700"/>
      <c r="L38" s="1700"/>
      <c r="M38" s="1700"/>
      <c r="N38" s="1700"/>
      <c r="O38" s="1700"/>
      <c r="P38" s="1700"/>
      <c r="Q38" s="1700"/>
      <c r="R38" s="1700"/>
      <c r="S38" s="1700"/>
      <c r="T38" s="1700"/>
      <c r="U38" s="1700"/>
      <c r="V38" s="1700"/>
      <c r="W38" s="1700"/>
      <c r="X38" s="1700"/>
      <c r="Y38" s="1700"/>
      <c r="Z38" s="1700"/>
      <c r="AA38" s="1700"/>
      <c r="AB38" s="1700"/>
      <c r="AC38" s="1700"/>
      <c r="AD38" s="1701"/>
    </row>
    <row r="39" spans="1:30" ht="15">
      <c r="A39" s="337"/>
      <c r="B39" s="296"/>
      <c r="C39" s="338" t="str">
        <f>IF("IH"=LEFT('[14]ABC INS.'!AL6,2),'[14]ABC INS.'!AL6,"")</f>
        <v>IH9805</v>
      </c>
      <c r="D39" s="339" t="str">
        <f>IF($C39="","",INDEX('[14]ABC INS.'!$AC:$AK,MATCH($C39,'[14]ABC INS.'!$AI:$AI,0),8))</f>
        <v>ARMADOR</v>
      </c>
      <c r="E39" s="340">
        <f>IF($C39="","",INDEX('[14]ABC INS.'!$AC:$AK,MATCH($C39,'[14]ABC INS.'!$AI:$AI,0),9))</f>
        <v>29567.79</v>
      </c>
      <c r="F39" s="341">
        <f>IF($E39="","",ROUNDUP($E39/(182.49*(COUNTIF([14]CRONO!$38:$38,"x"))),0))</f>
        <v>17</v>
      </c>
      <c r="G39" s="342" t="e">
        <f ca="1">IF(G$9="","",IF($E39="","",IF(OFFSET(INDEX([14]CRONO!$A:$AD,10,MATCH(G$9,[14]CRONO!$10:$10,0)),13,0)=0,"",IF(OFFSET(INDEX([14]CRONO!$A:$AD,10,MATCH(G$9,[14]CRONO!$10:$10,0)),13,0)="x",$F39,"ERRO"))))</f>
        <v>#VALUE!</v>
      </c>
      <c r="H39" s="342"/>
      <c r="I39" s="342"/>
      <c r="J39" s="342"/>
      <c r="K39" s="342"/>
      <c r="L39" s="342"/>
      <c r="M39" s="342"/>
      <c r="N39" s="342"/>
      <c r="O39" s="342"/>
      <c r="P39" s="342"/>
      <c r="Q39" s="342"/>
      <c r="R39" s="342" t="e">
        <f ca="1">IF(R$9="","",IF($E39="","",IF(OFFSET(INDEX([14]CRONO!$A:$AD,10,MATCH(R$9,[14]CRONO!$10:$10,0)),13,0)=0,"",IF(OFFSET(INDEX([14]CRONO!$A:$AD,10,MATCH(R$9,[14]CRONO!$10:$10,0)),13,0)="x",$F39,"ERRO"))))</f>
        <v>#VALUE!</v>
      </c>
      <c r="S39" s="342" t="e">
        <f ca="1">IF(S$9="","",IF($E39="","",IF(OFFSET(INDEX([14]CRONO!$A:$AD,10,MATCH(S$9,[14]CRONO!$10:$10,0)),13,0)=0,"",IF(OFFSET(INDEX([14]CRONO!$A:$AD,10,MATCH(S$9,[14]CRONO!$10:$10,0)),13,0)="x",$F39,"ERRO"))))</f>
        <v>#VALUE!</v>
      </c>
      <c r="T39" s="342" t="e">
        <f ca="1">IF(T$9="","",IF($E39="","",IF(OFFSET(INDEX([14]CRONO!$A:$AD,10,MATCH(T$9,[14]CRONO!$10:$10,0)),13,0)=0,"",IF(OFFSET(INDEX([14]CRONO!$A:$AD,10,MATCH(T$9,[14]CRONO!$10:$10,0)),13,0)="x",$F39,"ERRO"))))</f>
        <v>#VALUE!</v>
      </c>
      <c r="U39" s="342" t="e">
        <f ca="1">IF(U$9="","",IF($E39="","",IF(OFFSET(INDEX([14]CRONO!$A:$AD,10,MATCH(U$9,[14]CRONO!$10:$10,0)),13,0)=0,"",IF(OFFSET(INDEX([14]CRONO!$A:$AD,10,MATCH(U$9,[14]CRONO!$10:$10,0)),13,0)="x",$F39,"ERRO"))))</f>
        <v>#VALUE!</v>
      </c>
      <c r="V39" s="342" t="e">
        <f ca="1">IF(V$9="","",IF($E39="","",IF(OFFSET(INDEX([14]CRONO!$A:$AD,10,MATCH(V$9,[14]CRONO!$10:$10,0)),13,0)=0,"",IF(OFFSET(INDEX([14]CRONO!$A:$AD,10,MATCH(V$9,[14]CRONO!$10:$10,0)),13,0)="x",$F39,"ERRO"))))</f>
        <v>#VALUE!</v>
      </c>
      <c r="W39" s="342" t="e">
        <f ca="1">IF(W$9="","",IF($E39="","",IF(OFFSET(INDEX([14]CRONO!$A:$AD,10,MATCH(W$9,[14]CRONO!$10:$10,0)),13,0)=0,"",IF(OFFSET(INDEX([14]CRONO!$A:$AD,10,MATCH(W$9,[14]CRONO!$10:$10,0)),13,0)="x",$F39,"ERRO"))))</f>
        <v>#VALUE!</v>
      </c>
      <c r="X39" s="342" t="e">
        <f ca="1">IF(X$9="","",IF($E39="","",IF(OFFSET(INDEX([14]CRONO!$A:$AD,10,MATCH(X$9,[14]CRONO!$10:$10,0)),13,0)=0,"",IF(OFFSET(INDEX([14]CRONO!$A:$AD,10,MATCH(X$9,[14]CRONO!$10:$10,0)),13,0)="x",$F39,"ERRO"))))</f>
        <v>#VALUE!</v>
      </c>
      <c r="Y39" s="342" t="e">
        <f ca="1">IF(Y$9="","",IF($E39="","",IF(OFFSET(INDEX([14]CRONO!$A:$AD,10,MATCH(Y$9,[14]CRONO!$10:$10,0)),13,0)=0,"",IF(OFFSET(INDEX([14]CRONO!$A:$AD,10,MATCH(Y$9,[14]CRONO!$10:$10,0)),13,0)="x",$F39,"ERRO"))))</f>
        <v>#VALUE!</v>
      </c>
      <c r="Z39" s="342" t="e">
        <f ca="1">IF(Z$9="","",IF($E39="","",IF(OFFSET(INDEX([14]CRONO!$A:$AD,10,MATCH(Z$9,[14]CRONO!$10:$10,0)),13,0)=0,"",IF(OFFSET(INDEX([14]CRONO!$A:$AD,10,MATCH(Z$9,[14]CRONO!$10:$10,0)),13,0)="x",$F39,"ERRO"))))</f>
        <v>#VALUE!</v>
      </c>
      <c r="AA39" s="342">
        <v>17</v>
      </c>
      <c r="AB39" s="342">
        <v>17</v>
      </c>
      <c r="AC39" s="342">
        <v>17</v>
      </c>
      <c r="AD39" s="343" t="e">
        <f ca="1">IF(AD$9="","",IF($E39="","",IF(OFFSET(INDEX([14]CRONO!$A:$AD,10,MATCH(AD$9,[14]CRONO!$10:$10,0)),13,0)=0,"",IF(OFFSET(INDEX([14]CRONO!$A:$AD,10,MATCH(AD$9,[14]CRONO!$10:$10,0)),13,0)="x",$F39,"ERRO"))))</f>
        <v>#VALUE!</v>
      </c>
    </row>
    <row r="40" spans="1:30" ht="15">
      <c r="A40" s="337"/>
      <c r="B40" s="296"/>
      <c r="C40" s="338" t="str">
        <f>IF("IH"=LEFT('[14]ABC INS.'!AL7,2),'[14]ABC INS.'!AL7,"")</f>
        <v>IH9801</v>
      </c>
      <c r="D40" s="339" t="str">
        <f>IF($C40="","",INDEX('[14]ABC INS.'!$AC:$AK,MATCH($C40,'[14]ABC INS.'!$AI:$AI,0),8))</f>
        <v>AJUDANTE</v>
      </c>
      <c r="E40" s="340">
        <f>IF($C40="","",INDEX('[14]ABC INS.'!$AC:$AK,MATCH($C40,'[14]ABC INS.'!$AI:$AI,0),9))</f>
        <v>37135.019999999997</v>
      </c>
      <c r="F40" s="341">
        <f>IF($E40="","",ROUNDUP($E40/(182.49*(COUNTIF([14]CRONO!$38:$38,"x"))),0))</f>
        <v>21</v>
      </c>
      <c r="G40" s="342" t="e">
        <f ca="1">IF(G$9="","",IF($E40="","",IF(OFFSET(INDEX([14]CRONO!$A:$AD,10,MATCH(G$9,[14]CRONO!$10:$10,0)),13,0)=0,"",IF(OFFSET(INDEX([14]CRONO!$A:$AD,10,MATCH(G$9,[14]CRONO!$10:$10,0)),13,0)="x",$F40,"ERRO"))))</f>
        <v>#VALUE!</v>
      </c>
      <c r="H40" s="342"/>
      <c r="I40" s="342"/>
      <c r="J40" s="342"/>
      <c r="K40" s="342"/>
      <c r="L40" s="342"/>
      <c r="M40" s="342"/>
      <c r="N40" s="342"/>
      <c r="O40" s="342"/>
      <c r="P40" s="342"/>
      <c r="Q40" s="342"/>
      <c r="R40" s="342" t="e">
        <f ca="1">IF(R$9="","",IF($E40="","",IF(OFFSET(INDEX([14]CRONO!$A:$AD,10,MATCH(R$9,[14]CRONO!$10:$10,0)),13,0)=0,"",IF(OFFSET(INDEX([14]CRONO!$A:$AD,10,MATCH(R$9,[14]CRONO!$10:$10,0)),13,0)="x",$F40,"ERRO"))))</f>
        <v>#VALUE!</v>
      </c>
      <c r="S40" s="342" t="e">
        <f ca="1">IF(S$9="","",IF($E40="","",IF(OFFSET(INDEX([14]CRONO!$A:$AD,10,MATCH(S$9,[14]CRONO!$10:$10,0)),13,0)=0,"",IF(OFFSET(INDEX([14]CRONO!$A:$AD,10,MATCH(S$9,[14]CRONO!$10:$10,0)),13,0)="x",$F40,"ERRO"))))</f>
        <v>#VALUE!</v>
      </c>
      <c r="T40" s="342" t="e">
        <f ca="1">IF(T$9="","",IF($E40="","",IF(OFFSET(INDEX([14]CRONO!$A:$AD,10,MATCH(T$9,[14]CRONO!$10:$10,0)),13,0)=0,"",IF(OFFSET(INDEX([14]CRONO!$A:$AD,10,MATCH(T$9,[14]CRONO!$10:$10,0)),13,0)="x",$F40,"ERRO"))))</f>
        <v>#VALUE!</v>
      </c>
      <c r="U40" s="342" t="e">
        <f ca="1">IF(U$9="","",IF($E40="","",IF(OFFSET(INDEX([14]CRONO!$A:$AD,10,MATCH(U$9,[14]CRONO!$10:$10,0)),13,0)=0,"",IF(OFFSET(INDEX([14]CRONO!$A:$AD,10,MATCH(U$9,[14]CRONO!$10:$10,0)),13,0)="x",$F40,"ERRO"))))</f>
        <v>#VALUE!</v>
      </c>
      <c r="V40" s="342" t="e">
        <f ca="1">IF(V$9="","",IF($E40="","",IF(OFFSET(INDEX([14]CRONO!$A:$AD,10,MATCH(V$9,[14]CRONO!$10:$10,0)),13,0)=0,"",IF(OFFSET(INDEX([14]CRONO!$A:$AD,10,MATCH(V$9,[14]CRONO!$10:$10,0)),13,0)="x",$F40,"ERRO"))))</f>
        <v>#VALUE!</v>
      </c>
      <c r="W40" s="342" t="e">
        <f ca="1">IF(W$9="","",IF($E40="","",IF(OFFSET(INDEX([14]CRONO!$A:$AD,10,MATCH(W$9,[14]CRONO!$10:$10,0)),13,0)=0,"",IF(OFFSET(INDEX([14]CRONO!$A:$AD,10,MATCH(W$9,[14]CRONO!$10:$10,0)),13,0)="x",$F40,"ERRO"))))</f>
        <v>#VALUE!</v>
      </c>
      <c r="X40" s="342" t="e">
        <f ca="1">IF(X$9="","",IF($E40="","",IF(OFFSET(INDEX([14]CRONO!$A:$AD,10,MATCH(X$9,[14]CRONO!$10:$10,0)),13,0)=0,"",IF(OFFSET(INDEX([14]CRONO!$A:$AD,10,MATCH(X$9,[14]CRONO!$10:$10,0)),13,0)="x",$F40,"ERRO"))))</f>
        <v>#VALUE!</v>
      </c>
      <c r="Y40" s="342" t="e">
        <f ca="1">IF(Y$9="","",IF($E40="","",IF(OFFSET(INDEX([14]CRONO!$A:$AD,10,MATCH(Y$9,[14]CRONO!$10:$10,0)),13,0)=0,"",IF(OFFSET(INDEX([14]CRONO!$A:$AD,10,MATCH(Y$9,[14]CRONO!$10:$10,0)),13,0)="x",$F40,"ERRO"))))</f>
        <v>#VALUE!</v>
      </c>
      <c r="Z40" s="342" t="e">
        <f ca="1">IF(Z$9="","",IF($E40="","",IF(OFFSET(INDEX([14]CRONO!$A:$AD,10,MATCH(Z$9,[14]CRONO!$10:$10,0)),13,0)=0,"",IF(OFFSET(INDEX([14]CRONO!$A:$AD,10,MATCH(Z$9,[14]CRONO!$10:$10,0)),13,0)="x",$F40,"ERRO"))))</f>
        <v>#VALUE!</v>
      </c>
      <c r="AA40" s="342">
        <v>21</v>
      </c>
      <c r="AB40" s="342">
        <v>21</v>
      </c>
      <c r="AC40" s="342">
        <v>21</v>
      </c>
      <c r="AD40" s="343" t="e">
        <f ca="1">IF(AD$9="","",IF($E40="","",IF(OFFSET(INDEX([14]CRONO!$A:$AD,10,MATCH(AD$9,[14]CRONO!$10:$10,0)),13,0)=0,"",IF(OFFSET(INDEX([14]CRONO!$A:$AD,10,MATCH(AD$9,[14]CRONO!$10:$10,0)),13,0)="x",$F40,"ERRO"))))</f>
        <v>#VALUE!</v>
      </c>
    </row>
    <row r="41" spans="1:30" ht="15">
      <c r="A41" s="337"/>
      <c r="B41" s="296"/>
      <c r="C41" s="338" t="str">
        <f>IF("IH"=LEFT('[14]ABC INS.'!AL8,2),'[14]ABC INS.'!AL8,"")</f>
        <v>IH9830</v>
      </c>
      <c r="D41" s="339" t="str">
        <f>IF($C41="","",INDEX('[14]ABC INS.'!$AC:$AK,MATCH($C41,'[14]ABC INS.'!$AI:$AI,0),8))</f>
        <v>MONTADOR</v>
      </c>
      <c r="E41" s="340">
        <f>IF($C41="","",INDEX('[14]ABC INS.'!$AC:$AK,MATCH($C41,'[14]ABC INS.'!$AI:$AI,0),9))</f>
        <v>3779.73</v>
      </c>
      <c r="F41" s="341">
        <f>IF($E41="","",ROUNDUP($E41/(182.49*(COUNTIF([14]CRONO!$38:$38,"x"))),0))</f>
        <v>3</v>
      </c>
      <c r="G41" s="342" t="e">
        <f ca="1">IF(G$9="","",IF($E41="","",IF(OFFSET(INDEX([14]CRONO!$A:$AD,10,MATCH(G$9,[14]CRONO!$10:$10,0)),13,0)=0,"",IF(OFFSET(INDEX([14]CRONO!$A:$AD,10,MATCH(G$9,[14]CRONO!$10:$10,0)),13,0)="x",$F41,"ERRO"))))</f>
        <v>#VALUE!</v>
      </c>
      <c r="H41" s="342"/>
      <c r="I41" s="342"/>
      <c r="J41" s="342"/>
      <c r="K41" s="342"/>
      <c r="L41" s="342"/>
      <c r="M41" s="342"/>
      <c r="N41" s="342"/>
      <c r="O41" s="342"/>
      <c r="P41" s="342"/>
      <c r="Q41" s="342"/>
      <c r="R41" s="342" t="e">
        <f ca="1">IF(R$9="","",IF($E41="","",IF(OFFSET(INDEX([14]CRONO!$A:$AD,10,MATCH(R$9,[14]CRONO!$10:$10,0)),13,0)=0,"",IF(OFFSET(INDEX([14]CRONO!$A:$AD,10,MATCH(R$9,[14]CRONO!$10:$10,0)),13,0)="x",$F41,"ERRO"))))</f>
        <v>#VALUE!</v>
      </c>
      <c r="S41" s="342" t="e">
        <f ca="1">IF(S$9="","",IF($E41="","",IF(OFFSET(INDEX([14]CRONO!$A:$AD,10,MATCH(S$9,[14]CRONO!$10:$10,0)),13,0)=0,"",IF(OFFSET(INDEX([14]CRONO!$A:$AD,10,MATCH(S$9,[14]CRONO!$10:$10,0)),13,0)="x",$F41,"ERRO"))))</f>
        <v>#VALUE!</v>
      </c>
      <c r="T41" s="342" t="e">
        <f ca="1">IF(T$9="","",IF($E41="","",IF(OFFSET(INDEX([14]CRONO!$A:$AD,10,MATCH(T$9,[14]CRONO!$10:$10,0)),13,0)=0,"",IF(OFFSET(INDEX([14]CRONO!$A:$AD,10,MATCH(T$9,[14]CRONO!$10:$10,0)),13,0)="x",$F41,"ERRO"))))</f>
        <v>#VALUE!</v>
      </c>
      <c r="U41" s="342" t="e">
        <f ca="1">IF(U$9="","",IF($E41="","",IF(OFFSET(INDEX([14]CRONO!$A:$AD,10,MATCH(U$9,[14]CRONO!$10:$10,0)),13,0)=0,"",IF(OFFSET(INDEX([14]CRONO!$A:$AD,10,MATCH(U$9,[14]CRONO!$10:$10,0)),13,0)="x",$F41,"ERRO"))))</f>
        <v>#VALUE!</v>
      </c>
      <c r="V41" s="342" t="e">
        <f ca="1">IF(V$9="","",IF($E41="","",IF(OFFSET(INDEX([14]CRONO!$A:$AD,10,MATCH(V$9,[14]CRONO!$10:$10,0)),13,0)=0,"",IF(OFFSET(INDEX([14]CRONO!$A:$AD,10,MATCH(V$9,[14]CRONO!$10:$10,0)),13,0)="x",$F41,"ERRO"))))</f>
        <v>#VALUE!</v>
      </c>
      <c r="W41" s="342" t="e">
        <f ca="1">IF(W$9="","",IF($E41="","",IF(OFFSET(INDEX([14]CRONO!$A:$AD,10,MATCH(W$9,[14]CRONO!$10:$10,0)),13,0)=0,"",IF(OFFSET(INDEX([14]CRONO!$A:$AD,10,MATCH(W$9,[14]CRONO!$10:$10,0)),13,0)="x",$F41,"ERRO"))))</f>
        <v>#VALUE!</v>
      </c>
      <c r="X41" s="342" t="e">
        <f ca="1">IF(X$9="","",IF($E41="","",IF(OFFSET(INDEX([14]CRONO!$A:$AD,10,MATCH(X$9,[14]CRONO!$10:$10,0)),13,0)=0,"",IF(OFFSET(INDEX([14]CRONO!$A:$AD,10,MATCH(X$9,[14]CRONO!$10:$10,0)),13,0)="x",$F41,"ERRO"))))</f>
        <v>#VALUE!</v>
      </c>
      <c r="Y41" s="342" t="e">
        <f ca="1">IF(Y$9="","",IF($E41="","",IF(OFFSET(INDEX([14]CRONO!$A:$AD,10,MATCH(Y$9,[14]CRONO!$10:$10,0)),13,0)=0,"",IF(OFFSET(INDEX([14]CRONO!$A:$AD,10,MATCH(Y$9,[14]CRONO!$10:$10,0)),13,0)="x",$F41,"ERRO"))))</f>
        <v>#VALUE!</v>
      </c>
      <c r="Z41" s="342" t="e">
        <f ca="1">IF(Z$9="","",IF($E41="","",IF(OFFSET(INDEX([14]CRONO!$A:$AD,10,MATCH(Z$9,[14]CRONO!$10:$10,0)),13,0)=0,"",IF(OFFSET(INDEX([14]CRONO!$A:$AD,10,MATCH(Z$9,[14]CRONO!$10:$10,0)),13,0)="x",$F41,"ERRO"))))</f>
        <v>#VALUE!</v>
      </c>
      <c r="AA41" s="342">
        <v>3</v>
      </c>
      <c r="AB41" s="342">
        <v>3</v>
      </c>
      <c r="AC41" s="342">
        <v>3</v>
      </c>
      <c r="AD41" s="343" t="e">
        <f ca="1">IF(AD$9="","",IF($E41="","",IF(OFFSET(INDEX([14]CRONO!$A:$AD,10,MATCH(AD$9,[14]CRONO!$10:$10,0)),13,0)=0,"",IF(OFFSET(INDEX([14]CRONO!$A:$AD,10,MATCH(AD$9,[14]CRONO!$10:$10,0)),13,0)="x",$F41,"ERRO"))))</f>
        <v>#VALUE!</v>
      </c>
    </row>
    <row r="42" spans="1:30" ht="15">
      <c r="A42" s="337"/>
      <c r="B42" s="296"/>
      <c r="C42" s="338" t="str">
        <f>IF("IH"=LEFT('[14]ABC INS.'!AL9,2),'[14]ABC INS.'!AL9,"")</f>
        <v>IH9824</v>
      </c>
      <c r="D42" s="339" t="str">
        <f>IF($C42="","",INDEX('[14]ABC INS.'!$AC:$AK,MATCH($C42,'[14]ABC INS.'!$AI:$AI,0),8))</f>
        <v>SERVENTE</v>
      </c>
      <c r="E42" s="340">
        <f>IF($C42="","",INDEX('[14]ABC INS.'!$AC:$AK,MATCH($C42,'[14]ABC INS.'!$AI:$AI,0),9))</f>
        <v>34178.85</v>
      </c>
      <c r="F42" s="341">
        <f>IF($E42="","",ROUNDUP($E42/(182.49*(COUNTIF([14]CRONO!$38:$38,"x"))),0))</f>
        <v>19</v>
      </c>
      <c r="G42" s="342" t="e">
        <f ca="1">IF(G$9="","",IF($E42="","",IF(OFFSET(INDEX([14]CRONO!$A:$AD,10,MATCH(G$9,[14]CRONO!$10:$10,0)),13,0)=0,"",IF(OFFSET(INDEX([14]CRONO!$A:$AD,10,MATCH(G$9,[14]CRONO!$10:$10,0)),13,0)="x",$F42,"ERRO"))))</f>
        <v>#VALUE!</v>
      </c>
      <c r="H42" s="342"/>
      <c r="I42" s="342"/>
      <c r="J42" s="342"/>
      <c r="K42" s="342"/>
      <c r="L42" s="342"/>
      <c r="M42" s="342"/>
      <c r="N42" s="342"/>
      <c r="O42" s="342"/>
      <c r="P42" s="342"/>
      <c r="Q42" s="342"/>
      <c r="R42" s="342" t="e">
        <f ca="1">IF(R$9="","",IF($E42="","",IF(OFFSET(INDEX([14]CRONO!$A:$AD,10,MATCH(R$9,[14]CRONO!$10:$10,0)),13,0)=0,"",IF(OFFSET(INDEX([14]CRONO!$A:$AD,10,MATCH(R$9,[14]CRONO!$10:$10,0)),13,0)="x",$F42,"ERRO"))))</f>
        <v>#VALUE!</v>
      </c>
      <c r="S42" s="342" t="e">
        <f ca="1">IF(S$9="","",IF($E42="","",IF(OFFSET(INDEX([14]CRONO!$A:$AD,10,MATCH(S$9,[14]CRONO!$10:$10,0)),13,0)=0,"",IF(OFFSET(INDEX([14]CRONO!$A:$AD,10,MATCH(S$9,[14]CRONO!$10:$10,0)),13,0)="x",$F42,"ERRO"))))</f>
        <v>#VALUE!</v>
      </c>
      <c r="T42" s="342" t="e">
        <f ca="1">IF(T$9="","",IF($E42="","",IF(OFFSET(INDEX([14]CRONO!$A:$AD,10,MATCH(T$9,[14]CRONO!$10:$10,0)),13,0)=0,"",IF(OFFSET(INDEX([14]CRONO!$A:$AD,10,MATCH(T$9,[14]CRONO!$10:$10,0)),13,0)="x",$F42,"ERRO"))))</f>
        <v>#VALUE!</v>
      </c>
      <c r="U42" s="342" t="e">
        <f ca="1">IF(U$9="","",IF($E42="","",IF(OFFSET(INDEX([14]CRONO!$A:$AD,10,MATCH(U$9,[14]CRONO!$10:$10,0)),13,0)=0,"",IF(OFFSET(INDEX([14]CRONO!$A:$AD,10,MATCH(U$9,[14]CRONO!$10:$10,0)),13,0)="x",$F42,"ERRO"))))</f>
        <v>#VALUE!</v>
      </c>
      <c r="V42" s="342" t="e">
        <f ca="1">IF(V$9="","",IF($E42="","",IF(OFFSET(INDEX([14]CRONO!$A:$AD,10,MATCH(V$9,[14]CRONO!$10:$10,0)),13,0)=0,"",IF(OFFSET(INDEX([14]CRONO!$A:$AD,10,MATCH(V$9,[14]CRONO!$10:$10,0)),13,0)="x",$F42,"ERRO"))))</f>
        <v>#VALUE!</v>
      </c>
      <c r="W42" s="342" t="e">
        <f ca="1">IF(W$9="","",IF($E42="","",IF(OFFSET(INDEX([14]CRONO!$A:$AD,10,MATCH(W$9,[14]CRONO!$10:$10,0)),13,0)=0,"",IF(OFFSET(INDEX([14]CRONO!$A:$AD,10,MATCH(W$9,[14]CRONO!$10:$10,0)),13,0)="x",$F42,"ERRO"))))</f>
        <v>#VALUE!</v>
      </c>
      <c r="X42" s="342" t="e">
        <f ca="1">IF(X$9="","",IF($E42="","",IF(OFFSET(INDEX([14]CRONO!$A:$AD,10,MATCH(X$9,[14]CRONO!$10:$10,0)),13,0)=0,"",IF(OFFSET(INDEX([14]CRONO!$A:$AD,10,MATCH(X$9,[14]CRONO!$10:$10,0)),13,0)="x",$F42,"ERRO"))))</f>
        <v>#VALUE!</v>
      </c>
      <c r="Y42" s="342" t="e">
        <f ca="1">IF(Y$9="","",IF($E42="","",IF(OFFSET(INDEX([14]CRONO!$A:$AD,10,MATCH(Y$9,[14]CRONO!$10:$10,0)),13,0)=0,"",IF(OFFSET(INDEX([14]CRONO!$A:$AD,10,MATCH(Y$9,[14]CRONO!$10:$10,0)),13,0)="x",$F42,"ERRO"))))</f>
        <v>#VALUE!</v>
      </c>
      <c r="Z42" s="342" t="e">
        <f ca="1">IF(Z$9="","",IF($E42="","",IF(OFFSET(INDEX([14]CRONO!$A:$AD,10,MATCH(Z$9,[14]CRONO!$10:$10,0)),13,0)=0,"",IF(OFFSET(INDEX([14]CRONO!$A:$AD,10,MATCH(Z$9,[14]CRONO!$10:$10,0)),13,0)="x",$F42,"ERRO"))))</f>
        <v>#VALUE!</v>
      </c>
      <c r="AA42" s="342">
        <v>19</v>
      </c>
      <c r="AB42" s="342">
        <v>19</v>
      </c>
      <c r="AC42" s="342">
        <v>19</v>
      </c>
      <c r="AD42" s="343" t="e">
        <f ca="1">IF(AD$9="","",IF($E42="","",IF(OFFSET(INDEX([14]CRONO!$A:$AD,10,MATCH(AD$9,[14]CRONO!$10:$10,0)),13,0)=0,"",IF(OFFSET(INDEX([14]CRONO!$A:$AD,10,MATCH(AD$9,[14]CRONO!$10:$10,0)),13,0)="x",$F42,"ERRO"))))</f>
        <v>#VALUE!</v>
      </c>
    </row>
    <row r="43" spans="1:30" ht="15">
      <c r="A43" s="337"/>
      <c r="B43" s="296"/>
      <c r="C43" s="338" t="str">
        <f>IF("IH"=LEFT('[14]ABC INS.'!AL10,2),'[14]ABC INS.'!AL10,"")</f>
        <v>IH9825</v>
      </c>
      <c r="D43" s="339" t="str">
        <f>IF($C43="","",INDEX('[14]ABC INS.'!$AC:$AK,MATCH($C43,'[14]ABC INS.'!$AI:$AI,0),8))</f>
        <v>SOLDADOR</v>
      </c>
      <c r="E43" s="340">
        <f>IF($C43="","",INDEX('[14]ABC INS.'!$AC:$AK,MATCH($C43,'[14]ABC INS.'!$AI:$AI,0),9))</f>
        <v>20.329999999999998</v>
      </c>
      <c r="F43" s="341">
        <f>IF($E43="","",ROUNDUP($E43/(182.49*(COUNTIF([14]CRONO!$38:$38,"x"))),0))</f>
        <v>1</v>
      </c>
      <c r="G43" s="342" t="e">
        <f ca="1">IF(G$9="","",IF($E43="","",IF(OFFSET(INDEX([14]CRONO!$A:$AD,10,MATCH(G$9,[14]CRONO!$10:$10,0)),13,0)=0,"",IF(OFFSET(INDEX([14]CRONO!$A:$AD,10,MATCH(G$9,[14]CRONO!$10:$10,0)),13,0)="x",$F43,"ERRO"))))</f>
        <v>#VALUE!</v>
      </c>
      <c r="H43" s="342"/>
      <c r="I43" s="342"/>
      <c r="J43" s="342"/>
      <c r="K43" s="342"/>
      <c r="L43" s="342"/>
      <c r="M43" s="342"/>
      <c r="N43" s="342"/>
      <c r="O43" s="342"/>
      <c r="P43" s="342"/>
      <c r="Q43" s="342"/>
      <c r="R43" s="342" t="e">
        <f ca="1">IF(R$9="","",IF($E43="","",IF(OFFSET(INDEX([14]CRONO!$A:$AD,10,MATCH(R$9,[14]CRONO!$10:$10,0)),13,0)=0,"",IF(OFFSET(INDEX([14]CRONO!$A:$AD,10,MATCH(R$9,[14]CRONO!$10:$10,0)),13,0)="x",$F43,"ERRO"))))</f>
        <v>#VALUE!</v>
      </c>
      <c r="S43" s="342" t="e">
        <f ca="1">IF(S$9="","",IF($E43="","",IF(OFFSET(INDEX([14]CRONO!$A:$AD,10,MATCH(S$9,[14]CRONO!$10:$10,0)),13,0)=0,"",IF(OFFSET(INDEX([14]CRONO!$A:$AD,10,MATCH(S$9,[14]CRONO!$10:$10,0)),13,0)="x",$F43,"ERRO"))))</f>
        <v>#VALUE!</v>
      </c>
      <c r="T43" s="342" t="e">
        <f ca="1">IF(T$9="","",IF($E43="","",IF(OFFSET(INDEX([14]CRONO!$A:$AD,10,MATCH(T$9,[14]CRONO!$10:$10,0)),13,0)=0,"",IF(OFFSET(INDEX([14]CRONO!$A:$AD,10,MATCH(T$9,[14]CRONO!$10:$10,0)),13,0)="x",$F43,"ERRO"))))</f>
        <v>#VALUE!</v>
      </c>
      <c r="U43" s="342" t="e">
        <f ca="1">IF(U$9="","",IF($E43="","",IF(OFFSET(INDEX([14]CRONO!$A:$AD,10,MATCH(U$9,[14]CRONO!$10:$10,0)),13,0)=0,"",IF(OFFSET(INDEX([14]CRONO!$A:$AD,10,MATCH(U$9,[14]CRONO!$10:$10,0)),13,0)="x",$F43,"ERRO"))))</f>
        <v>#VALUE!</v>
      </c>
      <c r="V43" s="342" t="e">
        <f ca="1">IF(V$9="","",IF($E43="","",IF(OFFSET(INDEX([14]CRONO!$A:$AD,10,MATCH(V$9,[14]CRONO!$10:$10,0)),13,0)=0,"",IF(OFFSET(INDEX([14]CRONO!$A:$AD,10,MATCH(V$9,[14]CRONO!$10:$10,0)),13,0)="x",$F43,"ERRO"))))</f>
        <v>#VALUE!</v>
      </c>
      <c r="W43" s="342" t="e">
        <f ca="1">IF(W$9="","",IF($E43="","",IF(OFFSET(INDEX([14]CRONO!$A:$AD,10,MATCH(W$9,[14]CRONO!$10:$10,0)),13,0)=0,"",IF(OFFSET(INDEX([14]CRONO!$A:$AD,10,MATCH(W$9,[14]CRONO!$10:$10,0)),13,0)="x",$F43,"ERRO"))))</f>
        <v>#VALUE!</v>
      </c>
      <c r="X43" s="342" t="e">
        <f ca="1">IF(X$9="","",IF($E43="","",IF(OFFSET(INDEX([14]CRONO!$A:$AD,10,MATCH(X$9,[14]CRONO!$10:$10,0)),13,0)=0,"",IF(OFFSET(INDEX([14]CRONO!$A:$AD,10,MATCH(X$9,[14]CRONO!$10:$10,0)),13,0)="x",$F43,"ERRO"))))</f>
        <v>#VALUE!</v>
      </c>
      <c r="Y43" s="342" t="e">
        <f ca="1">IF(Y$9="","",IF($E43="","",IF(OFFSET(INDEX([14]CRONO!$A:$AD,10,MATCH(Y$9,[14]CRONO!$10:$10,0)),13,0)=0,"",IF(OFFSET(INDEX([14]CRONO!$A:$AD,10,MATCH(Y$9,[14]CRONO!$10:$10,0)),13,0)="x",$F43,"ERRO"))))</f>
        <v>#VALUE!</v>
      </c>
      <c r="Z43" s="342" t="e">
        <f ca="1">IF(Z$9="","",IF($E43="","",IF(OFFSET(INDEX([14]CRONO!$A:$AD,10,MATCH(Z$9,[14]CRONO!$10:$10,0)),13,0)=0,"",IF(OFFSET(INDEX([14]CRONO!$A:$AD,10,MATCH(Z$9,[14]CRONO!$10:$10,0)),13,0)="x",$F43,"ERRO"))))</f>
        <v>#VALUE!</v>
      </c>
      <c r="AA43" s="342">
        <v>1</v>
      </c>
      <c r="AB43" s="342">
        <v>1</v>
      </c>
      <c r="AC43" s="342">
        <v>1</v>
      </c>
      <c r="AD43" s="343" t="e">
        <f ca="1">IF(AD$9="","",IF($E43="","",IF(OFFSET(INDEX([14]CRONO!$A:$AD,10,MATCH(AD$9,[14]CRONO!$10:$10,0)),13,0)=0,"",IF(OFFSET(INDEX([14]CRONO!$A:$AD,10,MATCH(AD$9,[14]CRONO!$10:$10,0)),13,0)="x",$F43,"ERRO"))))</f>
        <v>#VALUE!</v>
      </c>
    </row>
    <row r="44" spans="1:30" ht="15">
      <c r="A44" s="337"/>
      <c r="B44" s="296"/>
      <c r="C44" s="338" t="str">
        <f>IF("IH"=LEFT('[14]ABC INS.'!AL11,2),'[14]ABC INS.'!AL11,"")</f>
        <v>IH9823</v>
      </c>
      <c r="D44" s="339" t="str">
        <f>IF($C44="","",INDEX('[14]ABC INS.'!$AC:$AK,MATCH($C44,'[14]ABC INS.'!$AI:$AI,0),8))</f>
        <v>SERRALHEIRO</v>
      </c>
      <c r="E44" s="340">
        <f>IF($C44="","",INDEX('[14]ABC INS.'!$AC:$AK,MATCH($C44,'[14]ABC INS.'!$AI:$AI,0),9))</f>
        <v>16.66</v>
      </c>
      <c r="F44" s="341">
        <f>IF($E44="","",ROUNDUP($E44/(182.49*(COUNTIF([14]CRONO!$38:$38,"x"))),0))</f>
        <v>1</v>
      </c>
      <c r="G44" s="342" t="e">
        <f ca="1">IF(G$9="","",IF($E44="","",IF(OFFSET(INDEX([14]CRONO!$A:$AD,10,MATCH(G$9,[14]CRONO!$10:$10,0)),13,0)=0,"",IF(OFFSET(INDEX([14]CRONO!$A:$AD,10,MATCH(G$9,[14]CRONO!$10:$10,0)),13,0)="x",$F44,"ERRO"))))</f>
        <v>#VALUE!</v>
      </c>
      <c r="H44" s="342"/>
      <c r="I44" s="342"/>
      <c r="J44" s="342"/>
      <c r="K44" s="342"/>
      <c r="L44" s="342"/>
      <c r="M44" s="342"/>
      <c r="N44" s="342"/>
      <c r="O44" s="342"/>
      <c r="P44" s="342"/>
      <c r="Q44" s="342"/>
      <c r="R44" s="342" t="e">
        <f ca="1">IF(R$9="","",IF($E44="","",IF(OFFSET(INDEX([14]CRONO!$A:$AD,10,MATCH(R$9,[14]CRONO!$10:$10,0)),13,0)=0,"",IF(OFFSET(INDEX([14]CRONO!$A:$AD,10,MATCH(R$9,[14]CRONO!$10:$10,0)),13,0)="x",$F44,"ERRO"))))</f>
        <v>#VALUE!</v>
      </c>
      <c r="S44" s="342" t="e">
        <f ca="1">IF(S$9="","",IF($E44="","",IF(OFFSET(INDEX([14]CRONO!$A:$AD,10,MATCH(S$9,[14]CRONO!$10:$10,0)),13,0)=0,"",IF(OFFSET(INDEX([14]CRONO!$A:$AD,10,MATCH(S$9,[14]CRONO!$10:$10,0)),13,0)="x",$F44,"ERRO"))))</f>
        <v>#VALUE!</v>
      </c>
      <c r="T44" s="342" t="e">
        <f ca="1">IF(T$9="","",IF($E44="","",IF(OFFSET(INDEX([14]CRONO!$A:$AD,10,MATCH(T$9,[14]CRONO!$10:$10,0)),13,0)=0,"",IF(OFFSET(INDEX([14]CRONO!$A:$AD,10,MATCH(T$9,[14]CRONO!$10:$10,0)),13,0)="x",$F44,"ERRO"))))</f>
        <v>#VALUE!</v>
      </c>
      <c r="U44" s="342" t="e">
        <f ca="1">IF(U$9="","",IF($E44="","",IF(OFFSET(INDEX([14]CRONO!$A:$AD,10,MATCH(U$9,[14]CRONO!$10:$10,0)),13,0)=0,"",IF(OFFSET(INDEX([14]CRONO!$A:$AD,10,MATCH(U$9,[14]CRONO!$10:$10,0)),13,0)="x",$F44,"ERRO"))))</f>
        <v>#VALUE!</v>
      </c>
      <c r="V44" s="342" t="e">
        <f ca="1">IF(V$9="","",IF($E44="","",IF(OFFSET(INDEX([14]CRONO!$A:$AD,10,MATCH(V$9,[14]CRONO!$10:$10,0)),13,0)=0,"",IF(OFFSET(INDEX([14]CRONO!$A:$AD,10,MATCH(V$9,[14]CRONO!$10:$10,0)),13,0)="x",$F44,"ERRO"))))</f>
        <v>#VALUE!</v>
      </c>
      <c r="W44" s="342" t="e">
        <f ca="1">IF(W$9="","",IF($E44="","",IF(OFFSET(INDEX([14]CRONO!$A:$AD,10,MATCH(W$9,[14]CRONO!$10:$10,0)),13,0)=0,"",IF(OFFSET(INDEX([14]CRONO!$A:$AD,10,MATCH(W$9,[14]CRONO!$10:$10,0)),13,0)="x",$F44,"ERRO"))))</f>
        <v>#VALUE!</v>
      </c>
      <c r="X44" s="342" t="e">
        <f ca="1">IF(X$9="","",IF($E44="","",IF(OFFSET(INDEX([14]CRONO!$A:$AD,10,MATCH(X$9,[14]CRONO!$10:$10,0)),13,0)=0,"",IF(OFFSET(INDEX([14]CRONO!$A:$AD,10,MATCH(X$9,[14]CRONO!$10:$10,0)),13,0)="x",$F44,"ERRO"))))</f>
        <v>#VALUE!</v>
      </c>
      <c r="Y44" s="342" t="e">
        <f ca="1">IF(Y$9="","",IF($E44="","",IF(OFFSET(INDEX([14]CRONO!$A:$AD,10,MATCH(Y$9,[14]CRONO!$10:$10,0)),13,0)=0,"",IF(OFFSET(INDEX([14]CRONO!$A:$AD,10,MATCH(Y$9,[14]CRONO!$10:$10,0)),13,0)="x",$F44,"ERRO"))))</f>
        <v>#VALUE!</v>
      </c>
      <c r="Z44" s="342" t="e">
        <f ca="1">IF(Z$9="","",IF($E44="","",IF(OFFSET(INDEX([14]CRONO!$A:$AD,10,MATCH(Z$9,[14]CRONO!$10:$10,0)),13,0)=0,"",IF(OFFSET(INDEX([14]CRONO!$A:$AD,10,MATCH(Z$9,[14]CRONO!$10:$10,0)),13,0)="x",$F44,"ERRO"))))</f>
        <v>#VALUE!</v>
      </c>
      <c r="AA44" s="342">
        <v>1</v>
      </c>
      <c r="AB44" s="342">
        <v>1</v>
      </c>
      <c r="AC44" s="342">
        <v>1</v>
      </c>
      <c r="AD44" s="343" t="e">
        <f ca="1">IF(AD$9="","",IF($E44="","",IF(OFFSET(INDEX([14]CRONO!$A:$AD,10,MATCH(AD$9,[14]CRONO!$10:$10,0)),13,0)=0,"",IF(OFFSET(INDEX([14]CRONO!$A:$AD,10,MATCH(AD$9,[14]CRONO!$10:$10,0)),13,0)="x",$F44,"ERRO"))))</f>
        <v>#VALUE!</v>
      </c>
    </row>
    <row r="45" spans="1:30" ht="15">
      <c r="A45" s="337"/>
      <c r="B45" s="296"/>
      <c r="C45" s="331" t="str">
        <f>IF(D45&lt;&gt;"","9.","")</f>
        <v>9.</v>
      </c>
      <c r="D45" s="332" t="str">
        <f>IFERROR(INDEX([14]COMPOR!$A:$J,MATCH("9.",[14]COMPOR!$I:$I,0),10),"")</f>
        <v>SINALIZAÇÃO</v>
      </c>
      <c r="E45" s="333"/>
      <c r="F45" s="334"/>
      <c r="G45" s="1699"/>
      <c r="H45" s="1700"/>
      <c r="I45" s="1700"/>
      <c r="J45" s="1700"/>
      <c r="K45" s="1700"/>
      <c r="L45" s="1700"/>
      <c r="M45" s="1700"/>
      <c r="N45" s="1700"/>
      <c r="O45" s="1700"/>
      <c r="P45" s="1700"/>
      <c r="Q45" s="1700"/>
      <c r="R45" s="1700"/>
      <c r="S45" s="1700"/>
      <c r="T45" s="1700"/>
      <c r="U45" s="1700"/>
      <c r="V45" s="1700"/>
      <c r="W45" s="1700"/>
      <c r="X45" s="1700"/>
      <c r="Y45" s="1700"/>
      <c r="Z45" s="1700"/>
      <c r="AA45" s="1700"/>
      <c r="AB45" s="1700"/>
      <c r="AC45" s="1700"/>
      <c r="AD45" s="1701"/>
    </row>
    <row r="46" spans="1:30" ht="15">
      <c r="A46" s="337"/>
      <c r="B46" s="296"/>
      <c r="C46" s="338" t="str">
        <f>IF("IH"=LEFT('[14]ABC INS.'!AU6,2),'[14]ABC INS.'!AU6,"")</f>
        <v>IH9824</v>
      </c>
      <c r="D46" s="339" t="str">
        <f>IF($C46="","",INDEX('[14]ABC INS.'!$AU:$BC,MATCH($C46,'[14]ABC INS.'!$BA:$BA,0),8))</f>
        <v>SERVENTE</v>
      </c>
      <c r="E46" s="340">
        <f>IF($C46="","",INDEX('[14]ABC INS.'!$AU:$BC,MATCH($C46,'[14]ABC INS.'!$BA:$BA,0),9))</f>
        <v>17980.2</v>
      </c>
      <c r="F46" s="341">
        <f>IF($E46="","",ROUNDUP($E46/(182.49*(COUNTIF([14]CRONO!$42:$42,"x"))),0))</f>
        <v>11</v>
      </c>
      <c r="G46" s="342" t="e">
        <f ca="1">IF(G$9="","",IF($E46="","",IF(OFFSET(INDEX([14]CRONO!$A:$AD,10,MATCH(G$9,[14]CRONO!$10:$10,0)),13,0)=0,"",IF(OFFSET(INDEX([14]CRONO!$A:$AD,10,MATCH(G$9,[14]CRONO!$10:$10,0)),13,0)="x",$F46,"ERRO"))))</f>
        <v>#VALUE!</v>
      </c>
      <c r="H46" s="342"/>
      <c r="I46" s="342"/>
      <c r="J46" s="342"/>
      <c r="K46" s="342"/>
      <c r="L46" s="342"/>
      <c r="M46" s="342"/>
      <c r="N46" s="342"/>
      <c r="O46" s="342"/>
      <c r="P46" s="342"/>
      <c r="Q46" s="342"/>
      <c r="R46" s="342"/>
      <c r="S46" s="342"/>
      <c r="T46" s="342"/>
      <c r="U46" s="342"/>
      <c r="V46" s="342" t="e">
        <f ca="1">IF(V$9="","",IF($E46="","",IF(OFFSET(INDEX([14]CRONO!$A:$AD,10,MATCH(V$9,[14]CRONO!$10:$10,0)),13,0)=0,"",IF(OFFSET(INDEX([14]CRONO!$A:$AD,10,MATCH(V$9,[14]CRONO!$10:$10,0)),13,0)="x",$F46,"ERRO"))))</f>
        <v>#VALUE!</v>
      </c>
      <c r="W46" s="342" t="e">
        <f ca="1">IF(W$9="","",IF($E46="","",IF(OFFSET(INDEX([14]CRONO!$A:$AD,10,MATCH(W$9,[14]CRONO!$10:$10,0)),13,0)=0,"",IF(OFFSET(INDEX([14]CRONO!$A:$AD,10,MATCH(W$9,[14]CRONO!$10:$10,0)),13,0)="x",$F46,"ERRO"))))</f>
        <v>#VALUE!</v>
      </c>
      <c r="X46" s="342" t="e">
        <f ca="1">IF(X$9="","",IF($E46="","",IF(OFFSET(INDEX([14]CRONO!$A:$AD,10,MATCH(X$9,[14]CRONO!$10:$10,0)),13,0)=0,"",IF(OFFSET(INDEX([14]CRONO!$A:$AD,10,MATCH(X$9,[14]CRONO!$10:$10,0)),13,0)="x",$F46,"ERRO"))))</f>
        <v>#VALUE!</v>
      </c>
      <c r="Y46" s="342" t="e">
        <f ca="1">IF(Y$9="","",IF($E46="","",IF(OFFSET(INDEX([14]CRONO!$A:$AD,10,MATCH(Y$9,[14]CRONO!$10:$10,0)),13,0)=0,"",IF(OFFSET(INDEX([14]CRONO!$A:$AD,10,MATCH(Y$9,[14]CRONO!$10:$10,0)),13,0)="x",$F46,"ERRO"))))</f>
        <v>#VALUE!</v>
      </c>
      <c r="Z46" s="342" t="e">
        <f ca="1">IF(Z$9="","",IF($E46="","",IF(OFFSET(INDEX([14]CRONO!$A:$AD,10,MATCH(Z$9,[14]CRONO!$10:$10,0)),13,0)=0,"",IF(OFFSET(INDEX([14]CRONO!$A:$AD,10,MATCH(Z$9,[14]CRONO!$10:$10,0)),13,0)="x",$F46,"ERRO"))))</f>
        <v>#VALUE!</v>
      </c>
      <c r="AA46" s="342">
        <v>17</v>
      </c>
      <c r="AB46" s="342">
        <v>17</v>
      </c>
      <c r="AC46" s="342">
        <v>17</v>
      </c>
      <c r="AD46" s="343">
        <v>17</v>
      </c>
    </row>
    <row r="47" spans="1:30" ht="15">
      <c r="A47" s="337"/>
      <c r="B47" s="296"/>
      <c r="C47" s="338" t="str">
        <f>IF("IH"=LEFT('[14]ABC INS.'!AU7,2),'[14]ABC INS.'!AU7,"")</f>
        <v>IH9830</v>
      </c>
      <c r="D47" s="339" t="str">
        <f>IF($C47="","",INDEX('[14]ABC INS.'!$AU:$BC,MATCH($C47,'[14]ABC INS.'!$BA:$BA,0),8))</f>
        <v>MONTADOR</v>
      </c>
      <c r="E47" s="340">
        <f>IF($C47="","",INDEX('[14]ABC INS.'!$AU:$BC,MATCH($C47,'[14]ABC INS.'!$BA:$BA,0),9))</f>
        <v>633.74599999999998</v>
      </c>
      <c r="F47" s="341">
        <f>IF($E47="","",ROUNDUP($E47/(182.49*(COUNTIF([14]CRONO!$42:$42,"x"))),0))</f>
        <v>1</v>
      </c>
      <c r="G47" s="342"/>
      <c r="H47" s="351"/>
      <c r="I47" s="351"/>
      <c r="J47" s="351"/>
      <c r="K47" s="351"/>
      <c r="L47" s="351"/>
      <c r="M47" s="351"/>
      <c r="N47" s="351"/>
      <c r="O47" s="351"/>
      <c r="P47" s="351"/>
      <c r="Q47" s="351"/>
      <c r="R47" s="351"/>
      <c r="S47" s="351"/>
      <c r="T47" s="351"/>
      <c r="U47" s="351"/>
      <c r="V47" s="342" t="e">
        <f ca="1">IF(V$9="","",IF($E47="","",IF(OFFSET(INDEX([14]CRONO!$A:$AD,10,MATCH(V$9,[14]CRONO!$10:$10,0)),13,0)=0,"",IF(OFFSET(INDEX([14]CRONO!$A:$AD,10,MATCH(V$9,[14]CRONO!$10:$10,0)),13,0)="x",$F47,"ERRO"))))</f>
        <v>#VALUE!</v>
      </c>
      <c r="W47" s="342" t="e">
        <f ca="1">IF(W$9="","",IF($E47="","",IF(OFFSET(INDEX([14]CRONO!$A:$AD,10,MATCH(W$9,[14]CRONO!$10:$10,0)),13,0)=0,"",IF(OFFSET(INDEX([14]CRONO!$A:$AD,10,MATCH(W$9,[14]CRONO!$10:$10,0)),13,0)="x",$F47,"ERRO"))))</f>
        <v>#VALUE!</v>
      </c>
      <c r="X47" s="342" t="e">
        <f ca="1">IF(X$9="","",IF($E47="","",IF(OFFSET(INDEX([14]CRONO!$A:$AD,10,MATCH(X$9,[14]CRONO!$10:$10,0)),13,0)=0,"",IF(OFFSET(INDEX([14]CRONO!$A:$AD,10,MATCH(X$9,[14]CRONO!$10:$10,0)),13,0)="x",$F47,"ERRO"))))</f>
        <v>#VALUE!</v>
      </c>
      <c r="Y47" s="342" t="e">
        <f ca="1">IF(Y$9="","",IF($E47="","",IF(OFFSET(INDEX([14]CRONO!$A:$AD,10,MATCH(Y$9,[14]CRONO!$10:$10,0)),13,0)=0,"",IF(OFFSET(INDEX([14]CRONO!$A:$AD,10,MATCH(Y$9,[14]CRONO!$10:$10,0)),13,0)="x",$F47,"ERRO"))))</f>
        <v>#VALUE!</v>
      </c>
      <c r="Z47" s="342" t="e">
        <f ca="1">IF(Z$9="","",IF($E47="","",IF(OFFSET(INDEX([14]CRONO!$A:$AD,10,MATCH(Z$9,[14]CRONO!$10:$10,0)),13,0)=0,"",IF(OFFSET(INDEX([14]CRONO!$A:$AD,10,MATCH(Z$9,[14]CRONO!$10:$10,0)),13,0)="x",$F47,"ERRO"))))</f>
        <v>#VALUE!</v>
      </c>
      <c r="AA47" s="342">
        <v>17</v>
      </c>
      <c r="AB47" s="342">
        <v>17</v>
      </c>
      <c r="AC47" s="342">
        <v>17</v>
      </c>
      <c r="AD47" s="343">
        <v>17</v>
      </c>
    </row>
    <row r="48" spans="1:30" ht="15">
      <c r="A48" s="337"/>
      <c r="B48" s="296"/>
      <c r="C48" s="338" t="str">
        <f>IF("IH"=LEFT('[14]ABC INS.'!AU8,2),'[14]ABC INS.'!AU8,"")</f>
        <v>IH9801</v>
      </c>
      <c r="D48" s="339" t="str">
        <f>IF($C48="","",INDEX('[14]ABC INS.'!$AU:$BC,MATCH($C48,'[14]ABC INS.'!$BA:$BA,0),8))</f>
        <v>AJUDANTE</v>
      </c>
      <c r="E48" s="340">
        <f>IF($C48="","",INDEX('[14]ABC INS.'!$AU:$BC,MATCH($C48,'[14]ABC INS.'!$BA:$BA,0),9))</f>
        <v>295.95</v>
      </c>
      <c r="F48" s="341">
        <f>IF($E48="","",ROUNDUP($E48/(182.49*(COUNTIF([14]CRONO!$42:$42,"x"))),0))</f>
        <v>1</v>
      </c>
      <c r="G48" s="342"/>
      <c r="H48" s="351"/>
      <c r="I48" s="351"/>
      <c r="J48" s="351"/>
      <c r="K48" s="351"/>
      <c r="L48" s="351"/>
      <c r="M48" s="351"/>
      <c r="N48" s="351"/>
      <c r="O48" s="351"/>
      <c r="P48" s="351"/>
      <c r="Q48" s="351"/>
      <c r="R48" s="351"/>
      <c r="S48" s="351"/>
      <c r="T48" s="351"/>
      <c r="U48" s="351"/>
      <c r="V48" s="342" t="e">
        <f ca="1">IF(V$9="","",IF($E48="","",IF(OFFSET(INDEX([14]CRONO!$A:$AD,10,MATCH(V$9,[14]CRONO!$10:$10,0)),13,0)=0,"",IF(OFFSET(INDEX([14]CRONO!$A:$AD,10,MATCH(V$9,[14]CRONO!$10:$10,0)),13,0)="x",$F48,"ERRO"))))</f>
        <v>#VALUE!</v>
      </c>
      <c r="W48" s="342" t="e">
        <f ca="1">IF(W$9="","",IF($E48="","",IF(OFFSET(INDEX([14]CRONO!$A:$AD,10,MATCH(W$9,[14]CRONO!$10:$10,0)),13,0)=0,"",IF(OFFSET(INDEX([14]CRONO!$A:$AD,10,MATCH(W$9,[14]CRONO!$10:$10,0)),13,0)="x",$F48,"ERRO"))))</f>
        <v>#VALUE!</v>
      </c>
      <c r="X48" s="342" t="e">
        <f ca="1">IF(X$9="","",IF($E48="","",IF(OFFSET(INDEX([14]CRONO!$A:$AD,10,MATCH(X$9,[14]CRONO!$10:$10,0)),13,0)=0,"",IF(OFFSET(INDEX([14]CRONO!$A:$AD,10,MATCH(X$9,[14]CRONO!$10:$10,0)),13,0)="x",$F48,"ERRO"))))</f>
        <v>#VALUE!</v>
      </c>
      <c r="Y48" s="342" t="e">
        <f ca="1">IF(Y$9="","",IF($E48="","",IF(OFFSET(INDEX([14]CRONO!$A:$AD,10,MATCH(Y$9,[14]CRONO!$10:$10,0)),13,0)=0,"",IF(OFFSET(INDEX([14]CRONO!$A:$AD,10,MATCH(Y$9,[14]CRONO!$10:$10,0)),13,0)="x",$F48,"ERRO"))))</f>
        <v>#VALUE!</v>
      </c>
      <c r="Z48" s="342" t="e">
        <f ca="1">IF(Z$9="","",IF($E48="","",IF(OFFSET(INDEX([14]CRONO!$A:$AD,10,MATCH(Z$9,[14]CRONO!$10:$10,0)),13,0)=0,"",IF(OFFSET(INDEX([14]CRONO!$A:$AD,10,MATCH(Z$9,[14]CRONO!$10:$10,0)),13,0)="x",$F48,"ERRO"))))</f>
        <v>#VALUE!</v>
      </c>
      <c r="AA48" s="342">
        <v>17</v>
      </c>
      <c r="AB48" s="342">
        <v>17</v>
      </c>
      <c r="AC48" s="342">
        <v>17</v>
      </c>
      <c r="AD48" s="343">
        <v>17</v>
      </c>
    </row>
    <row r="49" spans="1:30" ht="15">
      <c r="A49" s="337"/>
      <c r="B49" s="296"/>
      <c r="C49" s="338" t="str">
        <f>IF("IH"=LEFT('[14]ABC INS.'!AU9,2),'[14]ABC INS.'!AU9,"")</f>
        <v>IH9853</v>
      </c>
      <c r="D49" s="339" t="str">
        <f>IF($C49="","",INDEX('[14]ABC INS.'!$AU:$BC,MATCH($C49,'[14]ABC INS.'!$BA:$BA,0),8))</f>
        <v>PRÉ-MARCADOR</v>
      </c>
      <c r="E49" s="340">
        <f>IF($C49="","",INDEX('[14]ABC INS.'!$AU:$BC,MATCH($C49,'[14]ABC INS.'!$BA:$BA,0),9))</f>
        <v>198.7954</v>
      </c>
      <c r="F49" s="341">
        <f>IF($E49="","",ROUNDUP($E49/(182.49*(COUNTIF([14]CRONO!$42:$42,"x"))),0))</f>
        <v>1</v>
      </c>
      <c r="G49" s="342"/>
      <c r="H49" s="351"/>
      <c r="I49" s="351"/>
      <c r="J49" s="351"/>
      <c r="K49" s="351"/>
      <c r="L49" s="351"/>
      <c r="M49" s="351"/>
      <c r="N49" s="351"/>
      <c r="O49" s="351"/>
      <c r="P49" s="351"/>
      <c r="Q49" s="351"/>
      <c r="R49" s="351"/>
      <c r="S49" s="351"/>
      <c r="T49" s="351"/>
      <c r="U49" s="351"/>
      <c r="V49" s="342" t="e">
        <f ca="1">IF(V$9="","",IF($E49="","",IF(OFFSET(INDEX([14]CRONO!$A:$AD,10,MATCH(V$9,[14]CRONO!$10:$10,0)),13,0)=0,"",IF(OFFSET(INDEX([14]CRONO!$A:$AD,10,MATCH(V$9,[14]CRONO!$10:$10,0)),13,0)="x",$F49,"ERRO"))))</f>
        <v>#VALUE!</v>
      </c>
      <c r="W49" s="342" t="e">
        <f ca="1">IF(W$9="","",IF($E49="","",IF(OFFSET(INDEX([14]CRONO!$A:$AD,10,MATCH(W$9,[14]CRONO!$10:$10,0)),13,0)=0,"",IF(OFFSET(INDEX([14]CRONO!$A:$AD,10,MATCH(W$9,[14]CRONO!$10:$10,0)),13,0)="x",$F49,"ERRO"))))</f>
        <v>#VALUE!</v>
      </c>
      <c r="X49" s="342" t="e">
        <f ca="1">IF(X$9="","",IF($E49="","",IF(OFFSET(INDEX([14]CRONO!$A:$AD,10,MATCH(X$9,[14]CRONO!$10:$10,0)),13,0)=0,"",IF(OFFSET(INDEX([14]CRONO!$A:$AD,10,MATCH(X$9,[14]CRONO!$10:$10,0)),13,0)="x",$F49,"ERRO"))))</f>
        <v>#VALUE!</v>
      </c>
      <c r="Y49" s="342" t="e">
        <f ca="1">IF(Y$9="","",IF($E49="","",IF(OFFSET(INDEX([14]CRONO!$A:$AD,10,MATCH(Y$9,[14]CRONO!$10:$10,0)),13,0)=0,"",IF(OFFSET(INDEX([14]CRONO!$A:$AD,10,MATCH(Y$9,[14]CRONO!$10:$10,0)),13,0)="x",$F49,"ERRO"))))</f>
        <v>#VALUE!</v>
      </c>
      <c r="Z49" s="342" t="e">
        <f ca="1">IF(Z$9="","",IF($E49="","",IF(OFFSET(INDEX([14]CRONO!$A:$AD,10,MATCH(Z$9,[14]CRONO!$10:$10,0)),13,0)=0,"",IF(OFFSET(INDEX([14]CRONO!$A:$AD,10,MATCH(Z$9,[14]CRONO!$10:$10,0)),13,0)="x",$F49,"ERRO"))))</f>
        <v>#VALUE!</v>
      </c>
      <c r="AA49" s="342">
        <v>17</v>
      </c>
      <c r="AB49" s="342">
        <v>17</v>
      </c>
      <c r="AC49" s="342">
        <v>17</v>
      </c>
      <c r="AD49" s="343">
        <v>17</v>
      </c>
    </row>
    <row r="50" spans="1:30" ht="15">
      <c r="A50" s="337"/>
      <c r="B50" s="296"/>
      <c r="C50" s="338" t="str">
        <f>IF("IH"=LEFT('[14]ABC INS.'!AU10,2),'[14]ABC INS.'!AU10,"")</f>
        <v>IH9822</v>
      </c>
      <c r="D50" s="339" t="str">
        <f>IF($C50="","",INDEX('[14]ABC INS.'!$AU:$BC,MATCH($C50,'[14]ABC INS.'!$BA:$BA,0),8))</f>
        <v>PINTOR</v>
      </c>
      <c r="E50" s="340">
        <f>IF($C50="","",INDEX('[14]ABC INS.'!$AU:$BC,MATCH($C50,'[14]ABC INS.'!$BA:$BA,0),9))</f>
        <v>111.36</v>
      </c>
      <c r="F50" s="341">
        <f>IF($E50="","",ROUNDUP($E50/(182.49*(COUNTIF([14]CRONO!$42:$42,"x"))),0))</f>
        <v>1</v>
      </c>
      <c r="G50" s="342"/>
      <c r="H50" s="351"/>
      <c r="I50" s="351"/>
      <c r="J50" s="351"/>
      <c r="K50" s="351"/>
      <c r="L50" s="351"/>
      <c r="M50" s="351"/>
      <c r="N50" s="351"/>
      <c r="O50" s="351"/>
      <c r="P50" s="351"/>
      <c r="Q50" s="351"/>
      <c r="R50" s="351"/>
      <c r="S50" s="351"/>
      <c r="T50" s="351"/>
      <c r="U50" s="351"/>
      <c r="V50" s="342" t="e">
        <f ca="1">IF(V$9="","",IF($E50="","",IF(OFFSET(INDEX([14]CRONO!$A:$AD,10,MATCH(V$9,[14]CRONO!$10:$10,0)),13,0)=0,"",IF(OFFSET(INDEX([14]CRONO!$A:$AD,10,MATCH(V$9,[14]CRONO!$10:$10,0)),13,0)="x",$F50,"ERRO"))))</f>
        <v>#VALUE!</v>
      </c>
      <c r="W50" s="342" t="e">
        <f ca="1">IF(W$9="","",IF($E50="","",IF(OFFSET(INDEX([14]CRONO!$A:$AD,10,MATCH(W$9,[14]CRONO!$10:$10,0)),13,0)=0,"",IF(OFFSET(INDEX([14]CRONO!$A:$AD,10,MATCH(W$9,[14]CRONO!$10:$10,0)),13,0)="x",$F50,"ERRO"))))</f>
        <v>#VALUE!</v>
      </c>
      <c r="X50" s="342" t="e">
        <f ca="1">IF(X$9="","",IF($E50="","",IF(OFFSET(INDEX([14]CRONO!$A:$AD,10,MATCH(X$9,[14]CRONO!$10:$10,0)),13,0)=0,"",IF(OFFSET(INDEX([14]CRONO!$A:$AD,10,MATCH(X$9,[14]CRONO!$10:$10,0)),13,0)="x",$F50,"ERRO"))))</f>
        <v>#VALUE!</v>
      </c>
      <c r="Y50" s="342" t="e">
        <f ca="1">IF(Y$9="","",IF($E50="","",IF(OFFSET(INDEX([14]CRONO!$A:$AD,10,MATCH(Y$9,[14]CRONO!$10:$10,0)),13,0)=0,"",IF(OFFSET(INDEX([14]CRONO!$A:$AD,10,MATCH(Y$9,[14]CRONO!$10:$10,0)),13,0)="x",$F50,"ERRO"))))</f>
        <v>#VALUE!</v>
      </c>
      <c r="Z50" s="342" t="e">
        <f ca="1">IF(Z$9="","",IF($E50="","",IF(OFFSET(INDEX([14]CRONO!$A:$AD,10,MATCH(Z$9,[14]CRONO!$10:$10,0)),13,0)=0,"",IF(OFFSET(INDEX([14]CRONO!$A:$AD,10,MATCH(Z$9,[14]CRONO!$10:$10,0)),13,0)="x",$F50,"ERRO"))))</f>
        <v>#VALUE!</v>
      </c>
      <c r="AA50" s="342">
        <v>17</v>
      </c>
      <c r="AB50" s="342">
        <v>17</v>
      </c>
      <c r="AC50" s="342">
        <v>17</v>
      </c>
      <c r="AD50" s="343">
        <v>17</v>
      </c>
    </row>
    <row r="51" spans="1:30" ht="15">
      <c r="A51" s="337"/>
      <c r="B51" s="296"/>
      <c r="C51" s="338" t="str">
        <f>IF("IH"=LEFT('[14]ABC INS.'!AU11,2),'[14]ABC INS.'!AU11,"")</f>
        <v>IH9808</v>
      </c>
      <c r="D51" s="339" t="str">
        <f>IF($C51="","",INDEX('[14]ABC INS.'!$AU:$BC,MATCH($C51,'[14]ABC INS.'!$BA:$BA,0),8))</f>
        <v>CARPINTEIRO</v>
      </c>
      <c r="E51" s="340">
        <f>IF($C51="","",INDEX('[14]ABC INS.'!$AU:$BC,MATCH($C51,'[14]ABC INS.'!$BA:$BA,0),9))</f>
        <v>114.7385</v>
      </c>
      <c r="F51" s="341">
        <f>IF($E51="","",ROUNDUP($E51/(182.49*(COUNTIF([14]CRONO!$42:$42,"x"))),0))</f>
        <v>1</v>
      </c>
      <c r="G51" s="342"/>
      <c r="H51" s="351"/>
      <c r="I51" s="351"/>
      <c r="J51" s="351"/>
      <c r="K51" s="351"/>
      <c r="L51" s="351"/>
      <c r="M51" s="351"/>
      <c r="N51" s="351"/>
      <c r="O51" s="351"/>
      <c r="P51" s="351"/>
      <c r="Q51" s="351"/>
      <c r="R51" s="351"/>
      <c r="S51" s="351"/>
      <c r="T51" s="351"/>
      <c r="U51" s="351"/>
      <c r="V51" s="342" t="e">
        <f ca="1">IF(V$9="","",IF($E51="","",IF(OFFSET(INDEX([14]CRONO!$A:$AD,10,MATCH(V$9,[14]CRONO!$10:$10,0)),13,0)=0,"",IF(OFFSET(INDEX([14]CRONO!$A:$AD,10,MATCH(V$9,[14]CRONO!$10:$10,0)),13,0)="x",$F51,"ERRO"))))</f>
        <v>#VALUE!</v>
      </c>
      <c r="W51" s="342" t="e">
        <f ca="1">IF(W$9="","",IF($E51="","",IF(OFFSET(INDEX([14]CRONO!$A:$AD,10,MATCH(W$9,[14]CRONO!$10:$10,0)),13,0)=0,"",IF(OFFSET(INDEX([14]CRONO!$A:$AD,10,MATCH(W$9,[14]CRONO!$10:$10,0)),13,0)="x",$F51,"ERRO"))))</f>
        <v>#VALUE!</v>
      </c>
      <c r="X51" s="342" t="e">
        <f ca="1">IF(X$9="","",IF($E51="","",IF(OFFSET(INDEX([14]CRONO!$A:$AD,10,MATCH(X$9,[14]CRONO!$10:$10,0)),13,0)=0,"",IF(OFFSET(INDEX([14]CRONO!$A:$AD,10,MATCH(X$9,[14]CRONO!$10:$10,0)),13,0)="x",$F51,"ERRO"))))</f>
        <v>#VALUE!</v>
      </c>
      <c r="Y51" s="342" t="e">
        <f ca="1">IF(Y$9="","",IF($E51="","",IF(OFFSET(INDEX([14]CRONO!$A:$AD,10,MATCH(Y$9,[14]CRONO!$10:$10,0)),13,0)=0,"",IF(OFFSET(INDEX([14]CRONO!$A:$AD,10,MATCH(Y$9,[14]CRONO!$10:$10,0)),13,0)="x",$F51,"ERRO"))))</f>
        <v>#VALUE!</v>
      </c>
      <c r="Z51" s="342" t="e">
        <f ca="1">IF(Z$9="","",IF($E51="","",IF(OFFSET(INDEX([14]CRONO!$A:$AD,10,MATCH(Z$9,[14]CRONO!$10:$10,0)),13,0)=0,"",IF(OFFSET(INDEX([14]CRONO!$A:$AD,10,MATCH(Z$9,[14]CRONO!$10:$10,0)),13,0)="x",$F51,"ERRO"))))</f>
        <v>#VALUE!</v>
      </c>
      <c r="AA51" s="342">
        <v>17</v>
      </c>
      <c r="AB51" s="342">
        <v>17</v>
      </c>
      <c r="AC51" s="342">
        <v>17</v>
      </c>
      <c r="AD51" s="343">
        <v>17</v>
      </c>
    </row>
    <row r="52" spans="1:30" ht="15">
      <c r="A52" s="337"/>
      <c r="B52" s="296"/>
      <c r="C52" s="338" t="str">
        <f>IF("IH"=LEFT('[14]ABC INS.'!AU12,2),'[14]ABC INS.'!AU12,"")</f>
        <v>IH9823</v>
      </c>
      <c r="D52" s="339" t="str">
        <f>IF($C52="","",INDEX('[14]ABC INS.'!$AU:$BC,MATCH($C52,'[14]ABC INS.'!$BA:$BA,0),8))</f>
        <v>SERRALHEIRO</v>
      </c>
      <c r="E52" s="340">
        <f>IF($C52="","",INDEX('[14]ABC INS.'!$AU:$BC,MATCH($C52,'[14]ABC INS.'!$BA:$BA,0),9))</f>
        <v>102.64</v>
      </c>
      <c r="F52" s="341">
        <f>IF($E52="","",ROUNDUP($E52/(182.49*(COUNTIF([14]CRONO!$42:$42,"x"))),0))</f>
        <v>1</v>
      </c>
      <c r="G52" s="342"/>
      <c r="H52" s="351"/>
      <c r="I52" s="351"/>
      <c r="J52" s="351"/>
      <c r="K52" s="351"/>
      <c r="L52" s="351"/>
      <c r="M52" s="351"/>
      <c r="N52" s="351"/>
      <c r="O52" s="351"/>
      <c r="P52" s="351"/>
      <c r="Q52" s="351"/>
      <c r="R52" s="351"/>
      <c r="S52" s="351"/>
      <c r="T52" s="351"/>
      <c r="U52" s="351"/>
      <c r="V52" s="342" t="e">
        <f ca="1">IF(V$9="","",IF($E52="","",IF(OFFSET(INDEX([14]CRONO!$A:$AD,10,MATCH(V$9,[14]CRONO!$10:$10,0)),13,0)=0,"",IF(OFFSET(INDEX([14]CRONO!$A:$AD,10,MATCH(V$9,[14]CRONO!$10:$10,0)),13,0)="x",$F52,"ERRO"))))</f>
        <v>#VALUE!</v>
      </c>
      <c r="W52" s="342" t="e">
        <f ca="1">IF(W$9="","",IF($E52="","",IF(OFFSET(INDEX([14]CRONO!$A:$AD,10,MATCH(W$9,[14]CRONO!$10:$10,0)),13,0)=0,"",IF(OFFSET(INDEX([14]CRONO!$A:$AD,10,MATCH(W$9,[14]CRONO!$10:$10,0)),13,0)="x",$F52,"ERRO"))))</f>
        <v>#VALUE!</v>
      </c>
      <c r="X52" s="342" t="e">
        <f ca="1">IF(X$9="","",IF($E52="","",IF(OFFSET(INDEX([14]CRONO!$A:$AD,10,MATCH(X$9,[14]CRONO!$10:$10,0)),13,0)=0,"",IF(OFFSET(INDEX([14]CRONO!$A:$AD,10,MATCH(X$9,[14]CRONO!$10:$10,0)),13,0)="x",$F52,"ERRO"))))</f>
        <v>#VALUE!</v>
      </c>
      <c r="Y52" s="342" t="e">
        <f ca="1">IF(Y$9="","",IF($E52="","",IF(OFFSET(INDEX([14]CRONO!$A:$AD,10,MATCH(Y$9,[14]CRONO!$10:$10,0)),13,0)=0,"",IF(OFFSET(INDEX([14]CRONO!$A:$AD,10,MATCH(Y$9,[14]CRONO!$10:$10,0)),13,0)="x",$F52,"ERRO"))))</f>
        <v>#VALUE!</v>
      </c>
      <c r="Z52" s="342" t="e">
        <f ca="1">IF(Z$9="","",IF($E52="","",IF(OFFSET(INDEX([14]CRONO!$A:$AD,10,MATCH(Z$9,[14]CRONO!$10:$10,0)),13,0)=0,"",IF(OFFSET(INDEX([14]CRONO!$A:$AD,10,MATCH(Z$9,[14]CRONO!$10:$10,0)),13,0)="x",$F52,"ERRO"))))</f>
        <v>#VALUE!</v>
      </c>
      <c r="AA52" s="342">
        <v>17</v>
      </c>
      <c r="AB52" s="342">
        <v>17</v>
      </c>
      <c r="AC52" s="342">
        <v>17</v>
      </c>
      <c r="AD52" s="343">
        <v>17</v>
      </c>
    </row>
    <row r="53" spans="1:30" ht="15">
      <c r="A53" s="337"/>
      <c r="B53" s="296"/>
      <c r="C53" s="338" t="str">
        <f>IF("IH"=LEFT('[14]ABC INS.'!AU13,2),'[14]ABC INS.'!AU13,"")</f>
        <v>IH9805</v>
      </c>
      <c r="D53" s="339" t="str">
        <f>IF($C53="","",INDEX('[14]ABC INS.'!$AU:$BC,MATCH($C53,'[14]ABC INS.'!$BA:$BA,0),8))</f>
        <v>ARMADOR</v>
      </c>
      <c r="E53" s="340">
        <f>IF($C53="","",INDEX('[14]ABC INS.'!$AU:$BC,MATCH($C53,'[14]ABC INS.'!$BA:$BA,0),9))</f>
        <v>19.440000000000001</v>
      </c>
      <c r="F53" s="341">
        <f>IF($E53="","",ROUNDUP($E53/(182.49*(COUNTIF([14]CRONO!$42:$42,"x"))),0))</f>
        <v>1</v>
      </c>
      <c r="G53" s="342"/>
      <c r="H53" s="351"/>
      <c r="I53" s="351"/>
      <c r="J53" s="351"/>
      <c r="K53" s="351"/>
      <c r="L53" s="351"/>
      <c r="M53" s="351"/>
      <c r="N53" s="351"/>
      <c r="O53" s="351"/>
      <c r="P53" s="351"/>
      <c r="Q53" s="351"/>
      <c r="R53" s="351"/>
      <c r="S53" s="351"/>
      <c r="T53" s="351"/>
      <c r="U53" s="351"/>
      <c r="V53" s="342" t="e">
        <f ca="1">IF(V$9="","",IF($E53="","",IF(OFFSET(INDEX([14]CRONO!$A:$AD,10,MATCH(V$9,[14]CRONO!$10:$10,0)),13,0)=0,"",IF(OFFSET(INDEX([14]CRONO!$A:$AD,10,MATCH(V$9,[14]CRONO!$10:$10,0)),13,0)="x",$F53,"ERRO"))))</f>
        <v>#VALUE!</v>
      </c>
      <c r="W53" s="342" t="e">
        <f ca="1">IF(W$9="","",IF($E53="","",IF(OFFSET(INDEX([14]CRONO!$A:$AD,10,MATCH(W$9,[14]CRONO!$10:$10,0)),13,0)=0,"",IF(OFFSET(INDEX([14]CRONO!$A:$AD,10,MATCH(W$9,[14]CRONO!$10:$10,0)),13,0)="x",$F53,"ERRO"))))</f>
        <v>#VALUE!</v>
      </c>
      <c r="X53" s="342" t="e">
        <f ca="1">IF(X$9="","",IF($E53="","",IF(OFFSET(INDEX([14]CRONO!$A:$AD,10,MATCH(X$9,[14]CRONO!$10:$10,0)),13,0)=0,"",IF(OFFSET(INDEX([14]CRONO!$A:$AD,10,MATCH(X$9,[14]CRONO!$10:$10,0)),13,0)="x",$F53,"ERRO"))))</f>
        <v>#VALUE!</v>
      </c>
      <c r="Y53" s="342" t="e">
        <f ca="1">IF(Y$9="","",IF($E53="","",IF(OFFSET(INDEX([14]CRONO!$A:$AD,10,MATCH(Y$9,[14]CRONO!$10:$10,0)),13,0)=0,"",IF(OFFSET(INDEX([14]CRONO!$A:$AD,10,MATCH(Y$9,[14]CRONO!$10:$10,0)),13,0)="x",$F53,"ERRO"))))</f>
        <v>#VALUE!</v>
      </c>
      <c r="Z53" s="342" t="e">
        <f ca="1">IF(Z$9="","",IF($E53="","",IF(OFFSET(INDEX([14]CRONO!$A:$AD,10,MATCH(Z$9,[14]CRONO!$10:$10,0)),13,0)=0,"",IF(OFFSET(INDEX([14]CRONO!$A:$AD,10,MATCH(Z$9,[14]CRONO!$10:$10,0)),13,0)="x",$F53,"ERRO"))))</f>
        <v>#VALUE!</v>
      </c>
      <c r="AA53" s="342">
        <v>17</v>
      </c>
      <c r="AB53" s="342">
        <v>17</v>
      </c>
      <c r="AC53" s="342">
        <v>17</v>
      </c>
      <c r="AD53" s="343">
        <v>17</v>
      </c>
    </row>
    <row r="54" spans="1:30" ht="15">
      <c r="A54" s="337"/>
      <c r="B54" s="296"/>
      <c r="C54" s="338" t="str">
        <f>IF("IH"=LEFT('[14]ABC INS.'!AU14,2),'[14]ABC INS.'!AU14,"")</f>
        <v>IH9821</v>
      </c>
      <c r="D54" s="339" t="str">
        <f>IF($C54="","",INDEX('[14]ABC INS.'!$AU:$BC,MATCH($C54,'[14]ABC INS.'!$BA:$BA,0),8))</f>
        <v>PEDREIRO</v>
      </c>
      <c r="E54" s="340">
        <f>IF($C54="","",INDEX('[14]ABC INS.'!$AU:$BC,MATCH($C54,'[14]ABC INS.'!$BA:$BA,0),9))</f>
        <v>0.35270000000000001</v>
      </c>
      <c r="F54" s="341">
        <f>IF($E54="","",ROUNDUP($E54/(182.49*(COUNTIF([14]CRONO!$42:$42,"x"))),0))</f>
        <v>1</v>
      </c>
      <c r="G54" s="342"/>
      <c r="H54" s="351"/>
      <c r="I54" s="351"/>
      <c r="J54" s="351"/>
      <c r="K54" s="351"/>
      <c r="L54" s="351"/>
      <c r="M54" s="351"/>
      <c r="N54" s="351"/>
      <c r="O54" s="351"/>
      <c r="P54" s="351"/>
      <c r="Q54" s="351"/>
      <c r="R54" s="351"/>
      <c r="S54" s="351"/>
      <c r="T54" s="351"/>
      <c r="U54" s="351"/>
      <c r="V54" s="342" t="e">
        <f ca="1">IF(V$9="","",IF($E54="","",IF(OFFSET(INDEX([14]CRONO!$A:$AD,10,MATCH(V$9,[14]CRONO!$10:$10,0)),13,0)=0,"",IF(OFFSET(INDEX([14]CRONO!$A:$AD,10,MATCH(V$9,[14]CRONO!$10:$10,0)),13,0)="x",$F54,"ERRO"))))</f>
        <v>#VALUE!</v>
      </c>
      <c r="W54" s="342" t="e">
        <f ca="1">IF(W$9="","",IF($E54="","",IF(OFFSET(INDEX([14]CRONO!$A:$AD,10,MATCH(W$9,[14]CRONO!$10:$10,0)),13,0)=0,"",IF(OFFSET(INDEX([14]CRONO!$A:$AD,10,MATCH(W$9,[14]CRONO!$10:$10,0)),13,0)="x",$F54,"ERRO"))))</f>
        <v>#VALUE!</v>
      </c>
      <c r="X54" s="342" t="e">
        <f ca="1">IF(X$9="","",IF($E54="","",IF(OFFSET(INDEX([14]CRONO!$A:$AD,10,MATCH(X$9,[14]CRONO!$10:$10,0)),13,0)=0,"",IF(OFFSET(INDEX([14]CRONO!$A:$AD,10,MATCH(X$9,[14]CRONO!$10:$10,0)),13,0)="x",$F54,"ERRO"))))</f>
        <v>#VALUE!</v>
      </c>
      <c r="Y54" s="342" t="e">
        <f ca="1">IF(Y$9="","",IF($E54="","",IF(OFFSET(INDEX([14]CRONO!$A:$AD,10,MATCH(Y$9,[14]CRONO!$10:$10,0)),13,0)=0,"",IF(OFFSET(INDEX([14]CRONO!$A:$AD,10,MATCH(Y$9,[14]CRONO!$10:$10,0)),13,0)="x",$F54,"ERRO"))))</f>
        <v>#VALUE!</v>
      </c>
      <c r="Z54" s="342" t="e">
        <f ca="1">IF(Z$9="","",IF($E54="","",IF(OFFSET(INDEX([14]CRONO!$A:$AD,10,MATCH(Z$9,[14]CRONO!$10:$10,0)),13,0)=0,"",IF(OFFSET(INDEX([14]CRONO!$A:$AD,10,MATCH(Z$9,[14]CRONO!$10:$10,0)),13,0)="x",$F54,"ERRO"))))</f>
        <v>#VALUE!</v>
      </c>
      <c r="AA54" s="342">
        <v>17</v>
      </c>
      <c r="AB54" s="342">
        <v>17</v>
      </c>
      <c r="AC54" s="342">
        <v>17</v>
      </c>
      <c r="AD54" s="343">
        <v>17</v>
      </c>
    </row>
    <row r="55" spans="1:30" ht="15">
      <c r="A55" s="337"/>
      <c r="B55" s="296"/>
      <c r="C55" s="338" t="str">
        <f>IF("IH"=LEFT('[14]ABC INS.'!AU15,2),'[14]ABC INS.'!AU15,"")</f>
        <v>IH9825</v>
      </c>
      <c r="D55" s="339" t="str">
        <f>IF($C55="","",INDEX('[14]ABC INS.'!$AU:$BC,MATCH($C55,'[14]ABC INS.'!$BA:$BA,0),8))</f>
        <v>SOLDADOR</v>
      </c>
      <c r="E55" s="340">
        <f>IF($C55="","",INDEX('[14]ABC INS.'!$AU:$BC,MATCH($C55,'[14]ABC INS.'!$BA:$BA,0),9))</f>
        <v>2.5472999999999999</v>
      </c>
      <c r="F55" s="341">
        <f>IF($E55="","",ROUNDUP($E55/(182.49*(COUNTIF([14]CRONO!$42:$42,"x"))),0))</f>
        <v>1</v>
      </c>
      <c r="G55" s="342"/>
      <c r="H55" s="351"/>
      <c r="I55" s="351"/>
      <c r="J55" s="351"/>
      <c r="K55" s="351"/>
      <c r="L55" s="351"/>
      <c r="M55" s="351"/>
      <c r="N55" s="351"/>
      <c r="O55" s="351"/>
      <c r="P55" s="351"/>
      <c r="Q55" s="351"/>
      <c r="R55" s="351"/>
      <c r="S55" s="351"/>
      <c r="T55" s="351"/>
      <c r="U55" s="351"/>
      <c r="V55" s="342" t="e">
        <f ca="1">IF(V$9="","",IF($E55="","",IF(OFFSET(INDEX([14]CRONO!$A:$AD,10,MATCH(V$9,[14]CRONO!$10:$10,0)),13,0)=0,"",IF(OFFSET(INDEX([14]CRONO!$A:$AD,10,MATCH(V$9,[14]CRONO!$10:$10,0)),13,0)="x",$F55,"ERRO"))))</f>
        <v>#VALUE!</v>
      </c>
      <c r="W55" s="342" t="e">
        <f ca="1">IF(W$9="","",IF($E55="","",IF(OFFSET(INDEX([14]CRONO!$A:$AD,10,MATCH(W$9,[14]CRONO!$10:$10,0)),13,0)=0,"",IF(OFFSET(INDEX([14]CRONO!$A:$AD,10,MATCH(W$9,[14]CRONO!$10:$10,0)),13,0)="x",$F55,"ERRO"))))</f>
        <v>#VALUE!</v>
      </c>
      <c r="X55" s="342" t="e">
        <f ca="1">IF(X$9="","",IF($E55="","",IF(OFFSET(INDEX([14]CRONO!$A:$AD,10,MATCH(X$9,[14]CRONO!$10:$10,0)),13,0)=0,"",IF(OFFSET(INDEX([14]CRONO!$A:$AD,10,MATCH(X$9,[14]CRONO!$10:$10,0)),13,0)="x",$F55,"ERRO"))))</f>
        <v>#VALUE!</v>
      </c>
      <c r="Y55" s="342" t="e">
        <f ca="1">IF(Y$9="","",IF($E55="","",IF(OFFSET(INDEX([14]CRONO!$A:$AD,10,MATCH(Y$9,[14]CRONO!$10:$10,0)),13,0)=0,"",IF(OFFSET(INDEX([14]CRONO!$A:$AD,10,MATCH(Y$9,[14]CRONO!$10:$10,0)),13,0)="x",$F55,"ERRO"))))</f>
        <v>#VALUE!</v>
      </c>
      <c r="Z55" s="342" t="e">
        <f ca="1">IF(Z$9="","",IF($E55="","",IF(OFFSET(INDEX([14]CRONO!$A:$AD,10,MATCH(Z$9,[14]CRONO!$10:$10,0)),13,0)=0,"",IF(OFFSET(INDEX([14]CRONO!$A:$AD,10,MATCH(Z$9,[14]CRONO!$10:$10,0)),13,0)="x",$F55,"ERRO"))))</f>
        <v>#VALUE!</v>
      </c>
      <c r="AA55" s="342">
        <v>17</v>
      </c>
      <c r="AB55" s="342">
        <v>17</v>
      </c>
      <c r="AC55" s="342">
        <v>17</v>
      </c>
      <c r="AD55" s="343">
        <v>17</v>
      </c>
    </row>
    <row r="56" spans="1:30" ht="15">
      <c r="A56" s="337"/>
      <c r="B56" s="296"/>
      <c r="C56" s="331" t="str">
        <f>IF(D56&lt;&gt;"","10.","")</f>
        <v>10.</v>
      </c>
      <c r="D56" s="332" t="str">
        <f>IFERROR(INDEX([14]COMPOR!$A:$J,MATCH("10.",[14]COMPOR!$I:$I,0),10),"")</f>
        <v>ILUMINAÇÃO PÚBLICA</v>
      </c>
      <c r="E56" s="333"/>
      <c r="F56" s="334"/>
      <c r="G56" s="1699"/>
      <c r="H56" s="1700"/>
      <c r="I56" s="1700"/>
      <c r="J56" s="1700"/>
      <c r="K56" s="1700"/>
      <c r="L56" s="1700"/>
      <c r="M56" s="1700"/>
      <c r="N56" s="1700"/>
      <c r="O56" s="1700"/>
      <c r="P56" s="1700"/>
      <c r="Q56" s="1700"/>
      <c r="R56" s="1700"/>
      <c r="S56" s="1700"/>
      <c r="T56" s="1700"/>
      <c r="U56" s="1700"/>
      <c r="V56" s="1700"/>
      <c r="W56" s="1700"/>
      <c r="X56" s="1700"/>
      <c r="Y56" s="1700"/>
      <c r="Z56" s="1700"/>
      <c r="AA56" s="1700"/>
      <c r="AB56" s="1700"/>
      <c r="AC56" s="1700"/>
      <c r="AD56" s="1701"/>
    </row>
    <row r="57" spans="1:30" ht="15">
      <c r="A57" s="337"/>
      <c r="B57" s="296"/>
      <c r="C57" s="338" t="str">
        <f>IF("IH"=LEFT('[14]ABC INS.'!BD6,2),'[14]ABC INS.'!BD6,"")</f>
        <v>IH9824</v>
      </c>
      <c r="D57" s="339" t="str">
        <f>IF($C57="","",INDEX('[14]ABC INS.'!$BD:$BL,MATCH($C57,'[14]ABC INS.'!$BJ:$BJ,0),8))</f>
        <v>SERVENTE</v>
      </c>
      <c r="E57" s="340">
        <f>IF($C57="","",INDEX('[14]ABC INS.'!$BD:$BL,MATCH($C57,'[14]ABC INS.'!$BJ:$BJ,0),9))</f>
        <v>65.806100000000001</v>
      </c>
      <c r="F57" s="341">
        <f>IF($E57="","",ROUNDUP($E57/(182.49*(COUNTIF([14]CRONO!$49:$49,"x"))),0))</f>
        <v>1</v>
      </c>
      <c r="G57" s="342" t="e">
        <f ca="1">IF(G$9="","",IF($E57="","",IF(OFFSET(INDEX([14]CRONO!$A:$AD,10,MATCH(G$9,[14]CRONO!$10:$10,0)),13,0)=0,"",IF(OFFSET(INDEX([14]CRONO!$A:$AD,10,MATCH(G$9,[14]CRONO!$10:$10,0)),13,0)="x",$F57,"ERRO"))))</f>
        <v>#VALUE!</v>
      </c>
      <c r="H57" s="342"/>
      <c r="I57" s="342"/>
      <c r="J57" s="342"/>
      <c r="K57" s="342"/>
      <c r="L57" s="342"/>
      <c r="M57" s="342"/>
      <c r="N57" s="342"/>
      <c r="O57" s="342"/>
      <c r="P57" s="342"/>
      <c r="Q57" s="342"/>
      <c r="R57" s="342"/>
      <c r="S57" s="342"/>
      <c r="T57" s="342"/>
      <c r="U57" s="342"/>
      <c r="V57" s="342"/>
      <c r="W57" s="342"/>
      <c r="X57" s="342" t="e">
        <f ca="1">IF(X$9="","",IF($E57="","",IF(OFFSET(INDEX([14]CRONO!$A:$AD,10,MATCH(X$9,[14]CRONO!$10:$10,0)),13,0)=0,"",IF(OFFSET(INDEX([14]CRONO!$A:$AD,10,MATCH(X$9,[14]CRONO!$10:$10,0)),13,0)="x",$F57,"ERRO"))))</f>
        <v>#VALUE!</v>
      </c>
      <c r="Y57" s="342" t="e">
        <f ca="1">IF(Y$9="","",IF($E57="","",IF(OFFSET(INDEX([14]CRONO!$A:$AD,10,MATCH(Y$9,[14]CRONO!$10:$10,0)),13,0)=0,"",IF(OFFSET(INDEX([14]CRONO!$A:$AD,10,MATCH(Y$9,[14]CRONO!$10:$10,0)),13,0)="x",$F57,"ERRO"))))</f>
        <v>#VALUE!</v>
      </c>
      <c r="Z57" s="342" t="e">
        <f ca="1">IF(Z$9="","",IF($E57="","",IF(OFFSET(INDEX([14]CRONO!$A:$AD,10,MATCH(Z$9,[14]CRONO!$10:$10,0)),13,0)=0,"",IF(OFFSET(INDEX([14]CRONO!$A:$AD,10,MATCH(Z$9,[14]CRONO!$10:$10,0)),13,0)="x",$F57,"ERRO"))))</f>
        <v>#VALUE!</v>
      </c>
      <c r="AA57" s="342">
        <v>1</v>
      </c>
      <c r="AB57" s="342">
        <v>1</v>
      </c>
      <c r="AC57" s="342">
        <v>1</v>
      </c>
      <c r="AD57" s="343">
        <v>1</v>
      </c>
    </row>
    <row r="58" spans="1:30" ht="15">
      <c r="A58" s="337"/>
      <c r="B58" s="296"/>
      <c r="C58" s="338" t="str">
        <f>IF("IH"=LEFT('[14]ABC INS.'!BD7,2),'[14]ABC INS.'!BD7,"")</f>
        <v>IH9821</v>
      </c>
      <c r="D58" s="339" t="str">
        <f>IF($C58="","",INDEX('[14]ABC INS.'!$BD:$BL,MATCH($C58,'[14]ABC INS.'!$BJ:$BJ,0),8))</f>
        <v>PEDREIRO</v>
      </c>
      <c r="E58" s="340">
        <f>IF($C58="","",INDEX('[14]ABC INS.'!$BD:$BL,MATCH($C58,'[14]ABC INS.'!$BJ:$BJ,0),9))</f>
        <v>3.5318000000000001</v>
      </c>
      <c r="F58" s="341">
        <f>IF($E58="","",ROUNDUP($E58/(182.49*(COUNTIF([14]CRONO!$49:$49,"x"))),0))</f>
        <v>1</v>
      </c>
      <c r="G58" s="342"/>
      <c r="H58" s="351"/>
      <c r="I58" s="351"/>
      <c r="J58" s="351"/>
      <c r="K58" s="351"/>
      <c r="L58" s="351"/>
      <c r="M58" s="351"/>
      <c r="N58" s="351"/>
      <c r="O58" s="351"/>
      <c r="P58" s="351"/>
      <c r="Q58" s="351"/>
      <c r="R58" s="351"/>
      <c r="S58" s="351"/>
      <c r="T58" s="351"/>
      <c r="U58" s="351"/>
      <c r="V58" s="342"/>
      <c r="W58" s="342"/>
      <c r="X58" s="342" t="e">
        <f ca="1">IF(X$9="","",IF($E58="","",IF(OFFSET(INDEX([14]CRONO!$A:$AD,10,MATCH(X$9,[14]CRONO!$10:$10,0)),13,0)=0,"",IF(OFFSET(INDEX([14]CRONO!$A:$AD,10,MATCH(X$9,[14]CRONO!$10:$10,0)),13,0)="x",$F58,"ERRO"))))</f>
        <v>#VALUE!</v>
      </c>
      <c r="Y58" s="342" t="e">
        <f ca="1">IF(Y$9="","",IF($E58="","",IF(OFFSET(INDEX([14]CRONO!$A:$AD,10,MATCH(Y$9,[14]CRONO!$10:$10,0)),13,0)=0,"",IF(OFFSET(INDEX([14]CRONO!$A:$AD,10,MATCH(Y$9,[14]CRONO!$10:$10,0)),13,0)="x",$F58,"ERRO"))))</f>
        <v>#VALUE!</v>
      </c>
      <c r="Z58" s="342" t="e">
        <f ca="1">IF(Z$9="","",IF($E58="","",IF(OFFSET(INDEX([14]CRONO!$A:$AD,10,MATCH(Z$9,[14]CRONO!$10:$10,0)),13,0)=0,"",IF(OFFSET(INDEX([14]CRONO!$A:$AD,10,MATCH(Z$9,[14]CRONO!$10:$10,0)),13,0)="x",$F58,"ERRO"))))</f>
        <v>#VALUE!</v>
      </c>
      <c r="AA58" s="342">
        <v>1</v>
      </c>
      <c r="AB58" s="342">
        <v>1</v>
      </c>
      <c r="AC58" s="342">
        <v>1</v>
      </c>
      <c r="AD58" s="343">
        <v>1</v>
      </c>
    </row>
    <row r="59" spans="1:30" ht="15">
      <c r="A59" s="337"/>
      <c r="B59" s="296"/>
      <c r="C59" s="331" t="str">
        <f>IF(D59&lt;&gt;"","11.","")</f>
        <v>11.</v>
      </c>
      <c r="D59" s="332" t="str">
        <f>IFERROR(INDEX([14]COMPOR!$A:$J,MATCH("11.",[14]COMPOR!$I:$I,0),10),"")</f>
        <v>PROTEÇÃO AMBIENTAL</v>
      </c>
      <c r="E59" s="333"/>
      <c r="F59" s="334"/>
      <c r="G59" s="1699"/>
      <c r="H59" s="1700"/>
      <c r="I59" s="1700"/>
      <c r="J59" s="1700"/>
      <c r="K59" s="1700"/>
      <c r="L59" s="1700"/>
      <c r="M59" s="1700"/>
      <c r="N59" s="1700"/>
      <c r="O59" s="1700"/>
      <c r="P59" s="1700"/>
      <c r="Q59" s="1700"/>
      <c r="R59" s="1700"/>
      <c r="S59" s="1700"/>
      <c r="T59" s="1700"/>
      <c r="U59" s="1700"/>
      <c r="V59" s="1700"/>
      <c r="W59" s="1700"/>
      <c r="X59" s="1700"/>
      <c r="Y59" s="1700"/>
      <c r="Z59" s="1700"/>
      <c r="AA59" s="1700"/>
      <c r="AB59" s="1700"/>
      <c r="AC59" s="1700"/>
      <c r="AD59" s="1701"/>
    </row>
    <row r="60" spans="1:30" ht="15">
      <c r="A60" s="337"/>
      <c r="B60" s="296"/>
      <c r="C60" s="338" t="str">
        <f>IF("IH"=LEFT('[14]ABC INS.'!BM6,2),'[14]ABC INS.'!BM6,"")</f>
        <v>IH9824</v>
      </c>
      <c r="D60" s="339" t="str">
        <f>IF($C60="","",INDEX('[14]ABC INS.'!$BD:$BL,MATCH($C60,'[14]ABC INS.'!$BJ:$BJ,0),8))</f>
        <v>SERVENTE</v>
      </c>
      <c r="E60" s="340">
        <f>IF($C60="","",INDEX('[14]ABC INS.'!$BM:$BU,MATCH($C60,'[14]ABC INS.'!$BS:$BS,0),9))</f>
        <v>47421.279999999999</v>
      </c>
      <c r="F60" s="341">
        <f>IF($E60="","",ROUNDUP($E60/(182.49*(COUNTIF([14]CRONO!$53:$53,"x"))),0))</f>
        <v>44</v>
      </c>
      <c r="G60" s="342" t="e">
        <f ca="1">IF(G$9="","",IF($E60="","",IF(OFFSET(INDEX([14]CRONO!$A:$AD,10,MATCH(G$9,[14]CRONO!$10:$10,0)),13,0)=0,"",IF(OFFSET(INDEX([14]CRONO!$A:$AD,10,MATCH(G$9,[14]CRONO!$10:$10,0)),13,0)="x",$F60,"ERRO"))))</f>
        <v>#VALUE!</v>
      </c>
      <c r="H60" s="342"/>
      <c r="I60" s="342"/>
      <c r="J60" s="342"/>
      <c r="K60" s="342"/>
      <c r="L60" s="342"/>
      <c r="M60" s="342"/>
      <c r="N60" s="342"/>
      <c r="O60" s="342"/>
      <c r="P60" s="342"/>
      <c r="Q60" s="342"/>
      <c r="R60" s="342"/>
      <c r="S60" s="342"/>
      <c r="T60" s="342"/>
      <c r="U60" s="342"/>
      <c r="V60" s="342"/>
      <c r="W60" s="342"/>
      <c r="X60" s="342"/>
      <c r="Y60" s="342" t="e">
        <f ca="1">IF(Y$9="","",IF($E60="","",IF(OFFSET(INDEX([14]CRONO!$A:$AD,10,MATCH(Y$9,[14]CRONO!$10:$10,0)),13,0)=0,"",IF(OFFSET(INDEX([14]CRONO!$A:$AD,10,MATCH(Y$9,[14]CRONO!$10:$10,0)),13,0)="x",$F60,"ERRO"))))</f>
        <v>#VALUE!</v>
      </c>
      <c r="Z60" s="342" t="e">
        <f ca="1">IF(Z$9="","",IF($E60="","",IF(OFFSET(INDEX([14]CRONO!$A:$AD,10,MATCH(Z$9,[14]CRONO!$10:$10,0)),13,0)=0,"",IF(OFFSET(INDEX([14]CRONO!$A:$AD,10,MATCH(Z$9,[14]CRONO!$10:$10,0)),13,0)="x",$F60,"ERRO"))))</f>
        <v>#VALUE!</v>
      </c>
      <c r="AA60" s="342">
        <v>1</v>
      </c>
      <c r="AB60" s="342">
        <v>1</v>
      </c>
      <c r="AC60" s="342">
        <v>1</v>
      </c>
      <c r="AD60" s="343">
        <v>1</v>
      </c>
    </row>
    <row r="61" spans="1:30" ht="16.5" customHeight="1" thickBot="1">
      <c r="A61" s="352"/>
      <c r="B61" s="353"/>
      <c r="C61" s="1702" t="s">
        <v>970</v>
      </c>
      <c r="D61" s="1703"/>
      <c r="E61" s="1703"/>
      <c r="F61" s="1704"/>
      <c r="G61" s="354"/>
      <c r="H61" s="355" t="e">
        <f ca="1">SUM(H11:H60)</f>
        <v>#VALUE!</v>
      </c>
      <c r="I61" s="355" t="e">
        <f ca="1">SUM(I11:I60)</f>
        <v>#VALUE!</v>
      </c>
      <c r="J61" s="355" t="e">
        <f t="shared" ref="J61:AC61" ca="1" si="0">SUM(J11:J60)</f>
        <v>#VALUE!</v>
      </c>
      <c r="K61" s="355" t="e">
        <f t="shared" ca="1" si="0"/>
        <v>#VALUE!</v>
      </c>
      <c r="L61" s="355" t="e">
        <f t="shared" ca="1" si="0"/>
        <v>#VALUE!</v>
      </c>
      <c r="M61" s="355" t="e">
        <f t="shared" ca="1" si="0"/>
        <v>#VALUE!</v>
      </c>
      <c r="N61" s="355" t="e">
        <f t="shared" ca="1" si="0"/>
        <v>#VALUE!</v>
      </c>
      <c r="O61" s="355" t="e">
        <f t="shared" ca="1" si="0"/>
        <v>#VALUE!</v>
      </c>
      <c r="P61" s="355" t="e">
        <f t="shared" ca="1" si="0"/>
        <v>#VALUE!</v>
      </c>
      <c r="Q61" s="355" t="e">
        <f t="shared" ca="1" si="0"/>
        <v>#VALUE!</v>
      </c>
      <c r="R61" s="355" t="e">
        <f t="shared" ca="1" si="0"/>
        <v>#VALUE!</v>
      </c>
      <c r="S61" s="355" t="e">
        <f t="shared" ca="1" si="0"/>
        <v>#VALUE!</v>
      </c>
      <c r="T61" s="355" t="e">
        <f t="shared" ca="1" si="0"/>
        <v>#VALUE!</v>
      </c>
      <c r="U61" s="355" t="e">
        <f t="shared" ca="1" si="0"/>
        <v>#VALUE!</v>
      </c>
      <c r="V61" s="355" t="e">
        <f t="shared" ca="1" si="0"/>
        <v>#VALUE!</v>
      </c>
      <c r="W61" s="355" t="e">
        <f t="shared" ca="1" si="0"/>
        <v>#VALUE!</v>
      </c>
      <c r="X61" s="355" t="e">
        <f t="shared" ca="1" si="0"/>
        <v>#VALUE!</v>
      </c>
      <c r="Y61" s="355" t="e">
        <f t="shared" ca="1" si="0"/>
        <v>#VALUE!</v>
      </c>
      <c r="Z61" s="355" t="e">
        <f t="shared" ca="1" si="0"/>
        <v>#VALUE!</v>
      </c>
      <c r="AA61" s="356" t="e">
        <f t="shared" ca="1" si="0"/>
        <v>#VALUE!</v>
      </c>
      <c r="AB61" s="355" t="e">
        <f t="shared" ca="1" si="0"/>
        <v>#VALUE!</v>
      </c>
      <c r="AC61" s="355" t="e">
        <f t="shared" ca="1" si="0"/>
        <v>#VALUE!</v>
      </c>
      <c r="AD61" s="357" t="e">
        <f ca="1">SUM(AD11:AD60)</f>
        <v>#VALUE!</v>
      </c>
    </row>
    <row r="62" spans="1:30" ht="12.75">
      <c r="A62" s="352"/>
    </row>
    <row r="63" spans="1:30" ht="17.100000000000001" customHeight="1">
      <c r="A63" s="344"/>
      <c r="E63" s="358"/>
      <c r="F63" s="359"/>
    </row>
    <row r="64" spans="1:30" ht="17.100000000000001" customHeight="1">
      <c r="A64" s="352"/>
    </row>
    <row r="65" spans="1:1" ht="17.100000000000001" customHeight="1">
      <c r="A65" s="352"/>
    </row>
    <row r="66" spans="1:1" ht="17.100000000000001" customHeight="1">
      <c r="A66" s="352"/>
    </row>
    <row r="67" spans="1:1" ht="17.100000000000001" customHeight="1">
      <c r="A67" s="352"/>
    </row>
    <row r="68" spans="1:1" ht="17.100000000000001" customHeight="1">
      <c r="A68" s="352"/>
    </row>
    <row r="69" spans="1:1" ht="17.100000000000001" customHeight="1">
      <c r="A69" s="352"/>
    </row>
    <row r="70" spans="1:1" ht="17.100000000000001" customHeight="1">
      <c r="A70" s="352"/>
    </row>
    <row r="71" spans="1:1" ht="17.100000000000001" customHeight="1">
      <c r="A71" s="352"/>
    </row>
    <row r="72" spans="1:1" ht="17.100000000000001" customHeight="1">
      <c r="A72" s="352"/>
    </row>
    <row r="73" spans="1:1" ht="17.100000000000001" customHeight="1">
      <c r="A73" s="352"/>
    </row>
    <row r="74" spans="1:1" ht="17.100000000000001" customHeight="1">
      <c r="A74" s="352"/>
    </row>
  </sheetData>
  <sheetProtection deleteColumns="0" deleteRows="0" sort="0" autoFilter="0"/>
  <autoFilter ref="A10:AD60" xr:uid="{00000000-0009-0000-0000-000004000000}"/>
  <mergeCells count="17">
    <mergeCell ref="G59:AD59"/>
    <mergeCell ref="C61:F61"/>
    <mergeCell ref="G15:AD15"/>
    <mergeCell ref="G20:AD20"/>
    <mergeCell ref="G28:AD28"/>
    <mergeCell ref="G38:AD38"/>
    <mergeCell ref="G45:AD45"/>
    <mergeCell ref="G56:AD56"/>
    <mergeCell ref="C4:AD4"/>
    <mergeCell ref="I5:AD5"/>
    <mergeCell ref="W6:AD6"/>
    <mergeCell ref="G7:AD7"/>
    <mergeCell ref="C8:C9"/>
    <mergeCell ref="D8:D9"/>
    <mergeCell ref="E8:E9"/>
    <mergeCell ref="F8:F9"/>
    <mergeCell ref="G8:AD8"/>
  </mergeCells>
  <printOptions horizontalCentered="1"/>
  <pageMargins left="0.23622047244094491" right="0.23622047244094491" top="0.78740157480314965" bottom="0.39370078740157483" header="0.31496062992125984" footer="0.31496062992125984"/>
  <pageSetup paperSize="9" scale="60" fitToHeight="0" pageOrder="overThenDown"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8DF8D-B146-47AA-87C6-3CD66706FD56}">
  <dimension ref="A1:J38"/>
  <sheetViews>
    <sheetView showGridLines="0" view="pageBreakPreview" topLeftCell="A4" zoomScaleNormal="100" zoomScaleSheetLayoutView="100" workbookViewId="0">
      <selection activeCell="E32" sqref="E32"/>
    </sheetView>
  </sheetViews>
  <sheetFormatPr defaultColWidth="9" defaultRowHeight="15"/>
  <cols>
    <col min="1" max="1" width="15.85546875" style="360" customWidth="1"/>
    <col min="2" max="2" width="15.28515625" style="360" customWidth="1"/>
    <col min="3" max="3" width="26.7109375" style="360" customWidth="1"/>
    <col min="4" max="6" width="14.140625" style="360" customWidth="1"/>
    <col min="7" max="7" width="11.42578125" style="360" customWidth="1"/>
    <col min="8" max="10" width="11.5703125" style="360" customWidth="1"/>
    <col min="11" max="16384" width="9" style="360"/>
  </cols>
  <sheetData>
    <row r="1" spans="1:10" ht="18.75" customHeight="1">
      <c r="A1" s="1711" t="s">
        <v>21</v>
      </c>
      <c r="B1" s="1712"/>
      <c r="C1" s="1712"/>
      <c r="D1" s="1712"/>
      <c r="E1" s="1712"/>
      <c r="F1" s="1712"/>
      <c r="G1" s="1712"/>
      <c r="H1" s="1712"/>
      <c r="I1" s="1712"/>
      <c r="J1" s="1713"/>
    </row>
    <row r="2" spans="1:10" ht="18.75" customHeight="1">
      <c r="A2" s="1714" t="s">
        <v>132</v>
      </c>
      <c r="B2" s="1715"/>
      <c r="C2" s="1715"/>
      <c r="D2" s="1715"/>
      <c r="E2" s="1715"/>
      <c r="F2" s="1715"/>
      <c r="G2" s="1715"/>
      <c r="H2" s="1715"/>
      <c r="I2" s="1715"/>
      <c r="J2" s="1716"/>
    </row>
    <row r="3" spans="1:10" ht="18.75" customHeight="1">
      <c r="A3" s="1717" t="s">
        <v>909</v>
      </c>
      <c r="B3" s="1718"/>
      <c r="C3" s="1718"/>
      <c r="D3" s="1718"/>
      <c r="E3" s="1718"/>
      <c r="F3" s="1718"/>
      <c r="G3" s="1718"/>
      <c r="H3" s="1718"/>
      <c r="I3" s="1718"/>
      <c r="J3" s="1719"/>
    </row>
    <row r="4" spans="1:10" ht="7.5" customHeight="1">
      <c r="A4" s="361"/>
      <c r="B4" s="362"/>
      <c r="C4" s="362"/>
      <c r="J4" s="363"/>
    </row>
    <row r="5" spans="1:10">
      <c r="A5" s="364" t="s">
        <v>910</v>
      </c>
      <c r="B5" s="365" t="s">
        <v>911</v>
      </c>
      <c r="C5" s="366"/>
      <c r="D5" s="366"/>
      <c r="E5" s="366"/>
      <c r="F5" s="366"/>
      <c r="G5" s="366"/>
      <c r="H5" s="366"/>
      <c r="I5" s="366"/>
      <c r="J5" s="367"/>
    </row>
    <row r="6" spans="1:10" ht="14.25" customHeight="1">
      <c r="A6" s="364" t="s">
        <v>912</v>
      </c>
      <c r="B6" s="1720" t="s">
        <v>913</v>
      </c>
      <c r="C6" s="1720"/>
      <c r="D6" s="1720"/>
      <c r="E6" s="1720"/>
      <c r="F6" s="366"/>
      <c r="G6" s="366"/>
      <c r="H6" s="366"/>
      <c r="I6" s="366"/>
      <c r="J6" s="367"/>
    </row>
    <row r="7" spans="1:10" ht="14.25" customHeight="1">
      <c r="A7" s="368" t="s">
        <v>914</v>
      </c>
      <c r="B7" s="1720" t="s">
        <v>915</v>
      </c>
      <c r="C7" s="1720"/>
      <c r="D7" s="369"/>
      <c r="E7" s="369"/>
      <c r="F7" s="366"/>
      <c r="G7" s="366"/>
      <c r="H7" s="366"/>
      <c r="I7" s="366"/>
      <c r="J7" s="367"/>
    </row>
    <row r="8" spans="1:10">
      <c r="A8" s="364" t="s">
        <v>916</v>
      </c>
      <c r="B8" s="370">
        <v>28.8</v>
      </c>
      <c r="C8" s="366"/>
      <c r="D8" s="371"/>
      <c r="E8" s="371"/>
      <c r="F8" s="366"/>
      <c r="G8" s="366"/>
      <c r="H8" s="366"/>
      <c r="I8" s="366"/>
      <c r="J8" s="367"/>
    </row>
    <row r="9" spans="1:10">
      <c r="A9" s="364" t="s">
        <v>65</v>
      </c>
      <c r="B9" s="372" t="s">
        <v>374</v>
      </c>
      <c r="C9" s="366"/>
      <c r="D9" s="371"/>
      <c r="E9" s="371"/>
      <c r="F9" s="371"/>
      <c r="G9" s="366"/>
      <c r="H9" s="366"/>
      <c r="I9" s="366"/>
      <c r="J9" s="367"/>
    </row>
    <row r="10" spans="1:10">
      <c r="A10" s="364" t="s">
        <v>917</v>
      </c>
      <c r="B10" s="366" t="s">
        <v>918</v>
      </c>
      <c r="C10" s="366"/>
      <c r="D10" s="366"/>
      <c r="E10" s="366"/>
      <c r="F10" s="366"/>
      <c r="G10" s="366"/>
      <c r="H10" s="366"/>
      <c r="I10" s="366"/>
      <c r="J10" s="367"/>
    </row>
    <row r="11" spans="1:10" ht="9.75" customHeight="1" thickBot="1">
      <c r="A11" s="361"/>
      <c r="J11" s="363"/>
    </row>
    <row r="12" spans="1:10" ht="15.75" thickBot="1">
      <c r="A12" s="1708" t="s">
        <v>971</v>
      </c>
      <c r="B12" s="1709"/>
      <c r="C12" s="1709"/>
      <c r="D12" s="1709"/>
      <c r="E12" s="1709"/>
      <c r="F12" s="1709"/>
      <c r="G12" s="1709"/>
      <c r="H12" s="1709"/>
      <c r="I12" s="1709"/>
      <c r="J12" s="1710"/>
    </row>
    <row r="13" spans="1:10">
      <c r="A13" s="373" t="s">
        <v>972</v>
      </c>
      <c r="B13" s="374"/>
      <c r="C13" s="374"/>
      <c r="D13" s="374"/>
      <c r="E13" s="374"/>
      <c r="F13" s="374"/>
      <c r="G13" s="375"/>
      <c r="H13" s="375"/>
      <c r="I13" s="375"/>
      <c r="J13" s="376"/>
    </row>
    <row r="14" spans="1:10" ht="26.25" customHeight="1">
      <c r="A14" s="1726" t="s">
        <v>973</v>
      </c>
      <c r="B14" s="1728" t="s">
        <v>941</v>
      </c>
      <c r="C14" s="1729"/>
      <c r="D14" s="1732" t="s">
        <v>974</v>
      </c>
      <c r="E14" s="1732" t="s">
        <v>975</v>
      </c>
      <c r="F14" s="1734" t="s">
        <v>976</v>
      </c>
      <c r="G14" s="1736" t="s">
        <v>24</v>
      </c>
      <c r="H14" s="1721" t="s">
        <v>977</v>
      </c>
      <c r="I14" s="1722"/>
      <c r="J14" s="1723"/>
    </row>
    <row r="15" spans="1:10" ht="26.25" customHeight="1">
      <c r="A15" s="1727"/>
      <c r="B15" s="1730"/>
      <c r="C15" s="1731"/>
      <c r="D15" s="1733"/>
      <c r="E15" s="1733"/>
      <c r="F15" s="1735"/>
      <c r="G15" s="1737"/>
      <c r="H15" s="377" t="s">
        <v>974</v>
      </c>
      <c r="I15" s="377" t="s">
        <v>975</v>
      </c>
      <c r="J15" s="378" t="s">
        <v>976</v>
      </c>
    </row>
    <row r="16" spans="1:10">
      <c r="A16" s="379" t="s">
        <v>911</v>
      </c>
      <c r="B16" s="1724" t="s">
        <v>978</v>
      </c>
      <c r="C16" s="1725"/>
      <c r="D16" s="380">
        <v>149.1</v>
      </c>
      <c r="E16" s="380">
        <v>157.1</v>
      </c>
      <c r="F16" s="381">
        <f>E16-D16</f>
        <v>8</v>
      </c>
      <c r="G16" s="382">
        <f>F16/(SUM($F$16:$F$18))</f>
        <v>0.24509803921568615</v>
      </c>
      <c r="H16" s="380">
        <v>149.1</v>
      </c>
      <c r="I16" s="380">
        <f>H16+0.5</f>
        <v>149.6</v>
      </c>
      <c r="J16" s="381">
        <f>I16-H16</f>
        <v>0.5</v>
      </c>
    </row>
    <row r="17" spans="1:10">
      <c r="A17" s="379" t="s">
        <v>911</v>
      </c>
      <c r="B17" s="1724" t="s">
        <v>979</v>
      </c>
      <c r="C17" s="1725"/>
      <c r="D17" s="380">
        <f>E16</f>
        <v>157.1</v>
      </c>
      <c r="E17" s="380">
        <v>170.8</v>
      </c>
      <c r="F17" s="381">
        <f>E17-D17</f>
        <v>13.700000000000017</v>
      </c>
      <c r="G17" s="382">
        <f>F17/(SUM($F$16:$F$18))</f>
        <v>0.41973039215686309</v>
      </c>
      <c r="H17" s="380">
        <v>0</v>
      </c>
      <c r="I17" s="380">
        <v>0</v>
      </c>
      <c r="J17" s="381">
        <f>I17-H17</f>
        <v>0</v>
      </c>
    </row>
    <row r="18" spans="1:10">
      <c r="A18" s="379" t="s">
        <v>911</v>
      </c>
      <c r="B18" s="1724" t="s">
        <v>980</v>
      </c>
      <c r="C18" s="1725"/>
      <c r="D18" s="380">
        <f>E17</f>
        <v>170.8</v>
      </c>
      <c r="E18" s="380">
        <v>181.74</v>
      </c>
      <c r="F18" s="381">
        <f>E18-D18</f>
        <v>10.939999999999998</v>
      </c>
      <c r="G18" s="382">
        <f>F18/(SUM($F$16:$F$18))</f>
        <v>0.33517156862745073</v>
      </c>
      <c r="H18" s="380">
        <f>I18-5</f>
        <v>176.74</v>
      </c>
      <c r="I18" s="380">
        <v>181.74</v>
      </c>
      <c r="J18" s="381">
        <f>I18-H18</f>
        <v>5</v>
      </c>
    </row>
    <row r="19" spans="1:10" ht="18.75" customHeight="1">
      <c r="A19" s="383"/>
      <c r="B19" s="384"/>
      <c r="C19" s="384"/>
      <c r="D19" s="384"/>
      <c r="E19" s="384"/>
      <c r="F19" s="385">
        <f>SUM(F16:F18)</f>
        <v>32.640000000000015</v>
      </c>
      <c r="G19" s="386">
        <f>SUM(G16:G18)</f>
        <v>1</v>
      </c>
      <c r="H19" s="387"/>
      <c r="I19" s="387"/>
      <c r="J19" s="388">
        <f>SUM(J16:J18)</f>
        <v>5.5</v>
      </c>
    </row>
    <row r="20" spans="1:10" ht="18.75" customHeight="1">
      <c r="A20" s="389"/>
      <c r="B20" s="390"/>
      <c r="C20" s="390"/>
      <c r="D20" s="390"/>
      <c r="E20" s="390"/>
      <c r="F20" s="391"/>
      <c r="G20" s="391"/>
      <c r="H20" s="390"/>
      <c r="I20" s="391" t="s">
        <v>981</v>
      </c>
      <c r="J20" s="386">
        <f>J19/F19</f>
        <v>0.16850490196078424</v>
      </c>
    </row>
    <row r="21" spans="1:10">
      <c r="A21" s="389"/>
      <c r="B21" s="390"/>
      <c r="C21" s="390"/>
      <c r="D21" s="390"/>
      <c r="E21" s="390"/>
      <c r="F21" s="391"/>
      <c r="G21" s="390"/>
      <c r="H21" s="390"/>
      <c r="I21" s="390"/>
      <c r="J21" s="392"/>
    </row>
    <row r="22" spans="1:10" s="394" customFormat="1">
      <c r="A22" s="361" t="s">
        <v>982</v>
      </c>
      <c r="B22" s="393">
        <v>12452</v>
      </c>
      <c r="C22" s="360" t="s">
        <v>983</v>
      </c>
      <c r="D22" s="360"/>
      <c r="E22" s="360"/>
      <c r="F22" s="360"/>
      <c r="G22" s="360"/>
      <c r="H22" s="360"/>
      <c r="I22" s="360"/>
      <c r="J22" s="363"/>
    </row>
    <row r="23" spans="1:10" s="394" customFormat="1">
      <c r="A23" s="361"/>
      <c r="B23" s="393"/>
      <c r="C23" s="360" t="s">
        <v>984</v>
      </c>
      <c r="D23" s="360"/>
      <c r="E23" s="360"/>
      <c r="F23" s="360"/>
      <c r="G23" s="360"/>
      <c r="H23" s="360"/>
      <c r="I23" s="360"/>
      <c r="J23" s="363"/>
    </row>
    <row r="24" spans="1:10">
      <c r="A24" s="361"/>
      <c r="J24" s="363"/>
    </row>
    <row r="25" spans="1:10">
      <c r="A25" s="361"/>
      <c r="J25" s="363"/>
    </row>
    <row r="26" spans="1:10">
      <c r="A26" s="361"/>
      <c r="J26" s="363"/>
    </row>
    <row r="27" spans="1:10">
      <c r="A27" s="361"/>
      <c r="J27" s="363"/>
    </row>
    <row r="28" spans="1:10">
      <c r="A28" s="361"/>
      <c r="J28" s="363"/>
    </row>
    <row r="29" spans="1:10">
      <c r="A29" s="361"/>
      <c r="J29" s="363"/>
    </row>
    <row r="30" spans="1:10">
      <c r="A30" s="361"/>
      <c r="J30" s="363"/>
    </row>
    <row r="31" spans="1:10">
      <c r="A31" s="361"/>
      <c r="J31" s="363"/>
    </row>
    <row r="32" spans="1:10">
      <c r="A32" s="361"/>
      <c r="J32" s="363"/>
    </row>
    <row r="33" spans="1:10">
      <c r="A33" s="361"/>
      <c r="J33" s="363"/>
    </row>
    <row r="34" spans="1:10">
      <c r="A34" s="361">
        <f>ROUND(IF(B22&lt;2000,0%,IF(AND(B22&gt;=2000,B22&lt;=11000),(((B22-2000)/600)/100),IF(B22&gt;11000,15%,"-"))),4)</f>
        <v>0.15</v>
      </c>
      <c r="J34" s="363"/>
    </row>
    <row r="35" spans="1:10">
      <c r="A35" s="361" t="s">
        <v>985</v>
      </c>
      <c r="J35" s="363"/>
    </row>
    <row r="36" spans="1:10" ht="15.75" thickBot="1">
      <c r="A36" s="361"/>
      <c r="J36" s="363"/>
    </row>
    <row r="37" spans="1:10" ht="15.75" thickBot="1">
      <c r="A37" s="395" t="s">
        <v>986</v>
      </c>
      <c r="B37" s="396">
        <f>0.15+(0.1685*0.05)</f>
        <v>0.15842499999999998</v>
      </c>
      <c r="J37" s="363"/>
    </row>
    <row r="38" spans="1:10">
      <c r="A38" s="397"/>
      <c r="B38" s="398"/>
      <c r="C38" s="398"/>
      <c r="D38" s="398"/>
      <c r="E38" s="398"/>
      <c r="F38" s="398"/>
      <c r="G38" s="398"/>
      <c r="H38" s="398"/>
      <c r="I38" s="398"/>
      <c r="J38" s="399"/>
    </row>
  </sheetData>
  <mergeCells count="16">
    <mergeCell ref="H14:J14"/>
    <mergeCell ref="B16:C16"/>
    <mergeCell ref="B17:C17"/>
    <mergeCell ref="B18:C18"/>
    <mergeCell ref="A14:A15"/>
    <mergeCell ref="B14:C15"/>
    <mergeCell ref="D14:D15"/>
    <mergeCell ref="E14:E15"/>
    <mergeCell ref="F14:F15"/>
    <mergeCell ref="G14:G15"/>
    <mergeCell ref="A12:J12"/>
    <mergeCell ref="A1:J1"/>
    <mergeCell ref="A2:J2"/>
    <mergeCell ref="A3:J3"/>
    <mergeCell ref="B6:E6"/>
    <mergeCell ref="B7:C7"/>
  </mergeCells>
  <printOptions horizontalCentered="1"/>
  <pageMargins left="0.59055118110236227" right="0.59055118110236227" top="0.98425196850393704" bottom="0.39370078740157483" header="0.31496062992125984" footer="0.31496062992125984"/>
  <pageSetup paperSize="9" scale="85"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E3E48-405D-4531-97A1-761BCA3E22EC}">
  <dimension ref="A1:J792"/>
  <sheetViews>
    <sheetView view="pageBreakPreview" topLeftCell="A3" zoomScale="70" zoomScaleNormal="70" zoomScaleSheetLayoutView="70" workbookViewId="0">
      <selection activeCell="L23" sqref="L23"/>
    </sheetView>
  </sheetViews>
  <sheetFormatPr defaultRowHeight="14.25"/>
  <cols>
    <col min="1" max="2" width="13.7109375" style="401" bestFit="1" customWidth="1"/>
    <col min="3" max="3" width="11.42578125" style="401" bestFit="1" customWidth="1"/>
    <col min="4" max="4" width="68.5703125" style="401" bestFit="1" customWidth="1"/>
    <col min="5" max="5" width="17.140625" style="401" bestFit="1" customWidth="1"/>
    <col min="6" max="8" width="13.7109375" style="401" bestFit="1" customWidth="1"/>
    <col min="9" max="11" width="16" style="401" bestFit="1" customWidth="1"/>
    <col min="12" max="16384" width="9.140625" style="401"/>
  </cols>
  <sheetData>
    <row r="1" spans="1:10" ht="15">
      <c r="A1" s="400"/>
      <c r="B1" s="400"/>
      <c r="C1" s="1738" t="s">
        <v>987</v>
      </c>
      <c r="D1" s="1738"/>
      <c r="E1" s="1738" t="s">
        <v>988</v>
      </c>
      <c r="F1" s="1738"/>
      <c r="G1" s="1738" t="s">
        <v>989</v>
      </c>
      <c r="H1" s="1738"/>
      <c r="I1" s="1738" t="s">
        <v>990</v>
      </c>
      <c r="J1" s="1738"/>
    </row>
    <row r="2" spans="1:10" ht="68.45" customHeight="1">
      <c r="A2" s="402"/>
      <c r="B2" s="402"/>
      <c r="C2" s="1739" t="s">
        <v>991</v>
      </c>
      <c r="D2" s="1739"/>
      <c r="E2" s="1739" t="s">
        <v>992</v>
      </c>
      <c r="F2" s="1739"/>
      <c r="G2" s="1739" t="s">
        <v>993</v>
      </c>
      <c r="H2" s="1739"/>
      <c r="I2" s="1739" t="s">
        <v>994</v>
      </c>
      <c r="J2" s="1739"/>
    </row>
    <row r="3" spans="1:10" ht="15">
      <c r="A3" s="1740" t="s">
        <v>987</v>
      </c>
      <c r="B3" s="1741"/>
      <c r="C3" s="1741"/>
      <c r="D3" s="1741"/>
      <c r="E3" s="1741"/>
      <c r="F3" s="1741"/>
      <c r="G3" s="1741"/>
      <c r="H3" s="1741"/>
      <c r="I3" s="1741"/>
      <c r="J3" s="1741"/>
    </row>
    <row r="4" spans="1:10" ht="15">
      <c r="A4" s="1740" t="s">
        <v>995</v>
      </c>
      <c r="B4" s="1741"/>
      <c r="C4" s="1741"/>
      <c r="D4" s="1741"/>
      <c r="E4" s="1741"/>
      <c r="F4" s="1741"/>
      <c r="G4" s="1741"/>
      <c r="H4" s="1741"/>
      <c r="I4" s="1741"/>
      <c r="J4" s="1741"/>
    </row>
    <row r="5" spans="1:10" ht="15">
      <c r="A5" s="403" t="s">
        <v>996</v>
      </c>
      <c r="B5" s="404" t="s">
        <v>40</v>
      </c>
      <c r="C5" s="403" t="s">
        <v>997</v>
      </c>
      <c r="D5" s="403" t="s">
        <v>35</v>
      </c>
      <c r="E5" s="1742" t="s">
        <v>998</v>
      </c>
      <c r="F5" s="1742"/>
      <c r="G5" s="405" t="s">
        <v>999</v>
      </c>
      <c r="H5" s="404" t="s">
        <v>1000</v>
      </c>
      <c r="I5" s="404" t="s">
        <v>1001</v>
      </c>
      <c r="J5" s="404" t="s">
        <v>1002</v>
      </c>
    </row>
    <row r="6" spans="1:10" ht="25.5">
      <c r="A6" s="406" t="s">
        <v>1003</v>
      </c>
      <c r="B6" s="407" t="s">
        <v>268</v>
      </c>
      <c r="C6" s="406" t="s">
        <v>1004</v>
      </c>
      <c r="D6" s="406" t="s">
        <v>1005</v>
      </c>
      <c r="E6" s="1743" t="s">
        <v>1006</v>
      </c>
      <c r="F6" s="1743"/>
      <c r="G6" s="408" t="s">
        <v>39</v>
      </c>
      <c r="H6" s="409">
        <v>1</v>
      </c>
      <c r="I6" s="410">
        <v>768.29</v>
      </c>
      <c r="J6" s="410">
        <v>768.29</v>
      </c>
    </row>
    <row r="7" spans="1:10" ht="15">
      <c r="A7" s="1742" t="s">
        <v>1007</v>
      </c>
      <c r="B7" s="1744" t="s">
        <v>40</v>
      </c>
      <c r="C7" s="1742" t="s">
        <v>997</v>
      </c>
      <c r="D7" s="1742" t="s">
        <v>1008</v>
      </c>
      <c r="E7" s="1744" t="s">
        <v>36</v>
      </c>
      <c r="F7" s="1745" t="s">
        <v>1009</v>
      </c>
      <c r="G7" s="1744"/>
      <c r="H7" s="1745" t="s">
        <v>1010</v>
      </c>
      <c r="I7" s="1744"/>
      <c r="J7" s="1744" t="s">
        <v>1011</v>
      </c>
    </row>
    <row r="8" spans="1:10" ht="15">
      <c r="A8" s="1744"/>
      <c r="B8" s="1744"/>
      <c r="C8" s="1744"/>
      <c r="D8" s="1744"/>
      <c r="E8" s="1744"/>
      <c r="F8" s="404" t="s">
        <v>1012</v>
      </c>
      <c r="G8" s="404" t="s">
        <v>1013</v>
      </c>
      <c r="H8" s="404" t="s">
        <v>1012</v>
      </c>
      <c r="I8" s="404" t="s">
        <v>1013</v>
      </c>
      <c r="J8" s="1744"/>
    </row>
    <row r="9" spans="1:10" ht="25.5">
      <c r="A9" s="411" t="s">
        <v>1014</v>
      </c>
      <c r="B9" s="412" t="s">
        <v>1015</v>
      </c>
      <c r="C9" s="411" t="s">
        <v>1016</v>
      </c>
      <c r="D9" s="411" t="s">
        <v>1017</v>
      </c>
      <c r="E9" s="413">
        <v>1</v>
      </c>
      <c r="F9" s="414">
        <v>0.2</v>
      </c>
      <c r="G9" s="414">
        <v>0.05</v>
      </c>
      <c r="H9" s="415">
        <v>316.8</v>
      </c>
      <c r="I9" s="415">
        <v>111.32</v>
      </c>
      <c r="J9" s="415">
        <v>69.62</v>
      </c>
    </row>
    <row r="10" spans="1:10">
      <c r="A10" s="1746"/>
      <c r="B10" s="1746"/>
      <c r="C10" s="1746"/>
      <c r="D10" s="1746"/>
      <c r="E10" s="1746"/>
      <c r="F10" s="1746" t="s">
        <v>1018</v>
      </c>
      <c r="G10" s="1746"/>
      <c r="H10" s="1746"/>
      <c r="I10" s="1746"/>
      <c r="J10" s="416">
        <v>69.623999999999995</v>
      </c>
    </row>
    <row r="11" spans="1:10" ht="30">
      <c r="A11" s="403" t="s">
        <v>1019</v>
      </c>
      <c r="B11" s="404" t="s">
        <v>40</v>
      </c>
      <c r="C11" s="403" t="s">
        <v>997</v>
      </c>
      <c r="D11" s="403" t="s">
        <v>1020</v>
      </c>
      <c r="E11" s="404" t="s">
        <v>36</v>
      </c>
      <c r="F11" s="1744" t="s">
        <v>1010</v>
      </c>
      <c r="G11" s="1744"/>
      <c r="H11" s="1744"/>
      <c r="I11" s="1744"/>
      <c r="J11" s="404" t="s">
        <v>1011</v>
      </c>
    </row>
    <row r="12" spans="1:10">
      <c r="A12" s="411" t="s">
        <v>1014</v>
      </c>
      <c r="B12" s="412" t="s">
        <v>1021</v>
      </c>
      <c r="C12" s="411" t="s">
        <v>1016</v>
      </c>
      <c r="D12" s="411" t="s">
        <v>1022</v>
      </c>
      <c r="E12" s="413">
        <v>0.2064</v>
      </c>
      <c r="F12" s="411"/>
      <c r="G12" s="411"/>
      <c r="H12" s="411"/>
      <c r="I12" s="415" t="s">
        <v>1023</v>
      </c>
      <c r="J12" s="415" t="s">
        <v>1024</v>
      </c>
    </row>
    <row r="13" spans="1:10">
      <c r="A13" s="411" t="s">
        <v>1014</v>
      </c>
      <c r="B13" s="412" t="s">
        <v>1025</v>
      </c>
      <c r="C13" s="411" t="s">
        <v>1016</v>
      </c>
      <c r="D13" s="411" t="s">
        <v>1026</v>
      </c>
      <c r="E13" s="413">
        <v>0.2064</v>
      </c>
      <c r="F13" s="411"/>
      <c r="G13" s="411"/>
      <c r="H13" s="411"/>
      <c r="I13" s="415" t="s">
        <v>1027</v>
      </c>
      <c r="J13" s="415" t="s">
        <v>1028</v>
      </c>
    </row>
    <row r="14" spans="1:10">
      <c r="A14" s="1746"/>
      <c r="B14" s="1746"/>
      <c r="C14" s="1746"/>
      <c r="D14" s="1746"/>
      <c r="E14" s="1746"/>
      <c r="F14" s="1746" t="s">
        <v>1029</v>
      </c>
      <c r="G14" s="1746"/>
      <c r="H14" s="1746"/>
      <c r="I14" s="1746"/>
      <c r="J14" s="416">
        <v>0</v>
      </c>
    </row>
    <row r="15" spans="1:10">
      <c r="A15" s="1746"/>
      <c r="B15" s="1746"/>
      <c r="C15" s="1746"/>
      <c r="D15" s="1746"/>
      <c r="E15" s="1746"/>
      <c r="F15" s="1746" t="s">
        <v>1030</v>
      </c>
      <c r="G15" s="1746"/>
      <c r="H15" s="1746"/>
      <c r="I15" s="1746"/>
      <c r="J15" s="416">
        <v>11.3066</v>
      </c>
    </row>
    <row r="16" spans="1:10">
      <c r="A16" s="1746"/>
      <c r="B16" s="1746"/>
      <c r="C16" s="1746"/>
      <c r="D16" s="1746"/>
      <c r="E16" s="1746"/>
      <c r="F16" s="1746" t="s">
        <v>1031</v>
      </c>
      <c r="G16" s="1746"/>
      <c r="H16" s="1746"/>
      <c r="I16" s="1746"/>
      <c r="J16" s="416">
        <v>80.930599999999998</v>
      </c>
    </row>
    <row r="17" spans="1:10">
      <c r="A17" s="1746"/>
      <c r="B17" s="1746"/>
      <c r="C17" s="1746"/>
      <c r="D17" s="1746"/>
      <c r="E17" s="1746"/>
      <c r="F17" s="1746" t="s">
        <v>1032</v>
      </c>
      <c r="G17" s="1746"/>
      <c r="H17" s="1746"/>
      <c r="I17" s="1746"/>
      <c r="J17" s="416">
        <v>1</v>
      </c>
    </row>
    <row r="18" spans="1:10">
      <c r="A18" s="1746"/>
      <c r="B18" s="1746"/>
      <c r="C18" s="1746"/>
      <c r="D18" s="1746"/>
      <c r="E18" s="1746"/>
      <c r="F18" s="1746" t="s">
        <v>1033</v>
      </c>
      <c r="G18" s="1746"/>
      <c r="H18" s="1746"/>
      <c r="I18" s="1746"/>
      <c r="J18" s="416">
        <v>80.930599999999998</v>
      </c>
    </row>
    <row r="19" spans="1:10">
      <c r="A19" s="1746"/>
      <c r="B19" s="1746"/>
      <c r="C19" s="1746"/>
      <c r="D19" s="1746"/>
      <c r="E19" s="1746"/>
      <c r="F19" s="1746" t="s">
        <v>1034</v>
      </c>
      <c r="G19" s="1746"/>
      <c r="H19" s="1746"/>
      <c r="I19" s="1746"/>
      <c r="J19" s="416">
        <v>0</v>
      </c>
    </row>
    <row r="20" spans="1:10" ht="30">
      <c r="A20" s="403" t="s">
        <v>1035</v>
      </c>
      <c r="B20" s="404" t="s">
        <v>40</v>
      </c>
      <c r="C20" s="403" t="s">
        <v>997</v>
      </c>
      <c r="D20" s="403" t="s">
        <v>1036</v>
      </c>
      <c r="E20" s="404" t="s">
        <v>36</v>
      </c>
      <c r="F20" s="404" t="s">
        <v>1037</v>
      </c>
      <c r="G20" s="404" t="s">
        <v>1038</v>
      </c>
      <c r="H20" s="404"/>
      <c r="I20" s="404"/>
      <c r="J20" s="404" t="s">
        <v>1010</v>
      </c>
    </row>
    <row r="21" spans="1:10" ht="25.5">
      <c r="A21" s="411" t="s">
        <v>1014</v>
      </c>
      <c r="B21" s="412" t="s">
        <v>1039</v>
      </c>
      <c r="C21" s="411" t="s">
        <v>1040</v>
      </c>
      <c r="D21" s="411" t="s">
        <v>1041</v>
      </c>
      <c r="E21" s="413">
        <v>1</v>
      </c>
      <c r="F21" s="417" t="s">
        <v>39</v>
      </c>
      <c r="G21" s="1748" t="s">
        <v>1042</v>
      </c>
      <c r="H21" s="1748"/>
      <c r="I21" s="1749"/>
      <c r="J21" s="415" t="s">
        <v>1042</v>
      </c>
    </row>
    <row r="22" spans="1:10" ht="25.5">
      <c r="A22" s="411" t="s">
        <v>1014</v>
      </c>
      <c r="B22" s="412" t="s">
        <v>1043</v>
      </c>
      <c r="C22" s="411" t="s">
        <v>1040</v>
      </c>
      <c r="D22" s="411" t="s">
        <v>1044</v>
      </c>
      <c r="E22" s="413">
        <v>1.4E-2</v>
      </c>
      <c r="F22" s="417" t="s">
        <v>39</v>
      </c>
      <c r="G22" s="1748" t="s">
        <v>1045</v>
      </c>
      <c r="H22" s="1748"/>
      <c r="I22" s="1749"/>
      <c r="J22" s="415" t="s">
        <v>1046</v>
      </c>
    </row>
    <row r="23" spans="1:10">
      <c r="A23" s="1746"/>
      <c r="B23" s="1746"/>
      <c r="C23" s="1746"/>
      <c r="D23" s="1746"/>
      <c r="E23" s="1746"/>
      <c r="F23" s="1746" t="s">
        <v>1047</v>
      </c>
      <c r="G23" s="1746"/>
      <c r="H23" s="1746"/>
      <c r="I23" s="1746"/>
      <c r="J23" s="416">
        <v>687.36040000000003</v>
      </c>
    </row>
    <row r="24" spans="1:10" ht="30">
      <c r="A24" s="403" t="s">
        <v>1048</v>
      </c>
      <c r="B24" s="404" t="s">
        <v>1049</v>
      </c>
      <c r="C24" s="403" t="s">
        <v>997</v>
      </c>
      <c r="D24" s="403" t="s">
        <v>35</v>
      </c>
      <c r="E24" s="404" t="s">
        <v>36</v>
      </c>
      <c r="F24" s="1744" t="s">
        <v>1050</v>
      </c>
      <c r="G24" s="1745"/>
      <c r="H24" s="1744"/>
      <c r="I24" s="1744"/>
      <c r="J24" s="404" t="s">
        <v>1010</v>
      </c>
    </row>
    <row r="25" spans="1:10" ht="15">
      <c r="A25" s="405"/>
      <c r="B25" s="405"/>
      <c r="C25" s="405"/>
      <c r="D25" s="405"/>
      <c r="E25" s="405"/>
      <c r="F25" s="405" t="s">
        <v>1051</v>
      </c>
      <c r="G25" s="405" t="s">
        <v>1052</v>
      </c>
      <c r="H25" s="405" t="s">
        <v>1053</v>
      </c>
      <c r="I25" s="405" t="s">
        <v>1054</v>
      </c>
      <c r="J25" s="405"/>
    </row>
    <row r="26" spans="1:10">
      <c r="A26" s="1746"/>
      <c r="B26" s="1746"/>
      <c r="C26" s="1746"/>
      <c r="D26" s="1746"/>
      <c r="E26" s="1746"/>
      <c r="F26" s="1746" t="s">
        <v>1055</v>
      </c>
      <c r="G26" s="1746"/>
      <c r="H26" s="1746"/>
      <c r="I26" s="1746"/>
      <c r="J26" s="416">
        <v>0</v>
      </c>
    </row>
    <row r="27" spans="1:10">
      <c r="A27" s="418"/>
      <c r="B27" s="418"/>
      <c r="C27" s="418"/>
      <c r="D27" s="418"/>
      <c r="E27" s="418" t="s">
        <v>1056</v>
      </c>
      <c r="F27" s="419">
        <v>11.3</v>
      </c>
      <c r="G27" s="418" t="s">
        <v>1057</v>
      </c>
      <c r="H27" s="419">
        <v>0.01</v>
      </c>
      <c r="I27" s="418" t="s">
        <v>1058</v>
      </c>
      <c r="J27" s="419">
        <v>11.3066</v>
      </c>
    </row>
    <row r="28" spans="1:10">
      <c r="A28" s="418"/>
      <c r="B28" s="418"/>
      <c r="C28" s="418"/>
      <c r="D28" s="418"/>
      <c r="E28" s="418" t="s">
        <v>1059</v>
      </c>
      <c r="F28" s="419">
        <v>0</v>
      </c>
      <c r="G28" s="418"/>
      <c r="H28" s="1747" t="s">
        <v>1060</v>
      </c>
      <c r="I28" s="1747"/>
      <c r="J28" s="419">
        <v>768.29</v>
      </c>
    </row>
    <row r="29" spans="1:10">
      <c r="A29" s="1739" t="s">
        <v>1061</v>
      </c>
      <c r="B29" s="1739"/>
      <c r="C29" s="1739"/>
      <c r="D29" s="1739"/>
      <c r="E29" s="1739"/>
      <c r="F29" s="1739"/>
      <c r="G29" s="1739"/>
      <c r="H29" s="1739"/>
      <c r="I29" s="1739"/>
      <c r="J29" s="1739"/>
    </row>
    <row r="30" spans="1:10" ht="15" thickBot="1">
      <c r="A30" s="1750" t="s">
        <v>1062</v>
      </c>
      <c r="B30" s="1750"/>
      <c r="C30" s="1750"/>
      <c r="D30" s="1750"/>
      <c r="E30" s="1750"/>
      <c r="F30" s="1750"/>
      <c r="G30" s="1750"/>
      <c r="H30" s="1750"/>
      <c r="I30" s="1750"/>
      <c r="J30" s="1750"/>
    </row>
    <row r="31" spans="1:10" ht="15" thickTop="1">
      <c r="A31" s="420"/>
      <c r="B31" s="420"/>
      <c r="C31" s="420"/>
      <c r="D31" s="420"/>
      <c r="E31" s="420"/>
      <c r="F31" s="420"/>
      <c r="G31" s="420"/>
      <c r="H31" s="420"/>
      <c r="I31" s="420"/>
      <c r="J31" s="420"/>
    </row>
    <row r="32" spans="1:10" ht="15">
      <c r="A32" s="403" t="s">
        <v>1063</v>
      </c>
      <c r="B32" s="404" t="s">
        <v>40</v>
      </c>
      <c r="C32" s="403" t="s">
        <v>997</v>
      </c>
      <c r="D32" s="403" t="s">
        <v>35</v>
      </c>
      <c r="E32" s="1742" t="s">
        <v>998</v>
      </c>
      <c r="F32" s="1742"/>
      <c r="G32" s="405" t="s">
        <v>999</v>
      </c>
      <c r="H32" s="404" t="s">
        <v>1000</v>
      </c>
      <c r="I32" s="404" t="s">
        <v>1001</v>
      </c>
      <c r="J32" s="404" t="s">
        <v>1002</v>
      </c>
    </row>
    <row r="33" spans="1:10" ht="25.5">
      <c r="A33" s="406" t="s">
        <v>1003</v>
      </c>
      <c r="B33" s="407" t="s">
        <v>269</v>
      </c>
      <c r="C33" s="406" t="s">
        <v>1004</v>
      </c>
      <c r="D33" s="406" t="s">
        <v>1064</v>
      </c>
      <c r="E33" s="1743" t="s">
        <v>1006</v>
      </c>
      <c r="F33" s="1743"/>
      <c r="G33" s="408" t="s">
        <v>39</v>
      </c>
      <c r="H33" s="409">
        <v>1</v>
      </c>
      <c r="I33" s="410">
        <v>2662.41</v>
      </c>
      <c r="J33" s="410">
        <v>2662.41</v>
      </c>
    </row>
    <row r="34" spans="1:10" ht="15">
      <c r="A34" s="1742" t="s">
        <v>1007</v>
      </c>
      <c r="B34" s="1744" t="s">
        <v>40</v>
      </c>
      <c r="C34" s="1742" t="s">
        <v>997</v>
      </c>
      <c r="D34" s="1742" t="s">
        <v>1008</v>
      </c>
      <c r="E34" s="1744" t="s">
        <v>36</v>
      </c>
      <c r="F34" s="1745" t="s">
        <v>1009</v>
      </c>
      <c r="G34" s="1744"/>
      <c r="H34" s="1745" t="s">
        <v>1010</v>
      </c>
      <c r="I34" s="1744"/>
      <c r="J34" s="1744" t="s">
        <v>1011</v>
      </c>
    </row>
    <row r="35" spans="1:10" ht="15">
      <c r="A35" s="1744"/>
      <c r="B35" s="1744"/>
      <c r="C35" s="1744"/>
      <c r="D35" s="1744"/>
      <c r="E35" s="1744"/>
      <c r="F35" s="404" t="s">
        <v>1012</v>
      </c>
      <c r="G35" s="404" t="s">
        <v>1013</v>
      </c>
      <c r="H35" s="404" t="s">
        <v>1012</v>
      </c>
      <c r="I35" s="404" t="s">
        <v>1013</v>
      </c>
      <c r="J35" s="1744"/>
    </row>
    <row r="36" spans="1:10" ht="25.5">
      <c r="A36" s="411" t="s">
        <v>1014</v>
      </c>
      <c r="B36" s="412" t="s">
        <v>1015</v>
      </c>
      <c r="C36" s="411" t="s">
        <v>1016</v>
      </c>
      <c r="D36" s="411" t="s">
        <v>1017</v>
      </c>
      <c r="E36" s="413">
        <v>1</v>
      </c>
      <c r="F36" s="414">
        <v>0.18</v>
      </c>
      <c r="G36" s="414">
        <v>0.99</v>
      </c>
      <c r="H36" s="415">
        <v>316.8</v>
      </c>
      <c r="I36" s="415">
        <v>111.32</v>
      </c>
      <c r="J36" s="415">
        <v>166.88</v>
      </c>
    </row>
    <row r="37" spans="1:10">
      <c r="A37" s="1746"/>
      <c r="B37" s="1746"/>
      <c r="C37" s="1746"/>
      <c r="D37" s="1746"/>
      <c r="E37" s="1746"/>
      <c r="F37" s="1746" t="s">
        <v>1018</v>
      </c>
      <c r="G37" s="1746"/>
      <c r="H37" s="1746"/>
      <c r="I37" s="1746"/>
      <c r="J37" s="416">
        <v>166.87559999999999</v>
      </c>
    </row>
    <row r="38" spans="1:10" ht="30">
      <c r="A38" s="403" t="s">
        <v>1019</v>
      </c>
      <c r="B38" s="404" t="s">
        <v>40</v>
      </c>
      <c r="C38" s="403" t="s">
        <v>997</v>
      </c>
      <c r="D38" s="403" t="s">
        <v>1020</v>
      </c>
      <c r="E38" s="404" t="s">
        <v>36</v>
      </c>
      <c r="F38" s="1744" t="s">
        <v>1010</v>
      </c>
      <c r="G38" s="1744"/>
      <c r="H38" s="1744"/>
      <c r="I38" s="1744"/>
      <c r="J38" s="404" t="s">
        <v>1011</v>
      </c>
    </row>
    <row r="39" spans="1:10">
      <c r="A39" s="411" t="s">
        <v>1014</v>
      </c>
      <c r="B39" s="412" t="s">
        <v>1025</v>
      </c>
      <c r="C39" s="411" t="s">
        <v>1016</v>
      </c>
      <c r="D39" s="411" t="s">
        <v>1026</v>
      </c>
      <c r="E39" s="413">
        <v>1.2053455</v>
      </c>
      <c r="F39" s="411"/>
      <c r="G39" s="411"/>
      <c r="H39" s="411"/>
      <c r="I39" s="415" t="s">
        <v>1027</v>
      </c>
      <c r="J39" s="415" t="s">
        <v>1065</v>
      </c>
    </row>
    <row r="40" spans="1:10">
      <c r="A40" s="411" t="s">
        <v>1014</v>
      </c>
      <c r="B40" s="412" t="s">
        <v>1021</v>
      </c>
      <c r="C40" s="411" t="s">
        <v>1016</v>
      </c>
      <c r="D40" s="411" t="s">
        <v>1022</v>
      </c>
      <c r="E40" s="413">
        <v>0.2678545</v>
      </c>
      <c r="F40" s="411"/>
      <c r="G40" s="411"/>
      <c r="H40" s="411"/>
      <c r="I40" s="415" t="s">
        <v>1023</v>
      </c>
      <c r="J40" s="415" t="s">
        <v>1066</v>
      </c>
    </row>
    <row r="41" spans="1:10">
      <c r="A41" s="1746"/>
      <c r="B41" s="1746"/>
      <c r="C41" s="1746"/>
      <c r="D41" s="1746"/>
      <c r="E41" s="1746"/>
      <c r="F41" s="1746" t="s">
        <v>1029</v>
      </c>
      <c r="G41" s="1746"/>
      <c r="H41" s="1746"/>
      <c r="I41" s="1746"/>
      <c r="J41" s="416">
        <v>0</v>
      </c>
    </row>
    <row r="42" spans="1:10">
      <c r="A42" s="1746"/>
      <c r="B42" s="1746"/>
      <c r="C42" s="1746"/>
      <c r="D42" s="1746"/>
      <c r="E42" s="1746"/>
      <c r="F42" s="1746" t="s">
        <v>1030</v>
      </c>
      <c r="G42" s="1746"/>
      <c r="H42" s="1746"/>
      <c r="I42" s="1746"/>
      <c r="J42" s="416">
        <v>44.847299999999997</v>
      </c>
    </row>
    <row r="43" spans="1:10">
      <c r="A43" s="1746"/>
      <c r="B43" s="1746"/>
      <c r="C43" s="1746"/>
      <c r="D43" s="1746"/>
      <c r="E43" s="1746"/>
      <c r="F43" s="1746" t="s">
        <v>1031</v>
      </c>
      <c r="G43" s="1746"/>
      <c r="H43" s="1746"/>
      <c r="I43" s="1746"/>
      <c r="J43" s="416">
        <v>211.72290000000001</v>
      </c>
    </row>
    <row r="44" spans="1:10">
      <c r="A44" s="1746"/>
      <c r="B44" s="1746"/>
      <c r="C44" s="1746"/>
      <c r="D44" s="1746"/>
      <c r="E44" s="1746"/>
      <c r="F44" s="1746" t="s">
        <v>1032</v>
      </c>
      <c r="G44" s="1746"/>
      <c r="H44" s="1746"/>
      <c r="I44" s="1746"/>
      <c r="J44" s="416">
        <v>1</v>
      </c>
    </row>
    <row r="45" spans="1:10">
      <c r="A45" s="1746"/>
      <c r="B45" s="1746"/>
      <c r="C45" s="1746"/>
      <c r="D45" s="1746"/>
      <c r="E45" s="1746"/>
      <c r="F45" s="1746" t="s">
        <v>1033</v>
      </c>
      <c r="G45" s="1746"/>
      <c r="H45" s="1746"/>
      <c r="I45" s="1746"/>
      <c r="J45" s="416">
        <v>211.72290000000001</v>
      </c>
    </row>
    <row r="46" spans="1:10">
      <c r="A46" s="1746"/>
      <c r="B46" s="1746"/>
      <c r="C46" s="1746"/>
      <c r="D46" s="1746"/>
      <c r="E46" s="1746"/>
      <c r="F46" s="1746" t="s">
        <v>1034</v>
      </c>
      <c r="G46" s="1746"/>
      <c r="H46" s="1746"/>
      <c r="I46" s="1746"/>
      <c r="J46" s="416">
        <v>0</v>
      </c>
    </row>
    <row r="47" spans="1:10" ht="30">
      <c r="A47" s="403" t="s">
        <v>1035</v>
      </c>
      <c r="B47" s="404" t="s">
        <v>40</v>
      </c>
      <c r="C47" s="403" t="s">
        <v>997</v>
      </c>
      <c r="D47" s="403" t="s">
        <v>1036</v>
      </c>
      <c r="E47" s="404" t="s">
        <v>36</v>
      </c>
      <c r="F47" s="404" t="s">
        <v>1037</v>
      </c>
      <c r="G47" s="404" t="s">
        <v>1038</v>
      </c>
      <c r="H47" s="404"/>
      <c r="I47" s="404"/>
      <c r="J47" s="404" t="s">
        <v>1010</v>
      </c>
    </row>
    <row r="48" spans="1:10" ht="25.5">
      <c r="A48" s="411" t="s">
        <v>1014</v>
      </c>
      <c r="B48" s="412" t="s">
        <v>1067</v>
      </c>
      <c r="C48" s="411" t="s">
        <v>1040</v>
      </c>
      <c r="D48" s="411" t="s">
        <v>1068</v>
      </c>
      <c r="E48" s="413">
        <v>1</v>
      </c>
      <c r="F48" s="417" t="s">
        <v>39</v>
      </c>
      <c r="G48" s="1748" t="s">
        <v>1069</v>
      </c>
      <c r="H48" s="1748"/>
      <c r="I48" s="1749"/>
      <c r="J48" s="415" t="s">
        <v>1069</v>
      </c>
    </row>
    <row r="49" spans="1:10" ht="25.5">
      <c r="A49" s="411" t="s">
        <v>1014</v>
      </c>
      <c r="B49" s="412" t="s">
        <v>1070</v>
      </c>
      <c r="C49" s="411" t="s">
        <v>1040</v>
      </c>
      <c r="D49" s="411" t="s">
        <v>1071</v>
      </c>
      <c r="E49" s="413">
        <v>4</v>
      </c>
      <c r="F49" s="417" t="s">
        <v>39</v>
      </c>
      <c r="G49" s="1748" t="s">
        <v>1072</v>
      </c>
      <c r="H49" s="1748"/>
      <c r="I49" s="1749"/>
      <c r="J49" s="415" t="s">
        <v>1073</v>
      </c>
    </row>
    <row r="50" spans="1:10">
      <c r="A50" s="411" t="s">
        <v>1014</v>
      </c>
      <c r="B50" s="412" t="s">
        <v>1074</v>
      </c>
      <c r="C50" s="411" t="s">
        <v>1040</v>
      </c>
      <c r="D50" s="411" t="s">
        <v>1075</v>
      </c>
      <c r="E50" s="413">
        <v>9</v>
      </c>
      <c r="F50" s="417" t="s">
        <v>18</v>
      </c>
      <c r="G50" s="1748" t="s">
        <v>1076</v>
      </c>
      <c r="H50" s="1748"/>
      <c r="I50" s="1749"/>
      <c r="J50" s="415" t="s">
        <v>1077</v>
      </c>
    </row>
    <row r="51" spans="1:10">
      <c r="A51" s="1746"/>
      <c r="B51" s="1746"/>
      <c r="C51" s="1746"/>
      <c r="D51" s="1746"/>
      <c r="E51" s="1746"/>
      <c r="F51" s="1746" t="s">
        <v>1047</v>
      </c>
      <c r="G51" s="1746"/>
      <c r="H51" s="1746"/>
      <c r="I51" s="1746"/>
      <c r="J51" s="416">
        <v>2450.69</v>
      </c>
    </row>
    <row r="52" spans="1:10" ht="30">
      <c r="A52" s="403" t="s">
        <v>1048</v>
      </c>
      <c r="B52" s="404" t="s">
        <v>1049</v>
      </c>
      <c r="C52" s="403" t="s">
        <v>997</v>
      </c>
      <c r="D52" s="403" t="s">
        <v>35</v>
      </c>
      <c r="E52" s="404" t="s">
        <v>36</v>
      </c>
      <c r="F52" s="1744" t="s">
        <v>1050</v>
      </c>
      <c r="G52" s="1745"/>
      <c r="H52" s="1744"/>
      <c r="I52" s="1744"/>
      <c r="J52" s="404" t="s">
        <v>1010</v>
      </c>
    </row>
    <row r="53" spans="1:10" ht="15">
      <c r="A53" s="405"/>
      <c r="B53" s="405"/>
      <c r="C53" s="405"/>
      <c r="D53" s="405"/>
      <c r="E53" s="405"/>
      <c r="F53" s="405" t="s">
        <v>1051</v>
      </c>
      <c r="G53" s="405" t="s">
        <v>1052</v>
      </c>
      <c r="H53" s="405" t="s">
        <v>1053</v>
      </c>
      <c r="I53" s="405" t="s">
        <v>1054</v>
      </c>
      <c r="J53" s="405"/>
    </row>
    <row r="54" spans="1:10">
      <c r="A54" s="1746"/>
      <c r="B54" s="1746"/>
      <c r="C54" s="1746"/>
      <c r="D54" s="1746"/>
      <c r="E54" s="1746"/>
      <c r="F54" s="1746" t="s">
        <v>1055</v>
      </c>
      <c r="G54" s="1746"/>
      <c r="H54" s="1746"/>
      <c r="I54" s="1746"/>
      <c r="J54" s="416">
        <v>0</v>
      </c>
    </row>
    <row r="55" spans="1:10">
      <c r="A55" s="418"/>
      <c r="B55" s="418"/>
      <c r="C55" s="418"/>
      <c r="D55" s="418"/>
      <c r="E55" s="418" t="s">
        <v>1056</v>
      </c>
      <c r="F55" s="419">
        <v>44.84</v>
      </c>
      <c r="G55" s="418" t="s">
        <v>1057</v>
      </c>
      <c r="H55" s="419">
        <v>0.01</v>
      </c>
      <c r="I55" s="418" t="s">
        <v>1058</v>
      </c>
      <c r="J55" s="419">
        <v>44.847299999999997</v>
      </c>
    </row>
    <row r="56" spans="1:10">
      <c r="A56" s="418"/>
      <c r="B56" s="418"/>
      <c r="C56" s="418"/>
      <c r="D56" s="418"/>
      <c r="E56" s="418" t="s">
        <v>1059</v>
      </c>
      <c r="F56" s="419">
        <v>0</v>
      </c>
      <c r="G56" s="418"/>
      <c r="H56" s="1747" t="s">
        <v>1060</v>
      </c>
      <c r="I56" s="1747"/>
      <c r="J56" s="419">
        <v>2662.41</v>
      </c>
    </row>
    <row r="57" spans="1:10">
      <c r="A57" s="1739" t="s">
        <v>1061</v>
      </c>
      <c r="B57" s="1739"/>
      <c r="C57" s="1739"/>
      <c r="D57" s="1739"/>
      <c r="E57" s="1739"/>
      <c r="F57" s="1739"/>
      <c r="G57" s="1739"/>
      <c r="H57" s="1739"/>
      <c r="I57" s="1739"/>
      <c r="J57" s="1739"/>
    </row>
    <row r="58" spans="1:10" ht="15" thickBot="1">
      <c r="A58" s="1750" t="s">
        <v>1078</v>
      </c>
      <c r="B58" s="1750"/>
      <c r="C58" s="1750"/>
      <c r="D58" s="1750"/>
      <c r="E58" s="1750"/>
      <c r="F58" s="1750"/>
      <c r="G58" s="1750"/>
      <c r="H58" s="1750"/>
      <c r="I58" s="1750"/>
      <c r="J58" s="1750"/>
    </row>
    <row r="59" spans="1:10" ht="15" thickTop="1">
      <c r="A59" s="420"/>
      <c r="B59" s="420"/>
      <c r="C59" s="420"/>
      <c r="D59" s="420"/>
      <c r="E59" s="420"/>
      <c r="F59" s="420"/>
      <c r="G59" s="420"/>
      <c r="H59" s="420"/>
      <c r="I59" s="420"/>
      <c r="J59" s="420"/>
    </row>
    <row r="60" spans="1:10" ht="15">
      <c r="A60" s="403" t="s">
        <v>1079</v>
      </c>
      <c r="B60" s="404" t="s">
        <v>40</v>
      </c>
      <c r="C60" s="403" t="s">
        <v>997</v>
      </c>
      <c r="D60" s="403" t="s">
        <v>35</v>
      </c>
      <c r="E60" s="1742" t="s">
        <v>998</v>
      </c>
      <c r="F60" s="1742"/>
      <c r="G60" s="405" t="s">
        <v>999</v>
      </c>
      <c r="H60" s="404" t="s">
        <v>1000</v>
      </c>
      <c r="I60" s="404" t="s">
        <v>1001</v>
      </c>
      <c r="J60" s="404" t="s">
        <v>1002</v>
      </c>
    </row>
    <row r="61" spans="1:10" ht="25.5">
      <c r="A61" s="406" t="s">
        <v>1003</v>
      </c>
      <c r="B61" s="407" t="s">
        <v>40</v>
      </c>
      <c r="C61" s="406" t="s">
        <v>1004</v>
      </c>
      <c r="D61" s="406" t="s">
        <v>1080</v>
      </c>
      <c r="E61" s="1743" t="s">
        <v>1006</v>
      </c>
      <c r="F61" s="1743"/>
      <c r="G61" s="408" t="s">
        <v>39</v>
      </c>
      <c r="H61" s="409">
        <v>1</v>
      </c>
      <c r="I61" s="410">
        <v>2949.36</v>
      </c>
      <c r="J61" s="410">
        <v>2949.36</v>
      </c>
    </row>
    <row r="62" spans="1:10" ht="15">
      <c r="A62" s="1742" t="s">
        <v>1007</v>
      </c>
      <c r="B62" s="1744" t="s">
        <v>40</v>
      </c>
      <c r="C62" s="1742" t="s">
        <v>997</v>
      </c>
      <c r="D62" s="1742" t="s">
        <v>1008</v>
      </c>
      <c r="E62" s="1744" t="s">
        <v>36</v>
      </c>
      <c r="F62" s="1745" t="s">
        <v>1009</v>
      </c>
      <c r="G62" s="1744"/>
      <c r="H62" s="1745" t="s">
        <v>1010</v>
      </c>
      <c r="I62" s="1744"/>
      <c r="J62" s="1744" t="s">
        <v>1011</v>
      </c>
    </row>
    <row r="63" spans="1:10" ht="15">
      <c r="A63" s="1744"/>
      <c r="B63" s="1744"/>
      <c r="C63" s="1744"/>
      <c r="D63" s="1744"/>
      <c r="E63" s="1744"/>
      <c r="F63" s="404" t="s">
        <v>1012</v>
      </c>
      <c r="G63" s="404" t="s">
        <v>1013</v>
      </c>
      <c r="H63" s="404" t="s">
        <v>1012</v>
      </c>
      <c r="I63" s="404" t="s">
        <v>1013</v>
      </c>
      <c r="J63" s="1744"/>
    </row>
    <row r="64" spans="1:10" ht="25.5">
      <c r="A64" s="411" t="s">
        <v>1014</v>
      </c>
      <c r="B64" s="412" t="s">
        <v>1015</v>
      </c>
      <c r="C64" s="411" t="s">
        <v>1016</v>
      </c>
      <c r="D64" s="411" t="s">
        <v>1017</v>
      </c>
      <c r="E64" s="413">
        <v>1</v>
      </c>
      <c r="F64" s="414">
        <v>0.18</v>
      </c>
      <c r="G64" s="414">
        <v>0.99</v>
      </c>
      <c r="H64" s="415">
        <v>316.8</v>
      </c>
      <c r="I64" s="415">
        <v>111.32</v>
      </c>
      <c r="J64" s="415">
        <v>166.88</v>
      </c>
    </row>
    <row r="65" spans="1:10">
      <c r="A65" s="1746"/>
      <c r="B65" s="1746"/>
      <c r="C65" s="1746"/>
      <c r="D65" s="1746"/>
      <c r="E65" s="1746"/>
      <c r="F65" s="1746" t="s">
        <v>1018</v>
      </c>
      <c r="G65" s="1746"/>
      <c r="H65" s="1746"/>
      <c r="I65" s="1746"/>
      <c r="J65" s="416">
        <v>166.87559999999999</v>
      </c>
    </row>
    <row r="66" spans="1:10" ht="30">
      <c r="A66" s="403" t="s">
        <v>1019</v>
      </c>
      <c r="B66" s="404" t="s">
        <v>40</v>
      </c>
      <c r="C66" s="403" t="s">
        <v>997</v>
      </c>
      <c r="D66" s="403" t="s">
        <v>1020</v>
      </c>
      <c r="E66" s="404" t="s">
        <v>36</v>
      </c>
      <c r="F66" s="1744" t="s">
        <v>1010</v>
      </c>
      <c r="G66" s="1744"/>
      <c r="H66" s="1744"/>
      <c r="I66" s="1744"/>
      <c r="J66" s="404" t="s">
        <v>1011</v>
      </c>
    </row>
    <row r="67" spans="1:10">
      <c r="A67" s="411" t="s">
        <v>1014</v>
      </c>
      <c r="B67" s="412" t="s">
        <v>1021</v>
      </c>
      <c r="C67" s="411" t="s">
        <v>1016</v>
      </c>
      <c r="D67" s="411" t="s">
        <v>1022</v>
      </c>
      <c r="E67" s="413">
        <v>0.29609089999999999</v>
      </c>
      <c r="F67" s="411"/>
      <c r="G67" s="411"/>
      <c r="H67" s="411"/>
      <c r="I67" s="415" t="s">
        <v>1023</v>
      </c>
      <c r="J67" s="415" t="s">
        <v>1081</v>
      </c>
    </row>
    <row r="68" spans="1:10">
      <c r="A68" s="411" t="s">
        <v>1014</v>
      </c>
      <c r="B68" s="412" t="s">
        <v>1025</v>
      </c>
      <c r="C68" s="411" t="s">
        <v>1016</v>
      </c>
      <c r="D68" s="411" t="s">
        <v>1026</v>
      </c>
      <c r="E68" s="413">
        <v>1.3324091</v>
      </c>
      <c r="F68" s="411"/>
      <c r="G68" s="411"/>
      <c r="H68" s="411"/>
      <c r="I68" s="415" t="s">
        <v>1027</v>
      </c>
      <c r="J68" s="415" t="s">
        <v>1082</v>
      </c>
    </row>
    <row r="69" spans="1:10">
      <c r="A69" s="1746"/>
      <c r="B69" s="1746"/>
      <c r="C69" s="1746"/>
      <c r="D69" s="1746"/>
      <c r="E69" s="1746"/>
      <c r="F69" s="1746" t="s">
        <v>1029</v>
      </c>
      <c r="G69" s="1746"/>
      <c r="H69" s="1746"/>
      <c r="I69" s="1746"/>
      <c r="J69" s="416">
        <v>0</v>
      </c>
    </row>
    <row r="70" spans="1:10">
      <c r="A70" s="1746"/>
      <c r="B70" s="1746"/>
      <c r="C70" s="1746"/>
      <c r="D70" s="1746"/>
      <c r="E70" s="1746"/>
      <c r="F70" s="1746" t="s">
        <v>1030</v>
      </c>
      <c r="G70" s="1746"/>
      <c r="H70" s="1746"/>
      <c r="I70" s="1746"/>
      <c r="J70" s="416">
        <v>49.5749</v>
      </c>
    </row>
    <row r="71" spans="1:10">
      <c r="A71" s="1746"/>
      <c r="B71" s="1746"/>
      <c r="C71" s="1746"/>
      <c r="D71" s="1746"/>
      <c r="E71" s="1746"/>
      <c r="F71" s="1746" t="s">
        <v>1031</v>
      </c>
      <c r="G71" s="1746"/>
      <c r="H71" s="1746"/>
      <c r="I71" s="1746"/>
      <c r="J71" s="416">
        <v>216.45050000000001</v>
      </c>
    </row>
    <row r="72" spans="1:10">
      <c r="A72" s="1746"/>
      <c r="B72" s="1746"/>
      <c r="C72" s="1746"/>
      <c r="D72" s="1746"/>
      <c r="E72" s="1746"/>
      <c r="F72" s="1746" t="s">
        <v>1032</v>
      </c>
      <c r="G72" s="1746"/>
      <c r="H72" s="1746"/>
      <c r="I72" s="1746"/>
      <c r="J72" s="416">
        <v>1</v>
      </c>
    </row>
    <row r="73" spans="1:10">
      <c r="A73" s="1746"/>
      <c r="B73" s="1746"/>
      <c r="C73" s="1746"/>
      <c r="D73" s="1746"/>
      <c r="E73" s="1746"/>
      <c r="F73" s="1746" t="s">
        <v>1033</v>
      </c>
      <c r="G73" s="1746"/>
      <c r="H73" s="1746"/>
      <c r="I73" s="1746"/>
      <c r="J73" s="416">
        <v>216.45050000000001</v>
      </c>
    </row>
    <row r="74" spans="1:10">
      <c r="A74" s="1746"/>
      <c r="B74" s="1746"/>
      <c r="C74" s="1746"/>
      <c r="D74" s="1746"/>
      <c r="E74" s="1746"/>
      <c r="F74" s="1746" t="s">
        <v>1034</v>
      </c>
      <c r="G74" s="1746"/>
      <c r="H74" s="1746"/>
      <c r="I74" s="1746"/>
      <c r="J74" s="416">
        <v>0</v>
      </c>
    </row>
    <row r="75" spans="1:10" ht="30">
      <c r="A75" s="403" t="s">
        <v>1035</v>
      </c>
      <c r="B75" s="404" t="s">
        <v>40</v>
      </c>
      <c r="C75" s="403" t="s">
        <v>997</v>
      </c>
      <c r="D75" s="403" t="s">
        <v>1036</v>
      </c>
      <c r="E75" s="404" t="s">
        <v>36</v>
      </c>
      <c r="F75" s="404" t="s">
        <v>1037</v>
      </c>
      <c r="G75" s="404" t="s">
        <v>1038</v>
      </c>
      <c r="H75" s="404"/>
      <c r="I75" s="404"/>
      <c r="J75" s="404" t="s">
        <v>1010</v>
      </c>
    </row>
    <row r="76" spans="1:10">
      <c r="A76" s="411" t="s">
        <v>1014</v>
      </c>
      <c r="B76" s="412" t="s">
        <v>1074</v>
      </c>
      <c r="C76" s="411" t="s">
        <v>1040</v>
      </c>
      <c r="D76" s="411" t="s">
        <v>1075</v>
      </c>
      <c r="E76" s="413">
        <v>9</v>
      </c>
      <c r="F76" s="417" t="s">
        <v>18</v>
      </c>
      <c r="G76" s="1748" t="s">
        <v>1076</v>
      </c>
      <c r="H76" s="1748"/>
      <c r="I76" s="1749"/>
      <c r="J76" s="415" t="s">
        <v>1077</v>
      </c>
    </row>
    <row r="77" spans="1:10" ht="25.5">
      <c r="A77" s="411" t="s">
        <v>1014</v>
      </c>
      <c r="B77" s="412" t="s">
        <v>1083</v>
      </c>
      <c r="C77" s="411" t="s">
        <v>1040</v>
      </c>
      <c r="D77" s="411" t="s">
        <v>1084</v>
      </c>
      <c r="E77" s="413">
        <v>1</v>
      </c>
      <c r="F77" s="417" t="s">
        <v>39</v>
      </c>
      <c r="G77" s="1748" t="s">
        <v>1085</v>
      </c>
      <c r="H77" s="1748"/>
      <c r="I77" s="1749"/>
      <c r="J77" s="415" t="s">
        <v>1085</v>
      </c>
    </row>
    <row r="78" spans="1:10" ht="25.5">
      <c r="A78" s="411" t="s">
        <v>1014</v>
      </c>
      <c r="B78" s="412" t="s">
        <v>1070</v>
      </c>
      <c r="C78" s="411" t="s">
        <v>1040</v>
      </c>
      <c r="D78" s="411" t="s">
        <v>1071</v>
      </c>
      <c r="E78" s="413">
        <v>4</v>
      </c>
      <c r="F78" s="417" t="s">
        <v>39</v>
      </c>
      <c r="G78" s="1748" t="s">
        <v>1072</v>
      </c>
      <c r="H78" s="1748"/>
      <c r="I78" s="1749"/>
      <c r="J78" s="415" t="s">
        <v>1073</v>
      </c>
    </row>
    <row r="79" spans="1:10">
      <c r="A79" s="1746"/>
      <c r="B79" s="1746"/>
      <c r="C79" s="1746"/>
      <c r="D79" s="1746"/>
      <c r="E79" s="1746"/>
      <c r="F79" s="1746" t="s">
        <v>1047</v>
      </c>
      <c r="G79" s="1746"/>
      <c r="H79" s="1746"/>
      <c r="I79" s="1746"/>
      <c r="J79" s="416">
        <v>2732.91</v>
      </c>
    </row>
    <row r="80" spans="1:10" ht="30">
      <c r="A80" s="403" t="s">
        <v>1048</v>
      </c>
      <c r="B80" s="404" t="s">
        <v>1049</v>
      </c>
      <c r="C80" s="403" t="s">
        <v>997</v>
      </c>
      <c r="D80" s="403" t="s">
        <v>35</v>
      </c>
      <c r="E80" s="404" t="s">
        <v>36</v>
      </c>
      <c r="F80" s="1744" t="s">
        <v>1050</v>
      </c>
      <c r="G80" s="1745"/>
      <c r="H80" s="1744"/>
      <c r="I80" s="1744"/>
      <c r="J80" s="404" t="s">
        <v>1010</v>
      </c>
    </row>
    <row r="81" spans="1:10" ht="15">
      <c r="A81" s="405"/>
      <c r="B81" s="405"/>
      <c r="C81" s="405"/>
      <c r="D81" s="405"/>
      <c r="E81" s="405"/>
      <c r="F81" s="405" t="s">
        <v>1051</v>
      </c>
      <c r="G81" s="405" t="s">
        <v>1052</v>
      </c>
      <c r="H81" s="405" t="s">
        <v>1053</v>
      </c>
      <c r="I81" s="405" t="s">
        <v>1054</v>
      </c>
      <c r="J81" s="405"/>
    </row>
    <row r="82" spans="1:10">
      <c r="A82" s="1746"/>
      <c r="B82" s="1746"/>
      <c r="C82" s="1746"/>
      <c r="D82" s="1746"/>
      <c r="E82" s="1746"/>
      <c r="F82" s="1746" t="s">
        <v>1055</v>
      </c>
      <c r="G82" s="1746"/>
      <c r="H82" s="1746"/>
      <c r="I82" s="1746"/>
      <c r="J82" s="416">
        <v>0</v>
      </c>
    </row>
    <row r="83" spans="1:10">
      <c r="A83" s="418"/>
      <c r="B83" s="418"/>
      <c r="C83" s="418"/>
      <c r="D83" s="418"/>
      <c r="E83" s="418" t="s">
        <v>1056</v>
      </c>
      <c r="F83" s="419">
        <v>49.57</v>
      </c>
      <c r="G83" s="418" t="s">
        <v>1057</v>
      </c>
      <c r="H83" s="419">
        <v>0</v>
      </c>
      <c r="I83" s="418" t="s">
        <v>1058</v>
      </c>
      <c r="J83" s="419">
        <v>49.5749</v>
      </c>
    </row>
    <row r="84" spans="1:10">
      <c r="A84" s="418"/>
      <c r="B84" s="418"/>
      <c r="C84" s="418"/>
      <c r="D84" s="418"/>
      <c r="E84" s="418" t="s">
        <v>1059</v>
      </c>
      <c r="F84" s="419">
        <v>0</v>
      </c>
      <c r="G84" s="418"/>
      <c r="H84" s="1747" t="s">
        <v>1060</v>
      </c>
      <c r="I84" s="1747"/>
      <c r="J84" s="419">
        <v>2949.36</v>
      </c>
    </row>
    <row r="85" spans="1:10">
      <c r="A85" s="1739" t="s">
        <v>1061</v>
      </c>
      <c r="B85" s="1739"/>
      <c r="C85" s="1739"/>
      <c r="D85" s="1739"/>
      <c r="E85" s="1739"/>
      <c r="F85" s="1739"/>
      <c r="G85" s="1739"/>
      <c r="H85" s="1739"/>
      <c r="I85" s="1739"/>
      <c r="J85" s="1739"/>
    </row>
    <row r="86" spans="1:10" ht="15" thickBot="1">
      <c r="A86" s="1750" t="s">
        <v>1086</v>
      </c>
      <c r="B86" s="1750"/>
      <c r="C86" s="1750"/>
      <c r="D86" s="1750"/>
      <c r="E86" s="1750"/>
      <c r="F86" s="1750"/>
      <c r="G86" s="1750"/>
      <c r="H86" s="1750"/>
      <c r="I86" s="1750"/>
      <c r="J86" s="1750"/>
    </row>
    <row r="87" spans="1:10" ht="15" thickTop="1">
      <c r="A87" s="420"/>
      <c r="B87" s="420"/>
      <c r="C87" s="420"/>
      <c r="D87" s="420"/>
      <c r="E87" s="420"/>
      <c r="F87" s="420"/>
      <c r="G87" s="420"/>
      <c r="H87" s="420"/>
      <c r="I87" s="420"/>
      <c r="J87" s="420"/>
    </row>
    <row r="88" spans="1:10" ht="15">
      <c r="A88" s="403" t="s">
        <v>1087</v>
      </c>
      <c r="B88" s="404" t="s">
        <v>40</v>
      </c>
      <c r="C88" s="403" t="s">
        <v>997</v>
      </c>
      <c r="D88" s="403" t="s">
        <v>35</v>
      </c>
      <c r="E88" s="1742" t="s">
        <v>998</v>
      </c>
      <c r="F88" s="1742"/>
      <c r="G88" s="405" t="s">
        <v>999</v>
      </c>
      <c r="H88" s="404" t="s">
        <v>1000</v>
      </c>
      <c r="I88" s="404" t="s">
        <v>1001</v>
      </c>
      <c r="J88" s="404" t="s">
        <v>1002</v>
      </c>
    </row>
    <row r="89" spans="1:10" ht="38.25">
      <c r="A89" s="406" t="s">
        <v>1003</v>
      </c>
      <c r="B89" s="407" t="s">
        <v>187</v>
      </c>
      <c r="C89" s="406" t="s">
        <v>1004</v>
      </c>
      <c r="D89" s="406" t="s">
        <v>283</v>
      </c>
      <c r="E89" s="1743" t="s">
        <v>1006</v>
      </c>
      <c r="F89" s="1743"/>
      <c r="G89" s="408" t="s">
        <v>18</v>
      </c>
      <c r="H89" s="409">
        <v>1</v>
      </c>
      <c r="I89" s="410">
        <v>11.49</v>
      </c>
      <c r="J89" s="410">
        <v>11.49</v>
      </c>
    </row>
    <row r="90" spans="1:10" ht="38.25">
      <c r="A90" s="411" t="s">
        <v>1014</v>
      </c>
      <c r="B90" s="412" t="s">
        <v>1088</v>
      </c>
      <c r="C90" s="411" t="s">
        <v>1040</v>
      </c>
      <c r="D90" s="411" t="s">
        <v>1089</v>
      </c>
      <c r="E90" s="1749" t="s">
        <v>1090</v>
      </c>
      <c r="F90" s="1749"/>
      <c r="G90" s="417" t="s">
        <v>18</v>
      </c>
      <c r="H90" s="413">
        <v>1.02</v>
      </c>
      <c r="I90" s="414">
        <v>5.92</v>
      </c>
      <c r="J90" s="414">
        <v>6.0384000000000002</v>
      </c>
    </row>
    <row r="91" spans="1:10">
      <c r="A91" s="411" t="s">
        <v>1014</v>
      </c>
      <c r="B91" s="412" t="s">
        <v>1021</v>
      </c>
      <c r="C91" s="411" t="s">
        <v>1016</v>
      </c>
      <c r="D91" s="411" t="s">
        <v>1022</v>
      </c>
      <c r="E91" s="1749" t="s">
        <v>1020</v>
      </c>
      <c r="F91" s="1749"/>
      <c r="G91" s="417" t="s">
        <v>1091</v>
      </c>
      <c r="H91" s="413">
        <v>0.1</v>
      </c>
      <c r="I91" s="414">
        <v>22.593900000000001</v>
      </c>
      <c r="J91" s="414">
        <v>2.2593899999999998</v>
      </c>
    </row>
    <row r="92" spans="1:10">
      <c r="A92" s="411" t="s">
        <v>1014</v>
      </c>
      <c r="B92" s="412" t="s">
        <v>1025</v>
      </c>
      <c r="C92" s="411" t="s">
        <v>1016</v>
      </c>
      <c r="D92" s="411" t="s">
        <v>1026</v>
      </c>
      <c r="E92" s="1749" t="s">
        <v>1020</v>
      </c>
      <c r="F92" s="1749"/>
      <c r="G92" s="417" t="s">
        <v>1091</v>
      </c>
      <c r="H92" s="413">
        <v>0.1</v>
      </c>
      <c r="I92" s="414">
        <v>32.186100000000003</v>
      </c>
      <c r="J92" s="414">
        <v>3.21861</v>
      </c>
    </row>
    <row r="93" spans="1:10">
      <c r="A93" s="418"/>
      <c r="B93" s="418"/>
      <c r="C93" s="418"/>
      <c r="D93" s="418"/>
      <c r="E93" s="418" t="s">
        <v>1056</v>
      </c>
      <c r="F93" s="419">
        <v>5.46</v>
      </c>
      <c r="G93" s="418" t="s">
        <v>1057</v>
      </c>
      <c r="H93" s="419">
        <v>0</v>
      </c>
      <c r="I93" s="418" t="s">
        <v>1058</v>
      </c>
      <c r="J93" s="419">
        <v>5.46</v>
      </c>
    </row>
    <row r="94" spans="1:10">
      <c r="A94" s="418"/>
      <c r="B94" s="418"/>
      <c r="C94" s="418"/>
      <c r="D94" s="418"/>
      <c r="E94" s="418" t="s">
        <v>1059</v>
      </c>
      <c r="F94" s="419">
        <v>0</v>
      </c>
      <c r="G94" s="418"/>
      <c r="H94" s="1747" t="s">
        <v>1060</v>
      </c>
      <c r="I94" s="1747"/>
      <c r="J94" s="419">
        <v>11.49</v>
      </c>
    </row>
    <row r="95" spans="1:10">
      <c r="A95" s="1739" t="s">
        <v>1061</v>
      </c>
      <c r="B95" s="1739"/>
      <c r="C95" s="1739"/>
      <c r="D95" s="1739"/>
      <c r="E95" s="1739"/>
      <c r="F95" s="1739"/>
      <c r="G95" s="1739"/>
      <c r="H95" s="1739"/>
      <c r="I95" s="1739"/>
      <c r="J95" s="1739"/>
    </row>
    <row r="96" spans="1:10" ht="15" thickBot="1">
      <c r="A96" s="1750" t="s">
        <v>1092</v>
      </c>
      <c r="B96" s="1750"/>
      <c r="C96" s="1750"/>
      <c r="D96" s="1750"/>
      <c r="E96" s="1750"/>
      <c r="F96" s="1750"/>
      <c r="G96" s="1750"/>
      <c r="H96" s="1750"/>
      <c r="I96" s="1750"/>
      <c r="J96" s="1750"/>
    </row>
    <row r="97" spans="1:10" ht="15" thickTop="1">
      <c r="A97" s="420"/>
      <c r="B97" s="420"/>
      <c r="C97" s="420"/>
      <c r="D97" s="420"/>
      <c r="E97" s="420"/>
      <c r="F97" s="420"/>
      <c r="G97" s="420"/>
      <c r="H97" s="420"/>
      <c r="I97" s="420"/>
      <c r="J97" s="420"/>
    </row>
    <row r="98" spans="1:10" ht="15">
      <c r="A98" s="403" t="s">
        <v>1093</v>
      </c>
      <c r="B98" s="404" t="s">
        <v>40</v>
      </c>
      <c r="C98" s="403" t="s">
        <v>997</v>
      </c>
      <c r="D98" s="403" t="s">
        <v>35</v>
      </c>
      <c r="E98" s="1742" t="s">
        <v>998</v>
      </c>
      <c r="F98" s="1742"/>
      <c r="G98" s="405" t="s">
        <v>999</v>
      </c>
      <c r="H98" s="404" t="s">
        <v>1000</v>
      </c>
      <c r="I98" s="404" t="s">
        <v>1001</v>
      </c>
      <c r="J98" s="404" t="s">
        <v>1002</v>
      </c>
    </row>
    <row r="99" spans="1:10" ht="38.25">
      <c r="A99" s="406" t="s">
        <v>1003</v>
      </c>
      <c r="B99" s="407" t="s">
        <v>186</v>
      </c>
      <c r="C99" s="406" t="s">
        <v>1004</v>
      </c>
      <c r="D99" s="406" t="s">
        <v>1094</v>
      </c>
      <c r="E99" s="1743" t="s">
        <v>1006</v>
      </c>
      <c r="F99" s="1743"/>
      <c r="G99" s="408" t="s">
        <v>18</v>
      </c>
      <c r="H99" s="409">
        <v>1</v>
      </c>
      <c r="I99" s="410">
        <v>9.51</v>
      </c>
      <c r="J99" s="410">
        <v>9.51</v>
      </c>
    </row>
    <row r="100" spans="1:10">
      <c r="A100" s="411" t="s">
        <v>1014</v>
      </c>
      <c r="B100" s="412" t="s">
        <v>1025</v>
      </c>
      <c r="C100" s="411" t="s">
        <v>1016</v>
      </c>
      <c r="D100" s="411" t="s">
        <v>1026</v>
      </c>
      <c r="E100" s="1749" t="s">
        <v>1020</v>
      </c>
      <c r="F100" s="1749"/>
      <c r="G100" s="417" t="s">
        <v>1091</v>
      </c>
      <c r="H100" s="413">
        <v>2.8999999999999998E-3</v>
      </c>
      <c r="I100" s="414">
        <v>32.186100000000003</v>
      </c>
      <c r="J100" s="414">
        <v>9.3339699999999998E-2</v>
      </c>
    </row>
    <row r="101" spans="1:10" ht="38.25">
      <c r="A101" s="411" t="s">
        <v>1014</v>
      </c>
      <c r="B101" s="412" t="s">
        <v>1095</v>
      </c>
      <c r="C101" s="411" t="s">
        <v>1004</v>
      </c>
      <c r="D101" s="411" t="s">
        <v>1096</v>
      </c>
      <c r="E101" s="1749" t="s">
        <v>1090</v>
      </c>
      <c r="F101" s="1749"/>
      <c r="G101" s="417" t="s">
        <v>18</v>
      </c>
      <c r="H101" s="413">
        <v>1.0401</v>
      </c>
      <c r="I101" s="414">
        <v>9.06</v>
      </c>
      <c r="J101" s="414">
        <v>9.4233060000000002</v>
      </c>
    </row>
    <row r="102" spans="1:10">
      <c r="A102" s="418"/>
      <c r="B102" s="418"/>
      <c r="C102" s="418"/>
      <c r="D102" s="418"/>
      <c r="E102" s="418" t="s">
        <v>1056</v>
      </c>
      <c r="F102" s="419">
        <v>0.09</v>
      </c>
      <c r="G102" s="418" t="s">
        <v>1057</v>
      </c>
      <c r="H102" s="419">
        <v>0</v>
      </c>
      <c r="I102" s="418" t="s">
        <v>1058</v>
      </c>
      <c r="J102" s="419">
        <v>0.09</v>
      </c>
    </row>
    <row r="103" spans="1:10">
      <c r="A103" s="418"/>
      <c r="B103" s="418"/>
      <c r="C103" s="418"/>
      <c r="D103" s="418"/>
      <c r="E103" s="418" t="s">
        <v>1059</v>
      </c>
      <c r="F103" s="419">
        <v>0</v>
      </c>
      <c r="G103" s="418"/>
      <c r="H103" s="1747" t="s">
        <v>1060</v>
      </c>
      <c r="I103" s="1747"/>
      <c r="J103" s="419">
        <v>9.51</v>
      </c>
    </row>
    <row r="104" spans="1:10">
      <c r="A104" s="1739" t="s">
        <v>1061</v>
      </c>
      <c r="B104" s="1739"/>
      <c r="C104" s="1739"/>
      <c r="D104" s="1739"/>
      <c r="E104" s="1739"/>
      <c r="F104" s="1739"/>
      <c r="G104" s="1739"/>
      <c r="H104" s="1739"/>
      <c r="I104" s="1739"/>
      <c r="J104" s="1739"/>
    </row>
    <row r="105" spans="1:10" ht="15" thickBot="1">
      <c r="A105" s="1750" t="s">
        <v>1097</v>
      </c>
      <c r="B105" s="1750"/>
      <c r="C105" s="1750"/>
      <c r="D105" s="1750"/>
      <c r="E105" s="1750"/>
      <c r="F105" s="1750"/>
      <c r="G105" s="1750"/>
      <c r="H105" s="1750"/>
      <c r="I105" s="1750"/>
      <c r="J105" s="1750"/>
    </row>
    <row r="106" spans="1:10" ht="15" thickTop="1">
      <c r="A106" s="420"/>
      <c r="B106" s="420"/>
      <c r="C106" s="420"/>
      <c r="D106" s="420"/>
      <c r="E106" s="420"/>
      <c r="F106" s="420"/>
      <c r="G106" s="420"/>
      <c r="H106" s="420"/>
      <c r="I106" s="420"/>
      <c r="J106" s="420"/>
    </row>
    <row r="107" spans="1:10" ht="15">
      <c r="A107" s="403" t="s">
        <v>1098</v>
      </c>
      <c r="B107" s="404" t="s">
        <v>40</v>
      </c>
      <c r="C107" s="403" t="s">
        <v>997</v>
      </c>
      <c r="D107" s="403" t="s">
        <v>35</v>
      </c>
      <c r="E107" s="1742" t="s">
        <v>998</v>
      </c>
      <c r="F107" s="1742"/>
      <c r="G107" s="405" t="s">
        <v>999</v>
      </c>
      <c r="H107" s="404" t="s">
        <v>1000</v>
      </c>
      <c r="I107" s="404" t="s">
        <v>1001</v>
      </c>
      <c r="J107" s="404" t="s">
        <v>1002</v>
      </c>
    </row>
    <row r="108" spans="1:10" ht="25.5">
      <c r="A108" s="406" t="s">
        <v>1003</v>
      </c>
      <c r="B108" s="407" t="s">
        <v>188</v>
      </c>
      <c r="C108" s="406" t="s">
        <v>1004</v>
      </c>
      <c r="D108" s="406" t="s">
        <v>180</v>
      </c>
      <c r="E108" s="1743" t="s">
        <v>1006</v>
      </c>
      <c r="F108" s="1743"/>
      <c r="G108" s="408" t="s">
        <v>39</v>
      </c>
      <c r="H108" s="409">
        <v>1</v>
      </c>
      <c r="I108" s="410">
        <v>43.51</v>
      </c>
      <c r="J108" s="410">
        <v>43.51</v>
      </c>
    </row>
    <row r="109" spans="1:10" ht="30">
      <c r="A109" s="403" t="s">
        <v>1019</v>
      </c>
      <c r="B109" s="404" t="s">
        <v>40</v>
      </c>
      <c r="C109" s="403" t="s">
        <v>997</v>
      </c>
      <c r="D109" s="403" t="s">
        <v>1020</v>
      </c>
      <c r="E109" s="404" t="s">
        <v>36</v>
      </c>
      <c r="F109" s="1744" t="s">
        <v>1010</v>
      </c>
      <c r="G109" s="1744"/>
      <c r="H109" s="1744"/>
      <c r="I109" s="1744"/>
      <c r="J109" s="404" t="s">
        <v>1011</v>
      </c>
    </row>
    <row r="110" spans="1:10">
      <c r="A110" s="411" t="s">
        <v>1014</v>
      </c>
      <c r="B110" s="412" t="s">
        <v>1021</v>
      </c>
      <c r="C110" s="411" t="s">
        <v>1016</v>
      </c>
      <c r="D110" s="411" t="s">
        <v>1022</v>
      </c>
      <c r="E110" s="413">
        <v>4.1484699999999999E-2</v>
      </c>
      <c r="F110" s="411"/>
      <c r="G110" s="411"/>
      <c r="H110" s="411"/>
      <c r="I110" s="415" t="s">
        <v>1023</v>
      </c>
      <c r="J110" s="415" t="s">
        <v>1099</v>
      </c>
    </row>
    <row r="111" spans="1:10">
      <c r="A111" s="411" t="s">
        <v>1014</v>
      </c>
      <c r="B111" s="412" t="s">
        <v>1025</v>
      </c>
      <c r="C111" s="411" t="s">
        <v>1016</v>
      </c>
      <c r="D111" s="411" t="s">
        <v>1026</v>
      </c>
      <c r="E111" s="413">
        <v>0.37340000000000001</v>
      </c>
      <c r="F111" s="411"/>
      <c r="G111" s="411"/>
      <c r="H111" s="411"/>
      <c r="I111" s="415" t="s">
        <v>1027</v>
      </c>
      <c r="J111" s="415" t="s">
        <v>1100</v>
      </c>
    </row>
    <row r="112" spans="1:10">
      <c r="A112" s="1746"/>
      <c r="B112" s="1746"/>
      <c r="C112" s="1746"/>
      <c r="D112" s="1746"/>
      <c r="E112" s="1746"/>
      <c r="F112" s="1746" t="s">
        <v>1029</v>
      </c>
      <c r="G112" s="1746"/>
      <c r="H112" s="1746"/>
      <c r="I112" s="1746"/>
      <c r="J112" s="416">
        <v>0</v>
      </c>
    </row>
    <row r="113" spans="1:10">
      <c r="A113" s="1746"/>
      <c r="B113" s="1746"/>
      <c r="C113" s="1746"/>
      <c r="D113" s="1746"/>
      <c r="E113" s="1746"/>
      <c r="F113" s="1746" t="s">
        <v>1030</v>
      </c>
      <c r="G113" s="1746"/>
      <c r="H113" s="1746"/>
      <c r="I113" s="1746"/>
      <c r="J113" s="416">
        <v>12.9556</v>
      </c>
    </row>
    <row r="114" spans="1:10">
      <c r="A114" s="1746"/>
      <c r="B114" s="1746"/>
      <c r="C114" s="1746"/>
      <c r="D114" s="1746"/>
      <c r="E114" s="1746"/>
      <c r="F114" s="1746" t="s">
        <v>1031</v>
      </c>
      <c r="G114" s="1746"/>
      <c r="H114" s="1746"/>
      <c r="I114" s="1746"/>
      <c r="J114" s="416">
        <v>12.9556</v>
      </c>
    </row>
    <row r="115" spans="1:10">
      <c r="A115" s="1746"/>
      <c r="B115" s="1746"/>
      <c r="C115" s="1746"/>
      <c r="D115" s="1746"/>
      <c r="E115" s="1746"/>
      <c r="F115" s="1746" t="s">
        <v>1032</v>
      </c>
      <c r="G115" s="1746"/>
      <c r="H115" s="1746"/>
      <c r="I115" s="1746"/>
      <c r="J115" s="416">
        <v>1</v>
      </c>
    </row>
    <row r="116" spans="1:10">
      <c r="A116" s="1746"/>
      <c r="B116" s="1746"/>
      <c r="C116" s="1746"/>
      <c r="D116" s="1746"/>
      <c r="E116" s="1746"/>
      <c r="F116" s="1746" t="s">
        <v>1033</v>
      </c>
      <c r="G116" s="1746"/>
      <c r="H116" s="1746"/>
      <c r="I116" s="1746"/>
      <c r="J116" s="416">
        <v>12.9556</v>
      </c>
    </row>
    <row r="117" spans="1:10">
      <c r="A117" s="1746"/>
      <c r="B117" s="1746"/>
      <c r="C117" s="1746"/>
      <c r="D117" s="1746"/>
      <c r="E117" s="1746"/>
      <c r="F117" s="1746" t="s">
        <v>1034</v>
      </c>
      <c r="G117" s="1746"/>
      <c r="H117" s="1746"/>
      <c r="I117" s="1746"/>
      <c r="J117" s="416">
        <v>0</v>
      </c>
    </row>
    <row r="118" spans="1:10" ht="30">
      <c r="A118" s="403" t="s">
        <v>1035</v>
      </c>
      <c r="B118" s="404" t="s">
        <v>40</v>
      </c>
      <c r="C118" s="403" t="s">
        <v>997</v>
      </c>
      <c r="D118" s="403" t="s">
        <v>1036</v>
      </c>
      <c r="E118" s="404" t="s">
        <v>36</v>
      </c>
      <c r="F118" s="404" t="s">
        <v>1037</v>
      </c>
      <c r="G118" s="404" t="s">
        <v>1038</v>
      </c>
      <c r="H118" s="404"/>
      <c r="I118" s="404"/>
      <c r="J118" s="404" t="s">
        <v>1010</v>
      </c>
    </row>
    <row r="119" spans="1:10">
      <c r="A119" s="411" t="s">
        <v>1014</v>
      </c>
      <c r="B119" s="412" t="s">
        <v>1101</v>
      </c>
      <c r="C119" s="411" t="s">
        <v>1040</v>
      </c>
      <c r="D119" s="411" t="s">
        <v>1102</v>
      </c>
      <c r="E119" s="413">
        <v>0.16639999999999999</v>
      </c>
      <c r="F119" s="417" t="s">
        <v>18</v>
      </c>
      <c r="G119" s="1748" t="s">
        <v>1103</v>
      </c>
      <c r="H119" s="1748"/>
      <c r="I119" s="1749"/>
      <c r="J119" s="415" t="s">
        <v>1104</v>
      </c>
    </row>
    <row r="120" spans="1:10" ht="25.5">
      <c r="A120" s="411" t="s">
        <v>1014</v>
      </c>
      <c r="B120" s="412" t="s">
        <v>1105</v>
      </c>
      <c r="C120" s="411" t="s">
        <v>1040</v>
      </c>
      <c r="D120" s="411" t="s">
        <v>1106</v>
      </c>
      <c r="E120" s="413">
        <v>1</v>
      </c>
      <c r="F120" s="417" t="s">
        <v>39</v>
      </c>
      <c r="G120" s="1748" t="s">
        <v>1107</v>
      </c>
      <c r="H120" s="1748"/>
      <c r="I120" s="1749"/>
      <c r="J120" s="415" t="s">
        <v>1107</v>
      </c>
    </row>
    <row r="121" spans="1:10">
      <c r="A121" s="411" t="s">
        <v>1014</v>
      </c>
      <c r="B121" s="412" t="s">
        <v>1108</v>
      </c>
      <c r="C121" s="411" t="s">
        <v>1040</v>
      </c>
      <c r="D121" s="411" t="s">
        <v>1109</v>
      </c>
      <c r="E121" s="413">
        <v>2</v>
      </c>
      <c r="F121" s="417" t="s">
        <v>39</v>
      </c>
      <c r="G121" s="1748" t="s">
        <v>1110</v>
      </c>
      <c r="H121" s="1748"/>
      <c r="I121" s="1749"/>
      <c r="J121" s="415" t="s">
        <v>1099</v>
      </c>
    </row>
    <row r="122" spans="1:10" ht="38.25">
      <c r="A122" s="411" t="s">
        <v>1014</v>
      </c>
      <c r="B122" s="412" t="s">
        <v>1111</v>
      </c>
      <c r="C122" s="411" t="s">
        <v>1040</v>
      </c>
      <c r="D122" s="411" t="s">
        <v>1112</v>
      </c>
      <c r="E122" s="413">
        <v>2</v>
      </c>
      <c r="F122" s="417" t="s">
        <v>39</v>
      </c>
      <c r="G122" s="1748" t="s">
        <v>1113</v>
      </c>
      <c r="H122" s="1748"/>
      <c r="I122" s="1749"/>
      <c r="J122" s="415" t="s">
        <v>1114</v>
      </c>
    </row>
    <row r="123" spans="1:10">
      <c r="A123" s="1746"/>
      <c r="B123" s="1746"/>
      <c r="C123" s="1746"/>
      <c r="D123" s="1746"/>
      <c r="E123" s="1746"/>
      <c r="F123" s="1746" t="s">
        <v>1047</v>
      </c>
      <c r="G123" s="1746"/>
      <c r="H123" s="1746"/>
      <c r="I123" s="1746"/>
      <c r="J123" s="416">
        <v>30.553899999999999</v>
      </c>
    </row>
    <row r="124" spans="1:10" ht="30">
      <c r="A124" s="403" t="s">
        <v>1048</v>
      </c>
      <c r="B124" s="404" t="s">
        <v>1049</v>
      </c>
      <c r="C124" s="403" t="s">
        <v>997</v>
      </c>
      <c r="D124" s="403" t="s">
        <v>35</v>
      </c>
      <c r="E124" s="404" t="s">
        <v>36</v>
      </c>
      <c r="F124" s="1744" t="s">
        <v>1050</v>
      </c>
      <c r="G124" s="1745"/>
      <c r="H124" s="1744"/>
      <c r="I124" s="1744"/>
      <c r="J124" s="404" t="s">
        <v>1010</v>
      </c>
    </row>
    <row r="125" spans="1:10" ht="15">
      <c r="A125" s="405"/>
      <c r="B125" s="405"/>
      <c r="C125" s="405"/>
      <c r="D125" s="405"/>
      <c r="E125" s="405"/>
      <c r="F125" s="405" t="s">
        <v>1051</v>
      </c>
      <c r="G125" s="405" t="s">
        <v>1052</v>
      </c>
      <c r="H125" s="405" t="s">
        <v>1053</v>
      </c>
      <c r="I125" s="405" t="s">
        <v>1054</v>
      </c>
      <c r="J125" s="405"/>
    </row>
    <row r="126" spans="1:10">
      <c r="A126" s="1746"/>
      <c r="B126" s="1746"/>
      <c r="C126" s="1746"/>
      <c r="D126" s="1746"/>
      <c r="E126" s="1746"/>
      <c r="F126" s="1746" t="s">
        <v>1055</v>
      </c>
      <c r="G126" s="1746"/>
      <c r="H126" s="1746"/>
      <c r="I126" s="1746"/>
      <c r="J126" s="416">
        <v>0</v>
      </c>
    </row>
    <row r="127" spans="1:10">
      <c r="A127" s="418"/>
      <c r="B127" s="418"/>
      <c r="C127" s="418"/>
      <c r="D127" s="418"/>
      <c r="E127" s="418" t="s">
        <v>1056</v>
      </c>
      <c r="F127" s="419">
        <v>12.95</v>
      </c>
      <c r="G127" s="418" t="s">
        <v>1057</v>
      </c>
      <c r="H127" s="419">
        <v>0.01</v>
      </c>
      <c r="I127" s="418" t="s">
        <v>1058</v>
      </c>
      <c r="J127" s="419">
        <v>12.9556</v>
      </c>
    </row>
    <row r="128" spans="1:10">
      <c r="A128" s="418"/>
      <c r="B128" s="418"/>
      <c r="C128" s="418"/>
      <c r="D128" s="418"/>
      <c r="E128" s="418" t="s">
        <v>1059</v>
      </c>
      <c r="F128" s="419">
        <v>0</v>
      </c>
      <c r="G128" s="418"/>
      <c r="H128" s="1747" t="s">
        <v>1060</v>
      </c>
      <c r="I128" s="1747"/>
      <c r="J128" s="419">
        <v>43.51</v>
      </c>
    </row>
    <row r="129" spans="1:10">
      <c r="A129" s="1739" t="s">
        <v>1061</v>
      </c>
      <c r="B129" s="1739"/>
      <c r="C129" s="1739"/>
      <c r="D129" s="1739"/>
      <c r="E129" s="1739"/>
      <c r="F129" s="1739"/>
      <c r="G129" s="1739"/>
      <c r="H129" s="1739"/>
      <c r="I129" s="1739"/>
      <c r="J129" s="1739"/>
    </row>
    <row r="130" spans="1:10" ht="15" thickBot="1">
      <c r="A130" s="1750" t="s">
        <v>1115</v>
      </c>
      <c r="B130" s="1750"/>
      <c r="C130" s="1750"/>
      <c r="D130" s="1750"/>
      <c r="E130" s="1750"/>
      <c r="F130" s="1750"/>
      <c r="G130" s="1750"/>
      <c r="H130" s="1750"/>
      <c r="I130" s="1750"/>
      <c r="J130" s="1750"/>
    </row>
    <row r="131" spans="1:10" ht="15" thickTop="1">
      <c r="A131" s="420"/>
      <c r="B131" s="420"/>
      <c r="C131" s="420"/>
      <c r="D131" s="420"/>
      <c r="E131" s="420"/>
      <c r="F131" s="420"/>
      <c r="G131" s="420"/>
      <c r="H131" s="420"/>
      <c r="I131" s="420"/>
      <c r="J131" s="420"/>
    </row>
    <row r="132" spans="1:10" ht="15">
      <c r="A132" s="403" t="s">
        <v>1116</v>
      </c>
      <c r="B132" s="404" t="s">
        <v>40</v>
      </c>
      <c r="C132" s="403" t="s">
        <v>997</v>
      </c>
      <c r="D132" s="403" t="s">
        <v>35</v>
      </c>
      <c r="E132" s="1742" t="s">
        <v>998</v>
      </c>
      <c r="F132" s="1742"/>
      <c r="G132" s="405" t="s">
        <v>999</v>
      </c>
      <c r="H132" s="404" t="s">
        <v>1000</v>
      </c>
      <c r="I132" s="404" t="s">
        <v>1001</v>
      </c>
      <c r="J132" s="404" t="s">
        <v>1002</v>
      </c>
    </row>
    <row r="133" spans="1:10" ht="25.5">
      <c r="A133" s="406" t="s">
        <v>1003</v>
      </c>
      <c r="B133" s="407" t="s">
        <v>191</v>
      </c>
      <c r="C133" s="406" t="s">
        <v>1004</v>
      </c>
      <c r="D133" s="406" t="s">
        <v>1117</v>
      </c>
      <c r="E133" s="1743" t="s">
        <v>1006</v>
      </c>
      <c r="F133" s="1743"/>
      <c r="G133" s="408" t="s">
        <v>39</v>
      </c>
      <c r="H133" s="409">
        <v>1</v>
      </c>
      <c r="I133" s="410">
        <v>11.23</v>
      </c>
      <c r="J133" s="410">
        <v>11.23</v>
      </c>
    </row>
    <row r="134" spans="1:10" ht="30">
      <c r="A134" s="403" t="s">
        <v>1019</v>
      </c>
      <c r="B134" s="404" t="s">
        <v>40</v>
      </c>
      <c r="C134" s="403" t="s">
        <v>997</v>
      </c>
      <c r="D134" s="403" t="s">
        <v>1020</v>
      </c>
      <c r="E134" s="404" t="s">
        <v>36</v>
      </c>
      <c r="F134" s="1744" t="s">
        <v>1010</v>
      </c>
      <c r="G134" s="1744"/>
      <c r="H134" s="1744"/>
      <c r="I134" s="1744"/>
      <c r="J134" s="404" t="s">
        <v>1011</v>
      </c>
    </row>
    <row r="135" spans="1:10">
      <c r="A135" s="411" t="s">
        <v>1014</v>
      </c>
      <c r="B135" s="412" t="s">
        <v>1021</v>
      </c>
      <c r="C135" s="411" t="s">
        <v>1016</v>
      </c>
      <c r="D135" s="411" t="s">
        <v>1022</v>
      </c>
      <c r="E135" s="413">
        <v>1.7442699999999998E-2</v>
      </c>
      <c r="F135" s="411"/>
      <c r="G135" s="411"/>
      <c r="H135" s="411"/>
      <c r="I135" s="415" t="s">
        <v>1023</v>
      </c>
      <c r="J135" s="415" t="s">
        <v>1118</v>
      </c>
    </row>
    <row r="136" spans="1:10">
      <c r="A136" s="411" t="s">
        <v>1014</v>
      </c>
      <c r="B136" s="412" t="s">
        <v>1025</v>
      </c>
      <c r="C136" s="411" t="s">
        <v>1016</v>
      </c>
      <c r="D136" s="411" t="s">
        <v>1026</v>
      </c>
      <c r="E136" s="413">
        <v>0.157</v>
      </c>
      <c r="F136" s="411"/>
      <c r="G136" s="411"/>
      <c r="H136" s="411"/>
      <c r="I136" s="415" t="s">
        <v>1027</v>
      </c>
      <c r="J136" s="415" t="s">
        <v>1119</v>
      </c>
    </row>
    <row r="137" spans="1:10">
      <c r="A137" s="1746"/>
      <c r="B137" s="1746"/>
      <c r="C137" s="1746"/>
      <c r="D137" s="1746"/>
      <c r="E137" s="1746"/>
      <c r="F137" s="1746" t="s">
        <v>1029</v>
      </c>
      <c r="G137" s="1746"/>
      <c r="H137" s="1746"/>
      <c r="I137" s="1746"/>
      <c r="J137" s="416">
        <v>0</v>
      </c>
    </row>
    <row r="138" spans="1:10">
      <c r="A138" s="1746"/>
      <c r="B138" s="1746"/>
      <c r="C138" s="1746"/>
      <c r="D138" s="1746"/>
      <c r="E138" s="1746"/>
      <c r="F138" s="1746" t="s">
        <v>1030</v>
      </c>
      <c r="G138" s="1746"/>
      <c r="H138" s="1746"/>
      <c r="I138" s="1746"/>
      <c r="J138" s="416">
        <v>5.4473000000000003</v>
      </c>
    </row>
    <row r="139" spans="1:10">
      <c r="A139" s="1746"/>
      <c r="B139" s="1746"/>
      <c r="C139" s="1746"/>
      <c r="D139" s="1746"/>
      <c r="E139" s="1746"/>
      <c r="F139" s="1746" t="s">
        <v>1031</v>
      </c>
      <c r="G139" s="1746"/>
      <c r="H139" s="1746"/>
      <c r="I139" s="1746"/>
      <c r="J139" s="416">
        <v>5.4473000000000003</v>
      </c>
    </row>
    <row r="140" spans="1:10">
      <c r="A140" s="1746"/>
      <c r="B140" s="1746"/>
      <c r="C140" s="1746"/>
      <c r="D140" s="1746"/>
      <c r="E140" s="1746"/>
      <c r="F140" s="1746" t="s">
        <v>1032</v>
      </c>
      <c r="G140" s="1746"/>
      <c r="H140" s="1746"/>
      <c r="I140" s="1746"/>
      <c r="J140" s="416">
        <v>1</v>
      </c>
    </row>
    <row r="141" spans="1:10">
      <c r="A141" s="1746"/>
      <c r="B141" s="1746"/>
      <c r="C141" s="1746"/>
      <c r="D141" s="1746"/>
      <c r="E141" s="1746"/>
      <c r="F141" s="1746" t="s">
        <v>1033</v>
      </c>
      <c r="G141" s="1746"/>
      <c r="H141" s="1746"/>
      <c r="I141" s="1746"/>
      <c r="J141" s="416">
        <v>5.4473000000000003</v>
      </c>
    </row>
    <row r="142" spans="1:10">
      <c r="A142" s="1746"/>
      <c r="B142" s="1746"/>
      <c r="C142" s="1746"/>
      <c r="D142" s="1746"/>
      <c r="E142" s="1746"/>
      <c r="F142" s="1746" t="s">
        <v>1034</v>
      </c>
      <c r="G142" s="1746"/>
      <c r="H142" s="1746"/>
      <c r="I142" s="1746"/>
      <c r="J142" s="416">
        <v>0</v>
      </c>
    </row>
    <row r="143" spans="1:10" ht="30">
      <c r="A143" s="403" t="s">
        <v>1035</v>
      </c>
      <c r="B143" s="404" t="s">
        <v>40</v>
      </c>
      <c r="C143" s="403" t="s">
        <v>997</v>
      </c>
      <c r="D143" s="403" t="s">
        <v>1036</v>
      </c>
      <c r="E143" s="404" t="s">
        <v>36</v>
      </c>
      <c r="F143" s="404" t="s">
        <v>1037</v>
      </c>
      <c r="G143" s="404" t="s">
        <v>1038</v>
      </c>
      <c r="H143" s="404"/>
      <c r="I143" s="404"/>
      <c r="J143" s="404" t="s">
        <v>1010</v>
      </c>
    </row>
    <row r="144" spans="1:10" ht="25.5">
      <c r="A144" s="411" t="s">
        <v>1014</v>
      </c>
      <c r="B144" s="412" t="s">
        <v>1120</v>
      </c>
      <c r="C144" s="411" t="s">
        <v>1040</v>
      </c>
      <c r="D144" s="411" t="s">
        <v>1121</v>
      </c>
      <c r="E144" s="413">
        <v>1</v>
      </c>
      <c r="F144" s="417" t="s">
        <v>39</v>
      </c>
      <c r="G144" s="1748" t="s">
        <v>1122</v>
      </c>
      <c r="H144" s="1748"/>
      <c r="I144" s="1749"/>
      <c r="J144" s="415" t="s">
        <v>1122</v>
      </c>
    </row>
    <row r="145" spans="1:10">
      <c r="A145" s="1746"/>
      <c r="B145" s="1746"/>
      <c r="C145" s="1746"/>
      <c r="D145" s="1746"/>
      <c r="E145" s="1746"/>
      <c r="F145" s="1746" t="s">
        <v>1047</v>
      </c>
      <c r="G145" s="1746"/>
      <c r="H145" s="1746"/>
      <c r="I145" s="1746"/>
      <c r="J145" s="416">
        <v>5.78</v>
      </c>
    </row>
    <row r="146" spans="1:10" ht="30">
      <c r="A146" s="403" t="s">
        <v>1048</v>
      </c>
      <c r="B146" s="404" t="s">
        <v>1049</v>
      </c>
      <c r="C146" s="403" t="s">
        <v>997</v>
      </c>
      <c r="D146" s="403" t="s">
        <v>35</v>
      </c>
      <c r="E146" s="404" t="s">
        <v>36</v>
      </c>
      <c r="F146" s="1744" t="s">
        <v>1050</v>
      </c>
      <c r="G146" s="1745"/>
      <c r="H146" s="1744"/>
      <c r="I146" s="1744"/>
      <c r="J146" s="404" t="s">
        <v>1010</v>
      </c>
    </row>
    <row r="147" spans="1:10" ht="15">
      <c r="A147" s="405"/>
      <c r="B147" s="405"/>
      <c r="C147" s="405"/>
      <c r="D147" s="405"/>
      <c r="E147" s="405"/>
      <c r="F147" s="405" t="s">
        <v>1051</v>
      </c>
      <c r="G147" s="405" t="s">
        <v>1052</v>
      </c>
      <c r="H147" s="405" t="s">
        <v>1053</v>
      </c>
      <c r="I147" s="405" t="s">
        <v>1054</v>
      </c>
      <c r="J147" s="405"/>
    </row>
    <row r="148" spans="1:10">
      <c r="A148" s="1746"/>
      <c r="B148" s="1746"/>
      <c r="C148" s="1746"/>
      <c r="D148" s="1746"/>
      <c r="E148" s="1746"/>
      <c r="F148" s="1746" t="s">
        <v>1055</v>
      </c>
      <c r="G148" s="1746"/>
      <c r="H148" s="1746"/>
      <c r="I148" s="1746"/>
      <c r="J148" s="416">
        <v>0</v>
      </c>
    </row>
    <row r="149" spans="1:10">
      <c r="A149" s="418"/>
      <c r="B149" s="418"/>
      <c r="C149" s="418"/>
      <c r="D149" s="418"/>
      <c r="E149" s="418" t="s">
        <v>1056</v>
      </c>
      <c r="F149" s="419">
        <v>5.44</v>
      </c>
      <c r="G149" s="418" t="s">
        <v>1057</v>
      </c>
      <c r="H149" s="419">
        <v>0.01</v>
      </c>
      <c r="I149" s="418" t="s">
        <v>1058</v>
      </c>
      <c r="J149" s="419">
        <v>5.4473000000000003</v>
      </c>
    </row>
    <row r="150" spans="1:10">
      <c r="A150" s="418"/>
      <c r="B150" s="418"/>
      <c r="C150" s="418"/>
      <c r="D150" s="418"/>
      <c r="E150" s="418" t="s">
        <v>1059</v>
      </c>
      <c r="F150" s="419">
        <v>0</v>
      </c>
      <c r="G150" s="418"/>
      <c r="H150" s="1747" t="s">
        <v>1060</v>
      </c>
      <c r="I150" s="1747"/>
      <c r="J150" s="419">
        <v>11.23</v>
      </c>
    </row>
    <row r="151" spans="1:10">
      <c r="A151" s="1739" t="s">
        <v>1061</v>
      </c>
      <c r="B151" s="1739"/>
      <c r="C151" s="1739"/>
      <c r="D151" s="1739"/>
      <c r="E151" s="1739"/>
      <c r="F151" s="1739"/>
      <c r="G151" s="1739"/>
      <c r="H151" s="1739"/>
      <c r="I151" s="1739"/>
      <c r="J151" s="1739"/>
    </row>
    <row r="152" spans="1:10" ht="15" thickBot="1">
      <c r="A152" s="1750" t="s">
        <v>1123</v>
      </c>
      <c r="B152" s="1750"/>
      <c r="C152" s="1750"/>
      <c r="D152" s="1750"/>
      <c r="E152" s="1750"/>
      <c r="F152" s="1750"/>
      <c r="G152" s="1750"/>
      <c r="H152" s="1750"/>
      <c r="I152" s="1750"/>
      <c r="J152" s="1750"/>
    </row>
    <row r="153" spans="1:10" ht="15" thickTop="1">
      <c r="A153" s="420"/>
      <c r="B153" s="420"/>
      <c r="C153" s="420"/>
      <c r="D153" s="420"/>
      <c r="E153" s="420"/>
      <c r="F153" s="420"/>
      <c r="G153" s="420"/>
      <c r="H153" s="420"/>
      <c r="I153" s="420"/>
      <c r="J153" s="420"/>
    </row>
    <row r="154" spans="1:10" ht="15">
      <c r="A154" s="403" t="s">
        <v>1124</v>
      </c>
      <c r="B154" s="404" t="s">
        <v>40</v>
      </c>
      <c r="C154" s="403" t="s">
        <v>997</v>
      </c>
      <c r="D154" s="403" t="s">
        <v>35</v>
      </c>
      <c r="E154" s="1742" t="s">
        <v>998</v>
      </c>
      <c r="F154" s="1742"/>
      <c r="G154" s="405" t="s">
        <v>999</v>
      </c>
      <c r="H154" s="404" t="s">
        <v>1000</v>
      </c>
      <c r="I154" s="404" t="s">
        <v>1001</v>
      </c>
      <c r="J154" s="404" t="s">
        <v>1002</v>
      </c>
    </row>
    <row r="155" spans="1:10" ht="25.5">
      <c r="A155" s="406" t="s">
        <v>1003</v>
      </c>
      <c r="B155" s="407" t="s">
        <v>192</v>
      </c>
      <c r="C155" s="406" t="s">
        <v>1004</v>
      </c>
      <c r="D155" s="406" t="s">
        <v>1125</v>
      </c>
      <c r="E155" s="1743" t="s">
        <v>1126</v>
      </c>
      <c r="F155" s="1743"/>
      <c r="G155" s="408" t="s">
        <v>39</v>
      </c>
      <c r="H155" s="409">
        <v>1</v>
      </c>
      <c r="I155" s="410">
        <v>16.09</v>
      </c>
      <c r="J155" s="410">
        <v>16.09</v>
      </c>
    </row>
    <row r="156" spans="1:10" ht="25.5">
      <c r="A156" s="411" t="s">
        <v>1014</v>
      </c>
      <c r="B156" s="412" t="s">
        <v>1127</v>
      </c>
      <c r="C156" s="411" t="s">
        <v>1004</v>
      </c>
      <c r="D156" s="411" t="s">
        <v>1128</v>
      </c>
      <c r="E156" s="1749" t="s">
        <v>1090</v>
      </c>
      <c r="F156" s="1749"/>
      <c r="G156" s="417" t="s">
        <v>39</v>
      </c>
      <c r="H156" s="413">
        <v>1</v>
      </c>
      <c r="I156" s="414">
        <v>11.89</v>
      </c>
      <c r="J156" s="414">
        <v>11.89</v>
      </c>
    </row>
    <row r="157" spans="1:10">
      <c r="A157" s="411" t="s">
        <v>1014</v>
      </c>
      <c r="B157" s="412" t="s">
        <v>1129</v>
      </c>
      <c r="C157" s="411" t="s">
        <v>1016</v>
      </c>
      <c r="D157" s="411" t="s">
        <v>1130</v>
      </c>
      <c r="E157" s="1749" t="s">
        <v>1020</v>
      </c>
      <c r="F157" s="1749"/>
      <c r="G157" s="417" t="s">
        <v>1091</v>
      </c>
      <c r="H157" s="413">
        <v>1.3298600000000001E-2</v>
      </c>
      <c r="I157" s="414">
        <v>26.351199999999999</v>
      </c>
      <c r="J157" s="414">
        <v>0.35043410000000003</v>
      </c>
    </row>
    <row r="158" spans="1:10">
      <c r="A158" s="411" t="s">
        <v>1014</v>
      </c>
      <c r="B158" s="412" t="s">
        <v>1025</v>
      </c>
      <c r="C158" s="411" t="s">
        <v>1016</v>
      </c>
      <c r="D158" s="411" t="s">
        <v>1026</v>
      </c>
      <c r="E158" s="1749" t="s">
        <v>1020</v>
      </c>
      <c r="F158" s="1749"/>
      <c r="G158" s="417" t="s">
        <v>1091</v>
      </c>
      <c r="H158" s="413">
        <v>0.1197</v>
      </c>
      <c r="I158" s="414">
        <v>32.186100000000003</v>
      </c>
      <c r="J158" s="414">
        <v>3.8526761999999999</v>
      </c>
    </row>
    <row r="159" spans="1:10">
      <c r="A159" s="418"/>
      <c r="B159" s="418"/>
      <c r="C159" s="418"/>
      <c r="D159" s="418"/>
      <c r="E159" s="418" t="s">
        <v>1056</v>
      </c>
      <c r="F159" s="419">
        <v>4.2</v>
      </c>
      <c r="G159" s="418" t="s">
        <v>1057</v>
      </c>
      <c r="H159" s="419">
        <v>0</v>
      </c>
      <c r="I159" s="418" t="s">
        <v>1058</v>
      </c>
      <c r="J159" s="419">
        <v>4.2</v>
      </c>
    </row>
    <row r="160" spans="1:10">
      <c r="A160" s="418"/>
      <c r="B160" s="418"/>
      <c r="C160" s="418"/>
      <c r="D160" s="418"/>
      <c r="E160" s="418" t="s">
        <v>1059</v>
      </c>
      <c r="F160" s="419">
        <v>0</v>
      </c>
      <c r="G160" s="418"/>
      <c r="H160" s="1747" t="s">
        <v>1060</v>
      </c>
      <c r="I160" s="1747"/>
      <c r="J160" s="419">
        <v>16.09</v>
      </c>
    </row>
    <row r="161" spans="1:10">
      <c r="A161" s="1739" t="s">
        <v>1061</v>
      </c>
      <c r="B161" s="1739"/>
      <c r="C161" s="1739"/>
      <c r="D161" s="1739"/>
      <c r="E161" s="1739"/>
      <c r="F161" s="1739"/>
      <c r="G161" s="1739"/>
      <c r="H161" s="1739"/>
      <c r="I161" s="1739"/>
      <c r="J161" s="1739"/>
    </row>
    <row r="162" spans="1:10" ht="15" thickBot="1">
      <c r="A162" s="1750" t="s">
        <v>1131</v>
      </c>
      <c r="B162" s="1750"/>
      <c r="C162" s="1750"/>
      <c r="D162" s="1750"/>
      <c r="E162" s="1750"/>
      <c r="F162" s="1750"/>
      <c r="G162" s="1750"/>
      <c r="H162" s="1750"/>
      <c r="I162" s="1750"/>
      <c r="J162" s="1750"/>
    </row>
    <row r="163" spans="1:10" ht="15" thickTop="1">
      <c r="A163" s="420"/>
      <c r="B163" s="420"/>
      <c r="C163" s="420"/>
      <c r="D163" s="420"/>
      <c r="E163" s="420"/>
      <c r="F163" s="420"/>
      <c r="G163" s="420"/>
      <c r="H163" s="420"/>
      <c r="I163" s="420"/>
      <c r="J163" s="420"/>
    </row>
    <row r="164" spans="1:10" ht="15">
      <c r="A164" s="403" t="s">
        <v>1132</v>
      </c>
      <c r="B164" s="404" t="s">
        <v>40</v>
      </c>
      <c r="C164" s="403" t="s">
        <v>997</v>
      </c>
      <c r="D164" s="403" t="s">
        <v>35</v>
      </c>
      <c r="E164" s="1742" t="s">
        <v>998</v>
      </c>
      <c r="F164" s="1742"/>
      <c r="G164" s="405" t="s">
        <v>999</v>
      </c>
      <c r="H164" s="404" t="s">
        <v>1000</v>
      </c>
      <c r="I164" s="404" t="s">
        <v>1001</v>
      </c>
      <c r="J164" s="404" t="s">
        <v>1002</v>
      </c>
    </row>
    <row r="165" spans="1:10" ht="25.5">
      <c r="A165" s="406" t="s">
        <v>1003</v>
      </c>
      <c r="B165" s="407" t="s">
        <v>193</v>
      </c>
      <c r="C165" s="406" t="s">
        <v>1004</v>
      </c>
      <c r="D165" s="406" t="s">
        <v>1133</v>
      </c>
      <c r="E165" s="1743" t="s">
        <v>1006</v>
      </c>
      <c r="F165" s="1743"/>
      <c r="G165" s="408" t="s">
        <v>39</v>
      </c>
      <c r="H165" s="409">
        <v>1</v>
      </c>
      <c r="I165" s="410">
        <v>28180.47</v>
      </c>
      <c r="J165" s="410">
        <v>28180.47</v>
      </c>
    </row>
    <row r="166" spans="1:10" ht="15">
      <c r="A166" s="1742" t="s">
        <v>1007</v>
      </c>
      <c r="B166" s="1744" t="s">
        <v>40</v>
      </c>
      <c r="C166" s="1742" t="s">
        <v>997</v>
      </c>
      <c r="D166" s="1742" t="s">
        <v>1008</v>
      </c>
      <c r="E166" s="1744" t="s">
        <v>36</v>
      </c>
      <c r="F166" s="1745" t="s">
        <v>1009</v>
      </c>
      <c r="G166" s="1744"/>
      <c r="H166" s="1745" t="s">
        <v>1010</v>
      </c>
      <c r="I166" s="1744"/>
      <c r="J166" s="1744" t="s">
        <v>1011</v>
      </c>
    </row>
    <row r="167" spans="1:10" ht="15">
      <c r="A167" s="1744"/>
      <c r="B167" s="1744"/>
      <c r="C167" s="1744"/>
      <c r="D167" s="1744"/>
      <c r="E167" s="1744"/>
      <c r="F167" s="404" t="s">
        <v>1012</v>
      </c>
      <c r="G167" s="404" t="s">
        <v>1013</v>
      </c>
      <c r="H167" s="404" t="s">
        <v>1012</v>
      </c>
      <c r="I167" s="404" t="s">
        <v>1013</v>
      </c>
      <c r="J167" s="1744"/>
    </row>
    <row r="168" spans="1:10" ht="25.5">
      <c r="A168" s="411" t="s">
        <v>1014</v>
      </c>
      <c r="B168" s="412" t="s">
        <v>1015</v>
      </c>
      <c r="C168" s="411" t="s">
        <v>1016</v>
      </c>
      <c r="D168" s="411" t="s">
        <v>1017</v>
      </c>
      <c r="E168" s="413">
        <v>1</v>
      </c>
      <c r="F168" s="414">
        <v>10</v>
      </c>
      <c r="G168" s="414">
        <v>0</v>
      </c>
      <c r="H168" s="415">
        <v>316.8</v>
      </c>
      <c r="I168" s="415">
        <v>111.32</v>
      </c>
      <c r="J168" s="415">
        <v>3167.97</v>
      </c>
    </row>
    <row r="169" spans="1:10">
      <c r="A169" s="1746"/>
      <c r="B169" s="1746"/>
      <c r="C169" s="1746"/>
      <c r="D169" s="1746"/>
      <c r="E169" s="1746"/>
      <c r="F169" s="1746" t="s">
        <v>1018</v>
      </c>
      <c r="G169" s="1746"/>
      <c r="H169" s="1746"/>
      <c r="I169" s="1746"/>
      <c r="J169" s="416">
        <v>3167.9690000000001</v>
      </c>
    </row>
    <row r="170" spans="1:10" ht="30">
      <c r="A170" s="403" t="s">
        <v>1019</v>
      </c>
      <c r="B170" s="404" t="s">
        <v>40</v>
      </c>
      <c r="C170" s="403" t="s">
        <v>997</v>
      </c>
      <c r="D170" s="403" t="s">
        <v>1020</v>
      </c>
      <c r="E170" s="404" t="s">
        <v>36</v>
      </c>
      <c r="F170" s="1744" t="s">
        <v>1010</v>
      </c>
      <c r="G170" s="1744"/>
      <c r="H170" s="1744"/>
      <c r="I170" s="1744"/>
      <c r="J170" s="404" t="s">
        <v>1011</v>
      </c>
    </row>
    <row r="171" spans="1:10">
      <c r="A171" s="411" t="s">
        <v>1014</v>
      </c>
      <c r="B171" s="412" t="s">
        <v>1025</v>
      </c>
      <c r="C171" s="411" t="s">
        <v>1016</v>
      </c>
      <c r="D171" s="411" t="s">
        <v>1026</v>
      </c>
      <c r="E171" s="413">
        <v>30</v>
      </c>
      <c r="F171" s="411"/>
      <c r="G171" s="411"/>
      <c r="H171" s="411"/>
      <c r="I171" s="415" t="s">
        <v>1027</v>
      </c>
      <c r="J171" s="415" t="s">
        <v>1134</v>
      </c>
    </row>
    <row r="172" spans="1:10">
      <c r="A172" s="411" t="s">
        <v>1014</v>
      </c>
      <c r="B172" s="412" t="s">
        <v>1021</v>
      </c>
      <c r="C172" s="411" t="s">
        <v>1016</v>
      </c>
      <c r="D172" s="411" t="s">
        <v>1022</v>
      </c>
      <c r="E172" s="413">
        <v>60</v>
      </c>
      <c r="F172" s="411"/>
      <c r="G172" s="411"/>
      <c r="H172" s="411"/>
      <c r="I172" s="415" t="s">
        <v>1023</v>
      </c>
      <c r="J172" s="415" t="s">
        <v>1135</v>
      </c>
    </row>
    <row r="173" spans="1:10">
      <c r="A173" s="1746"/>
      <c r="B173" s="1746"/>
      <c r="C173" s="1746"/>
      <c r="D173" s="1746"/>
      <c r="E173" s="1746"/>
      <c r="F173" s="1746" t="s">
        <v>1029</v>
      </c>
      <c r="G173" s="1746"/>
      <c r="H173" s="1746"/>
      <c r="I173" s="1746"/>
      <c r="J173" s="416">
        <v>0</v>
      </c>
    </row>
    <row r="174" spans="1:10">
      <c r="A174" s="1746"/>
      <c r="B174" s="1746"/>
      <c r="C174" s="1746"/>
      <c r="D174" s="1746"/>
      <c r="E174" s="1746"/>
      <c r="F174" s="1746" t="s">
        <v>1030</v>
      </c>
      <c r="G174" s="1746"/>
      <c r="H174" s="1746"/>
      <c r="I174" s="1746"/>
      <c r="J174" s="416">
        <v>2321.2170000000001</v>
      </c>
    </row>
    <row r="175" spans="1:10">
      <c r="A175" s="1746"/>
      <c r="B175" s="1746"/>
      <c r="C175" s="1746"/>
      <c r="D175" s="1746"/>
      <c r="E175" s="1746"/>
      <c r="F175" s="1746" t="s">
        <v>1031</v>
      </c>
      <c r="G175" s="1746"/>
      <c r="H175" s="1746"/>
      <c r="I175" s="1746"/>
      <c r="J175" s="416">
        <v>5489.1859999999997</v>
      </c>
    </row>
    <row r="176" spans="1:10">
      <c r="A176" s="1746"/>
      <c r="B176" s="1746"/>
      <c r="C176" s="1746"/>
      <c r="D176" s="1746"/>
      <c r="E176" s="1746"/>
      <c r="F176" s="1746" t="s">
        <v>1032</v>
      </c>
      <c r="G176" s="1746"/>
      <c r="H176" s="1746"/>
      <c r="I176" s="1746"/>
      <c r="J176" s="416">
        <v>1</v>
      </c>
    </row>
    <row r="177" spans="1:10">
      <c r="A177" s="1746"/>
      <c r="B177" s="1746"/>
      <c r="C177" s="1746"/>
      <c r="D177" s="1746"/>
      <c r="E177" s="1746"/>
      <c r="F177" s="1746" t="s">
        <v>1033</v>
      </c>
      <c r="G177" s="1746"/>
      <c r="H177" s="1746"/>
      <c r="I177" s="1746"/>
      <c r="J177" s="416">
        <v>5489.1859999999997</v>
      </c>
    </row>
    <row r="178" spans="1:10">
      <c r="A178" s="1746"/>
      <c r="B178" s="1746"/>
      <c r="C178" s="1746"/>
      <c r="D178" s="1746"/>
      <c r="E178" s="1746"/>
      <c r="F178" s="1746" t="s">
        <v>1034</v>
      </c>
      <c r="G178" s="1746"/>
      <c r="H178" s="1746"/>
      <c r="I178" s="1746"/>
      <c r="J178" s="416">
        <v>0</v>
      </c>
    </row>
    <row r="179" spans="1:10" ht="30">
      <c r="A179" s="403" t="s">
        <v>1035</v>
      </c>
      <c r="B179" s="404" t="s">
        <v>40</v>
      </c>
      <c r="C179" s="403" t="s">
        <v>997</v>
      </c>
      <c r="D179" s="403" t="s">
        <v>1036</v>
      </c>
      <c r="E179" s="404" t="s">
        <v>36</v>
      </c>
      <c r="F179" s="404" t="s">
        <v>1037</v>
      </c>
      <c r="G179" s="404" t="s">
        <v>1038</v>
      </c>
      <c r="H179" s="404"/>
      <c r="I179" s="404"/>
      <c r="J179" s="404" t="s">
        <v>1010</v>
      </c>
    </row>
    <row r="180" spans="1:10">
      <c r="A180" s="411" t="s">
        <v>1014</v>
      </c>
      <c r="B180" s="412" t="s">
        <v>1136</v>
      </c>
      <c r="C180" s="411" t="s">
        <v>1040</v>
      </c>
      <c r="D180" s="411" t="s">
        <v>1137</v>
      </c>
      <c r="E180" s="413">
        <v>19</v>
      </c>
      <c r="F180" s="417" t="s">
        <v>39</v>
      </c>
      <c r="G180" s="1748" t="s">
        <v>1138</v>
      </c>
      <c r="H180" s="1748"/>
      <c r="I180" s="1749"/>
      <c r="J180" s="415" t="s">
        <v>1139</v>
      </c>
    </row>
    <row r="181" spans="1:10" ht="25.5">
      <c r="A181" s="411" t="s">
        <v>1014</v>
      </c>
      <c r="B181" s="412" t="s">
        <v>1140</v>
      </c>
      <c r="C181" s="411" t="s">
        <v>1040</v>
      </c>
      <c r="D181" s="411" t="s">
        <v>1141</v>
      </c>
      <c r="E181" s="413">
        <v>6</v>
      </c>
      <c r="F181" s="417" t="s">
        <v>39</v>
      </c>
      <c r="G181" s="1748" t="s">
        <v>1142</v>
      </c>
      <c r="H181" s="1748"/>
      <c r="I181" s="1749"/>
      <c r="J181" s="415" t="s">
        <v>1143</v>
      </c>
    </row>
    <row r="182" spans="1:10" ht="25.5">
      <c r="A182" s="411" t="s">
        <v>1014</v>
      </c>
      <c r="B182" s="412" t="s">
        <v>1144</v>
      </c>
      <c r="C182" s="411" t="s">
        <v>1040</v>
      </c>
      <c r="D182" s="411" t="s">
        <v>1145</v>
      </c>
      <c r="E182" s="413">
        <v>2</v>
      </c>
      <c r="F182" s="417" t="s">
        <v>39</v>
      </c>
      <c r="G182" s="1748" t="s">
        <v>1146</v>
      </c>
      <c r="H182" s="1748"/>
      <c r="I182" s="1749"/>
      <c r="J182" s="415" t="s">
        <v>1147</v>
      </c>
    </row>
    <row r="183" spans="1:10" ht="25.5">
      <c r="A183" s="411" t="s">
        <v>1014</v>
      </c>
      <c r="B183" s="412" t="s">
        <v>1148</v>
      </c>
      <c r="C183" s="411" t="s">
        <v>1040</v>
      </c>
      <c r="D183" s="411" t="s">
        <v>1149</v>
      </c>
      <c r="E183" s="413">
        <v>1</v>
      </c>
      <c r="F183" s="417" t="s">
        <v>39</v>
      </c>
      <c r="G183" s="1748" t="s">
        <v>1150</v>
      </c>
      <c r="H183" s="1748"/>
      <c r="I183" s="1749"/>
      <c r="J183" s="415" t="s">
        <v>1150</v>
      </c>
    </row>
    <row r="184" spans="1:10">
      <c r="A184" s="411" t="s">
        <v>1014</v>
      </c>
      <c r="B184" s="412" t="s">
        <v>1151</v>
      </c>
      <c r="C184" s="411" t="s">
        <v>1040</v>
      </c>
      <c r="D184" s="411" t="s">
        <v>1152</v>
      </c>
      <c r="E184" s="413">
        <v>3</v>
      </c>
      <c r="F184" s="417" t="s">
        <v>39</v>
      </c>
      <c r="G184" s="1748" t="s">
        <v>1153</v>
      </c>
      <c r="H184" s="1748"/>
      <c r="I184" s="1749"/>
      <c r="J184" s="415" t="s">
        <v>1154</v>
      </c>
    </row>
    <row r="185" spans="1:10">
      <c r="A185" s="411" t="s">
        <v>1014</v>
      </c>
      <c r="B185" s="412" t="s">
        <v>1074</v>
      </c>
      <c r="C185" s="411" t="s">
        <v>1040</v>
      </c>
      <c r="D185" s="411" t="s">
        <v>1075</v>
      </c>
      <c r="E185" s="413">
        <v>15</v>
      </c>
      <c r="F185" s="417" t="s">
        <v>18</v>
      </c>
      <c r="G185" s="1748" t="s">
        <v>1076</v>
      </c>
      <c r="H185" s="1748"/>
      <c r="I185" s="1749"/>
      <c r="J185" s="415" t="s">
        <v>1155</v>
      </c>
    </row>
    <row r="186" spans="1:10" ht="25.5">
      <c r="A186" s="411" t="s">
        <v>1014</v>
      </c>
      <c r="B186" s="412" t="s">
        <v>1156</v>
      </c>
      <c r="C186" s="411" t="s">
        <v>1040</v>
      </c>
      <c r="D186" s="411" t="s">
        <v>1157</v>
      </c>
      <c r="E186" s="413">
        <v>3</v>
      </c>
      <c r="F186" s="417" t="s">
        <v>39</v>
      </c>
      <c r="G186" s="1748" t="s">
        <v>1158</v>
      </c>
      <c r="H186" s="1748"/>
      <c r="I186" s="1749"/>
      <c r="J186" s="415" t="s">
        <v>1159</v>
      </c>
    </row>
    <row r="187" spans="1:10" ht="25.5">
      <c r="A187" s="411" t="s">
        <v>1014</v>
      </c>
      <c r="B187" s="412" t="s">
        <v>1160</v>
      </c>
      <c r="C187" s="411" t="s">
        <v>1004</v>
      </c>
      <c r="D187" s="411" t="s">
        <v>1161</v>
      </c>
      <c r="E187" s="413">
        <v>4</v>
      </c>
      <c r="F187" s="417" t="s">
        <v>39</v>
      </c>
      <c r="G187" s="1748" t="s">
        <v>1162</v>
      </c>
      <c r="H187" s="1748"/>
      <c r="I187" s="1749"/>
      <c r="J187" s="415" t="s">
        <v>1163</v>
      </c>
    </row>
    <row r="188" spans="1:10" ht="38.25">
      <c r="A188" s="411" t="s">
        <v>1014</v>
      </c>
      <c r="B188" s="412" t="s">
        <v>1164</v>
      </c>
      <c r="C188" s="411" t="s">
        <v>1040</v>
      </c>
      <c r="D188" s="411" t="s">
        <v>1165</v>
      </c>
      <c r="E188" s="413">
        <v>20</v>
      </c>
      <c r="F188" s="417" t="s">
        <v>18</v>
      </c>
      <c r="G188" s="1748" t="s">
        <v>1166</v>
      </c>
      <c r="H188" s="1748"/>
      <c r="I188" s="1749"/>
      <c r="J188" s="415" t="s">
        <v>1167</v>
      </c>
    </row>
    <row r="189" spans="1:10" ht="25.5">
      <c r="A189" s="411" t="s">
        <v>1014</v>
      </c>
      <c r="B189" s="412" t="s">
        <v>1168</v>
      </c>
      <c r="C189" s="411" t="s">
        <v>1004</v>
      </c>
      <c r="D189" s="411" t="s">
        <v>1169</v>
      </c>
      <c r="E189" s="413">
        <v>3</v>
      </c>
      <c r="F189" s="417" t="s">
        <v>39</v>
      </c>
      <c r="G189" s="1748" t="s">
        <v>1170</v>
      </c>
      <c r="H189" s="1748"/>
      <c r="I189" s="1749"/>
      <c r="J189" s="415" t="s">
        <v>1171</v>
      </c>
    </row>
    <row r="190" spans="1:10" ht="25.5">
      <c r="A190" s="411" t="s">
        <v>1014</v>
      </c>
      <c r="B190" s="412" t="s">
        <v>1172</v>
      </c>
      <c r="C190" s="411" t="s">
        <v>1040</v>
      </c>
      <c r="D190" s="411" t="s">
        <v>1173</v>
      </c>
      <c r="E190" s="413">
        <v>4</v>
      </c>
      <c r="F190" s="417" t="s">
        <v>39</v>
      </c>
      <c r="G190" s="1748" t="s">
        <v>1174</v>
      </c>
      <c r="H190" s="1748"/>
      <c r="I190" s="1749"/>
      <c r="J190" s="415" t="s">
        <v>1175</v>
      </c>
    </row>
    <row r="191" spans="1:10" ht="25.5">
      <c r="A191" s="411" t="s">
        <v>1014</v>
      </c>
      <c r="B191" s="412" t="s">
        <v>1176</v>
      </c>
      <c r="C191" s="411" t="s">
        <v>1004</v>
      </c>
      <c r="D191" s="411" t="s">
        <v>1177</v>
      </c>
      <c r="E191" s="413">
        <v>6</v>
      </c>
      <c r="F191" s="417" t="s">
        <v>39</v>
      </c>
      <c r="G191" s="1748" t="s">
        <v>1178</v>
      </c>
      <c r="H191" s="1748"/>
      <c r="I191" s="1749"/>
      <c r="J191" s="415" t="s">
        <v>1179</v>
      </c>
    </row>
    <row r="192" spans="1:10" ht="25.5">
      <c r="A192" s="411" t="s">
        <v>1014</v>
      </c>
      <c r="B192" s="412" t="s">
        <v>1180</v>
      </c>
      <c r="C192" s="411" t="s">
        <v>1040</v>
      </c>
      <c r="D192" s="411" t="s">
        <v>1181</v>
      </c>
      <c r="E192" s="413">
        <v>3</v>
      </c>
      <c r="F192" s="417" t="s">
        <v>39</v>
      </c>
      <c r="G192" s="1748" t="s">
        <v>1182</v>
      </c>
      <c r="H192" s="1748"/>
      <c r="I192" s="1749"/>
      <c r="J192" s="415" t="s">
        <v>1183</v>
      </c>
    </row>
    <row r="193" spans="1:10" ht="25.5">
      <c r="A193" s="411" t="s">
        <v>1014</v>
      </c>
      <c r="B193" s="412" t="s">
        <v>1184</v>
      </c>
      <c r="C193" s="411" t="s">
        <v>1004</v>
      </c>
      <c r="D193" s="411" t="s">
        <v>1185</v>
      </c>
      <c r="E193" s="413">
        <v>3</v>
      </c>
      <c r="F193" s="417" t="s">
        <v>39</v>
      </c>
      <c r="G193" s="1748" t="s">
        <v>1186</v>
      </c>
      <c r="H193" s="1748"/>
      <c r="I193" s="1749"/>
      <c r="J193" s="415" t="s">
        <v>1187</v>
      </c>
    </row>
    <row r="194" spans="1:10" ht="25.5">
      <c r="A194" s="411" t="s">
        <v>1014</v>
      </c>
      <c r="B194" s="412" t="s">
        <v>1188</v>
      </c>
      <c r="C194" s="411" t="s">
        <v>1040</v>
      </c>
      <c r="D194" s="411" t="s">
        <v>1189</v>
      </c>
      <c r="E194" s="413">
        <v>3</v>
      </c>
      <c r="F194" s="417" t="s">
        <v>39</v>
      </c>
      <c r="G194" s="1748" t="s">
        <v>1190</v>
      </c>
      <c r="H194" s="1748"/>
      <c r="I194" s="1749"/>
      <c r="J194" s="415" t="s">
        <v>1191</v>
      </c>
    </row>
    <row r="195" spans="1:10" ht="25.5">
      <c r="A195" s="411" t="s">
        <v>1014</v>
      </c>
      <c r="B195" s="412" t="s">
        <v>1192</v>
      </c>
      <c r="C195" s="411" t="s">
        <v>1040</v>
      </c>
      <c r="D195" s="411" t="s">
        <v>1193</v>
      </c>
      <c r="E195" s="413">
        <v>3</v>
      </c>
      <c r="F195" s="417" t="s">
        <v>39</v>
      </c>
      <c r="G195" s="1748" t="s">
        <v>1194</v>
      </c>
      <c r="H195" s="1748"/>
      <c r="I195" s="1749"/>
      <c r="J195" s="415" t="s">
        <v>1195</v>
      </c>
    </row>
    <row r="196" spans="1:10">
      <c r="A196" s="411" t="s">
        <v>1014</v>
      </c>
      <c r="B196" s="412" t="s">
        <v>1196</v>
      </c>
      <c r="C196" s="411" t="s">
        <v>1040</v>
      </c>
      <c r="D196" s="411" t="s">
        <v>1197</v>
      </c>
      <c r="E196" s="413">
        <v>11.1</v>
      </c>
      <c r="F196" s="417" t="s">
        <v>106</v>
      </c>
      <c r="G196" s="1748" t="s">
        <v>1198</v>
      </c>
      <c r="H196" s="1748"/>
      <c r="I196" s="1749"/>
      <c r="J196" s="415" t="s">
        <v>1199</v>
      </c>
    </row>
    <row r="197" spans="1:10" ht="25.5">
      <c r="A197" s="411" t="s">
        <v>1014</v>
      </c>
      <c r="B197" s="412" t="s">
        <v>1200</v>
      </c>
      <c r="C197" s="411" t="s">
        <v>1040</v>
      </c>
      <c r="D197" s="411" t="s">
        <v>1201</v>
      </c>
      <c r="E197" s="413">
        <v>19</v>
      </c>
      <c r="F197" s="417" t="s">
        <v>39</v>
      </c>
      <c r="G197" s="1748" t="s">
        <v>1202</v>
      </c>
      <c r="H197" s="1748"/>
      <c r="I197" s="1749"/>
      <c r="J197" s="415" t="s">
        <v>1203</v>
      </c>
    </row>
    <row r="198" spans="1:10" ht="38.25">
      <c r="A198" s="411" t="s">
        <v>1014</v>
      </c>
      <c r="B198" s="412" t="s">
        <v>1204</v>
      </c>
      <c r="C198" s="411" t="s">
        <v>1040</v>
      </c>
      <c r="D198" s="411" t="s">
        <v>1205</v>
      </c>
      <c r="E198" s="413">
        <v>1</v>
      </c>
      <c r="F198" s="417" t="s">
        <v>39</v>
      </c>
      <c r="G198" s="1748" t="s">
        <v>1206</v>
      </c>
      <c r="H198" s="1748"/>
      <c r="I198" s="1749"/>
      <c r="J198" s="415" t="s">
        <v>1206</v>
      </c>
    </row>
    <row r="199" spans="1:10">
      <c r="A199" s="1746"/>
      <c r="B199" s="1746"/>
      <c r="C199" s="1746"/>
      <c r="D199" s="1746"/>
      <c r="E199" s="1746"/>
      <c r="F199" s="1746" t="s">
        <v>1047</v>
      </c>
      <c r="G199" s="1746"/>
      <c r="H199" s="1746"/>
      <c r="I199" s="1746"/>
      <c r="J199" s="416">
        <v>7199.6540000000005</v>
      </c>
    </row>
    <row r="200" spans="1:10" ht="30">
      <c r="A200" s="403" t="s">
        <v>1207</v>
      </c>
      <c r="B200" s="404" t="s">
        <v>40</v>
      </c>
      <c r="C200" s="403" t="s">
        <v>997</v>
      </c>
      <c r="D200" s="403" t="s">
        <v>1208</v>
      </c>
      <c r="E200" s="404" t="s">
        <v>36</v>
      </c>
      <c r="F200" s="404" t="s">
        <v>1037</v>
      </c>
      <c r="G200" s="404" t="s">
        <v>1038</v>
      </c>
      <c r="H200" s="404"/>
      <c r="I200" s="404"/>
      <c r="J200" s="404" t="s">
        <v>1010</v>
      </c>
    </row>
    <row r="201" spans="1:10" ht="38.25">
      <c r="A201" s="421" t="s">
        <v>1003</v>
      </c>
      <c r="B201" s="422" t="s">
        <v>1209</v>
      </c>
      <c r="C201" s="421" t="s">
        <v>1004</v>
      </c>
      <c r="D201" s="421" t="s">
        <v>1210</v>
      </c>
      <c r="E201" s="423">
        <v>6</v>
      </c>
      <c r="F201" s="424" t="s">
        <v>229</v>
      </c>
      <c r="G201" s="1751" t="s">
        <v>1211</v>
      </c>
      <c r="H201" s="1751"/>
      <c r="I201" s="1752"/>
      <c r="J201" s="425" t="s">
        <v>1212</v>
      </c>
    </row>
    <row r="202" spans="1:10" ht="25.5">
      <c r="A202" s="421" t="s">
        <v>1003</v>
      </c>
      <c r="B202" s="422" t="s">
        <v>1213</v>
      </c>
      <c r="C202" s="421" t="s">
        <v>1004</v>
      </c>
      <c r="D202" s="421" t="s">
        <v>1214</v>
      </c>
      <c r="E202" s="423">
        <v>1</v>
      </c>
      <c r="F202" s="424" t="s">
        <v>39</v>
      </c>
      <c r="G202" s="1751" t="s">
        <v>1215</v>
      </c>
      <c r="H202" s="1751"/>
      <c r="I202" s="1752"/>
      <c r="J202" s="425" t="s">
        <v>1215</v>
      </c>
    </row>
    <row r="203" spans="1:10" ht="25.5">
      <c r="A203" s="421" t="s">
        <v>1003</v>
      </c>
      <c r="B203" s="422" t="s">
        <v>1216</v>
      </c>
      <c r="C203" s="421" t="s">
        <v>1004</v>
      </c>
      <c r="D203" s="421" t="s">
        <v>1217</v>
      </c>
      <c r="E203" s="423">
        <v>0.17</v>
      </c>
      <c r="F203" s="424" t="s">
        <v>39</v>
      </c>
      <c r="G203" s="1751" t="s">
        <v>1218</v>
      </c>
      <c r="H203" s="1751"/>
      <c r="I203" s="1752"/>
      <c r="J203" s="425" t="s">
        <v>1219</v>
      </c>
    </row>
    <row r="204" spans="1:10" ht="25.5">
      <c r="A204" s="421" t="s">
        <v>1003</v>
      </c>
      <c r="B204" s="422" t="s">
        <v>1220</v>
      </c>
      <c r="C204" s="421" t="s">
        <v>1004</v>
      </c>
      <c r="D204" s="421" t="s">
        <v>1221</v>
      </c>
      <c r="E204" s="423">
        <v>12</v>
      </c>
      <c r="F204" s="424" t="s">
        <v>229</v>
      </c>
      <c r="G204" s="1751" t="s">
        <v>1222</v>
      </c>
      <c r="H204" s="1751"/>
      <c r="I204" s="1752"/>
      <c r="J204" s="425" t="s">
        <v>1223</v>
      </c>
    </row>
    <row r="205" spans="1:10" ht="38.25">
      <c r="A205" s="421" t="s">
        <v>1003</v>
      </c>
      <c r="B205" s="422" t="s">
        <v>270</v>
      </c>
      <c r="C205" s="421" t="s">
        <v>1004</v>
      </c>
      <c r="D205" s="421" t="s">
        <v>1224</v>
      </c>
      <c r="E205" s="423">
        <v>4</v>
      </c>
      <c r="F205" s="424" t="s">
        <v>39</v>
      </c>
      <c r="G205" s="1751" t="s">
        <v>1225</v>
      </c>
      <c r="H205" s="1751"/>
      <c r="I205" s="1752"/>
      <c r="J205" s="425" t="s">
        <v>1226</v>
      </c>
    </row>
    <row r="206" spans="1:10" ht="38.25">
      <c r="A206" s="421" t="s">
        <v>1003</v>
      </c>
      <c r="B206" s="422" t="s">
        <v>1227</v>
      </c>
      <c r="C206" s="421" t="s">
        <v>1004</v>
      </c>
      <c r="D206" s="421" t="s">
        <v>1228</v>
      </c>
      <c r="E206" s="423">
        <v>6</v>
      </c>
      <c r="F206" s="424" t="s">
        <v>39</v>
      </c>
      <c r="G206" s="1751" t="s">
        <v>1229</v>
      </c>
      <c r="H206" s="1751"/>
      <c r="I206" s="1752"/>
      <c r="J206" s="425" t="s">
        <v>1230</v>
      </c>
    </row>
    <row r="207" spans="1:10">
      <c r="A207" s="421" t="s">
        <v>1003</v>
      </c>
      <c r="B207" s="422" t="s">
        <v>1231</v>
      </c>
      <c r="C207" s="421" t="s">
        <v>1016</v>
      </c>
      <c r="D207" s="421" t="s">
        <v>1232</v>
      </c>
      <c r="E207" s="423">
        <v>3.61</v>
      </c>
      <c r="F207" s="424" t="s">
        <v>1233</v>
      </c>
      <c r="G207" s="1751" t="s">
        <v>1234</v>
      </c>
      <c r="H207" s="1751"/>
      <c r="I207" s="1752"/>
      <c r="J207" s="425" t="s">
        <v>1235</v>
      </c>
    </row>
    <row r="208" spans="1:10" ht="51">
      <c r="A208" s="421" t="s">
        <v>1003</v>
      </c>
      <c r="B208" s="422" t="s">
        <v>1236</v>
      </c>
      <c r="C208" s="421" t="s">
        <v>1004</v>
      </c>
      <c r="D208" s="421" t="s">
        <v>1237</v>
      </c>
      <c r="E208" s="423">
        <v>1</v>
      </c>
      <c r="F208" s="424" t="s">
        <v>229</v>
      </c>
      <c r="G208" s="1751" t="s">
        <v>1238</v>
      </c>
      <c r="H208" s="1751"/>
      <c r="I208" s="1752"/>
      <c r="J208" s="425" t="s">
        <v>1238</v>
      </c>
    </row>
    <row r="209" spans="1:10">
      <c r="A209" s="421" t="s">
        <v>1003</v>
      </c>
      <c r="B209" s="422" t="s">
        <v>1239</v>
      </c>
      <c r="C209" s="421" t="s">
        <v>1016</v>
      </c>
      <c r="D209" s="421" t="s">
        <v>1240</v>
      </c>
      <c r="E209" s="423">
        <v>3.61</v>
      </c>
      <c r="F209" s="424" t="s">
        <v>1233</v>
      </c>
      <c r="G209" s="1751" t="s">
        <v>1241</v>
      </c>
      <c r="H209" s="1751"/>
      <c r="I209" s="1752"/>
      <c r="J209" s="425" t="s">
        <v>1242</v>
      </c>
    </row>
    <row r="210" spans="1:10" ht="25.5">
      <c r="A210" s="421" t="s">
        <v>1003</v>
      </c>
      <c r="B210" s="422" t="s">
        <v>188</v>
      </c>
      <c r="C210" s="421" t="s">
        <v>1004</v>
      </c>
      <c r="D210" s="421" t="s">
        <v>180</v>
      </c>
      <c r="E210" s="423">
        <v>2</v>
      </c>
      <c r="F210" s="424" t="s">
        <v>39</v>
      </c>
      <c r="G210" s="1751" t="s">
        <v>1243</v>
      </c>
      <c r="H210" s="1751"/>
      <c r="I210" s="1752"/>
      <c r="J210" s="425" t="s">
        <v>1244</v>
      </c>
    </row>
    <row r="211" spans="1:10" ht="25.5">
      <c r="A211" s="421" t="s">
        <v>1003</v>
      </c>
      <c r="B211" s="422" t="s">
        <v>273</v>
      </c>
      <c r="C211" s="421" t="s">
        <v>1004</v>
      </c>
      <c r="D211" s="421" t="s">
        <v>1245</v>
      </c>
      <c r="E211" s="423">
        <v>1</v>
      </c>
      <c r="F211" s="424" t="s">
        <v>229</v>
      </c>
      <c r="G211" s="1751" t="s">
        <v>1246</v>
      </c>
      <c r="H211" s="1751"/>
      <c r="I211" s="1752"/>
      <c r="J211" s="425" t="s">
        <v>1246</v>
      </c>
    </row>
    <row r="212" spans="1:10" ht="25.5">
      <c r="A212" s="421" t="s">
        <v>1003</v>
      </c>
      <c r="B212" s="422" t="s">
        <v>1247</v>
      </c>
      <c r="C212" s="421" t="s">
        <v>1004</v>
      </c>
      <c r="D212" s="421" t="s">
        <v>1248</v>
      </c>
      <c r="E212" s="423">
        <v>1</v>
      </c>
      <c r="F212" s="424" t="s">
        <v>229</v>
      </c>
      <c r="G212" s="1751" t="s">
        <v>1249</v>
      </c>
      <c r="H212" s="1751"/>
      <c r="I212" s="1752"/>
      <c r="J212" s="425" t="s">
        <v>1249</v>
      </c>
    </row>
    <row r="213" spans="1:10" ht="25.5">
      <c r="A213" s="421" t="s">
        <v>1003</v>
      </c>
      <c r="B213" s="422" t="s">
        <v>1250</v>
      </c>
      <c r="C213" s="421" t="s">
        <v>1004</v>
      </c>
      <c r="D213" s="421" t="s">
        <v>1251</v>
      </c>
      <c r="E213" s="423">
        <v>4</v>
      </c>
      <c r="F213" s="424" t="s">
        <v>229</v>
      </c>
      <c r="G213" s="1751" t="s">
        <v>1252</v>
      </c>
      <c r="H213" s="1751"/>
      <c r="I213" s="1752"/>
      <c r="J213" s="425" t="s">
        <v>1253</v>
      </c>
    </row>
    <row r="214" spans="1:10" ht="38.25">
      <c r="A214" s="421" t="s">
        <v>1003</v>
      </c>
      <c r="B214" s="422" t="s">
        <v>1254</v>
      </c>
      <c r="C214" s="421" t="s">
        <v>1004</v>
      </c>
      <c r="D214" s="421" t="s">
        <v>1255</v>
      </c>
      <c r="E214" s="423">
        <v>1</v>
      </c>
      <c r="F214" s="424" t="s">
        <v>39</v>
      </c>
      <c r="G214" s="1751" t="s">
        <v>1256</v>
      </c>
      <c r="H214" s="1751"/>
      <c r="I214" s="1752"/>
      <c r="J214" s="425" t="s">
        <v>1256</v>
      </c>
    </row>
    <row r="215" spans="1:10" ht="38.25">
      <c r="A215" s="421" t="s">
        <v>1003</v>
      </c>
      <c r="B215" s="422" t="s">
        <v>196</v>
      </c>
      <c r="C215" s="421" t="s">
        <v>1004</v>
      </c>
      <c r="D215" s="421" t="s">
        <v>1257</v>
      </c>
      <c r="E215" s="423">
        <v>4</v>
      </c>
      <c r="F215" s="424" t="s">
        <v>39</v>
      </c>
      <c r="G215" s="1751" t="s">
        <v>1258</v>
      </c>
      <c r="H215" s="1751"/>
      <c r="I215" s="1752"/>
      <c r="J215" s="425" t="s">
        <v>1259</v>
      </c>
    </row>
    <row r="216" spans="1:10" ht="38.25">
      <c r="A216" s="421" t="s">
        <v>1003</v>
      </c>
      <c r="B216" s="422" t="s">
        <v>1260</v>
      </c>
      <c r="C216" s="421" t="s">
        <v>1004</v>
      </c>
      <c r="D216" s="421" t="s">
        <v>1261</v>
      </c>
      <c r="E216" s="423">
        <v>6</v>
      </c>
      <c r="F216" s="424" t="s">
        <v>39</v>
      </c>
      <c r="G216" s="1751" t="s">
        <v>1262</v>
      </c>
      <c r="H216" s="1751"/>
      <c r="I216" s="1752"/>
      <c r="J216" s="425" t="s">
        <v>1263</v>
      </c>
    </row>
    <row r="217" spans="1:10" ht="25.5">
      <c r="A217" s="421" t="s">
        <v>1003</v>
      </c>
      <c r="B217" s="422" t="s">
        <v>1264</v>
      </c>
      <c r="C217" s="421" t="s">
        <v>1004</v>
      </c>
      <c r="D217" s="421" t="s">
        <v>1265</v>
      </c>
      <c r="E217" s="423">
        <v>9</v>
      </c>
      <c r="F217" s="424" t="s">
        <v>39</v>
      </c>
      <c r="G217" s="1751" t="s">
        <v>1266</v>
      </c>
      <c r="H217" s="1751"/>
      <c r="I217" s="1752"/>
      <c r="J217" s="425" t="s">
        <v>1267</v>
      </c>
    </row>
    <row r="218" spans="1:10" ht="25.5">
      <c r="A218" s="421" t="s">
        <v>1003</v>
      </c>
      <c r="B218" s="422" t="s">
        <v>190</v>
      </c>
      <c r="C218" s="421" t="s">
        <v>1004</v>
      </c>
      <c r="D218" s="421" t="s">
        <v>1268</v>
      </c>
      <c r="E218" s="423">
        <v>4</v>
      </c>
      <c r="F218" s="424" t="s">
        <v>39</v>
      </c>
      <c r="G218" s="1751" t="s">
        <v>1269</v>
      </c>
      <c r="H218" s="1751"/>
      <c r="I218" s="1752"/>
      <c r="J218" s="425" t="s">
        <v>1270</v>
      </c>
    </row>
    <row r="219" spans="1:10" ht="25.5">
      <c r="A219" s="421" t="s">
        <v>1003</v>
      </c>
      <c r="B219" s="422" t="s">
        <v>191</v>
      </c>
      <c r="C219" s="421" t="s">
        <v>1004</v>
      </c>
      <c r="D219" s="421" t="s">
        <v>1117</v>
      </c>
      <c r="E219" s="423">
        <v>3</v>
      </c>
      <c r="F219" s="424" t="s">
        <v>39</v>
      </c>
      <c r="G219" s="1751" t="s">
        <v>1271</v>
      </c>
      <c r="H219" s="1751"/>
      <c r="I219" s="1752"/>
      <c r="J219" s="425" t="s">
        <v>1272</v>
      </c>
    </row>
    <row r="220" spans="1:10" ht="25.5">
      <c r="A220" s="421" t="s">
        <v>1003</v>
      </c>
      <c r="B220" s="422" t="s">
        <v>1273</v>
      </c>
      <c r="C220" s="421" t="s">
        <v>1004</v>
      </c>
      <c r="D220" s="421" t="s">
        <v>1274</v>
      </c>
      <c r="E220" s="423">
        <v>2</v>
      </c>
      <c r="F220" s="424" t="s">
        <v>39</v>
      </c>
      <c r="G220" s="1751" t="s">
        <v>1275</v>
      </c>
      <c r="H220" s="1751"/>
      <c r="I220" s="1752"/>
      <c r="J220" s="425" t="s">
        <v>1276</v>
      </c>
    </row>
    <row r="221" spans="1:10">
      <c r="A221" s="1746"/>
      <c r="B221" s="1746"/>
      <c r="C221" s="1746"/>
      <c r="D221" s="1746"/>
      <c r="E221" s="1746"/>
      <c r="F221" s="1746" t="s">
        <v>1277</v>
      </c>
      <c r="G221" s="1746"/>
      <c r="H221" s="1746"/>
      <c r="I221" s="1746"/>
      <c r="J221" s="416">
        <v>15491.6312</v>
      </c>
    </row>
    <row r="222" spans="1:10" ht="30">
      <c r="A222" s="403" t="s">
        <v>1048</v>
      </c>
      <c r="B222" s="404" t="s">
        <v>1049</v>
      </c>
      <c r="C222" s="403" t="s">
        <v>997</v>
      </c>
      <c r="D222" s="403" t="s">
        <v>35</v>
      </c>
      <c r="E222" s="404" t="s">
        <v>36</v>
      </c>
      <c r="F222" s="1744" t="s">
        <v>1050</v>
      </c>
      <c r="G222" s="1745"/>
      <c r="H222" s="1744"/>
      <c r="I222" s="1744"/>
      <c r="J222" s="404" t="s">
        <v>1010</v>
      </c>
    </row>
    <row r="223" spans="1:10" ht="15">
      <c r="A223" s="405"/>
      <c r="B223" s="405"/>
      <c r="C223" s="405"/>
      <c r="D223" s="405"/>
      <c r="E223" s="405"/>
      <c r="F223" s="405" t="s">
        <v>1051</v>
      </c>
      <c r="G223" s="405" t="s">
        <v>1052</v>
      </c>
      <c r="H223" s="405" t="s">
        <v>1053</v>
      </c>
      <c r="I223" s="405" t="s">
        <v>1054</v>
      </c>
      <c r="J223" s="405"/>
    </row>
    <row r="224" spans="1:10">
      <c r="A224" s="1746"/>
      <c r="B224" s="1746"/>
      <c r="C224" s="1746"/>
      <c r="D224" s="1746"/>
      <c r="E224" s="1746"/>
      <c r="F224" s="1746" t="s">
        <v>1055</v>
      </c>
      <c r="G224" s="1746"/>
      <c r="H224" s="1746"/>
      <c r="I224" s="1746"/>
      <c r="J224" s="416">
        <v>0</v>
      </c>
    </row>
    <row r="225" spans="1:10">
      <c r="A225" s="418"/>
      <c r="B225" s="418"/>
      <c r="C225" s="418"/>
      <c r="D225" s="418"/>
      <c r="E225" s="418" t="s">
        <v>1056</v>
      </c>
      <c r="F225" s="419">
        <v>3886.04</v>
      </c>
      <c r="G225" s="418" t="s">
        <v>1057</v>
      </c>
      <c r="H225" s="419">
        <v>0.01</v>
      </c>
      <c r="I225" s="418" t="s">
        <v>1058</v>
      </c>
      <c r="J225" s="419">
        <v>3886.0460125787954</v>
      </c>
    </row>
    <row r="226" spans="1:10" ht="15" thickBot="1">
      <c r="A226" s="418"/>
      <c r="B226" s="418"/>
      <c r="C226" s="418"/>
      <c r="D226" s="418"/>
      <c r="E226" s="418" t="s">
        <v>1059</v>
      </c>
      <c r="F226" s="419">
        <v>0</v>
      </c>
      <c r="G226" s="418"/>
      <c r="H226" s="1747" t="s">
        <v>1060</v>
      </c>
      <c r="I226" s="1747"/>
      <c r="J226" s="419">
        <v>28180.47</v>
      </c>
    </row>
    <row r="227" spans="1:10" ht="15" thickTop="1">
      <c r="A227" s="420"/>
      <c r="B227" s="420"/>
      <c r="C227" s="420"/>
      <c r="D227" s="420"/>
      <c r="E227" s="420"/>
      <c r="F227" s="420"/>
      <c r="G227" s="420"/>
      <c r="H227" s="420"/>
      <c r="I227" s="420"/>
      <c r="J227" s="420"/>
    </row>
    <row r="228" spans="1:10" ht="15">
      <c r="A228" s="403" t="s">
        <v>1278</v>
      </c>
      <c r="B228" s="404" t="s">
        <v>40</v>
      </c>
      <c r="C228" s="403" t="s">
        <v>997</v>
      </c>
      <c r="D228" s="403" t="s">
        <v>35</v>
      </c>
      <c r="E228" s="1742" t="s">
        <v>998</v>
      </c>
      <c r="F228" s="1742"/>
      <c r="G228" s="405" t="s">
        <v>999</v>
      </c>
      <c r="H228" s="404" t="s">
        <v>1000</v>
      </c>
      <c r="I228" s="404" t="s">
        <v>1001</v>
      </c>
      <c r="J228" s="404" t="s">
        <v>1002</v>
      </c>
    </row>
    <row r="229" spans="1:10" ht="25.5">
      <c r="A229" s="406" t="s">
        <v>1003</v>
      </c>
      <c r="B229" s="407" t="s">
        <v>194</v>
      </c>
      <c r="C229" s="406" t="s">
        <v>1004</v>
      </c>
      <c r="D229" s="406" t="s">
        <v>1279</v>
      </c>
      <c r="E229" s="1743" t="s">
        <v>1006</v>
      </c>
      <c r="F229" s="1743"/>
      <c r="G229" s="408" t="s">
        <v>18</v>
      </c>
      <c r="H229" s="409">
        <v>1</v>
      </c>
      <c r="I229" s="410">
        <v>1.06</v>
      </c>
      <c r="J229" s="410">
        <v>1.06</v>
      </c>
    </row>
    <row r="230" spans="1:10" ht="30">
      <c r="A230" s="403" t="s">
        <v>1019</v>
      </c>
      <c r="B230" s="404" t="s">
        <v>40</v>
      </c>
      <c r="C230" s="403" t="s">
        <v>997</v>
      </c>
      <c r="D230" s="403" t="s">
        <v>1020</v>
      </c>
      <c r="E230" s="404" t="s">
        <v>36</v>
      </c>
      <c r="F230" s="1744" t="s">
        <v>1010</v>
      </c>
      <c r="G230" s="1744"/>
      <c r="H230" s="1744"/>
      <c r="I230" s="1744"/>
      <c r="J230" s="404" t="s">
        <v>1011</v>
      </c>
    </row>
    <row r="231" spans="1:10">
      <c r="A231" s="411" t="s">
        <v>1014</v>
      </c>
      <c r="B231" s="412" t="s">
        <v>1025</v>
      </c>
      <c r="C231" s="411" t="s">
        <v>1016</v>
      </c>
      <c r="D231" s="411" t="s">
        <v>1026</v>
      </c>
      <c r="E231" s="413">
        <v>1.0999999999999999E-2</v>
      </c>
      <c r="F231" s="411"/>
      <c r="G231" s="411"/>
      <c r="H231" s="411"/>
      <c r="I231" s="415" t="s">
        <v>1027</v>
      </c>
      <c r="J231" s="415" t="s">
        <v>1280</v>
      </c>
    </row>
    <row r="232" spans="1:10">
      <c r="A232" s="411" t="s">
        <v>1014</v>
      </c>
      <c r="B232" s="412" t="s">
        <v>1021</v>
      </c>
      <c r="C232" s="411" t="s">
        <v>1016</v>
      </c>
      <c r="D232" s="411" t="s">
        <v>1022</v>
      </c>
      <c r="E232" s="413">
        <v>3.1199999999999999E-2</v>
      </c>
      <c r="F232" s="411"/>
      <c r="G232" s="411"/>
      <c r="H232" s="411"/>
      <c r="I232" s="415" t="s">
        <v>1023</v>
      </c>
      <c r="J232" s="415" t="s">
        <v>1281</v>
      </c>
    </row>
    <row r="233" spans="1:10">
      <c r="A233" s="1746"/>
      <c r="B233" s="1746"/>
      <c r="C233" s="1746"/>
      <c r="D233" s="1746"/>
      <c r="E233" s="1746"/>
      <c r="F233" s="1746" t="s">
        <v>1029</v>
      </c>
      <c r="G233" s="1746"/>
      <c r="H233" s="1746"/>
      <c r="I233" s="1746"/>
      <c r="J233" s="416">
        <v>0</v>
      </c>
    </row>
    <row r="234" spans="1:10">
      <c r="A234" s="1746"/>
      <c r="B234" s="1746"/>
      <c r="C234" s="1746"/>
      <c r="D234" s="1746"/>
      <c r="E234" s="1746"/>
      <c r="F234" s="1746" t="s">
        <v>1030</v>
      </c>
      <c r="G234" s="1746"/>
      <c r="H234" s="1746"/>
      <c r="I234" s="1746"/>
      <c r="J234" s="416">
        <v>1.0589</v>
      </c>
    </row>
    <row r="235" spans="1:10">
      <c r="A235" s="1746"/>
      <c r="B235" s="1746"/>
      <c r="C235" s="1746"/>
      <c r="D235" s="1746"/>
      <c r="E235" s="1746"/>
      <c r="F235" s="1746" t="s">
        <v>1031</v>
      </c>
      <c r="G235" s="1746"/>
      <c r="H235" s="1746"/>
      <c r="I235" s="1746"/>
      <c r="J235" s="416">
        <v>1.0589</v>
      </c>
    </row>
    <row r="236" spans="1:10">
      <c r="A236" s="1746"/>
      <c r="B236" s="1746"/>
      <c r="C236" s="1746"/>
      <c r="D236" s="1746"/>
      <c r="E236" s="1746"/>
      <c r="F236" s="1746" t="s">
        <v>1032</v>
      </c>
      <c r="G236" s="1746"/>
      <c r="H236" s="1746"/>
      <c r="I236" s="1746"/>
      <c r="J236" s="416">
        <v>1</v>
      </c>
    </row>
    <row r="237" spans="1:10">
      <c r="A237" s="1746"/>
      <c r="B237" s="1746"/>
      <c r="C237" s="1746"/>
      <c r="D237" s="1746"/>
      <c r="E237" s="1746"/>
      <c r="F237" s="1746" t="s">
        <v>1033</v>
      </c>
      <c r="G237" s="1746"/>
      <c r="H237" s="1746"/>
      <c r="I237" s="1746"/>
      <c r="J237" s="416">
        <v>1.0589</v>
      </c>
    </row>
    <row r="238" spans="1:10">
      <c r="A238" s="1746"/>
      <c r="B238" s="1746"/>
      <c r="C238" s="1746"/>
      <c r="D238" s="1746"/>
      <c r="E238" s="1746"/>
      <c r="F238" s="1746" t="s">
        <v>1034</v>
      </c>
      <c r="G238" s="1746"/>
      <c r="H238" s="1746"/>
      <c r="I238" s="1746"/>
      <c r="J238" s="416">
        <v>0</v>
      </c>
    </row>
    <row r="239" spans="1:10" ht="30">
      <c r="A239" s="403" t="s">
        <v>1048</v>
      </c>
      <c r="B239" s="404" t="s">
        <v>1049</v>
      </c>
      <c r="C239" s="403" t="s">
        <v>997</v>
      </c>
      <c r="D239" s="403" t="s">
        <v>35</v>
      </c>
      <c r="E239" s="404" t="s">
        <v>36</v>
      </c>
      <c r="F239" s="1744" t="s">
        <v>1050</v>
      </c>
      <c r="G239" s="1745"/>
      <c r="H239" s="1744"/>
      <c r="I239" s="1744"/>
      <c r="J239" s="404" t="s">
        <v>1010</v>
      </c>
    </row>
    <row r="240" spans="1:10" ht="15">
      <c r="A240" s="405"/>
      <c r="B240" s="405"/>
      <c r="C240" s="405"/>
      <c r="D240" s="405"/>
      <c r="E240" s="405"/>
      <c r="F240" s="405" t="s">
        <v>1051</v>
      </c>
      <c r="G240" s="405" t="s">
        <v>1052</v>
      </c>
      <c r="H240" s="405" t="s">
        <v>1053</v>
      </c>
      <c r="I240" s="405" t="s">
        <v>1054</v>
      </c>
      <c r="J240" s="405"/>
    </row>
    <row r="241" spans="1:10">
      <c r="A241" s="1746"/>
      <c r="B241" s="1746"/>
      <c r="C241" s="1746"/>
      <c r="D241" s="1746"/>
      <c r="E241" s="1746"/>
      <c r="F241" s="1746" t="s">
        <v>1055</v>
      </c>
      <c r="G241" s="1746"/>
      <c r="H241" s="1746"/>
      <c r="I241" s="1746"/>
      <c r="J241" s="416">
        <v>0</v>
      </c>
    </row>
    <row r="242" spans="1:10">
      <c r="A242" s="418"/>
      <c r="B242" s="418"/>
      <c r="C242" s="418"/>
      <c r="D242" s="418"/>
      <c r="E242" s="418" t="s">
        <v>1056</v>
      </c>
      <c r="F242" s="419">
        <v>1.05</v>
      </c>
      <c r="G242" s="418" t="s">
        <v>1057</v>
      </c>
      <c r="H242" s="419">
        <v>0.01</v>
      </c>
      <c r="I242" s="418" t="s">
        <v>1058</v>
      </c>
      <c r="J242" s="419">
        <v>1.0589</v>
      </c>
    </row>
    <row r="243" spans="1:10">
      <c r="A243" s="418"/>
      <c r="B243" s="418"/>
      <c r="C243" s="418"/>
      <c r="D243" s="418"/>
      <c r="E243" s="418" t="s">
        <v>1059</v>
      </c>
      <c r="F243" s="419">
        <v>0</v>
      </c>
      <c r="G243" s="418"/>
      <c r="H243" s="1747" t="s">
        <v>1060</v>
      </c>
      <c r="I243" s="1747"/>
      <c r="J243" s="419">
        <v>1.06</v>
      </c>
    </row>
    <row r="244" spans="1:10">
      <c r="A244" s="1739" t="s">
        <v>1061</v>
      </c>
      <c r="B244" s="1739"/>
      <c r="C244" s="1739"/>
      <c r="D244" s="1739"/>
      <c r="E244" s="1739"/>
      <c r="F244" s="1739"/>
      <c r="G244" s="1739"/>
      <c r="H244" s="1739"/>
      <c r="I244" s="1739"/>
      <c r="J244" s="1739"/>
    </row>
    <row r="245" spans="1:10" ht="15" thickBot="1">
      <c r="A245" s="1750" t="s">
        <v>1282</v>
      </c>
      <c r="B245" s="1750"/>
      <c r="C245" s="1750"/>
      <c r="D245" s="1750"/>
      <c r="E245" s="1750"/>
      <c r="F245" s="1750"/>
      <c r="G245" s="1750"/>
      <c r="H245" s="1750"/>
      <c r="I245" s="1750"/>
      <c r="J245" s="1750"/>
    </row>
    <row r="246" spans="1:10" ht="15" thickTop="1">
      <c r="A246" s="420"/>
      <c r="B246" s="420"/>
      <c r="C246" s="420"/>
      <c r="D246" s="420"/>
      <c r="E246" s="420"/>
      <c r="F246" s="420"/>
      <c r="G246" s="420"/>
      <c r="H246" s="420"/>
      <c r="I246" s="420"/>
      <c r="J246" s="420"/>
    </row>
    <row r="247" spans="1:10" ht="15">
      <c r="A247" s="403" t="s">
        <v>1283</v>
      </c>
      <c r="B247" s="404" t="s">
        <v>40</v>
      </c>
      <c r="C247" s="403" t="s">
        <v>997</v>
      </c>
      <c r="D247" s="403" t="s">
        <v>35</v>
      </c>
      <c r="E247" s="1742" t="s">
        <v>998</v>
      </c>
      <c r="F247" s="1742"/>
      <c r="G247" s="405" t="s">
        <v>999</v>
      </c>
      <c r="H247" s="404" t="s">
        <v>1000</v>
      </c>
      <c r="I247" s="404" t="s">
        <v>1001</v>
      </c>
      <c r="J247" s="404" t="s">
        <v>1002</v>
      </c>
    </row>
    <row r="248" spans="1:10">
      <c r="A248" s="406" t="s">
        <v>1003</v>
      </c>
      <c r="B248" s="407" t="s">
        <v>189</v>
      </c>
      <c r="C248" s="406" t="s">
        <v>1004</v>
      </c>
      <c r="D248" s="406" t="s">
        <v>1284</v>
      </c>
      <c r="E248" s="1743" t="s">
        <v>1006</v>
      </c>
      <c r="F248" s="1743"/>
      <c r="G248" s="408" t="s">
        <v>39</v>
      </c>
      <c r="H248" s="409">
        <v>1</v>
      </c>
      <c r="I248" s="410">
        <v>261.19</v>
      </c>
      <c r="J248" s="410">
        <v>261.19</v>
      </c>
    </row>
    <row r="249" spans="1:10" ht="15">
      <c r="A249" s="1742" t="s">
        <v>1007</v>
      </c>
      <c r="B249" s="1744" t="s">
        <v>40</v>
      </c>
      <c r="C249" s="1742" t="s">
        <v>997</v>
      </c>
      <c r="D249" s="1742" t="s">
        <v>1008</v>
      </c>
      <c r="E249" s="1744" t="s">
        <v>36</v>
      </c>
      <c r="F249" s="1745" t="s">
        <v>1009</v>
      </c>
      <c r="G249" s="1744"/>
      <c r="H249" s="1745" t="s">
        <v>1010</v>
      </c>
      <c r="I249" s="1744"/>
      <c r="J249" s="1744" t="s">
        <v>1011</v>
      </c>
    </row>
    <row r="250" spans="1:10" ht="15">
      <c r="A250" s="1744"/>
      <c r="B250" s="1744"/>
      <c r="C250" s="1744"/>
      <c r="D250" s="1744"/>
      <c r="E250" s="1744"/>
      <c r="F250" s="404" t="s">
        <v>1012</v>
      </c>
      <c r="G250" s="404" t="s">
        <v>1013</v>
      </c>
      <c r="H250" s="404" t="s">
        <v>1012</v>
      </c>
      <c r="I250" s="404" t="s">
        <v>1013</v>
      </c>
      <c r="J250" s="1744"/>
    </row>
    <row r="251" spans="1:10" ht="25.5">
      <c r="A251" s="411" t="s">
        <v>1014</v>
      </c>
      <c r="B251" s="412" t="s">
        <v>1015</v>
      </c>
      <c r="C251" s="411" t="s">
        <v>1016</v>
      </c>
      <c r="D251" s="411" t="s">
        <v>1017</v>
      </c>
      <c r="E251" s="413">
        <v>1</v>
      </c>
      <c r="F251" s="414">
        <v>0.54</v>
      </c>
      <c r="G251" s="414">
        <v>0</v>
      </c>
      <c r="H251" s="415">
        <v>316.8</v>
      </c>
      <c r="I251" s="415">
        <v>111.32</v>
      </c>
      <c r="J251" s="415">
        <v>172.12</v>
      </c>
    </row>
    <row r="252" spans="1:10">
      <c r="A252" s="1746"/>
      <c r="B252" s="1746"/>
      <c r="C252" s="1746"/>
      <c r="D252" s="1746"/>
      <c r="E252" s="1746"/>
      <c r="F252" s="1746" t="s">
        <v>1018</v>
      </c>
      <c r="G252" s="1746"/>
      <c r="H252" s="1746"/>
      <c r="I252" s="1746"/>
      <c r="J252" s="416">
        <v>172.11799999999999</v>
      </c>
    </row>
    <row r="253" spans="1:10" ht="30">
      <c r="A253" s="403" t="s">
        <v>1019</v>
      </c>
      <c r="B253" s="404" t="s">
        <v>40</v>
      </c>
      <c r="C253" s="403" t="s">
        <v>997</v>
      </c>
      <c r="D253" s="403" t="s">
        <v>1020</v>
      </c>
      <c r="E253" s="404" t="s">
        <v>36</v>
      </c>
      <c r="F253" s="1744" t="s">
        <v>1010</v>
      </c>
      <c r="G253" s="1744"/>
      <c r="H253" s="1744"/>
      <c r="I253" s="1744"/>
      <c r="J253" s="404" t="s">
        <v>1011</v>
      </c>
    </row>
    <row r="254" spans="1:10">
      <c r="A254" s="411" t="s">
        <v>1014</v>
      </c>
      <c r="B254" s="412" t="s">
        <v>1285</v>
      </c>
      <c r="C254" s="411" t="s">
        <v>1016</v>
      </c>
      <c r="D254" s="411" t="s">
        <v>1286</v>
      </c>
      <c r="E254" s="413">
        <v>4</v>
      </c>
      <c r="F254" s="411"/>
      <c r="G254" s="411"/>
      <c r="H254" s="411"/>
      <c r="I254" s="415" t="s">
        <v>1287</v>
      </c>
      <c r="J254" s="415" t="s">
        <v>1288</v>
      </c>
    </row>
    <row r="255" spans="1:10">
      <c r="A255" s="1746"/>
      <c r="B255" s="1746"/>
      <c r="C255" s="1746"/>
      <c r="D255" s="1746"/>
      <c r="E255" s="1746"/>
      <c r="F255" s="1746" t="s">
        <v>1029</v>
      </c>
      <c r="G255" s="1746"/>
      <c r="H255" s="1746"/>
      <c r="I255" s="1746"/>
      <c r="J255" s="416">
        <v>0</v>
      </c>
    </row>
    <row r="256" spans="1:10">
      <c r="A256" s="1746"/>
      <c r="B256" s="1746"/>
      <c r="C256" s="1746"/>
      <c r="D256" s="1746"/>
      <c r="E256" s="1746"/>
      <c r="F256" s="1746" t="s">
        <v>1030</v>
      </c>
      <c r="G256" s="1746"/>
      <c r="H256" s="1746"/>
      <c r="I256" s="1746"/>
      <c r="J256" s="416">
        <v>89.075199999999995</v>
      </c>
    </row>
    <row r="257" spans="1:10">
      <c r="A257" s="1746"/>
      <c r="B257" s="1746"/>
      <c r="C257" s="1746"/>
      <c r="D257" s="1746"/>
      <c r="E257" s="1746"/>
      <c r="F257" s="1746" t="s">
        <v>1031</v>
      </c>
      <c r="G257" s="1746"/>
      <c r="H257" s="1746"/>
      <c r="I257" s="1746"/>
      <c r="J257" s="416">
        <v>261.19319999999999</v>
      </c>
    </row>
    <row r="258" spans="1:10">
      <c r="A258" s="1746"/>
      <c r="B258" s="1746"/>
      <c r="C258" s="1746"/>
      <c r="D258" s="1746"/>
      <c r="E258" s="1746"/>
      <c r="F258" s="1746" t="s">
        <v>1032</v>
      </c>
      <c r="G258" s="1746"/>
      <c r="H258" s="1746"/>
      <c r="I258" s="1746"/>
      <c r="J258" s="416">
        <v>1</v>
      </c>
    </row>
    <row r="259" spans="1:10">
      <c r="A259" s="1746"/>
      <c r="B259" s="1746"/>
      <c r="C259" s="1746"/>
      <c r="D259" s="1746"/>
      <c r="E259" s="1746"/>
      <c r="F259" s="1746" t="s">
        <v>1033</v>
      </c>
      <c r="G259" s="1746"/>
      <c r="H259" s="1746"/>
      <c r="I259" s="1746"/>
      <c r="J259" s="416">
        <v>261.19319999999999</v>
      </c>
    </row>
    <row r="260" spans="1:10">
      <c r="A260" s="1746"/>
      <c r="B260" s="1746"/>
      <c r="C260" s="1746"/>
      <c r="D260" s="1746"/>
      <c r="E260" s="1746"/>
      <c r="F260" s="1746" t="s">
        <v>1034</v>
      </c>
      <c r="G260" s="1746"/>
      <c r="H260" s="1746"/>
      <c r="I260" s="1746"/>
      <c r="J260" s="416">
        <v>0</v>
      </c>
    </row>
    <row r="261" spans="1:10" ht="30">
      <c r="A261" s="403" t="s">
        <v>1048</v>
      </c>
      <c r="B261" s="404" t="s">
        <v>1049</v>
      </c>
      <c r="C261" s="403" t="s">
        <v>997</v>
      </c>
      <c r="D261" s="403" t="s">
        <v>35</v>
      </c>
      <c r="E261" s="404" t="s">
        <v>36</v>
      </c>
      <c r="F261" s="1744" t="s">
        <v>1050</v>
      </c>
      <c r="G261" s="1745"/>
      <c r="H261" s="1744"/>
      <c r="I261" s="1744"/>
      <c r="J261" s="404" t="s">
        <v>1010</v>
      </c>
    </row>
    <row r="262" spans="1:10" ht="15">
      <c r="A262" s="405"/>
      <c r="B262" s="405"/>
      <c r="C262" s="405"/>
      <c r="D262" s="405"/>
      <c r="E262" s="405"/>
      <c r="F262" s="405" t="s">
        <v>1051</v>
      </c>
      <c r="G262" s="405" t="s">
        <v>1052</v>
      </c>
      <c r="H262" s="405" t="s">
        <v>1053</v>
      </c>
      <c r="I262" s="405" t="s">
        <v>1054</v>
      </c>
      <c r="J262" s="405"/>
    </row>
    <row r="263" spans="1:10">
      <c r="A263" s="1746"/>
      <c r="B263" s="1746"/>
      <c r="C263" s="1746"/>
      <c r="D263" s="1746"/>
      <c r="E263" s="1746"/>
      <c r="F263" s="1746" t="s">
        <v>1055</v>
      </c>
      <c r="G263" s="1746"/>
      <c r="H263" s="1746"/>
      <c r="I263" s="1746"/>
      <c r="J263" s="416">
        <v>0</v>
      </c>
    </row>
    <row r="264" spans="1:10">
      <c r="A264" s="418"/>
      <c r="B264" s="418"/>
      <c r="C264" s="418"/>
      <c r="D264" s="418"/>
      <c r="E264" s="418" t="s">
        <v>1056</v>
      </c>
      <c r="F264" s="419">
        <v>89.07</v>
      </c>
      <c r="G264" s="418" t="s">
        <v>1057</v>
      </c>
      <c r="H264" s="419">
        <v>0.01</v>
      </c>
      <c r="I264" s="418" t="s">
        <v>1058</v>
      </c>
      <c r="J264" s="419">
        <v>89.075199999999995</v>
      </c>
    </row>
    <row r="265" spans="1:10">
      <c r="A265" s="418"/>
      <c r="B265" s="418"/>
      <c r="C265" s="418"/>
      <c r="D265" s="418"/>
      <c r="E265" s="418" t="s">
        <v>1059</v>
      </c>
      <c r="F265" s="419">
        <v>0</v>
      </c>
      <c r="G265" s="418"/>
      <c r="H265" s="1747" t="s">
        <v>1060</v>
      </c>
      <c r="I265" s="1747"/>
      <c r="J265" s="419">
        <v>261.19</v>
      </c>
    </row>
    <row r="266" spans="1:10">
      <c r="A266" s="1739" t="s">
        <v>1061</v>
      </c>
      <c r="B266" s="1739"/>
      <c r="C266" s="1739"/>
      <c r="D266" s="1739"/>
      <c r="E266" s="1739"/>
      <c r="F266" s="1739"/>
      <c r="G266" s="1739"/>
      <c r="H266" s="1739"/>
      <c r="I266" s="1739"/>
      <c r="J266" s="1739"/>
    </row>
    <row r="267" spans="1:10" ht="15" thickBot="1">
      <c r="A267" s="1750" t="s">
        <v>1289</v>
      </c>
      <c r="B267" s="1750"/>
      <c r="C267" s="1750"/>
      <c r="D267" s="1750"/>
      <c r="E267" s="1750"/>
      <c r="F267" s="1750"/>
      <c r="G267" s="1750"/>
      <c r="H267" s="1750"/>
      <c r="I267" s="1750"/>
      <c r="J267" s="1750"/>
    </row>
    <row r="268" spans="1:10" ht="15" thickTop="1">
      <c r="A268" s="420"/>
      <c r="B268" s="420"/>
      <c r="C268" s="420"/>
      <c r="D268" s="420"/>
      <c r="E268" s="420"/>
      <c r="F268" s="420"/>
      <c r="G268" s="420"/>
      <c r="H268" s="420"/>
      <c r="I268" s="420"/>
      <c r="J268" s="420"/>
    </row>
    <row r="269" spans="1:10" ht="15">
      <c r="A269" s="403" t="s">
        <v>1290</v>
      </c>
      <c r="B269" s="404" t="s">
        <v>40</v>
      </c>
      <c r="C269" s="403" t="s">
        <v>997</v>
      </c>
      <c r="D269" s="403" t="s">
        <v>35</v>
      </c>
      <c r="E269" s="1742" t="s">
        <v>998</v>
      </c>
      <c r="F269" s="1742"/>
      <c r="G269" s="405" t="s">
        <v>999</v>
      </c>
      <c r="H269" s="404" t="s">
        <v>1000</v>
      </c>
      <c r="I269" s="404" t="s">
        <v>1001</v>
      </c>
      <c r="J269" s="404" t="s">
        <v>1002</v>
      </c>
    </row>
    <row r="270" spans="1:10" ht="25.5">
      <c r="A270" s="406" t="s">
        <v>1003</v>
      </c>
      <c r="B270" s="407" t="s">
        <v>190</v>
      </c>
      <c r="C270" s="406" t="s">
        <v>1004</v>
      </c>
      <c r="D270" s="406" t="s">
        <v>1268</v>
      </c>
      <c r="E270" s="1743" t="s">
        <v>1006</v>
      </c>
      <c r="F270" s="1743"/>
      <c r="G270" s="408" t="s">
        <v>39</v>
      </c>
      <c r="H270" s="409">
        <v>1</v>
      </c>
      <c r="I270" s="410">
        <v>107.5</v>
      </c>
      <c r="J270" s="410">
        <v>107.5</v>
      </c>
    </row>
    <row r="271" spans="1:10" ht="30">
      <c r="A271" s="403" t="s">
        <v>1019</v>
      </c>
      <c r="B271" s="404" t="s">
        <v>40</v>
      </c>
      <c r="C271" s="403" t="s">
        <v>997</v>
      </c>
      <c r="D271" s="403" t="s">
        <v>1020</v>
      </c>
      <c r="E271" s="404" t="s">
        <v>36</v>
      </c>
      <c r="F271" s="1744" t="s">
        <v>1010</v>
      </c>
      <c r="G271" s="1744"/>
      <c r="H271" s="1744"/>
      <c r="I271" s="1744"/>
      <c r="J271" s="404" t="s">
        <v>1011</v>
      </c>
    </row>
    <row r="272" spans="1:10">
      <c r="A272" s="411" t="s">
        <v>1014</v>
      </c>
      <c r="B272" s="412" t="s">
        <v>1021</v>
      </c>
      <c r="C272" s="411" t="s">
        <v>1016</v>
      </c>
      <c r="D272" s="411" t="s">
        <v>1022</v>
      </c>
      <c r="E272" s="413">
        <v>0.24840000000000001</v>
      </c>
      <c r="F272" s="411"/>
      <c r="G272" s="411"/>
      <c r="H272" s="411"/>
      <c r="I272" s="415" t="s">
        <v>1023</v>
      </c>
      <c r="J272" s="415" t="s">
        <v>1291</v>
      </c>
    </row>
    <row r="273" spans="1:10">
      <c r="A273" s="411" t="s">
        <v>1014</v>
      </c>
      <c r="B273" s="412" t="s">
        <v>1025</v>
      </c>
      <c r="C273" s="411" t="s">
        <v>1016</v>
      </c>
      <c r="D273" s="411" t="s">
        <v>1026</v>
      </c>
      <c r="E273" s="413">
        <v>0.24840000000000001</v>
      </c>
      <c r="F273" s="411"/>
      <c r="G273" s="411"/>
      <c r="H273" s="411"/>
      <c r="I273" s="415" t="s">
        <v>1027</v>
      </c>
      <c r="J273" s="415" t="s">
        <v>1292</v>
      </c>
    </row>
    <row r="274" spans="1:10">
      <c r="A274" s="1746"/>
      <c r="B274" s="1746"/>
      <c r="C274" s="1746"/>
      <c r="D274" s="1746"/>
      <c r="E274" s="1746"/>
      <c r="F274" s="1746" t="s">
        <v>1029</v>
      </c>
      <c r="G274" s="1746"/>
      <c r="H274" s="1746"/>
      <c r="I274" s="1746"/>
      <c r="J274" s="416">
        <v>0</v>
      </c>
    </row>
    <row r="275" spans="1:10">
      <c r="A275" s="1746"/>
      <c r="B275" s="1746"/>
      <c r="C275" s="1746"/>
      <c r="D275" s="1746"/>
      <c r="E275" s="1746"/>
      <c r="F275" s="1746" t="s">
        <v>1030</v>
      </c>
      <c r="G275" s="1746"/>
      <c r="H275" s="1746"/>
      <c r="I275" s="1746"/>
      <c r="J275" s="416">
        <v>13.6073</v>
      </c>
    </row>
    <row r="276" spans="1:10">
      <c r="A276" s="1746"/>
      <c r="B276" s="1746"/>
      <c r="C276" s="1746"/>
      <c r="D276" s="1746"/>
      <c r="E276" s="1746"/>
      <c r="F276" s="1746" t="s">
        <v>1031</v>
      </c>
      <c r="G276" s="1746"/>
      <c r="H276" s="1746"/>
      <c r="I276" s="1746"/>
      <c r="J276" s="416">
        <v>13.6073</v>
      </c>
    </row>
    <row r="277" spans="1:10">
      <c r="A277" s="1746"/>
      <c r="B277" s="1746"/>
      <c r="C277" s="1746"/>
      <c r="D277" s="1746"/>
      <c r="E277" s="1746"/>
      <c r="F277" s="1746" t="s">
        <v>1032</v>
      </c>
      <c r="G277" s="1746"/>
      <c r="H277" s="1746"/>
      <c r="I277" s="1746"/>
      <c r="J277" s="416">
        <v>1</v>
      </c>
    </row>
    <row r="278" spans="1:10">
      <c r="A278" s="1746"/>
      <c r="B278" s="1746"/>
      <c r="C278" s="1746"/>
      <c r="D278" s="1746"/>
      <c r="E278" s="1746"/>
      <c r="F278" s="1746" t="s">
        <v>1033</v>
      </c>
      <c r="G278" s="1746"/>
      <c r="H278" s="1746"/>
      <c r="I278" s="1746"/>
      <c r="J278" s="416">
        <v>13.6073</v>
      </c>
    </row>
    <row r="279" spans="1:10">
      <c r="A279" s="1746"/>
      <c r="B279" s="1746"/>
      <c r="C279" s="1746"/>
      <c r="D279" s="1746"/>
      <c r="E279" s="1746"/>
      <c r="F279" s="1746" t="s">
        <v>1034</v>
      </c>
      <c r="G279" s="1746"/>
      <c r="H279" s="1746"/>
      <c r="I279" s="1746"/>
      <c r="J279" s="416">
        <v>0</v>
      </c>
    </row>
    <row r="280" spans="1:10" ht="30">
      <c r="A280" s="403" t="s">
        <v>1035</v>
      </c>
      <c r="B280" s="404" t="s">
        <v>40</v>
      </c>
      <c r="C280" s="403" t="s">
        <v>997</v>
      </c>
      <c r="D280" s="403" t="s">
        <v>1036</v>
      </c>
      <c r="E280" s="404" t="s">
        <v>36</v>
      </c>
      <c r="F280" s="404" t="s">
        <v>1037</v>
      </c>
      <c r="G280" s="404" t="s">
        <v>1038</v>
      </c>
      <c r="H280" s="404"/>
      <c r="I280" s="404"/>
      <c r="J280" s="404" t="s">
        <v>1010</v>
      </c>
    </row>
    <row r="281" spans="1:10" ht="25.5">
      <c r="A281" s="411" t="s">
        <v>1014</v>
      </c>
      <c r="B281" s="412" t="s">
        <v>1293</v>
      </c>
      <c r="C281" s="411" t="s">
        <v>1040</v>
      </c>
      <c r="D281" s="411" t="s">
        <v>1294</v>
      </c>
      <c r="E281" s="413">
        <v>1</v>
      </c>
      <c r="F281" s="417" t="s">
        <v>39</v>
      </c>
      <c r="G281" s="1748" t="s">
        <v>1295</v>
      </c>
      <c r="H281" s="1748"/>
      <c r="I281" s="1749"/>
      <c r="J281" s="415" t="s">
        <v>1295</v>
      </c>
    </row>
    <row r="282" spans="1:10">
      <c r="A282" s="1746"/>
      <c r="B282" s="1746"/>
      <c r="C282" s="1746"/>
      <c r="D282" s="1746"/>
      <c r="E282" s="1746"/>
      <c r="F282" s="1746" t="s">
        <v>1047</v>
      </c>
      <c r="G282" s="1746"/>
      <c r="H282" s="1746"/>
      <c r="I282" s="1746"/>
      <c r="J282" s="416">
        <v>93.89</v>
      </c>
    </row>
    <row r="283" spans="1:10" ht="30">
      <c r="A283" s="403" t="s">
        <v>1048</v>
      </c>
      <c r="B283" s="404" t="s">
        <v>1049</v>
      </c>
      <c r="C283" s="403" t="s">
        <v>997</v>
      </c>
      <c r="D283" s="403" t="s">
        <v>35</v>
      </c>
      <c r="E283" s="404" t="s">
        <v>36</v>
      </c>
      <c r="F283" s="1744" t="s">
        <v>1050</v>
      </c>
      <c r="G283" s="1745"/>
      <c r="H283" s="1744"/>
      <c r="I283" s="1744"/>
      <c r="J283" s="404" t="s">
        <v>1010</v>
      </c>
    </row>
    <row r="284" spans="1:10" ht="15">
      <c r="A284" s="405"/>
      <c r="B284" s="405"/>
      <c r="C284" s="405"/>
      <c r="D284" s="405"/>
      <c r="E284" s="405"/>
      <c r="F284" s="405" t="s">
        <v>1051</v>
      </c>
      <c r="G284" s="405" t="s">
        <v>1052</v>
      </c>
      <c r="H284" s="405" t="s">
        <v>1053</v>
      </c>
      <c r="I284" s="405" t="s">
        <v>1054</v>
      </c>
      <c r="J284" s="405"/>
    </row>
    <row r="285" spans="1:10">
      <c r="A285" s="1746"/>
      <c r="B285" s="1746"/>
      <c r="C285" s="1746"/>
      <c r="D285" s="1746"/>
      <c r="E285" s="1746"/>
      <c r="F285" s="1746" t="s">
        <v>1055</v>
      </c>
      <c r="G285" s="1746"/>
      <c r="H285" s="1746"/>
      <c r="I285" s="1746"/>
      <c r="J285" s="416">
        <v>0</v>
      </c>
    </row>
    <row r="286" spans="1:10">
      <c r="A286" s="418"/>
      <c r="B286" s="418"/>
      <c r="C286" s="418"/>
      <c r="D286" s="418"/>
      <c r="E286" s="418" t="s">
        <v>1056</v>
      </c>
      <c r="F286" s="419">
        <v>13.6</v>
      </c>
      <c r="G286" s="418" t="s">
        <v>1057</v>
      </c>
      <c r="H286" s="419">
        <v>0.01</v>
      </c>
      <c r="I286" s="418" t="s">
        <v>1058</v>
      </c>
      <c r="J286" s="419">
        <v>13.6073</v>
      </c>
    </row>
    <row r="287" spans="1:10">
      <c r="A287" s="418"/>
      <c r="B287" s="418"/>
      <c r="C287" s="418"/>
      <c r="D287" s="418"/>
      <c r="E287" s="418" t="s">
        <v>1059</v>
      </c>
      <c r="F287" s="419">
        <v>0</v>
      </c>
      <c r="G287" s="418"/>
      <c r="H287" s="1747" t="s">
        <v>1060</v>
      </c>
      <c r="I287" s="1747"/>
      <c r="J287" s="419">
        <v>107.5</v>
      </c>
    </row>
    <row r="288" spans="1:10">
      <c r="A288" s="1739" t="s">
        <v>1061</v>
      </c>
      <c r="B288" s="1739"/>
      <c r="C288" s="1739"/>
      <c r="D288" s="1739"/>
      <c r="E288" s="1739"/>
      <c r="F288" s="1739"/>
      <c r="G288" s="1739"/>
      <c r="H288" s="1739"/>
      <c r="I288" s="1739"/>
      <c r="J288" s="1739"/>
    </row>
    <row r="289" spans="1:10" ht="15" thickBot="1">
      <c r="A289" s="1750" t="s">
        <v>1296</v>
      </c>
      <c r="B289" s="1750"/>
      <c r="C289" s="1750"/>
      <c r="D289" s="1750"/>
      <c r="E289" s="1750"/>
      <c r="F289" s="1750"/>
      <c r="G289" s="1750"/>
      <c r="H289" s="1750"/>
      <c r="I289" s="1750"/>
      <c r="J289" s="1750"/>
    </row>
    <row r="290" spans="1:10" ht="15" thickTop="1">
      <c r="A290" s="420"/>
      <c r="B290" s="420"/>
      <c r="C290" s="420"/>
      <c r="D290" s="420"/>
      <c r="E290" s="420"/>
      <c r="F290" s="420"/>
      <c r="G290" s="420"/>
      <c r="H290" s="420"/>
      <c r="I290" s="420"/>
      <c r="J290" s="420"/>
    </row>
    <row r="291" spans="1:10" ht="15">
      <c r="A291" s="403" t="s">
        <v>1297</v>
      </c>
      <c r="B291" s="404" t="s">
        <v>40</v>
      </c>
      <c r="C291" s="403" t="s">
        <v>997</v>
      </c>
      <c r="D291" s="403" t="s">
        <v>35</v>
      </c>
      <c r="E291" s="1742" t="s">
        <v>998</v>
      </c>
      <c r="F291" s="1742"/>
      <c r="G291" s="405" t="s">
        <v>999</v>
      </c>
      <c r="H291" s="404" t="s">
        <v>1000</v>
      </c>
      <c r="I291" s="404" t="s">
        <v>1001</v>
      </c>
      <c r="J291" s="404" t="s">
        <v>1002</v>
      </c>
    </row>
    <row r="292" spans="1:10" ht="38.25">
      <c r="A292" s="406" t="s">
        <v>1003</v>
      </c>
      <c r="B292" s="407" t="s">
        <v>196</v>
      </c>
      <c r="C292" s="406" t="s">
        <v>1004</v>
      </c>
      <c r="D292" s="406" t="s">
        <v>1257</v>
      </c>
      <c r="E292" s="1743" t="s">
        <v>1006</v>
      </c>
      <c r="F292" s="1743"/>
      <c r="G292" s="408" t="s">
        <v>39</v>
      </c>
      <c r="H292" s="409">
        <v>1</v>
      </c>
      <c r="I292" s="410">
        <v>19.12</v>
      </c>
      <c r="J292" s="410">
        <v>19.12</v>
      </c>
    </row>
    <row r="293" spans="1:10" ht="30">
      <c r="A293" s="403" t="s">
        <v>1019</v>
      </c>
      <c r="B293" s="404" t="s">
        <v>40</v>
      </c>
      <c r="C293" s="403" t="s">
        <v>997</v>
      </c>
      <c r="D293" s="403" t="s">
        <v>1020</v>
      </c>
      <c r="E293" s="404" t="s">
        <v>36</v>
      </c>
      <c r="F293" s="1744" t="s">
        <v>1010</v>
      </c>
      <c r="G293" s="1744"/>
      <c r="H293" s="1744"/>
      <c r="I293" s="1744"/>
      <c r="J293" s="404" t="s">
        <v>1011</v>
      </c>
    </row>
    <row r="294" spans="1:10">
      <c r="A294" s="411" t="s">
        <v>1014</v>
      </c>
      <c r="B294" s="412" t="s">
        <v>1021</v>
      </c>
      <c r="C294" s="411" t="s">
        <v>1016</v>
      </c>
      <c r="D294" s="411" t="s">
        <v>1022</v>
      </c>
      <c r="E294" s="413">
        <v>0.18629999999999999</v>
      </c>
      <c r="F294" s="411"/>
      <c r="G294" s="411"/>
      <c r="H294" s="411"/>
      <c r="I294" s="415" t="s">
        <v>1023</v>
      </c>
      <c r="J294" s="415" t="s">
        <v>1298</v>
      </c>
    </row>
    <row r="295" spans="1:10">
      <c r="A295" s="411" t="s">
        <v>1014</v>
      </c>
      <c r="B295" s="412" t="s">
        <v>1025</v>
      </c>
      <c r="C295" s="411" t="s">
        <v>1016</v>
      </c>
      <c r="D295" s="411" t="s">
        <v>1026</v>
      </c>
      <c r="E295" s="413">
        <v>0.18629999999999999</v>
      </c>
      <c r="F295" s="411"/>
      <c r="G295" s="411"/>
      <c r="H295" s="411"/>
      <c r="I295" s="415" t="s">
        <v>1027</v>
      </c>
      <c r="J295" s="415" t="s">
        <v>1299</v>
      </c>
    </row>
    <row r="296" spans="1:10">
      <c r="A296" s="1746"/>
      <c r="B296" s="1746"/>
      <c r="C296" s="1746"/>
      <c r="D296" s="1746"/>
      <c r="E296" s="1746"/>
      <c r="F296" s="1746" t="s">
        <v>1029</v>
      </c>
      <c r="G296" s="1746"/>
      <c r="H296" s="1746"/>
      <c r="I296" s="1746"/>
      <c r="J296" s="416">
        <v>0</v>
      </c>
    </row>
    <row r="297" spans="1:10">
      <c r="A297" s="1746"/>
      <c r="B297" s="1746"/>
      <c r="C297" s="1746"/>
      <c r="D297" s="1746"/>
      <c r="E297" s="1746"/>
      <c r="F297" s="1746" t="s">
        <v>1030</v>
      </c>
      <c r="G297" s="1746"/>
      <c r="H297" s="1746"/>
      <c r="I297" s="1746"/>
      <c r="J297" s="416">
        <v>10.205500000000001</v>
      </c>
    </row>
    <row r="298" spans="1:10">
      <c r="A298" s="1746"/>
      <c r="B298" s="1746"/>
      <c r="C298" s="1746"/>
      <c r="D298" s="1746"/>
      <c r="E298" s="1746"/>
      <c r="F298" s="1746" t="s">
        <v>1031</v>
      </c>
      <c r="G298" s="1746"/>
      <c r="H298" s="1746"/>
      <c r="I298" s="1746"/>
      <c r="J298" s="416">
        <v>10.205500000000001</v>
      </c>
    </row>
    <row r="299" spans="1:10">
      <c r="A299" s="1746"/>
      <c r="B299" s="1746"/>
      <c r="C299" s="1746"/>
      <c r="D299" s="1746"/>
      <c r="E299" s="1746"/>
      <c r="F299" s="1746" t="s">
        <v>1032</v>
      </c>
      <c r="G299" s="1746"/>
      <c r="H299" s="1746"/>
      <c r="I299" s="1746"/>
      <c r="J299" s="416">
        <v>1</v>
      </c>
    </row>
    <row r="300" spans="1:10">
      <c r="A300" s="1746"/>
      <c r="B300" s="1746"/>
      <c r="C300" s="1746"/>
      <c r="D300" s="1746"/>
      <c r="E300" s="1746"/>
      <c r="F300" s="1746" t="s">
        <v>1033</v>
      </c>
      <c r="G300" s="1746"/>
      <c r="H300" s="1746"/>
      <c r="I300" s="1746"/>
      <c r="J300" s="416">
        <v>10.205500000000001</v>
      </c>
    </row>
    <row r="301" spans="1:10">
      <c r="A301" s="1746"/>
      <c r="B301" s="1746"/>
      <c r="C301" s="1746"/>
      <c r="D301" s="1746"/>
      <c r="E301" s="1746"/>
      <c r="F301" s="1746" t="s">
        <v>1034</v>
      </c>
      <c r="G301" s="1746"/>
      <c r="H301" s="1746"/>
      <c r="I301" s="1746"/>
      <c r="J301" s="416">
        <v>0</v>
      </c>
    </row>
    <row r="302" spans="1:10" ht="30">
      <c r="A302" s="403" t="s">
        <v>1035</v>
      </c>
      <c r="B302" s="404" t="s">
        <v>40</v>
      </c>
      <c r="C302" s="403" t="s">
        <v>997</v>
      </c>
      <c r="D302" s="403" t="s">
        <v>1036</v>
      </c>
      <c r="E302" s="404" t="s">
        <v>36</v>
      </c>
      <c r="F302" s="404" t="s">
        <v>1037</v>
      </c>
      <c r="G302" s="404" t="s">
        <v>1038</v>
      </c>
      <c r="H302" s="404"/>
      <c r="I302" s="404"/>
      <c r="J302" s="404" t="s">
        <v>1010</v>
      </c>
    </row>
    <row r="303" spans="1:10" ht="25.5">
      <c r="A303" s="411" t="s">
        <v>1014</v>
      </c>
      <c r="B303" s="412" t="s">
        <v>1300</v>
      </c>
      <c r="C303" s="411" t="s">
        <v>1040</v>
      </c>
      <c r="D303" s="411" t="s">
        <v>1301</v>
      </c>
      <c r="E303" s="413">
        <v>1</v>
      </c>
      <c r="F303" s="417" t="s">
        <v>39</v>
      </c>
      <c r="G303" s="1748" t="s">
        <v>1302</v>
      </c>
      <c r="H303" s="1748"/>
      <c r="I303" s="1749"/>
      <c r="J303" s="415" t="s">
        <v>1302</v>
      </c>
    </row>
    <row r="304" spans="1:10">
      <c r="A304" s="1746"/>
      <c r="B304" s="1746"/>
      <c r="C304" s="1746"/>
      <c r="D304" s="1746"/>
      <c r="E304" s="1746"/>
      <c r="F304" s="1746" t="s">
        <v>1047</v>
      </c>
      <c r="G304" s="1746"/>
      <c r="H304" s="1746"/>
      <c r="I304" s="1746"/>
      <c r="J304" s="416">
        <v>8.91</v>
      </c>
    </row>
    <row r="305" spans="1:10" ht="30">
      <c r="A305" s="403" t="s">
        <v>1048</v>
      </c>
      <c r="B305" s="404" t="s">
        <v>1049</v>
      </c>
      <c r="C305" s="403" t="s">
        <v>997</v>
      </c>
      <c r="D305" s="403" t="s">
        <v>35</v>
      </c>
      <c r="E305" s="404" t="s">
        <v>36</v>
      </c>
      <c r="F305" s="1744" t="s">
        <v>1050</v>
      </c>
      <c r="G305" s="1745"/>
      <c r="H305" s="1744"/>
      <c r="I305" s="1744"/>
      <c r="J305" s="404" t="s">
        <v>1010</v>
      </c>
    </row>
    <row r="306" spans="1:10" ht="15">
      <c r="A306" s="405"/>
      <c r="B306" s="405"/>
      <c r="C306" s="405"/>
      <c r="D306" s="405"/>
      <c r="E306" s="405"/>
      <c r="F306" s="405" t="s">
        <v>1051</v>
      </c>
      <c r="G306" s="405" t="s">
        <v>1052</v>
      </c>
      <c r="H306" s="405" t="s">
        <v>1053</v>
      </c>
      <c r="I306" s="405" t="s">
        <v>1054</v>
      </c>
      <c r="J306" s="405"/>
    </row>
    <row r="307" spans="1:10">
      <c r="A307" s="1746"/>
      <c r="B307" s="1746"/>
      <c r="C307" s="1746"/>
      <c r="D307" s="1746"/>
      <c r="E307" s="1746"/>
      <c r="F307" s="1746" t="s">
        <v>1055</v>
      </c>
      <c r="G307" s="1746"/>
      <c r="H307" s="1746"/>
      <c r="I307" s="1746"/>
      <c r="J307" s="416">
        <v>0</v>
      </c>
    </row>
    <row r="308" spans="1:10">
      <c r="A308" s="418"/>
      <c r="B308" s="418"/>
      <c r="C308" s="418"/>
      <c r="D308" s="418"/>
      <c r="E308" s="418" t="s">
        <v>1056</v>
      </c>
      <c r="F308" s="419">
        <v>10.199999999999999</v>
      </c>
      <c r="G308" s="418" t="s">
        <v>1057</v>
      </c>
      <c r="H308" s="419">
        <v>0.01</v>
      </c>
      <c r="I308" s="418" t="s">
        <v>1058</v>
      </c>
      <c r="J308" s="419">
        <v>10.205500000000001</v>
      </c>
    </row>
    <row r="309" spans="1:10">
      <c r="A309" s="418"/>
      <c r="B309" s="418"/>
      <c r="C309" s="418"/>
      <c r="D309" s="418"/>
      <c r="E309" s="418" t="s">
        <v>1059</v>
      </c>
      <c r="F309" s="419">
        <v>0</v>
      </c>
      <c r="G309" s="418"/>
      <c r="H309" s="1747" t="s">
        <v>1060</v>
      </c>
      <c r="I309" s="1747"/>
      <c r="J309" s="419">
        <v>19.12</v>
      </c>
    </row>
    <row r="310" spans="1:10">
      <c r="A310" s="1739" t="s">
        <v>1061</v>
      </c>
      <c r="B310" s="1739"/>
      <c r="C310" s="1739"/>
      <c r="D310" s="1739"/>
      <c r="E310" s="1739"/>
      <c r="F310" s="1739"/>
      <c r="G310" s="1739"/>
      <c r="H310" s="1739"/>
      <c r="I310" s="1739"/>
      <c r="J310" s="1739"/>
    </row>
    <row r="311" spans="1:10" ht="15" thickBot="1">
      <c r="A311" s="1750" t="s">
        <v>1303</v>
      </c>
      <c r="B311" s="1750"/>
      <c r="C311" s="1750"/>
      <c r="D311" s="1750"/>
      <c r="E311" s="1750"/>
      <c r="F311" s="1750"/>
      <c r="G311" s="1750"/>
      <c r="H311" s="1750"/>
      <c r="I311" s="1750"/>
      <c r="J311" s="1750"/>
    </row>
    <row r="312" spans="1:10" ht="15" thickTop="1">
      <c r="A312" s="420"/>
      <c r="B312" s="420"/>
      <c r="C312" s="420"/>
      <c r="D312" s="420"/>
      <c r="E312" s="420"/>
      <c r="F312" s="420"/>
      <c r="G312" s="420"/>
      <c r="H312" s="420"/>
      <c r="I312" s="420"/>
      <c r="J312" s="420"/>
    </row>
    <row r="313" spans="1:10" ht="15">
      <c r="A313" s="403" t="s">
        <v>1304</v>
      </c>
      <c r="B313" s="404" t="s">
        <v>40</v>
      </c>
      <c r="C313" s="403" t="s">
        <v>997</v>
      </c>
      <c r="D313" s="403" t="s">
        <v>35</v>
      </c>
      <c r="E313" s="1742" t="s">
        <v>998</v>
      </c>
      <c r="F313" s="1742"/>
      <c r="G313" s="405" t="s">
        <v>999</v>
      </c>
      <c r="H313" s="404" t="s">
        <v>1000</v>
      </c>
      <c r="I313" s="404" t="s">
        <v>1001</v>
      </c>
      <c r="J313" s="404" t="s">
        <v>1002</v>
      </c>
    </row>
    <row r="314" spans="1:10" ht="38.25">
      <c r="A314" s="406" t="s">
        <v>1003</v>
      </c>
      <c r="B314" s="407" t="s">
        <v>270</v>
      </c>
      <c r="C314" s="406" t="s">
        <v>1004</v>
      </c>
      <c r="D314" s="406" t="s">
        <v>1224</v>
      </c>
      <c r="E314" s="1743" t="s">
        <v>1006</v>
      </c>
      <c r="F314" s="1743"/>
      <c r="G314" s="408" t="s">
        <v>39</v>
      </c>
      <c r="H314" s="409">
        <v>1</v>
      </c>
      <c r="I314" s="410">
        <v>41.8</v>
      </c>
      <c r="J314" s="410">
        <v>41.8</v>
      </c>
    </row>
    <row r="315" spans="1:10" ht="30">
      <c r="A315" s="403" t="s">
        <v>1019</v>
      </c>
      <c r="B315" s="404" t="s">
        <v>40</v>
      </c>
      <c r="C315" s="403" t="s">
        <v>997</v>
      </c>
      <c r="D315" s="403" t="s">
        <v>1020</v>
      </c>
      <c r="E315" s="404" t="s">
        <v>36</v>
      </c>
      <c r="F315" s="1744" t="s">
        <v>1010</v>
      </c>
      <c r="G315" s="1744"/>
      <c r="H315" s="1744"/>
      <c r="I315" s="1744"/>
      <c r="J315" s="404" t="s">
        <v>1011</v>
      </c>
    </row>
    <row r="316" spans="1:10">
      <c r="A316" s="411" t="s">
        <v>1014</v>
      </c>
      <c r="B316" s="412" t="s">
        <v>1305</v>
      </c>
      <c r="C316" s="411" t="s">
        <v>1016</v>
      </c>
      <c r="D316" s="411" t="s">
        <v>1306</v>
      </c>
      <c r="E316" s="413">
        <v>0.1384</v>
      </c>
      <c r="F316" s="411"/>
      <c r="G316" s="411"/>
      <c r="H316" s="411"/>
      <c r="I316" s="415" t="s">
        <v>1307</v>
      </c>
      <c r="J316" s="415" t="s">
        <v>1308</v>
      </c>
    </row>
    <row r="317" spans="1:10">
      <c r="A317" s="411" t="s">
        <v>1014</v>
      </c>
      <c r="B317" s="412" t="s">
        <v>1285</v>
      </c>
      <c r="C317" s="411" t="s">
        <v>1016</v>
      </c>
      <c r="D317" s="411" t="s">
        <v>1286</v>
      </c>
      <c r="E317" s="413">
        <v>0.10879999999999999</v>
      </c>
      <c r="F317" s="411"/>
      <c r="G317" s="411"/>
      <c r="H317" s="411"/>
      <c r="I317" s="415" t="s">
        <v>1287</v>
      </c>
      <c r="J317" s="415" t="s">
        <v>1309</v>
      </c>
    </row>
    <row r="318" spans="1:10">
      <c r="A318" s="1746"/>
      <c r="B318" s="1746"/>
      <c r="C318" s="1746"/>
      <c r="D318" s="1746"/>
      <c r="E318" s="1746"/>
      <c r="F318" s="1746" t="s">
        <v>1029</v>
      </c>
      <c r="G318" s="1746"/>
      <c r="H318" s="1746"/>
      <c r="I318" s="1746"/>
      <c r="J318" s="416">
        <v>0</v>
      </c>
    </row>
    <row r="319" spans="1:10">
      <c r="A319" s="1746"/>
      <c r="B319" s="1746"/>
      <c r="C319" s="1746"/>
      <c r="D319" s="1746"/>
      <c r="E319" s="1746"/>
      <c r="F319" s="1746" t="s">
        <v>1030</v>
      </c>
      <c r="G319" s="1746"/>
      <c r="H319" s="1746"/>
      <c r="I319" s="1746"/>
      <c r="J319" s="416">
        <v>6.2434000000000003</v>
      </c>
    </row>
    <row r="320" spans="1:10">
      <c r="A320" s="1746"/>
      <c r="B320" s="1746"/>
      <c r="C320" s="1746"/>
      <c r="D320" s="1746"/>
      <c r="E320" s="1746"/>
      <c r="F320" s="1746" t="s">
        <v>1031</v>
      </c>
      <c r="G320" s="1746"/>
      <c r="H320" s="1746"/>
      <c r="I320" s="1746"/>
      <c r="J320" s="416">
        <v>6.2434000000000003</v>
      </c>
    </row>
    <row r="321" spans="1:10">
      <c r="A321" s="1746"/>
      <c r="B321" s="1746"/>
      <c r="C321" s="1746"/>
      <c r="D321" s="1746"/>
      <c r="E321" s="1746"/>
      <c r="F321" s="1746" t="s">
        <v>1032</v>
      </c>
      <c r="G321" s="1746"/>
      <c r="H321" s="1746"/>
      <c r="I321" s="1746"/>
      <c r="J321" s="416">
        <v>1</v>
      </c>
    </row>
    <row r="322" spans="1:10">
      <c r="A322" s="1746"/>
      <c r="B322" s="1746"/>
      <c r="C322" s="1746"/>
      <c r="D322" s="1746"/>
      <c r="E322" s="1746"/>
      <c r="F322" s="1746" t="s">
        <v>1033</v>
      </c>
      <c r="G322" s="1746"/>
      <c r="H322" s="1746"/>
      <c r="I322" s="1746"/>
      <c r="J322" s="416">
        <v>6.2434000000000003</v>
      </c>
    </row>
    <row r="323" spans="1:10">
      <c r="A323" s="1746"/>
      <c r="B323" s="1746"/>
      <c r="C323" s="1746"/>
      <c r="D323" s="1746"/>
      <c r="E323" s="1746"/>
      <c r="F323" s="1746" t="s">
        <v>1034</v>
      </c>
      <c r="G323" s="1746"/>
      <c r="H323" s="1746"/>
      <c r="I323" s="1746"/>
      <c r="J323" s="416">
        <v>0</v>
      </c>
    </row>
    <row r="324" spans="1:10" ht="30">
      <c r="A324" s="403" t="s">
        <v>1035</v>
      </c>
      <c r="B324" s="404" t="s">
        <v>40</v>
      </c>
      <c r="C324" s="403" t="s">
        <v>997</v>
      </c>
      <c r="D324" s="403" t="s">
        <v>1036</v>
      </c>
      <c r="E324" s="404" t="s">
        <v>36</v>
      </c>
      <c r="F324" s="404" t="s">
        <v>1037</v>
      </c>
      <c r="G324" s="404" t="s">
        <v>1038</v>
      </c>
      <c r="H324" s="404"/>
      <c r="I324" s="404"/>
      <c r="J324" s="404" t="s">
        <v>1010</v>
      </c>
    </row>
    <row r="325" spans="1:10" ht="38.25">
      <c r="A325" s="411" t="s">
        <v>1014</v>
      </c>
      <c r="B325" s="412" t="s">
        <v>1310</v>
      </c>
      <c r="C325" s="411" t="s">
        <v>1040</v>
      </c>
      <c r="D325" s="411" t="s">
        <v>1311</v>
      </c>
      <c r="E325" s="413">
        <v>1</v>
      </c>
      <c r="F325" s="417" t="s">
        <v>39</v>
      </c>
      <c r="G325" s="1748" t="s">
        <v>1146</v>
      </c>
      <c r="H325" s="1748"/>
      <c r="I325" s="1749"/>
      <c r="J325" s="415" t="s">
        <v>1146</v>
      </c>
    </row>
    <row r="326" spans="1:10">
      <c r="A326" s="1746"/>
      <c r="B326" s="1746"/>
      <c r="C326" s="1746"/>
      <c r="D326" s="1746"/>
      <c r="E326" s="1746"/>
      <c r="F326" s="1746" t="s">
        <v>1047</v>
      </c>
      <c r="G326" s="1746"/>
      <c r="H326" s="1746"/>
      <c r="I326" s="1746"/>
      <c r="J326" s="416">
        <v>31.98</v>
      </c>
    </row>
    <row r="327" spans="1:10" ht="30">
      <c r="A327" s="403" t="s">
        <v>1207</v>
      </c>
      <c r="B327" s="404" t="s">
        <v>40</v>
      </c>
      <c r="C327" s="403" t="s">
        <v>997</v>
      </c>
      <c r="D327" s="403" t="s">
        <v>1208</v>
      </c>
      <c r="E327" s="404" t="s">
        <v>36</v>
      </c>
      <c r="F327" s="404" t="s">
        <v>1037</v>
      </c>
      <c r="G327" s="404" t="s">
        <v>1038</v>
      </c>
      <c r="H327" s="404"/>
      <c r="I327" s="404"/>
      <c r="J327" s="404" t="s">
        <v>1010</v>
      </c>
    </row>
    <row r="328" spans="1:10" ht="25.5">
      <c r="A328" s="421" t="s">
        <v>1003</v>
      </c>
      <c r="B328" s="422" t="s">
        <v>1312</v>
      </c>
      <c r="C328" s="421" t="s">
        <v>1004</v>
      </c>
      <c r="D328" s="421" t="s">
        <v>1313</v>
      </c>
      <c r="E328" s="423">
        <v>1.41E-2</v>
      </c>
      <c r="F328" s="424" t="s">
        <v>17</v>
      </c>
      <c r="G328" s="1751" t="s">
        <v>1314</v>
      </c>
      <c r="H328" s="1751"/>
      <c r="I328" s="1752"/>
      <c r="J328" s="425" t="s">
        <v>1315</v>
      </c>
    </row>
    <row r="329" spans="1:10">
      <c r="A329" s="1746"/>
      <c r="B329" s="1746"/>
      <c r="C329" s="1746"/>
      <c r="D329" s="1746"/>
      <c r="E329" s="1746"/>
      <c r="F329" s="1746" t="s">
        <v>1277</v>
      </c>
      <c r="G329" s="1746"/>
      <c r="H329" s="1746"/>
      <c r="I329" s="1746"/>
      <c r="J329" s="416">
        <v>3.5798000000000001</v>
      </c>
    </row>
    <row r="330" spans="1:10" ht="30">
      <c r="A330" s="403" t="s">
        <v>1048</v>
      </c>
      <c r="B330" s="404" t="s">
        <v>1049</v>
      </c>
      <c r="C330" s="403" t="s">
        <v>997</v>
      </c>
      <c r="D330" s="403" t="s">
        <v>35</v>
      </c>
      <c r="E330" s="404" t="s">
        <v>36</v>
      </c>
      <c r="F330" s="1744" t="s">
        <v>1050</v>
      </c>
      <c r="G330" s="1745"/>
      <c r="H330" s="1744"/>
      <c r="I330" s="1744"/>
      <c r="J330" s="404" t="s">
        <v>1010</v>
      </c>
    </row>
    <row r="331" spans="1:10" ht="15">
      <c r="A331" s="405"/>
      <c r="B331" s="405"/>
      <c r="C331" s="405"/>
      <c r="D331" s="405"/>
      <c r="E331" s="405"/>
      <c r="F331" s="405" t="s">
        <v>1051</v>
      </c>
      <c r="G331" s="405" t="s">
        <v>1052</v>
      </c>
      <c r="H331" s="405" t="s">
        <v>1053</v>
      </c>
      <c r="I331" s="405" t="s">
        <v>1054</v>
      </c>
      <c r="J331" s="405"/>
    </row>
    <row r="332" spans="1:10">
      <c r="A332" s="1746"/>
      <c r="B332" s="1746"/>
      <c r="C332" s="1746"/>
      <c r="D332" s="1746"/>
      <c r="E332" s="1746"/>
      <c r="F332" s="1746" t="s">
        <v>1055</v>
      </c>
      <c r="G332" s="1746"/>
      <c r="H332" s="1746"/>
      <c r="I332" s="1746"/>
      <c r="J332" s="416">
        <v>0</v>
      </c>
    </row>
    <row r="333" spans="1:10">
      <c r="A333" s="418"/>
      <c r="B333" s="418"/>
      <c r="C333" s="418"/>
      <c r="D333" s="418"/>
      <c r="E333" s="418" t="s">
        <v>1056</v>
      </c>
      <c r="F333" s="419">
        <v>7.98</v>
      </c>
      <c r="G333" s="418" t="s">
        <v>1057</v>
      </c>
      <c r="H333" s="419">
        <v>0</v>
      </c>
      <c r="I333" s="418" t="s">
        <v>1058</v>
      </c>
      <c r="J333" s="419">
        <v>7.98269422</v>
      </c>
    </row>
    <row r="334" spans="1:10">
      <c r="A334" s="418"/>
      <c r="B334" s="418"/>
      <c r="C334" s="418"/>
      <c r="D334" s="418"/>
      <c r="E334" s="418" t="s">
        <v>1059</v>
      </c>
      <c r="F334" s="419">
        <v>0</v>
      </c>
      <c r="G334" s="418"/>
      <c r="H334" s="1747" t="s">
        <v>1060</v>
      </c>
      <c r="I334" s="1747"/>
      <c r="J334" s="419">
        <v>41.8</v>
      </c>
    </row>
    <row r="335" spans="1:10">
      <c r="A335" s="1739" t="s">
        <v>1061</v>
      </c>
      <c r="B335" s="1739"/>
      <c r="C335" s="1739"/>
      <c r="D335" s="1739"/>
      <c r="E335" s="1739"/>
      <c r="F335" s="1739"/>
      <c r="G335" s="1739"/>
      <c r="H335" s="1739"/>
      <c r="I335" s="1739"/>
      <c r="J335" s="1739"/>
    </row>
    <row r="336" spans="1:10" ht="15" thickBot="1">
      <c r="A336" s="1750" t="s">
        <v>1316</v>
      </c>
      <c r="B336" s="1750"/>
      <c r="C336" s="1750"/>
      <c r="D336" s="1750"/>
      <c r="E336" s="1750"/>
      <c r="F336" s="1750"/>
      <c r="G336" s="1750"/>
      <c r="H336" s="1750"/>
      <c r="I336" s="1750"/>
      <c r="J336" s="1750"/>
    </row>
    <row r="337" spans="1:10" ht="15" thickTop="1">
      <c r="A337" s="420"/>
      <c r="B337" s="420"/>
      <c r="C337" s="420"/>
      <c r="D337" s="420"/>
      <c r="E337" s="420"/>
      <c r="F337" s="420"/>
      <c r="G337" s="420"/>
      <c r="H337" s="420"/>
      <c r="I337" s="420"/>
      <c r="J337" s="420"/>
    </row>
    <row r="338" spans="1:10" ht="15">
      <c r="A338" s="403" t="s">
        <v>1317</v>
      </c>
      <c r="B338" s="404" t="s">
        <v>40</v>
      </c>
      <c r="C338" s="403" t="s">
        <v>997</v>
      </c>
      <c r="D338" s="403" t="s">
        <v>35</v>
      </c>
      <c r="E338" s="1742" t="s">
        <v>998</v>
      </c>
      <c r="F338" s="1742"/>
      <c r="G338" s="405" t="s">
        <v>999</v>
      </c>
      <c r="H338" s="404" t="s">
        <v>1000</v>
      </c>
      <c r="I338" s="404" t="s">
        <v>1001</v>
      </c>
      <c r="J338" s="404" t="s">
        <v>1002</v>
      </c>
    </row>
    <row r="339" spans="1:10" ht="25.5">
      <c r="A339" s="406" t="s">
        <v>1003</v>
      </c>
      <c r="B339" s="407" t="s">
        <v>271</v>
      </c>
      <c r="C339" s="406" t="s">
        <v>1004</v>
      </c>
      <c r="D339" s="406" t="s">
        <v>1318</v>
      </c>
      <c r="E339" s="1743" t="s">
        <v>1006</v>
      </c>
      <c r="F339" s="1743"/>
      <c r="G339" s="408" t="s">
        <v>18</v>
      </c>
      <c r="H339" s="409">
        <v>1</v>
      </c>
      <c r="I339" s="410">
        <v>113.1</v>
      </c>
      <c r="J339" s="410">
        <v>113.1</v>
      </c>
    </row>
    <row r="340" spans="1:10" ht="30">
      <c r="A340" s="403" t="s">
        <v>1019</v>
      </c>
      <c r="B340" s="404" t="s">
        <v>40</v>
      </c>
      <c r="C340" s="403" t="s">
        <v>997</v>
      </c>
      <c r="D340" s="403" t="s">
        <v>1020</v>
      </c>
      <c r="E340" s="404" t="s">
        <v>36</v>
      </c>
      <c r="F340" s="1744" t="s">
        <v>1010</v>
      </c>
      <c r="G340" s="1744"/>
      <c r="H340" s="1744"/>
      <c r="I340" s="1744"/>
      <c r="J340" s="404" t="s">
        <v>1011</v>
      </c>
    </row>
    <row r="341" spans="1:10">
      <c r="A341" s="411" t="s">
        <v>1014</v>
      </c>
      <c r="B341" s="412" t="s">
        <v>1025</v>
      </c>
      <c r="C341" s="411" t="s">
        <v>1016</v>
      </c>
      <c r="D341" s="411" t="s">
        <v>1026</v>
      </c>
      <c r="E341" s="413">
        <v>4.6199999999999998E-2</v>
      </c>
      <c r="F341" s="411"/>
      <c r="G341" s="411"/>
      <c r="H341" s="411"/>
      <c r="I341" s="415" t="s">
        <v>1027</v>
      </c>
      <c r="J341" s="415" t="s">
        <v>1319</v>
      </c>
    </row>
    <row r="342" spans="1:10">
      <c r="A342" s="411" t="s">
        <v>1014</v>
      </c>
      <c r="B342" s="412" t="s">
        <v>1021</v>
      </c>
      <c r="C342" s="411" t="s">
        <v>1016</v>
      </c>
      <c r="D342" s="411" t="s">
        <v>1022</v>
      </c>
      <c r="E342" s="413">
        <v>4.6199999999999998E-2</v>
      </c>
      <c r="F342" s="411"/>
      <c r="G342" s="411"/>
      <c r="H342" s="411"/>
      <c r="I342" s="415" t="s">
        <v>1023</v>
      </c>
      <c r="J342" s="415" t="s">
        <v>1320</v>
      </c>
    </row>
    <row r="343" spans="1:10">
      <c r="A343" s="1746"/>
      <c r="B343" s="1746"/>
      <c r="C343" s="1746"/>
      <c r="D343" s="1746"/>
      <c r="E343" s="1746"/>
      <c r="F343" s="1746" t="s">
        <v>1029</v>
      </c>
      <c r="G343" s="1746"/>
      <c r="H343" s="1746"/>
      <c r="I343" s="1746"/>
      <c r="J343" s="416">
        <v>0</v>
      </c>
    </row>
    <row r="344" spans="1:10">
      <c r="A344" s="1746"/>
      <c r="B344" s="1746"/>
      <c r="C344" s="1746"/>
      <c r="D344" s="1746"/>
      <c r="E344" s="1746"/>
      <c r="F344" s="1746" t="s">
        <v>1030</v>
      </c>
      <c r="G344" s="1746"/>
      <c r="H344" s="1746"/>
      <c r="I344" s="1746"/>
      <c r="J344" s="416">
        <v>2.5308000000000002</v>
      </c>
    </row>
    <row r="345" spans="1:10">
      <c r="A345" s="1746"/>
      <c r="B345" s="1746"/>
      <c r="C345" s="1746"/>
      <c r="D345" s="1746"/>
      <c r="E345" s="1746"/>
      <c r="F345" s="1746" t="s">
        <v>1031</v>
      </c>
      <c r="G345" s="1746"/>
      <c r="H345" s="1746"/>
      <c r="I345" s="1746"/>
      <c r="J345" s="416">
        <v>2.5308000000000002</v>
      </c>
    </row>
    <row r="346" spans="1:10">
      <c r="A346" s="1746"/>
      <c r="B346" s="1746"/>
      <c r="C346" s="1746"/>
      <c r="D346" s="1746"/>
      <c r="E346" s="1746"/>
      <c r="F346" s="1746" t="s">
        <v>1032</v>
      </c>
      <c r="G346" s="1746"/>
      <c r="H346" s="1746"/>
      <c r="I346" s="1746"/>
      <c r="J346" s="416">
        <v>1</v>
      </c>
    </row>
    <row r="347" spans="1:10">
      <c r="A347" s="1746"/>
      <c r="B347" s="1746"/>
      <c r="C347" s="1746"/>
      <c r="D347" s="1746"/>
      <c r="E347" s="1746"/>
      <c r="F347" s="1746" t="s">
        <v>1033</v>
      </c>
      <c r="G347" s="1746"/>
      <c r="H347" s="1746"/>
      <c r="I347" s="1746"/>
      <c r="J347" s="416">
        <v>2.5308000000000002</v>
      </c>
    </row>
    <row r="348" spans="1:10">
      <c r="A348" s="1746"/>
      <c r="B348" s="1746"/>
      <c r="C348" s="1746"/>
      <c r="D348" s="1746"/>
      <c r="E348" s="1746"/>
      <c r="F348" s="1746" t="s">
        <v>1034</v>
      </c>
      <c r="G348" s="1746"/>
      <c r="H348" s="1746"/>
      <c r="I348" s="1746"/>
      <c r="J348" s="416">
        <v>0</v>
      </c>
    </row>
    <row r="349" spans="1:10" ht="30">
      <c r="A349" s="403" t="s">
        <v>1035</v>
      </c>
      <c r="B349" s="404" t="s">
        <v>40</v>
      </c>
      <c r="C349" s="403" t="s">
        <v>997</v>
      </c>
      <c r="D349" s="403" t="s">
        <v>1036</v>
      </c>
      <c r="E349" s="404" t="s">
        <v>36</v>
      </c>
      <c r="F349" s="404" t="s">
        <v>1037</v>
      </c>
      <c r="G349" s="404" t="s">
        <v>1038</v>
      </c>
      <c r="H349" s="404"/>
      <c r="I349" s="404"/>
      <c r="J349" s="404" t="s">
        <v>1010</v>
      </c>
    </row>
    <row r="350" spans="1:10">
      <c r="A350" s="411" t="s">
        <v>1014</v>
      </c>
      <c r="B350" s="412" t="s">
        <v>1321</v>
      </c>
      <c r="C350" s="411" t="s">
        <v>1040</v>
      </c>
      <c r="D350" s="411" t="s">
        <v>1322</v>
      </c>
      <c r="E350" s="413">
        <v>1.05</v>
      </c>
      <c r="F350" s="417" t="s">
        <v>18</v>
      </c>
      <c r="G350" s="1748" t="s">
        <v>1323</v>
      </c>
      <c r="H350" s="1748"/>
      <c r="I350" s="1749"/>
      <c r="J350" s="415" t="s">
        <v>1324</v>
      </c>
    </row>
    <row r="351" spans="1:10">
      <c r="A351" s="1746"/>
      <c r="B351" s="1746"/>
      <c r="C351" s="1746"/>
      <c r="D351" s="1746"/>
      <c r="E351" s="1746"/>
      <c r="F351" s="1746" t="s">
        <v>1047</v>
      </c>
      <c r="G351" s="1746"/>
      <c r="H351" s="1746"/>
      <c r="I351" s="1746"/>
      <c r="J351" s="416">
        <v>110.565</v>
      </c>
    </row>
    <row r="352" spans="1:10" ht="30">
      <c r="A352" s="403" t="s">
        <v>1048</v>
      </c>
      <c r="B352" s="404" t="s">
        <v>1049</v>
      </c>
      <c r="C352" s="403" t="s">
        <v>997</v>
      </c>
      <c r="D352" s="403" t="s">
        <v>35</v>
      </c>
      <c r="E352" s="404" t="s">
        <v>36</v>
      </c>
      <c r="F352" s="1744" t="s">
        <v>1050</v>
      </c>
      <c r="G352" s="1745"/>
      <c r="H352" s="1744"/>
      <c r="I352" s="1744"/>
      <c r="J352" s="404" t="s">
        <v>1010</v>
      </c>
    </row>
    <row r="353" spans="1:10" ht="15">
      <c r="A353" s="405"/>
      <c r="B353" s="405"/>
      <c r="C353" s="405"/>
      <c r="D353" s="405"/>
      <c r="E353" s="405"/>
      <c r="F353" s="405" t="s">
        <v>1051</v>
      </c>
      <c r="G353" s="405" t="s">
        <v>1052</v>
      </c>
      <c r="H353" s="405" t="s">
        <v>1053</v>
      </c>
      <c r="I353" s="405" t="s">
        <v>1054</v>
      </c>
      <c r="J353" s="405"/>
    </row>
    <row r="354" spans="1:10">
      <c r="A354" s="1746"/>
      <c r="B354" s="1746"/>
      <c r="C354" s="1746"/>
      <c r="D354" s="1746"/>
      <c r="E354" s="1746"/>
      <c r="F354" s="1746" t="s">
        <v>1055</v>
      </c>
      <c r="G354" s="1746"/>
      <c r="H354" s="1746"/>
      <c r="I354" s="1746"/>
      <c r="J354" s="416">
        <v>0</v>
      </c>
    </row>
    <row r="355" spans="1:10">
      <c r="A355" s="418"/>
      <c r="B355" s="418"/>
      <c r="C355" s="418"/>
      <c r="D355" s="418"/>
      <c r="E355" s="418" t="s">
        <v>1056</v>
      </c>
      <c r="F355" s="419">
        <v>2.5299999999999998</v>
      </c>
      <c r="G355" s="418" t="s">
        <v>1057</v>
      </c>
      <c r="H355" s="419">
        <v>0</v>
      </c>
      <c r="I355" s="418" t="s">
        <v>1058</v>
      </c>
      <c r="J355" s="419">
        <v>2.5308000000000002</v>
      </c>
    </row>
    <row r="356" spans="1:10">
      <c r="A356" s="418"/>
      <c r="B356" s="418"/>
      <c r="C356" s="418"/>
      <c r="D356" s="418"/>
      <c r="E356" s="418" t="s">
        <v>1059</v>
      </c>
      <c r="F356" s="419">
        <v>0</v>
      </c>
      <c r="G356" s="418"/>
      <c r="H356" s="1747" t="s">
        <v>1060</v>
      </c>
      <c r="I356" s="1747"/>
      <c r="J356" s="419">
        <v>113.1</v>
      </c>
    </row>
    <row r="357" spans="1:10">
      <c r="A357" s="1739" t="s">
        <v>1061</v>
      </c>
      <c r="B357" s="1739"/>
      <c r="C357" s="1739"/>
      <c r="D357" s="1739"/>
      <c r="E357" s="1739"/>
      <c r="F357" s="1739"/>
      <c r="G357" s="1739"/>
      <c r="H357" s="1739"/>
      <c r="I357" s="1739"/>
      <c r="J357" s="1739"/>
    </row>
    <row r="358" spans="1:10" ht="15" thickBot="1">
      <c r="A358" s="1750" t="s">
        <v>1325</v>
      </c>
      <c r="B358" s="1750"/>
      <c r="C358" s="1750"/>
      <c r="D358" s="1750"/>
      <c r="E358" s="1750"/>
      <c r="F358" s="1750"/>
      <c r="G358" s="1750"/>
      <c r="H358" s="1750"/>
      <c r="I358" s="1750"/>
      <c r="J358" s="1750"/>
    </row>
    <row r="359" spans="1:10" ht="15" thickTop="1">
      <c r="A359" s="420"/>
      <c r="B359" s="420"/>
      <c r="C359" s="420"/>
      <c r="D359" s="420"/>
      <c r="E359" s="420"/>
      <c r="F359" s="420"/>
      <c r="G359" s="420"/>
      <c r="H359" s="420"/>
      <c r="I359" s="420"/>
      <c r="J359" s="420"/>
    </row>
    <row r="360" spans="1:10" ht="15">
      <c r="A360" s="403" t="s">
        <v>1326</v>
      </c>
      <c r="B360" s="404" t="s">
        <v>40</v>
      </c>
      <c r="C360" s="403" t="s">
        <v>997</v>
      </c>
      <c r="D360" s="403" t="s">
        <v>35</v>
      </c>
      <c r="E360" s="1742" t="s">
        <v>998</v>
      </c>
      <c r="F360" s="1742"/>
      <c r="G360" s="405" t="s">
        <v>999</v>
      </c>
      <c r="H360" s="404" t="s">
        <v>1000</v>
      </c>
      <c r="I360" s="404" t="s">
        <v>1001</v>
      </c>
      <c r="J360" s="404" t="s">
        <v>1002</v>
      </c>
    </row>
    <row r="361" spans="1:10" ht="38.25">
      <c r="A361" s="406" t="s">
        <v>1003</v>
      </c>
      <c r="B361" s="407" t="s">
        <v>272</v>
      </c>
      <c r="C361" s="406" t="s">
        <v>1004</v>
      </c>
      <c r="D361" s="406" t="s">
        <v>1327</v>
      </c>
      <c r="E361" s="1743" t="s">
        <v>1006</v>
      </c>
      <c r="F361" s="1743"/>
      <c r="G361" s="408" t="s">
        <v>229</v>
      </c>
      <c r="H361" s="409">
        <v>1</v>
      </c>
      <c r="I361" s="410">
        <v>89.28</v>
      </c>
      <c r="J361" s="410">
        <v>89.28</v>
      </c>
    </row>
    <row r="362" spans="1:10" ht="25.5">
      <c r="A362" s="411" t="s">
        <v>1014</v>
      </c>
      <c r="B362" s="412" t="s">
        <v>1328</v>
      </c>
      <c r="C362" s="411" t="s">
        <v>1040</v>
      </c>
      <c r="D362" s="411" t="s">
        <v>1329</v>
      </c>
      <c r="E362" s="1749" t="s">
        <v>1090</v>
      </c>
      <c r="F362" s="1749"/>
      <c r="G362" s="417" t="s">
        <v>39</v>
      </c>
      <c r="H362" s="413">
        <v>1</v>
      </c>
      <c r="I362" s="414">
        <v>1.77</v>
      </c>
      <c r="J362" s="414">
        <v>1.77</v>
      </c>
    </row>
    <row r="363" spans="1:10">
      <c r="A363" s="411" t="s">
        <v>1014</v>
      </c>
      <c r="B363" s="412" t="s">
        <v>1129</v>
      </c>
      <c r="C363" s="411" t="s">
        <v>1016</v>
      </c>
      <c r="D363" s="411" t="s">
        <v>1130</v>
      </c>
      <c r="E363" s="1749" t="s">
        <v>1020</v>
      </c>
      <c r="F363" s="1749"/>
      <c r="G363" s="417" t="s">
        <v>1091</v>
      </c>
      <c r="H363" s="413">
        <v>0.13244900000000001</v>
      </c>
      <c r="I363" s="414">
        <v>26.351199999999999</v>
      </c>
      <c r="J363" s="414">
        <v>3.4901901</v>
      </c>
    </row>
    <row r="364" spans="1:10" ht="25.5">
      <c r="A364" s="411" t="s">
        <v>1014</v>
      </c>
      <c r="B364" s="412" t="s">
        <v>1330</v>
      </c>
      <c r="C364" s="411" t="s">
        <v>1040</v>
      </c>
      <c r="D364" s="411" t="s">
        <v>1331</v>
      </c>
      <c r="E364" s="1749" t="s">
        <v>1090</v>
      </c>
      <c r="F364" s="1749"/>
      <c r="G364" s="417" t="s">
        <v>39</v>
      </c>
      <c r="H364" s="413">
        <v>1</v>
      </c>
      <c r="I364" s="414">
        <v>79.760000000000005</v>
      </c>
      <c r="J364" s="414">
        <v>79.760000000000005</v>
      </c>
    </row>
    <row r="365" spans="1:10">
      <c r="A365" s="411" t="s">
        <v>1014</v>
      </c>
      <c r="B365" s="412" t="s">
        <v>1025</v>
      </c>
      <c r="C365" s="411" t="s">
        <v>1016</v>
      </c>
      <c r="D365" s="411" t="s">
        <v>1026</v>
      </c>
      <c r="E365" s="1749" t="s">
        <v>1020</v>
      </c>
      <c r="F365" s="1749"/>
      <c r="G365" s="417" t="s">
        <v>1091</v>
      </c>
      <c r="H365" s="413">
        <v>0.13244900000000001</v>
      </c>
      <c r="I365" s="414">
        <v>32.186100000000003</v>
      </c>
      <c r="J365" s="414">
        <v>4.2630167999999999</v>
      </c>
    </row>
    <row r="366" spans="1:10">
      <c r="A366" s="418"/>
      <c r="B366" s="418"/>
      <c r="C366" s="418"/>
      <c r="D366" s="418"/>
      <c r="E366" s="418" t="s">
        <v>1056</v>
      </c>
      <c r="F366" s="419">
        <v>7.75</v>
      </c>
      <c r="G366" s="418" t="s">
        <v>1057</v>
      </c>
      <c r="H366" s="419">
        <v>0</v>
      </c>
      <c r="I366" s="418" t="s">
        <v>1058</v>
      </c>
      <c r="J366" s="419">
        <v>7.75</v>
      </c>
    </row>
    <row r="367" spans="1:10">
      <c r="A367" s="418"/>
      <c r="B367" s="418"/>
      <c r="C367" s="418"/>
      <c r="D367" s="418"/>
      <c r="E367" s="418" t="s">
        <v>1059</v>
      </c>
      <c r="F367" s="419">
        <v>0</v>
      </c>
      <c r="G367" s="418"/>
      <c r="H367" s="1747" t="s">
        <v>1060</v>
      </c>
      <c r="I367" s="1747"/>
      <c r="J367" s="419">
        <v>89.28</v>
      </c>
    </row>
    <row r="368" spans="1:10">
      <c r="A368" s="1739" t="s">
        <v>1061</v>
      </c>
      <c r="B368" s="1739"/>
      <c r="C368" s="1739"/>
      <c r="D368" s="1739"/>
      <c r="E368" s="1739"/>
      <c r="F368" s="1739"/>
      <c r="G368" s="1739"/>
      <c r="H368" s="1739"/>
      <c r="I368" s="1739"/>
      <c r="J368" s="1739"/>
    </row>
    <row r="369" spans="1:10" ht="15" thickBot="1">
      <c r="A369" s="1750" t="s">
        <v>1332</v>
      </c>
      <c r="B369" s="1750"/>
      <c r="C369" s="1750"/>
      <c r="D369" s="1750"/>
      <c r="E369" s="1750"/>
      <c r="F369" s="1750"/>
      <c r="G369" s="1750"/>
      <c r="H369" s="1750"/>
      <c r="I369" s="1750"/>
      <c r="J369" s="1750"/>
    </row>
    <row r="370" spans="1:10" ht="15" thickTop="1">
      <c r="A370" s="420"/>
      <c r="B370" s="420"/>
      <c r="C370" s="420"/>
      <c r="D370" s="420"/>
      <c r="E370" s="420"/>
      <c r="F370" s="420"/>
      <c r="G370" s="420"/>
      <c r="H370" s="420"/>
      <c r="I370" s="420"/>
      <c r="J370" s="420"/>
    </row>
    <row r="371" spans="1:10" ht="15">
      <c r="A371" s="403" t="s">
        <v>1333</v>
      </c>
      <c r="B371" s="404" t="s">
        <v>40</v>
      </c>
      <c r="C371" s="403" t="s">
        <v>997</v>
      </c>
      <c r="D371" s="403" t="s">
        <v>35</v>
      </c>
      <c r="E371" s="1742" t="s">
        <v>998</v>
      </c>
      <c r="F371" s="1742"/>
      <c r="G371" s="405" t="s">
        <v>999</v>
      </c>
      <c r="H371" s="404" t="s">
        <v>1000</v>
      </c>
      <c r="I371" s="404" t="s">
        <v>1001</v>
      </c>
      <c r="J371" s="404" t="s">
        <v>1002</v>
      </c>
    </row>
    <row r="372" spans="1:10" ht="25.5">
      <c r="A372" s="406" t="s">
        <v>1003</v>
      </c>
      <c r="B372" s="407" t="s">
        <v>273</v>
      </c>
      <c r="C372" s="406" t="s">
        <v>1004</v>
      </c>
      <c r="D372" s="406" t="s">
        <v>1245</v>
      </c>
      <c r="E372" s="1743" t="s">
        <v>1006</v>
      </c>
      <c r="F372" s="1743"/>
      <c r="G372" s="408" t="s">
        <v>229</v>
      </c>
      <c r="H372" s="409">
        <v>1</v>
      </c>
      <c r="I372" s="410">
        <v>102.63</v>
      </c>
      <c r="J372" s="410">
        <v>102.63</v>
      </c>
    </row>
    <row r="373" spans="1:10" ht="25.5">
      <c r="A373" s="411" t="s">
        <v>1014</v>
      </c>
      <c r="B373" s="412" t="s">
        <v>1334</v>
      </c>
      <c r="C373" s="411" t="s">
        <v>1040</v>
      </c>
      <c r="D373" s="411" t="s">
        <v>1335</v>
      </c>
      <c r="E373" s="1749" t="s">
        <v>1090</v>
      </c>
      <c r="F373" s="1749"/>
      <c r="G373" s="417" t="s">
        <v>39</v>
      </c>
      <c r="H373" s="413">
        <v>1</v>
      </c>
      <c r="I373" s="414">
        <v>71.849999999999994</v>
      </c>
      <c r="J373" s="414">
        <v>71.849999999999994</v>
      </c>
    </row>
    <row r="374" spans="1:10">
      <c r="A374" s="411" t="s">
        <v>1014</v>
      </c>
      <c r="B374" s="412" t="s">
        <v>1021</v>
      </c>
      <c r="C374" s="411" t="s">
        <v>1016</v>
      </c>
      <c r="D374" s="411" t="s">
        <v>1022</v>
      </c>
      <c r="E374" s="1749" t="s">
        <v>1020</v>
      </c>
      <c r="F374" s="1749"/>
      <c r="G374" s="417" t="s">
        <v>1091</v>
      </c>
      <c r="H374" s="413">
        <v>0.52974500000000002</v>
      </c>
      <c r="I374" s="414">
        <v>22.593900000000001</v>
      </c>
      <c r="J374" s="414">
        <v>11.969005599999999</v>
      </c>
    </row>
    <row r="375" spans="1:10">
      <c r="A375" s="411" t="s">
        <v>1014</v>
      </c>
      <c r="B375" s="412" t="s">
        <v>1025</v>
      </c>
      <c r="C375" s="411" t="s">
        <v>1016</v>
      </c>
      <c r="D375" s="411" t="s">
        <v>1026</v>
      </c>
      <c r="E375" s="1749" t="s">
        <v>1020</v>
      </c>
      <c r="F375" s="1749"/>
      <c r="G375" s="417" t="s">
        <v>1091</v>
      </c>
      <c r="H375" s="413">
        <v>0.37340000000000001</v>
      </c>
      <c r="I375" s="414">
        <v>32.186100000000003</v>
      </c>
      <c r="J375" s="414">
        <v>12.0182897</v>
      </c>
    </row>
    <row r="376" spans="1:10" ht="25.5">
      <c r="A376" s="411" t="s">
        <v>1014</v>
      </c>
      <c r="B376" s="412" t="s">
        <v>1336</v>
      </c>
      <c r="C376" s="411" t="s">
        <v>1040</v>
      </c>
      <c r="D376" s="411" t="s">
        <v>1337</v>
      </c>
      <c r="E376" s="1749" t="s">
        <v>1090</v>
      </c>
      <c r="F376" s="1749"/>
      <c r="G376" s="417" t="s">
        <v>39</v>
      </c>
      <c r="H376" s="413">
        <v>3</v>
      </c>
      <c r="I376" s="414">
        <v>2.27</v>
      </c>
      <c r="J376" s="414">
        <v>6.81</v>
      </c>
    </row>
    <row r="377" spans="1:10">
      <c r="A377" s="418"/>
      <c r="B377" s="418"/>
      <c r="C377" s="418"/>
      <c r="D377" s="418"/>
      <c r="E377" s="418" t="s">
        <v>1056</v>
      </c>
      <c r="F377" s="419">
        <v>23.97</v>
      </c>
      <c r="G377" s="418" t="s">
        <v>1057</v>
      </c>
      <c r="H377" s="419">
        <v>0</v>
      </c>
      <c r="I377" s="418" t="s">
        <v>1058</v>
      </c>
      <c r="J377" s="419">
        <v>23.97</v>
      </c>
    </row>
    <row r="378" spans="1:10">
      <c r="A378" s="418"/>
      <c r="B378" s="418"/>
      <c r="C378" s="418"/>
      <c r="D378" s="418"/>
      <c r="E378" s="418" t="s">
        <v>1059</v>
      </c>
      <c r="F378" s="419">
        <v>0</v>
      </c>
      <c r="G378" s="418"/>
      <c r="H378" s="1747" t="s">
        <v>1060</v>
      </c>
      <c r="I378" s="1747"/>
      <c r="J378" s="419">
        <v>102.63</v>
      </c>
    </row>
    <row r="379" spans="1:10">
      <c r="A379" s="1739" t="s">
        <v>1061</v>
      </c>
      <c r="B379" s="1739"/>
      <c r="C379" s="1739"/>
      <c r="D379" s="1739"/>
      <c r="E379" s="1739"/>
      <c r="F379" s="1739"/>
      <c r="G379" s="1739"/>
      <c r="H379" s="1739"/>
      <c r="I379" s="1739"/>
      <c r="J379" s="1739"/>
    </row>
    <row r="380" spans="1:10" ht="15" thickBot="1">
      <c r="A380" s="1750" t="s">
        <v>1338</v>
      </c>
      <c r="B380" s="1750"/>
      <c r="C380" s="1750"/>
      <c r="D380" s="1750"/>
      <c r="E380" s="1750"/>
      <c r="F380" s="1750"/>
      <c r="G380" s="1750"/>
      <c r="H380" s="1750"/>
      <c r="I380" s="1750"/>
      <c r="J380" s="1750"/>
    </row>
    <row r="381" spans="1:10" ht="15" thickTop="1">
      <c r="A381" s="420"/>
      <c r="B381" s="420"/>
      <c r="C381" s="420"/>
      <c r="D381" s="420"/>
      <c r="E381" s="420"/>
      <c r="F381" s="420"/>
      <c r="G381" s="420"/>
      <c r="H381" s="420"/>
      <c r="I381" s="420"/>
      <c r="J381" s="420"/>
    </row>
    <row r="382" spans="1:10" ht="15">
      <c r="A382" s="403" t="s">
        <v>1339</v>
      </c>
      <c r="B382" s="404" t="s">
        <v>40</v>
      </c>
      <c r="C382" s="403" t="s">
        <v>997</v>
      </c>
      <c r="D382" s="403" t="s">
        <v>35</v>
      </c>
      <c r="E382" s="1742" t="s">
        <v>998</v>
      </c>
      <c r="F382" s="1742"/>
      <c r="G382" s="405" t="s">
        <v>999</v>
      </c>
      <c r="H382" s="404" t="s">
        <v>1000</v>
      </c>
      <c r="I382" s="404" t="s">
        <v>1001</v>
      </c>
      <c r="J382" s="404" t="s">
        <v>1002</v>
      </c>
    </row>
    <row r="383" spans="1:10" ht="25.5">
      <c r="A383" s="406" t="s">
        <v>1003</v>
      </c>
      <c r="B383" s="407" t="s">
        <v>274</v>
      </c>
      <c r="C383" s="406" t="s">
        <v>1004</v>
      </c>
      <c r="D383" s="406" t="s">
        <v>1340</v>
      </c>
      <c r="E383" s="1743" t="s">
        <v>1341</v>
      </c>
      <c r="F383" s="1743"/>
      <c r="G383" s="408" t="s">
        <v>39</v>
      </c>
      <c r="H383" s="409">
        <v>1</v>
      </c>
      <c r="I383" s="410">
        <v>86.79</v>
      </c>
      <c r="J383" s="410">
        <v>86.79</v>
      </c>
    </row>
    <row r="384" spans="1:10">
      <c r="A384" s="411" t="s">
        <v>1014</v>
      </c>
      <c r="B384" s="412" t="s">
        <v>1021</v>
      </c>
      <c r="C384" s="411" t="s">
        <v>1016</v>
      </c>
      <c r="D384" s="411" t="s">
        <v>1022</v>
      </c>
      <c r="E384" s="1749" t="s">
        <v>1020</v>
      </c>
      <c r="F384" s="1749"/>
      <c r="G384" s="417" t="s">
        <v>1091</v>
      </c>
      <c r="H384" s="413">
        <v>0.19189200000000001</v>
      </c>
      <c r="I384" s="414">
        <v>22.593900000000001</v>
      </c>
      <c r="J384" s="414">
        <v>4.3355886999999997</v>
      </c>
    </row>
    <row r="385" spans="1:10" ht="25.5">
      <c r="A385" s="411" t="s">
        <v>1014</v>
      </c>
      <c r="B385" s="412" t="s">
        <v>1334</v>
      </c>
      <c r="C385" s="411" t="s">
        <v>1040</v>
      </c>
      <c r="D385" s="411" t="s">
        <v>1335</v>
      </c>
      <c r="E385" s="1749" t="s">
        <v>1090</v>
      </c>
      <c r="F385" s="1749"/>
      <c r="G385" s="417" t="s">
        <v>39</v>
      </c>
      <c r="H385" s="413">
        <v>1</v>
      </c>
      <c r="I385" s="414">
        <v>71.849999999999994</v>
      </c>
      <c r="J385" s="414">
        <v>71.849999999999994</v>
      </c>
    </row>
    <row r="386" spans="1:10">
      <c r="A386" s="411" t="s">
        <v>1014</v>
      </c>
      <c r="B386" s="412" t="s">
        <v>1025</v>
      </c>
      <c r="C386" s="411" t="s">
        <v>1016</v>
      </c>
      <c r="D386" s="411" t="s">
        <v>1026</v>
      </c>
      <c r="E386" s="1749" t="s">
        <v>1020</v>
      </c>
      <c r="F386" s="1749"/>
      <c r="G386" s="417" t="s">
        <v>1091</v>
      </c>
      <c r="H386" s="413">
        <v>0.19189200000000001</v>
      </c>
      <c r="I386" s="414">
        <v>32.186100000000003</v>
      </c>
      <c r="J386" s="414">
        <v>6.1762550999999997</v>
      </c>
    </row>
    <row r="387" spans="1:10" ht="25.5">
      <c r="A387" s="411" t="s">
        <v>1014</v>
      </c>
      <c r="B387" s="412" t="s">
        <v>1342</v>
      </c>
      <c r="C387" s="411" t="s">
        <v>1040</v>
      </c>
      <c r="D387" s="411" t="s">
        <v>1343</v>
      </c>
      <c r="E387" s="1749" t="s">
        <v>1090</v>
      </c>
      <c r="F387" s="1749"/>
      <c r="G387" s="417" t="s">
        <v>39</v>
      </c>
      <c r="H387" s="413">
        <v>3</v>
      </c>
      <c r="I387" s="414">
        <v>1.48</v>
      </c>
      <c r="J387" s="414">
        <v>4.4400000000000004</v>
      </c>
    </row>
    <row r="388" spans="1:10">
      <c r="A388" s="418"/>
      <c r="B388" s="418"/>
      <c r="C388" s="418"/>
      <c r="D388" s="418"/>
      <c r="E388" s="418" t="s">
        <v>1056</v>
      </c>
      <c r="F388" s="419">
        <v>10.5</v>
      </c>
      <c r="G388" s="418" t="s">
        <v>1057</v>
      </c>
      <c r="H388" s="419">
        <v>0</v>
      </c>
      <c r="I388" s="418" t="s">
        <v>1058</v>
      </c>
      <c r="J388" s="419">
        <v>10.5</v>
      </c>
    </row>
    <row r="389" spans="1:10">
      <c r="A389" s="418"/>
      <c r="B389" s="418"/>
      <c r="C389" s="418"/>
      <c r="D389" s="418"/>
      <c r="E389" s="418" t="s">
        <v>1059</v>
      </c>
      <c r="F389" s="419">
        <v>0</v>
      </c>
      <c r="G389" s="418"/>
      <c r="H389" s="1747" t="s">
        <v>1060</v>
      </c>
      <c r="I389" s="1747"/>
      <c r="J389" s="419">
        <v>86.79</v>
      </c>
    </row>
    <row r="390" spans="1:10">
      <c r="A390" s="1739" t="s">
        <v>1061</v>
      </c>
      <c r="B390" s="1739"/>
      <c r="C390" s="1739"/>
      <c r="D390" s="1739"/>
      <c r="E390" s="1739"/>
      <c r="F390" s="1739"/>
      <c r="G390" s="1739"/>
      <c r="H390" s="1739"/>
      <c r="I390" s="1739"/>
      <c r="J390" s="1739"/>
    </row>
    <row r="391" spans="1:10" ht="15" thickBot="1">
      <c r="A391" s="1750" t="s">
        <v>1344</v>
      </c>
      <c r="B391" s="1750"/>
      <c r="C391" s="1750"/>
      <c r="D391" s="1750"/>
      <c r="E391" s="1750"/>
      <c r="F391" s="1750"/>
      <c r="G391" s="1750"/>
      <c r="H391" s="1750"/>
      <c r="I391" s="1750"/>
      <c r="J391" s="1750"/>
    </row>
    <row r="392" spans="1:10" ht="15" thickTop="1">
      <c r="A392" s="420"/>
      <c r="B392" s="420"/>
      <c r="C392" s="420"/>
      <c r="D392" s="420"/>
      <c r="E392" s="420"/>
      <c r="F392" s="420"/>
      <c r="G392" s="420"/>
      <c r="H392" s="420"/>
      <c r="I392" s="420"/>
      <c r="J392" s="420"/>
    </row>
    <row r="393" spans="1:10" ht="15">
      <c r="A393" s="403" t="s">
        <v>1345</v>
      </c>
      <c r="B393" s="404" t="s">
        <v>40</v>
      </c>
      <c r="C393" s="403" t="s">
        <v>997</v>
      </c>
      <c r="D393" s="403" t="s">
        <v>35</v>
      </c>
      <c r="E393" s="1742" t="s">
        <v>998</v>
      </c>
      <c r="F393" s="1742"/>
      <c r="G393" s="405" t="s">
        <v>999</v>
      </c>
      <c r="H393" s="404" t="s">
        <v>1000</v>
      </c>
      <c r="I393" s="404" t="s">
        <v>1001</v>
      </c>
      <c r="J393" s="404" t="s">
        <v>1002</v>
      </c>
    </row>
    <row r="394" spans="1:10" ht="25.5">
      <c r="A394" s="406" t="s">
        <v>1003</v>
      </c>
      <c r="B394" s="407" t="s">
        <v>275</v>
      </c>
      <c r="C394" s="406" t="s">
        <v>1004</v>
      </c>
      <c r="D394" s="406" t="s">
        <v>1346</v>
      </c>
      <c r="E394" s="1743" t="s">
        <v>1006</v>
      </c>
      <c r="F394" s="1743"/>
      <c r="G394" s="408" t="s">
        <v>39</v>
      </c>
      <c r="H394" s="409">
        <v>1</v>
      </c>
      <c r="I394" s="410">
        <v>15.2</v>
      </c>
      <c r="J394" s="410">
        <v>15.2</v>
      </c>
    </row>
    <row r="395" spans="1:10" ht="25.5">
      <c r="A395" s="411" t="s">
        <v>1014</v>
      </c>
      <c r="B395" s="412" t="s">
        <v>1342</v>
      </c>
      <c r="C395" s="411" t="s">
        <v>1040</v>
      </c>
      <c r="D395" s="411" t="s">
        <v>1343</v>
      </c>
      <c r="E395" s="1749" t="s">
        <v>1090</v>
      </c>
      <c r="F395" s="1749"/>
      <c r="G395" s="417" t="s">
        <v>39</v>
      </c>
      <c r="H395" s="413">
        <v>1</v>
      </c>
      <c r="I395" s="414">
        <v>1.48</v>
      </c>
      <c r="J395" s="414">
        <v>1.48</v>
      </c>
    </row>
    <row r="396" spans="1:10">
      <c r="A396" s="411" t="s">
        <v>1014</v>
      </c>
      <c r="B396" s="412" t="s">
        <v>1021</v>
      </c>
      <c r="C396" s="411" t="s">
        <v>1016</v>
      </c>
      <c r="D396" s="411" t="s">
        <v>1022</v>
      </c>
      <c r="E396" s="1749" t="s">
        <v>1020</v>
      </c>
      <c r="F396" s="1749"/>
      <c r="G396" s="417" t="s">
        <v>1091</v>
      </c>
      <c r="H396" s="413">
        <v>6.3963999999999993E-2</v>
      </c>
      <c r="I396" s="414">
        <v>22.593900000000001</v>
      </c>
      <c r="J396" s="414">
        <v>1.4451962</v>
      </c>
    </row>
    <row r="397" spans="1:10" ht="25.5">
      <c r="A397" s="411" t="s">
        <v>1014</v>
      </c>
      <c r="B397" s="412" t="s">
        <v>1347</v>
      </c>
      <c r="C397" s="411" t="s">
        <v>1040</v>
      </c>
      <c r="D397" s="411" t="s">
        <v>1348</v>
      </c>
      <c r="E397" s="1749" t="s">
        <v>1090</v>
      </c>
      <c r="F397" s="1749"/>
      <c r="G397" s="417" t="s">
        <v>39</v>
      </c>
      <c r="H397" s="413">
        <v>1</v>
      </c>
      <c r="I397" s="414">
        <v>10.23</v>
      </c>
      <c r="J397" s="414">
        <v>10.23</v>
      </c>
    </row>
    <row r="398" spans="1:10">
      <c r="A398" s="411" t="s">
        <v>1014</v>
      </c>
      <c r="B398" s="412" t="s">
        <v>1025</v>
      </c>
      <c r="C398" s="411" t="s">
        <v>1016</v>
      </c>
      <c r="D398" s="411" t="s">
        <v>1026</v>
      </c>
      <c r="E398" s="1749" t="s">
        <v>1020</v>
      </c>
      <c r="F398" s="1749"/>
      <c r="G398" s="417" t="s">
        <v>1091</v>
      </c>
      <c r="H398" s="413">
        <v>6.3963999999999993E-2</v>
      </c>
      <c r="I398" s="414">
        <v>32.186100000000003</v>
      </c>
      <c r="J398" s="414">
        <v>2.0587517000000002</v>
      </c>
    </row>
    <row r="399" spans="1:10">
      <c r="A399" s="418"/>
      <c r="B399" s="418"/>
      <c r="C399" s="418"/>
      <c r="D399" s="418"/>
      <c r="E399" s="418" t="s">
        <v>1056</v>
      </c>
      <c r="F399" s="419">
        <v>3.49</v>
      </c>
      <c r="G399" s="418" t="s">
        <v>1057</v>
      </c>
      <c r="H399" s="419">
        <v>0</v>
      </c>
      <c r="I399" s="418" t="s">
        <v>1058</v>
      </c>
      <c r="J399" s="419">
        <v>3.49</v>
      </c>
    </row>
    <row r="400" spans="1:10">
      <c r="A400" s="418"/>
      <c r="B400" s="418"/>
      <c r="C400" s="418"/>
      <c r="D400" s="418"/>
      <c r="E400" s="418" t="s">
        <v>1059</v>
      </c>
      <c r="F400" s="419">
        <v>0</v>
      </c>
      <c r="G400" s="418"/>
      <c r="H400" s="1747" t="s">
        <v>1060</v>
      </c>
      <c r="I400" s="1747"/>
      <c r="J400" s="419">
        <v>15.2</v>
      </c>
    </row>
    <row r="401" spans="1:10">
      <c r="A401" s="1739" t="s">
        <v>1061</v>
      </c>
      <c r="B401" s="1739"/>
      <c r="C401" s="1739"/>
      <c r="D401" s="1739"/>
      <c r="E401" s="1739"/>
      <c r="F401" s="1739"/>
      <c r="G401" s="1739"/>
      <c r="H401" s="1739"/>
      <c r="I401" s="1739"/>
      <c r="J401" s="1739"/>
    </row>
    <row r="402" spans="1:10" ht="15" thickBot="1">
      <c r="A402" s="1750" t="s">
        <v>1349</v>
      </c>
      <c r="B402" s="1750"/>
      <c r="C402" s="1750"/>
      <c r="D402" s="1750"/>
      <c r="E402" s="1750"/>
      <c r="F402" s="1750"/>
      <c r="G402" s="1750"/>
      <c r="H402" s="1750"/>
      <c r="I402" s="1750"/>
      <c r="J402" s="1750"/>
    </row>
    <row r="403" spans="1:10" ht="15" thickTop="1">
      <c r="A403" s="420"/>
      <c r="B403" s="420"/>
      <c r="C403" s="420"/>
      <c r="D403" s="420"/>
      <c r="E403" s="420"/>
      <c r="F403" s="420"/>
      <c r="G403" s="420"/>
      <c r="H403" s="420"/>
      <c r="I403" s="420"/>
      <c r="J403" s="420"/>
    </row>
    <row r="404" spans="1:10" ht="15">
      <c r="A404" s="403" t="s">
        <v>1350</v>
      </c>
      <c r="B404" s="404" t="s">
        <v>40</v>
      </c>
      <c r="C404" s="403" t="s">
        <v>997</v>
      </c>
      <c r="D404" s="403" t="s">
        <v>35</v>
      </c>
      <c r="E404" s="1742" t="s">
        <v>998</v>
      </c>
      <c r="F404" s="1742"/>
      <c r="G404" s="405" t="s">
        <v>999</v>
      </c>
      <c r="H404" s="404" t="s">
        <v>1000</v>
      </c>
      <c r="I404" s="404" t="s">
        <v>1001</v>
      </c>
      <c r="J404" s="404" t="s">
        <v>1002</v>
      </c>
    </row>
    <row r="405" spans="1:10" ht="25.5">
      <c r="A405" s="406" t="s">
        <v>1003</v>
      </c>
      <c r="B405" s="407" t="s">
        <v>276</v>
      </c>
      <c r="C405" s="406" t="s">
        <v>1004</v>
      </c>
      <c r="D405" s="406" t="s">
        <v>1351</v>
      </c>
      <c r="E405" s="1743" t="s">
        <v>1006</v>
      </c>
      <c r="F405" s="1743"/>
      <c r="G405" s="408" t="s">
        <v>39</v>
      </c>
      <c r="H405" s="409">
        <v>1</v>
      </c>
      <c r="I405" s="410">
        <v>167.48</v>
      </c>
      <c r="J405" s="410">
        <v>167.48</v>
      </c>
    </row>
    <row r="406" spans="1:10" ht="25.5">
      <c r="A406" s="411" t="s">
        <v>1014</v>
      </c>
      <c r="B406" s="412" t="s">
        <v>1352</v>
      </c>
      <c r="C406" s="411" t="s">
        <v>1040</v>
      </c>
      <c r="D406" s="411" t="s">
        <v>1353</v>
      </c>
      <c r="E406" s="1749" t="s">
        <v>1090</v>
      </c>
      <c r="F406" s="1749"/>
      <c r="G406" s="417" t="s">
        <v>39</v>
      </c>
      <c r="H406" s="413">
        <v>1</v>
      </c>
      <c r="I406" s="414">
        <v>157.52000000000001</v>
      </c>
      <c r="J406" s="414">
        <v>157.52000000000001</v>
      </c>
    </row>
    <row r="407" spans="1:10">
      <c r="A407" s="411" t="s">
        <v>1014</v>
      </c>
      <c r="B407" s="412" t="s">
        <v>1025</v>
      </c>
      <c r="C407" s="411" t="s">
        <v>1016</v>
      </c>
      <c r="D407" s="411" t="s">
        <v>1026</v>
      </c>
      <c r="E407" s="1749" t="s">
        <v>1020</v>
      </c>
      <c r="F407" s="1749"/>
      <c r="G407" s="417" t="s">
        <v>1091</v>
      </c>
      <c r="H407" s="413">
        <v>0.12792799999999999</v>
      </c>
      <c r="I407" s="414">
        <v>32.186100000000003</v>
      </c>
      <c r="J407" s="414">
        <v>4.1175034000000004</v>
      </c>
    </row>
    <row r="408" spans="1:10" ht="25.5">
      <c r="A408" s="411" t="s">
        <v>1014</v>
      </c>
      <c r="B408" s="412" t="s">
        <v>1342</v>
      </c>
      <c r="C408" s="411" t="s">
        <v>1040</v>
      </c>
      <c r="D408" s="411" t="s">
        <v>1343</v>
      </c>
      <c r="E408" s="1749" t="s">
        <v>1090</v>
      </c>
      <c r="F408" s="1749"/>
      <c r="G408" s="417" t="s">
        <v>39</v>
      </c>
      <c r="H408" s="413">
        <v>2</v>
      </c>
      <c r="I408" s="414">
        <v>1.48</v>
      </c>
      <c r="J408" s="414">
        <v>2.96</v>
      </c>
    </row>
    <row r="409" spans="1:10">
      <c r="A409" s="411" t="s">
        <v>1014</v>
      </c>
      <c r="B409" s="412" t="s">
        <v>1021</v>
      </c>
      <c r="C409" s="411" t="s">
        <v>1016</v>
      </c>
      <c r="D409" s="411" t="s">
        <v>1022</v>
      </c>
      <c r="E409" s="1749" t="s">
        <v>1020</v>
      </c>
      <c r="F409" s="1749"/>
      <c r="G409" s="417" t="s">
        <v>1091</v>
      </c>
      <c r="H409" s="413">
        <v>0.12792799999999999</v>
      </c>
      <c r="I409" s="414">
        <v>22.593900000000001</v>
      </c>
      <c r="J409" s="414">
        <v>2.8903924000000001</v>
      </c>
    </row>
    <row r="410" spans="1:10">
      <c r="A410" s="418"/>
      <c r="B410" s="418"/>
      <c r="C410" s="418"/>
      <c r="D410" s="418"/>
      <c r="E410" s="418" t="s">
        <v>1056</v>
      </c>
      <c r="F410" s="419">
        <v>7</v>
      </c>
      <c r="G410" s="418" t="s">
        <v>1057</v>
      </c>
      <c r="H410" s="419">
        <v>0</v>
      </c>
      <c r="I410" s="418" t="s">
        <v>1058</v>
      </c>
      <c r="J410" s="419">
        <v>7</v>
      </c>
    </row>
    <row r="411" spans="1:10">
      <c r="A411" s="418"/>
      <c r="B411" s="418"/>
      <c r="C411" s="418"/>
      <c r="D411" s="418"/>
      <c r="E411" s="418" t="s">
        <v>1059</v>
      </c>
      <c r="F411" s="419">
        <v>0</v>
      </c>
      <c r="G411" s="418"/>
      <c r="H411" s="1747" t="s">
        <v>1060</v>
      </c>
      <c r="I411" s="1747"/>
      <c r="J411" s="419">
        <v>167.48</v>
      </c>
    </row>
    <row r="412" spans="1:10">
      <c r="A412" s="1739" t="s">
        <v>1061</v>
      </c>
      <c r="B412" s="1739"/>
      <c r="C412" s="1739"/>
      <c r="D412" s="1739"/>
      <c r="E412" s="1739"/>
      <c r="F412" s="1739"/>
      <c r="G412" s="1739"/>
      <c r="H412" s="1739"/>
      <c r="I412" s="1739"/>
      <c r="J412" s="1739"/>
    </row>
    <row r="413" spans="1:10" ht="15" thickBot="1">
      <c r="A413" s="1750" t="s">
        <v>1354</v>
      </c>
      <c r="B413" s="1750"/>
      <c r="C413" s="1750"/>
      <c r="D413" s="1750"/>
      <c r="E413" s="1750"/>
      <c r="F413" s="1750"/>
      <c r="G413" s="1750"/>
      <c r="H413" s="1750"/>
      <c r="I413" s="1750"/>
      <c r="J413" s="1750"/>
    </row>
    <row r="414" spans="1:10" ht="15" thickTop="1">
      <c r="A414" s="420"/>
      <c r="B414" s="420"/>
      <c r="C414" s="420"/>
      <c r="D414" s="420"/>
      <c r="E414" s="420"/>
      <c r="F414" s="420"/>
      <c r="G414" s="420"/>
      <c r="H414" s="420"/>
      <c r="I414" s="420"/>
      <c r="J414" s="420"/>
    </row>
    <row r="415" spans="1:10" ht="15">
      <c r="A415" s="403" t="s">
        <v>1355</v>
      </c>
      <c r="B415" s="404" t="s">
        <v>40</v>
      </c>
      <c r="C415" s="403" t="s">
        <v>997</v>
      </c>
      <c r="D415" s="403" t="s">
        <v>35</v>
      </c>
      <c r="E415" s="1742" t="s">
        <v>998</v>
      </c>
      <c r="F415" s="1742"/>
      <c r="G415" s="405" t="s">
        <v>999</v>
      </c>
      <c r="H415" s="404" t="s">
        <v>1000</v>
      </c>
      <c r="I415" s="404" t="s">
        <v>1001</v>
      </c>
      <c r="J415" s="404" t="s">
        <v>1002</v>
      </c>
    </row>
    <row r="416" spans="1:10" ht="25.5">
      <c r="A416" s="406" t="s">
        <v>1003</v>
      </c>
      <c r="B416" s="407" t="s">
        <v>277</v>
      </c>
      <c r="C416" s="406" t="s">
        <v>1004</v>
      </c>
      <c r="D416" s="406" t="s">
        <v>1356</v>
      </c>
      <c r="E416" s="1743" t="s">
        <v>1006</v>
      </c>
      <c r="F416" s="1743"/>
      <c r="G416" s="408" t="s">
        <v>39</v>
      </c>
      <c r="H416" s="409">
        <v>1</v>
      </c>
      <c r="I416" s="410">
        <v>199.4</v>
      </c>
      <c r="J416" s="410">
        <v>199.4</v>
      </c>
    </row>
    <row r="417" spans="1:10">
      <c r="A417" s="411" t="s">
        <v>1014</v>
      </c>
      <c r="B417" s="412" t="s">
        <v>1021</v>
      </c>
      <c r="C417" s="411" t="s">
        <v>1016</v>
      </c>
      <c r="D417" s="411" t="s">
        <v>1022</v>
      </c>
      <c r="E417" s="1749" t="s">
        <v>1020</v>
      </c>
      <c r="F417" s="1749"/>
      <c r="G417" s="417" t="s">
        <v>1091</v>
      </c>
      <c r="H417" s="413">
        <v>0.25585599999999997</v>
      </c>
      <c r="I417" s="414">
        <v>22.593900000000001</v>
      </c>
      <c r="J417" s="414">
        <v>5.7807848999999996</v>
      </c>
    </row>
    <row r="418" spans="1:10">
      <c r="A418" s="411" t="s">
        <v>1014</v>
      </c>
      <c r="B418" s="412" t="s">
        <v>1025</v>
      </c>
      <c r="C418" s="411" t="s">
        <v>1016</v>
      </c>
      <c r="D418" s="411" t="s">
        <v>1026</v>
      </c>
      <c r="E418" s="1749" t="s">
        <v>1020</v>
      </c>
      <c r="F418" s="1749"/>
      <c r="G418" s="417" t="s">
        <v>1091</v>
      </c>
      <c r="H418" s="413">
        <v>0.25585599999999997</v>
      </c>
      <c r="I418" s="414">
        <v>32.186100000000003</v>
      </c>
      <c r="J418" s="414">
        <v>8.2350068000000007</v>
      </c>
    </row>
    <row r="419" spans="1:10" ht="25.5">
      <c r="A419" s="411" t="s">
        <v>1014</v>
      </c>
      <c r="B419" s="412" t="s">
        <v>1357</v>
      </c>
      <c r="C419" s="411" t="s">
        <v>1040</v>
      </c>
      <c r="D419" s="411" t="s">
        <v>1358</v>
      </c>
      <c r="E419" s="1749" t="s">
        <v>1090</v>
      </c>
      <c r="F419" s="1749"/>
      <c r="G419" s="417" t="s">
        <v>39</v>
      </c>
      <c r="H419" s="413">
        <v>1</v>
      </c>
      <c r="I419" s="414">
        <v>179.47</v>
      </c>
      <c r="J419" s="414">
        <v>179.47</v>
      </c>
    </row>
    <row r="420" spans="1:10" ht="25.5">
      <c r="A420" s="411" t="s">
        <v>1014</v>
      </c>
      <c r="B420" s="412" t="s">
        <v>1342</v>
      </c>
      <c r="C420" s="411" t="s">
        <v>1040</v>
      </c>
      <c r="D420" s="411" t="s">
        <v>1343</v>
      </c>
      <c r="E420" s="1749" t="s">
        <v>1090</v>
      </c>
      <c r="F420" s="1749"/>
      <c r="G420" s="417" t="s">
        <v>39</v>
      </c>
      <c r="H420" s="413">
        <v>4</v>
      </c>
      <c r="I420" s="414">
        <v>1.48</v>
      </c>
      <c r="J420" s="414">
        <v>5.92</v>
      </c>
    </row>
    <row r="421" spans="1:10">
      <c r="A421" s="418"/>
      <c r="B421" s="418"/>
      <c r="C421" s="418"/>
      <c r="D421" s="418"/>
      <c r="E421" s="418" t="s">
        <v>1056</v>
      </c>
      <c r="F421" s="419">
        <v>14.01</v>
      </c>
      <c r="G421" s="418" t="s">
        <v>1057</v>
      </c>
      <c r="H421" s="419">
        <v>0</v>
      </c>
      <c r="I421" s="418" t="s">
        <v>1058</v>
      </c>
      <c r="J421" s="419">
        <v>14.01</v>
      </c>
    </row>
    <row r="422" spans="1:10">
      <c r="A422" s="418"/>
      <c r="B422" s="418"/>
      <c r="C422" s="418"/>
      <c r="D422" s="418"/>
      <c r="E422" s="418" t="s">
        <v>1059</v>
      </c>
      <c r="F422" s="419">
        <v>0</v>
      </c>
      <c r="G422" s="418"/>
      <c r="H422" s="1747" t="s">
        <v>1060</v>
      </c>
      <c r="I422" s="1747"/>
      <c r="J422" s="419">
        <v>199.4</v>
      </c>
    </row>
    <row r="423" spans="1:10">
      <c r="A423" s="1739" t="s">
        <v>1061</v>
      </c>
      <c r="B423" s="1739"/>
      <c r="C423" s="1739"/>
      <c r="D423" s="1739"/>
      <c r="E423" s="1739"/>
      <c r="F423" s="1739"/>
      <c r="G423" s="1739"/>
      <c r="H423" s="1739"/>
      <c r="I423" s="1739"/>
      <c r="J423" s="1739"/>
    </row>
    <row r="424" spans="1:10" ht="15" thickBot="1">
      <c r="A424" s="1750" t="s">
        <v>1359</v>
      </c>
      <c r="B424" s="1750"/>
      <c r="C424" s="1750"/>
      <c r="D424" s="1750"/>
      <c r="E424" s="1750"/>
      <c r="F424" s="1750"/>
      <c r="G424" s="1750"/>
      <c r="H424" s="1750"/>
      <c r="I424" s="1750"/>
      <c r="J424" s="1750"/>
    </row>
    <row r="425" spans="1:10" ht="15" thickTop="1">
      <c r="A425" s="420"/>
      <c r="B425" s="420"/>
      <c r="C425" s="420"/>
      <c r="D425" s="420"/>
      <c r="E425" s="420"/>
      <c r="F425" s="420"/>
      <c r="G425" s="420"/>
      <c r="H425" s="420"/>
      <c r="I425" s="420"/>
      <c r="J425" s="420"/>
    </row>
    <row r="426" spans="1:10" ht="15">
      <c r="A426" s="403" t="s">
        <v>1360</v>
      </c>
      <c r="B426" s="404" t="s">
        <v>40</v>
      </c>
      <c r="C426" s="403" t="s">
        <v>997</v>
      </c>
      <c r="D426" s="403" t="s">
        <v>35</v>
      </c>
      <c r="E426" s="1742" t="s">
        <v>998</v>
      </c>
      <c r="F426" s="1742"/>
      <c r="G426" s="405" t="s">
        <v>999</v>
      </c>
      <c r="H426" s="404" t="s">
        <v>1000</v>
      </c>
      <c r="I426" s="404" t="s">
        <v>1001</v>
      </c>
      <c r="J426" s="404" t="s">
        <v>1002</v>
      </c>
    </row>
    <row r="427" spans="1:10">
      <c r="A427" s="406" t="s">
        <v>1003</v>
      </c>
      <c r="B427" s="407" t="s">
        <v>278</v>
      </c>
      <c r="C427" s="406" t="s">
        <v>1004</v>
      </c>
      <c r="D427" s="406" t="s">
        <v>1361</v>
      </c>
      <c r="E427" s="1743" t="s">
        <v>1006</v>
      </c>
      <c r="F427" s="1743"/>
      <c r="G427" s="408" t="s">
        <v>39</v>
      </c>
      <c r="H427" s="409">
        <v>1</v>
      </c>
      <c r="I427" s="410">
        <v>181.05</v>
      </c>
      <c r="J427" s="410">
        <v>181.05</v>
      </c>
    </row>
    <row r="428" spans="1:10">
      <c r="A428" s="411" t="s">
        <v>1014</v>
      </c>
      <c r="B428" s="412" t="s">
        <v>1021</v>
      </c>
      <c r="C428" s="411" t="s">
        <v>1016</v>
      </c>
      <c r="D428" s="411" t="s">
        <v>1022</v>
      </c>
      <c r="E428" s="1749" t="s">
        <v>1020</v>
      </c>
      <c r="F428" s="1749"/>
      <c r="G428" s="417" t="s">
        <v>1091</v>
      </c>
      <c r="H428" s="413">
        <v>6.3963999999999993E-2</v>
      </c>
      <c r="I428" s="414">
        <v>22.593900000000001</v>
      </c>
      <c r="J428" s="414">
        <v>1.4451962</v>
      </c>
    </row>
    <row r="429" spans="1:10">
      <c r="A429" s="411" t="s">
        <v>1014</v>
      </c>
      <c r="B429" s="412" t="s">
        <v>1025</v>
      </c>
      <c r="C429" s="411" t="s">
        <v>1016</v>
      </c>
      <c r="D429" s="411" t="s">
        <v>1026</v>
      </c>
      <c r="E429" s="1749" t="s">
        <v>1020</v>
      </c>
      <c r="F429" s="1749"/>
      <c r="G429" s="417" t="s">
        <v>1091</v>
      </c>
      <c r="H429" s="413">
        <v>6.3963999999999993E-2</v>
      </c>
      <c r="I429" s="414">
        <v>32.186100000000003</v>
      </c>
      <c r="J429" s="414">
        <v>2.0587517000000002</v>
      </c>
    </row>
    <row r="430" spans="1:10">
      <c r="A430" s="411" t="s">
        <v>1014</v>
      </c>
      <c r="B430" s="412" t="s">
        <v>1362</v>
      </c>
      <c r="C430" s="411" t="s">
        <v>1004</v>
      </c>
      <c r="D430" s="411" t="s">
        <v>1363</v>
      </c>
      <c r="E430" s="1749" t="s">
        <v>1090</v>
      </c>
      <c r="F430" s="1749"/>
      <c r="G430" s="417" t="s">
        <v>39</v>
      </c>
      <c r="H430" s="413">
        <v>1</v>
      </c>
      <c r="I430" s="414">
        <v>177.56</v>
      </c>
      <c r="J430" s="414">
        <v>177.56</v>
      </c>
    </row>
    <row r="431" spans="1:10">
      <c r="A431" s="418"/>
      <c r="B431" s="418"/>
      <c r="C431" s="418"/>
      <c r="D431" s="418"/>
      <c r="E431" s="418" t="s">
        <v>1056</v>
      </c>
      <c r="F431" s="419">
        <v>3.49</v>
      </c>
      <c r="G431" s="418" t="s">
        <v>1057</v>
      </c>
      <c r="H431" s="419">
        <v>0</v>
      </c>
      <c r="I431" s="418" t="s">
        <v>1058</v>
      </c>
      <c r="J431" s="419">
        <v>3.49</v>
      </c>
    </row>
    <row r="432" spans="1:10">
      <c r="A432" s="418"/>
      <c r="B432" s="418"/>
      <c r="C432" s="418"/>
      <c r="D432" s="418"/>
      <c r="E432" s="418" t="s">
        <v>1059</v>
      </c>
      <c r="F432" s="419">
        <v>0</v>
      </c>
      <c r="G432" s="418"/>
      <c r="H432" s="1747" t="s">
        <v>1060</v>
      </c>
      <c r="I432" s="1747"/>
      <c r="J432" s="419">
        <v>181.05</v>
      </c>
    </row>
    <row r="433" spans="1:10">
      <c r="A433" s="1739" t="s">
        <v>1061</v>
      </c>
      <c r="B433" s="1739"/>
      <c r="C433" s="1739"/>
      <c r="D433" s="1739"/>
      <c r="E433" s="1739"/>
      <c r="F433" s="1739"/>
      <c r="G433" s="1739"/>
      <c r="H433" s="1739"/>
      <c r="I433" s="1739"/>
      <c r="J433" s="1739"/>
    </row>
    <row r="434" spans="1:10" ht="15" thickBot="1">
      <c r="A434" s="1750" t="s">
        <v>1349</v>
      </c>
      <c r="B434" s="1750"/>
      <c r="C434" s="1750"/>
      <c r="D434" s="1750"/>
      <c r="E434" s="1750"/>
      <c r="F434" s="1750"/>
      <c r="G434" s="1750"/>
      <c r="H434" s="1750"/>
      <c r="I434" s="1750"/>
      <c r="J434" s="1750"/>
    </row>
    <row r="435" spans="1:10" ht="15" thickTop="1">
      <c r="A435" s="420"/>
      <c r="B435" s="420"/>
      <c r="C435" s="420"/>
      <c r="D435" s="420"/>
      <c r="E435" s="420"/>
      <c r="F435" s="420"/>
      <c r="G435" s="420"/>
      <c r="H435" s="420"/>
      <c r="I435" s="420"/>
      <c r="J435" s="420"/>
    </row>
    <row r="436" spans="1:10" ht="15">
      <c r="A436" s="403" t="s">
        <v>1364</v>
      </c>
      <c r="B436" s="404" t="s">
        <v>40</v>
      </c>
      <c r="C436" s="403" t="s">
        <v>997</v>
      </c>
      <c r="D436" s="403" t="s">
        <v>35</v>
      </c>
      <c r="E436" s="1742" t="s">
        <v>998</v>
      </c>
      <c r="F436" s="1742"/>
      <c r="G436" s="405" t="s">
        <v>999</v>
      </c>
      <c r="H436" s="404" t="s">
        <v>1000</v>
      </c>
      <c r="I436" s="404" t="s">
        <v>1001</v>
      </c>
      <c r="J436" s="404" t="s">
        <v>1002</v>
      </c>
    </row>
    <row r="437" spans="1:10" ht="38.25">
      <c r="A437" s="406" t="s">
        <v>1003</v>
      </c>
      <c r="B437" s="407" t="s">
        <v>669</v>
      </c>
      <c r="C437" s="406" t="s">
        <v>1004</v>
      </c>
      <c r="D437" s="406" t="s">
        <v>1365</v>
      </c>
      <c r="E437" s="1743" t="s">
        <v>1366</v>
      </c>
      <c r="F437" s="1743"/>
      <c r="G437" s="408" t="s">
        <v>39</v>
      </c>
      <c r="H437" s="409">
        <v>1</v>
      </c>
      <c r="I437" s="410">
        <v>386.94</v>
      </c>
      <c r="J437" s="410">
        <v>386.94</v>
      </c>
    </row>
    <row r="438" spans="1:10" ht="25.5">
      <c r="A438" s="421" t="s">
        <v>1367</v>
      </c>
      <c r="B438" s="422" t="s">
        <v>1368</v>
      </c>
      <c r="C438" s="421" t="s">
        <v>1016</v>
      </c>
      <c r="D438" s="421" t="s">
        <v>1369</v>
      </c>
      <c r="E438" s="1752" t="s">
        <v>1370</v>
      </c>
      <c r="F438" s="1752"/>
      <c r="G438" s="424" t="s">
        <v>1233</v>
      </c>
      <c r="H438" s="423">
        <v>1.17E-2</v>
      </c>
      <c r="I438" s="426">
        <v>403.36</v>
      </c>
      <c r="J438" s="426">
        <v>4.71</v>
      </c>
    </row>
    <row r="439" spans="1:10">
      <c r="A439" s="411" t="s">
        <v>1014</v>
      </c>
      <c r="B439" s="412" t="s">
        <v>1025</v>
      </c>
      <c r="C439" s="411" t="s">
        <v>1016</v>
      </c>
      <c r="D439" s="411" t="s">
        <v>1026</v>
      </c>
      <c r="E439" s="1749" t="s">
        <v>1020</v>
      </c>
      <c r="F439" s="1749"/>
      <c r="G439" s="417" t="s">
        <v>1091</v>
      </c>
      <c r="H439" s="413">
        <v>1.4514</v>
      </c>
      <c r="I439" s="414">
        <v>32.186100000000003</v>
      </c>
      <c r="J439" s="414">
        <v>46.7149055</v>
      </c>
    </row>
    <row r="440" spans="1:10" ht="38.25">
      <c r="A440" s="411" t="s">
        <v>1014</v>
      </c>
      <c r="B440" s="412" t="s">
        <v>1371</v>
      </c>
      <c r="C440" s="411" t="s">
        <v>1040</v>
      </c>
      <c r="D440" s="411" t="s">
        <v>1372</v>
      </c>
      <c r="E440" s="1749" t="s">
        <v>1090</v>
      </c>
      <c r="F440" s="1749"/>
      <c r="G440" s="417" t="s">
        <v>39</v>
      </c>
      <c r="H440" s="413">
        <v>1</v>
      </c>
      <c r="I440" s="414">
        <v>302.73</v>
      </c>
      <c r="J440" s="414">
        <v>302.73</v>
      </c>
    </row>
    <row r="441" spans="1:10">
      <c r="A441" s="411" t="s">
        <v>1014</v>
      </c>
      <c r="B441" s="412" t="s">
        <v>1021</v>
      </c>
      <c r="C441" s="411" t="s">
        <v>1016</v>
      </c>
      <c r="D441" s="411" t="s">
        <v>1022</v>
      </c>
      <c r="E441" s="1749" t="s">
        <v>1020</v>
      </c>
      <c r="F441" s="1749"/>
      <c r="G441" s="417" t="s">
        <v>1091</v>
      </c>
      <c r="H441" s="413">
        <v>1.4514</v>
      </c>
      <c r="I441" s="414">
        <v>22.593900000000001</v>
      </c>
      <c r="J441" s="414">
        <v>32.792786499999998</v>
      </c>
    </row>
    <row r="442" spans="1:10">
      <c r="A442" s="418"/>
      <c r="B442" s="418"/>
      <c r="C442" s="418"/>
      <c r="D442" s="418"/>
      <c r="E442" s="418" t="s">
        <v>1056</v>
      </c>
      <c r="F442" s="419">
        <v>80.150000000000006</v>
      </c>
      <c r="G442" s="418" t="s">
        <v>1057</v>
      </c>
      <c r="H442" s="419">
        <v>0</v>
      </c>
      <c r="I442" s="418" t="s">
        <v>1058</v>
      </c>
      <c r="J442" s="419">
        <v>80.150000000000006</v>
      </c>
    </row>
    <row r="443" spans="1:10">
      <c r="A443" s="418"/>
      <c r="B443" s="418"/>
      <c r="C443" s="418"/>
      <c r="D443" s="418"/>
      <c r="E443" s="418" t="s">
        <v>1059</v>
      </c>
      <c r="F443" s="419">
        <v>0</v>
      </c>
      <c r="G443" s="418"/>
      <c r="H443" s="1747" t="s">
        <v>1060</v>
      </c>
      <c r="I443" s="1747"/>
      <c r="J443" s="419">
        <v>386.94</v>
      </c>
    </row>
    <row r="444" spans="1:10">
      <c r="A444" s="1739" t="s">
        <v>1061</v>
      </c>
      <c r="B444" s="1739"/>
      <c r="C444" s="1739"/>
      <c r="D444" s="1739"/>
      <c r="E444" s="1739"/>
      <c r="F444" s="1739"/>
      <c r="G444" s="1739"/>
      <c r="H444" s="1739"/>
      <c r="I444" s="1739"/>
      <c r="J444" s="1739"/>
    </row>
    <row r="445" spans="1:10" ht="15" thickBot="1">
      <c r="A445" s="1750" t="s">
        <v>1373</v>
      </c>
      <c r="B445" s="1750"/>
      <c r="C445" s="1750"/>
      <c r="D445" s="1750"/>
      <c r="E445" s="1750"/>
      <c r="F445" s="1750"/>
      <c r="G445" s="1750"/>
      <c r="H445" s="1750"/>
      <c r="I445" s="1750"/>
      <c r="J445" s="1750"/>
    </row>
    <row r="446" spans="1:10" ht="15" thickTop="1">
      <c r="A446" s="420"/>
      <c r="B446" s="420"/>
      <c r="C446" s="420"/>
      <c r="D446" s="420"/>
      <c r="E446" s="420"/>
      <c r="F446" s="420"/>
      <c r="G446" s="420"/>
      <c r="H446" s="420"/>
      <c r="I446" s="420"/>
      <c r="J446" s="420"/>
    </row>
    <row r="447" spans="1:10" ht="15">
      <c r="A447" s="403" t="s">
        <v>1374</v>
      </c>
      <c r="B447" s="404" t="s">
        <v>40</v>
      </c>
      <c r="C447" s="403" t="s">
        <v>997</v>
      </c>
      <c r="D447" s="403" t="s">
        <v>35</v>
      </c>
      <c r="E447" s="1742" t="s">
        <v>998</v>
      </c>
      <c r="F447" s="1742"/>
      <c r="G447" s="405" t="s">
        <v>999</v>
      </c>
      <c r="H447" s="404" t="s">
        <v>1000</v>
      </c>
      <c r="I447" s="404" t="s">
        <v>1001</v>
      </c>
      <c r="J447" s="404" t="s">
        <v>1002</v>
      </c>
    </row>
    <row r="448" spans="1:10" ht="25.5">
      <c r="A448" s="406" t="s">
        <v>1003</v>
      </c>
      <c r="B448" s="407" t="s">
        <v>1375</v>
      </c>
      <c r="C448" s="406" t="s">
        <v>1016</v>
      </c>
      <c r="D448" s="406" t="s">
        <v>1376</v>
      </c>
      <c r="E448" s="1743" t="s">
        <v>1370</v>
      </c>
      <c r="F448" s="1743"/>
      <c r="G448" s="408" t="s">
        <v>1233</v>
      </c>
      <c r="H448" s="409">
        <v>1</v>
      </c>
      <c r="I448" s="410">
        <v>482.2</v>
      </c>
      <c r="J448" s="410">
        <v>482.2</v>
      </c>
    </row>
    <row r="449" spans="1:10" ht="15">
      <c r="A449" s="1742" t="s">
        <v>1007</v>
      </c>
      <c r="B449" s="1744" t="s">
        <v>40</v>
      </c>
      <c r="C449" s="1742" t="s">
        <v>997</v>
      </c>
      <c r="D449" s="1742" t="s">
        <v>1008</v>
      </c>
      <c r="E449" s="1744" t="s">
        <v>36</v>
      </c>
      <c r="F449" s="1745" t="s">
        <v>1009</v>
      </c>
      <c r="G449" s="1744"/>
      <c r="H449" s="1745" t="s">
        <v>1010</v>
      </c>
      <c r="I449" s="1744"/>
      <c r="J449" s="1744" t="s">
        <v>1011</v>
      </c>
    </row>
    <row r="450" spans="1:10" ht="15">
      <c r="A450" s="1744"/>
      <c r="B450" s="1744"/>
      <c r="C450" s="1744"/>
      <c r="D450" s="1744"/>
      <c r="E450" s="1744"/>
      <c r="F450" s="404" t="s">
        <v>1012</v>
      </c>
      <c r="G450" s="404" t="s">
        <v>1013</v>
      </c>
      <c r="H450" s="404" t="s">
        <v>1012</v>
      </c>
      <c r="I450" s="404" t="s">
        <v>1013</v>
      </c>
      <c r="J450" s="1744"/>
    </row>
    <row r="451" spans="1:10">
      <c r="A451" s="411" t="s">
        <v>1014</v>
      </c>
      <c r="B451" s="412" t="s">
        <v>1377</v>
      </c>
      <c r="C451" s="411" t="s">
        <v>1016</v>
      </c>
      <c r="D451" s="411" t="s">
        <v>1378</v>
      </c>
      <c r="E451" s="413">
        <v>1</v>
      </c>
      <c r="F451" s="414">
        <v>1</v>
      </c>
      <c r="G451" s="414">
        <v>0</v>
      </c>
      <c r="H451" s="415">
        <v>57.76</v>
      </c>
      <c r="I451" s="415">
        <v>34.42</v>
      </c>
      <c r="J451" s="415">
        <v>57.76</v>
      </c>
    </row>
    <row r="452" spans="1:10">
      <c r="A452" s="411" t="s">
        <v>1014</v>
      </c>
      <c r="B452" s="412" t="s">
        <v>1379</v>
      </c>
      <c r="C452" s="411" t="s">
        <v>1016</v>
      </c>
      <c r="D452" s="411" t="s">
        <v>1380</v>
      </c>
      <c r="E452" s="413">
        <v>3</v>
      </c>
      <c r="F452" s="414">
        <v>0.4</v>
      </c>
      <c r="G452" s="414">
        <v>0.6</v>
      </c>
      <c r="H452" s="415">
        <v>1.68</v>
      </c>
      <c r="I452" s="415">
        <v>1.1399999999999999</v>
      </c>
      <c r="J452" s="415">
        <v>4.0599999999999996</v>
      </c>
    </row>
    <row r="453" spans="1:10" ht="25.5">
      <c r="A453" s="411" t="s">
        <v>1014</v>
      </c>
      <c r="B453" s="412" t="s">
        <v>1381</v>
      </c>
      <c r="C453" s="411" t="s">
        <v>1016</v>
      </c>
      <c r="D453" s="411" t="s">
        <v>1382</v>
      </c>
      <c r="E453" s="413">
        <v>1</v>
      </c>
      <c r="F453" s="414">
        <v>1</v>
      </c>
      <c r="G453" s="414">
        <v>0</v>
      </c>
      <c r="H453" s="415">
        <v>1.25</v>
      </c>
      <c r="I453" s="415">
        <v>0.84</v>
      </c>
      <c r="J453" s="415">
        <v>1.25</v>
      </c>
    </row>
    <row r="454" spans="1:10">
      <c r="A454" s="411" t="s">
        <v>1014</v>
      </c>
      <c r="B454" s="412" t="s">
        <v>1383</v>
      </c>
      <c r="C454" s="411" t="s">
        <v>1016</v>
      </c>
      <c r="D454" s="411" t="s">
        <v>1384</v>
      </c>
      <c r="E454" s="413">
        <v>4</v>
      </c>
      <c r="F454" s="414">
        <v>0.86</v>
      </c>
      <c r="G454" s="414">
        <v>0.14000000000000001</v>
      </c>
      <c r="H454" s="415">
        <v>0.72</v>
      </c>
      <c r="I454" s="415">
        <v>0.49</v>
      </c>
      <c r="J454" s="415">
        <v>2.74</v>
      </c>
    </row>
    <row r="455" spans="1:10">
      <c r="A455" s="1746"/>
      <c r="B455" s="1746"/>
      <c r="C455" s="1746"/>
      <c r="D455" s="1746"/>
      <c r="E455" s="1746"/>
      <c r="F455" s="1746" t="s">
        <v>1018</v>
      </c>
      <c r="G455" s="1746"/>
      <c r="H455" s="1746"/>
      <c r="I455" s="1746"/>
      <c r="J455" s="416">
        <v>65.814700000000002</v>
      </c>
    </row>
    <row r="456" spans="1:10" ht="30">
      <c r="A456" s="403" t="s">
        <v>1019</v>
      </c>
      <c r="B456" s="404" t="s">
        <v>40</v>
      </c>
      <c r="C456" s="403" t="s">
        <v>997</v>
      </c>
      <c r="D456" s="403" t="s">
        <v>1020</v>
      </c>
      <c r="E456" s="404" t="s">
        <v>36</v>
      </c>
      <c r="F456" s="1744" t="s">
        <v>1010</v>
      </c>
      <c r="G456" s="1744"/>
      <c r="H456" s="1744"/>
      <c r="I456" s="1744"/>
      <c r="J456" s="404" t="s">
        <v>1011</v>
      </c>
    </row>
    <row r="457" spans="1:10">
      <c r="A457" s="411" t="s">
        <v>1014</v>
      </c>
      <c r="B457" s="412" t="s">
        <v>1305</v>
      </c>
      <c r="C457" s="411" t="s">
        <v>1016</v>
      </c>
      <c r="D457" s="411" t="s">
        <v>1306</v>
      </c>
      <c r="E457" s="413">
        <v>1</v>
      </c>
      <c r="F457" s="411"/>
      <c r="G457" s="411"/>
      <c r="H457" s="411"/>
      <c r="I457" s="415" t="s">
        <v>1307</v>
      </c>
      <c r="J457" s="415" t="s">
        <v>1307</v>
      </c>
    </row>
    <row r="458" spans="1:10">
      <c r="A458" s="411" t="s">
        <v>1014</v>
      </c>
      <c r="B458" s="412" t="s">
        <v>1285</v>
      </c>
      <c r="C458" s="411" t="s">
        <v>1016</v>
      </c>
      <c r="D458" s="411" t="s">
        <v>1286</v>
      </c>
      <c r="E458" s="413">
        <v>9</v>
      </c>
      <c r="F458" s="411"/>
      <c r="G458" s="411"/>
      <c r="H458" s="411"/>
      <c r="I458" s="415" t="s">
        <v>1287</v>
      </c>
      <c r="J458" s="415" t="s">
        <v>1385</v>
      </c>
    </row>
    <row r="459" spans="1:10">
      <c r="A459" s="1746"/>
      <c r="B459" s="1746"/>
      <c r="C459" s="1746"/>
      <c r="D459" s="1746"/>
      <c r="E459" s="1746"/>
      <c r="F459" s="1746" t="s">
        <v>1386</v>
      </c>
      <c r="G459" s="1746"/>
      <c r="H459" s="1746"/>
      <c r="I459" s="1746"/>
      <c r="J459" s="427">
        <v>0</v>
      </c>
    </row>
    <row r="460" spans="1:10">
      <c r="A460" s="1746"/>
      <c r="B460" s="1746"/>
      <c r="C460" s="1746"/>
      <c r="D460" s="1746"/>
      <c r="E460" s="1746"/>
      <c r="F460" s="1746" t="s">
        <v>1030</v>
      </c>
      <c r="G460" s="1746"/>
      <c r="H460" s="1746"/>
      <c r="I460" s="1746"/>
      <c r="J460" s="416">
        <v>228.02449999999999</v>
      </c>
    </row>
    <row r="461" spans="1:10">
      <c r="A461" s="1746"/>
      <c r="B461" s="1746"/>
      <c r="C461" s="1746"/>
      <c r="D461" s="1746"/>
      <c r="E461" s="1746"/>
      <c r="F461" s="1746" t="s">
        <v>1031</v>
      </c>
      <c r="G461" s="1746"/>
      <c r="H461" s="1746"/>
      <c r="I461" s="1746"/>
      <c r="J461" s="416">
        <v>293.83920000000001</v>
      </c>
    </row>
    <row r="462" spans="1:10">
      <c r="A462" s="1746"/>
      <c r="B462" s="1746"/>
      <c r="C462" s="1746"/>
      <c r="D462" s="1746"/>
      <c r="E462" s="1746"/>
      <c r="F462" s="1746" t="s">
        <v>1032</v>
      </c>
      <c r="G462" s="1746"/>
      <c r="H462" s="1746"/>
      <c r="I462" s="1746"/>
      <c r="J462" s="416">
        <v>3.8530000000000002</v>
      </c>
    </row>
    <row r="463" spans="1:10">
      <c r="A463" s="1746"/>
      <c r="B463" s="1746"/>
      <c r="C463" s="1746"/>
      <c r="D463" s="1746"/>
      <c r="E463" s="1746"/>
      <c r="F463" s="1746" t="s">
        <v>1033</v>
      </c>
      <c r="G463" s="1746"/>
      <c r="H463" s="1746"/>
      <c r="I463" s="1746"/>
      <c r="J463" s="416">
        <v>76.2624</v>
      </c>
    </row>
    <row r="464" spans="1:10">
      <c r="A464" s="1746"/>
      <c r="B464" s="1746"/>
      <c r="C464" s="1746"/>
      <c r="D464" s="1746"/>
      <c r="E464" s="1746"/>
      <c r="F464" s="1746" t="s">
        <v>1034</v>
      </c>
      <c r="G464" s="1746"/>
      <c r="H464" s="1746"/>
      <c r="I464" s="1746"/>
      <c r="J464" s="416">
        <v>0</v>
      </c>
    </row>
    <row r="465" spans="1:10" ht="30">
      <c r="A465" s="403" t="s">
        <v>1035</v>
      </c>
      <c r="B465" s="404" t="s">
        <v>40</v>
      </c>
      <c r="C465" s="403" t="s">
        <v>997</v>
      </c>
      <c r="D465" s="403" t="s">
        <v>1036</v>
      </c>
      <c r="E465" s="404" t="s">
        <v>36</v>
      </c>
      <c r="F465" s="404" t="s">
        <v>1037</v>
      </c>
      <c r="G465" s="404" t="s">
        <v>1038</v>
      </c>
      <c r="H465" s="404"/>
      <c r="I465" s="404"/>
      <c r="J465" s="404" t="s">
        <v>1010</v>
      </c>
    </row>
    <row r="466" spans="1:10">
      <c r="A466" s="411" t="s">
        <v>1014</v>
      </c>
      <c r="B466" s="412" t="s">
        <v>1387</v>
      </c>
      <c r="C466" s="411" t="s">
        <v>1016</v>
      </c>
      <c r="D466" s="411" t="s">
        <v>1388</v>
      </c>
      <c r="E466" s="413">
        <v>352.36529000000002</v>
      </c>
      <c r="F466" s="417" t="s">
        <v>1389</v>
      </c>
      <c r="G466" s="1748" t="s">
        <v>1390</v>
      </c>
      <c r="H466" s="1748"/>
      <c r="I466" s="1749"/>
      <c r="J466" s="415" t="s">
        <v>1391</v>
      </c>
    </row>
    <row r="467" spans="1:10">
      <c r="A467" s="411" t="s">
        <v>1014</v>
      </c>
      <c r="B467" s="412" t="s">
        <v>1392</v>
      </c>
      <c r="C467" s="411" t="s">
        <v>1016</v>
      </c>
      <c r="D467" s="411" t="s">
        <v>1393</v>
      </c>
      <c r="E467" s="413">
        <v>0.59362999999999999</v>
      </c>
      <c r="F467" s="417" t="s">
        <v>1233</v>
      </c>
      <c r="G467" s="1748" t="s">
        <v>1394</v>
      </c>
      <c r="H467" s="1748"/>
      <c r="I467" s="1749"/>
      <c r="J467" s="415" t="s">
        <v>1395</v>
      </c>
    </row>
    <row r="468" spans="1:10">
      <c r="A468" s="411" t="s">
        <v>1014</v>
      </c>
      <c r="B468" s="412" t="s">
        <v>1396</v>
      </c>
      <c r="C468" s="411" t="s">
        <v>1016</v>
      </c>
      <c r="D468" s="411" t="s">
        <v>1397</v>
      </c>
      <c r="E468" s="413">
        <v>1.0570999999999999</v>
      </c>
      <c r="F468" s="417" t="s">
        <v>1389</v>
      </c>
      <c r="G468" s="1748" t="s">
        <v>1398</v>
      </c>
      <c r="H468" s="1748"/>
      <c r="I468" s="1749"/>
      <c r="J468" s="415" t="s">
        <v>1399</v>
      </c>
    </row>
    <row r="469" spans="1:10">
      <c r="A469" s="411" t="s">
        <v>1014</v>
      </c>
      <c r="B469" s="412" t="s">
        <v>1400</v>
      </c>
      <c r="C469" s="411" t="s">
        <v>1016</v>
      </c>
      <c r="D469" s="411" t="s">
        <v>1401</v>
      </c>
      <c r="E469" s="413">
        <v>0.36753999999999998</v>
      </c>
      <c r="F469" s="417" t="s">
        <v>1233</v>
      </c>
      <c r="G469" s="1748" t="s">
        <v>1402</v>
      </c>
      <c r="H469" s="1748"/>
      <c r="I469" s="1749"/>
      <c r="J469" s="415" t="s">
        <v>1403</v>
      </c>
    </row>
    <row r="470" spans="1:10">
      <c r="A470" s="411" t="s">
        <v>1014</v>
      </c>
      <c r="B470" s="412" t="s">
        <v>1404</v>
      </c>
      <c r="C470" s="411" t="s">
        <v>1016</v>
      </c>
      <c r="D470" s="411" t="s">
        <v>1405</v>
      </c>
      <c r="E470" s="413">
        <v>0.36753999999999998</v>
      </c>
      <c r="F470" s="417" t="s">
        <v>1233</v>
      </c>
      <c r="G470" s="1748" t="s">
        <v>1406</v>
      </c>
      <c r="H470" s="1748"/>
      <c r="I470" s="1749"/>
      <c r="J470" s="415" t="s">
        <v>1407</v>
      </c>
    </row>
    <row r="471" spans="1:10">
      <c r="A471" s="1746"/>
      <c r="B471" s="1746"/>
      <c r="C471" s="1746"/>
      <c r="D471" s="1746"/>
      <c r="E471" s="1746"/>
      <c r="F471" s="1746" t="s">
        <v>1047</v>
      </c>
      <c r="G471" s="1746"/>
      <c r="H471" s="1746"/>
      <c r="I471" s="1746"/>
      <c r="J471" s="416">
        <v>390.50049999999999</v>
      </c>
    </row>
    <row r="472" spans="1:10" ht="15">
      <c r="A472" s="403" t="s">
        <v>1408</v>
      </c>
      <c r="B472" s="404" t="s">
        <v>1409</v>
      </c>
      <c r="C472" s="403" t="s">
        <v>997</v>
      </c>
      <c r="D472" s="403" t="s">
        <v>35</v>
      </c>
      <c r="E472" s="404" t="s">
        <v>1410</v>
      </c>
      <c r="F472" s="404" t="s">
        <v>36</v>
      </c>
      <c r="G472" s="405" t="s">
        <v>1037</v>
      </c>
      <c r="H472" s="1744" t="s">
        <v>1038</v>
      </c>
      <c r="I472" s="1744"/>
      <c r="J472" s="404" t="s">
        <v>1010</v>
      </c>
    </row>
    <row r="473" spans="1:10" ht="25.5">
      <c r="A473" s="421" t="s">
        <v>1003</v>
      </c>
      <c r="B473" s="422" t="s">
        <v>1411</v>
      </c>
      <c r="C473" s="421" t="s">
        <v>1016</v>
      </c>
      <c r="D473" s="421" t="s">
        <v>1412</v>
      </c>
      <c r="E473" s="422" t="s">
        <v>1413</v>
      </c>
      <c r="F473" s="423">
        <v>0.35237000000000002</v>
      </c>
      <c r="G473" s="424" t="s">
        <v>1414</v>
      </c>
      <c r="H473" s="1751">
        <v>33.54</v>
      </c>
      <c r="I473" s="1752"/>
      <c r="J473" s="425">
        <v>11.82</v>
      </c>
    </row>
    <row r="474" spans="1:10" ht="25.5">
      <c r="A474" s="421" t="s">
        <v>1003</v>
      </c>
      <c r="B474" s="422" t="s">
        <v>1415</v>
      </c>
      <c r="C474" s="421" t="s">
        <v>1016</v>
      </c>
      <c r="D474" s="421" t="s">
        <v>1416</v>
      </c>
      <c r="E474" s="422" t="s">
        <v>1417</v>
      </c>
      <c r="F474" s="423">
        <v>0.55130999999999997</v>
      </c>
      <c r="G474" s="424" t="s">
        <v>1414</v>
      </c>
      <c r="H474" s="1751">
        <v>1.8</v>
      </c>
      <c r="I474" s="1752"/>
      <c r="J474" s="425">
        <v>0.99</v>
      </c>
    </row>
    <row r="475" spans="1:10" ht="25.5">
      <c r="A475" s="421" t="s">
        <v>1003</v>
      </c>
      <c r="B475" s="422" t="s">
        <v>1415</v>
      </c>
      <c r="C475" s="421" t="s">
        <v>1016</v>
      </c>
      <c r="D475" s="421" t="s">
        <v>1416</v>
      </c>
      <c r="E475" s="422" t="s">
        <v>1418</v>
      </c>
      <c r="F475" s="423">
        <v>0.55130999999999997</v>
      </c>
      <c r="G475" s="424" t="s">
        <v>1414</v>
      </c>
      <c r="H475" s="1751">
        <v>1.8</v>
      </c>
      <c r="I475" s="1752"/>
      <c r="J475" s="425">
        <v>0.99</v>
      </c>
    </row>
    <row r="476" spans="1:10" ht="25.5">
      <c r="A476" s="421" t="s">
        <v>1003</v>
      </c>
      <c r="B476" s="422" t="s">
        <v>1415</v>
      </c>
      <c r="C476" s="421" t="s">
        <v>1016</v>
      </c>
      <c r="D476" s="421" t="s">
        <v>1416</v>
      </c>
      <c r="E476" s="422" t="s">
        <v>1419</v>
      </c>
      <c r="F476" s="423">
        <v>0.89044999999999996</v>
      </c>
      <c r="G476" s="424" t="s">
        <v>1414</v>
      </c>
      <c r="H476" s="1751">
        <v>1.8</v>
      </c>
      <c r="I476" s="1752"/>
      <c r="J476" s="425">
        <v>1.6</v>
      </c>
    </row>
    <row r="477" spans="1:10" ht="25.5">
      <c r="A477" s="421" t="s">
        <v>1003</v>
      </c>
      <c r="B477" s="422" t="s">
        <v>1411</v>
      </c>
      <c r="C477" s="421" t="s">
        <v>1016</v>
      </c>
      <c r="D477" s="421" t="s">
        <v>1412</v>
      </c>
      <c r="E477" s="422" t="s">
        <v>1420</v>
      </c>
      <c r="F477" s="423">
        <v>1.06E-3</v>
      </c>
      <c r="G477" s="424" t="s">
        <v>1414</v>
      </c>
      <c r="H477" s="1751">
        <v>33.54</v>
      </c>
      <c r="I477" s="1752"/>
      <c r="J477" s="425">
        <v>0.04</v>
      </c>
    </row>
    <row r="478" spans="1:10">
      <c r="A478" s="1746"/>
      <c r="B478" s="1746"/>
      <c r="C478" s="1746"/>
      <c r="D478" s="1746"/>
      <c r="E478" s="1746"/>
      <c r="F478" s="1746" t="s">
        <v>1421</v>
      </c>
      <c r="G478" s="1746"/>
      <c r="H478" s="1746"/>
      <c r="I478" s="1746"/>
      <c r="J478" s="416">
        <v>15.441700000000001</v>
      </c>
    </row>
    <row r="479" spans="1:10" ht="30">
      <c r="A479" s="403" t="s">
        <v>1048</v>
      </c>
      <c r="B479" s="404" t="s">
        <v>1049</v>
      </c>
      <c r="C479" s="403" t="s">
        <v>997</v>
      </c>
      <c r="D479" s="403" t="s">
        <v>35</v>
      </c>
      <c r="E479" s="404" t="s">
        <v>36</v>
      </c>
      <c r="F479" s="1744" t="s">
        <v>1050</v>
      </c>
      <c r="G479" s="1745"/>
      <c r="H479" s="1744"/>
      <c r="I479" s="1744"/>
      <c r="J479" s="404" t="s">
        <v>1010</v>
      </c>
    </row>
    <row r="480" spans="1:10" ht="15">
      <c r="A480" s="405"/>
      <c r="B480" s="405"/>
      <c r="C480" s="405"/>
      <c r="D480" s="405"/>
      <c r="E480" s="405"/>
      <c r="F480" s="405" t="s">
        <v>1051</v>
      </c>
      <c r="G480" s="405" t="s">
        <v>1052</v>
      </c>
      <c r="H480" s="405" t="s">
        <v>1053</v>
      </c>
      <c r="I480" s="405" t="s">
        <v>1054</v>
      </c>
      <c r="J480" s="405"/>
    </row>
    <row r="481" spans="1:10" ht="51">
      <c r="A481" s="421" t="s">
        <v>1014</v>
      </c>
      <c r="B481" s="422" t="s">
        <v>1417</v>
      </c>
      <c r="C481" s="421" t="s">
        <v>1016</v>
      </c>
      <c r="D481" s="421" t="s">
        <v>1405</v>
      </c>
      <c r="E481" s="423">
        <v>0.55130999999999997</v>
      </c>
      <c r="F481" s="422" t="s">
        <v>1422</v>
      </c>
      <c r="G481" s="422" t="s">
        <v>1423</v>
      </c>
      <c r="H481" s="422" t="s">
        <v>1424</v>
      </c>
      <c r="I481" s="422" t="s">
        <v>1425</v>
      </c>
      <c r="J481" s="425">
        <v>0</v>
      </c>
    </row>
    <row r="482" spans="1:10" ht="51">
      <c r="A482" s="421" t="s">
        <v>1014</v>
      </c>
      <c r="B482" s="422" t="s">
        <v>1413</v>
      </c>
      <c r="C482" s="421" t="s">
        <v>1016</v>
      </c>
      <c r="D482" s="421" t="s">
        <v>1388</v>
      </c>
      <c r="E482" s="423">
        <v>0.35237000000000002</v>
      </c>
      <c r="F482" s="422" t="s">
        <v>1426</v>
      </c>
      <c r="G482" s="422" t="s">
        <v>1427</v>
      </c>
      <c r="H482" s="422" t="s">
        <v>1428</v>
      </c>
      <c r="I482" s="422" t="s">
        <v>1425</v>
      </c>
      <c r="J482" s="425">
        <v>0</v>
      </c>
    </row>
    <row r="483" spans="1:10" ht="51">
      <c r="A483" s="421" t="s">
        <v>1014</v>
      </c>
      <c r="B483" s="422" t="s">
        <v>1418</v>
      </c>
      <c r="C483" s="421" t="s">
        <v>1016</v>
      </c>
      <c r="D483" s="421" t="s">
        <v>1401</v>
      </c>
      <c r="E483" s="423">
        <v>0.55130999999999997</v>
      </c>
      <c r="F483" s="422" t="s">
        <v>1422</v>
      </c>
      <c r="G483" s="422" t="s">
        <v>1423</v>
      </c>
      <c r="H483" s="422" t="s">
        <v>1424</v>
      </c>
      <c r="I483" s="422" t="s">
        <v>1425</v>
      </c>
      <c r="J483" s="425">
        <v>0</v>
      </c>
    </row>
    <row r="484" spans="1:10" ht="51">
      <c r="A484" s="421" t="s">
        <v>1014</v>
      </c>
      <c r="B484" s="422" t="s">
        <v>1419</v>
      </c>
      <c r="C484" s="421" t="s">
        <v>1016</v>
      </c>
      <c r="D484" s="421" t="s">
        <v>1393</v>
      </c>
      <c r="E484" s="423">
        <v>0.89044999999999996</v>
      </c>
      <c r="F484" s="422" t="s">
        <v>1422</v>
      </c>
      <c r="G484" s="422" t="s">
        <v>1423</v>
      </c>
      <c r="H484" s="422" t="s">
        <v>1424</v>
      </c>
      <c r="I484" s="422" t="s">
        <v>1425</v>
      </c>
      <c r="J484" s="425">
        <v>0</v>
      </c>
    </row>
    <row r="485" spans="1:10" ht="51">
      <c r="A485" s="421" t="s">
        <v>1014</v>
      </c>
      <c r="B485" s="422" t="s">
        <v>1420</v>
      </c>
      <c r="C485" s="421" t="s">
        <v>1016</v>
      </c>
      <c r="D485" s="421" t="s">
        <v>1397</v>
      </c>
      <c r="E485" s="423">
        <v>1.06E-3</v>
      </c>
      <c r="F485" s="422" t="s">
        <v>1426</v>
      </c>
      <c r="G485" s="422" t="s">
        <v>1427</v>
      </c>
      <c r="H485" s="422" t="s">
        <v>1428</v>
      </c>
      <c r="I485" s="422" t="s">
        <v>1425</v>
      </c>
      <c r="J485" s="425">
        <v>0</v>
      </c>
    </row>
    <row r="486" spans="1:10">
      <c r="A486" s="1746"/>
      <c r="B486" s="1746"/>
      <c r="C486" s="1746"/>
      <c r="D486" s="1746"/>
      <c r="E486" s="1746"/>
      <c r="F486" s="1746" t="s">
        <v>1429</v>
      </c>
      <c r="G486" s="1746"/>
      <c r="H486" s="1746"/>
      <c r="I486" s="1746"/>
      <c r="J486" s="416">
        <v>0</v>
      </c>
    </row>
    <row r="487" spans="1:10">
      <c r="A487" s="1746"/>
      <c r="B487" s="1746"/>
      <c r="C487" s="1746"/>
      <c r="D487" s="1746"/>
      <c r="E487" s="1746"/>
      <c r="F487" s="1746" t="s">
        <v>1055</v>
      </c>
      <c r="G487" s="1746"/>
      <c r="H487" s="1746"/>
      <c r="I487" s="1746"/>
      <c r="J487" s="416">
        <v>0</v>
      </c>
    </row>
    <row r="488" spans="1:10">
      <c r="A488" s="418"/>
      <c r="B488" s="418"/>
      <c r="C488" s="418"/>
      <c r="D488" s="418"/>
      <c r="E488" s="418" t="s">
        <v>1056</v>
      </c>
      <c r="F488" s="419">
        <v>63</v>
      </c>
      <c r="G488" s="418" t="s">
        <v>1057</v>
      </c>
      <c r="H488" s="419">
        <v>0.01</v>
      </c>
      <c r="I488" s="418" t="s">
        <v>1058</v>
      </c>
      <c r="J488" s="419">
        <v>63.007832625025436</v>
      </c>
    </row>
    <row r="489" spans="1:10">
      <c r="A489" s="418"/>
      <c r="B489" s="418"/>
      <c r="C489" s="418"/>
      <c r="D489" s="418"/>
      <c r="E489" s="418" t="s">
        <v>1059</v>
      </c>
      <c r="F489" s="419">
        <v>0</v>
      </c>
      <c r="G489" s="418"/>
      <c r="H489" s="1747" t="s">
        <v>1060</v>
      </c>
      <c r="I489" s="1747"/>
      <c r="J489" s="419">
        <v>482.2</v>
      </c>
    </row>
    <row r="490" spans="1:10" ht="15.75" thickBot="1">
      <c r="A490" s="1740" t="s">
        <v>1430</v>
      </c>
      <c r="B490" s="1741"/>
      <c r="C490" s="1741"/>
      <c r="D490" s="1741"/>
      <c r="E490" s="1741"/>
      <c r="F490" s="1741"/>
      <c r="G490" s="1741"/>
      <c r="H490" s="1741"/>
      <c r="I490" s="1741"/>
      <c r="J490" s="1741"/>
    </row>
    <row r="491" spans="1:10" ht="15" thickTop="1">
      <c r="A491" s="420"/>
      <c r="B491" s="420"/>
      <c r="C491" s="420"/>
      <c r="D491" s="420"/>
      <c r="E491" s="420"/>
      <c r="F491" s="420"/>
      <c r="G491" s="420"/>
      <c r="H491" s="420"/>
      <c r="I491" s="420"/>
      <c r="J491" s="420"/>
    </row>
    <row r="492" spans="1:10" ht="15">
      <c r="A492" s="403"/>
      <c r="B492" s="404" t="s">
        <v>40</v>
      </c>
      <c r="C492" s="403" t="s">
        <v>997</v>
      </c>
      <c r="D492" s="403" t="s">
        <v>35</v>
      </c>
      <c r="E492" s="1742" t="s">
        <v>998</v>
      </c>
      <c r="F492" s="1742"/>
      <c r="G492" s="405" t="s">
        <v>999</v>
      </c>
      <c r="H492" s="404" t="s">
        <v>1000</v>
      </c>
      <c r="I492" s="404" t="s">
        <v>1001</v>
      </c>
      <c r="J492" s="404" t="s">
        <v>1002</v>
      </c>
    </row>
    <row r="493" spans="1:10" ht="51">
      <c r="A493" s="406" t="s">
        <v>1003</v>
      </c>
      <c r="B493" s="407" t="s">
        <v>1236</v>
      </c>
      <c r="C493" s="406" t="s">
        <v>1004</v>
      </c>
      <c r="D493" s="406" t="s">
        <v>1237</v>
      </c>
      <c r="E493" s="1743" t="s">
        <v>1341</v>
      </c>
      <c r="F493" s="1743"/>
      <c r="G493" s="408" t="s">
        <v>229</v>
      </c>
      <c r="H493" s="409">
        <v>1</v>
      </c>
      <c r="I493" s="410">
        <v>736.61</v>
      </c>
      <c r="J493" s="410">
        <v>736.61</v>
      </c>
    </row>
    <row r="494" spans="1:10" ht="15">
      <c r="A494" s="1742" t="s">
        <v>1007</v>
      </c>
      <c r="B494" s="1744" t="s">
        <v>40</v>
      </c>
      <c r="C494" s="1742" t="s">
        <v>997</v>
      </c>
      <c r="D494" s="1742" t="s">
        <v>1008</v>
      </c>
      <c r="E494" s="1744" t="s">
        <v>36</v>
      </c>
      <c r="F494" s="1745" t="s">
        <v>1009</v>
      </c>
      <c r="G494" s="1744"/>
      <c r="H494" s="1745" t="s">
        <v>1010</v>
      </c>
      <c r="I494" s="1744"/>
      <c r="J494" s="1744" t="s">
        <v>1011</v>
      </c>
    </row>
    <row r="495" spans="1:10" ht="15">
      <c r="A495" s="1744"/>
      <c r="B495" s="1744"/>
      <c r="C495" s="1744"/>
      <c r="D495" s="1744"/>
      <c r="E495" s="1744"/>
      <c r="F495" s="404" t="s">
        <v>1012</v>
      </c>
      <c r="G495" s="404" t="s">
        <v>1013</v>
      </c>
      <c r="H495" s="404" t="s">
        <v>1012</v>
      </c>
      <c r="I495" s="404" t="s">
        <v>1013</v>
      </c>
      <c r="J495" s="1744"/>
    </row>
    <row r="496" spans="1:10" ht="25.5">
      <c r="A496" s="411" t="s">
        <v>1014</v>
      </c>
      <c r="B496" s="412" t="s">
        <v>1015</v>
      </c>
      <c r="C496" s="411" t="s">
        <v>1016</v>
      </c>
      <c r="D496" s="411" t="s">
        <v>1017</v>
      </c>
      <c r="E496" s="413">
        <v>1</v>
      </c>
      <c r="F496" s="414">
        <v>0.08</v>
      </c>
      <c r="G496" s="414">
        <v>0.99</v>
      </c>
      <c r="H496" s="415">
        <v>316.8</v>
      </c>
      <c r="I496" s="415">
        <v>111.32</v>
      </c>
      <c r="J496" s="415">
        <v>134.19</v>
      </c>
    </row>
    <row r="497" spans="1:10">
      <c r="A497" s="1746"/>
      <c r="B497" s="1746"/>
      <c r="C497" s="1746"/>
      <c r="D497" s="1746"/>
      <c r="E497" s="1746"/>
      <c r="F497" s="1746" t="s">
        <v>1018</v>
      </c>
      <c r="G497" s="1746"/>
      <c r="H497" s="1746"/>
      <c r="I497" s="1746"/>
      <c r="J497" s="416">
        <v>134.19489999999999</v>
      </c>
    </row>
    <row r="498" spans="1:10" ht="30">
      <c r="A498" s="403" t="s">
        <v>1019</v>
      </c>
      <c r="B498" s="404" t="s">
        <v>40</v>
      </c>
      <c r="C498" s="403" t="s">
        <v>997</v>
      </c>
      <c r="D498" s="403" t="s">
        <v>1020</v>
      </c>
      <c r="E498" s="404" t="s">
        <v>36</v>
      </c>
      <c r="F498" s="1744" t="s">
        <v>1010</v>
      </c>
      <c r="G498" s="1744"/>
      <c r="H498" s="1744"/>
      <c r="I498" s="1744"/>
      <c r="J498" s="404" t="s">
        <v>1011</v>
      </c>
    </row>
    <row r="499" spans="1:10">
      <c r="A499" s="411" t="s">
        <v>1014</v>
      </c>
      <c r="B499" s="412" t="s">
        <v>1025</v>
      </c>
      <c r="C499" s="411" t="s">
        <v>1016</v>
      </c>
      <c r="D499" s="411" t="s">
        <v>1026</v>
      </c>
      <c r="E499" s="413">
        <v>4.6903908999999997</v>
      </c>
      <c r="F499" s="411"/>
      <c r="G499" s="411"/>
      <c r="H499" s="411"/>
      <c r="I499" s="415" t="s">
        <v>1027</v>
      </c>
      <c r="J499" s="415" t="s">
        <v>1431</v>
      </c>
    </row>
    <row r="500" spans="1:10">
      <c r="A500" s="411" t="s">
        <v>1014</v>
      </c>
      <c r="B500" s="412" t="s">
        <v>1021</v>
      </c>
      <c r="C500" s="411" t="s">
        <v>1016</v>
      </c>
      <c r="D500" s="411" t="s">
        <v>1022</v>
      </c>
      <c r="E500" s="413">
        <v>1.0423091</v>
      </c>
      <c r="F500" s="411"/>
      <c r="G500" s="411"/>
      <c r="H500" s="411"/>
      <c r="I500" s="415" t="s">
        <v>1023</v>
      </c>
      <c r="J500" s="415" t="s">
        <v>1432</v>
      </c>
    </row>
    <row r="501" spans="1:10">
      <c r="A501" s="1746"/>
      <c r="B501" s="1746"/>
      <c r="C501" s="1746"/>
      <c r="D501" s="1746"/>
      <c r="E501" s="1746"/>
      <c r="F501" s="1746" t="s">
        <v>1029</v>
      </c>
      <c r="G501" s="1746"/>
      <c r="H501" s="1746"/>
      <c r="I501" s="1746"/>
      <c r="J501" s="416">
        <v>0</v>
      </c>
    </row>
    <row r="502" spans="1:10">
      <c r="A502" s="1746"/>
      <c r="B502" s="1746"/>
      <c r="C502" s="1746"/>
      <c r="D502" s="1746"/>
      <c r="E502" s="1746"/>
      <c r="F502" s="1746" t="s">
        <v>1030</v>
      </c>
      <c r="G502" s="1746"/>
      <c r="H502" s="1746"/>
      <c r="I502" s="1746"/>
      <c r="J502" s="416">
        <v>174.51519999999999</v>
      </c>
    </row>
    <row r="503" spans="1:10">
      <c r="A503" s="1746"/>
      <c r="B503" s="1746"/>
      <c r="C503" s="1746"/>
      <c r="D503" s="1746"/>
      <c r="E503" s="1746"/>
      <c r="F503" s="1746" t="s">
        <v>1031</v>
      </c>
      <c r="G503" s="1746"/>
      <c r="H503" s="1746"/>
      <c r="I503" s="1746"/>
      <c r="J503" s="416">
        <v>308.71010000000001</v>
      </c>
    </row>
    <row r="504" spans="1:10">
      <c r="A504" s="1746"/>
      <c r="B504" s="1746"/>
      <c r="C504" s="1746"/>
      <c r="D504" s="1746"/>
      <c r="E504" s="1746"/>
      <c r="F504" s="1746" t="s">
        <v>1032</v>
      </c>
      <c r="G504" s="1746"/>
      <c r="H504" s="1746"/>
      <c r="I504" s="1746"/>
      <c r="J504" s="416">
        <v>1</v>
      </c>
    </row>
    <row r="505" spans="1:10">
      <c r="A505" s="1746"/>
      <c r="B505" s="1746"/>
      <c r="C505" s="1746"/>
      <c r="D505" s="1746"/>
      <c r="E505" s="1746"/>
      <c r="F505" s="1746" t="s">
        <v>1033</v>
      </c>
      <c r="G505" s="1746"/>
      <c r="H505" s="1746"/>
      <c r="I505" s="1746"/>
      <c r="J505" s="416">
        <v>308.71010000000001</v>
      </c>
    </row>
    <row r="506" spans="1:10">
      <c r="A506" s="1746"/>
      <c r="B506" s="1746"/>
      <c r="C506" s="1746"/>
      <c r="D506" s="1746"/>
      <c r="E506" s="1746"/>
      <c r="F506" s="1746" t="s">
        <v>1034</v>
      </c>
      <c r="G506" s="1746"/>
      <c r="H506" s="1746"/>
      <c r="I506" s="1746"/>
      <c r="J506" s="416">
        <v>0</v>
      </c>
    </row>
    <row r="507" spans="1:10" ht="30">
      <c r="A507" s="403" t="s">
        <v>1035</v>
      </c>
      <c r="B507" s="404" t="s">
        <v>40</v>
      </c>
      <c r="C507" s="403" t="s">
        <v>997</v>
      </c>
      <c r="D507" s="403" t="s">
        <v>1036</v>
      </c>
      <c r="E507" s="404" t="s">
        <v>36</v>
      </c>
      <c r="F507" s="404" t="s">
        <v>1037</v>
      </c>
      <c r="G507" s="404" t="s">
        <v>1038</v>
      </c>
      <c r="H507" s="404"/>
      <c r="I507" s="404"/>
      <c r="J507" s="404" t="s">
        <v>1010</v>
      </c>
    </row>
    <row r="508" spans="1:10">
      <c r="A508" s="411" t="s">
        <v>1014</v>
      </c>
      <c r="B508" s="412" t="s">
        <v>1074</v>
      </c>
      <c r="C508" s="411" t="s">
        <v>1040</v>
      </c>
      <c r="D508" s="411" t="s">
        <v>1075</v>
      </c>
      <c r="E508" s="413">
        <v>11</v>
      </c>
      <c r="F508" s="417" t="s">
        <v>18</v>
      </c>
      <c r="G508" s="1748" t="s">
        <v>1076</v>
      </c>
      <c r="H508" s="1748"/>
      <c r="I508" s="1749"/>
      <c r="J508" s="415" t="s">
        <v>1433</v>
      </c>
    </row>
    <row r="509" spans="1:10">
      <c r="A509" s="1746"/>
      <c r="B509" s="1746"/>
      <c r="C509" s="1746"/>
      <c r="D509" s="1746"/>
      <c r="E509" s="1746"/>
      <c r="F509" s="1746" t="s">
        <v>1047</v>
      </c>
      <c r="G509" s="1746"/>
      <c r="H509" s="1746"/>
      <c r="I509" s="1746"/>
      <c r="J509" s="416">
        <v>427.9</v>
      </c>
    </row>
    <row r="510" spans="1:10" ht="30">
      <c r="A510" s="403" t="s">
        <v>1048</v>
      </c>
      <c r="B510" s="404" t="s">
        <v>1049</v>
      </c>
      <c r="C510" s="403" t="s">
        <v>997</v>
      </c>
      <c r="D510" s="403" t="s">
        <v>35</v>
      </c>
      <c r="E510" s="404" t="s">
        <v>36</v>
      </c>
      <c r="F510" s="1744" t="s">
        <v>1050</v>
      </c>
      <c r="G510" s="1745"/>
      <c r="H510" s="1744"/>
      <c r="I510" s="1744"/>
      <c r="J510" s="404" t="s">
        <v>1010</v>
      </c>
    </row>
    <row r="511" spans="1:10" ht="15">
      <c r="A511" s="405"/>
      <c r="B511" s="405"/>
      <c r="C511" s="405"/>
      <c r="D511" s="405"/>
      <c r="E511" s="405"/>
      <c r="F511" s="405" t="s">
        <v>1051</v>
      </c>
      <c r="G511" s="405" t="s">
        <v>1052</v>
      </c>
      <c r="H511" s="405" t="s">
        <v>1053</v>
      </c>
      <c r="I511" s="405" t="s">
        <v>1054</v>
      </c>
      <c r="J511" s="405"/>
    </row>
    <row r="512" spans="1:10">
      <c r="A512" s="1746"/>
      <c r="B512" s="1746"/>
      <c r="C512" s="1746"/>
      <c r="D512" s="1746"/>
      <c r="E512" s="1746"/>
      <c r="F512" s="1746" t="s">
        <v>1055</v>
      </c>
      <c r="G512" s="1746"/>
      <c r="H512" s="1746"/>
      <c r="I512" s="1746"/>
      <c r="J512" s="416">
        <v>0</v>
      </c>
    </row>
    <row r="513" spans="1:10">
      <c r="A513" s="418"/>
      <c r="B513" s="418"/>
      <c r="C513" s="418"/>
      <c r="D513" s="418"/>
      <c r="E513" s="418" t="s">
        <v>1056</v>
      </c>
      <c r="F513" s="419">
        <v>174.51</v>
      </c>
      <c r="G513" s="418" t="s">
        <v>1057</v>
      </c>
      <c r="H513" s="419">
        <v>0.01</v>
      </c>
      <c r="I513" s="418" t="s">
        <v>1058</v>
      </c>
      <c r="J513" s="419">
        <v>174.51519999999999</v>
      </c>
    </row>
    <row r="514" spans="1:10">
      <c r="A514" s="418"/>
      <c r="B514" s="418"/>
      <c r="C514" s="418"/>
      <c r="D514" s="418"/>
      <c r="E514" s="418" t="s">
        <v>1059</v>
      </c>
      <c r="F514" s="419">
        <v>0</v>
      </c>
      <c r="G514" s="418"/>
      <c r="H514" s="1747" t="s">
        <v>1060</v>
      </c>
      <c r="I514" s="1747"/>
      <c r="J514" s="419">
        <v>736.61</v>
      </c>
    </row>
    <row r="515" spans="1:10">
      <c r="A515" s="1739" t="s">
        <v>1061</v>
      </c>
      <c r="B515" s="1739"/>
      <c r="C515" s="1739"/>
      <c r="D515" s="1739"/>
      <c r="E515" s="1739"/>
      <c r="F515" s="1739"/>
      <c r="G515" s="1739"/>
      <c r="H515" s="1739"/>
      <c r="I515" s="1739"/>
      <c r="J515" s="1739"/>
    </row>
    <row r="516" spans="1:10" ht="15" thickBot="1">
      <c r="A516" s="1750" t="s">
        <v>1434</v>
      </c>
      <c r="B516" s="1750"/>
      <c r="C516" s="1750"/>
      <c r="D516" s="1750"/>
      <c r="E516" s="1750"/>
      <c r="F516" s="1750"/>
      <c r="G516" s="1750"/>
      <c r="H516" s="1750"/>
      <c r="I516" s="1750"/>
      <c r="J516" s="1750"/>
    </row>
    <row r="517" spans="1:10" ht="15" thickTop="1">
      <c r="A517" s="420"/>
      <c r="B517" s="420"/>
      <c r="C517" s="420"/>
      <c r="D517" s="420"/>
      <c r="E517" s="420"/>
      <c r="F517" s="420"/>
      <c r="G517" s="420"/>
      <c r="H517" s="420"/>
      <c r="I517" s="420"/>
      <c r="J517" s="420"/>
    </row>
    <row r="518" spans="1:10" ht="15">
      <c r="A518" s="403"/>
      <c r="B518" s="404" t="s">
        <v>40</v>
      </c>
      <c r="C518" s="403" t="s">
        <v>997</v>
      </c>
      <c r="D518" s="403" t="s">
        <v>35</v>
      </c>
      <c r="E518" s="1742" t="s">
        <v>998</v>
      </c>
      <c r="F518" s="1742"/>
      <c r="G518" s="405" t="s">
        <v>999</v>
      </c>
      <c r="H518" s="404" t="s">
        <v>1000</v>
      </c>
      <c r="I518" s="404" t="s">
        <v>1001</v>
      </c>
      <c r="J518" s="404" t="s">
        <v>1002</v>
      </c>
    </row>
    <row r="519" spans="1:10" ht="25.5">
      <c r="A519" s="406" t="s">
        <v>1003</v>
      </c>
      <c r="B519" s="407" t="s">
        <v>1247</v>
      </c>
      <c r="C519" s="406" t="s">
        <v>1004</v>
      </c>
      <c r="D519" s="406" t="s">
        <v>1248</v>
      </c>
      <c r="E519" s="1743" t="s">
        <v>1341</v>
      </c>
      <c r="F519" s="1743"/>
      <c r="G519" s="408" t="s">
        <v>229</v>
      </c>
      <c r="H519" s="409">
        <v>1</v>
      </c>
      <c r="I519" s="410">
        <v>21.83</v>
      </c>
      <c r="J519" s="410">
        <v>21.83</v>
      </c>
    </row>
    <row r="520" spans="1:10" ht="30">
      <c r="A520" s="403" t="s">
        <v>1019</v>
      </c>
      <c r="B520" s="404" t="s">
        <v>40</v>
      </c>
      <c r="C520" s="403" t="s">
        <v>997</v>
      </c>
      <c r="D520" s="403" t="s">
        <v>1020</v>
      </c>
      <c r="E520" s="404" t="s">
        <v>36</v>
      </c>
      <c r="F520" s="1744" t="s">
        <v>1010</v>
      </c>
      <c r="G520" s="1744"/>
      <c r="H520" s="1744"/>
      <c r="I520" s="1744"/>
      <c r="J520" s="404" t="s">
        <v>1011</v>
      </c>
    </row>
    <row r="521" spans="1:10">
      <c r="A521" s="411" t="s">
        <v>1014</v>
      </c>
      <c r="B521" s="412" t="s">
        <v>1025</v>
      </c>
      <c r="C521" s="411" t="s">
        <v>1016</v>
      </c>
      <c r="D521" s="411" t="s">
        <v>1026</v>
      </c>
      <c r="E521" s="413">
        <v>0.18629999999999999</v>
      </c>
      <c r="F521" s="411"/>
      <c r="G521" s="411"/>
      <c r="H521" s="411"/>
      <c r="I521" s="415" t="s">
        <v>1027</v>
      </c>
      <c r="J521" s="415" t="s">
        <v>1299</v>
      </c>
    </row>
    <row r="522" spans="1:10">
      <c r="A522" s="411" t="s">
        <v>1014</v>
      </c>
      <c r="B522" s="412" t="s">
        <v>1021</v>
      </c>
      <c r="C522" s="411" t="s">
        <v>1016</v>
      </c>
      <c r="D522" s="411" t="s">
        <v>1022</v>
      </c>
      <c r="E522" s="413">
        <v>0.18629999999999999</v>
      </c>
      <c r="F522" s="411"/>
      <c r="G522" s="411"/>
      <c r="H522" s="411"/>
      <c r="I522" s="415" t="s">
        <v>1023</v>
      </c>
      <c r="J522" s="415" t="s">
        <v>1298</v>
      </c>
    </row>
    <row r="523" spans="1:10">
      <c r="A523" s="1746"/>
      <c r="B523" s="1746"/>
      <c r="C523" s="1746"/>
      <c r="D523" s="1746"/>
      <c r="E523" s="1746"/>
      <c r="F523" s="1746" t="s">
        <v>1029</v>
      </c>
      <c r="G523" s="1746"/>
      <c r="H523" s="1746"/>
      <c r="I523" s="1746"/>
      <c r="J523" s="416">
        <v>0</v>
      </c>
    </row>
    <row r="524" spans="1:10">
      <c r="A524" s="1746"/>
      <c r="B524" s="1746"/>
      <c r="C524" s="1746"/>
      <c r="D524" s="1746"/>
      <c r="E524" s="1746"/>
      <c r="F524" s="1746" t="s">
        <v>1030</v>
      </c>
      <c r="G524" s="1746"/>
      <c r="H524" s="1746"/>
      <c r="I524" s="1746"/>
      <c r="J524" s="416">
        <v>10.205500000000001</v>
      </c>
    </row>
    <row r="525" spans="1:10">
      <c r="A525" s="1746"/>
      <c r="B525" s="1746"/>
      <c r="C525" s="1746"/>
      <c r="D525" s="1746"/>
      <c r="E525" s="1746"/>
      <c r="F525" s="1746" t="s">
        <v>1031</v>
      </c>
      <c r="G525" s="1746"/>
      <c r="H525" s="1746"/>
      <c r="I525" s="1746"/>
      <c r="J525" s="416">
        <v>10.205500000000001</v>
      </c>
    </row>
    <row r="526" spans="1:10">
      <c r="A526" s="1746"/>
      <c r="B526" s="1746"/>
      <c r="C526" s="1746"/>
      <c r="D526" s="1746"/>
      <c r="E526" s="1746"/>
      <c r="F526" s="1746" t="s">
        <v>1032</v>
      </c>
      <c r="G526" s="1746"/>
      <c r="H526" s="1746"/>
      <c r="I526" s="1746"/>
      <c r="J526" s="416">
        <v>1</v>
      </c>
    </row>
    <row r="527" spans="1:10">
      <c r="A527" s="1746"/>
      <c r="B527" s="1746"/>
      <c r="C527" s="1746"/>
      <c r="D527" s="1746"/>
      <c r="E527" s="1746"/>
      <c r="F527" s="1746" t="s">
        <v>1033</v>
      </c>
      <c r="G527" s="1746"/>
      <c r="H527" s="1746"/>
      <c r="I527" s="1746"/>
      <c r="J527" s="416">
        <v>10.205500000000001</v>
      </c>
    </row>
    <row r="528" spans="1:10">
      <c r="A528" s="1746"/>
      <c r="B528" s="1746"/>
      <c r="C528" s="1746"/>
      <c r="D528" s="1746"/>
      <c r="E528" s="1746"/>
      <c r="F528" s="1746" t="s">
        <v>1034</v>
      </c>
      <c r="G528" s="1746"/>
      <c r="H528" s="1746"/>
      <c r="I528" s="1746"/>
      <c r="J528" s="416">
        <v>0</v>
      </c>
    </row>
    <row r="529" spans="1:10" ht="30">
      <c r="A529" s="403" t="s">
        <v>1035</v>
      </c>
      <c r="B529" s="404" t="s">
        <v>40</v>
      </c>
      <c r="C529" s="403" t="s">
        <v>997</v>
      </c>
      <c r="D529" s="403" t="s">
        <v>1036</v>
      </c>
      <c r="E529" s="404" t="s">
        <v>36</v>
      </c>
      <c r="F529" s="404" t="s">
        <v>1037</v>
      </c>
      <c r="G529" s="404" t="s">
        <v>1038</v>
      </c>
      <c r="H529" s="404"/>
      <c r="I529" s="404"/>
      <c r="J529" s="404" t="s">
        <v>1010</v>
      </c>
    </row>
    <row r="530" spans="1:10" ht="25.5">
      <c r="A530" s="411" t="s">
        <v>1014</v>
      </c>
      <c r="B530" s="412" t="s">
        <v>1435</v>
      </c>
      <c r="C530" s="411" t="s">
        <v>1040</v>
      </c>
      <c r="D530" s="411" t="s">
        <v>1436</v>
      </c>
      <c r="E530" s="413">
        <v>1</v>
      </c>
      <c r="F530" s="417" t="s">
        <v>39</v>
      </c>
      <c r="G530" s="1748" t="s">
        <v>1437</v>
      </c>
      <c r="H530" s="1748"/>
      <c r="I530" s="1749"/>
      <c r="J530" s="415" t="s">
        <v>1437</v>
      </c>
    </row>
    <row r="531" spans="1:10">
      <c r="A531" s="1746"/>
      <c r="B531" s="1746"/>
      <c r="C531" s="1746"/>
      <c r="D531" s="1746"/>
      <c r="E531" s="1746"/>
      <c r="F531" s="1746" t="s">
        <v>1047</v>
      </c>
      <c r="G531" s="1746"/>
      <c r="H531" s="1746"/>
      <c r="I531" s="1746"/>
      <c r="J531" s="416">
        <v>11.62</v>
      </c>
    </row>
    <row r="532" spans="1:10" ht="30">
      <c r="A532" s="403" t="s">
        <v>1048</v>
      </c>
      <c r="B532" s="404" t="s">
        <v>1049</v>
      </c>
      <c r="C532" s="403" t="s">
        <v>997</v>
      </c>
      <c r="D532" s="403" t="s">
        <v>35</v>
      </c>
      <c r="E532" s="404" t="s">
        <v>36</v>
      </c>
      <c r="F532" s="1744" t="s">
        <v>1050</v>
      </c>
      <c r="G532" s="1745"/>
      <c r="H532" s="1744"/>
      <c r="I532" s="1744"/>
      <c r="J532" s="404" t="s">
        <v>1010</v>
      </c>
    </row>
    <row r="533" spans="1:10" ht="15">
      <c r="A533" s="405"/>
      <c r="B533" s="405"/>
      <c r="C533" s="405"/>
      <c r="D533" s="405"/>
      <c r="E533" s="405"/>
      <c r="F533" s="405" t="s">
        <v>1051</v>
      </c>
      <c r="G533" s="405" t="s">
        <v>1052</v>
      </c>
      <c r="H533" s="405" t="s">
        <v>1053</v>
      </c>
      <c r="I533" s="405" t="s">
        <v>1054</v>
      </c>
      <c r="J533" s="405"/>
    </row>
    <row r="534" spans="1:10">
      <c r="A534" s="1746"/>
      <c r="B534" s="1746"/>
      <c r="C534" s="1746"/>
      <c r="D534" s="1746"/>
      <c r="E534" s="1746"/>
      <c r="F534" s="1746" t="s">
        <v>1055</v>
      </c>
      <c r="G534" s="1746"/>
      <c r="H534" s="1746"/>
      <c r="I534" s="1746"/>
      <c r="J534" s="416">
        <v>0</v>
      </c>
    </row>
    <row r="535" spans="1:10">
      <c r="A535" s="418"/>
      <c r="B535" s="418"/>
      <c r="C535" s="418"/>
      <c r="D535" s="418"/>
      <c r="E535" s="418" t="s">
        <v>1056</v>
      </c>
      <c r="F535" s="419">
        <v>10.199999999999999</v>
      </c>
      <c r="G535" s="418" t="s">
        <v>1057</v>
      </c>
      <c r="H535" s="419">
        <v>0.01</v>
      </c>
      <c r="I535" s="418" t="s">
        <v>1058</v>
      </c>
      <c r="J535" s="419">
        <v>10.205500000000001</v>
      </c>
    </row>
    <row r="536" spans="1:10">
      <c r="A536" s="418"/>
      <c r="B536" s="418"/>
      <c r="C536" s="418"/>
      <c r="D536" s="418"/>
      <c r="E536" s="418" t="s">
        <v>1059</v>
      </c>
      <c r="F536" s="419">
        <v>0</v>
      </c>
      <c r="G536" s="418"/>
      <c r="H536" s="1747" t="s">
        <v>1060</v>
      </c>
      <c r="I536" s="1747"/>
      <c r="J536" s="419">
        <v>21.83</v>
      </c>
    </row>
    <row r="537" spans="1:10">
      <c r="A537" s="1739" t="s">
        <v>1061</v>
      </c>
      <c r="B537" s="1739"/>
      <c r="C537" s="1739"/>
      <c r="D537" s="1739"/>
      <c r="E537" s="1739"/>
      <c r="F537" s="1739"/>
      <c r="G537" s="1739"/>
      <c r="H537" s="1739"/>
      <c r="I537" s="1739"/>
      <c r="J537" s="1739"/>
    </row>
    <row r="538" spans="1:10" ht="15" thickBot="1">
      <c r="A538" s="1750" t="s">
        <v>1438</v>
      </c>
      <c r="B538" s="1750"/>
      <c r="C538" s="1750"/>
      <c r="D538" s="1750"/>
      <c r="E538" s="1750"/>
      <c r="F538" s="1750"/>
      <c r="G538" s="1750"/>
      <c r="H538" s="1750"/>
      <c r="I538" s="1750"/>
      <c r="J538" s="1750"/>
    </row>
    <row r="539" spans="1:10" ht="15" thickTop="1">
      <c r="A539" s="420"/>
      <c r="B539" s="420"/>
      <c r="C539" s="420"/>
      <c r="D539" s="420"/>
      <c r="E539" s="420"/>
      <c r="F539" s="420"/>
      <c r="G539" s="420"/>
      <c r="H539" s="420"/>
      <c r="I539" s="420"/>
      <c r="J539" s="420"/>
    </row>
    <row r="540" spans="1:10" ht="15">
      <c r="A540" s="403"/>
      <c r="B540" s="404" t="s">
        <v>40</v>
      </c>
      <c r="C540" s="403" t="s">
        <v>997</v>
      </c>
      <c r="D540" s="403" t="s">
        <v>35</v>
      </c>
      <c r="E540" s="1742" t="s">
        <v>998</v>
      </c>
      <c r="F540" s="1742"/>
      <c r="G540" s="405" t="s">
        <v>999</v>
      </c>
      <c r="H540" s="404" t="s">
        <v>1000</v>
      </c>
      <c r="I540" s="404" t="s">
        <v>1001</v>
      </c>
      <c r="J540" s="404" t="s">
        <v>1002</v>
      </c>
    </row>
    <row r="541" spans="1:10" ht="25.5">
      <c r="A541" s="406" t="s">
        <v>1003</v>
      </c>
      <c r="B541" s="407" t="s">
        <v>1220</v>
      </c>
      <c r="C541" s="406" t="s">
        <v>1004</v>
      </c>
      <c r="D541" s="406" t="s">
        <v>1221</v>
      </c>
      <c r="E541" s="1743" t="s">
        <v>1341</v>
      </c>
      <c r="F541" s="1743"/>
      <c r="G541" s="408" t="s">
        <v>229</v>
      </c>
      <c r="H541" s="409">
        <v>1</v>
      </c>
      <c r="I541" s="410">
        <v>60</v>
      </c>
      <c r="J541" s="410">
        <v>60</v>
      </c>
    </row>
    <row r="542" spans="1:10" ht="30">
      <c r="A542" s="403" t="s">
        <v>1019</v>
      </c>
      <c r="B542" s="404" t="s">
        <v>40</v>
      </c>
      <c r="C542" s="403" t="s">
        <v>997</v>
      </c>
      <c r="D542" s="403" t="s">
        <v>1020</v>
      </c>
      <c r="E542" s="404" t="s">
        <v>36</v>
      </c>
      <c r="F542" s="1744" t="s">
        <v>1010</v>
      </c>
      <c r="G542" s="1744"/>
      <c r="H542" s="1744"/>
      <c r="I542" s="1744"/>
      <c r="J542" s="404" t="s">
        <v>1011</v>
      </c>
    </row>
    <row r="543" spans="1:10">
      <c r="A543" s="411" t="s">
        <v>1014</v>
      </c>
      <c r="B543" s="412" t="s">
        <v>1021</v>
      </c>
      <c r="C543" s="411" t="s">
        <v>1016</v>
      </c>
      <c r="D543" s="411" t="s">
        <v>1022</v>
      </c>
      <c r="E543" s="413">
        <v>3.3099999999999997E-2</v>
      </c>
      <c r="F543" s="411"/>
      <c r="G543" s="411"/>
      <c r="H543" s="411"/>
      <c r="I543" s="415" t="s">
        <v>1023</v>
      </c>
      <c r="J543" s="415" t="s">
        <v>1439</v>
      </c>
    </row>
    <row r="544" spans="1:10">
      <c r="A544" s="411" t="s">
        <v>1014</v>
      </c>
      <c r="B544" s="412" t="s">
        <v>1025</v>
      </c>
      <c r="C544" s="411" t="s">
        <v>1016</v>
      </c>
      <c r="D544" s="411" t="s">
        <v>1026</v>
      </c>
      <c r="E544" s="413">
        <v>3.3099999999999997E-2</v>
      </c>
      <c r="F544" s="411"/>
      <c r="G544" s="411"/>
      <c r="H544" s="411"/>
      <c r="I544" s="415" t="s">
        <v>1027</v>
      </c>
      <c r="J544" s="415" t="s">
        <v>1440</v>
      </c>
    </row>
    <row r="545" spans="1:10">
      <c r="A545" s="1746"/>
      <c r="B545" s="1746"/>
      <c r="C545" s="1746"/>
      <c r="D545" s="1746"/>
      <c r="E545" s="1746"/>
      <c r="F545" s="1746" t="s">
        <v>1029</v>
      </c>
      <c r="G545" s="1746"/>
      <c r="H545" s="1746"/>
      <c r="I545" s="1746"/>
      <c r="J545" s="416">
        <v>0</v>
      </c>
    </row>
    <row r="546" spans="1:10">
      <c r="A546" s="1746"/>
      <c r="B546" s="1746"/>
      <c r="C546" s="1746"/>
      <c r="D546" s="1746"/>
      <c r="E546" s="1746"/>
      <c r="F546" s="1746" t="s">
        <v>1030</v>
      </c>
      <c r="G546" s="1746"/>
      <c r="H546" s="1746"/>
      <c r="I546" s="1746"/>
      <c r="J546" s="416">
        <v>1.8132999999999999</v>
      </c>
    </row>
    <row r="547" spans="1:10">
      <c r="A547" s="1746"/>
      <c r="B547" s="1746"/>
      <c r="C547" s="1746"/>
      <c r="D547" s="1746"/>
      <c r="E547" s="1746"/>
      <c r="F547" s="1746" t="s">
        <v>1031</v>
      </c>
      <c r="G547" s="1746"/>
      <c r="H547" s="1746"/>
      <c r="I547" s="1746"/>
      <c r="J547" s="416">
        <v>1.8132999999999999</v>
      </c>
    </row>
    <row r="548" spans="1:10">
      <c r="A548" s="1746"/>
      <c r="B548" s="1746"/>
      <c r="C548" s="1746"/>
      <c r="D548" s="1746"/>
      <c r="E548" s="1746"/>
      <c r="F548" s="1746" t="s">
        <v>1032</v>
      </c>
      <c r="G548" s="1746"/>
      <c r="H548" s="1746"/>
      <c r="I548" s="1746"/>
      <c r="J548" s="416">
        <v>1</v>
      </c>
    </row>
    <row r="549" spans="1:10">
      <c r="A549" s="1746"/>
      <c r="B549" s="1746"/>
      <c r="C549" s="1746"/>
      <c r="D549" s="1746"/>
      <c r="E549" s="1746"/>
      <c r="F549" s="1746" t="s">
        <v>1033</v>
      </c>
      <c r="G549" s="1746"/>
      <c r="H549" s="1746"/>
      <c r="I549" s="1746"/>
      <c r="J549" s="416">
        <v>1.8132999999999999</v>
      </c>
    </row>
    <row r="550" spans="1:10">
      <c r="A550" s="1746"/>
      <c r="B550" s="1746"/>
      <c r="C550" s="1746"/>
      <c r="D550" s="1746"/>
      <c r="E550" s="1746"/>
      <c r="F550" s="1746" t="s">
        <v>1034</v>
      </c>
      <c r="G550" s="1746"/>
      <c r="H550" s="1746"/>
      <c r="I550" s="1746"/>
      <c r="J550" s="416">
        <v>0</v>
      </c>
    </row>
    <row r="551" spans="1:10" ht="30">
      <c r="A551" s="403" t="s">
        <v>1035</v>
      </c>
      <c r="B551" s="404" t="s">
        <v>40</v>
      </c>
      <c r="C551" s="403" t="s">
        <v>997</v>
      </c>
      <c r="D551" s="403" t="s">
        <v>1036</v>
      </c>
      <c r="E551" s="404" t="s">
        <v>36</v>
      </c>
      <c r="F551" s="404" t="s">
        <v>1037</v>
      </c>
      <c r="G551" s="404" t="s">
        <v>1038</v>
      </c>
      <c r="H551" s="404"/>
      <c r="I551" s="404"/>
      <c r="J551" s="404" t="s">
        <v>1010</v>
      </c>
    </row>
    <row r="552" spans="1:10">
      <c r="A552" s="411" t="s">
        <v>1014</v>
      </c>
      <c r="B552" s="412" t="s">
        <v>1441</v>
      </c>
      <c r="C552" s="411" t="s">
        <v>1040</v>
      </c>
      <c r="D552" s="411" t="s">
        <v>1442</v>
      </c>
      <c r="E552" s="413">
        <v>1.05</v>
      </c>
      <c r="F552" s="417" t="s">
        <v>18</v>
      </c>
      <c r="G552" s="1748" t="s">
        <v>1443</v>
      </c>
      <c r="H552" s="1748"/>
      <c r="I552" s="1749"/>
      <c r="J552" s="415" t="s">
        <v>1444</v>
      </c>
    </row>
    <row r="553" spans="1:10">
      <c r="A553" s="1746"/>
      <c r="B553" s="1746"/>
      <c r="C553" s="1746"/>
      <c r="D553" s="1746"/>
      <c r="E553" s="1746"/>
      <c r="F553" s="1746" t="s">
        <v>1047</v>
      </c>
      <c r="G553" s="1746"/>
      <c r="H553" s="1746"/>
      <c r="I553" s="1746"/>
      <c r="J553" s="416">
        <v>58.191000000000003</v>
      </c>
    </row>
    <row r="554" spans="1:10" ht="30">
      <c r="A554" s="403" t="s">
        <v>1048</v>
      </c>
      <c r="B554" s="404" t="s">
        <v>1049</v>
      </c>
      <c r="C554" s="403" t="s">
        <v>997</v>
      </c>
      <c r="D554" s="403" t="s">
        <v>35</v>
      </c>
      <c r="E554" s="404" t="s">
        <v>36</v>
      </c>
      <c r="F554" s="1744" t="s">
        <v>1050</v>
      </c>
      <c r="G554" s="1745"/>
      <c r="H554" s="1744"/>
      <c r="I554" s="1744"/>
      <c r="J554" s="404" t="s">
        <v>1010</v>
      </c>
    </row>
    <row r="555" spans="1:10" ht="15">
      <c r="A555" s="405"/>
      <c r="B555" s="405"/>
      <c r="C555" s="405"/>
      <c r="D555" s="405"/>
      <c r="E555" s="405"/>
      <c r="F555" s="405" t="s">
        <v>1051</v>
      </c>
      <c r="G555" s="405" t="s">
        <v>1052</v>
      </c>
      <c r="H555" s="405" t="s">
        <v>1053</v>
      </c>
      <c r="I555" s="405" t="s">
        <v>1054</v>
      </c>
      <c r="J555" s="405"/>
    </row>
    <row r="556" spans="1:10">
      <c r="A556" s="1746"/>
      <c r="B556" s="1746"/>
      <c r="C556" s="1746"/>
      <c r="D556" s="1746"/>
      <c r="E556" s="1746"/>
      <c r="F556" s="1746" t="s">
        <v>1055</v>
      </c>
      <c r="G556" s="1746"/>
      <c r="H556" s="1746"/>
      <c r="I556" s="1746"/>
      <c r="J556" s="416">
        <v>0</v>
      </c>
    </row>
    <row r="557" spans="1:10">
      <c r="A557" s="418"/>
      <c r="B557" s="418"/>
      <c r="C557" s="418"/>
      <c r="D557" s="418"/>
      <c r="E557" s="418" t="s">
        <v>1056</v>
      </c>
      <c r="F557" s="419">
        <v>1.81</v>
      </c>
      <c r="G557" s="418" t="s">
        <v>1057</v>
      </c>
      <c r="H557" s="419">
        <v>0</v>
      </c>
      <c r="I557" s="418" t="s">
        <v>1058</v>
      </c>
      <c r="J557" s="419">
        <v>1.8132999999999999</v>
      </c>
    </row>
    <row r="558" spans="1:10">
      <c r="A558" s="418"/>
      <c r="B558" s="418"/>
      <c r="C558" s="418"/>
      <c r="D558" s="418"/>
      <c r="E558" s="418" t="s">
        <v>1059</v>
      </c>
      <c r="F558" s="419">
        <v>0</v>
      </c>
      <c r="G558" s="418"/>
      <c r="H558" s="1747" t="s">
        <v>1060</v>
      </c>
      <c r="I558" s="1747"/>
      <c r="J558" s="419">
        <v>60</v>
      </c>
    </row>
    <row r="559" spans="1:10">
      <c r="A559" s="1739" t="s">
        <v>1061</v>
      </c>
      <c r="B559" s="1739"/>
      <c r="C559" s="1739"/>
      <c r="D559" s="1739"/>
      <c r="E559" s="1739"/>
      <c r="F559" s="1739"/>
      <c r="G559" s="1739"/>
      <c r="H559" s="1739"/>
      <c r="I559" s="1739"/>
      <c r="J559" s="1739"/>
    </row>
    <row r="560" spans="1:10" ht="15" thickBot="1">
      <c r="A560" s="1750" t="s">
        <v>1445</v>
      </c>
      <c r="B560" s="1750"/>
      <c r="C560" s="1750"/>
      <c r="D560" s="1750"/>
      <c r="E560" s="1750"/>
      <c r="F560" s="1750"/>
      <c r="G560" s="1750"/>
      <c r="H560" s="1750"/>
      <c r="I560" s="1750"/>
      <c r="J560" s="1750"/>
    </row>
    <row r="561" spans="1:10" ht="15" thickTop="1">
      <c r="A561" s="420"/>
      <c r="B561" s="420"/>
      <c r="C561" s="420"/>
      <c r="D561" s="420"/>
      <c r="E561" s="420"/>
      <c r="F561" s="420"/>
      <c r="G561" s="420"/>
      <c r="H561" s="420"/>
      <c r="I561" s="420"/>
      <c r="J561" s="420"/>
    </row>
    <row r="562" spans="1:10" ht="15">
      <c r="A562" s="403"/>
      <c r="B562" s="404" t="s">
        <v>40</v>
      </c>
      <c r="C562" s="403" t="s">
        <v>997</v>
      </c>
      <c r="D562" s="403" t="s">
        <v>35</v>
      </c>
      <c r="E562" s="1742" t="s">
        <v>998</v>
      </c>
      <c r="F562" s="1742"/>
      <c r="G562" s="405" t="s">
        <v>999</v>
      </c>
      <c r="H562" s="404" t="s">
        <v>1000</v>
      </c>
      <c r="I562" s="404" t="s">
        <v>1001</v>
      </c>
      <c r="J562" s="404" t="s">
        <v>1002</v>
      </c>
    </row>
    <row r="563" spans="1:10" ht="25.5">
      <c r="A563" s="406" t="s">
        <v>1003</v>
      </c>
      <c r="B563" s="407" t="s">
        <v>1273</v>
      </c>
      <c r="C563" s="406" t="s">
        <v>1004</v>
      </c>
      <c r="D563" s="406" t="s">
        <v>1274</v>
      </c>
      <c r="E563" s="1743" t="s">
        <v>1006</v>
      </c>
      <c r="F563" s="1743"/>
      <c r="G563" s="408" t="s">
        <v>39</v>
      </c>
      <c r="H563" s="409">
        <v>1</v>
      </c>
      <c r="I563" s="410">
        <v>30.07</v>
      </c>
      <c r="J563" s="410">
        <v>30.07</v>
      </c>
    </row>
    <row r="564" spans="1:10" ht="30">
      <c r="A564" s="403" t="s">
        <v>1019</v>
      </c>
      <c r="B564" s="404" t="s">
        <v>40</v>
      </c>
      <c r="C564" s="403" t="s">
        <v>997</v>
      </c>
      <c r="D564" s="403" t="s">
        <v>1020</v>
      </c>
      <c r="E564" s="404" t="s">
        <v>36</v>
      </c>
      <c r="F564" s="1744" t="s">
        <v>1010</v>
      </c>
      <c r="G564" s="1744"/>
      <c r="H564" s="1744"/>
      <c r="I564" s="1744"/>
      <c r="J564" s="404" t="s">
        <v>1011</v>
      </c>
    </row>
    <row r="565" spans="1:10">
      <c r="A565" s="411" t="s">
        <v>1014</v>
      </c>
      <c r="B565" s="412" t="s">
        <v>1021</v>
      </c>
      <c r="C565" s="411" t="s">
        <v>1016</v>
      </c>
      <c r="D565" s="411" t="s">
        <v>1022</v>
      </c>
      <c r="E565" s="413">
        <v>0.36499999999999999</v>
      </c>
      <c r="F565" s="411"/>
      <c r="G565" s="411"/>
      <c r="H565" s="411"/>
      <c r="I565" s="415" t="s">
        <v>1023</v>
      </c>
      <c r="J565" s="415" t="s">
        <v>1446</v>
      </c>
    </row>
    <row r="566" spans="1:10">
      <c r="A566" s="411" t="s">
        <v>1014</v>
      </c>
      <c r="B566" s="412" t="s">
        <v>1025</v>
      </c>
      <c r="C566" s="411" t="s">
        <v>1016</v>
      </c>
      <c r="D566" s="411" t="s">
        <v>1026</v>
      </c>
      <c r="E566" s="413">
        <v>0.36499999999999999</v>
      </c>
      <c r="F566" s="411"/>
      <c r="G566" s="411"/>
      <c r="H566" s="411"/>
      <c r="I566" s="415" t="s">
        <v>1027</v>
      </c>
      <c r="J566" s="415" t="s">
        <v>1447</v>
      </c>
    </row>
    <row r="567" spans="1:10">
      <c r="A567" s="1746"/>
      <c r="B567" s="1746"/>
      <c r="C567" s="1746"/>
      <c r="D567" s="1746"/>
      <c r="E567" s="1746"/>
      <c r="F567" s="1746" t="s">
        <v>1029</v>
      </c>
      <c r="G567" s="1746"/>
      <c r="H567" s="1746"/>
      <c r="I567" s="1746"/>
      <c r="J567" s="416">
        <v>0</v>
      </c>
    </row>
    <row r="568" spans="1:10">
      <c r="A568" s="1746"/>
      <c r="B568" s="1746"/>
      <c r="C568" s="1746"/>
      <c r="D568" s="1746"/>
      <c r="E568" s="1746"/>
      <c r="F568" s="1746" t="s">
        <v>1030</v>
      </c>
      <c r="G568" s="1746"/>
      <c r="H568" s="1746"/>
      <c r="I568" s="1746"/>
      <c r="J568" s="416">
        <v>19.994700000000002</v>
      </c>
    </row>
    <row r="569" spans="1:10">
      <c r="A569" s="1746"/>
      <c r="B569" s="1746"/>
      <c r="C569" s="1746"/>
      <c r="D569" s="1746"/>
      <c r="E569" s="1746"/>
      <c r="F569" s="1746" t="s">
        <v>1031</v>
      </c>
      <c r="G569" s="1746"/>
      <c r="H569" s="1746"/>
      <c r="I569" s="1746"/>
      <c r="J569" s="416">
        <v>19.994700000000002</v>
      </c>
    </row>
    <row r="570" spans="1:10">
      <c r="A570" s="1746"/>
      <c r="B570" s="1746"/>
      <c r="C570" s="1746"/>
      <c r="D570" s="1746"/>
      <c r="E570" s="1746"/>
      <c r="F570" s="1746" t="s">
        <v>1032</v>
      </c>
      <c r="G570" s="1746"/>
      <c r="H570" s="1746"/>
      <c r="I570" s="1746"/>
      <c r="J570" s="416">
        <v>1</v>
      </c>
    </row>
    <row r="571" spans="1:10">
      <c r="A571" s="1746"/>
      <c r="B571" s="1746"/>
      <c r="C571" s="1746"/>
      <c r="D571" s="1746"/>
      <c r="E571" s="1746"/>
      <c r="F571" s="1746" t="s">
        <v>1033</v>
      </c>
      <c r="G571" s="1746"/>
      <c r="H571" s="1746"/>
      <c r="I571" s="1746"/>
      <c r="J571" s="416">
        <v>19.994700000000002</v>
      </c>
    </row>
    <row r="572" spans="1:10">
      <c r="A572" s="1746"/>
      <c r="B572" s="1746"/>
      <c r="C572" s="1746"/>
      <c r="D572" s="1746"/>
      <c r="E572" s="1746"/>
      <c r="F572" s="1746" t="s">
        <v>1034</v>
      </c>
      <c r="G572" s="1746"/>
      <c r="H572" s="1746"/>
      <c r="I572" s="1746"/>
      <c r="J572" s="416">
        <v>0</v>
      </c>
    </row>
    <row r="573" spans="1:10" ht="30">
      <c r="A573" s="403" t="s">
        <v>1035</v>
      </c>
      <c r="B573" s="404" t="s">
        <v>40</v>
      </c>
      <c r="C573" s="403" t="s">
        <v>997</v>
      </c>
      <c r="D573" s="403" t="s">
        <v>1036</v>
      </c>
      <c r="E573" s="404" t="s">
        <v>36</v>
      </c>
      <c r="F573" s="404" t="s">
        <v>1037</v>
      </c>
      <c r="G573" s="404" t="s">
        <v>1038</v>
      </c>
      <c r="H573" s="404"/>
      <c r="I573" s="404"/>
      <c r="J573" s="404" t="s">
        <v>1010</v>
      </c>
    </row>
    <row r="574" spans="1:10" ht="25.5">
      <c r="A574" s="411" t="s">
        <v>1014</v>
      </c>
      <c r="B574" s="412" t="s">
        <v>1448</v>
      </c>
      <c r="C574" s="411" t="s">
        <v>1040</v>
      </c>
      <c r="D574" s="411" t="s">
        <v>1449</v>
      </c>
      <c r="E574" s="413">
        <v>1</v>
      </c>
      <c r="F574" s="417" t="s">
        <v>39</v>
      </c>
      <c r="G574" s="1748" t="s">
        <v>1450</v>
      </c>
      <c r="H574" s="1748"/>
      <c r="I574" s="1749"/>
      <c r="J574" s="415" t="s">
        <v>1450</v>
      </c>
    </row>
    <row r="575" spans="1:10">
      <c r="A575" s="1746"/>
      <c r="B575" s="1746"/>
      <c r="C575" s="1746"/>
      <c r="D575" s="1746"/>
      <c r="E575" s="1746"/>
      <c r="F575" s="1746" t="s">
        <v>1047</v>
      </c>
      <c r="G575" s="1746"/>
      <c r="H575" s="1746"/>
      <c r="I575" s="1746"/>
      <c r="J575" s="416">
        <v>10.08</v>
      </c>
    </row>
    <row r="576" spans="1:10" ht="30">
      <c r="A576" s="403" t="s">
        <v>1048</v>
      </c>
      <c r="B576" s="404" t="s">
        <v>1049</v>
      </c>
      <c r="C576" s="403" t="s">
        <v>997</v>
      </c>
      <c r="D576" s="403" t="s">
        <v>35</v>
      </c>
      <c r="E576" s="404" t="s">
        <v>36</v>
      </c>
      <c r="F576" s="1744" t="s">
        <v>1050</v>
      </c>
      <c r="G576" s="1745"/>
      <c r="H576" s="1744"/>
      <c r="I576" s="1744"/>
      <c r="J576" s="404" t="s">
        <v>1010</v>
      </c>
    </row>
    <row r="577" spans="1:10" ht="15">
      <c r="A577" s="405"/>
      <c r="B577" s="405"/>
      <c r="C577" s="405"/>
      <c r="D577" s="405"/>
      <c r="E577" s="405"/>
      <c r="F577" s="405" t="s">
        <v>1051</v>
      </c>
      <c r="G577" s="405" t="s">
        <v>1052</v>
      </c>
      <c r="H577" s="405" t="s">
        <v>1053</v>
      </c>
      <c r="I577" s="405" t="s">
        <v>1054</v>
      </c>
      <c r="J577" s="405"/>
    </row>
    <row r="578" spans="1:10">
      <c r="A578" s="1746"/>
      <c r="B578" s="1746"/>
      <c r="C578" s="1746"/>
      <c r="D578" s="1746"/>
      <c r="E578" s="1746"/>
      <c r="F578" s="1746" t="s">
        <v>1055</v>
      </c>
      <c r="G578" s="1746"/>
      <c r="H578" s="1746"/>
      <c r="I578" s="1746"/>
      <c r="J578" s="416">
        <v>0</v>
      </c>
    </row>
    <row r="579" spans="1:10">
      <c r="A579" s="418"/>
      <c r="B579" s="418"/>
      <c r="C579" s="418"/>
      <c r="D579" s="418"/>
      <c r="E579" s="418" t="s">
        <v>1056</v>
      </c>
      <c r="F579" s="419">
        <v>19.989999999999998</v>
      </c>
      <c r="G579" s="418" t="s">
        <v>1057</v>
      </c>
      <c r="H579" s="419">
        <v>0</v>
      </c>
      <c r="I579" s="418" t="s">
        <v>1058</v>
      </c>
      <c r="J579" s="419">
        <v>19.994700000000002</v>
      </c>
    </row>
    <row r="580" spans="1:10">
      <c r="A580" s="418"/>
      <c r="B580" s="418"/>
      <c r="C580" s="418"/>
      <c r="D580" s="418"/>
      <c r="E580" s="418" t="s">
        <v>1059</v>
      </c>
      <c r="F580" s="419">
        <v>0</v>
      </c>
      <c r="G580" s="418"/>
      <c r="H580" s="1747" t="s">
        <v>1060</v>
      </c>
      <c r="I580" s="1747"/>
      <c r="J580" s="419">
        <v>30.07</v>
      </c>
    </row>
    <row r="581" spans="1:10">
      <c r="A581" s="1739" t="s">
        <v>1061</v>
      </c>
      <c r="B581" s="1739"/>
      <c r="C581" s="1739"/>
      <c r="D581" s="1739"/>
      <c r="E581" s="1739"/>
      <c r="F581" s="1739"/>
      <c r="G581" s="1739"/>
      <c r="H581" s="1739"/>
      <c r="I581" s="1739"/>
      <c r="J581" s="1739"/>
    </row>
    <row r="582" spans="1:10" ht="15" thickBot="1">
      <c r="A582" s="1750" t="s">
        <v>1451</v>
      </c>
      <c r="B582" s="1750"/>
      <c r="C582" s="1750"/>
      <c r="D582" s="1750"/>
      <c r="E582" s="1750"/>
      <c r="F582" s="1750"/>
      <c r="G582" s="1750"/>
      <c r="H582" s="1750"/>
      <c r="I582" s="1750"/>
      <c r="J582" s="1750"/>
    </row>
    <row r="583" spans="1:10" ht="15" thickTop="1">
      <c r="A583" s="420"/>
      <c r="B583" s="420"/>
      <c r="C583" s="420"/>
      <c r="D583" s="420"/>
      <c r="E583" s="420"/>
      <c r="F583" s="420"/>
      <c r="G583" s="420"/>
      <c r="H583" s="420"/>
      <c r="I583" s="420"/>
      <c r="J583" s="420"/>
    </row>
    <row r="584" spans="1:10" ht="15">
      <c r="A584" s="403"/>
      <c r="B584" s="404" t="s">
        <v>40</v>
      </c>
      <c r="C584" s="403" t="s">
        <v>997</v>
      </c>
      <c r="D584" s="403" t="s">
        <v>35</v>
      </c>
      <c r="E584" s="1742" t="s">
        <v>998</v>
      </c>
      <c r="F584" s="1742"/>
      <c r="G584" s="405" t="s">
        <v>999</v>
      </c>
      <c r="H584" s="404" t="s">
        <v>1000</v>
      </c>
      <c r="I584" s="404" t="s">
        <v>1001</v>
      </c>
      <c r="J584" s="404" t="s">
        <v>1002</v>
      </c>
    </row>
    <row r="585" spans="1:10" ht="25.5">
      <c r="A585" s="406" t="s">
        <v>1003</v>
      </c>
      <c r="B585" s="407" t="s">
        <v>1250</v>
      </c>
      <c r="C585" s="406" t="s">
        <v>1004</v>
      </c>
      <c r="D585" s="406" t="s">
        <v>1251</v>
      </c>
      <c r="E585" s="1743" t="s">
        <v>1341</v>
      </c>
      <c r="F585" s="1743"/>
      <c r="G585" s="408" t="s">
        <v>229</v>
      </c>
      <c r="H585" s="409">
        <v>1</v>
      </c>
      <c r="I585" s="410">
        <v>26.92</v>
      </c>
      <c r="J585" s="410">
        <v>26.92</v>
      </c>
    </row>
    <row r="586" spans="1:10" ht="30">
      <c r="A586" s="403" t="s">
        <v>1019</v>
      </c>
      <c r="B586" s="404" t="s">
        <v>40</v>
      </c>
      <c r="C586" s="403" t="s">
        <v>997</v>
      </c>
      <c r="D586" s="403" t="s">
        <v>1020</v>
      </c>
      <c r="E586" s="404" t="s">
        <v>36</v>
      </c>
      <c r="F586" s="1744" t="s">
        <v>1010</v>
      </c>
      <c r="G586" s="1744"/>
      <c r="H586" s="1744"/>
      <c r="I586" s="1744"/>
      <c r="J586" s="404" t="s">
        <v>1011</v>
      </c>
    </row>
    <row r="587" spans="1:10">
      <c r="A587" s="411" t="s">
        <v>1014</v>
      </c>
      <c r="B587" s="412" t="s">
        <v>1025</v>
      </c>
      <c r="C587" s="411" t="s">
        <v>1016</v>
      </c>
      <c r="D587" s="411" t="s">
        <v>1026</v>
      </c>
      <c r="E587" s="413">
        <v>0.36499999999999999</v>
      </c>
      <c r="F587" s="411"/>
      <c r="G587" s="411"/>
      <c r="H587" s="411"/>
      <c r="I587" s="415" t="s">
        <v>1027</v>
      </c>
      <c r="J587" s="415" t="s">
        <v>1447</v>
      </c>
    </row>
    <row r="588" spans="1:10">
      <c r="A588" s="411" t="s">
        <v>1014</v>
      </c>
      <c r="B588" s="412" t="s">
        <v>1021</v>
      </c>
      <c r="C588" s="411" t="s">
        <v>1016</v>
      </c>
      <c r="D588" s="411" t="s">
        <v>1022</v>
      </c>
      <c r="E588" s="413">
        <v>0.36499999999999999</v>
      </c>
      <c r="F588" s="411"/>
      <c r="G588" s="411"/>
      <c r="H588" s="411"/>
      <c r="I588" s="415" t="s">
        <v>1023</v>
      </c>
      <c r="J588" s="415" t="s">
        <v>1446</v>
      </c>
    </row>
    <row r="589" spans="1:10">
      <c r="A589" s="1746"/>
      <c r="B589" s="1746"/>
      <c r="C589" s="1746"/>
      <c r="D589" s="1746"/>
      <c r="E589" s="1746"/>
      <c r="F589" s="1746" t="s">
        <v>1029</v>
      </c>
      <c r="G589" s="1746"/>
      <c r="H589" s="1746"/>
      <c r="I589" s="1746"/>
      <c r="J589" s="416">
        <v>0</v>
      </c>
    </row>
    <row r="590" spans="1:10">
      <c r="A590" s="1746"/>
      <c r="B590" s="1746"/>
      <c r="C590" s="1746"/>
      <c r="D590" s="1746"/>
      <c r="E590" s="1746"/>
      <c r="F590" s="1746" t="s">
        <v>1030</v>
      </c>
      <c r="G590" s="1746"/>
      <c r="H590" s="1746"/>
      <c r="I590" s="1746"/>
      <c r="J590" s="416">
        <v>19.994700000000002</v>
      </c>
    </row>
    <row r="591" spans="1:10">
      <c r="A591" s="1746"/>
      <c r="B591" s="1746"/>
      <c r="C591" s="1746"/>
      <c r="D591" s="1746"/>
      <c r="E591" s="1746"/>
      <c r="F591" s="1746" t="s">
        <v>1031</v>
      </c>
      <c r="G591" s="1746"/>
      <c r="H591" s="1746"/>
      <c r="I591" s="1746"/>
      <c r="J591" s="416">
        <v>19.994700000000002</v>
      </c>
    </row>
    <row r="592" spans="1:10">
      <c r="A592" s="1746"/>
      <c r="B592" s="1746"/>
      <c r="C592" s="1746"/>
      <c r="D592" s="1746"/>
      <c r="E592" s="1746"/>
      <c r="F592" s="1746" t="s">
        <v>1032</v>
      </c>
      <c r="G592" s="1746"/>
      <c r="H592" s="1746"/>
      <c r="I592" s="1746"/>
      <c r="J592" s="416">
        <v>1</v>
      </c>
    </row>
    <row r="593" spans="1:10">
      <c r="A593" s="1746"/>
      <c r="B593" s="1746"/>
      <c r="C593" s="1746"/>
      <c r="D593" s="1746"/>
      <c r="E593" s="1746"/>
      <c r="F593" s="1746" t="s">
        <v>1033</v>
      </c>
      <c r="G593" s="1746"/>
      <c r="H593" s="1746"/>
      <c r="I593" s="1746"/>
      <c r="J593" s="416">
        <v>19.994700000000002</v>
      </c>
    </row>
    <row r="594" spans="1:10">
      <c r="A594" s="1746"/>
      <c r="B594" s="1746"/>
      <c r="C594" s="1746"/>
      <c r="D594" s="1746"/>
      <c r="E594" s="1746"/>
      <c r="F594" s="1746" t="s">
        <v>1034</v>
      </c>
      <c r="G594" s="1746"/>
      <c r="H594" s="1746"/>
      <c r="I594" s="1746"/>
      <c r="J594" s="416">
        <v>0</v>
      </c>
    </row>
    <row r="595" spans="1:10" ht="30">
      <c r="A595" s="403" t="s">
        <v>1035</v>
      </c>
      <c r="B595" s="404" t="s">
        <v>40</v>
      </c>
      <c r="C595" s="403" t="s">
        <v>997</v>
      </c>
      <c r="D595" s="403" t="s">
        <v>1036</v>
      </c>
      <c r="E595" s="404" t="s">
        <v>36</v>
      </c>
      <c r="F595" s="404" t="s">
        <v>1037</v>
      </c>
      <c r="G595" s="404" t="s">
        <v>1038</v>
      </c>
      <c r="H595" s="404"/>
      <c r="I595" s="404"/>
      <c r="J595" s="404" t="s">
        <v>1010</v>
      </c>
    </row>
    <row r="596" spans="1:10" ht="25.5">
      <c r="A596" s="411" t="s">
        <v>1014</v>
      </c>
      <c r="B596" s="412" t="s">
        <v>1452</v>
      </c>
      <c r="C596" s="411" t="s">
        <v>1040</v>
      </c>
      <c r="D596" s="411" t="s">
        <v>1453</v>
      </c>
      <c r="E596" s="413">
        <v>1</v>
      </c>
      <c r="F596" s="417" t="s">
        <v>39</v>
      </c>
      <c r="G596" s="1748" t="s">
        <v>1454</v>
      </c>
      <c r="H596" s="1748"/>
      <c r="I596" s="1749"/>
      <c r="J596" s="415" t="s">
        <v>1454</v>
      </c>
    </row>
    <row r="597" spans="1:10">
      <c r="A597" s="1746"/>
      <c r="B597" s="1746"/>
      <c r="C597" s="1746"/>
      <c r="D597" s="1746"/>
      <c r="E597" s="1746"/>
      <c r="F597" s="1746" t="s">
        <v>1047</v>
      </c>
      <c r="G597" s="1746"/>
      <c r="H597" s="1746"/>
      <c r="I597" s="1746"/>
      <c r="J597" s="416">
        <v>6.93</v>
      </c>
    </row>
    <row r="598" spans="1:10" ht="30">
      <c r="A598" s="403" t="s">
        <v>1048</v>
      </c>
      <c r="B598" s="404" t="s">
        <v>1049</v>
      </c>
      <c r="C598" s="403" t="s">
        <v>997</v>
      </c>
      <c r="D598" s="403" t="s">
        <v>35</v>
      </c>
      <c r="E598" s="404" t="s">
        <v>36</v>
      </c>
      <c r="F598" s="1744" t="s">
        <v>1050</v>
      </c>
      <c r="G598" s="1745"/>
      <c r="H598" s="1744"/>
      <c r="I598" s="1744"/>
      <c r="J598" s="404" t="s">
        <v>1010</v>
      </c>
    </row>
    <row r="599" spans="1:10" ht="15">
      <c r="A599" s="405"/>
      <c r="B599" s="405"/>
      <c r="C599" s="405"/>
      <c r="D599" s="405"/>
      <c r="E599" s="405"/>
      <c r="F599" s="405" t="s">
        <v>1051</v>
      </c>
      <c r="G599" s="405" t="s">
        <v>1052</v>
      </c>
      <c r="H599" s="405" t="s">
        <v>1053</v>
      </c>
      <c r="I599" s="405" t="s">
        <v>1054</v>
      </c>
      <c r="J599" s="405"/>
    </row>
    <row r="600" spans="1:10">
      <c r="A600" s="1746"/>
      <c r="B600" s="1746"/>
      <c r="C600" s="1746"/>
      <c r="D600" s="1746"/>
      <c r="E600" s="1746"/>
      <c r="F600" s="1746" t="s">
        <v>1055</v>
      </c>
      <c r="G600" s="1746"/>
      <c r="H600" s="1746"/>
      <c r="I600" s="1746"/>
      <c r="J600" s="416">
        <v>0</v>
      </c>
    </row>
    <row r="601" spans="1:10">
      <c r="A601" s="418"/>
      <c r="B601" s="418"/>
      <c r="C601" s="418"/>
      <c r="D601" s="418"/>
      <c r="E601" s="418" t="s">
        <v>1056</v>
      </c>
      <c r="F601" s="419">
        <v>19.989999999999998</v>
      </c>
      <c r="G601" s="418" t="s">
        <v>1057</v>
      </c>
      <c r="H601" s="419">
        <v>0</v>
      </c>
      <c r="I601" s="418" t="s">
        <v>1058</v>
      </c>
      <c r="J601" s="419">
        <v>19.994700000000002</v>
      </c>
    </row>
    <row r="602" spans="1:10">
      <c r="A602" s="418"/>
      <c r="B602" s="418"/>
      <c r="C602" s="418"/>
      <c r="D602" s="418"/>
      <c r="E602" s="418" t="s">
        <v>1059</v>
      </c>
      <c r="F602" s="419">
        <v>0</v>
      </c>
      <c r="G602" s="418"/>
      <c r="H602" s="1747" t="s">
        <v>1060</v>
      </c>
      <c r="I602" s="1747"/>
      <c r="J602" s="419">
        <v>26.92</v>
      </c>
    </row>
    <row r="603" spans="1:10">
      <c r="A603" s="1739" t="s">
        <v>1061</v>
      </c>
      <c r="B603" s="1739"/>
      <c r="C603" s="1739"/>
      <c r="D603" s="1739"/>
      <c r="E603" s="1739"/>
      <c r="F603" s="1739"/>
      <c r="G603" s="1739"/>
      <c r="H603" s="1739"/>
      <c r="I603" s="1739"/>
      <c r="J603" s="1739"/>
    </row>
    <row r="604" spans="1:10" ht="15" thickBot="1">
      <c r="A604" s="1750" t="s">
        <v>1455</v>
      </c>
      <c r="B604" s="1750"/>
      <c r="C604" s="1750"/>
      <c r="D604" s="1750"/>
      <c r="E604" s="1750"/>
      <c r="F604" s="1750"/>
      <c r="G604" s="1750"/>
      <c r="H604" s="1750"/>
      <c r="I604" s="1750"/>
      <c r="J604" s="1750"/>
    </row>
    <row r="605" spans="1:10" ht="15.75" thickTop="1" thickBot="1">
      <c r="A605" s="420"/>
      <c r="B605" s="420"/>
      <c r="C605" s="420"/>
      <c r="D605" s="420"/>
      <c r="E605" s="420"/>
      <c r="F605" s="420"/>
      <c r="G605" s="420"/>
      <c r="H605" s="420"/>
      <c r="I605" s="420"/>
      <c r="J605" s="420"/>
    </row>
    <row r="606" spans="1:10" ht="15.75" thickTop="1" thickBot="1">
      <c r="A606" s="420"/>
      <c r="B606" s="420"/>
      <c r="C606" s="420"/>
      <c r="D606" s="420"/>
      <c r="E606" s="420"/>
      <c r="F606" s="420"/>
      <c r="G606" s="420"/>
      <c r="H606" s="420"/>
      <c r="I606" s="420"/>
      <c r="J606" s="420"/>
    </row>
    <row r="607" spans="1:10" ht="15" thickTop="1">
      <c r="A607" s="420"/>
      <c r="B607" s="420"/>
      <c r="C607" s="420"/>
      <c r="D607" s="420"/>
      <c r="E607" s="420"/>
      <c r="F607" s="420"/>
      <c r="G607" s="420"/>
      <c r="H607" s="420"/>
      <c r="I607" s="420"/>
      <c r="J607" s="420"/>
    </row>
    <row r="608" spans="1:10" ht="15">
      <c r="A608" s="403"/>
      <c r="B608" s="404" t="s">
        <v>40</v>
      </c>
      <c r="C608" s="403" t="s">
        <v>997</v>
      </c>
      <c r="D608" s="403" t="s">
        <v>35</v>
      </c>
      <c r="E608" s="1742" t="s">
        <v>998</v>
      </c>
      <c r="F608" s="1742"/>
      <c r="G608" s="405" t="s">
        <v>999</v>
      </c>
      <c r="H608" s="404" t="s">
        <v>1000</v>
      </c>
      <c r="I608" s="404" t="s">
        <v>1001</v>
      </c>
      <c r="J608" s="404" t="s">
        <v>1002</v>
      </c>
    </row>
    <row r="609" spans="1:10" ht="38.25">
      <c r="A609" s="406" t="s">
        <v>1003</v>
      </c>
      <c r="B609" s="407" t="s">
        <v>1260</v>
      </c>
      <c r="C609" s="406" t="s">
        <v>1004</v>
      </c>
      <c r="D609" s="406" t="s">
        <v>1261</v>
      </c>
      <c r="E609" s="1743" t="s">
        <v>1006</v>
      </c>
      <c r="F609" s="1743"/>
      <c r="G609" s="408" t="s">
        <v>39</v>
      </c>
      <c r="H609" s="409">
        <v>1</v>
      </c>
      <c r="I609" s="410">
        <v>15.18</v>
      </c>
      <c r="J609" s="410">
        <v>15.18</v>
      </c>
    </row>
    <row r="610" spans="1:10" ht="30">
      <c r="A610" s="403" t="s">
        <v>1019</v>
      </c>
      <c r="B610" s="404" t="s">
        <v>40</v>
      </c>
      <c r="C610" s="403" t="s">
        <v>997</v>
      </c>
      <c r="D610" s="403" t="s">
        <v>1020</v>
      </c>
      <c r="E610" s="404" t="s">
        <v>36</v>
      </c>
      <c r="F610" s="1744" t="s">
        <v>1010</v>
      </c>
      <c r="G610" s="1744"/>
      <c r="H610" s="1744"/>
      <c r="I610" s="1744"/>
      <c r="J610" s="404" t="s">
        <v>1011</v>
      </c>
    </row>
    <row r="611" spans="1:10">
      <c r="A611" s="411" t="s">
        <v>1014</v>
      </c>
      <c r="B611" s="412" t="s">
        <v>1025</v>
      </c>
      <c r="C611" s="411" t="s">
        <v>1016</v>
      </c>
      <c r="D611" s="411" t="s">
        <v>1026</v>
      </c>
      <c r="E611" s="413">
        <v>0.17699999999999999</v>
      </c>
      <c r="F611" s="411"/>
      <c r="G611" s="411"/>
      <c r="H611" s="411"/>
      <c r="I611" s="415" t="s">
        <v>1027</v>
      </c>
      <c r="J611" s="415" t="s">
        <v>1456</v>
      </c>
    </row>
    <row r="612" spans="1:10">
      <c r="A612" s="411" t="s">
        <v>1014</v>
      </c>
      <c r="B612" s="412" t="s">
        <v>1021</v>
      </c>
      <c r="C612" s="411" t="s">
        <v>1016</v>
      </c>
      <c r="D612" s="411" t="s">
        <v>1022</v>
      </c>
      <c r="E612" s="413">
        <v>0.17699999999999999</v>
      </c>
      <c r="F612" s="411"/>
      <c r="G612" s="411"/>
      <c r="H612" s="411"/>
      <c r="I612" s="415" t="s">
        <v>1023</v>
      </c>
      <c r="J612" s="415" t="s">
        <v>1457</v>
      </c>
    </row>
    <row r="613" spans="1:10">
      <c r="A613" s="1746"/>
      <c r="B613" s="1746"/>
      <c r="C613" s="1746"/>
      <c r="D613" s="1746"/>
      <c r="E613" s="1746"/>
      <c r="F613" s="1746" t="s">
        <v>1029</v>
      </c>
      <c r="G613" s="1746"/>
      <c r="H613" s="1746"/>
      <c r="I613" s="1746"/>
      <c r="J613" s="416">
        <v>0</v>
      </c>
    </row>
    <row r="614" spans="1:10">
      <c r="A614" s="1746"/>
      <c r="B614" s="1746"/>
      <c r="C614" s="1746"/>
      <c r="D614" s="1746"/>
      <c r="E614" s="1746"/>
      <c r="F614" s="1746" t="s">
        <v>1030</v>
      </c>
      <c r="G614" s="1746"/>
      <c r="H614" s="1746"/>
      <c r="I614" s="1746"/>
      <c r="J614" s="416">
        <v>9.6959999999999997</v>
      </c>
    </row>
    <row r="615" spans="1:10">
      <c r="A615" s="1746"/>
      <c r="B615" s="1746"/>
      <c r="C615" s="1746"/>
      <c r="D615" s="1746"/>
      <c r="E615" s="1746"/>
      <c r="F615" s="1746" t="s">
        <v>1031</v>
      </c>
      <c r="G615" s="1746"/>
      <c r="H615" s="1746"/>
      <c r="I615" s="1746"/>
      <c r="J615" s="416">
        <v>9.6959999999999997</v>
      </c>
    </row>
    <row r="616" spans="1:10">
      <c r="A616" s="1746"/>
      <c r="B616" s="1746"/>
      <c r="C616" s="1746"/>
      <c r="D616" s="1746"/>
      <c r="E616" s="1746"/>
      <c r="F616" s="1746" t="s">
        <v>1032</v>
      </c>
      <c r="G616" s="1746"/>
      <c r="H616" s="1746"/>
      <c r="I616" s="1746"/>
      <c r="J616" s="416">
        <v>1</v>
      </c>
    </row>
    <row r="617" spans="1:10">
      <c r="A617" s="1746"/>
      <c r="B617" s="1746"/>
      <c r="C617" s="1746"/>
      <c r="D617" s="1746"/>
      <c r="E617" s="1746"/>
      <c r="F617" s="1746" t="s">
        <v>1033</v>
      </c>
      <c r="G617" s="1746"/>
      <c r="H617" s="1746"/>
      <c r="I617" s="1746"/>
      <c r="J617" s="416">
        <v>9.6959999999999997</v>
      </c>
    </row>
    <row r="618" spans="1:10">
      <c r="A618" s="1746"/>
      <c r="B618" s="1746"/>
      <c r="C618" s="1746"/>
      <c r="D618" s="1746"/>
      <c r="E618" s="1746"/>
      <c r="F618" s="1746" t="s">
        <v>1034</v>
      </c>
      <c r="G618" s="1746"/>
      <c r="H618" s="1746"/>
      <c r="I618" s="1746"/>
      <c r="J618" s="416">
        <v>0</v>
      </c>
    </row>
    <row r="619" spans="1:10" ht="30">
      <c r="A619" s="403" t="s">
        <v>1035</v>
      </c>
      <c r="B619" s="404" t="s">
        <v>40</v>
      </c>
      <c r="C619" s="403" t="s">
        <v>997</v>
      </c>
      <c r="D619" s="403" t="s">
        <v>1036</v>
      </c>
      <c r="E619" s="404" t="s">
        <v>36</v>
      </c>
      <c r="F619" s="404" t="s">
        <v>1037</v>
      </c>
      <c r="G619" s="404" t="s">
        <v>1038</v>
      </c>
      <c r="H619" s="404"/>
      <c r="I619" s="404"/>
      <c r="J619" s="404" t="s">
        <v>1010</v>
      </c>
    </row>
    <row r="620" spans="1:10">
      <c r="A620" s="411" t="s">
        <v>1014</v>
      </c>
      <c r="B620" s="412" t="s">
        <v>1458</v>
      </c>
      <c r="C620" s="411" t="s">
        <v>1040</v>
      </c>
      <c r="D620" s="411" t="s">
        <v>1459</v>
      </c>
      <c r="E620" s="413">
        <v>1.0169999999999999</v>
      </c>
      <c r="F620" s="417" t="s">
        <v>18</v>
      </c>
      <c r="G620" s="1748" t="s">
        <v>1460</v>
      </c>
      <c r="H620" s="1748"/>
      <c r="I620" s="1749"/>
      <c r="J620" s="415" t="s">
        <v>1461</v>
      </c>
    </row>
    <row r="621" spans="1:10">
      <c r="A621" s="1746"/>
      <c r="B621" s="1746"/>
      <c r="C621" s="1746"/>
      <c r="D621" s="1746"/>
      <c r="E621" s="1746"/>
      <c r="F621" s="1746" t="s">
        <v>1047</v>
      </c>
      <c r="G621" s="1746"/>
      <c r="H621" s="1746"/>
      <c r="I621" s="1746"/>
      <c r="J621" s="416">
        <v>5.4816000000000003</v>
      </c>
    </row>
    <row r="622" spans="1:10" ht="30">
      <c r="A622" s="403" t="s">
        <v>1048</v>
      </c>
      <c r="B622" s="404" t="s">
        <v>1049</v>
      </c>
      <c r="C622" s="403" t="s">
        <v>997</v>
      </c>
      <c r="D622" s="403" t="s">
        <v>35</v>
      </c>
      <c r="E622" s="404" t="s">
        <v>36</v>
      </c>
      <c r="F622" s="1744" t="s">
        <v>1050</v>
      </c>
      <c r="G622" s="1745"/>
      <c r="H622" s="1744"/>
      <c r="I622" s="1744"/>
      <c r="J622" s="404" t="s">
        <v>1010</v>
      </c>
    </row>
    <row r="623" spans="1:10" ht="15">
      <c r="A623" s="405"/>
      <c r="B623" s="405"/>
      <c r="C623" s="405"/>
      <c r="D623" s="405"/>
      <c r="E623" s="405"/>
      <c r="F623" s="405" t="s">
        <v>1051</v>
      </c>
      <c r="G623" s="405" t="s">
        <v>1052</v>
      </c>
      <c r="H623" s="405" t="s">
        <v>1053</v>
      </c>
      <c r="I623" s="405" t="s">
        <v>1054</v>
      </c>
      <c r="J623" s="405"/>
    </row>
    <row r="624" spans="1:10">
      <c r="A624" s="1746"/>
      <c r="B624" s="1746"/>
      <c r="C624" s="1746"/>
      <c r="D624" s="1746"/>
      <c r="E624" s="1746"/>
      <c r="F624" s="1746" t="s">
        <v>1055</v>
      </c>
      <c r="G624" s="1746"/>
      <c r="H624" s="1746"/>
      <c r="I624" s="1746"/>
      <c r="J624" s="416">
        <v>0</v>
      </c>
    </row>
    <row r="625" spans="1:10">
      <c r="A625" s="418"/>
      <c r="B625" s="418"/>
      <c r="C625" s="418"/>
      <c r="D625" s="418"/>
      <c r="E625" s="418" t="s">
        <v>1056</v>
      </c>
      <c r="F625" s="419">
        <v>9.69</v>
      </c>
      <c r="G625" s="418" t="s">
        <v>1057</v>
      </c>
      <c r="H625" s="419">
        <v>0.01</v>
      </c>
      <c r="I625" s="418" t="s">
        <v>1058</v>
      </c>
      <c r="J625" s="419">
        <v>9.6959999999999997</v>
      </c>
    </row>
    <row r="626" spans="1:10">
      <c r="A626" s="418"/>
      <c r="B626" s="418"/>
      <c r="C626" s="418"/>
      <c r="D626" s="418"/>
      <c r="E626" s="418" t="s">
        <v>1059</v>
      </c>
      <c r="F626" s="419">
        <v>0</v>
      </c>
      <c r="G626" s="418"/>
      <c r="H626" s="1747" t="s">
        <v>1060</v>
      </c>
      <c r="I626" s="1747"/>
      <c r="J626" s="419">
        <v>15.18</v>
      </c>
    </row>
    <row r="627" spans="1:10">
      <c r="A627" s="1739" t="s">
        <v>1061</v>
      </c>
      <c r="B627" s="1739"/>
      <c r="C627" s="1739"/>
      <c r="D627" s="1739"/>
      <c r="E627" s="1739"/>
      <c r="F627" s="1739"/>
      <c r="G627" s="1739"/>
      <c r="H627" s="1739"/>
      <c r="I627" s="1739"/>
      <c r="J627" s="1739"/>
    </row>
    <row r="628" spans="1:10" ht="15" thickBot="1">
      <c r="A628" s="1750" t="s">
        <v>1462</v>
      </c>
      <c r="B628" s="1750"/>
      <c r="C628" s="1750"/>
      <c r="D628" s="1750"/>
      <c r="E628" s="1750"/>
      <c r="F628" s="1750"/>
      <c r="G628" s="1750"/>
      <c r="H628" s="1750"/>
      <c r="I628" s="1750"/>
      <c r="J628" s="1750"/>
    </row>
    <row r="629" spans="1:10" ht="15" thickTop="1">
      <c r="A629" s="420"/>
      <c r="B629" s="420"/>
      <c r="C629" s="420"/>
      <c r="D629" s="420"/>
      <c r="E629" s="420"/>
      <c r="F629" s="420"/>
      <c r="G629" s="420"/>
      <c r="H629" s="420"/>
      <c r="I629" s="420"/>
      <c r="J629" s="420"/>
    </row>
    <row r="630" spans="1:10" ht="15">
      <c r="A630" s="403"/>
      <c r="B630" s="404" t="s">
        <v>40</v>
      </c>
      <c r="C630" s="403" t="s">
        <v>997</v>
      </c>
      <c r="D630" s="403" t="s">
        <v>35</v>
      </c>
      <c r="E630" s="1742" t="s">
        <v>998</v>
      </c>
      <c r="F630" s="1742"/>
      <c r="G630" s="405" t="s">
        <v>999</v>
      </c>
      <c r="H630" s="404" t="s">
        <v>1000</v>
      </c>
      <c r="I630" s="404" t="s">
        <v>1001</v>
      </c>
      <c r="J630" s="404" t="s">
        <v>1002</v>
      </c>
    </row>
    <row r="631" spans="1:10" ht="38.25">
      <c r="A631" s="406" t="s">
        <v>1003</v>
      </c>
      <c r="B631" s="407" t="s">
        <v>1227</v>
      </c>
      <c r="C631" s="406" t="s">
        <v>1004</v>
      </c>
      <c r="D631" s="406" t="s">
        <v>1228</v>
      </c>
      <c r="E631" s="1743" t="s">
        <v>1006</v>
      </c>
      <c r="F631" s="1743"/>
      <c r="G631" s="408" t="s">
        <v>39</v>
      </c>
      <c r="H631" s="409">
        <v>1</v>
      </c>
      <c r="I631" s="410">
        <v>21.11</v>
      </c>
      <c r="J631" s="410">
        <v>21.11</v>
      </c>
    </row>
    <row r="632" spans="1:10" ht="30">
      <c r="A632" s="403" t="s">
        <v>1019</v>
      </c>
      <c r="B632" s="404" t="s">
        <v>40</v>
      </c>
      <c r="C632" s="403" t="s">
        <v>997</v>
      </c>
      <c r="D632" s="403" t="s">
        <v>1020</v>
      </c>
      <c r="E632" s="404" t="s">
        <v>36</v>
      </c>
      <c r="F632" s="1744" t="s">
        <v>1010</v>
      </c>
      <c r="G632" s="1744"/>
      <c r="H632" s="1744"/>
      <c r="I632" s="1744"/>
      <c r="J632" s="404" t="s">
        <v>1011</v>
      </c>
    </row>
    <row r="633" spans="1:10">
      <c r="A633" s="411" t="s">
        <v>1014</v>
      </c>
      <c r="B633" s="412" t="s">
        <v>1025</v>
      </c>
      <c r="C633" s="411" t="s">
        <v>1016</v>
      </c>
      <c r="D633" s="411" t="s">
        <v>1026</v>
      </c>
      <c r="E633" s="413">
        <v>0.17699999999999999</v>
      </c>
      <c r="F633" s="411"/>
      <c r="G633" s="411"/>
      <c r="H633" s="411"/>
      <c r="I633" s="415" t="s">
        <v>1027</v>
      </c>
      <c r="J633" s="415" t="s">
        <v>1456</v>
      </c>
    </row>
    <row r="634" spans="1:10">
      <c r="A634" s="411" t="s">
        <v>1014</v>
      </c>
      <c r="B634" s="412" t="s">
        <v>1021</v>
      </c>
      <c r="C634" s="411" t="s">
        <v>1016</v>
      </c>
      <c r="D634" s="411" t="s">
        <v>1022</v>
      </c>
      <c r="E634" s="413">
        <v>0.17699999999999999</v>
      </c>
      <c r="F634" s="411"/>
      <c r="G634" s="411"/>
      <c r="H634" s="411"/>
      <c r="I634" s="415" t="s">
        <v>1023</v>
      </c>
      <c r="J634" s="415" t="s">
        <v>1457</v>
      </c>
    </row>
    <row r="635" spans="1:10">
      <c r="A635" s="1746"/>
      <c r="B635" s="1746"/>
      <c r="C635" s="1746"/>
      <c r="D635" s="1746"/>
      <c r="E635" s="1746"/>
      <c r="F635" s="1746" t="s">
        <v>1029</v>
      </c>
      <c r="G635" s="1746"/>
      <c r="H635" s="1746"/>
      <c r="I635" s="1746"/>
      <c r="J635" s="416">
        <v>0</v>
      </c>
    </row>
    <row r="636" spans="1:10">
      <c r="A636" s="1746"/>
      <c r="B636" s="1746"/>
      <c r="C636" s="1746"/>
      <c r="D636" s="1746"/>
      <c r="E636" s="1746"/>
      <c r="F636" s="1746" t="s">
        <v>1030</v>
      </c>
      <c r="G636" s="1746"/>
      <c r="H636" s="1746"/>
      <c r="I636" s="1746"/>
      <c r="J636" s="416">
        <v>9.6959999999999997</v>
      </c>
    </row>
    <row r="637" spans="1:10">
      <c r="A637" s="1746"/>
      <c r="B637" s="1746"/>
      <c r="C637" s="1746"/>
      <c r="D637" s="1746"/>
      <c r="E637" s="1746"/>
      <c r="F637" s="1746" t="s">
        <v>1031</v>
      </c>
      <c r="G637" s="1746"/>
      <c r="H637" s="1746"/>
      <c r="I637" s="1746"/>
      <c r="J637" s="416">
        <v>9.6959999999999997</v>
      </c>
    </row>
    <row r="638" spans="1:10">
      <c r="A638" s="1746"/>
      <c r="B638" s="1746"/>
      <c r="C638" s="1746"/>
      <c r="D638" s="1746"/>
      <c r="E638" s="1746"/>
      <c r="F638" s="1746" t="s">
        <v>1032</v>
      </c>
      <c r="G638" s="1746"/>
      <c r="H638" s="1746"/>
      <c r="I638" s="1746"/>
      <c r="J638" s="416">
        <v>1</v>
      </c>
    </row>
    <row r="639" spans="1:10">
      <c r="A639" s="1746"/>
      <c r="B639" s="1746"/>
      <c r="C639" s="1746"/>
      <c r="D639" s="1746"/>
      <c r="E639" s="1746"/>
      <c r="F639" s="1746" t="s">
        <v>1033</v>
      </c>
      <c r="G639" s="1746"/>
      <c r="H639" s="1746"/>
      <c r="I639" s="1746"/>
      <c r="J639" s="416">
        <v>9.6959999999999997</v>
      </c>
    </row>
    <row r="640" spans="1:10">
      <c r="A640" s="1746"/>
      <c r="B640" s="1746"/>
      <c r="C640" s="1746"/>
      <c r="D640" s="1746"/>
      <c r="E640" s="1746"/>
      <c r="F640" s="1746" t="s">
        <v>1034</v>
      </c>
      <c r="G640" s="1746"/>
      <c r="H640" s="1746"/>
      <c r="I640" s="1746"/>
      <c r="J640" s="416">
        <v>0</v>
      </c>
    </row>
    <row r="641" spans="1:10" ht="30">
      <c r="A641" s="403" t="s">
        <v>1035</v>
      </c>
      <c r="B641" s="404" t="s">
        <v>40</v>
      </c>
      <c r="C641" s="403" t="s">
        <v>997</v>
      </c>
      <c r="D641" s="403" t="s">
        <v>1036</v>
      </c>
      <c r="E641" s="404" t="s">
        <v>36</v>
      </c>
      <c r="F641" s="404" t="s">
        <v>1037</v>
      </c>
      <c r="G641" s="404" t="s">
        <v>1038</v>
      </c>
      <c r="H641" s="404"/>
      <c r="I641" s="404"/>
      <c r="J641" s="404" t="s">
        <v>1010</v>
      </c>
    </row>
    <row r="642" spans="1:10">
      <c r="A642" s="411" t="s">
        <v>1014</v>
      </c>
      <c r="B642" s="412" t="s">
        <v>1463</v>
      </c>
      <c r="C642" s="411" t="s">
        <v>1040</v>
      </c>
      <c r="D642" s="411" t="s">
        <v>1464</v>
      </c>
      <c r="E642" s="413">
        <v>1.0169999999999999</v>
      </c>
      <c r="F642" s="417" t="s">
        <v>18</v>
      </c>
      <c r="G642" s="1748" t="s">
        <v>1465</v>
      </c>
      <c r="H642" s="1748"/>
      <c r="I642" s="1749"/>
      <c r="J642" s="415" t="s">
        <v>1466</v>
      </c>
    </row>
    <row r="643" spans="1:10">
      <c r="A643" s="1746"/>
      <c r="B643" s="1746"/>
      <c r="C643" s="1746"/>
      <c r="D643" s="1746"/>
      <c r="E643" s="1746"/>
      <c r="F643" s="1746" t="s">
        <v>1047</v>
      </c>
      <c r="G643" s="1746"/>
      <c r="H643" s="1746"/>
      <c r="I643" s="1746"/>
      <c r="J643" s="416">
        <v>11.4107</v>
      </c>
    </row>
    <row r="644" spans="1:10" ht="30">
      <c r="A644" s="403" t="s">
        <v>1048</v>
      </c>
      <c r="B644" s="404" t="s">
        <v>1049</v>
      </c>
      <c r="C644" s="403" t="s">
        <v>997</v>
      </c>
      <c r="D644" s="403" t="s">
        <v>35</v>
      </c>
      <c r="E644" s="404" t="s">
        <v>36</v>
      </c>
      <c r="F644" s="1744" t="s">
        <v>1050</v>
      </c>
      <c r="G644" s="1745"/>
      <c r="H644" s="1744"/>
      <c r="I644" s="1744"/>
      <c r="J644" s="404" t="s">
        <v>1010</v>
      </c>
    </row>
    <row r="645" spans="1:10" ht="15">
      <c r="A645" s="405"/>
      <c r="B645" s="405"/>
      <c r="C645" s="405"/>
      <c r="D645" s="405"/>
      <c r="E645" s="405"/>
      <c r="F645" s="405" t="s">
        <v>1051</v>
      </c>
      <c r="G645" s="405" t="s">
        <v>1052</v>
      </c>
      <c r="H645" s="405" t="s">
        <v>1053</v>
      </c>
      <c r="I645" s="405" t="s">
        <v>1054</v>
      </c>
      <c r="J645" s="405"/>
    </row>
    <row r="646" spans="1:10">
      <c r="A646" s="1746"/>
      <c r="B646" s="1746"/>
      <c r="C646" s="1746"/>
      <c r="D646" s="1746"/>
      <c r="E646" s="1746"/>
      <c r="F646" s="1746" t="s">
        <v>1055</v>
      </c>
      <c r="G646" s="1746"/>
      <c r="H646" s="1746"/>
      <c r="I646" s="1746"/>
      <c r="J646" s="416">
        <v>0</v>
      </c>
    </row>
    <row r="647" spans="1:10">
      <c r="A647" s="418"/>
      <c r="B647" s="418"/>
      <c r="C647" s="418"/>
      <c r="D647" s="418"/>
      <c r="E647" s="418" t="s">
        <v>1056</v>
      </c>
      <c r="F647" s="419">
        <v>9.69</v>
      </c>
      <c r="G647" s="418" t="s">
        <v>1057</v>
      </c>
      <c r="H647" s="419">
        <v>0.01</v>
      </c>
      <c r="I647" s="418" t="s">
        <v>1058</v>
      </c>
      <c r="J647" s="419">
        <v>9.6959999999999997</v>
      </c>
    </row>
    <row r="648" spans="1:10">
      <c r="A648" s="418"/>
      <c r="B648" s="418"/>
      <c r="C648" s="418"/>
      <c r="D648" s="418"/>
      <c r="E648" s="418" t="s">
        <v>1059</v>
      </c>
      <c r="F648" s="419">
        <v>0</v>
      </c>
      <c r="G648" s="418"/>
      <c r="H648" s="1747" t="s">
        <v>1060</v>
      </c>
      <c r="I648" s="1747"/>
      <c r="J648" s="419">
        <v>21.11</v>
      </c>
    </row>
    <row r="649" spans="1:10">
      <c r="A649" s="1739" t="s">
        <v>1061</v>
      </c>
      <c r="B649" s="1739"/>
      <c r="C649" s="1739"/>
      <c r="D649" s="1739"/>
      <c r="E649" s="1739"/>
      <c r="F649" s="1739"/>
      <c r="G649" s="1739"/>
      <c r="H649" s="1739"/>
      <c r="I649" s="1739"/>
      <c r="J649" s="1739"/>
    </row>
    <row r="650" spans="1:10" ht="15" thickBot="1">
      <c r="A650" s="1750" t="s">
        <v>1467</v>
      </c>
      <c r="B650" s="1750"/>
      <c r="C650" s="1750"/>
      <c r="D650" s="1750"/>
      <c r="E650" s="1750"/>
      <c r="F650" s="1750"/>
      <c r="G650" s="1750"/>
      <c r="H650" s="1750"/>
      <c r="I650" s="1750"/>
      <c r="J650" s="1750"/>
    </row>
    <row r="651" spans="1:10" ht="15.75" thickTop="1" thickBot="1">
      <c r="A651" s="420"/>
      <c r="B651" s="420"/>
      <c r="C651" s="420"/>
      <c r="D651" s="420"/>
      <c r="E651" s="420"/>
      <c r="F651" s="420"/>
      <c r="G651" s="420"/>
      <c r="H651" s="420"/>
      <c r="I651" s="420"/>
      <c r="J651" s="420"/>
    </row>
    <row r="652" spans="1:10" ht="15" thickTop="1">
      <c r="A652" s="420"/>
      <c r="B652" s="420"/>
      <c r="C652" s="420"/>
      <c r="D652" s="420"/>
      <c r="E652" s="420"/>
      <c r="F652" s="420"/>
      <c r="G652" s="420"/>
      <c r="H652" s="420"/>
      <c r="I652" s="420"/>
      <c r="J652" s="420"/>
    </row>
    <row r="653" spans="1:10" ht="15">
      <c r="A653" s="403"/>
      <c r="B653" s="404" t="s">
        <v>40</v>
      </c>
      <c r="C653" s="403" t="s">
        <v>997</v>
      </c>
      <c r="D653" s="403" t="s">
        <v>35</v>
      </c>
      <c r="E653" s="1742" t="s">
        <v>998</v>
      </c>
      <c r="F653" s="1742"/>
      <c r="G653" s="405" t="s">
        <v>999</v>
      </c>
      <c r="H653" s="404" t="s">
        <v>1000</v>
      </c>
      <c r="I653" s="404" t="s">
        <v>1001</v>
      </c>
      <c r="J653" s="404" t="s">
        <v>1002</v>
      </c>
    </row>
    <row r="654" spans="1:10" ht="25.5">
      <c r="A654" s="406" t="s">
        <v>1003</v>
      </c>
      <c r="B654" s="407" t="s">
        <v>1216</v>
      </c>
      <c r="C654" s="406" t="s">
        <v>1004</v>
      </c>
      <c r="D654" s="406" t="s">
        <v>1217</v>
      </c>
      <c r="E654" s="1743" t="s">
        <v>1006</v>
      </c>
      <c r="F654" s="1743"/>
      <c r="G654" s="408" t="s">
        <v>39</v>
      </c>
      <c r="H654" s="409">
        <v>1</v>
      </c>
      <c r="I654" s="410">
        <v>63.33</v>
      </c>
      <c r="J654" s="410">
        <v>63.33</v>
      </c>
    </row>
    <row r="655" spans="1:10" ht="30">
      <c r="A655" s="403" t="s">
        <v>1019</v>
      </c>
      <c r="B655" s="404" t="s">
        <v>40</v>
      </c>
      <c r="C655" s="403" t="s">
        <v>997</v>
      </c>
      <c r="D655" s="403" t="s">
        <v>1020</v>
      </c>
      <c r="E655" s="404" t="s">
        <v>36</v>
      </c>
      <c r="F655" s="1744" t="s">
        <v>1010</v>
      </c>
      <c r="G655" s="1744"/>
      <c r="H655" s="1744"/>
      <c r="I655" s="1744"/>
      <c r="J655" s="404" t="s">
        <v>1011</v>
      </c>
    </row>
    <row r="656" spans="1:10">
      <c r="A656" s="411" t="s">
        <v>1014</v>
      </c>
      <c r="B656" s="412" t="s">
        <v>1025</v>
      </c>
      <c r="C656" s="411" t="s">
        <v>1016</v>
      </c>
      <c r="D656" s="411" t="s">
        <v>1026</v>
      </c>
      <c r="E656" s="413">
        <v>0.05</v>
      </c>
      <c r="F656" s="411"/>
      <c r="G656" s="411"/>
      <c r="H656" s="411"/>
      <c r="I656" s="415" t="s">
        <v>1027</v>
      </c>
      <c r="J656" s="415" t="s">
        <v>1468</v>
      </c>
    </row>
    <row r="657" spans="1:10">
      <c r="A657" s="1746"/>
      <c r="B657" s="1746"/>
      <c r="C657" s="1746"/>
      <c r="D657" s="1746"/>
      <c r="E657" s="1746"/>
      <c r="F657" s="1746" t="s">
        <v>1029</v>
      </c>
      <c r="G657" s="1746"/>
      <c r="H657" s="1746"/>
      <c r="I657" s="1746"/>
      <c r="J657" s="416">
        <v>0</v>
      </c>
    </row>
    <row r="658" spans="1:10">
      <c r="A658" s="1746"/>
      <c r="B658" s="1746"/>
      <c r="C658" s="1746"/>
      <c r="D658" s="1746"/>
      <c r="E658" s="1746"/>
      <c r="F658" s="1746" t="s">
        <v>1030</v>
      </c>
      <c r="G658" s="1746"/>
      <c r="H658" s="1746"/>
      <c r="I658" s="1746"/>
      <c r="J658" s="416">
        <v>1.6093</v>
      </c>
    </row>
    <row r="659" spans="1:10">
      <c r="A659" s="1746"/>
      <c r="B659" s="1746"/>
      <c r="C659" s="1746"/>
      <c r="D659" s="1746"/>
      <c r="E659" s="1746"/>
      <c r="F659" s="1746" t="s">
        <v>1031</v>
      </c>
      <c r="G659" s="1746"/>
      <c r="H659" s="1746"/>
      <c r="I659" s="1746"/>
      <c r="J659" s="416">
        <v>1.6093</v>
      </c>
    </row>
    <row r="660" spans="1:10">
      <c r="A660" s="1746"/>
      <c r="B660" s="1746"/>
      <c r="C660" s="1746"/>
      <c r="D660" s="1746"/>
      <c r="E660" s="1746"/>
      <c r="F660" s="1746" t="s">
        <v>1032</v>
      </c>
      <c r="G660" s="1746"/>
      <c r="H660" s="1746"/>
      <c r="I660" s="1746"/>
      <c r="J660" s="416">
        <v>1</v>
      </c>
    </row>
    <row r="661" spans="1:10">
      <c r="A661" s="1746"/>
      <c r="B661" s="1746"/>
      <c r="C661" s="1746"/>
      <c r="D661" s="1746"/>
      <c r="E661" s="1746"/>
      <c r="F661" s="1746" t="s">
        <v>1033</v>
      </c>
      <c r="G661" s="1746"/>
      <c r="H661" s="1746"/>
      <c r="I661" s="1746"/>
      <c r="J661" s="416">
        <v>1.6093</v>
      </c>
    </row>
    <row r="662" spans="1:10">
      <c r="A662" s="1746"/>
      <c r="B662" s="1746"/>
      <c r="C662" s="1746"/>
      <c r="D662" s="1746"/>
      <c r="E662" s="1746"/>
      <c r="F662" s="1746" t="s">
        <v>1034</v>
      </c>
      <c r="G662" s="1746"/>
      <c r="H662" s="1746"/>
      <c r="I662" s="1746"/>
      <c r="J662" s="416">
        <v>0</v>
      </c>
    </row>
    <row r="663" spans="1:10" ht="30">
      <c r="A663" s="403" t="s">
        <v>1035</v>
      </c>
      <c r="B663" s="404" t="s">
        <v>40</v>
      </c>
      <c r="C663" s="403" t="s">
        <v>997</v>
      </c>
      <c r="D663" s="403" t="s">
        <v>1036</v>
      </c>
      <c r="E663" s="404" t="s">
        <v>36</v>
      </c>
      <c r="F663" s="404" t="s">
        <v>1037</v>
      </c>
      <c r="G663" s="404" t="s">
        <v>1038</v>
      </c>
      <c r="H663" s="404"/>
      <c r="I663" s="404"/>
      <c r="J663" s="404" t="s">
        <v>1010</v>
      </c>
    </row>
    <row r="664" spans="1:10" ht="25.5">
      <c r="A664" s="411" t="s">
        <v>1014</v>
      </c>
      <c r="B664" s="412" t="s">
        <v>1469</v>
      </c>
      <c r="C664" s="411" t="s">
        <v>1040</v>
      </c>
      <c r="D664" s="411" t="s">
        <v>1470</v>
      </c>
      <c r="E664" s="413">
        <v>1</v>
      </c>
      <c r="F664" s="417" t="s">
        <v>39</v>
      </c>
      <c r="G664" s="1748" t="s">
        <v>1471</v>
      </c>
      <c r="H664" s="1748"/>
      <c r="I664" s="1749"/>
      <c r="J664" s="415" t="s">
        <v>1471</v>
      </c>
    </row>
    <row r="665" spans="1:10">
      <c r="A665" s="1746"/>
      <c r="B665" s="1746"/>
      <c r="C665" s="1746"/>
      <c r="D665" s="1746"/>
      <c r="E665" s="1746"/>
      <c r="F665" s="1746" t="s">
        <v>1047</v>
      </c>
      <c r="G665" s="1746"/>
      <c r="H665" s="1746"/>
      <c r="I665" s="1746"/>
      <c r="J665" s="416">
        <v>61.72</v>
      </c>
    </row>
    <row r="666" spans="1:10" ht="30">
      <c r="A666" s="403" t="s">
        <v>1048</v>
      </c>
      <c r="B666" s="404" t="s">
        <v>1049</v>
      </c>
      <c r="C666" s="403" t="s">
        <v>997</v>
      </c>
      <c r="D666" s="403" t="s">
        <v>35</v>
      </c>
      <c r="E666" s="404" t="s">
        <v>36</v>
      </c>
      <c r="F666" s="1744" t="s">
        <v>1050</v>
      </c>
      <c r="G666" s="1745"/>
      <c r="H666" s="1744"/>
      <c r="I666" s="1744"/>
      <c r="J666" s="404" t="s">
        <v>1010</v>
      </c>
    </row>
    <row r="667" spans="1:10" ht="15">
      <c r="A667" s="405"/>
      <c r="B667" s="405"/>
      <c r="C667" s="405"/>
      <c r="D667" s="405"/>
      <c r="E667" s="405"/>
      <c r="F667" s="405" t="s">
        <v>1051</v>
      </c>
      <c r="G667" s="405" t="s">
        <v>1052</v>
      </c>
      <c r="H667" s="405" t="s">
        <v>1053</v>
      </c>
      <c r="I667" s="405" t="s">
        <v>1054</v>
      </c>
      <c r="J667" s="405"/>
    </row>
    <row r="668" spans="1:10">
      <c r="A668" s="1746"/>
      <c r="B668" s="1746"/>
      <c r="C668" s="1746"/>
      <c r="D668" s="1746"/>
      <c r="E668" s="1746"/>
      <c r="F668" s="1746" t="s">
        <v>1055</v>
      </c>
      <c r="G668" s="1746"/>
      <c r="H668" s="1746"/>
      <c r="I668" s="1746"/>
      <c r="J668" s="416">
        <v>0</v>
      </c>
    </row>
    <row r="669" spans="1:10">
      <c r="A669" s="418"/>
      <c r="B669" s="418"/>
      <c r="C669" s="418"/>
      <c r="D669" s="418"/>
      <c r="E669" s="418" t="s">
        <v>1056</v>
      </c>
      <c r="F669" s="419">
        <v>1.6</v>
      </c>
      <c r="G669" s="418" t="s">
        <v>1057</v>
      </c>
      <c r="H669" s="419">
        <v>0.01</v>
      </c>
      <c r="I669" s="418" t="s">
        <v>1058</v>
      </c>
      <c r="J669" s="419">
        <v>1.6093</v>
      </c>
    </row>
    <row r="670" spans="1:10">
      <c r="A670" s="418"/>
      <c r="B670" s="418"/>
      <c r="C670" s="418"/>
      <c r="D670" s="418"/>
      <c r="E670" s="418" t="s">
        <v>1059</v>
      </c>
      <c r="F670" s="419">
        <v>0</v>
      </c>
      <c r="G670" s="418"/>
      <c r="H670" s="1747" t="s">
        <v>1060</v>
      </c>
      <c r="I670" s="1747"/>
      <c r="J670" s="419">
        <v>63.33</v>
      </c>
    </row>
    <row r="671" spans="1:10">
      <c r="A671" s="1739" t="s">
        <v>1061</v>
      </c>
      <c r="B671" s="1739"/>
      <c r="C671" s="1739"/>
      <c r="D671" s="1739"/>
      <c r="E671" s="1739"/>
      <c r="F671" s="1739"/>
      <c r="G671" s="1739"/>
      <c r="H671" s="1739"/>
      <c r="I671" s="1739"/>
      <c r="J671" s="1739"/>
    </row>
    <row r="672" spans="1:10" ht="15" thickBot="1">
      <c r="A672" s="1750" t="s">
        <v>1472</v>
      </c>
      <c r="B672" s="1750"/>
      <c r="C672" s="1750"/>
      <c r="D672" s="1750"/>
      <c r="E672" s="1750"/>
      <c r="F672" s="1750"/>
      <c r="G672" s="1750"/>
      <c r="H672" s="1750"/>
      <c r="I672" s="1750"/>
      <c r="J672" s="1750"/>
    </row>
    <row r="673" spans="1:10" ht="15" thickTop="1">
      <c r="A673" s="420"/>
      <c r="B673" s="420"/>
      <c r="C673" s="420"/>
      <c r="D673" s="420"/>
      <c r="E673" s="420"/>
      <c r="F673" s="420"/>
      <c r="G673" s="420"/>
      <c r="H673" s="420"/>
      <c r="I673" s="420"/>
      <c r="J673" s="420"/>
    </row>
    <row r="674" spans="1:10" ht="15">
      <c r="A674" s="403"/>
      <c r="B674" s="404" t="s">
        <v>40</v>
      </c>
      <c r="C674" s="403" t="s">
        <v>997</v>
      </c>
      <c r="D674" s="403" t="s">
        <v>35</v>
      </c>
      <c r="E674" s="1742" t="s">
        <v>998</v>
      </c>
      <c r="F674" s="1742"/>
      <c r="G674" s="405" t="s">
        <v>999</v>
      </c>
      <c r="H674" s="404" t="s">
        <v>1000</v>
      </c>
      <c r="I674" s="404" t="s">
        <v>1001</v>
      </c>
      <c r="J674" s="404" t="s">
        <v>1002</v>
      </c>
    </row>
    <row r="675" spans="1:10" ht="25.5">
      <c r="A675" s="406" t="s">
        <v>1003</v>
      </c>
      <c r="B675" s="407" t="s">
        <v>1264</v>
      </c>
      <c r="C675" s="406" t="s">
        <v>1004</v>
      </c>
      <c r="D675" s="406" t="s">
        <v>1265</v>
      </c>
      <c r="E675" s="1743" t="s">
        <v>1006</v>
      </c>
      <c r="F675" s="1743"/>
      <c r="G675" s="408" t="s">
        <v>39</v>
      </c>
      <c r="H675" s="409">
        <v>1</v>
      </c>
      <c r="I675" s="410">
        <v>90.36</v>
      </c>
      <c r="J675" s="410">
        <v>90.36</v>
      </c>
    </row>
    <row r="676" spans="1:10" ht="30">
      <c r="A676" s="403" t="s">
        <v>1019</v>
      </c>
      <c r="B676" s="404" t="s">
        <v>40</v>
      </c>
      <c r="C676" s="403" t="s">
        <v>997</v>
      </c>
      <c r="D676" s="403" t="s">
        <v>1020</v>
      </c>
      <c r="E676" s="404" t="s">
        <v>36</v>
      </c>
      <c r="F676" s="1744" t="s">
        <v>1010</v>
      </c>
      <c r="G676" s="1744"/>
      <c r="H676" s="1744"/>
      <c r="I676" s="1744"/>
      <c r="J676" s="404" t="s">
        <v>1011</v>
      </c>
    </row>
    <row r="677" spans="1:10">
      <c r="A677" s="411" t="s">
        <v>1014</v>
      </c>
      <c r="B677" s="412" t="s">
        <v>1021</v>
      </c>
      <c r="C677" s="411" t="s">
        <v>1016</v>
      </c>
      <c r="D677" s="411" t="s">
        <v>1022</v>
      </c>
      <c r="E677" s="413">
        <v>6.8770999999999997E-3</v>
      </c>
      <c r="F677" s="411"/>
      <c r="G677" s="411"/>
      <c r="H677" s="411"/>
      <c r="I677" s="415" t="s">
        <v>1023</v>
      </c>
      <c r="J677" s="415" t="s">
        <v>1473</v>
      </c>
    </row>
    <row r="678" spans="1:10">
      <c r="A678" s="411" t="s">
        <v>1014</v>
      </c>
      <c r="B678" s="412" t="s">
        <v>1025</v>
      </c>
      <c r="C678" s="411" t="s">
        <v>1016</v>
      </c>
      <c r="D678" s="411" t="s">
        <v>1026</v>
      </c>
      <c r="E678" s="413">
        <v>6.1899999999999997E-2</v>
      </c>
      <c r="F678" s="411"/>
      <c r="G678" s="411"/>
      <c r="H678" s="411"/>
      <c r="I678" s="415" t="s">
        <v>1027</v>
      </c>
      <c r="J678" s="415" t="s">
        <v>1474</v>
      </c>
    </row>
    <row r="679" spans="1:10">
      <c r="A679" s="1746"/>
      <c r="B679" s="1746"/>
      <c r="C679" s="1746"/>
      <c r="D679" s="1746"/>
      <c r="E679" s="1746"/>
      <c r="F679" s="1746" t="s">
        <v>1029</v>
      </c>
      <c r="G679" s="1746"/>
      <c r="H679" s="1746"/>
      <c r="I679" s="1746"/>
      <c r="J679" s="416">
        <v>0</v>
      </c>
    </row>
    <row r="680" spans="1:10">
      <c r="A680" s="1746"/>
      <c r="B680" s="1746"/>
      <c r="C680" s="1746"/>
      <c r="D680" s="1746"/>
      <c r="E680" s="1746"/>
      <c r="F680" s="1746" t="s">
        <v>1030</v>
      </c>
      <c r="G680" s="1746"/>
      <c r="H680" s="1746"/>
      <c r="I680" s="1746"/>
      <c r="J680" s="416">
        <v>2.1476999999999999</v>
      </c>
    </row>
    <row r="681" spans="1:10">
      <c r="A681" s="1746"/>
      <c r="B681" s="1746"/>
      <c r="C681" s="1746"/>
      <c r="D681" s="1746"/>
      <c r="E681" s="1746"/>
      <c r="F681" s="1746" t="s">
        <v>1031</v>
      </c>
      <c r="G681" s="1746"/>
      <c r="H681" s="1746"/>
      <c r="I681" s="1746"/>
      <c r="J681" s="416">
        <v>2.1476999999999999</v>
      </c>
    </row>
    <row r="682" spans="1:10">
      <c r="A682" s="1746"/>
      <c r="B682" s="1746"/>
      <c r="C682" s="1746"/>
      <c r="D682" s="1746"/>
      <c r="E682" s="1746"/>
      <c r="F682" s="1746" t="s">
        <v>1032</v>
      </c>
      <c r="G682" s="1746"/>
      <c r="H682" s="1746"/>
      <c r="I682" s="1746"/>
      <c r="J682" s="416">
        <v>1</v>
      </c>
    </row>
    <row r="683" spans="1:10">
      <c r="A683" s="1746"/>
      <c r="B683" s="1746"/>
      <c r="C683" s="1746"/>
      <c r="D683" s="1746"/>
      <c r="E683" s="1746"/>
      <c r="F683" s="1746" t="s">
        <v>1033</v>
      </c>
      <c r="G683" s="1746"/>
      <c r="H683" s="1746"/>
      <c r="I683" s="1746"/>
      <c r="J683" s="416">
        <v>2.1476999999999999</v>
      </c>
    </row>
    <row r="684" spans="1:10">
      <c r="A684" s="1746"/>
      <c r="B684" s="1746"/>
      <c r="C684" s="1746"/>
      <c r="D684" s="1746"/>
      <c r="E684" s="1746"/>
      <c r="F684" s="1746" t="s">
        <v>1034</v>
      </c>
      <c r="G684" s="1746"/>
      <c r="H684" s="1746"/>
      <c r="I684" s="1746"/>
      <c r="J684" s="416">
        <v>0</v>
      </c>
    </row>
    <row r="685" spans="1:10" ht="30">
      <c r="A685" s="403" t="s">
        <v>1035</v>
      </c>
      <c r="B685" s="404" t="s">
        <v>40</v>
      </c>
      <c r="C685" s="403" t="s">
        <v>997</v>
      </c>
      <c r="D685" s="403" t="s">
        <v>1036</v>
      </c>
      <c r="E685" s="404" t="s">
        <v>36</v>
      </c>
      <c r="F685" s="404" t="s">
        <v>1037</v>
      </c>
      <c r="G685" s="404" t="s">
        <v>1038</v>
      </c>
      <c r="H685" s="404"/>
      <c r="I685" s="404"/>
      <c r="J685" s="404" t="s">
        <v>1010</v>
      </c>
    </row>
    <row r="686" spans="1:10" ht="25.5">
      <c r="A686" s="411" t="s">
        <v>1014</v>
      </c>
      <c r="B686" s="412" t="s">
        <v>1475</v>
      </c>
      <c r="C686" s="411" t="s">
        <v>1040</v>
      </c>
      <c r="D686" s="411" t="s">
        <v>1476</v>
      </c>
      <c r="E686" s="413">
        <v>1</v>
      </c>
      <c r="F686" s="417" t="s">
        <v>39</v>
      </c>
      <c r="G686" s="1748" t="s">
        <v>1477</v>
      </c>
      <c r="H686" s="1748"/>
      <c r="I686" s="1749"/>
      <c r="J686" s="415" t="s">
        <v>1477</v>
      </c>
    </row>
    <row r="687" spans="1:10">
      <c r="A687" s="1746"/>
      <c r="B687" s="1746"/>
      <c r="C687" s="1746"/>
      <c r="D687" s="1746"/>
      <c r="E687" s="1746"/>
      <c r="F687" s="1746" t="s">
        <v>1047</v>
      </c>
      <c r="G687" s="1746"/>
      <c r="H687" s="1746"/>
      <c r="I687" s="1746"/>
      <c r="J687" s="416">
        <v>88.21</v>
      </c>
    </row>
    <row r="688" spans="1:10" ht="30">
      <c r="A688" s="403" t="s">
        <v>1048</v>
      </c>
      <c r="B688" s="404" t="s">
        <v>1049</v>
      </c>
      <c r="C688" s="403" t="s">
        <v>997</v>
      </c>
      <c r="D688" s="403" t="s">
        <v>35</v>
      </c>
      <c r="E688" s="404" t="s">
        <v>36</v>
      </c>
      <c r="F688" s="1744" t="s">
        <v>1050</v>
      </c>
      <c r="G688" s="1745"/>
      <c r="H688" s="1744"/>
      <c r="I688" s="1744"/>
      <c r="J688" s="404" t="s">
        <v>1010</v>
      </c>
    </row>
    <row r="689" spans="1:10" ht="15">
      <c r="A689" s="405"/>
      <c r="B689" s="405"/>
      <c r="C689" s="405"/>
      <c r="D689" s="405"/>
      <c r="E689" s="405"/>
      <c r="F689" s="405" t="s">
        <v>1051</v>
      </c>
      <c r="G689" s="405" t="s">
        <v>1052</v>
      </c>
      <c r="H689" s="405" t="s">
        <v>1053</v>
      </c>
      <c r="I689" s="405" t="s">
        <v>1054</v>
      </c>
      <c r="J689" s="405"/>
    </row>
    <row r="690" spans="1:10">
      <c r="A690" s="1746"/>
      <c r="B690" s="1746"/>
      <c r="C690" s="1746"/>
      <c r="D690" s="1746"/>
      <c r="E690" s="1746"/>
      <c r="F690" s="1746" t="s">
        <v>1055</v>
      </c>
      <c r="G690" s="1746"/>
      <c r="H690" s="1746"/>
      <c r="I690" s="1746"/>
      <c r="J690" s="416">
        <v>0</v>
      </c>
    </row>
    <row r="691" spans="1:10">
      <c r="A691" s="418"/>
      <c r="B691" s="418"/>
      <c r="C691" s="418"/>
      <c r="D691" s="418"/>
      <c r="E691" s="418" t="s">
        <v>1056</v>
      </c>
      <c r="F691" s="419">
        <v>2.14</v>
      </c>
      <c r="G691" s="418" t="s">
        <v>1057</v>
      </c>
      <c r="H691" s="419">
        <v>0.01</v>
      </c>
      <c r="I691" s="418" t="s">
        <v>1058</v>
      </c>
      <c r="J691" s="419">
        <v>2.1476999999999999</v>
      </c>
    </row>
    <row r="692" spans="1:10">
      <c r="A692" s="418"/>
      <c r="B692" s="418"/>
      <c r="C692" s="418"/>
      <c r="D692" s="418"/>
      <c r="E692" s="418" t="s">
        <v>1059</v>
      </c>
      <c r="F692" s="419">
        <v>0</v>
      </c>
      <c r="G692" s="418"/>
      <c r="H692" s="1747" t="s">
        <v>1060</v>
      </c>
      <c r="I692" s="1747"/>
      <c r="J692" s="419">
        <v>90.36</v>
      </c>
    </row>
    <row r="693" spans="1:10">
      <c r="A693" s="1739" t="s">
        <v>1061</v>
      </c>
      <c r="B693" s="1739"/>
      <c r="C693" s="1739"/>
      <c r="D693" s="1739"/>
      <c r="E693" s="1739"/>
      <c r="F693" s="1739"/>
      <c r="G693" s="1739"/>
      <c r="H693" s="1739"/>
      <c r="I693" s="1739"/>
      <c r="J693" s="1739"/>
    </row>
    <row r="694" spans="1:10" ht="15" thickBot="1">
      <c r="A694" s="1750" t="s">
        <v>1478</v>
      </c>
      <c r="B694" s="1750"/>
      <c r="C694" s="1750"/>
      <c r="D694" s="1750"/>
      <c r="E694" s="1750"/>
      <c r="F694" s="1750"/>
      <c r="G694" s="1750"/>
      <c r="H694" s="1750"/>
      <c r="I694" s="1750"/>
      <c r="J694" s="1750"/>
    </row>
    <row r="695" spans="1:10" ht="15" thickTop="1">
      <c r="A695" s="420"/>
      <c r="B695" s="420"/>
      <c r="C695" s="420"/>
      <c r="D695" s="420"/>
      <c r="E695" s="420"/>
      <c r="F695" s="420"/>
      <c r="G695" s="420"/>
      <c r="H695" s="420"/>
      <c r="I695" s="420"/>
      <c r="J695" s="420"/>
    </row>
    <row r="696" spans="1:10" ht="15">
      <c r="A696" s="403"/>
      <c r="B696" s="404" t="s">
        <v>40</v>
      </c>
      <c r="C696" s="403" t="s">
        <v>997</v>
      </c>
      <c r="D696" s="403" t="s">
        <v>35</v>
      </c>
      <c r="E696" s="1742" t="s">
        <v>998</v>
      </c>
      <c r="F696" s="1742"/>
      <c r="G696" s="405" t="s">
        <v>999</v>
      </c>
      <c r="H696" s="404" t="s">
        <v>1000</v>
      </c>
      <c r="I696" s="404" t="s">
        <v>1001</v>
      </c>
      <c r="J696" s="404" t="s">
        <v>1002</v>
      </c>
    </row>
    <row r="697" spans="1:10" ht="38.25">
      <c r="A697" s="406" t="s">
        <v>1003</v>
      </c>
      <c r="B697" s="407" t="s">
        <v>1209</v>
      </c>
      <c r="C697" s="406" t="s">
        <v>1004</v>
      </c>
      <c r="D697" s="406" t="s">
        <v>1210</v>
      </c>
      <c r="E697" s="1743" t="s">
        <v>1341</v>
      </c>
      <c r="F697" s="1743"/>
      <c r="G697" s="408" t="s">
        <v>229</v>
      </c>
      <c r="H697" s="409">
        <v>1</v>
      </c>
      <c r="I697" s="410">
        <v>17.18</v>
      </c>
      <c r="J697" s="410">
        <v>17.18</v>
      </c>
    </row>
    <row r="698" spans="1:10" ht="30">
      <c r="A698" s="403" t="s">
        <v>1019</v>
      </c>
      <c r="B698" s="404" t="s">
        <v>40</v>
      </c>
      <c r="C698" s="403" t="s">
        <v>997</v>
      </c>
      <c r="D698" s="403" t="s">
        <v>1020</v>
      </c>
      <c r="E698" s="404" t="s">
        <v>36</v>
      </c>
      <c r="F698" s="1744" t="s">
        <v>1010</v>
      </c>
      <c r="G698" s="1744"/>
      <c r="H698" s="1744"/>
      <c r="I698" s="1744"/>
      <c r="J698" s="404" t="s">
        <v>1011</v>
      </c>
    </row>
    <row r="699" spans="1:10">
      <c r="A699" s="411" t="s">
        <v>1014</v>
      </c>
      <c r="B699" s="412" t="s">
        <v>1021</v>
      </c>
      <c r="C699" s="411" t="s">
        <v>1016</v>
      </c>
      <c r="D699" s="411" t="s">
        <v>1022</v>
      </c>
      <c r="E699" s="413">
        <v>0.24399999999999999</v>
      </c>
      <c r="F699" s="411"/>
      <c r="G699" s="411"/>
      <c r="H699" s="411"/>
      <c r="I699" s="415" t="s">
        <v>1023</v>
      </c>
      <c r="J699" s="415" t="s">
        <v>1479</v>
      </c>
    </row>
    <row r="700" spans="1:10">
      <c r="A700" s="411" t="s">
        <v>1014</v>
      </c>
      <c r="B700" s="412" t="s">
        <v>1025</v>
      </c>
      <c r="C700" s="411" t="s">
        <v>1016</v>
      </c>
      <c r="D700" s="411" t="s">
        <v>1026</v>
      </c>
      <c r="E700" s="413">
        <v>0.24399999999999999</v>
      </c>
      <c r="F700" s="411"/>
      <c r="G700" s="411"/>
      <c r="H700" s="411"/>
      <c r="I700" s="415" t="s">
        <v>1027</v>
      </c>
      <c r="J700" s="415" t="s">
        <v>1480</v>
      </c>
    </row>
    <row r="701" spans="1:10">
      <c r="A701" s="1746"/>
      <c r="B701" s="1746"/>
      <c r="C701" s="1746"/>
      <c r="D701" s="1746"/>
      <c r="E701" s="1746"/>
      <c r="F701" s="1746" t="s">
        <v>1029</v>
      </c>
      <c r="G701" s="1746"/>
      <c r="H701" s="1746"/>
      <c r="I701" s="1746"/>
      <c r="J701" s="416">
        <v>0</v>
      </c>
    </row>
    <row r="702" spans="1:10">
      <c r="A702" s="1746"/>
      <c r="B702" s="1746"/>
      <c r="C702" s="1746"/>
      <c r="D702" s="1746"/>
      <c r="E702" s="1746"/>
      <c r="F702" s="1746" t="s">
        <v>1030</v>
      </c>
      <c r="G702" s="1746"/>
      <c r="H702" s="1746"/>
      <c r="I702" s="1746"/>
      <c r="J702" s="416">
        <v>13.366300000000001</v>
      </c>
    </row>
    <row r="703" spans="1:10">
      <c r="A703" s="1746"/>
      <c r="B703" s="1746"/>
      <c r="C703" s="1746"/>
      <c r="D703" s="1746"/>
      <c r="E703" s="1746"/>
      <c r="F703" s="1746" t="s">
        <v>1031</v>
      </c>
      <c r="G703" s="1746"/>
      <c r="H703" s="1746"/>
      <c r="I703" s="1746"/>
      <c r="J703" s="416">
        <v>13.366300000000001</v>
      </c>
    </row>
    <row r="704" spans="1:10">
      <c r="A704" s="1746"/>
      <c r="B704" s="1746"/>
      <c r="C704" s="1746"/>
      <c r="D704" s="1746"/>
      <c r="E704" s="1746"/>
      <c r="F704" s="1746" t="s">
        <v>1032</v>
      </c>
      <c r="G704" s="1746"/>
      <c r="H704" s="1746"/>
      <c r="I704" s="1746"/>
      <c r="J704" s="416">
        <v>1</v>
      </c>
    </row>
    <row r="705" spans="1:10">
      <c r="A705" s="1746"/>
      <c r="B705" s="1746"/>
      <c r="C705" s="1746"/>
      <c r="D705" s="1746"/>
      <c r="E705" s="1746"/>
      <c r="F705" s="1746" t="s">
        <v>1033</v>
      </c>
      <c r="G705" s="1746"/>
      <c r="H705" s="1746"/>
      <c r="I705" s="1746"/>
      <c r="J705" s="416">
        <v>13.366300000000001</v>
      </c>
    </row>
    <row r="706" spans="1:10">
      <c r="A706" s="1746"/>
      <c r="B706" s="1746"/>
      <c r="C706" s="1746"/>
      <c r="D706" s="1746"/>
      <c r="E706" s="1746"/>
      <c r="F706" s="1746" t="s">
        <v>1034</v>
      </c>
      <c r="G706" s="1746"/>
      <c r="H706" s="1746"/>
      <c r="I706" s="1746"/>
      <c r="J706" s="416">
        <v>0</v>
      </c>
    </row>
    <row r="707" spans="1:10" ht="30">
      <c r="A707" s="403" t="s">
        <v>1035</v>
      </c>
      <c r="B707" s="404" t="s">
        <v>40</v>
      </c>
      <c r="C707" s="403" t="s">
        <v>997</v>
      </c>
      <c r="D707" s="403" t="s">
        <v>1036</v>
      </c>
      <c r="E707" s="404" t="s">
        <v>36</v>
      </c>
      <c r="F707" s="404" t="s">
        <v>1037</v>
      </c>
      <c r="G707" s="404" t="s">
        <v>1038</v>
      </c>
      <c r="H707" s="404"/>
      <c r="I707" s="404"/>
      <c r="J707" s="404" t="s">
        <v>1010</v>
      </c>
    </row>
    <row r="708" spans="1:10">
      <c r="A708" s="411" t="s">
        <v>1014</v>
      </c>
      <c r="B708" s="412" t="s">
        <v>1481</v>
      </c>
      <c r="C708" s="411" t="s">
        <v>1040</v>
      </c>
      <c r="D708" s="411" t="s">
        <v>1482</v>
      </c>
      <c r="E708" s="413">
        <v>1</v>
      </c>
      <c r="F708" s="417" t="s">
        <v>39</v>
      </c>
      <c r="G708" s="1748" t="s">
        <v>1483</v>
      </c>
      <c r="H708" s="1748"/>
      <c r="I708" s="1749"/>
      <c r="J708" s="415" t="s">
        <v>1483</v>
      </c>
    </row>
    <row r="709" spans="1:10">
      <c r="A709" s="1746"/>
      <c r="B709" s="1746"/>
      <c r="C709" s="1746"/>
      <c r="D709" s="1746"/>
      <c r="E709" s="1746"/>
      <c r="F709" s="1746" t="s">
        <v>1047</v>
      </c>
      <c r="G709" s="1746"/>
      <c r="H709" s="1746"/>
      <c r="I709" s="1746"/>
      <c r="J709" s="416">
        <v>3.81</v>
      </c>
    </row>
    <row r="710" spans="1:10" ht="30">
      <c r="A710" s="403" t="s">
        <v>1048</v>
      </c>
      <c r="B710" s="404" t="s">
        <v>1049</v>
      </c>
      <c r="C710" s="403" t="s">
        <v>997</v>
      </c>
      <c r="D710" s="403" t="s">
        <v>35</v>
      </c>
      <c r="E710" s="404" t="s">
        <v>36</v>
      </c>
      <c r="F710" s="1744" t="s">
        <v>1050</v>
      </c>
      <c r="G710" s="1745"/>
      <c r="H710" s="1744"/>
      <c r="I710" s="1744"/>
      <c r="J710" s="404" t="s">
        <v>1010</v>
      </c>
    </row>
    <row r="711" spans="1:10" ht="15">
      <c r="A711" s="405"/>
      <c r="B711" s="405"/>
      <c r="C711" s="405"/>
      <c r="D711" s="405"/>
      <c r="E711" s="405"/>
      <c r="F711" s="405" t="s">
        <v>1051</v>
      </c>
      <c r="G711" s="405" t="s">
        <v>1052</v>
      </c>
      <c r="H711" s="405" t="s">
        <v>1053</v>
      </c>
      <c r="I711" s="405" t="s">
        <v>1054</v>
      </c>
      <c r="J711" s="405"/>
    </row>
    <row r="712" spans="1:10">
      <c r="A712" s="1746"/>
      <c r="B712" s="1746"/>
      <c r="C712" s="1746"/>
      <c r="D712" s="1746"/>
      <c r="E712" s="1746"/>
      <c r="F712" s="1746" t="s">
        <v>1055</v>
      </c>
      <c r="G712" s="1746"/>
      <c r="H712" s="1746"/>
      <c r="I712" s="1746"/>
      <c r="J712" s="416">
        <v>0</v>
      </c>
    </row>
    <row r="713" spans="1:10">
      <c r="A713" s="418"/>
      <c r="B713" s="418"/>
      <c r="C713" s="418"/>
      <c r="D713" s="418"/>
      <c r="E713" s="418" t="s">
        <v>1056</v>
      </c>
      <c r="F713" s="419">
        <v>13.36</v>
      </c>
      <c r="G713" s="418" t="s">
        <v>1057</v>
      </c>
      <c r="H713" s="419">
        <v>0.01</v>
      </c>
      <c r="I713" s="418" t="s">
        <v>1058</v>
      </c>
      <c r="J713" s="419">
        <v>13.366300000000001</v>
      </c>
    </row>
    <row r="714" spans="1:10">
      <c r="A714" s="418"/>
      <c r="B714" s="418"/>
      <c r="C714" s="418"/>
      <c r="D714" s="418"/>
      <c r="E714" s="418" t="s">
        <v>1059</v>
      </c>
      <c r="F714" s="419">
        <v>0</v>
      </c>
      <c r="G714" s="418"/>
      <c r="H714" s="1747" t="s">
        <v>1060</v>
      </c>
      <c r="I714" s="1747"/>
      <c r="J714" s="419">
        <v>17.18</v>
      </c>
    </row>
    <row r="715" spans="1:10">
      <c r="A715" s="1739" t="s">
        <v>1061</v>
      </c>
      <c r="B715" s="1739"/>
      <c r="C715" s="1739"/>
      <c r="D715" s="1739"/>
      <c r="E715" s="1739"/>
      <c r="F715" s="1739"/>
      <c r="G715" s="1739"/>
      <c r="H715" s="1739"/>
      <c r="I715" s="1739"/>
      <c r="J715" s="1739"/>
    </row>
    <row r="716" spans="1:10" ht="15" thickBot="1">
      <c r="A716" s="1750" t="s">
        <v>1484</v>
      </c>
      <c r="B716" s="1750"/>
      <c r="C716" s="1750"/>
      <c r="D716" s="1750"/>
      <c r="E716" s="1750"/>
      <c r="F716" s="1750"/>
      <c r="G716" s="1750"/>
      <c r="H716" s="1750"/>
      <c r="I716" s="1750"/>
      <c r="J716" s="1750"/>
    </row>
    <row r="717" spans="1:10" ht="15" thickTop="1">
      <c r="A717" s="420"/>
      <c r="B717" s="420"/>
      <c r="C717" s="420"/>
      <c r="D717" s="420"/>
      <c r="E717" s="420"/>
      <c r="F717" s="420"/>
      <c r="G717" s="420"/>
      <c r="H717" s="420"/>
      <c r="I717" s="420"/>
      <c r="J717" s="420"/>
    </row>
    <row r="718" spans="1:10" ht="15">
      <c r="A718" s="403"/>
      <c r="B718" s="404" t="s">
        <v>40</v>
      </c>
      <c r="C718" s="403" t="s">
        <v>997</v>
      </c>
      <c r="D718" s="403" t="s">
        <v>35</v>
      </c>
      <c r="E718" s="1742" t="s">
        <v>998</v>
      </c>
      <c r="F718" s="1742"/>
      <c r="G718" s="405" t="s">
        <v>999</v>
      </c>
      <c r="H718" s="404" t="s">
        <v>1000</v>
      </c>
      <c r="I718" s="404" t="s">
        <v>1001</v>
      </c>
      <c r="J718" s="404" t="s">
        <v>1002</v>
      </c>
    </row>
    <row r="719" spans="1:10" ht="25.5">
      <c r="A719" s="406" t="s">
        <v>1003</v>
      </c>
      <c r="B719" s="407" t="s">
        <v>1485</v>
      </c>
      <c r="C719" s="406" t="s">
        <v>1004</v>
      </c>
      <c r="D719" s="406" t="s">
        <v>1313</v>
      </c>
      <c r="E719" s="1743" t="s">
        <v>1486</v>
      </c>
      <c r="F719" s="1743"/>
      <c r="G719" s="408" t="s">
        <v>17</v>
      </c>
      <c r="H719" s="409">
        <v>1</v>
      </c>
      <c r="I719" s="410">
        <v>253.89</v>
      </c>
      <c r="J719" s="410">
        <v>253.89</v>
      </c>
    </row>
    <row r="720" spans="1:10" ht="15">
      <c r="A720" s="1742" t="s">
        <v>1007</v>
      </c>
      <c r="B720" s="1744" t="s">
        <v>40</v>
      </c>
      <c r="C720" s="1742" t="s">
        <v>997</v>
      </c>
      <c r="D720" s="1742" t="s">
        <v>1008</v>
      </c>
      <c r="E720" s="1744" t="s">
        <v>36</v>
      </c>
      <c r="F720" s="1745" t="s">
        <v>1009</v>
      </c>
      <c r="G720" s="1744"/>
      <c r="H720" s="1745" t="s">
        <v>1010</v>
      </c>
      <c r="I720" s="1744"/>
      <c r="J720" s="1744" t="s">
        <v>1011</v>
      </c>
    </row>
    <row r="721" spans="1:10" ht="15">
      <c r="A721" s="1744"/>
      <c r="B721" s="1744"/>
      <c r="C721" s="1744"/>
      <c r="D721" s="1744"/>
      <c r="E721" s="1744"/>
      <c r="F721" s="404" t="s">
        <v>1012</v>
      </c>
      <c r="G721" s="404" t="s">
        <v>1013</v>
      </c>
      <c r="H721" s="404" t="s">
        <v>1012</v>
      </c>
      <c r="I721" s="404" t="s">
        <v>1013</v>
      </c>
      <c r="J721" s="1744"/>
    </row>
    <row r="722" spans="1:10">
      <c r="A722" s="411" t="s">
        <v>1014</v>
      </c>
      <c r="B722" s="412" t="s">
        <v>1487</v>
      </c>
      <c r="C722" s="411" t="s">
        <v>1016</v>
      </c>
      <c r="D722" s="411" t="s">
        <v>1488</v>
      </c>
      <c r="E722" s="413">
        <v>1</v>
      </c>
      <c r="F722" s="414">
        <v>7.0000000000000007E-2</v>
      </c>
      <c r="G722" s="414">
        <v>7.0000000000000007E-2</v>
      </c>
      <c r="H722" s="415">
        <v>12.95</v>
      </c>
      <c r="I722" s="415">
        <v>2.82</v>
      </c>
      <c r="J722" s="415">
        <v>1.1200000000000001</v>
      </c>
    </row>
    <row r="723" spans="1:10">
      <c r="A723" s="1746"/>
      <c r="B723" s="1746"/>
      <c r="C723" s="1746"/>
      <c r="D723" s="1746"/>
      <c r="E723" s="1746"/>
      <c r="F723" s="1746" t="s">
        <v>1018</v>
      </c>
      <c r="G723" s="1746"/>
      <c r="H723" s="1746"/>
      <c r="I723" s="1746"/>
      <c r="J723" s="416">
        <v>1.1171</v>
      </c>
    </row>
    <row r="724" spans="1:10" ht="30">
      <c r="A724" s="403" t="s">
        <v>1019</v>
      </c>
      <c r="B724" s="404" t="s">
        <v>40</v>
      </c>
      <c r="C724" s="403" t="s">
        <v>997</v>
      </c>
      <c r="D724" s="403" t="s">
        <v>1020</v>
      </c>
      <c r="E724" s="404" t="s">
        <v>36</v>
      </c>
      <c r="F724" s="1744" t="s">
        <v>1010</v>
      </c>
      <c r="G724" s="1744"/>
      <c r="H724" s="1744"/>
      <c r="I724" s="1744"/>
      <c r="J724" s="404" t="s">
        <v>1011</v>
      </c>
    </row>
    <row r="725" spans="1:10">
      <c r="A725" s="411" t="s">
        <v>1014</v>
      </c>
      <c r="B725" s="412" t="s">
        <v>1305</v>
      </c>
      <c r="C725" s="411" t="s">
        <v>1016</v>
      </c>
      <c r="D725" s="411" t="s">
        <v>1306</v>
      </c>
      <c r="E725" s="413">
        <v>2.0219</v>
      </c>
      <c r="F725" s="411"/>
      <c r="G725" s="411"/>
      <c r="H725" s="411"/>
      <c r="I725" s="415" t="s">
        <v>1307</v>
      </c>
      <c r="J725" s="415" t="s">
        <v>1489</v>
      </c>
    </row>
    <row r="726" spans="1:10">
      <c r="A726" s="411" t="s">
        <v>1014</v>
      </c>
      <c r="B726" s="412" t="s">
        <v>1285</v>
      </c>
      <c r="C726" s="411" t="s">
        <v>1016</v>
      </c>
      <c r="D726" s="411" t="s">
        <v>1286</v>
      </c>
      <c r="E726" s="413">
        <v>3.0329000000000002</v>
      </c>
      <c r="F726" s="411"/>
      <c r="G726" s="411"/>
      <c r="H726" s="411"/>
      <c r="I726" s="415" t="s">
        <v>1287</v>
      </c>
      <c r="J726" s="415" t="s">
        <v>1490</v>
      </c>
    </row>
    <row r="727" spans="1:10">
      <c r="A727" s="1746"/>
      <c r="B727" s="1746"/>
      <c r="C727" s="1746"/>
      <c r="D727" s="1746"/>
      <c r="E727" s="1746"/>
      <c r="F727" s="1746" t="s">
        <v>1029</v>
      </c>
      <c r="G727" s="1746"/>
      <c r="H727" s="1746"/>
      <c r="I727" s="1746"/>
      <c r="J727" s="416">
        <v>0</v>
      </c>
    </row>
    <row r="728" spans="1:10">
      <c r="A728" s="1746"/>
      <c r="B728" s="1746"/>
      <c r="C728" s="1746"/>
      <c r="D728" s="1746"/>
      <c r="E728" s="1746"/>
      <c r="F728" s="1746" t="s">
        <v>1030</v>
      </c>
      <c r="G728" s="1746"/>
      <c r="H728" s="1746"/>
      <c r="I728" s="1746"/>
      <c r="J728" s="416">
        <v>123.35420000000001</v>
      </c>
    </row>
    <row r="729" spans="1:10">
      <c r="A729" s="1746"/>
      <c r="B729" s="1746"/>
      <c r="C729" s="1746"/>
      <c r="D729" s="1746"/>
      <c r="E729" s="1746"/>
      <c r="F729" s="1746" t="s">
        <v>1031</v>
      </c>
      <c r="G729" s="1746"/>
      <c r="H729" s="1746"/>
      <c r="I729" s="1746"/>
      <c r="J729" s="416">
        <v>124.4713</v>
      </c>
    </row>
    <row r="730" spans="1:10">
      <c r="A730" s="1746"/>
      <c r="B730" s="1746"/>
      <c r="C730" s="1746"/>
      <c r="D730" s="1746"/>
      <c r="E730" s="1746"/>
      <c r="F730" s="1746" t="s">
        <v>1032</v>
      </c>
      <c r="G730" s="1746"/>
      <c r="H730" s="1746"/>
      <c r="I730" s="1746"/>
      <c r="J730" s="416">
        <v>1</v>
      </c>
    </row>
    <row r="731" spans="1:10">
      <c r="A731" s="1746"/>
      <c r="B731" s="1746"/>
      <c r="C731" s="1746"/>
      <c r="D731" s="1746"/>
      <c r="E731" s="1746"/>
      <c r="F731" s="1746" t="s">
        <v>1033</v>
      </c>
      <c r="G731" s="1746"/>
      <c r="H731" s="1746"/>
      <c r="I731" s="1746"/>
      <c r="J731" s="416">
        <v>124.4713</v>
      </c>
    </row>
    <row r="732" spans="1:10">
      <c r="A732" s="1746"/>
      <c r="B732" s="1746"/>
      <c r="C732" s="1746"/>
      <c r="D732" s="1746"/>
      <c r="E732" s="1746"/>
      <c r="F732" s="1746" t="s">
        <v>1034</v>
      </c>
      <c r="G732" s="1746"/>
      <c r="H732" s="1746"/>
      <c r="I732" s="1746"/>
      <c r="J732" s="416">
        <v>0</v>
      </c>
    </row>
    <row r="733" spans="1:10" ht="30">
      <c r="A733" s="403" t="s">
        <v>1035</v>
      </c>
      <c r="B733" s="404" t="s">
        <v>40</v>
      </c>
      <c r="C733" s="403" t="s">
        <v>997</v>
      </c>
      <c r="D733" s="403" t="s">
        <v>1036</v>
      </c>
      <c r="E733" s="404" t="s">
        <v>36</v>
      </c>
      <c r="F733" s="404" t="s">
        <v>1037</v>
      </c>
      <c r="G733" s="404" t="s">
        <v>1038</v>
      </c>
      <c r="H733" s="404"/>
      <c r="I733" s="404"/>
      <c r="J733" s="404" t="s">
        <v>1010</v>
      </c>
    </row>
    <row r="734" spans="1:10">
      <c r="A734" s="411" t="s">
        <v>1014</v>
      </c>
      <c r="B734" s="412" t="s">
        <v>1491</v>
      </c>
      <c r="C734" s="411" t="s">
        <v>1016</v>
      </c>
      <c r="D734" s="411" t="s">
        <v>1492</v>
      </c>
      <c r="E734" s="413">
        <v>1.1000000000000001</v>
      </c>
      <c r="F734" s="417" t="s">
        <v>1233</v>
      </c>
      <c r="G734" s="1748" t="s">
        <v>1493</v>
      </c>
      <c r="H734" s="1748"/>
      <c r="I734" s="1749"/>
      <c r="J734" s="415" t="s">
        <v>1494</v>
      </c>
    </row>
    <row r="735" spans="1:10">
      <c r="A735" s="1746"/>
      <c r="B735" s="1746"/>
      <c r="C735" s="1746"/>
      <c r="D735" s="1746"/>
      <c r="E735" s="1746"/>
      <c r="F735" s="1746" t="s">
        <v>1047</v>
      </c>
      <c r="G735" s="1746"/>
      <c r="H735" s="1746"/>
      <c r="I735" s="1746"/>
      <c r="J735" s="416">
        <v>129.4162</v>
      </c>
    </row>
    <row r="736" spans="1:10" ht="30">
      <c r="A736" s="403" t="s">
        <v>1048</v>
      </c>
      <c r="B736" s="404" t="s">
        <v>1049</v>
      </c>
      <c r="C736" s="403" t="s">
        <v>997</v>
      </c>
      <c r="D736" s="403" t="s">
        <v>35</v>
      </c>
      <c r="E736" s="404" t="s">
        <v>36</v>
      </c>
      <c r="F736" s="1744" t="s">
        <v>1050</v>
      </c>
      <c r="G736" s="1745"/>
      <c r="H736" s="1744"/>
      <c r="I736" s="1744"/>
      <c r="J736" s="404" t="s">
        <v>1010</v>
      </c>
    </row>
    <row r="737" spans="1:10" ht="15">
      <c r="A737" s="405"/>
      <c r="B737" s="405"/>
      <c r="C737" s="405"/>
      <c r="D737" s="405"/>
      <c r="E737" s="405"/>
      <c r="F737" s="405" t="s">
        <v>1051</v>
      </c>
      <c r="G737" s="405" t="s">
        <v>1052</v>
      </c>
      <c r="H737" s="405" t="s">
        <v>1053</v>
      </c>
      <c r="I737" s="405" t="s">
        <v>1054</v>
      </c>
      <c r="J737" s="405"/>
    </row>
    <row r="738" spans="1:10">
      <c r="A738" s="1746"/>
      <c r="B738" s="1746"/>
      <c r="C738" s="1746"/>
      <c r="D738" s="1746"/>
      <c r="E738" s="1746"/>
      <c r="F738" s="1746" t="s">
        <v>1055</v>
      </c>
      <c r="G738" s="1746"/>
      <c r="H738" s="1746"/>
      <c r="I738" s="1746"/>
      <c r="J738" s="416">
        <v>0</v>
      </c>
    </row>
    <row r="739" spans="1:10">
      <c r="A739" s="418"/>
      <c r="B739" s="418"/>
      <c r="C739" s="418"/>
      <c r="D739" s="418"/>
      <c r="E739" s="418" t="s">
        <v>1056</v>
      </c>
      <c r="F739" s="419">
        <v>123.35</v>
      </c>
      <c r="G739" s="418" t="s">
        <v>1057</v>
      </c>
      <c r="H739" s="419">
        <v>0</v>
      </c>
      <c r="I739" s="418" t="s">
        <v>1058</v>
      </c>
      <c r="J739" s="419">
        <v>123.35420000000001</v>
      </c>
    </row>
    <row r="740" spans="1:10">
      <c r="A740" s="418"/>
      <c r="B740" s="418"/>
      <c r="C740" s="418"/>
      <c r="D740" s="418"/>
      <c r="E740" s="418" t="s">
        <v>1059</v>
      </c>
      <c r="F740" s="419">
        <v>0</v>
      </c>
      <c r="G740" s="418"/>
      <c r="H740" s="1747" t="s">
        <v>1060</v>
      </c>
      <c r="I740" s="1747"/>
      <c r="J740" s="419">
        <v>253.89</v>
      </c>
    </row>
    <row r="741" spans="1:10">
      <c r="A741" s="1739" t="s">
        <v>1061</v>
      </c>
      <c r="B741" s="1739"/>
      <c r="C741" s="1739"/>
      <c r="D741" s="1739"/>
      <c r="E741" s="1739"/>
      <c r="F741" s="1739"/>
      <c r="G741" s="1739"/>
      <c r="H741" s="1739"/>
      <c r="I741" s="1739"/>
      <c r="J741" s="1739"/>
    </row>
    <row r="742" spans="1:10" ht="15" thickBot="1">
      <c r="A742" s="1750" t="s">
        <v>1495</v>
      </c>
      <c r="B742" s="1750"/>
      <c r="C742" s="1750"/>
      <c r="D742" s="1750"/>
      <c r="E742" s="1750"/>
      <c r="F742" s="1750"/>
      <c r="G742" s="1750"/>
      <c r="H742" s="1750"/>
      <c r="I742" s="1750"/>
      <c r="J742" s="1750"/>
    </row>
    <row r="743" spans="1:10" ht="15.75" thickTop="1" thickBot="1">
      <c r="A743" s="420"/>
      <c r="B743" s="420"/>
      <c r="C743" s="420"/>
      <c r="D743" s="420"/>
      <c r="E743" s="420"/>
      <c r="F743" s="420"/>
      <c r="G743" s="420"/>
      <c r="H743" s="420"/>
      <c r="I743" s="420"/>
      <c r="J743" s="420"/>
    </row>
    <row r="744" spans="1:10" ht="15" thickTop="1">
      <c r="A744" s="420"/>
      <c r="B744" s="420"/>
      <c r="C744" s="420"/>
      <c r="D744" s="420"/>
      <c r="E744" s="420"/>
      <c r="F744" s="420"/>
      <c r="G744" s="420"/>
      <c r="H744" s="420"/>
      <c r="I744" s="420"/>
      <c r="J744" s="420"/>
    </row>
    <row r="745" spans="1:10" ht="15">
      <c r="A745" s="403"/>
      <c r="B745" s="404" t="s">
        <v>40</v>
      </c>
      <c r="C745" s="403" t="s">
        <v>997</v>
      </c>
      <c r="D745" s="403" t="s">
        <v>35</v>
      </c>
      <c r="E745" s="1742" t="s">
        <v>998</v>
      </c>
      <c r="F745" s="1742"/>
      <c r="G745" s="405" t="s">
        <v>999</v>
      </c>
      <c r="H745" s="404" t="s">
        <v>1000</v>
      </c>
      <c r="I745" s="404" t="s">
        <v>1001</v>
      </c>
      <c r="J745" s="404" t="s">
        <v>1002</v>
      </c>
    </row>
    <row r="746" spans="1:10" ht="25.5">
      <c r="A746" s="406" t="s">
        <v>1003</v>
      </c>
      <c r="B746" s="407" t="s">
        <v>1213</v>
      </c>
      <c r="C746" s="406" t="s">
        <v>1004</v>
      </c>
      <c r="D746" s="406" t="s">
        <v>1214</v>
      </c>
      <c r="E746" s="1743" t="s">
        <v>1006</v>
      </c>
      <c r="F746" s="1743"/>
      <c r="G746" s="408" t="s">
        <v>39</v>
      </c>
      <c r="H746" s="409">
        <v>1</v>
      </c>
      <c r="I746" s="410">
        <v>165.6</v>
      </c>
      <c r="J746" s="410">
        <v>165.6</v>
      </c>
    </row>
    <row r="747" spans="1:10" ht="30">
      <c r="A747" s="403" t="s">
        <v>1019</v>
      </c>
      <c r="B747" s="404" t="s">
        <v>40</v>
      </c>
      <c r="C747" s="403" t="s">
        <v>997</v>
      </c>
      <c r="D747" s="403" t="s">
        <v>1020</v>
      </c>
      <c r="E747" s="404" t="s">
        <v>36</v>
      </c>
      <c r="F747" s="1744" t="s">
        <v>1010</v>
      </c>
      <c r="G747" s="1744"/>
      <c r="H747" s="1744"/>
      <c r="I747" s="1744"/>
      <c r="J747" s="404" t="s">
        <v>1011</v>
      </c>
    </row>
    <row r="748" spans="1:10">
      <c r="A748" s="411" t="s">
        <v>1014</v>
      </c>
      <c r="B748" s="412" t="s">
        <v>1025</v>
      </c>
      <c r="C748" s="411" t="s">
        <v>1016</v>
      </c>
      <c r="D748" s="411" t="s">
        <v>1026</v>
      </c>
      <c r="E748" s="413">
        <v>0.44359999999999999</v>
      </c>
      <c r="F748" s="411"/>
      <c r="G748" s="411"/>
      <c r="H748" s="411"/>
      <c r="I748" s="415" t="s">
        <v>1027</v>
      </c>
      <c r="J748" s="415" t="s">
        <v>1496</v>
      </c>
    </row>
    <row r="749" spans="1:10">
      <c r="A749" s="411" t="s">
        <v>1014</v>
      </c>
      <c r="B749" s="412" t="s">
        <v>1021</v>
      </c>
      <c r="C749" s="411" t="s">
        <v>1016</v>
      </c>
      <c r="D749" s="411" t="s">
        <v>1022</v>
      </c>
      <c r="E749" s="413">
        <v>0.44359999999999999</v>
      </c>
      <c r="F749" s="411"/>
      <c r="G749" s="411"/>
      <c r="H749" s="411"/>
      <c r="I749" s="415" t="s">
        <v>1023</v>
      </c>
      <c r="J749" s="415" t="s">
        <v>1497</v>
      </c>
    </row>
    <row r="750" spans="1:10">
      <c r="A750" s="1746"/>
      <c r="B750" s="1746"/>
      <c r="C750" s="1746"/>
      <c r="D750" s="1746"/>
      <c r="E750" s="1746"/>
      <c r="F750" s="1746" t="s">
        <v>1029</v>
      </c>
      <c r="G750" s="1746"/>
      <c r="H750" s="1746"/>
      <c r="I750" s="1746"/>
      <c r="J750" s="416">
        <v>0</v>
      </c>
    </row>
    <row r="751" spans="1:10">
      <c r="A751" s="1746"/>
      <c r="B751" s="1746"/>
      <c r="C751" s="1746"/>
      <c r="D751" s="1746"/>
      <c r="E751" s="1746"/>
      <c r="F751" s="1746" t="s">
        <v>1030</v>
      </c>
      <c r="G751" s="1746"/>
      <c r="H751" s="1746"/>
      <c r="I751" s="1746"/>
      <c r="J751" s="416">
        <v>24.3005</v>
      </c>
    </row>
    <row r="752" spans="1:10">
      <c r="A752" s="1746"/>
      <c r="B752" s="1746"/>
      <c r="C752" s="1746"/>
      <c r="D752" s="1746"/>
      <c r="E752" s="1746"/>
      <c r="F752" s="1746" t="s">
        <v>1031</v>
      </c>
      <c r="G752" s="1746"/>
      <c r="H752" s="1746"/>
      <c r="I752" s="1746"/>
      <c r="J752" s="416">
        <v>24.3005</v>
      </c>
    </row>
    <row r="753" spans="1:10">
      <c r="A753" s="1746"/>
      <c r="B753" s="1746"/>
      <c r="C753" s="1746"/>
      <c r="D753" s="1746"/>
      <c r="E753" s="1746"/>
      <c r="F753" s="1746" t="s">
        <v>1032</v>
      </c>
      <c r="G753" s="1746"/>
      <c r="H753" s="1746"/>
      <c r="I753" s="1746"/>
      <c r="J753" s="416">
        <v>1</v>
      </c>
    </row>
    <row r="754" spans="1:10">
      <c r="A754" s="1746"/>
      <c r="B754" s="1746"/>
      <c r="C754" s="1746"/>
      <c r="D754" s="1746"/>
      <c r="E754" s="1746"/>
      <c r="F754" s="1746" t="s">
        <v>1033</v>
      </c>
      <c r="G754" s="1746"/>
      <c r="H754" s="1746"/>
      <c r="I754" s="1746"/>
      <c r="J754" s="416">
        <v>24.3005</v>
      </c>
    </row>
    <row r="755" spans="1:10">
      <c r="A755" s="1746"/>
      <c r="B755" s="1746"/>
      <c r="C755" s="1746"/>
      <c r="D755" s="1746"/>
      <c r="E755" s="1746"/>
      <c r="F755" s="1746" t="s">
        <v>1034</v>
      </c>
      <c r="G755" s="1746"/>
      <c r="H755" s="1746"/>
      <c r="I755" s="1746"/>
      <c r="J755" s="416">
        <v>0</v>
      </c>
    </row>
    <row r="756" spans="1:10" ht="30">
      <c r="A756" s="403" t="s">
        <v>1035</v>
      </c>
      <c r="B756" s="404" t="s">
        <v>40</v>
      </c>
      <c r="C756" s="403" t="s">
        <v>997</v>
      </c>
      <c r="D756" s="403" t="s">
        <v>1036</v>
      </c>
      <c r="E756" s="404" t="s">
        <v>36</v>
      </c>
      <c r="F756" s="404" t="s">
        <v>1037</v>
      </c>
      <c r="G756" s="404" t="s">
        <v>1038</v>
      </c>
      <c r="H756" s="404"/>
      <c r="I756" s="404"/>
      <c r="J756" s="404" t="s">
        <v>1010</v>
      </c>
    </row>
    <row r="757" spans="1:10" ht="25.5">
      <c r="A757" s="411" t="s">
        <v>1014</v>
      </c>
      <c r="B757" s="412" t="s">
        <v>1498</v>
      </c>
      <c r="C757" s="411" t="s">
        <v>1040</v>
      </c>
      <c r="D757" s="411" t="s">
        <v>1499</v>
      </c>
      <c r="E757" s="413">
        <v>1</v>
      </c>
      <c r="F757" s="417" t="s">
        <v>39</v>
      </c>
      <c r="G757" s="1748" t="s">
        <v>1500</v>
      </c>
      <c r="H757" s="1748"/>
      <c r="I757" s="1749"/>
      <c r="J757" s="415" t="s">
        <v>1500</v>
      </c>
    </row>
    <row r="758" spans="1:10">
      <c r="A758" s="1746"/>
      <c r="B758" s="1746"/>
      <c r="C758" s="1746"/>
      <c r="D758" s="1746"/>
      <c r="E758" s="1746"/>
      <c r="F758" s="1746" t="s">
        <v>1047</v>
      </c>
      <c r="G758" s="1746"/>
      <c r="H758" s="1746"/>
      <c r="I758" s="1746"/>
      <c r="J758" s="416">
        <v>141.30000000000001</v>
      </c>
    </row>
    <row r="759" spans="1:10" ht="30">
      <c r="A759" s="403" t="s">
        <v>1048</v>
      </c>
      <c r="B759" s="404" t="s">
        <v>1049</v>
      </c>
      <c r="C759" s="403" t="s">
        <v>997</v>
      </c>
      <c r="D759" s="403" t="s">
        <v>35</v>
      </c>
      <c r="E759" s="404" t="s">
        <v>36</v>
      </c>
      <c r="F759" s="1744" t="s">
        <v>1050</v>
      </c>
      <c r="G759" s="1745"/>
      <c r="H759" s="1744"/>
      <c r="I759" s="1744"/>
      <c r="J759" s="404" t="s">
        <v>1010</v>
      </c>
    </row>
    <row r="760" spans="1:10" ht="15">
      <c r="A760" s="405"/>
      <c r="B760" s="405"/>
      <c r="C760" s="405"/>
      <c r="D760" s="405"/>
      <c r="E760" s="405"/>
      <c r="F760" s="405" t="s">
        <v>1051</v>
      </c>
      <c r="G760" s="405" t="s">
        <v>1052</v>
      </c>
      <c r="H760" s="405" t="s">
        <v>1053</v>
      </c>
      <c r="I760" s="405" t="s">
        <v>1054</v>
      </c>
      <c r="J760" s="405"/>
    </row>
    <row r="761" spans="1:10">
      <c r="A761" s="1746"/>
      <c r="B761" s="1746"/>
      <c r="C761" s="1746"/>
      <c r="D761" s="1746"/>
      <c r="E761" s="1746"/>
      <c r="F761" s="1746" t="s">
        <v>1055</v>
      </c>
      <c r="G761" s="1746"/>
      <c r="H761" s="1746"/>
      <c r="I761" s="1746"/>
      <c r="J761" s="416">
        <v>0</v>
      </c>
    </row>
    <row r="762" spans="1:10">
      <c r="A762" s="418"/>
      <c r="B762" s="418"/>
      <c r="C762" s="418"/>
      <c r="D762" s="418"/>
      <c r="E762" s="418" t="s">
        <v>1056</v>
      </c>
      <c r="F762" s="419">
        <v>24.3</v>
      </c>
      <c r="G762" s="418" t="s">
        <v>1057</v>
      </c>
      <c r="H762" s="419">
        <v>0</v>
      </c>
      <c r="I762" s="418" t="s">
        <v>1058</v>
      </c>
      <c r="J762" s="419">
        <v>24.3005</v>
      </c>
    </row>
    <row r="763" spans="1:10">
      <c r="A763" s="418"/>
      <c r="B763" s="418"/>
      <c r="C763" s="418"/>
      <c r="D763" s="418"/>
      <c r="E763" s="418" t="s">
        <v>1059</v>
      </c>
      <c r="F763" s="419">
        <v>0</v>
      </c>
      <c r="G763" s="418"/>
      <c r="H763" s="1747" t="s">
        <v>1060</v>
      </c>
      <c r="I763" s="1747"/>
      <c r="J763" s="419">
        <v>165.6</v>
      </c>
    </row>
    <row r="764" spans="1:10">
      <c r="A764" s="1739" t="s">
        <v>1061</v>
      </c>
      <c r="B764" s="1739"/>
      <c r="C764" s="1739"/>
      <c r="D764" s="1739"/>
      <c r="E764" s="1739"/>
      <c r="F764" s="1739"/>
      <c r="G764" s="1739"/>
      <c r="H764" s="1739"/>
      <c r="I764" s="1739"/>
      <c r="J764" s="1739"/>
    </row>
    <row r="765" spans="1:10" ht="15" thickBot="1">
      <c r="A765" s="1750" t="s">
        <v>1501</v>
      </c>
      <c r="B765" s="1750"/>
      <c r="C765" s="1750"/>
      <c r="D765" s="1750"/>
      <c r="E765" s="1750"/>
      <c r="F765" s="1750"/>
      <c r="G765" s="1750"/>
      <c r="H765" s="1750"/>
      <c r="I765" s="1750"/>
      <c r="J765" s="1750"/>
    </row>
    <row r="766" spans="1:10" ht="15" thickTop="1">
      <c r="A766" s="420"/>
      <c r="B766" s="420"/>
      <c r="C766" s="420"/>
      <c r="D766" s="420"/>
      <c r="E766" s="420"/>
      <c r="F766" s="420"/>
      <c r="G766" s="420"/>
      <c r="H766" s="420"/>
      <c r="I766" s="420"/>
      <c r="J766" s="420"/>
    </row>
    <row r="767" spans="1:10" ht="15">
      <c r="A767" s="403"/>
      <c r="B767" s="404" t="s">
        <v>40</v>
      </c>
      <c r="C767" s="403" t="s">
        <v>997</v>
      </c>
      <c r="D767" s="403" t="s">
        <v>35</v>
      </c>
      <c r="E767" s="1742" t="s">
        <v>998</v>
      </c>
      <c r="F767" s="1742"/>
      <c r="G767" s="405" t="s">
        <v>999</v>
      </c>
      <c r="H767" s="404" t="s">
        <v>1000</v>
      </c>
      <c r="I767" s="404" t="s">
        <v>1001</v>
      </c>
      <c r="J767" s="404" t="s">
        <v>1002</v>
      </c>
    </row>
    <row r="768" spans="1:10" ht="38.25">
      <c r="A768" s="406" t="s">
        <v>1003</v>
      </c>
      <c r="B768" s="407" t="s">
        <v>1254</v>
      </c>
      <c r="C768" s="406" t="s">
        <v>1004</v>
      </c>
      <c r="D768" s="406" t="s">
        <v>1255</v>
      </c>
      <c r="E768" s="1743" t="s">
        <v>1006</v>
      </c>
      <c r="F768" s="1743"/>
      <c r="G768" s="408" t="s">
        <v>39</v>
      </c>
      <c r="H768" s="409">
        <v>1</v>
      </c>
      <c r="I768" s="410">
        <v>11291.78</v>
      </c>
      <c r="J768" s="410">
        <v>11291.78</v>
      </c>
    </row>
    <row r="769" spans="1:10" ht="15">
      <c r="A769" s="1742" t="s">
        <v>1007</v>
      </c>
      <c r="B769" s="1744" t="s">
        <v>40</v>
      </c>
      <c r="C769" s="1742" t="s">
        <v>997</v>
      </c>
      <c r="D769" s="1742" t="s">
        <v>1008</v>
      </c>
      <c r="E769" s="1744" t="s">
        <v>36</v>
      </c>
      <c r="F769" s="1745" t="s">
        <v>1009</v>
      </c>
      <c r="G769" s="1744"/>
      <c r="H769" s="1745" t="s">
        <v>1010</v>
      </c>
      <c r="I769" s="1744"/>
      <c r="J769" s="1744" t="s">
        <v>1011</v>
      </c>
    </row>
    <row r="770" spans="1:10" ht="15">
      <c r="A770" s="1744"/>
      <c r="B770" s="1744"/>
      <c r="C770" s="1744"/>
      <c r="D770" s="1744"/>
      <c r="E770" s="1744"/>
      <c r="F770" s="404" t="s">
        <v>1012</v>
      </c>
      <c r="G770" s="404" t="s">
        <v>1013</v>
      </c>
      <c r="H770" s="404" t="s">
        <v>1012</v>
      </c>
      <c r="I770" s="404" t="s">
        <v>1013</v>
      </c>
      <c r="J770" s="1744"/>
    </row>
    <row r="771" spans="1:10" ht="25.5">
      <c r="A771" s="411" t="s">
        <v>1014</v>
      </c>
      <c r="B771" s="412" t="s">
        <v>1015</v>
      </c>
      <c r="C771" s="411" t="s">
        <v>1016</v>
      </c>
      <c r="D771" s="411" t="s">
        <v>1017</v>
      </c>
      <c r="E771" s="413">
        <v>1</v>
      </c>
      <c r="F771" s="414">
        <v>0.15</v>
      </c>
      <c r="G771" s="414">
        <v>0</v>
      </c>
      <c r="H771" s="415">
        <v>316.8</v>
      </c>
      <c r="I771" s="415">
        <v>111.32</v>
      </c>
      <c r="J771" s="415">
        <v>48.63</v>
      </c>
    </row>
    <row r="772" spans="1:10">
      <c r="A772" s="1746"/>
      <c r="B772" s="1746"/>
      <c r="C772" s="1746"/>
      <c r="D772" s="1746"/>
      <c r="E772" s="1746"/>
      <c r="F772" s="1746" t="s">
        <v>1018</v>
      </c>
      <c r="G772" s="1746"/>
      <c r="H772" s="1746"/>
      <c r="I772" s="1746"/>
      <c r="J772" s="416">
        <v>48.628300000000003</v>
      </c>
    </row>
    <row r="773" spans="1:10" ht="30">
      <c r="A773" s="403" t="s">
        <v>1019</v>
      </c>
      <c r="B773" s="404" t="s">
        <v>40</v>
      </c>
      <c r="C773" s="403" t="s">
        <v>997</v>
      </c>
      <c r="D773" s="403" t="s">
        <v>1020</v>
      </c>
      <c r="E773" s="404" t="s">
        <v>36</v>
      </c>
      <c r="F773" s="1744" t="s">
        <v>1010</v>
      </c>
      <c r="G773" s="1744"/>
      <c r="H773" s="1744"/>
      <c r="I773" s="1744"/>
      <c r="J773" s="404" t="s">
        <v>1011</v>
      </c>
    </row>
    <row r="774" spans="1:10">
      <c r="A774" s="411" t="s">
        <v>1014</v>
      </c>
      <c r="B774" s="412" t="s">
        <v>1025</v>
      </c>
      <c r="C774" s="411" t="s">
        <v>1016</v>
      </c>
      <c r="D774" s="411" t="s">
        <v>1026</v>
      </c>
      <c r="E774" s="413">
        <v>8.7216000000000005</v>
      </c>
      <c r="F774" s="411"/>
      <c r="G774" s="411"/>
      <c r="H774" s="411"/>
      <c r="I774" s="415" t="s">
        <v>1027</v>
      </c>
      <c r="J774" s="415" t="s">
        <v>1502</v>
      </c>
    </row>
    <row r="775" spans="1:10">
      <c r="A775" s="411" t="s">
        <v>1014</v>
      </c>
      <c r="B775" s="412" t="s">
        <v>1021</v>
      </c>
      <c r="C775" s="411" t="s">
        <v>1016</v>
      </c>
      <c r="D775" s="411" t="s">
        <v>1022</v>
      </c>
      <c r="E775" s="413">
        <v>8.7216000000000005</v>
      </c>
      <c r="F775" s="411"/>
      <c r="G775" s="411"/>
      <c r="H775" s="411"/>
      <c r="I775" s="415" t="s">
        <v>1023</v>
      </c>
      <c r="J775" s="415" t="s">
        <v>1503</v>
      </c>
    </row>
    <row r="776" spans="1:10">
      <c r="A776" s="1746"/>
      <c r="B776" s="1746"/>
      <c r="C776" s="1746"/>
      <c r="D776" s="1746"/>
      <c r="E776" s="1746"/>
      <c r="F776" s="1746" t="s">
        <v>1029</v>
      </c>
      <c r="G776" s="1746"/>
      <c r="H776" s="1746"/>
      <c r="I776" s="1746"/>
      <c r="J776" s="416">
        <v>0</v>
      </c>
    </row>
    <row r="777" spans="1:10">
      <c r="A777" s="1746"/>
      <c r="B777" s="1746"/>
      <c r="C777" s="1746"/>
      <c r="D777" s="1746"/>
      <c r="E777" s="1746"/>
      <c r="F777" s="1746" t="s">
        <v>1030</v>
      </c>
      <c r="G777" s="1746"/>
      <c r="H777" s="1746"/>
      <c r="I777" s="1746"/>
      <c r="J777" s="416">
        <v>477.76929999999999</v>
      </c>
    </row>
    <row r="778" spans="1:10">
      <c r="A778" s="1746"/>
      <c r="B778" s="1746"/>
      <c r="C778" s="1746"/>
      <c r="D778" s="1746"/>
      <c r="E778" s="1746"/>
      <c r="F778" s="1746" t="s">
        <v>1031</v>
      </c>
      <c r="G778" s="1746"/>
      <c r="H778" s="1746"/>
      <c r="I778" s="1746"/>
      <c r="J778" s="416">
        <v>526.39760000000001</v>
      </c>
    </row>
    <row r="779" spans="1:10">
      <c r="A779" s="1746"/>
      <c r="B779" s="1746"/>
      <c r="C779" s="1746"/>
      <c r="D779" s="1746"/>
      <c r="E779" s="1746"/>
      <c r="F779" s="1746" t="s">
        <v>1032</v>
      </c>
      <c r="G779" s="1746"/>
      <c r="H779" s="1746"/>
      <c r="I779" s="1746"/>
      <c r="J779" s="416">
        <v>1</v>
      </c>
    </row>
    <row r="780" spans="1:10">
      <c r="A780" s="1746"/>
      <c r="B780" s="1746"/>
      <c r="C780" s="1746"/>
      <c r="D780" s="1746"/>
      <c r="E780" s="1746"/>
      <c r="F780" s="1746" t="s">
        <v>1033</v>
      </c>
      <c r="G780" s="1746"/>
      <c r="H780" s="1746"/>
      <c r="I780" s="1746"/>
      <c r="J780" s="416">
        <v>526.39760000000001</v>
      </c>
    </row>
    <row r="781" spans="1:10">
      <c r="A781" s="1746"/>
      <c r="B781" s="1746"/>
      <c r="C781" s="1746"/>
      <c r="D781" s="1746"/>
      <c r="E781" s="1746"/>
      <c r="F781" s="1746" t="s">
        <v>1034</v>
      </c>
      <c r="G781" s="1746"/>
      <c r="H781" s="1746"/>
      <c r="I781" s="1746"/>
      <c r="J781" s="416">
        <v>0</v>
      </c>
    </row>
    <row r="782" spans="1:10" ht="30">
      <c r="A782" s="403" t="s">
        <v>1035</v>
      </c>
      <c r="B782" s="404" t="s">
        <v>40</v>
      </c>
      <c r="C782" s="403" t="s">
        <v>997</v>
      </c>
      <c r="D782" s="403" t="s">
        <v>1036</v>
      </c>
      <c r="E782" s="404" t="s">
        <v>36</v>
      </c>
      <c r="F782" s="404" t="s">
        <v>1037</v>
      </c>
      <c r="G782" s="404" t="s">
        <v>1038</v>
      </c>
      <c r="H782" s="404"/>
      <c r="I782" s="404"/>
      <c r="J782" s="404" t="s">
        <v>1010</v>
      </c>
    </row>
    <row r="783" spans="1:10" ht="38.25">
      <c r="A783" s="411" t="s">
        <v>1014</v>
      </c>
      <c r="B783" s="412" t="s">
        <v>1504</v>
      </c>
      <c r="C783" s="411" t="s">
        <v>1040</v>
      </c>
      <c r="D783" s="411" t="s">
        <v>1505</v>
      </c>
      <c r="E783" s="413">
        <v>1</v>
      </c>
      <c r="F783" s="417" t="s">
        <v>39</v>
      </c>
      <c r="G783" s="1748" t="s">
        <v>1506</v>
      </c>
      <c r="H783" s="1748"/>
      <c r="I783" s="1749"/>
      <c r="J783" s="415" t="s">
        <v>1506</v>
      </c>
    </row>
    <row r="784" spans="1:10">
      <c r="A784" s="1746"/>
      <c r="B784" s="1746"/>
      <c r="C784" s="1746"/>
      <c r="D784" s="1746"/>
      <c r="E784" s="1746"/>
      <c r="F784" s="1746" t="s">
        <v>1047</v>
      </c>
      <c r="G784" s="1746"/>
      <c r="H784" s="1746"/>
      <c r="I784" s="1746"/>
      <c r="J784" s="416">
        <v>10765.38</v>
      </c>
    </row>
    <row r="785" spans="1:10" ht="30">
      <c r="A785" s="403" t="s">
        <v>1048</v>
      </c>
      <c r="B785" s="404" t="s">
        <v>1049</v>
      </c>
      <c r="C785" s="403" t="s">
        <v>997</v>
      </c>
      <c r="D785" s="403" t="s">
        <v>35</v>
      </c>
      <c r="E785" s="404" t="s">
        <v>36</v>
      </c>
      <c r="F785" s="1744" t="s">
        <v>1050</v>
      </c>
      <c r="G785" s="1745"/>
      <c r="H785" s="1744"/>
      <c r="I785" s="1744"/>
      <c r="J785" s="404" t="s">
        <v>1010</v>
      </c>
    </row>
    <row r="786" spans="1:10" ht="15">
      <c r="A786" s="405"/>
      <c r="B786" s="405"/>
      <c r="C786" s="405"/>
      <c r="D786" s="405"/>
      <c r="E786" s="405"/>
      <c r="F786" s="405" t="s">
        <v>1051</v>
      </c>
      <c r="G786" s="405" t="s">
        <v>1052</v>
      </c>
      <c r="H786" s="405" t="s">
        <v>1053</v>
      </c>
      <c r="I786" s="405" t="s">
        <v>1054</v>
      </c>
      <c r="J786" s="405"/>
    </row>
    <row r="787" spans="1:10">
      <c r="A787" s="1746"/>
      <c r="B787" s="1746"/>
      <c r="C787" s="1746"/>
      <c r="D787" s="1746"/>
      <c r="E787" s="1746"/>
      <c r="F787" s="1746" t="s">
        <v>1055</v>
      </c>
      <c r="G787" s="1746"/>
      <c r="H787" s="1746"/>
      <c r="I787" s="1746"/>
      <c r="J787" s="416">
        <v>0</v>
      </c>
    </row>
    <row r="788" spans="1:10">
      <c r="A788" s="418"/>
      <c r="B788" s="418"/>
      <c r="C788" s="418"/>
      <c r="D788" s="418"/>
      <c r="E788" s="418" t="s">
        <v>1056</v>
      </c>
      <c r="F788" s="419">
        <v>477.76</v>
      </c>
      <c r="G788" s="418" t="s">
        <v>1057</v>
      </c>
      <c r="H788" s="419">
        <v>0.01</v>
      </c>
      <c r="I788" s="418" t="s">
        <v>1058</v>
      </c>
      <c r="J788" s="419">
        <v>477.76929999999999</v>
      </c>
    </row>
    <row r="789" spans="1:10">
      <c r="A789" s="418"/>
      <c r="B789" s="418"/>
      <c r="C789" s="418"/>
      <c r="D789" s="418"/>
      <c r="E789" s="418" t="s">
        <v>1059</v>
      </c>
      <c r="F789" s="419">
        <v>0</v>
      </c>
      <c r="G789" s="418"/>
      <c r="H789" s="1747" t="s">
        <v>1060</v>
      </c>
      <c r="I789" s="1747"/>
      <c r="J789" s="419">
        <v>11291.78</v>
      </c>
    </row>
    <row r="790" spans="1:10">
      <c r="A790" s="1739" t="s">
        <v>1061</v>
      </c>
      <c r="B790" s="1739"/>
      <c r="C790" s="1739"/>
      <c r="D790" s="1739"/>
      <c r="E790" s="1739"/>
      <c r="F790" s="1739"/>
      <c r="G790" s="1739"/>
      <c r="H790" s="1739"/>
      <c r="I790" s="1739"/>
      <c r="J790" s="1739"/>
    </row>
    <row r="791" spans="1:10" ht="15" thickBot="1">
      <c r="A791" s="1750" t="s">
        <v>1507</v>
      </c>
      <c r="B791" s="1750"/>
      <c r="C791" s="1750"/>
      <c r="D791" s="1750"/>
      <c r="E791" s="1750"/>
      <c r="F791" s="1750"/>
      <c r="G791" s="1750"/>
      <c r="H791" s="1750"/>
      <c r="I791" s="1750"/>
      <c r="J791" s="1750"/>
    </row>
    <row r="792" spans="1:10" ht="15" thickTop="1">
      <c r="A792" s="420"/>
      <c r="B792" s="420"/>
      <c r="C792" s="420"/>
      <c r="D792" s="420"/>
      <c r="E792" s="420"/>
      <c r="F792" s="420"/>
      <c r="G792" s="420"/>
      <c r="H792" s="420"/>
      <c r="I792" s="420"/>
      <c r="J792" s="420"/>
    </row>
  </sheetData>
  <mergeCells count="874">
    <mergeCell ref="F785:I785"/>
    <mergeCell ref="A787:E787"/>
    <mergeCell ref="F787:I787"/>
    <mergeCell ref="H789:I789"/>
    <mergeCell ref="A790:J790"/>
    <mergeCell ref="A791:J791"/>
    <mergeCell ref="A780:E780"/>
    <mergeCell ref="F780:I780"/>
    <mergeCell ref="A781:E781"/>
    <mergeCell ref="F781:I781"/>
    <mergeCell ref="G783:I783"/>
    <mergeCell ref="A784:E784"/>
    <mergeCell ref="F784:I784"/>
    <mergeCell ref="A777:E777"/>
    <mergeCell ref="F777:I777"/>
    <mergeCell ref="A778:E778"/>
    <mergeCell ref="F778:I778"/>
    <mergeCell ref="A779:E779"/>
    <mergeCell ref="F779:I779"/>
    <mergeCell ref="H769:I769"/>
    <mergeCell ref="J769:J770"/>
    <mergeCell ref="A772:E772"/>
    <mergeCell ref="F772:I772"/>
    <mergeCell ref="F773:I773"/>
    <mergeCell ref="A776:E776"/>
    <mergeCell ref="F776:I776"/>
    <mergeCell ref="E768:F768"/>
    <mergeCell ref="A769:A770"/>
    <mergeCell ref="B769:B770"/>
    <mergeCell ref="C769:C770"/>
    <mergeCell ref="D769:D770"/>
    <mergeCell ref="E769:E770"/>
    <mergeCell ref="F769:G769"/>
    <mergeCell ref="A761:E761"/>
    <mergeCell ref="F761:I761"/>
    <mergeCell ref="H763:I763"/>
    <mergeCell ref="A764:J764"/>
    <mergeCell ref="A765:J765"/>
    <mergeCell ref="E767:F767"/>
    <mergeCell ref="A755:E755"/>
    <mergeCell ref="F755:I755"/>
    <mergeCell ref="G757:I757"/>
    <mergeCell ref="A758:E758"/>
    <mergeCell ref="F758:I758"/>
    <mergeCell ref="F759:I759"/>
    <mergeCell ref="A752:E752"/>
    <mergeCell ref="F752:I752"/>
    <mergeCell ref="A753:E753"/>
    <mergeCell ref="F753:I753"/>
    <mergeCell ref="A754:E754"/>
    <mergeCell ref="F754:I754"/>
    <mergeCell ref="E745:F745"/>
    <mergeCell ref="E746:F746"/>
    <mergeCell ref="F747:I747"/>
    <mergeCell ref="A750:E750"/>
    <mergeCell ref="F750:I750"/>
    <mergeCell ref="A751:E751"/>
    <mergeCell ref="F751:I751"/>
    <mergeCell ref="F736:I736"/>
    <mergeCell ref="A738:E738"/>
    <mergeCell ref="F738:I738"/>
    <mergeCell ref="H740:I740"/>
    <mergeCell ref="A741:J741"/>
    <mergeCell ref="A742:J742"/>
    <mergeCell ref="A731:E731"/>
    <mergeCell ref="F731:I731"/>
    <mergeCell ref="A732:E732"/>
    <mergeCell ref="F732:I732"/>
    <mergeCell ref="G734:I734"/>
    <mergeCell ref="A735:E735"/>
    <mergeCell ref="F735:I735"/>
    <mergeCell ref="A728:E728"/>
    <mergeCell ref="F728:I728"/>
    <mergeCell ref="A729:E729"/>
    <mergeCell ref="F729:I729"/>
    <mergeCell ref="A730:E730"/>
    <mergeCell ref="F730:I730"/>
    <mergeCell ref="H720:I720"/>
    <mergeCell ref="J720:J721"/>
    <mergeCell ref="A723:E723"/>
    <mergeCell ref="F723:I723"/>
    <mergeCell ref="F724:I724"/>
    <mergeCell ref="A727:E727"/>
    <mergeCell ref="F727:I727"/>
    <mergeCell ref="E719:F719"/>
    <mergeCell ref="A720:A721"/>
    <mergeCell ref="B720:B721"/>
    <mergeCell ref="C720:C721"/>
    <mergeCell ref="D720:D721"/>
    <mergeCell ref="E720:E721"/>
    <mergeCell ref="F720:G720"/>
    <mergeCell ref="A712:E712"/>
    <mergeCell ref="F712:I712"/>
    <mergeCell ref="H714:I714"/>
    <mergeCell ref="A715:J715"/>
    <mergeCell ref="A716:J716"/>
    <mergeCell ref="E718:F718"/>
    <mergeCell ref="A706:E706"/>
    <mergeCell ref="F706:I706"/>
    <mergeCell ref="G708:I708"/>
    <mergeCell ref="A709:E709"/>
    <mergeCell ref="F709:I709"/>
    <mergeCell ref="F710:I710"/>
    <mergeCell ref="A703:E703"/>
    <mergeCell ref="F703:I703"/>
    <mergeCell ref="A704:E704"/>
    <mergeCell ref="F704:I704"/>
    <mergeCell ref="A705:E705"/>
    <mergeCell ref="F705:I705"/>
    <mergeCell ref="E697:F697"/>
    <mergeCell ref="F698:I698"/>
    <mergeCell ref="A701:E701"/>
    <mergeCell ref="F701:I701"/>
    <mergeCell ref="A702:E702"/>
    <mergeCell ref="F702:I702"/>
    <mergeCell ref="A690:E690"/>
    <mergeCell ref="F690:I690"/>
    <mergeCell ref="H692:I692"/>
    <mergeCell ref="A693:J693"/>
    <mergeCell ref="A694:J694"/>
    <mergeCell ref="E696:F696"/>
    <mergeCell ref="A684:E684"/>
    <mergeCell ref="F684:I684"/>
    <mergeCell ref="G686:I686"/>
    <mergeCell ref="A687:E687"/>
    <mergeCell ref="F687:I687"/>
    <mergeCell ref="F688:I688"/>
    <mergeCell ref="A681:E681"/>
    <mergeCell ref="F681:I681"/>
    <mergeCell ref="A682:E682"/>
    <mergeCell ref="F682:I682"/>
    <mergeCell ref="A683:E683"/>
    <mergeCell ref="F683:I683"/>
    <mergeCell ref="E675:F675"/>
    <mergeCell ref="F676:I676"/>
    <mergeCell ref="A679:E679"/>
    <mergeCell ref="F679:I679"/>
    <mergeCell ref="A680:E680"/>
    <mergeCell ref="F680:I680"/>
    <mergeCell ref="A668:E668"/>
    <mergeCell ref="F668:I668"/>
    <mergeCell ref="H670:I670"/>
    <mergeCell ref="A671:J671"/>
    <mergeCell ref="A672:J672"/>
    <mergeCell ref="E674:F674"/>
    <mergeCell ref="A662:E662"/>
    <mergeCell ref="F662:I662"/>
    <mergeCell ref="G664:I664"/>
    <mergeCell ref="A665:E665"/>
    <mergeCell ref="F665:I665"/>
    <mergeCell ref="F666:I666"/>
    <mergeCell ref="A659:E659"/>
    <mergeCell ref="F659:I659"/>
    <mergeCell ref="A660:E660"/>
    <mergeCell ref="F660:I660"/>
    <mergeCell ref="A661:E661"/>
    <mergeCell ref="F661:I661"/>
    <mergeCell ref="E654:F654"/>
    <mergeCell ref="F655:I655"/>
    <mergeCell ref="A657:E657"/>
    <mergeCell ref="F657:I657"/>
    <mergeCell ref="A658:E658"/>
    <mergeCell ref="F658:I658"/>
    <mergeCell ref="A646:E646"/>
    <mergeCell ref="F646:I646"/>
    <mergeCell ref="H648:I648"/>
    <mergeCell ref="A649:J649"/>
    <mergeCell ref="A650:J650"/>
    <mergeCell ref="E653:F653"/>
    <mergeCell ref="A640:E640"/>
    <mergeCell ref="F640:I640"/>
    <mergeCell ref="G642:I642"/>
    <mergeCell ref="A643:E643"/>
    <mergeCell ref="F643:I643"/>
    <mergeCell ref="F644:I644"/>
    <mergeCell ref="A637:E637"/>
    <mergeCell ref="F637:I637"/>
    <mergeCell ref="A638:E638"/>
    <mergeCell ref="F638:I638"/>
    <mergeCell ref="A639:E639"/>
    <mergeCell ref="F639:I639"/>
    <mergeCell ref="E631:F631"/>
    <mergeCell ref="F632:I632"/>
    <mergeCell ref="A635:E635"/>
    <mergeCell ref="F635:I635"/>
    <mergeCell ref="A636:E636"/>
    <mergeCell ref="F636:I636"/>
    <mergeCell ref="A624:E624"/>
    <mergeCell ref="F624:I624"/>
    <mergeCell ref="H626:I626"/>
    <mergeCell ref="A627:J627"/>
    <mergeCell ref="A628:J628"/>
    <mergeCell ref="E630:F630"/>
    <mergeCell ref="A618:E618"/>
    <mergeCell ref="F618:I618"/>
    <mergeCell ref="G620:I620"/>
    <mergeCell ref="A621:E621"/>
    <mergeCell ref="F621:I621"/>
    <mergeCell ref="F622:I622"/>
    <mergeCell ref="A615:E615"/>
    <mergeCell ref="F615:I615"/>
    <mergeCell ref="A616:E616"/>
    <mergeCell ref="F616:I616"/>
    <mergeCell ref="A617:E617"/>
    <mergeCell ref="F617:I617"/>
    <mergeCell ref="E609:F609"/>
    <mergeCell ref="F610:I610"/>
    <mergeCell ref="A613:E613"/>
    <mergeCell ref="F613:I613"/>
    <mergeCell ref="A614:E614"/>
    <mergeCell ref="F614:I614"/>
    <mergeCell ref="A600:E600"/>
    <mergeCell ref="F600:I600"/>
    <mergeCell ref="H602:I602"/>
    <mergeCell ref="A603:J603"/>
    <mergeCell ref="A604:J604"/>
    <mergeCell ref="E608:F608"/>
    <mergeCell ref="A594:E594"/>
    <mergeCell ref="F594:I594"/>
    <mergeCell ref="G596:I596"/>
    <mergeCell ref="A597:E597"/>
    <mergeCell ref="F597:I597"/>
    <mergeCell ref="F598:I598"/>
    <mergeCell ref="A591:E591"/>
    <mergeCell ref="F591:I591"/>
    <mergeCell ref="A592:E592"/>
    <mergeCell ref="F592:I592"/>
    <mergeCell ref="A593:E593"/>
    <mergeCell ref="F593:I593"/>
    <mergeCell ref="E585:F585"/>
    <mergeCell ref="F586:I586"/>
    <mergeCell ref="A589:E589"/>
    <mergeCell ref="F589:I589"/>
    <mergeCell ref="A590:E590"/>
    <mergeCell ref="F590:I590"/>
    <mergeCell ref="A578:E578"/>
    <mergeCell ref="F578:I578"/>
    <mergeCell ref="H580:I580"/>
    <mergeCell ref="A581:J581"/>
    <mergeCell ref="A582:J582"/>
    <mergeCell ref="E584:F584"/>
    <mergeCell ref="A572:E572"/>
    <mergeCell ref="F572:I572"/>
    <mergeCell ref="G574:I574"/>
    <mergeCell ref="A575:E575"/>
    <mergeCell ref="F575:I575"/>
    <mergeCell ref="F576:I576"/>
    <mergeCell ref="A569:E569"/>
    <mergeCell ref="F569:I569"/>
    <mergeCell ref="A570:E570"/>
    <mergeCell ref="F570:I570"/>
    <mergeCell ref="A571:E571"/>
    <mergeCell ref="F571:I571"/>
    <mergeCell ref="E563:F563"/>
    <mergeCell ref="F564:I564"/>
    <mergeCell ref="A567:E567"/>
    <mergeCell ref="F567:I567"/>
    <mergeCell ref="A568:E568"/>
    <mergeCell ref="F568:I568"/>
    <mergeCell ref="A556:E556"/>
    <mergeCell ref="F556:I556"/>
    <mergeCell ref="H558:I558"/>
    <mergeCell ref="A559:J559"/>
    <mergeCell ref="A560:J560"/>
    <mergeCell ref="E562:F562"/>
    <mergeCell ref="A550:E550"/>
    <mergeCell ref="F550:I550"/>
    <mergeCell ref="G552:I552"/>
    <mergeCell ref="A553:E553"/>
    <mergeCell ref="F553:I553"/>
    <mergeCell ref="F554:I554"/>
    <mergeCell ref="A547:E547"/>
    <mergeCell ref="F547:I547"/>
    <mergeCell ref="A548:E548"/>
    <mergeCell ref="F548:I548"/>
    <mergeCell ref="A549:E549"/>
    <mergeCell ref="F549:I549"/>
    <mergeCell ref="E541:F541"/>
    <mergeCell ref="F542:I542"/>
    <mergeCell ref="A545:E545"/>
    <mergeCell ref="F545:I545"/>
    <mergeCell ref="A546:E546"/>
    <mergeCell ref="F546:I546"/>
    <mergeCell ref="A534:E534"/>
    <mergeCell ref="F534:I534"/>
    <mergeCell ref="H536:I536"/>
    <mergeCell ref="A537:J537"/>
    <mergeCell ref="A538:J538"/>
    <mergeCell ref="E540:F540"/>
    <mergeCell ref="A528:E528"/>
    <mergeCell ref="F528:I528"/>
    <mergeCell ref="G530:I530"/>
    <mergeCell ref="A531:E531"/>
    <mergeCell ref="F531:I531"/>
    <mergeCell ref="F532:I532"/>
    <mergeCell ref="A525:E525"/>
    <mergeCell ref="F525:I525"/>
    <mergeCell ref="A526:E526"/>
    <mergeCell ref="F526:I526"/>
    <mergeCell ref="A527:E527"/>
    <mergeCell ref="F527:I527"/>
    <mergeCell ref="E518:F518"/>
    <mergeCell ref="E519:F519"/>
    <mergeCell ref="F520:I520"/>
    <mergeCell ref="A523:E523"/>
    <mergeCell ref="F523:I523"/>
    <mergeCell ref="A524:E524"/>
    <mergeCell ref="F524:I524"/>
    <mergeCell ref="F510:I510"/>
    <mergeCell ref="A512:E512"/>
    <mergeCell ref="F512:I512"/>
    <mergeCell ref="H514:I514"/>
    <mergeCell ref="A515:J515"/>
    <mergeCell ref="A516:J516"/>
    <mergeCell ref="A505:E505"/>
    <mergeCell ref="F505:I505"/>
    <mergeCell ref="A506:E506"/>
    <mergeCell ref="F506:I506"/>
    <mergeCell ref="G508:I508"/>
    <mergeCell ref="A509:E509"/>
    <mergeCell ref="F509:I509"/>
    <mergeCell ref="A502:E502"/>
    <mergeCell ref="F502:I502"/>
    <mergeCell ref="A503:E503"/>
    <mergeCell ref="F503:I503"/>
    <mergeCell ref="A504:E504"/>
    <mergeCell ref="F504:I504"/>
    <mergeCell ref="J494:J495"/>
    <mergeCell ref="A497:E497"/>
    <mergeCell ref="F497:I497"/>
    <mergeCell ref="F498:I498"/>
    <mergeCell ref="A501:E501"/>
    <mergeCell ref="F501:I501"/>
    <mergeCell ref="A490:J490"/>
    <mergeCell ref="E492:F492"/>
    <mergeCell ref="E493:F493"/>
    <mergeCell ref="A494:A495"/>
    <mergeCell ref="B494:B495"/>
    <mergeCell ref="C494:C495"/>
    <mergeCell ref="D494:D495"/>
    <mergeCell ref="E494:E495"/>
    <mergeCell ref="F494:G494"/>
    <mergeCell ref="H494:I494"/>
    <mergeCell ref="F479:I479"/>
    <mergeCell ref="A486:E486"/>
    <mergeCell ref="F486:I486"/>
    <mergeCell ref="A487:E487"/>
    <mergeCell ref="F487:I487"/>
    <mergeCell ref="H489:I489"/>
    <mergeCell ref="H473:I473"/>
    <mergeCell ref="H474:I474"/>
    <mergeCell ref="H475:I475"/>
    <mergeCell ref="H476:I476"/>
    <mergeCell ref="H477:I477"/>
    <mergeCell ref="A478:E478"/>
    <mergeCell ref="F478:I478"/>
    <mergeCell ref="G468:I468"/>
    <mergeCell ref="G469:I469"/>
    <mergeCell ref="G470:I470"/>
    <mergeCell ref="A471:E471"/>
    <mergeCell ref="F471:I471"/>
    <mergeCell ref="H472:I472"/>
    <mergeCell ref="A463:E463"/>
    <mergeCell ref="F463:I463"/>
    <mergeCell ref="A464:E464"/>
    <mergeCell ref="F464:I464"/>
    <mergeCell ref="G466:I466"/>
    <mergeCell ref="G467:I467"/>
    <mergeCell ref="A460:E460"/>
    <mergeCell ref="F460:I460"/>
    <mergeCell ref="A461:E461"/>
    <mergeCell ref="F461:I461"/>
    <mergeCell ref="A462:E462"/>
    <mergeCell ref="F462:I462"/>
    <mergeCell ref="H449:I449"/>
    <mergeCell ref="J449:J450"/>
    <mergeCell ref="A455:E455"/>
    <mergeCell ref="F455:I455"/>
    <mergeCell ref="F456:I456"/>
    <mergeCell ref="A459:E459"/>
    <mergeCell ref="F459:I459"/>
    <mergeCell ref="E448:F448"/>
    <mergeCell ref="A449:A450"/>
    <mergeCell ref="B449:B450"/>
    <mergeCell ref="C449:C450"/>
    <mergeCell ref="D449:D450"/>
    <mergeCell ref="E449:E450"/>
    <mergeCell ref="F449:G449"/>
    <mergeCell ref="E440:F440"/>
    <mergeCell ref="E441:F441"/>
    <mergeCell ref="H443:I443"/>
    <mergeCell ref="A444:J444"/>
    <mergeCell ref="A445:J445"/>
    <mergeCell ref="E447:F447"/>
    <mergeCell ref="A433:J433"/>
    <mergeCell ref="A434:J434"/>
    <mergeCell ref="E436:F436"/>
    <mergeCell ref="E437:F437"/>
    <mergeCell ref="E438:F438"/>
    <mergeCell ref="E439:F439"/>
    <mergeCell ref="E426:F426"/>
    <mergeCell ref="E427:F427"/>
    <mergeCell ref="E428:F428"/>
    <mergeCell ref="E429:F429"/>
    <mergeCell ref="E430:F430"/>
    <mergeCell ref="H432:I432"/>
    <mergeCell ref="E418:F418"/>
    <mergeCell ref="E419:F419"/>
    <mergeCell ref="E420:F420"/>
    <mergeCell ref="H422:I422"/>
    <mergeCell ref="A423:J423"/>
    <mergeCell ref="A424:J424"/>
    <mergeCell ref="H411:I411"/>
    <mergeCell ref="A412:J412"/>
    <mergeCell ref="A413:J413"/>
    <mergeCell ref="E415:F415"/>
    <mergeCell ref="E416:F416"/>
    <mergeCell ref="E417:F417"/>
    <mergeCell ref="E404:F404"/>
    <mergeCell ref="E405:F405"/>
    <mergeCell ref="E406:F406"/>
    <mergeCell ref="E407:F407"/>
    <mergeCell ref="E408:F408"/>
    <mergeCell ref="E409:F409"/>
    <mergeCell ref="E396:F396"/>
    <mergeCell ref="E397:F397"/>
    <mergeCell ref="E398:F398"/>
    <mergeCell ref="H400:I400"/>
    <mergeCell ref="A401:J401"/>
    <mergeCell ref="A402:J402"/>
    <mergeCell ref="H389:I389"/>
    <mergeCell ref="A390:J390"/>
    <mergeCell ref="A391:J391"/>
    <mergeCell ref="E393:F393"/>
    <mergeCell ref="E394:F394"/>
    <mergeCell ref="E395:F395"/>
    <mergeCell ref="E382:F382"/>
    <mergeCell ref="E383:F383"/>
    <mergeCell ref="E384:F384"/>
    <mergeCell ref="E385:F385"/>
    <mergeCell ref="E386:F386"/>
    <mergeCell ref="E387:F387"/>
    <mergeCell ref="E374:F374"/>
    <mergeCell ref="E375:F375"/>
    <mergeCell ref="E376:F376"/>
    <mergeCell ref="H378:I378"/>
    <mergeCell ref="A379:J379"/>
    <mergeCell ref="A380:J380"/>
    <mergeCell ref="H367:I367"/>
    <mergeCell ref="A368:J368"/>
    <mergeCell ref="A369:J369"/>
    <mergeCell ref="E371:F371"/>
    <mergeCell ref="E372:F372"/>
    <mergeCell ref="E373:F373"/>
    <mergeCell ref="E360:F360"/>
    <mergeCell ref="E361:F361"/>
    <mergeCell ref="E362:F362"/>
    <mergeCell ref="E363:F363"/>
    <mergeCell ref="E364:F364"/>
    <mergeCell ref="E365:F365"/>
    <mergeCell ref="F352:I352"/>
    <mergeCell ref="A354:E354"/>
    <mergeCell ref="F354:I354"/>
    <mergeCell ref="H356:I356"/>
    <mergeCell ref="A357:J357"/>
    <mergeCell ref="A358:J358"/>
    <mergeCell ref="A347:E347"/>
    <mergeCell ref="F347:I347"/>
    <mergeCell ref="A348:E348"/>
    <mergeCell ref="F348:I348"/>
    <mergeCell ref="G350:I350"/>
    <mergeCell ref="A351:E351"/>
    <mergeCell ref="F351:I351"/>
    <mergeCell ref="A344:E344"/>
    <mergeCell ref="F344:I344"/>
    <mergeCell ref="A345:E345"/>
    <mergeCell ref="F345:I345"/>
    <mergeCell ref="A346:E346"/>
    <mergeCell ref="F346:I346"/>
    <mergeCell ref="A335:J335"/>
    <mergeCell ref="A336:J336"/>
    <mergeCell ref="E338:F338"/>
    <mergeCell ref="E339:F339"/>
    <mergeCell ref="F340:I340"/>
    <mergeCell ref="A343:E343"/>
    <mergeCell ref="F343:I343"/>
    <mergeCell ref="A329:E329"/>
    <mergeCell ref="F329:I329"/>
    <mergeCell ref="F330:I330"/>
    <mergeCell ref="A332:E332"/>
    <mergeCell ref="F332:I332"/>
    <mergeCell ref="H334:I334"/>
    <mergeCell ref="A323:E323"/>
    <mergeCell ref="F323:I323"/>
    <mergeCell ref="G325:I325"/>
    <mergeCell ref="A326:E326"/>
    <mergeCell ref="F326:I326"/>
    <mergeCell ref="G328:I328"/>
    <mergeCell ref="A320:E320"/>
    <mergeCell ref="F320:I320"/>
    <mergeCell ref="A321:E321"/>
    <mergeCell ref="F321:I321"/>
    <mergeCell ref="A322:E322"/>
    <mergeCell ref="F322:I322"/>
    <mergeCell ref="E314:F314"/>
    <mergeCell ref="F315:I315"/>
    <mergeCell ref="A318:E318"/>
    <mergeCell ref="F318:I318"/>
    <mergeCell ref="A319:E319"/>
    <mergeCell ref="F319:I319"/>
    <mergeCell ref="A307:E307"/>
    <mergeCell ref="F307:I307"/>
    <mergeCell ref="H309:I309"/>
    <mergeCell ref="A310:J310"/>
    <mergeCell ref="A311:J311"/>
    <mergeCell ref="E313:F313"/>
    <mergeCell ref="A301:E301"/>
    <mergeCell ref="F301:I301"/>
    <mergeCell ref="G303:I303"/>
    <mergeCell ref="A304:E304"/>
    <mergeCell ref="F304:I304"/>
    <mergeCell ref="F305:I305"/>
    <mergeCell ref="A298:E298"/>
    <mergeCell ref="F298:I298"/>
    <mergeCell ref="A299:E299"/>
    <mergeCell ref="F299:I299"/>
    <mergeCell ref="A300:E300"/>
    <mergeCell ref="F300:I300"/>
    <mergeCell ref="E292:F292"/>
    <mergeCell ref="F293:I293"/>
    <mergeCell ref="A296:E296"/>
    <mergeCell ref="F296:I296"/>
    <mergeCell ref="A297:E297"/>
    <mergeCell ref="F297:I297"/>
    <mergeCell ref="A285:E285"/>
    <mergeCell ref="F285:I285"/>
    <mergeCell ref="H287:I287"/>
    <mergeCell ref="A288:J288"/>
    <mergeCell ref="A289:J289"/>
    <mergeCell ref="E291:F291"/>
    <mergeCell ref="A279:E279"/>
    <mergeCell ref="F279:I279"/>
    <mergeCell ref="G281:I281"/>
    <mergeCell ref="A282:E282"/>
    <mergeCell ref="F282:I282"/>
    <mergeCell ref="F283:I283"/>
    <mergeCell ref="A276:E276"/>
    <mergeCell ref="F276:I276"/>
    <mergeCell ref="A277:E277"/>
    <mergeCell ref="F277:I277"/>
    <mergeCell ref="A278:E278"/>
    <mergeCell ref="F278:I278"/>
    <mergeCell ref="E269:F269"/>
    <mergeCell ref="E270:F270"/>
    <mergeCell ref="F271:I271"/>
    <mergeCell ref="A274:E274"/>
    <mergeCell ref="F274:I274"/>
    <mergeCell ref="A275:E275"/>
    <mergeCell ref="F275:I275"/>
    <mergeCell ref="F261:I261"/>
    <mergeCell ref="A263:E263"/>
    <mergeCell ref="F263:I263"/>
    <mergeCell ref="H265:I265"/>
    <mergeCell ref="A266:J266"/>
    <mergeCell ref="A267:J267"/>
    <mergeCell ref="A258:E258"/>
    <mergeCell ref="F258:I258"/>
    <mergeCell ref="A259:E259"/>
    <mergeCell ref="F259:I259"/>
    <mergeCell ref="A260:E260"/>
    <mergeCell ref="F260:I260"/>
    <mergeCell ref="A255:E255"/>
    <mergeCell ref="F255:I255"/>
    <mergeCell ref="A256:E256"/>
    <mergeCell ref="F256:I256"/>
    <mergeCell ref="A257:E257"/>
    <mergeCell ref="F257:I257"/>
    <mergeCell ref="F249:G249"/>
    <mergeCell ref="H249:I249"/>
    <mergeCell ref="J249:J250"/>
    <mergeCell ref="A252:E252"/>
    <mergeCell ref="F252:I252"/>
    <mergeCell ref="F253:I253"/>
    <mergeCell ref="H243:I243"/>
    <mergeCell ref="A244:J244"/>
    <mergeCell ref="A245:J245"/>
    <mergeCell ref="E247:F247"/>
    <mergeCell ref="E248:F248"/>
    <mergeCell ref="A249:A250"/>
    <mergeCell ref="B249:B250"/>
    <mergeCell ref="C249:C250"/>
    <mergeCell ref="D249:D250"/>
    <mergeCell ref="E249:E250"/>
    <mergeCell ref="A237:E237"/>
    <mergeCell ref="F237:I237"/>
    <mergeCell ref="A238:E238"/>
    <mergeCell ref="F238:I238"/>
    <mergeCell ref="F239:I239"/>
    <mergeCell ref="A241:E241"/>
    <mergeCell ref="F241:I241"/>
    <mergeCell ref="A234:E234"/>
    <mergeCell ref="F234:I234"/>
    <mergeCell ref="A235:E235"/>
    <mergeCell ref="F235:I235"/>
    <mergeCell ref="A236:E236"/>
    <mergeCell ref="F236:I236"/>
    <mergeCell ref="H226:I226"/>
    <mergeCell ref="E228:F228"/>
    <mergeCell ref="E229:F229"/>
    <mergeCell ref="F230:I230"/>
    <mergeCell ref="A233:E233"/>
    <mergeCell ref="F233:I233"/>
    <mergeCell ref="G219:I219"/>
    <mergeCell ref="G220:I220"/>
    <mergeCell ref="A221:E221"/>
    <mergeCell ref="F221:I221"/>
    <mergeCell ref="F222:I222"/>
    <mergeCell ref="A224:E224"/>
    <mergeCell ref="F224:I224"/>
    <mergeCell ref="G213:I213"/>
    <mergeCell ref="G214:I214"/>
    <mergeCell ref="G215:I215"/>
    <mergeCell ref="G216:I216"/>
    <mergeCell ref="G217:I217"/>
    <mergeCell ref="G218:I218"/>
    <mergeCell ref="G207:I207"/>
    <mergeCell ref="G208:I208"/>
    <mergeCell ref="G209:I209"/>
    <mergeCell ref="G210:I210"/>
    <mergeCell ref="G211:I211"/>
    <mergeCell ref="G212:I212"/>
    <mergeCell ref="G201:I201"/>
    <mergeCell ref="G202:I202"/>
    <mergeCell ref="G203:I203"/>
    <mergeCell ref="G204:I204"/>
    <mergeCell ref="G205:I205"/>
    <mergeCell ref="G206:I206"/>
    <mergeCell ref="G194:I194"/>
    <mergeCell ref="G195:I195"/>
    <mergeCell ref="G196:I196"/>
    <mergeCell ref="G197:I197"/>
    <mergeCell ref="G198:I198"/>
    <mergeCell ref="A199:E199"/>
    <mergeCell ref="F199:I199"/>
    <mergeCell ref="G188:I188"/>
    <mergeCell ref="G189:I189"/>
    <mergeCell ref="G190:I190"/>
    <mergeCell ref="G191:I191"/>
    <mergeCell ref="G192:I192"/>
    <mergeCell ref="G193:I193"/>
    <mergeCell ref="G182:I182"/>
    <mergeCell ref="G183:I183"/>
    <mergeCell ref="G184:I184"/>
    <mergeCell ref="G185:I185"/>
    <mergeCell ref="G186:I186"/>
    <mergeCell ref="G187:I187"/>
    <mergeCell ref="A177:E177"/>
    <mergeCell ref="F177:I177"/>
    <mergeCell ref="A178:E178"/>
    <mergeCell ref="F178:I178"/>
    <mergeCell ref="G180:I180"/>
    <mergeCell ref="G181:I181"/>
    <mergeCell ref="A174:E174"/>
    <mergeCell ref="F174:I174"/>
    <mergeCell ref="A175:E175"/>
    <mergeCell ref="F175:I175"/>
    <mergeCell ref="A176:E176"/>
    <mergeCell ref="F176:I176"/>
    <mergeCell ref="H166:I166"/>
    <mergeCell ref="J166:J167"/>
    <mergeCell ref="A169:E169"/>
    <mergeCell ref="F169:I169"/>
    <mergeCell ref="F170:I170"/>
    <mergeCell ref="A173:E173"/>
    <mergeCell ref="F173:I173"/>
    <mergeCell ref="E165:F165"/>
    <mergeCell ref="A166:A167"/>
    <mergeCell ref="B166:B167"/>
    <mergeCell ref="C166:C167"/>
    <mergeCell ref="D166:D167"/>
    <mergeCell ref="E166:E167"/>
    <mergeCell ref="F166:G166"/>
    <mergeCell ref="E157:F157"/>
    <mergeCell ref="E158:F158"/>
    <mergeCell ref="H160:I160"/>
    <mergeCell ref="A161:J161"/>
    <mergeCell ref="A162:J162"/>
    <mergeCell ref="E164:F164"/>
    <mergeCell ref="H150:I150"/>
    <mergeCell ref="A151:J151"/>
    <mergeCell ref="A152:J152"/>
    <mergeCell ref="E154:F154"/>
    <mergeCell ref="E155:F155"/>
    <mergeCell ref="E156:F156"/>
    <mergeCell ref="G144:I144"/>
    <mergeCell ref="A145:E145"/>
    <mergeCell ref="F145:I145"/>
    <mergeCell ref="F146:I146"/>
    <mergeCell ref="A148:E148"/>
    <mergeCell ref="F148:I148"/>
    <mergeCell ref="A140:E140"/>
    <mergeCell ref="F140:I140"/>
    <mergeCell ref="A141:E141"/>
    <mergeCell ref="F141:I141"/>
    <mergeCell ref="A142:E142"/>
    <mergeCell ref="F142:I142"/>
    <mergeCell ref="A137:E137"/>
    <mergeCell ref="F137:I137"/>
    <mergeCell ref="A138:E138"/>
    <mergeCell ref="F138:I138"/>
    <mergeCell ref="A139:E139"/>
    <mergeCell ref="F139:I139"/>
    <mergeCell ref="H128:I128"/>
    <mergeCell ref="A129:J129"/>
    <mergeCell ref="A130:J130"/>
    <mergeCell ref="E132:F132"/>
    <mergeCell ref="E133:F133"/>
    <mergeCell ref="F134:I134"/>
    <mergeCell ref="G121:I121"/>
    <mergeCell ref="G122:I122"/>
    <mergeCell ref="A123:E123"/>
    <mergeCell ref="F123:I123"/>
    <mergeCell ref="F124:I124"/>
    <mergeCell ref="A126:E126"/>
    <mergeCell ref="F126:I126"/>
    <mergeCell ref="A116:E116"/>
    <mergeCell ref="F116:I116"/>
    <mergeCell ref="A117:E117"/>
    <mergeCell ref="F117:I117"/>
    <mergeCell ref="G119:I119"/>
    <mergeCell ref="G120:I120"/>
    <mergeCell ref="A113:E113"/>
    <mergeCell ref="F113:I113"/>
    <mergeCell ref="A114:E114"/>
    <mergeCell ref="F114:I114"/>
    <mergeCell ref="A115:E115"/>
    <mergeCell ref="F115:I115"/>
    <mergeCell ref="A104:J104"/>
    <mergeCell ref="A105:J105"/>
    <mergeCell ref="E107:F107"/>
    <mergeCell ref="E108:F108"/>
    <mergeCell ref="F109:I109"/>
    <mergeCell ref="A112:E112"/>
    <mergeCell ref="F112:I112"/>
    <mergeCell ref="A96:J96"/>
    <mergeCell ref="E98:F98"/>
    <mergeCell ref="E99:F99"/>
    <mergeCell ref="E100:F100"/>
    <mergeCell ref="E101:F101"/>
    <mergeCell ref="H103:I103"/>
    <mergeCell ref="E89:F89"/>
    <mergeCell ref="E90:F90"/>
    <mergeCell ref="E91:F91"/>
    <mergeCell ref="E92:F92"/>
    <mergeCell ref="H94:I94"/>
    <mergeCell ref="A95:J95"/>
    <mergeCell ref="A82:E82"/>
    <mergeCell ref="F82:I82"/>
    <mergeCell ref="H84:I84"/>
    <mergeCell ref="A85:J85"/>
    <mergeCell ref="A86:J86"/>
    <mergeCell ref="E88:F88"/>
    <mergeCell ref="G76:I76"/>
    <mergeCell ref="G77:I77"/>
    <mergeCell ref="G78:I78"/>
    <mergeCell ref="A79:E79"/>
    <mergeCell ref="F79:I79"/>
    <mergeCell ref="F80:I80"/>
    <mergeCell ref="A72:E72"/>
    <mergeCell ref="F72:I72"/>
    <mergeCell ref="A73:E73"/>
    <mergeCell ref="F73:I73"/>
    <mergeCell ref="A74:E74"/>
    <mergeCell ref="F74:I74"/>
    <mergeCell ref="A69:E69"/>
    <mergeCell ref="F69:I69"/>
    <mergeCell ref="A70:E70"/>
    <mergeCell ref="F70:I70"/>
    <mergeCell ref="A71:E71"/>
    <mergeCell ref="F71:I71"/>
    <mergeCell ref="F62:G62"/>
    <mergeCell ref="H62:I62"/>
    <mergeCell ref="J62:J63"/>
    <mergeCell ref="A65:E65"/>
    <mergeCell ref="F65:I65"/>
    <mergeCell ref="F66:I66"/>
    <mergeCell ref="H56:I56"/>
    <mergeCell ref="A57:J57"/>
    <mergeCell ref="A58:J58"/>
    <mergeCell ref="E60:F60"/>
    <mergeCell ref="E61:F61"/>
    <mergeCell ref="A62:A63"/>
    <mergeCell ref="B62:B63"/>
    <mergeCell ref="C62:C63"/>
    <mergeCell ref="D62:D63"/>
    <mergeCell ref="E62:E63"/>
    <mergeCell ref="G50:I50"/>
    <mergeCell ref="A51:E51"/>
    <mergeCell ref="F51:I51"/>
    <mergeCell ref="F52:I52"/>
    <mergeCell ref="A54:E54"/>
    <mergeCell ref="F54:I54"/>
    <mergeCell ref="A45:E45"/>
    <mergeCell ref="F45:I45"/>
    <mergeCell ref="A46:E46"/>
    <mergeCell ref="F46:I46"/>
    <mergeCell ref="G48:I48"/>
    <mergeCell ref="G49:I49"/>
    <mergeCell ref="A42:E42"/>
    <mergeCell ref="F42:I42"/>
    <mergeCell ref="A43:E43"/>
    <mergeCell ref="F43:I43"/>
    <mergeCell ref="A44:E44"/>
    <mergeCell ref="F44:I44"/>
    <mergeCell ref="H34:I34"/>
    <mergeCell ref="J34:J35"/>
    <mergeCell ref="A37:E37"/>
    <mergeCell ref="F37:I37"/>
    <mergeCell ref="F38:I38"/>
    <mergeCell ref="A41:E41"/>
    <mergeCell ref="F41:I41"/>
    <mergeCell ref="A29:J29"/>
    <mergeCell ref="A30:J30"/>
    <mergeCell ref="E32:F32"/>
    <mergeCell ref="E33:F33"/>
    <mergeCell ref="A34:A35"/>
    <mergeCell ref="B34:B35"/>
    <mergeCell ref="C34:C35"/>
    <mergeCell ref="D34:D35"/>
    <mergeCell ref="E34:E35"/>
    <mergeCell ref="F34:G34"/>
    <mergeCell ref="A23:E23"/>
    <mergeCell ref="F23:I23"/>
    <mergeCell ref="F24:I24"/>
    <mergeCell ref="A26:E26"/>
    <mergeCell ref="F26:I26"/>
    <mergeCell ref="H28:I28"/>
    <mergeCell ref="A18:E18"/>
    <mergeCell ref="F18:I18"/>
    <mergeCell ref="A19:E19"/>
    <mergeCell ref="F19:I19"/>
    <mergeCell ref="G21:I21"/>
    <mergeCell ref="G22:I22"/>
    <mergeCell ref="A15:E15"/>
    <mergeCell ref="F15:I15"/>
    <mergeCell ref="A16:E16"/>
    <mergeCell ref="F16:I16"/>
    <mergeCell ref="A17:E17"/>
    <mergeCell ref="F17:I17"/>
    <mergeCell ref="H7:I7"/>
    <mergeCell ref="J7:J8"/>
    <mergeCell ref="A10:E10"/>
    <mergeCell ref="F10:I10"/>
    <mergeCell ref="F11:I11"/>
    <mergeCell ref="A14:E14"/>
    <mergeCell ref="F14:I14"/>
    <mergeCell ref="A4:J4"/>
    <mergeCell ref="E5:F5"/>
    <mergeCell ref="E6:F6"/>
    <mergeCell ref="A7:A8"/>
    <mergeCell ref="B7:B8"/>
    <mergeCell ref="C7:C8"/>
    <mergeCell ref="D7:D8"/>
    <mergeCell ref="E7:E8"/>
    <mergeCell ref="F7:G7"/>
    <mergeCell ref="C1:D1"/>
    <mergeCell ref="E1:F1"/>
    <mergeCell ref="G1:H1"/>
    <mergeCell ref="I1:J1"/>
    <mergeCell ref="C2:D2"/>
    <mergeCell ref="E2:F2"/>
    <mergeCell ref="G2:H2"/>
    <mergeCell ref="I2:J2"/>
    <mergeCell ref="A3:J3"/>
  </mergeCells>
  <printOptions horizontalCentered="1"/>
  <pageMargins left="0.39370078740157483" right="0.39370078740157483" top="0.59055118110236227" bottom="0.39370078740157483" header="0.31496062992125984" footer="0.31496062992125984"/>
  <pageSetup paperSize="9" scale="45" orientation="portrait" horizontalDpi="1200" verticalDpi="1200"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55542-4744-4A9A-A232-C2B6DD38ED3C}">
  <sheetPr filterMode="1">
    <tabColor theme="0" tint="-0.249977111117893"/>
    <pageSetUpPr fitToPage="1"/>
  </sheetPr>
  <dimension ref="A1:S37"/>
  <sheetViews>
    <sheetView view="pageBreakPreview" zoomScaleNormal="100" zoomScaleSheetLayoutView="100" workbookViewId="0">
      <selection activeCell="B62" sqref="B62"/>
    </sheetView>
  </sheetViews>
  <sheetFormatPr defaultColWidth="9.140625" defaultRowHeight="15"/>
  <cols>
    <col min="1" max="1" width="3.7109375" style="204" bestFit="1" customWidth="1"/>
    <col min="2" max="2" width="3.7109375" style="429" customWidth="1"/>
    <col min="3" max="3" width="1.140625" style="204" customWidth="1"/>
    <col min="4" max="4" width="8.28515625" style="204" customWidth="1"/>
    <col min="5" max="5" width="11.140625" style="204" customWidth="1"/>
    <col min="6" max="6" width="49.42578125" style="204" customWidth="1"/>
    <col min="7" max="7" width="16.7109375" style="204" customWidth="1"/>
    <col min="8" max="8" width="13.5703125" style="506" customWidth="1"/>
    <col min="9" max="9" width="13.5703125" style="204" customWidth="1"/>
    <col min="10" max="10" width="16.85546875" style="204" customWidth="1"/>
    <col min="11" max="11" width="19.140625" style="507" customWidth="1"/>
    <col min="12" max="12" width="1.140625" style="204" customWidth="1"/>
    <col min="13" max="13" width="10.28515625" style="507" bestFit="1" customWidth="1"/>
    <col min="14" max="14" width="4.7109375" style="204" customWidth="1"/>
    <col min="15" max="17" width="9.140625" style="439"/>
    <col min="18" max="18" width="12.7109375" style="439" bestFit="1" customWidth="1"/>
    <col min="19" max="16384" width="9.140625" style="439"/>
  </cols>
  <sheetData>
    <row r="1" spans="1:19" s="432" customFormat="1" ht="6" customHeight="1">
      <c r="A1" s="428"/>
      <c r="B1" s="429"/>
      <c r="C1" s="430"/>
      <c r="D1" s="431"/>
      <c r="E1" s="295"/>
      <c r="F1" s="350"/>
      <c r="G1" s="350"/>
      <c r="H1" s="350"/>
      <c r="I1" s="350"/>
      <c r="J1" s="350"/>
      <c r="K1" s="428"/>
      <c r="L1" s="428"/>
      <c r="M1" s="428"/>
      <c r="N1" s="428"/>
    </row>
    <row r="2" spans="1:19" s="435" customFormat="1" ht="30" customHeight="1">
      <c r="A2" s="433"/>
      <c r="B2" s="429"/>
      <c r="C2" s="434"/>
      <c r="D2" s="1753" t="s">
        <v>1508</v>
      </c>
      <c r="E2" s="1754"/>
      <c r="F2" s="1754"/>
      <c r="G2" s="1754"/>
      <c r="H2" s="1754"/>
      <c r="I2" s="1754"/>
      <c r="J2" s="1754"/>
      <c r="K2" s="1755"/>
      <c r="N2" s="433"/>
      <c r="O2" s="1756" t="s">
        <v>1509</v>
      </c>
      <c r="P2" s="1757"/>
      <c r="Q2" s="1757"/>
      <c r="R2" s="1757"/>
      <c r="S2" s="1758"/>
    </row>
    <row r="3" spans="1:19" ht="9.9499999999999993" customHeight="1">
      <c r="C3" s="303"/>
      <c r="D3" s="316"/>
      <c r="E3" s="317"/>
      <c r="F3" s="317"/>
      <c r="G3" s="317"/>
      <c r="H3" s="436"/>
      <c r="I3" s="317"/>
      <c r="J3" s="317"/>
      <c r="K3" s="437"/>
      <c r="L3" s="303"/>
      <c r="M3" s="438"/>
    </row>
    <row r="4" spans="1:19" s="435" customFormat="1" ht="27.75" customHeight="1">
      <c r="A4" s="433"/>
      <c r="B4" s="429"/>
      <c r="C4" s="434"/>
      <c r="D4" s="440" t="s">
        <v>23</v>
      </c>
      <c r="E4" s="441" t="s">
        <v>11</v>
      </c>
      <c r="F4" s="1759" t="s">
        <v>12</v>
      </c>
      <c r="G4" s="1760"/>
      <c r="H4" s="442" t="s">
        <v>1510</v>
      </c>
      <c r="I4" s="442" t="s">
        <v>1511</v>
      </c>
      <c r="J4" s="442" t="s">
        <v>1512</v>
      </c>
      <c r="K4" s="442" t="s">
        <v>1513</v>
      </c>
      <c r="L4" s="443"/>
      <c r="M4" s="444" t="s">
        <v>24</v>
      </c>
      <c r="N4" s="204"/>
      <c r="O4" s="439"/>
      <c r="P4" s="439"/>
      <c r="Q4" s="439"/>
    </row>
    <row r="5" spans="1:19" ht="16.899999999999999" customHeight="1">
      <c r="C5" s="310"/>
      <c r="D5" s="445"/>
      <c r="E5" s="446"/>
      <c r="F5" s="447"/>
      <c r="G5" s="448"/>
      <c r="H5" s="449"/>
      <c r="I5" s="448"/>
      <c r="J5" s="448"/>
      <c r="K5" s="450"/>
      <c r="L5" s="443"/>
      <c r="M5" s="451"/>
      <c r="N5" s="310"/>
      <c r="R5" s="452"/>
    </row>
    <row r="6" spans="1:19">
      <c r="B6" s="429" t="s">
        <v>1514</v>
      </c>
      <c r="C6" s="303"/>
      <c r="D6" s="453"/>
      <c r="E6" s="454"/>
      <c r="F6" s="455" t="s">
        <v>1515</v>
      </c>
      <c r="G6" s="455"/>
      <c r="H6" s="456"/>
      <c r="I6" s="457"/>
      <c r="J6" s="457"/>
      <c r="K6" s="458"/>
      <c r="L6" s="443"/>
      <c r="M6" s="459"/>
      <c r="N6" s="460"/>
      <c r="R6" s="461"/>
    </row>
    <row r="7" spans="1:19">
      <c r="B7" s="429" t="s">
        <v>1514</v>
      </c>
      <c r="C7" s="303"/>
      <c r="D7" s="462"/>
      <c r="E7" s="463"/>
      <c r="F7" s="464" t="s">
        <v>1516</v>
      </c>
      <c r="G7" s="464"/>
      <c r="H7" s="465"/>
      <c r="I7" s="466"/>
      <c r="J7" s="466"/>
      <c r="K7" s="467">
        <f>TRUNC(SUM(K8:K11),2)</f>
        <v>6318253.3099999996</v>
      </c>
      <c r="L7" s="443"/>
      <c r="M7" s="459">
        <f>ROUND(SUM(M8:M11),6)</f>
        <v>0.42866799999999999</v>
      </c>
      <c r="N7" s="460" t="s">
        <v>42</v>
      </c>
      <c r="R7" s="461"/>
    </row>
    <row r="8" spans="1:19">
      <c r="B8" s="429" t="str">
        <f t="shared" ref="B8:B11" si="0">IF(I8=0,"","X")</f>
        <v>X</v>
      </c>
      <c r="C8" s="303"/>
      <c r="D8" s="445"/>
      <c r="E8" s="446"/>
      <c r="F8" s="447" t="s">
        <v>1517</v>
      </c>
      <c r="G8" s="447"/>
      <c r="H8" s="468" t="s">
        <v>1518</v>
      </c>
      <c r="I8" s="469">
        <f>IF([15]DADOS!$C$42="",0,[15]DADOS!$E$42)</f>
        <v>23</v>
      </c>
      <c r="J8" s="470">
        <f>AD.FX!M7</f>
        <v>181186.3</v>
      </c>
      <c r="K8" s="471">
        <f>(IF(H8="","",IF(J8=0,0,TRUNC(I8*J8,2))))</f>
        <v>4167284.9</v>
      </c>
      <c r="L8" s="443"/>
      <c r="M8" s="472">
        <f>IF(K8="","",(K8/$K$34))</f>
        <v>0.28273342750700287</v>
      </c>
      <c r="R8" s="461"/>
    </row>
    <row r="9" spans="1:19">
      <c r="B9" s="429" t="str">
        <f t="shared" si="0"/>
        <v>X</v>
      </c>
      <c r="C9" s="303"/>
      <c r="D9" s="445"/>
      <c r="E9" s="446"/>
      <c r="F9" s="447" t="s">
        <v>1519</v>
      </c>
      <c r="G9" s="447"/>
      <c r="H9" s="468" t="s">
        <v>1518</v>
      </c>
      <c r="I9" s="469">
        <f>IF([15]DADOS!$C$42="",0,[15]DADOS!$E$42)</f>
        <v>23</v>
      </c>
      <c r="J9" s="470">
        <f>AD.FX!M24</f>
        <v>81087.509999999995</v>
      </c>
      <c r="K9" s="471">
        <f>(IF(H9="","",IF(J9=0,0,TRUNC(I9*J9,2))))</f>
        <v>1865012.73</v>
      </c>
      <c r="L9" s="443"/>
      <c r="M9" s="472">
        <f>IF(K9="","",(K9/$K$34))</f>
        <v>0.12653357141411006</v>
      </c>
      <c r="R9" s="461"/>
    </row>
    <row r="10" spans="1:19">
      <c r="A10" s="473" t="s">
        <v>1520</v>
      </c>
      <c r="B10" s="429" t="str">
        <f t="shared" si="0"/>
        <v>X</v>
      </c>
      <c r="C10" s="303"/>
      <c r="D10" s="445"/>
      <c r="E10" s="446"/>
      <c r="F10" s="447" t="s">
        <v>1521</v>
      </c>
      <c r="G10" s="447"/>
      <c r="H10" s="468" t="s">
        <v>1518</v>
      </c>
      <c r="I10" s="469">
        <f>IF([15]DADOS!$C$46="",0,[15]DADOS!$E$46)</f>
        <v>12</v>
      </c>
      <c r="J10" s="470">
        <f>AD.FX!M38</f>
        <v>9527.94</v>
      </c>
      <c r="K10" s="474">
        <f>(IF(H10="","",IF(J10=0,0,TRUNC(I10*J10,2))))</f>
        <v>114335.28</v>
      </c>
      <c r="L10" s="443"/>
      <c r="M10" s="472">
        <f>IF(K10="","",(K10/$K$34))</f>
        <v>7.75718636356561E-3</v>
      </c>
      <c r="O10" s="439">
        <f>E10</f>
        <v>0</v>
      </c>
      <c r="R10" s="461"/>
    </row>
    <row r="11" spans="1:19">
      <c r="A11" s="473" t="s">
        <v>1520</v>
      </c>
      <c r="B11" s="429" t="str">
        <f t="shared" si="0"/>
        <v>X</v>
      </c>
      <c r="C11" s="303"/>
      <c r="D11" s="445"/>
      <c r="E11" s="446"/>
      <c r="F11" s="447" t="s">
        <v>1522</v>
      </c>
      <c r="G11" s="447"/>
      <c r="H11" s="468" t="s">
        <v>1518</v>
      </c>
      <c r="I11" s="469">
        <f>IF([15]DADOS!$C$46="",0,[15]DADOS!$E$46)</f>
        <v>12</v>
      </c>
      <c r="J11" s="470">
        <f>AD.FX!M45</f>
        <v>14301.7</v>
      </c>
      <c r="K11" s="474">
        <f>(IF(H11="","",IF(J11=0,0,TRUNC(I11*J11,2))))</f>
        <v>171620.4</v>
      </c>
      <c r="L11" s="443"/>
      <c r="M11" s="472">
        <f>IF(K11="","",(K11/$K$34))</f>
        <v>1.1643750088246387E-2</v>
      </c>
      <c r="R11" s="461"/>
    </row>
    <row r="12" spans="1:19">
      <c r="B12" s="429" t="s">
        <v>1514</v>
      </c>
      <c r="C12" s="303"/>
      <c r="D12" s="462"/>
      <c r="E12" s="463"/>
      <c r="F12" s="464" t="s">
        <v>1523</v>
      </c>
      <c r="G12" s="464"/>
      <c r="H12" s="465"/>
      <c r="I12" s="466"/>
      <c r="J12" s="475"/>
      <c r="K12" s="467">
        <f>TRUNC(SUM(K13:K18),2)</f>
        <v>2427354.6800000002</v>
      </c>
      <c r="L12" s="443"/>
      <c r="M12" s="459">
        <f>ROUND(SUM(M13:M18),6)</f>
        <v>0.164686</v>
      </c>
      <c r="N12" s="460" t="s">
        <v>42</v>
      </c>
      <c r="R12" s="461"/>
    </row>
    <row r="13" spans="1:19">
      <c r="B13" s="429" t="str">
        <f>IF(I13=0,"","X")</f>
        <v>X</v>
      </c>
      <c r="C13" s="303"/>
      <c r="D13" s="445"/>
      <c r="E13" s="446"/>
      <c r="F13" s="447" t="s">
        <v>1524</v>
      </c>
      <c r="G13" s="447"/>
      <c r="H13" s="468" t="s">
        <v>1518</v>
      </c>
      <c r="I13" s="469">
        <f>IF([15]DADOS!$C$43="",0,[15]DADOS!$E$43)</f>
        <v>20</v>
      </c>
      <c r="J13" s="470">
        <f>AD.VIN!M7</f>
        <v>10810.3</v>
      </c>
      <c r="K13" s="471">
        <f t="shared" ref="K13:K18" si="1">(IF(H13="","",IF(J13=0,0,TRUNC(I13*J13,2))))</f>
        <v>216206</v>
      </c>
      <c r="L13" s="443"/>
      <c r="M13" s="472">
        <f t="shared" ref="M13:M18" si="2">IF(K13="","",(K13/$K$34))</f>
        <v>1.4668702739181347E-2</v>
      </c>
      <c r="R13" s="461"/>
    </row>
    <row r="14" spans="1:19">
      <c r="B14" s="429" t="str">
        <f t="shared" ref="B14:B24" si="3">IF(I14=0,"","X")</f>
        <v>X</v>
      </c>
      <c r="C14" s="303"/>
      <c r="D14" s="445"/>
      <c r="E14" s="446"/>
      <c r="F14" s="447" t="s">
        <v>1525</v>
      </c>
      <c r="G14" s="447"/>
      <c r="H14" s="468" t="s">
        <v>1518</v>
      </c>
      <c r="I14" s="469">
        <f>IF([15]DADOS!$C$44="",0,[15]DADOS!$E$44)</f>
        <v>22</v>
      </c>
      <c r="J14" s="470">
        <f>AD.VIN!M12</f>
        <v>10810.3</v>
      </c>
      <c r="K14" s="471">
        <f t="shared" si="1"/>
        <v>237826.6</v>
      </c>
      <c r="L14" s="443"/>
      <c r="M14" s="472">
        <f t="shared" si="2"/>
        <v>1.6135573013099484E-2</v>
      </c>
      <c r="R14" s="461"/>
    </row>
    <row r="15" spans="1:19">
      <c r="A15" s="473" t="s">
        <v>1520</v>
      </c>
      <c r="B15" s="429" t="str">
        <f t="shared" si="3"/>
        <v>X</v>
      </c>
      <c r="C15" s="303"/>
      <c r="D15" s="445"/>
      <c r="E15" s="446"/>
      <c r="F15" s="447" t="s">
        <v>1526</v>
      </c>
      <c r="G15" s="447"/>
      <c r="H15" s="468" t="s">
        <v>1518</v>
      </c>
      <c r="I15" s="469">
        <f>IF([15]DADOS!$C$46="",0,[15]DADOS!$E$46)</f>
        <v>12</v>
      </c>
      <c r="J15" s="470">
        <f>AD.VIN!M17</f>
        <v>21796.22</v>
      </c>
      <c r="K15" s="474">
        <f t="shared" si="1"/>
        <v>261554.64</v>
      </c>
      <c r="L15" s="443"/>
      <c r="M15" s="472">
        <f t="shared" si="2"/>
        <v>1.7745424568298713E-2</v>
      </c>
      <c r="R15" s="461"/>
    </row>
    <row r="16" spans="1:19">
      <c r="B16" s="429" t="str">
        <f>IF(OR(I16="",I16=0),"","X")</f>
        <v>X</v>
      </c>
      <c r="C16" s="303"/>
      <c r="D16" s="445"/>
      <c r="E16" s="446"/>
      <c r="F16" s="447" t="s">
        <v>1527</v>
      </c>
      <c r="G16" s="447"/>
      <c r="H16" s="468" t="s">
        <v>1518</v>
      </c>
      <c r="I16" s="469">
        <v>15</v>
      </c>
      <c r="J16" s="470">
        <f>AD.VIN!M30</f>
        <v>39182.589999999997</v>
      </c>
      <c r="K16" s="471">
        <f t="shared" si="1"/>
        <v>587738.85</v>
      </c>
      <c r="L16" s="443"/>
      <c r="M16" s="472">
        <f t="shared" si="2"/>
        <v>3.9875704092015463E-2</v>
      </c>
      <c r="R16" s="461"/>
    </row>
    <row r="17" spans="1:18">
      <c r="A17" s="473" t="s">
        <v>1520</v>
      </c>
      <c r="B17" s="429" t="str">
        <f t="shared" ref="B17" si="4">IF(OR(I17="",I17=0),"","X")</f>
        <v>X</v>
      </c>
      <c r="C17" s="303"/>
      <c r="D17" s="445"/>
      <c r="E17" s="446"/>
      <c r="F17" s="447" t="s">
        <v>1528</v>
      </c>
      <c r="G17" s="447"/>
      <c r="H17" s="468" t="s">
        <v>1518</v>
      </c>
      <c r="I17" s="469">
        <f>IF([15]DADOS!$C$46="",0,[15]DADOS!$E$46)</f>
        <v>12</v>
      </c>
      <c r="J17" s="470">
        <f>AD.VIN!M24</f>
        <v>39182.589999999997</v>
      </c>
      <c r="K17" s="474">
        <f t="shared" si="1"/>
        <v>470191.08</v>
      </c>
      <c r="L17" s="443"/>
      <c r="M17" s="472">
        <f t="shared" si="2"/>
        <v>3.1900563273612369E-2</v>
      </c>
      <c r="R17" s="461"/>
    </row>
    <row r="18" spans="1:18">
      <c r="B18" s="429" t="str">
        <f>IF(OR(J18="",J18=0),"","X")</f>
        <v>X</v>
      </c>
      <c r="C18" s="303"/>
      <c r="D18" s="445"/>
      <c r="E18" s="446"/>
      <c r="F18" s="447" t="s">
        <v>1529</v>
      </c>
      <c r="G18" s="447"/>
      <c r="H18" s="468" t="s">
        <v>1518</v>
      </c>
      <c r="I18" s="469">
        <v>17</v>
      </c>
      <c r="J18" s="470">
        <f>AD.VIN!M36</f>
        <v>38461.03</v>
      </c>
      <c r="K18" s="474">
        <f t="shared" si="1"/>
        <v>653837.51</v>
      </c>
      <c r="L18" s="443"/>
      <c r="M18" s="472">
        <f t="shared" si="2"/>
        <v>4.4360230862772132E-2</v>
      </c>
      <c r="R18" s="461"/>
    </row>
    <row r="19" spans="1:18">
      <c r="B19" s="429" t="s">
        <v>1514</v>
      </c>
      <c r="C19" s="303"/>
      <c r="D19" s="462"/>
      <c r="E19" s="463"/>
      <c r="F19" s="464" t="s">
        <v>1530</v>
      </c>
      <c r="G19" s="464"/>
      <c r="H19" s="465"/>
      <c r="I19" s="466"/>
      <c r="J19" s="466"/>
      <c r="K19" s="467">
        <f>TRUNC(SUM(K20:K24),2)</f>
        <v>2603944</v>
      </c>
      <c r="L19" s="443"/>
      <c r="M19" s="459">
        <f>ROUND(SUM(M20:M24),6)</f>
        <v>0.17666699999999999</v>
      </c>
      <c r="N19" s="460" t="s">
        <v>42</v>
      </c>
      <c r="R19" s="461"/>
    </row>
    <row r="20" spans="1:18">
      <c r="B20" s="429" t="str">
        <f t="shared" si="3"/>
        <v>X</v>
      </c>
      <c r="C20" s="303"/>
      <c r="D20" s="445"/>
      <c r="E20" s="446"/>
      <c r="F20" s="447" t="s">
        <v>1531</v>
      </c>
      <c r="G20" s="447"/>
      <c r="H20" s="468" t="s">
        <v>1532</v>
      </c>
      <c r="I20" s="469">
        <f>EFS!$M$92</f>
        <v>104.97999999999999</v>
      </c>
      <c r="J20" s="469">
        <f>AD.VR!$M$7</f>
        <v>8473.7999999999993</v>
      </c>
      <c r="K20" s="471">
        <f>(IF(H20="","",IF(J20=0,0,TRUNC(I20*J20,2))))</f>
        <v>889579.52000000002</v>
      </c>
      <c r="L20" s="443"/>
      <c r="M20" s="472">
        <f t="shared" ref="M20:M24" si="5">IF(K20="","",(K20/$K$34))</f>
        <v>6.0354372874682607E-2</v>
      </c>
      <c r="R20" s="461"/>
    </row>
    <row r="21" spans="1:18">
      <c r="B21" s="429" t="str">
        <f t="shared" si="3"/>
        <v>X</v>
      </c>
      <c r="C21" s="303"/>
      <c r="D21" s="445"/>
      <c r="E21" s="446"/>
      <c r="F21" s="447" t="s">
        <v>1533</v>
      </c>
      <c r="G21" s="447"/>
      <c r="H21" s="468" t="s">
        <v>1532</v>
      </c>
      <c r="I21" s="476">
        <f>EFS!$N$92</f>
        <v>37.74</v>
      </c>
      <c r="J21" s="469">
        <f>AD.VR!$M$10</f>
        <v>31805.07</v>
      </c>
      <c r="K21" s="471">
        <f>(IF(H21="","",IF(J21=0,0,TRUNC(I21*J21,2))))</f>
        <v>1200323.3400000001</v>
      </c>
      <c r="L21" s="443"/>
      <c r="M21" s="472">
        <f t="shared" si="5"/>
        <v>8.1437084379532967E-2</v>
      </c>
      <c r="R21" s="461"/>
    </row>
    <row r="22" spans="1:18">
      <c r="B22" s="429" t="str">
        <f t="shared" si="3"/>
        <v>X</v>
      </c>
      <c r="C22" s="303"/>
      <c r="D22" s="445"/>
      <c r="E22" s="446"/>
      <c r="F22" s="447" t="s">
        <v>1534</v>
      </c>
      <c r="G22" s="447"/>
      <c r="H22" s="468" t="s">
        <v>1532</v>
      </c>
      <c r="I22" s="476">
        <f>EFS!$O$92</f>
        <v>3.5</v>
      </c>
      <c r="J22" s="469">
        <f>AD.VR!$M$16</f>
        <v>31805.07</v>
      </c>
      <c r="K22" s="471">
        <f>(IF(H22="","",IF(J22=0,0,TRUNC(I22*J22,2))))</f>
        <v>111317.74</v>
      </c>
      <c r="L22" s="443"/>
      <c r="M22" s="472">
        <f t="shared" si="5"/>
        <v>7.552458477828909E-3</v>
      </c>
      <c r="R22" s="461"/>
    </row>
    <row r="23" spans="1:18">
      <c r="B23" s="429" t="str">
        <f t="shared" si="3"/>
        <v>X</v>
      </c>
      <c r="C23" s="303"/>
      <c r="D23" s="445"/>
      <c r="E23" s="446"/>
      <c r="F23" s="447" t="s">
        <v>1535</v>
      </c>
      <c r="G23" s="447"/>
      <c r="H23" s="468" t="s">
        <v>1532</v>
      </c>
      <c r="I23" s="476">
        <f>EFS!$P$92</f>
        <v>14.76</v>
      </c>
      <c r="J23" s="469">
        <f>AD.VR!$M$22</f>
        <v>25880.16</v>
      </c>
      <c r="K23" s="471">
        <f>(IF(H23="","",IF(J23=0,0,TRUNC(I23*J23,2))))</f>
        <v>381991.16</v>
      </c>
      <c r="L23" s="443"/>
      <c r="M23" s="472">
        <f t="shared" si="5"/>
        <v>2.5916555391779412E-2</v>
      </c>
      <c r="R23" s="461"/>
    </row>
    <row r="24" spans="1:18">
      <c r="B24" s="429" t="str">
        <f t="shared" si="3"/>
        <v>X</v>
      </c>
      <c r="C24" s="303"/>
      <c r="D24" s="445"/>
      <c r="E24" s="446"/>
      <c r="F24" s="447" t="s">
        <v>1536</v>
      </c>
      <c r="G24" s="447"/>
      <c r="H24" s="468" t="s">
        <v>1537</v>
      </c>
      <c r="I24" s="476">
        <f>EFS!$Q$92</f>
        <v>2.72</v>
      </c>
      <c r="J24" s="469">
        <f>AD.VR!$M$28</f>
        <v>7622.15</v>
      </c>
      <c r="K24" s="471">
        <f>(IF(H24="","",IF(J24=0,0,TRUNC(I24*J24,2))))</f>
        <v>20732.240000000002</v>
      </c>
      <c r="L24" s="443"/>
      <c r="M24" s="472">
        <f t="shared" si="5"/>
        <v>1.4065986405435793E-3</v>
      </c>
      <c r="R24" s="461"/>
    </row>
    <row r="25" spans="1:18">
      <c r="B25" s="429" t="s">
        <v>1514</v>
      </c>
      <c r="C25" s="303"/>
      <c r="D25" s="462"/>
      <c r="E25" s="463"/>
      <c r="F25" s="464" t="s">
        <v>1538</v>
      </c>
      <c r="G25" s="464"/>
      <c r="H25" s="465"/>
      <c r="I25" s="466"/>
      <c r="J25" s="466"/>
      <c r="K25" s="467">
        <f>TRUNC(SUM(K26),2)</f>
        <v>179194.68</v>
      </c>
      <c r="L25" s="443"/>
      <c r="M25" s="459">
        <f>ROUND(SUM(M26),6)</f>
        <v>1.2158E-2</v>
      </c>
      <c r="N25" s="460" t="s">
        <v>42</v>
      </c>
      <c r="R25" s="461"/>
    </row>
    <row r="26" spans="1:18">
      <c r="B26" s="429" t="s">
        <v>1514</v>
      </c>
      <c r="C26" s="303"/>
      <c r="D26" s="445"/>
      <c r="E26" s="446"/>
      <c r="F26" s="447" t="s">
        <v>1539</v>
      </c>
      <c r="G26" s="447"/>
      <c r="H26" s="468" t="s">
        <v>1518</v>
      </c>
      <c r="I26" s="469">
        <f>IF([15]DADOS!$C$42="",0,[15]DADOS!$E$42)-2</f>
        <v>21</v>
      </c>
      <c r="J26" s="469">
        <f>AD.MC!$L$7</f>
        <v>8533.08</v>
      </c>
      <c r="K26" s="471">
        <f>(IF(H26="","",IF(J26=0,0,TRUNC(I26*J26,2))))</f>
        <v>179194.68</v>
      </c>
      <c r="L26" s="443"/>
      <c r="M26" s="472">
        <f>IF(K26="","",(K26/$K$34))</f>
        <v>1.2157634355025877E-2</v>
      </c>
      <c r="R26" s="477">
        <f>K32/R28</f>
        <v>0.17543744927536231</v>
      </c>
    </row>
    <row r="27" spans="1:18">
      <c r="B27" s="429" t="s">
        <v>1514</v>
      </c>
      <c r="C27" s="303"/>
      <c r="D27" s="445"/>
      <c r="E27" s="446"/>
      <c r="F27" s="447"/>
      <c r="G27" s="447"/>
      <c r="H27" s="468"/>
      <c r="I27" s="447"/>
      <c r="J27" s="447"/>
      <c r="K27" s="474"/>
      <c r="L27" s="443"/>
      <c r="M27" s="472"/>
      <c r="R27" s="461"/>
    </row>
    <row r="28" spans="1:18">
      <c r="B28" s="429" t="s">
        <v>1514</v>
      </c>
      <c r="C28" s="303"/>
      <c r="D28" s="453"/>
      <c r="E28" s="454"/>
      <c r="F28" s="455"/>
      <c r="G28" s="455"/>
      <c r="H28" s="456"/>
      <c r="I28" s="457"/>
      <c r="J28" s="457" t="s">
        <v>1540</v>
      </c>
      <c r="K28" s="458">
        <f>TRUNC(SUMIF(N6:N26,"t",K6:K26),4)</f>
        <v>11528746.67</v>
      </c>
      <c r="L28" s="443"/>
      <c r="M28" s="478" t="s">
        <v>1541</v>
      </c>
      <c r="N28" s="460"/>
      <c r="R28" s="479">
        <v>69000000</v>
      </c>
    </row>
    <row r="29" spans="1:18">
      <c r="B29" s="429" t="s">
        <v>1514</v>
      </c>
      <c r="C29" s="303"/>
      <c r="D29" s="462"/>
      <c r="E29" s="463"/>
      <c r="F29" s="464" t="s">
        <v>1542</v>
      </c>
      <c r="G29" s="464"/>
      <c r="H29" s="465"/>
      <c r="I29" s="466"/>
      <c r="J29" s="466"/>
      <c r="K29" s="467">
        <f>TRUNC(SUM(K30),2)</f>
        <v>576437.32999999996</v>
      </c>
      <c r="L29" s="443"/>
      <c r="M29" s="459">
        <f>ROUND(SUM(M30),6)</f>
        <v>3.9108999999999998E-2</v>
      </c>
      <c r="N29" s="460" t="s">
        <v>42</v>
      </c>
      <c r="R29" s="461"/>
    </row>
    <row r="30" spans="1:18">
      <c r="B30" s="429" t="s">
        <v>1514</v>
      </c>
      <c r="C30" s="303"/>
      <c r="D30" s="445"/>
      <c r="E30" s="446"/>
      <c r="F30" s="447" t="s">
        <v>1543</v>
      </c>
      <c r="G30" s="447"/>
      <c r="H30" s="468" t="s">
        <v>24</v>
      </c>
      <c r="I30" s="469">
        <v>5</v>
      </c>
      <c r="J30" s="469"/>
      <c r="K30" s="474">
        <f>TRUNC($I$30/100*$K$28,2)</f>
        <v>576437.32999999996</v>
      </c>
      <c r="L30" s="443"/>
      <c r="M30" s="472">
        <f>IF(K30="","",(K30/$K$34))</f>
        <v>3.910894166460404E-2</v>
      </c>
      <c r="N30" s="460"/>
      <c r="R30" s="461"/>
    </row>
    <row r="31" spans="1:18">
      <c r="B31" s="429" t="s">
        <v>1514</v>
      </c>
      <c r="C31" s="303"/>
      <c r="D31" s="480"/>
      <c r="E31" s="481"/>
      <c r="F31" s="482"/>
      <c r="G31" s="482"/>
      <c r="H31" s="483"/>
      <c r="I31" s="484"/>
      <c r="J31" s="484"/>
      <c r="K31" s="485"/>
      <c r="L31" s="443"/>
      <c r="M31" s="472"/>
      <c r="N31" s="460"/>
      <c r="R31" s="461"/>
    </row>
    <row r="32" spans="1:18" s="493" customFormat="1">
      <c r="A32" s="486"/>
      <c r="B32" s="429" t="s">
        <v>1514</v>
      </c>
      <c r="C32" s="295"/>
      <c r="D32" s="487" t="s">
        <v>1544</v>
      </c>
      <c r="E32" s="488"/>
      <c r="F32" s="489"/>
      <c r="G32" s="489"/>
      <c r="H32" s="490"/>
      <c r="I32" s="491"/>
      <c r="J32" s="491"/>
      <c r="K32" s="492">
        <f>TRUNC(K30+K28,4)</f>
        <v>12105184</v>
      </c>
      <c r="L32" s="443"/>
      <c r="M32" s="472"/>
      <c r="N32" s="460"/>
      <c r="R32" s="494"/>
    </row>
    <row r="33" spans="1:18" s="493" customFormat="1">
      <c r="A33" s="486"/>
      <c r="B33" s="429" t="s">
        <v>1514</v>
      </c>
      <c r="C33" s="295"/>
      <c r="D33" s="495" t="str">
        <f>CONCATENATE("BDI (",[15]DADOS!$C$9*100," %)")</f>
        <v>BDI (21,76 %)</v>
      </c>
      <c r="E33" s="496"/>
      <c r="F33" s="497"/>
      <c r="G33" s="497"/>
      <c r="H33" s="498"/>
      <c r="I33" s="499"/>
      <c r="J33" s="499"/>
      <c r="K33" s="500">
        <f>TRUNC(K32*[15]DADOS!$C$9,2)</f>
        <v>2634088.0299999998</v>
      </c>
      <c r="L33" s="443"/>
      <c r="M33" s="472"/>
      <c r="N33" s="460"/>
      <c r="R33" s="494"/>
    </row>
    <row r="34" spans="1:18" s="494" customFormat="1" ht="15.75">
      <c r="A34" s="295"/>
      <c r="B34" s="429" t="s">
        <v>1514</v>
      </c>
      <c r="C34" s="295"/>
      <c r="D34" s="501" t="s">
        <v>37</v>
      </c>
      <c r="E34" s="502"/>
      <c r="F34" s="502"/>
      <c r="G34" s="502"/>
      <c r="H34" s="503"/>
      <c r="I34" s="502"/>
      <c r="J34" s="502"/>
      <c r="K34" s="504">
        <f>TRUNC(K33+K32,2)</f>
        <v>14739272.029999999</v>
      </c>
      <c r="L34" s="295"/>
      <c r="M34" s="505">
        <f>ROUND(SUMIF(N5:N30,"t",M5:M30),4)</f>
        <v>0.82130000000000003</v>
      </c>
      <c r="N34" s="460" t="s">
        <v>1545</v>
      </c>
      <c r="O34" s="493"/>
      <c r="P34" s="493"/>
    </row>
    <row r="37" spans="1:18">
      <c r="K37" s="507">
        <f>K34/24</f>
        <v>614136.33458333334</v>
      </c>
    </row>
  </sheetData>
  <sheetProtection deleteColumns="0" deleteRows="0" sort="0" autoFilter="0"/>
  <autoFilter ref="A5:N35" xr:uid="{00000000-0009-0000-0000-000002000000}">
    <filterColumn colId="1">
      <customFilters>
        <customFilter operator="notEqual" val=" "/>
      </customFilters>
    </filterColumn>
  </autoFilter>
  <mergeCells count="3">
    <mergeCell ref="D2:K2"/>
    <mergeCell ref="O2:S2"/>
    <mergeCell ref="F4:G4"/>
  </mergeCells>
  <printOptions horizontalCentered="1"/>
  <pageMargins left="0.23622047244094491" right="0.23622047244094491" top="0.98425196850393704" bottom="0.74803149606299213" header="0.31496062992125984" footer="0.31496062992125984"/>
  <pageSetup paperSize="9" scale="65" fitToHeight="0" orientation="portrait" horizontalDpi="4294967293"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5BBBC9-0AF2-41FA-B2A8-EA13936BB46B}">
  <sheetPr>
    <tabColor theme="8" tint="0.39997558519241921"/>
    <pageSetUpPr fitToPage="1"/>
  </sheetPr>
  <dimension ref="A1:S51"/>
  <sheetViews>
    <sheetView view="pageBreakPreview" zoomScale="90" zoomScaleNormal="90" zoomScaleSheetLayoutView="90" workbookViewId="0">
      <selection activeCell="B62" sqref="B62"/>
    </sheetView>
  </sheetViews>
  <sheetFormatPr defaultColWidth="9.140625" defaultRowHeight="15"/>
  <cols>
    <col min="1" max="1" width="4.42578125" style="429" bestFit="1" customWidth="1"/>
    <col min="2" max="2" width="4.42578125" style="429" customWidth="1"/>
    <col min="3" max="3" width="1.140625" style="439" customWidth="1"/>
    <col min="4" max="4" width="8.28515625" style="439" customWidth="1"/>
    <col min="5" max="5" width="8.7109375" style="439" customWidth="1"/>
    <col min="6" max="6" width="63" style="439" customWidth="1"/>
    <col min="7" max="8" width="9.85546875" style="439" customWidth="1"/>
    <col min="9" max="10" width="9.7109375" style="439" customWidth="1"/>
    <col min="11" max="11" width="14" style="570" customWidth="1"/>
    <col min="12" max="12" width="12.5703125" style="570" customWidth="1"/>
    <col min="13" max="13" width="17.28515625" style="570" customWidth="1"/>
    <col min="14" max="14" width="1.140625" style="439" customWidth="1"/>
    <col min="15" max="16384" width="9.140625" style="439"/>
  </cols>
  <sheetData>
    <row r="1" spans="1:19" s="432" customFormat="1" ht="12.75">
      <c r="A1" s="508"/>
      <c r="B1" s="508"/>
      <c r="C1" s="509"/>
      <c r="D1" s="510"/>
      <c r="E1" s="494"/>
      <c r="F1" s="511"/>
      <c r="G1" s="494"/>
      <c r="H1" s="494"/>
      <c r="I1" s="512"/>
      <c r="J1" s="512"/>
      <c r="K1" s="512"/>
      <c r="L1" s="512"/>
      <c r="M1" s="512"/>
    </row>
    <row r="2" spans="1:19" s="435" customFormat="1" ht="30" customHeight="1">
      <c r="A2" s="513"/>
      <c r="B2" s="513"/>
      <c r="C2" s="514"/>
      <c r="D2" s="1753" t="s">
        <v>1546</v>
      </c>
      <c r="E2" s="1754"/>
      <c r="F2" s="1754"/>
      <c r="G2" s="1754"/>
      <c r="H2" s="1754"/>
      <c r="I2" s="1754"/>
      <c r="J2" s="1754"/>
      <c r="K2" s="1754"/>
      <c r="L2" s="1754"/>
      <c r="M2" s="1755"/>
    </row>
    <row r="3" spans="1:19" s="435" customFormat="1" ht="9.9499999999999993" customHeight="1">
      <c r="A3" s="513"/>
      <c r="B3" s="513"/>
      <c r="C3" s="514"/>
      <c r="D3" s="515"/>
      <c r="E3" s="516"/>
      <c r="F3" s="516"/>
      <c r="G3" s="516"/>
      <c r="H3" s="516"/>
      <c r="I3" s="517"/>
      <c r="J3" s="517"/>
      <c r="K3" s="517"/>
      <c r="L3" s="517"/>
      <c r="M3" s="518"/>
    </row>
    <row r="4" spans="1:19" s="435" customFormat="1" ht="15.6" customHeight="1">
      <c r="A4" s="513"/>
      <c r="B4" s="513"/>
      <c r="C4" s="514"/>
      <c r="D4" s="1762" t="s">
        <v>23</v>
      </c>
      <c r="E4" s="1764" t="s">
        <v>11</v>
      </c>
      <c r="F4" s="1764" t="s">
        <v>12</v>
      </c>
      <c r="G4" s="1764" t="s">
        <v>1510</v>
      </c>
      <c r="H4" s="1764" t="s">
        <v>1511</v>
      </c>
      <c r="I4" s="1766" t="s">
        <v>1547</v>
      </c>
      <c r="J4" s="1767"/>
      <c r="K4" s="1766" t="s">
        <v>1548</v>
      </c>
      <c r="L4" s="1767"/>
      <c r="M4" s="1764" t="s">
        <v>1549</v>
      </c>
      <c r="N4" s="1761"/>
      <c r="O4" s="1761"/>
    </row>
    <row r="5" spans="1:19" s="435" customFormat="1" ht="15.75">
      <c r="A5" s="513"/>
      <c r="B5" s="513"/>
      <c r="C5" s="514"/>
      <c r="D5" s="1763"/>
      <c r="E5" s="1765"/>
      <c r="F5" s="1765"/>
      <c r="G5" s="1765"/>
      <c r="H5" s="1765"/>
      <c r="I5" s="519" t="s">
        <v>1550</v>
      </c>
      <c r="J5" s="519" t="s">
        <v>1551</v>
      </c>
      <c r="K5" s="519" t="s">
        <v>1550</v>
      </c>
      <c r="L5" s="519" t="s">
        <v>1551</v>
      </c>
      <c r="M5" s="1765"/>
      <c r="N5" s="1761"/>
      <c r="O5" s="1761"/>
    </row>
    <row r="6" spans="1:19" ht="16.899999999999999" customHeight="1">
      <c r="D6" s="520"/>
      <c r="E6" s="521"/>
      <c r="F6" s="522"/>
      <c r="G6" s="521"/>
      <c r="H6" s="523"/>
      <c r="K6" s="524"/>
      <c r="L6" s="525"/>
      <c r="M6" s="526"/>
      <c r="N6" s="527"/>
      <c r="O6" s="528"/>
      <c r="S6" s="452"/>
    </row>
    <row r="7" spans="1:19" ht="17.100000000000001" customHeight="1">
      <c r="B7" s="429" t="s">
        <v>1514</v>
      </c>
      <c r="C7" s="461"/>
      <c r="D7" s="529"/>
      <c r="E7" s="530"/>
      <c r="F7" s="531" t="str">
        <f>UPPER(AD.LOCAL!$F$8)</f>
        <v>GERÊNCIA TÉCNICA</v>
      </c>
      <c r="G7" s="532"/>
      <c r="H7" s="533"/>
      <c r="I7" s="533"/>
      <c r="J7" s="533"/>
      <c r="K7" s="534"/>
      <c r="L7" s="535"/>
      <c r="M7" s="536">
        <f>ROUND(SUM(M8:M23),2)</f>
        <v>181186.3</v>
      </c>
      <c r="N7" s="527"/>
      <c r="O7" s="537" t="s">
        <v>42</v>
      </c>
      <c r="P7" s="538"/>
      <c r="S7" s="461"/>
    </row>
    <row r="8" spans="1:19" ht="17.100000000000001" customHeight="1">
      <c r="B8" s="429" t="s">
        <v>1514</v>
      </c>
      <c r="C8" s="461"/>
      <c r="D8" s="539"/>
      <c r="E8" s="540"/>
      <c r="F8" s="541" t="s">
        <v>1552</v>
      </c>
      <c r="G8" s="540"/>
      <c r="H8" s="542"/>
      <c r="I8" s="542"/>
      <c r="J8" s="542"/>
      <c r="K8" s="543" t="str">
        <f>IF($G8="","",INDEX([15]DADOS!$B$50:$F$92,MATCH($E8,[15]DADOS!$B$50:$B$92,0),4))</f>
        <v/>
      </c>
      <c r="L8" s="543" t="str">
        <f>IF($G8="","",INDEX([15]DADOS!$B$50:$F$92,MATCH($E8,[15]DADOS!$B$50:$B$92,0),5))</f>
        <v/>
      </c>
      <c r="M8" s="544" t="str">
        <f>IFERROR(IF(H8=0,"",IF(I8="",ROUND(H8*K8,4),ROUND(H8*I8*K8+H8*J8*L8,4))),"")</f>
        <v/>
      </c>
      <c r="N8" s="527"/>
      <c r="S8" s="461"/>
    </row>
    <row r="9" spans="1:19">
      <c r="B9" s="429" t="s">
        <v>1514</v>
      </c>
      <c r="C9" s="461"/>
      <c r="D9" s="545"/>
      <c r="E9" s="521"/>
      <c r="F9" s="541" t="s">
        <v>1553</v>
      </c>
      <c r="G9" s="521"/>
      <c r="H9" s="546"/>
      <c r="I9" s="546"/>
      <c r="J9" s="546"/>
      <c r="K9" s="547" t="str">
        <f>IF($G9="","",INDEX([15]DADOS!$B$50:$F$92,MATCH($E9,[15]DADOS!$B$50:$B$92,0),4))</f>
        <v/>
      </c>
      <c r="L9" s="547" t="str">
        <f>IF($G9="","",INDEX([15]DADOS!$B$50:$F$92,MATCH($E9,[15]DADOS!$B$50:$B$92,0),5))</f>
        <v/>
      </c>
      <c r="M9" s="548" t="str">
        <f t="shared" ref="M9:M20" si="0">IFERROR(IF(H9=0,"",IF(I9="",ROUND(H9*K9,4),ROUND(H9*I9*K9+H9*J9*L9,4))),"")</f>
        <v/>
      </c>
      <c r="N9" s="527"/>
      <c r="S9" s="461"/>
    </row>
    <row r="10" spans="1:19">
      <c r="B10" s="429" t="str">
        <f t="shared" ref="B10:B14" si="1">IF(H10=0,"","X")</f>
        <v>X</v>
      </c>
      <c r="C10" s="461"/>
      <c r="D10" s="545"/>
      <c r="E10" s="521" t="s">
        <v>1554</v>
      </c>
      <c r="F10" s="549" t="s">
        <v>1555</v>
      </c>
      <c r="G10" s="521" t="s">
        <v>1518</v>
      </c>
      <c r="H10" s="550">
        <f>O10</f>
        <v>1</v>
      </c>
      <c r="I10" s="546"/>
      <c r="J10" s="546"/>
      <c r="K10" s="547">
        <f>IF($G10="","",INDEX([15]DADOS!$B$50:$F$92,MATCH($E10,[15]DADOS!$B$50:$B$92,0),4))</f>
        <v>34476.996400000004</v>
      </c>
      <c r="L10" s="547">
        <f>IF($G10="","",INDEX([15]DADOS!$B$50:$F$92,MATCH($E10,[15]DADOS!$B$50:$B$92,0),5))</f>
        <v>0</v>
      </c>
      <c r="M10" s="551">
        <f t="shared" si="0"/>
        <v>34476.996400000004</v>
      </c>
      <c r="N10" s="527"/>
      <c r="O10" s="552">
        <f>IF([15]DADOS!$C$31="Conservação rodoviária",'[15]Tabelas do DNIT'!$H$12,IF([15]DADOS!$C$32="Pequeno Porte",'[15]Tabelas do DNIT'!$E$12,IF([15]DADOS!$C$32="Médio Porte",'[15]Tabelas do DNIT'!$F$12,IF([15]DADOS!$C$32="Grande Porte",'[15]Tabelas do DNIT'!$G$12,""))))</f>
        <v>1</v>
      </c>
      <c r="S10" s="461"/>
    </row>
    <row r="11" spans="1:19">
      <c r="B11" s="429" t="str">
        <f t="shared" si="1"/>
        <v>X</v>
      </c>
      <c r="C11" s="461"/>
      <c r="D11" s="545"/>
      <c r="E11" s="521" t="s">
        <v>1556</v>
      </c>
      <c r="F11" s="549" t="s">
        <v>1557</v>
      </c>
      <c r="G11" s="521" t="s">
        <v>1518</v>
      </c>
      <c r="H11" s="550">
        <f>O11</f>
        <v>1</v>
      </c>
      <c r="I11" s="546"/>
      <c r="J11" s="546"/>
      <c r="K11" s="547">
        <f>IF($G11="","",INDEX([15]DADOS!$B$50:$F$92,MATCH($E11,[15]DADOS!$B$50:$B$92,0),4))</f>
        <v>11171.6253</v>
      </c>
      <c r="L11" s="547">
        <f>IF($G11="","",INDEX([15]DADOS!$B$50:$F$92,MATCH($E11,[15]DADOS!$B$50:$B$92,0),5))</f>
        <v>0</v>
      </c>
      <c r="M11" s="551">
        <f t="shared" si="0"/>
        <v>11171.6253</v>
      </c>
      <c r="N11" s="527"/>
      <c r="O11" s="552">
        <f>IF([15]DADOS!$C$31="Conservação rodoviária",'[15]Tabelas do DNIT'!$H$12,IF([15]DADOS!$C$32="Pequeno Porte",'[15]Tabelas do DNIT'!$E$12,IF([15]DADOS!$C$32="Médio Porte",'[15]Tabelas do DNIT'!$F$12,IF([15]DADOS!$C$32="Grande Porte",'[15]Tabelas do DNIT'!$G$12,""))))</f>
        <v>1</v>
      </c>
      <c r="S11" s="461"/>
    </row>
    <row r="12" spans="1:19">
      <c r="B12" s="429" t="str">
        <f t="shared" si="1"/>
        <v>X</v>
      </c>
      <c r="C12" s="461"/>
      <c r="D12" s="545"/>
      <c r="E12" s="521" t="s">
        <v>1558</v>
      </c>
      <c r="F12" s="549" t="s">
        <v>1559</v>
      </c>
      <c r="G12" s="521" t="s">
        <v>1518</v>
      </c>
      <c r="H12" s="550">
        <f t="shared" ref="H12:H14" si="2">O12</f>
        <v>1</v>
      </c>
      <c r="I12" s="546"/>
      <c r="J12" s="546"/>
      <c r="K12" s="547">
        <f>IF($G12="","",INDEX([15]DADOS!$B$50:$F$92,MATCH($E12,[15]DADOS!$B$50:$B$92,0),4))</f>
        <v>7622.1496999999999</v>
      </c>
      <c r="L12" s="547">
        <f>IF($G12="","",INDEX([15]DADOS!$B$50:$F$92,MATCH($E12,[15]DADOS!$B$50:$B$92,0),5))</f>
        <v>0</v>
      </c>
      <c r="M12" s="551">
        <f t="shared" si="0"/>
        <v>7622.1496999999999</v>
      </c>
      <c r="N12" s="527"/>
      <c r="O12" s="552">
        <f>IF([15]DADOS!$C$31="Conservação rodoviária",'[15]Tabelas do DNIT'!$H$13,IF([15]DADOS!$C$32="Pequeno Porte",'[15]Tabelas do DNIT'!$E$13,IF([15]DADOS!$C$32="Médio Porte",'[15]Tabelas do DNIT'!$F$13,IF([15]DADOS!$C$32="Grande Porte",'[15]Tabelas do DNIT'!$G$13,""))))</f>
        <v>1</v>
      </c>
      <c r="S12" s="461"/>
    </row>
    <row r="13" spans="1:19">
      <c r="B13" s="429" t="str">
        <f t="shared" si="1"/>
        <v>X</v>
      </c>
      <c r="C13" s="461"/>
      <c r="D13" s="545"/>
      <c r="E13" s="521" t="s">
        <v>1560</v>
      </c>
      <c r="F13" s="549" t="s">
        <v>1561</v>
      </c>
      <c r="G13" s="521" t="s">
        <v>1518</v>
      </c>
      <c r="H13" s="550">
        <f t="shared" si="2"/>
        <v>1</v>
      </c>
      <c r="I13" s="546"/>
      <c r="J13" s="546"/>
      <c r="K13" s="547">
        <f>IF($G13="","",INDEX([15]DADOS!$B$50:$F$92,MATCH($E13,[15]DADOS!$B$50:$B$92,0),4))</f>
        <v>5896.6377000000002</v>
      </c>
      <c r="L13" s="547">
        <f>IF($G13="","",INDEX([15]DADOS!$B$50:$F$92,MATCH($E13,[15]DADOS!$B$50:$B$92,0),5))</f>
        <v>0</v>
      </c>
      <c r="M13" s="551">
        <f t="shared" si="0"/>
        <v>5896.6377000000002</v>
      </c>
      <c r="N13" s="527"/>
      <c r="O13" s="552">
        <f>IF([15]DADOS!$C$31="Conservação rodoviária",'[15]Tabelas do DNIT'!$H$14,IF([15]DADOS!$C$32="Pequeno Porte",'[15]Tabelas do DNIT'!$E$14,IF([15]DADOS!$C$32="Médio Porte",'[15]Tabelas do DNIT'!$F$14,IF([15]DADOS!$C$32="Grande Porte",'[15]Tabelas do DNIT'!$G$14,""))))</f>
        <v>1</v>
      </c>
      <c r="S13" s="461"/>
    </row>
    <row r="14" spans="1:19">
      <c r="B14" s="429" t="str">
        <f t="shared" si="1"/>
        <v>X</v>
      </c>
      <c r="C14" s="461"/>
      <c r="D14" s="545"/>
      <c r="E14" s="521" t="s">
        <v>1562</v>
      </c>
      <c r="F14" s="549" t="s">
        <v>1563</v>
      </c>
      <c r="G14" s="521" t="s">
        <v>1518</v>
      </c>
      <c r="H14" s="550">
        <f t="shared" si="2"/>
        <v>1</v>
      </c>
      <c r="I14" s="546"/>
      <c r="J14" s="546"/>
      <c r="K14" s="547">
        <f>IF($G14="","",INDEX([15]DADOS!$B$50:$F$92,MATCH($E14,[15]DADOS!$B$50:$B$92,0),4))</f>
        <v>6719.5959000000003</v>
      </c>
      <c r="L14" s="547">
        <f>IF($G14="","",INDEX([15]DADOS!$B$50:$F$92,MATCH($E14,[15]DADOS!$B$50:$B$92,0),5))</f>
        <v>0</v>
      </c>
      <c r="M14" s="551">
        <f t="shared" si="0"/>
        <v>6719.5959000000003</v>
      </c>
      <c r="N14" s="527"/>
      <c r="O14" s="552">
        <f>IF([15]DADOS!$C$31="Conservação rodoviária",'[15]Tabelas do DNIT'!$H$15,IF([15]DADOS!$C$32="Pequeno Porte",'[15]Tabelas do DNIT'!$E$15,IF([15]DADOS!$C$32="Médio Porte",'[15]Tabelas do DNIT'!$F$15,IF([15]DADOS!$C$32="Grande Porte",'[15]Tabelas do DNIT'!$G$15,""))))</f>
        <v>1</v>
      </c>
      <c r="S14" s="461"/>
    </row>
    <row r="15" spans="1:19">
      <c r="B15" s="429" t="s">
        <v>1514</v>
      </c>
      <c r="C15" s="461"/>
      <c r="D15" s="545"/>
      <c r="E15" s="521"/>
      <c r="F15" s="541" t="s">
        <v>1564</v>
      </c>
      <c r="G15" s="521"/>
      <c r="H15" s="553"/>
      <c r="I15" s="546"/>
      <c r="J15" s="546"/>
      <c r="K15" s="554"/>
      <c r="L15" s="555"/>
      <c r="M15" s="551" t="str">
        <f t="shared" si="0"/>
        <v/>
      </c>
      <c r="N15" s="527"/>
      <c r="S15" s="461"/>
    </row>
    <row r="16" spans="1:19">
      <c r="B16" s="429" t="str">
        <f t="shared" ref="B16:B37" si="3">IF(H16=0,"","X")</f>
        <v>X</v>
      </c>
      <c r="C16" s="461"/>
      <c r="D16" s="545"/>
      <c r="E16" s="521" t="s">
        <v>1565</v>
      </c>
      <c r="F16" s="549" t="s">
        <v>1566</v>
      </c>
      <c r="G16" s="521" t="s">
        <v>1518</v>
      </c>
      <c r="H16" s="550">
        <f>O16</f>
        <v>2</v>
      </c>
      <c r="I16" s="546">
        <v>44</v>
      </c>
      <c r="J16" s="546">
        <v>176</v>
      </c>
      <c r="K16" s="547">
        <f>IF($G16="","",INDEX([15]DADOS!$B$50:$F$92,MATCH($E16,[15]DADOS!$B$50:$B$92,0),4))</f>
        <v>36.798299999999998</v>
      </c>
      <c r="L16" s="547">
        <f>IF($G16="","",INDEX([15]DADOS!$B$50:$F$92,MATCH($E16,[15]DADOS!$B$50:$B$92,0),5))</f>
        <v>6.7813999999999997</v>
      </c>
      <c r="M16" s="551">
        <f t="shared" si="0"/>
        <v>5625.3032000000003</v>
      </c>
      <c r="N16" s="527"/>
      <c r="O16" s="552">
        <f>IF([15]DADOS!$C$31="Conservação rodoviária",'[15]Tabelas do DNIT'!$H$17,IF([15]DADOS!$C$32="Pequeno Porte",'[15]Tabelas do DNIT'!$E$17,IF([15]DADOS!$C$32="Médio Porte",'[15]Tabelas do DNIT'!$F$17,IF([15]DADOS!$C$32="Grande Porte",'[15]Tabelas do DNIT'!$G$17,""))))</f>
        <v>2</v>
      </c>
      <c r="S16" s="461"/>
    </row>
    <row r="17" spans="2:19">
      <c r="B17" s="429" t="str">
        <f t="shared" si="3"/>
        <v>X</v>
      </c>
      <c r="C17" s="461"/>
      <c r="D17" s="545"/>
      <c r="E17" s="521" t="s">
        <v>1567</v>
      </c>
      <c r="F17" s="549" t="s">
        <v>1568</v>
      </c>
      <c r="G17" s="521" t="s">
        <v>1518</v>
      </c>
      <c r="H17" s="550">
        <f>O17</f>
        <v>2</v>
      </c>
      <c r="I17" s="546">
        <v>44</v>
      </c>
      <c r="J17" s="546">
        <v>176</v>
      </c>
      <c r="K17" s="547">
        <f>IF($G17="","",INDEX([15]DADOS!$B$50:$F$92,MATCH($E17,[15]DADOS!$B$50:$B$92,0),4))</f>
        <v>346.43779999999998</v>
      </c>
      <c r="L17" s="547">
        <f>IF($G17="","",INDEX([15]DADOS!$B$50:$F$92,MATCH($E17,[15]DADOS!$B$50:$B$92,0),5))</f>
        <v>105.69450000000001</v>
      </c>
      <c r="M17" s="551">
        <f t="shared" si="0"/>
        <v>67690.990399999995</v>
      </c>
      <c r="N17" s="527"/>
      <c r="O17" s="552">
        <f>IF([15]DADOS!$C$31="Conservação rodoviária",'[15]Tabelas do DNIT'!$H$18,IF([15]DADOS!$C$32="Pequeno Porte",'[15]Tabelas do DNIT'!$E$18,IF([15]DADOS!$C$32="Médio Porte",'[15]Tabelas do DNIT'!$F$18,IF([15]DADOS!$C$32="Grande Porte",'[15]Tabelas do DNIT'!$G$18,""))))</f>
        <v>2</v>
      </c>
      <c r="S17" s="461"/>
    </row>
    <row r="18" spans="2:19">
      <c r="B18" s="429" t="s">
        <v>1514</v>
      </c>
      <c r="C18" s="461"/>
      <c r="D18" s="545"/>
      <c r="E18" s="521"/>
      <c r="F18" s="541" t="s">
        <v>1569</v>
      </c>
      <c r="G18" s="521"/>
      <c r="H18" s="553"/>
      <c r="I18" s="546"/>
      <c r="J18" s="546"/>
      <c r="K18" s="547" t="str">
        <f>IF($G18="","",INDEX([15]DADOS!$B$50:$F$92,MATCH($E18,[15]DADOS!$B$50:$B$92,0),4))</f>
        <v/>
      </c>
      <c r="L18" s="547" t="str">
        <f>IF($G18="","",INDEX([15]DADOS!$B$50:$F$92,MATCH($E18,[15]DADOS!$B$50:$B$92,0),5))</f>
        <v/>
      </c>
      <c r="M18" s="551" t="str">
        <f t="shared" si="0"/>
        <v/>
      </c>
      <c r="N18" s="527"/>
      <c r="S18" s="461"/>
    </row>
    <row r="19" spans="2:19">
      <c r="B19" s="429" t="s">
        <v>1514</v>
      </c>
      <c r="C19" s="461"/>
      <c r="D19" s="545"/>
      <c r="E19" s="521"/>
      <c r="F19" s="541" t="s">
        <v>1553</v>
      </c>
      <c r="G19" s="521"/>
      <c r="H19" s="553"/>
      <c r="I19" s="546"/>
      <c r="J19" s="546"/>
      <c r="K19" s="547" t="str">
        <f>IF($G19="","",INDEX([15]DADOS!$B$50:$F$92,MATCH($E19,[15]DADOS!$B$50:$B$92,0),4))</f>
        <v/>
      </c>
      <c r="L19" s="547" t="str">
        <f>IF($G19="","",INDEX([15]DADOS!$B$50:$F$92,MATCH($E19,[15]DADOS!$B$50:$B$92,0),5))</f>
        <v/>
      </c>
      <c r="M19" s="551" t="str">
        <f t="shared" si="0"/>
        <v/>
      </c>
      <c r="N19" s="527"/>
      <c r="S19" s="461"/>
    </row>
    <row r="20" spans="2:19">
      <c r="B20" s="429" t="str">
        <f t="shared" ref="B20" si="4">IF(H20=0,"","X")</f>
        <v>X</v>
      </c>
      <c r="C20" s="461"/>
      <c r="D20" s="545"/>
      <c r="E20" s="521" t="s">
        <v>1570</v>
      </c>
      <c r="F20" s="549" t="s">
        <v>1571</v>
      </c>
      <c r="G20" s="521" t="s">
        <v>1518</v>
      </c>
      <c r="H20" s="550">
        <f>O20</f>
        <v>1</v>
      </c>
      <c r="I20" s="546"/>
      <c r="J20" s="546"/>
      <c r="K20" s="547">
        <f>IF($G20="","",INDEX([15]DADOS!$B$50:$F$92,MATCH($E20,[15]DADOS!$B$50:$B$92,0),4))</f>
        <v>24878.431400000001</v>
      </c>
      <c r="L20" s="547">
        <f>IF($G20="","",INDEX([15]DADOS!$B$50:$F$92,MATCH($E20,[15]DADOS!$B$50:$B$92,0),5))</f>
        <v>0</v>
      </c>
      <c r="M20" s="551">
        <f t="shared" si="0"/>
        <v>24878.431400000001</v>
      </c>
      <c r="N20" s="527"/>
      <c r="O20" s="552">
        <f>IF([15]DADOS!$C$31="Conservação rodoviária",'[15]Tabelas do DNIT'!$H$15,IF([15]DADOS!$C$32="Pequeno Porte",'[15]Tabelas do DNIT'!$E$15,IF([15]DADOS!$C$32="Médio Porte",'[15]Tabelas do DNIT'!$F$15,IF([15]DADOS!$C$32="Grande Porte",'[15]Tabelas do DNIT'!$G$15,""))))</f>
        <v>1</v>
      </c>
      <c r="S20" s="461"/>
    </row>
    <row r="21" spans="2:19">
      <c r="B21" s="429" t="str">
        <f t="shared" si="3"/>
        <v>X</v>
      </c>
      <c r="C21" s="461"/>
      <c r="D21" s="545"/>
      <c r="E21" s="521" t="s">
        <v>1572</v>
      </c>
      <c r="F21" s="549" t="s">
        <v>1573</v>
      </c>
      <c r="G21" s="521" t="s">
        <v>1518</v>
      </c>
      <c r="H21" s="550">
        <f>O21</f>
        <v>3</v>
      </c>
      <c r="I21" s="546"/>
      <c r="J21" s="546"/>
      <c r="K21" s="547">
        <f>IF($G21="","",INDEX([15]DADOS!$B$50:$F$92,MATCH($E21,[15]DADOS!$B$50:$B$92,0),4))</f>
        <v>4763.9719999999998</v>
      </c>
      <c r="L21" s="547">
        <f>IF($G21="","",INDEX([15]DADOS!$B$50:$F$92,MATCH($E21,[15]DADOS!$B$50:$B$92,0),5))</f>
        <v>0</v>
      </c>
      <c r="M21" s="551">
        <f>IFERROR(IF(H21=0,"",IF(I21="",ROUND(H21*K21,4),ROUND(H21*I21*K21+H21*J21*L21,4))),"")</f>
        <v>14291.915999999999</v>
      </c>
      <c r="N21" s="527"/>
      <c r="O21" s="552">
        <f>IF([15]DADOS!$C$31="Conservação rodoviária",'[15]Tabelas do DNIT'!$H$23,IF([15]DADOS!$C$32="Pequeno Porte",'[15]Tabelas do DNIT'!$E$23,IF([15]DADOS!$C$32="Médio Porte",'[15]Tabelas do DNIT'!$F$23,IF([15]DADOS!$C$32="Grande Porte",'[15]Tabelas do DNIT'!$G$23,""))))</f>
        <v>3</v>
      </c>
      <c r="S21" s="461"/>
    </row>
    <row r="22" spans="2:19">
      <c r="B22" s="429" t="s">
        <v>1514</v>
      </c>
      <c r="C22" s="461"/>
      <c r="D22" s="545"/>
      <c r="E22" s="521"/>
      <c r="F22" s="541" t="s">
        <v>1564</v>
      </c>
      <c r="G22" s="521"/>
      <c r="H22" s="553"/>
      <c r="I22" s="546"/>
      <c r="J22" s="546"/>
      <c r="K22" s="554"/>
      <c r="L22" s="555"/>
      <c r="M22" s="551" t="str">
        <f t="shared" ref="M22:M23" si="5">IFERROR(IF(H22=0,"",IF(I22="",ROUND(H22*K22,4),ROUND(H22*I22*K22+H22*J22*L22,4))),"")</f>
        <v/>
      </c>
      <c r="N22" s="527"/>
      <c r="S22" s="461"/>
    </row>
    <row r="23" spans="2:19">
      <c r="B23" s="429" t="str">
        <f t="shared" ref="B23" si="6">IF(H23=0,"","X")</f>
        <v>X</v>
      </c>
      <c r="C23" s="461"/>
      <c r="D23" s="545"/>
      <c r="E23" s="521" t="s">
        <v>1565</v>
      </c>
      <c r="F23" s="549" t="s">
        <v>1566</v>
      </c>
      <c r="G23" s="521" t="s">
        <v>1518</v>
      </c>
      <c r="H23" s="550">
        <f>O23</f>
        <v>1</v>
      </c>
      <c r="I23" s="546">
        <v>44</v>
      </c>
      <c r="J23" s="546">
        <v>176</v>
      </c>
      <c r="K23" s="547">
        <f>IF($G23="","",INDEX([15]DADOS!$B$50:$F$92,MATCH($E23,[15]DADOS!$B$50:$B$92,0),4))</f>
        <v>36.798299999999998</v>
      </c>
      <c r="L23" s="547">
        <f>IF($G23="","",INDEX([15]DADOS!$B$50:$F$92,MATCH($E23,[15]DADOS!$B$50:$B$92,0),5))</f>
        <v>6.7813999999999997</v>
      </c>
      <c r="M23" s="551">
        <f t="shared" si="5"/>
        <v>2812.6516000000001</v>
      </c>
      <c r="N23" s="527"/>
      <c r="O23" s="552">
        <f>IF([15]DADOS!$C$31="Conservação rodoviária",'[15]Tabelas do DNIT'!$H$15,IF([15]DADOS!$C$32="Pequeno Porte",'[15]Tabelas do DNIT'!$E$15,IF([15]DADOS!$C$32="Médio Porte",'[15]Tabelas do DNIT'!$F$15,IF([15]DADOS!$C$32="Grande Porte",'[15]Tabelas do DNIT'!$G$15,""))))</f>
        <v>1</v>
      </c>
      <c r="S23" s="461"/>
    </row>
    <row r="24" spans="2:19" ht="16.5" customHeight="1">
      <c r="B24" s="429" t="s">
        <v>1574</v>
      </c>
      <c r="C24" s="461"/>
      <c r="D24" s="529"/>
      <c r="E24" s="530"/>
      <c r="F24" s="531" t="str">
        <f>UPPER(AD.LOCAL!$F$9)</f>
        <v>GERÊNCIA ADMINISTRATIVA</v>
      </c>
      <c r="G24" s="532"/>
      <c r="H24" s="533"/>
      <c r="I24" s="533"/>
      <c r="J24" s="533"/>
      <c r="K24" s="534"/>
      <c r="L24" s="535"/>
      <c r="M24" s="536">
        <f>ROUND(SUM(M25:M37),2)</f>
        <v>81087.509999999995</v>
      </c>
      <c r="N24" s="527"/>
      <c r="O24" s="537" t="s">
        <v>42</v>
      </c>
      <c r="S24" s="461"/>
    </row>
    <row r="25" spans="2:19" ht="17.100000000000001" customHeight="1">
      <c r="B25" s="429" t="s">
        <v>1574</v>
      </c>
      <c r="C25" s="461"/>
      <c r="D25" s="545"/>
      <c r="E25" s="521"/>
      <c r="F25" s="541" t="s">
        <v>1552</v>
      </c>
      <c r="G25" s="521"/>
      <c r="H25" s="546"/>
      <c r="I25" s="546"/>
      <c r="J25" s="546"/>
      <c r="K25" s="547" t="str">
        <f>IF($G25="","",INDEX([15]DADOS!$B$50:$F$92,MATCH($E25,[15]DADOS!$B$50:$B$92,0),4))</f>
        <v/>
      </c>
      <c r="L25" s="547" t="str">
        <f>IF($G25="","",INDEX([15]DADOS!$B$50:$F$92,MATCH($E25,[15]DADOS!$B$50:$B$92,0),5))</f>
        <v/>
      </c>
      <c r="M25" s="548" t="str">
        <f t="shared" ref="M25:M37" si="7">IFERROR(IF(H25=0,"",IF(I25="",ROUND(H25*K25,4),ROUND(H25*I25*K25+H25*J25*L25,4))),"")</f>
        <v/>
      </c>
      <c r="N25" s="527"/>
      <c r="S25" s="461"/>
    </row>
    <row r="26" spans="2:19" ht="17.100000000000001" customHeight="1">
      <c r="B26" s="429" t="s">
        <v>1574</v>
      </c>
      <c r="C26" s="461"/>
      <c r="D26" s="545"/>
      <c r="E26" s="521"/>
      <c r="F26" s="541" t="s">
        <v>1553</v>
      </c>
      <c r="G26" s="521"/>
      <c r="H26" s="546"/>
      <c r="I26" s="546"/>
      <c r="J26" s="546"/>
      <c r="K26" s="547" t="str">
        <f>IF($G26="","",INDEX([15]DADOS!$B$50:$F$92,MATCH($E26,[15]DADOS!$B$50:$B$92,0),4))</f>
        <v/>
      </c>
      <c r="L26" s="547" t="str">
        <f>IF($G26="","",INDEX([15]DADOS!$B$50:$F$92,MATCH($E26,[15]DADOS!$B$50:$B$92,0),5))</f>
        <v/>
      </c>
      <c r="M26" s="548" t="str">
        <f t="shared" si="7"/>
        <v/>
      </c>
      <c r="N26" s="527"/>
      <c r="S26" s="461"/>
    </row>
    <row r="27" spans="2:19" ht="17.100000000000001" customHeight="1">
      <c r="B27" s="429" t="str">
        <f t="shared" si="3"/>
        <v>X</v>
      </c>
      <c r="C27" s="461"/>
      <c r="D27" s="545"/>
      <c r="E27" s="521" t="s">
        <v>1575</v>
      </c>
      <c r="F27" s="549" t="s">
        <v>1576</v>
      </c>
      <c r="G27" s="521" t="s">
        <v>1518</v>
      </c>
      <c r="H27" s="550">
        <f t="shared" ref="H27:H29" si="8">O27</f>
        <v>1</v>
      </c>
      <c r="I27" s="546"/>
      <c r="J27" s="546"/>
      <c r="K27" s="547">
        <f>IF($G27="","",INDEX([15]DADOS!$B$50:$F$92,MATCH($E27,[15]DADOS!$B$50:$B$92,0),4))</f>
        <v>7357.4390999999996</v>
      </c>
      <c r="L27" s="547">
        <f>IF($G27="","",INDEX([15]DADOS!$B$50:$F$92,MATCH($E27,[15]DADOS!$B$50:$B$92,0),5))</f>
        <v>0</v>
      </c>
      <c r="M27" s="548">
        <f t="shared" si="7"/>
        <v>7357.4390999999996</v>
      </c>
      <c r="N27" s="527"/>
      <c r="O27" s="552">
        <f>IF([15]DADOS!$C$31="Conservação rodoviária",'[15]Tabelas do DNIT'!$H$29,IF([15]DADOS!$C$32="Pequeno Porte",'[15]Tabelas do DNIT'!$E$29,IF([15]DADOS!$C$32="Médio Porte",'[15]Tabelas do DNIT'!$F$29,IF([15]DADOS!$C$32="Grande Porte",'[15]Tabelas do DNIT'!$G$29,""))))</f>
        <v>1</v>
      </c>
      <c r="S27" s="461"/>
    </row>
    <row r="28" spans="2:19" ht="17.100000000000001" customHeight="1">
      <c r="B28" s="429" t="str">
        <f t="shared" si="3"/>
        <v>X</v>
      </c>
      <c r="C28" s="461"/>
      <c r="D28" s="545"/>
      <c r="E28" s="521" t="s">
        <v>1577</v>
      </c>
      <c r="F28" s="549" t="s">
        <v>1578</v>
      </c>
      <c r="G28" s="521" t="s">
        <v>1518</v>
      </c>
      <c r="H28" s="546">
        <f t="shared" si="8"/>
        <v>1</v>
      </c>
      <c r="I28" s="546"/>
      <c r="J28" s="546"/>
      <c r="K28" s="547">
        <f>IF($G28="","",INDEX([15]DADOS!$B$50:$F$92,MATCH($E28,[15]DADOS!$B$50:$B$92,0),4))</f>
        <v>7357.4400999999998</v>
      </c>
      <c r="L28" s="547">
        <f>IF($G28="","",INDEX([15]DADOS!$B$50:$F$92,MATCH($E28,[15]DADOS!$B$50:$B$92,0),5))</f>
        <v>0</v>
      </c>
      <c r="M28" s="548">
        <f t="shared" si="7"/>
        <v>7357.4400999999998</v>
      </c>
      <c r="N28" s="527"/>
      <c r="O28" s="552">
        <f>IF([15]DADOS!$C$31="Conservação rodoviária",'[15]Tabelas do DNIT'!$H$29,IF([15]DADOS!$C$32="Pequeno Porte",'[15]Tabelas do DNIT'!$E$30,IF([15]DADOS!$C$32="Médio Porte",'[15]Tabelas do DNIT'!$F$29,IF([15]DADOS!$C$32="Grande Porte",'[15]Tabelas do DNIT'!$G$29,""))))</f>
        <v>1</v>
      </c>
      <c r="S28" s="461"/>
    </row>
    <row r="29" spans="2:19" ht="17.100000000000001" customHeight="1">
      <c r="B29" s="429" t="str">
        <f t="shared" si="3"/>
        <v>X</v>
      </c>
      <c r="C29" s="461"/>
      <c r="D29" s="545"/>
      <c r="E29" s="521" t="s">
        <v>1579</v>
      </c>
      <c r="F29" s="549" t="s">
        <v>1580</v>
      </c>
      <c r="G29" s="521" t="s">
        <v>1518</v>
      </c>
      <c r="H29" s="550">
        <f t="shared" si="8"/>
        <v>4</v>
      </c>
      <c r="I29" s="546"/>
      <c r="J29" s="546"/>
      <c r="K29" s="547">
        <f>IF($G29="","",INDEX([15]DADOS!$B$50:$F$92,MATCH($E29,[15]DADOS!$B$50:$B$92,0),4))</f>
        <v>4232.8134</v>
      </c>
      <c r="L29" s="547">
        <f>IF($G29="","",INDEX([15]DADOS!$B$50:$F$92,MATCH($E29,[15]DADOS!$B$50:$B$92,0),5))</f>
        <v>0</v>
      </c>
      <c r="M29" s="548">
        <f t="shared" si="7"/>
        <v>16931.2536</v>
      </c>
      <c r="N29" s="527"/>
      <c r="O29" s="552">
        <f>IF([15]DADOS!$C$31="Conservação rodoviária",'[15]Tabelas do DNIT'!$H$31,IF([15]DADOS!$C$32="Pequeno Porte",'[15]Tabelas do DNIT'!$E$31,IF([15]DADOS!$C$32="Médio Porte",'[15]Tabelas do DNIT'!$F$31,IF([15]DADOS!$C$32="Grande Porte",'[15]Tabelas do DNIT'!$G$31,""))))</f>
        <v>4</v>
      </c>
      <c r="S29" s="461"/>
    </row>
    <row r="30" spans="2:19" ht="17.100000000000001" customHeight="1">
      <c r="B30" s="429" t="str">
        <f t="shared" si="3"/>
        <v>X</v>
      </c>
      <c r="C30" s="461"/>
      <c r="D30" s="545"/>
      <c r="E30" s="521" t="s">
        <v>1581</v>
      </c>
      <c r="F30" s="549" t="s">
        <v>1582</v>
      </c>
      <c r="G30" s="521" t="s">
        <v>1518</v>
      </c>
      <c r="H30" s="550">
        <f>O30</f>
        <v>4</v>
      </c>
      <c r="I30" s="546"/>
      <c r="J30" s="546"/>
      <c r="K30" s="547">
        <f>IF($G30="","",INDEX([15]DADOS!$B$50:$F$92,MATCH($E30,[15]DADOS!$B$50:$B$92,0),4))</f>
        <v>4843.9390000000003</v>
      </c>
      <c r="L30" s="547">
        <f>IF($G30="","",INDEX([15]DADOS!$B$50:$F$92,MATCH($E30,[15]DADOS!$B$50:$B$92,0),5))</f>
        <v>0</v>
      </c>
      <c r="M30" s="548">
        <f t="shared" si="7"/>
        <v>19375.756000000001</v>
      </c>
      <c r="N30" s="527"/>
      <c r="O30" s="552">
        <f>IF([15]DADOS!$C$31="Conservação rodoviária",'[15]Tabelas do DNIT'!$H$32,IF([15]DADOS!$C$32="Pequeno Porte",'[15]Tabelas do DNIT'!$E$32,IF([15]DADOS!$C$32="Médio Porte",'[15]Tabelas do DNIT'!$F$32,IF([15]DADOS!$C$32="Grande Porte",'[15]Tabelas do DNIT'!$G$32,""))))</f>
        <v>4</v>
      </c>
      <c r="S30" s="461"/>
    </row>
    <row r="31" spans="2:19" ht="16.899999999999999" customHeight="1">
      <c r="B31" s="429" t="str">
        <f t="shared" si="3"/>
        <v>X</v>
      </c>
      <c r="C31" s="461"/>
      <c r="D31" s="545"/>
      <c r="E31" s="521" t="s">
        <v>1560</v>
      </c>
      <c r="F31" s="549" t="s">
        <v>1561</v>
      </c>
      <c r="G31" s="521" t="s">
        <v>1518</v>
      </c>
      <c r="H31" s="550">
        <f>O31</f>
        <v>1</v>
      </c>
      <c r="I31" s="546"/>
      <c r="J31" s="546"/>
      <c r="K31" s="547">
        <f>IF($G31="","",INDEX([15]DADOS!$B$50:$F$92,MATCH($E31,[15]DADOS!$B$50:$B$92,0),4))</f>
        <v>5896.6377000000002</v>
      </c>
      <c r="L31" s="547">
        <f>IF($G31="","",INDEX([15]DADOS!$B$50:$F$92,MATCH($E31,[15]DADOS!$B$50:$B$92,0),5))</f>
        <v>0</v>
      </c>
      <c r="M31" s="548">
        <f t="shared" si="7"/>
        <v>5896.6377000000002</v>
      </c>
      <c r="N31" s="527"/>
      <c r="O31" s="552">
        <f>IF([15]DADOS!$C$31="Conservação rodoviária",'[15]Tabelas do DNIT'!$H$33,IF([15]DADOS!$C$32="Pequeno Porte",'[15]Tabelas do DNIT'!$E$33,IF([15]DADOS!$C$32="Médio Porte",'[15]Tabelas do DNIT'!$F$33,IF([15]DADOS!$C$32="Grande Porte",'[15]Tabelas do DNIT'!$G$33,""))))</f>
        <v>1</v>
      </c>
      <c r="S31" s="461"/>
    </row>
    <row r="32" spans="2:19" ht="16.899999999999999" customHeight="1">
      <c r="B32" s="429" t="s">
        <v>1574</v>
      </c>
      <c r="C32" s="461"/>
      <c r="D32" s="545"/>
      <c r="E32" s="521"/>
      <c r="F32" s="541" t="s">
        <v>1564</v>
      </c>
      <c r="G32" s="521"/>
      <c r="H32" s="553"/>
      <c r="I32" s="546"/>
      <c r="J32" s="546"/>
      <c r="K32" s="547" t="str">
        <f>IF($G32="","",INDEX([15]DADOS!$B$50:$F$92,MATCH($E32,[15]DADOS!$B$50:$B$92,0),4))</f>
        <v/>
      </c>
      <c r="L32" s="547" t="str">
        <f>IF($G32="","",INDEX([15]DADOS!$B$50:$F$92,MATCH($E32,[15]DADOS!$B$50:$B$92,0),5))</f>
        <v/>
      </c>
      <c r="M32" s="548" t="str">
        <f t="shared" si="7"/>
        <v/>
      </c>
      <c r="N32" s="527"/>
      <c r="S32" s="461"/>
    </row>
    <row r="33" spans="1:19" ht="16.899999999999999" customHeight="1">
      <c r="B33" s="429" t="str">
        <f t="shared" si="3"/>
        <v>X</v>
      </c>
      <c r="C33" s="461"/>
      <c r="D33" s="545"/>
      <c r="E33" s="521" t="s">
        <v>1565</v>
      </c>
      <c r="F33" s="549" t="s">
        <v>1566</v>
      </c>
      <c r="G33" s="521" t="s">
        <v>1518</v>
      </c>
      <c r="H33" s="550">
        <f>O33</f>
        <v>2</v>
      </c>
      <c r="I33" s="546">
        <v>44</v>
      </c>
      <c r="J33" s="546">
        <v>176</v>
      </c>
      <c r="K33" s="547">
        <f>IF($G33="","",INDEX([15]DADOS!$B$50:$F$92,MATCH($E33,[15]DADOS!$B$50:$B$92,0),4))</f>
        <v>36.798299999999998</v>
      </c>
      <c r="L33" s="547">
        <f>IF($G33="","",INDEX([15]DADOS!$B$50:$F$92,MATCH($E33,[15]DADOS!$B$50:$B$92,0),5))</f>
        <v>6.7813999999999997</v>
      </c>
      <c r="M33" s="548">
        <f t="shared" si="7"/>
        <v>5625.3032000000003</v>
      </c>
      <c r="N33" s="527"/>
      <c r="O33" s="552">
        <f>IF([15]DADOS!$C$31="Conservação rodoviária",'[15]Tabelas do DNIT'!$H$35,IF([15]DADOS!$C$32="Pequeno Porte",'[15]Tabelas do DNIT'!$E$35,IF([15]DADOS!$C$32="Médio Porte",'[15]Tabelas do DNIT'!$F$35,IF([15]DADOS!$C$32="Grande Porte",'[15]Tabelas do DNIT'!$G$35,""))))</f>
        <v>2</v>
      </c>
      <c r="S33" s="461"/>
    </row>
    <row r="34" spans="1:19" ht="16.899999999999999" customHeight="1">
      <c r="B34" s="429" t="s">
        <v>1574</v>
      </c>
      <c r="C34" s="461"/>
      <c r="D34" s="545"/>
      <c r="E34" s="521"/>
      <c r="F34" s="541" t="s">
        <v>1569</v>
      </c>
      <c r="G34" s="521"/>
      <c r="H34" s="553"/>
      <c r="I34" s="546"/>
      <c r="J34" s="546"/>
      <c r="K34" s="547" t="str">
        <f>IF($G34="","",INDEX([15]DADOS!$B$50:$F$92,MATCH($E34,[15]DADOS!$B$50:$B$92,0),4))</f>
        <v/>
      </c>
      <c r="L34" s="547" t="str">
        <f>IF($G34="","",INDEX([15]DADOS!$B$50:$F$92,MATCH($E34,[15]DADOS!$B$50:$B$92,0),5))</f>
        <v/>
      </c>
      <c r="M34" s="548" t="str">
        <f t="shared" si="7"/>
        <v/>
      </c>
      <c r="N34" s="527"/>
      <c r="S34" s="461"/>
    </row>
    <row r="35" spans="1:19" ht="17.100000000000001" customHeight="1">
      <c r="B35" s="429" t="s">
        <v>1574</v>
      </c>
      <c r="C35" s="461"/>
      <c r="D35" s="545"/>
      <c r="E35" s="521"/>
      <c r="F35" s="541" t="s">
        <v>1553</v>
      </c>
      <c r="G35" s="521"/>
      <c r="H35" s="553"/>
      <c r="I35" s="546"/>
      <c r="J35" s="546"/>
      <c r="K35" s="547" t="str">
        <f>IF($G35="","",INDEX([15]DADOS!$B$50:$F$92,MATCH($E35,[15]DADOS!$B$50:$B$92,0),4))</f>
        <v/>
      </c>
      <c r="L35" s="547" t="str">
        <f>IF($G35="","",INDEX([15]DADOS!$B$50:$F$92,MATCH($E35,[15]DADOS!$B$50:$B$92,0),5))</f>
        <v/>
      </c>
      <c r="M35" s="548" t="str">
        <f t="shared" si="7"/>
        <v/>
      </c>
      <c r="N35" s="527"/>
      <c r="S35" s="461"/>
    </row>
    <row r="36" spans="1:19" ht="17.100000000000001" customHeight="1">
      <c r="B36" s="429" t="str">
        <f t="shared" si="3"/>
        <v>X</v>
      </c>
      <c r="C36" s="461"/>
      <c r="D36" s="545"/>
      <c r="E36" s="521" t="s">
        <v>1583</v>
      </c>
      <c r="F36" s="549" t="s">
        <v>1584</v>
      </c>
      <c r="G36" s="521" t="s">
        <v>1518</v>
      </c>
      <c r="H36" s="550">
        <f>O36</f>
        <v>2</v>
      </c>
      <c r="I36" s="546"/>
      <c r="J36" s="546"/>
      <c r="K36" s="547">
        <f>IF($G36="","",INDEX([15]DADOS!$B$50:$F$92,MATCH($E36,[15]DADOS!$B$50:$B$92,0),4))</f>
        <v>5029.8543</v>
      </c>
      <c r="L36" s="547">
        <f>IF($G36="","",INDEX([15]DADOS!$B$50:$F$92,MATCH($E36,[15]DADOS!$B$50:$B$92,0),5))</f>
        <v>0</v>
      </c>
      <c r="M36" s="548">
        <f t="shared" si="7"/>
        <v>10059.7086</v>
      </c>
      <c r="N36" s="527"/>
      <c r="O36" s="552">
        <f>IF([15]DADOS!$C$31="Conservação rodoviária",'[15]Tabelas do DNIT'!$H$38,IF([15]DADOS!$C$32="Pequeno Porte",'[15]Tabelas do DNIT'!$E$38,IF([15]DADOS!$C$32="Médio Porte",'[15]Tabelas do DNIT'!$F$38,IF([15]DADOS!$C$32="Grande Porte",'[15]Tabelas do DNIT'!$G$38,""))))</f>
        <v>2</v>
      </c>
      <c r="S36" s="461"/>
    </row>
    <row r="37" spans="1:19">
      <c r="B37" s="429" t="str">
        <f t="shared" si="3"/>
        <v>X</v>
      </c>
      <c r="C37" s="461"/>
      <c r="D37" s="545"/>
      <c r="E37" s="521" t="s">
        <v>1585</v>
      </c>
      <c r="F37" s="549" t="s">
        <v>1586</v>
      </c>
      <c r="G37" s="521" t="s">
        <v>1518</v>
      </c>
      <c r="H37" s="550">
        <f>IF([15]DADOS!$C$31="Conservação rodoviária",'[15]Tabelas do DNIT'!$H$39,IF([15]DADOS!$C$32="Pequeno Porte",'[15]Tabelas do DNIT'!$E$39,IF([15]DADOS!$C$32="Médio Porte",'[15]Tabelas do DNIT'!$F$39,IF([15]DADOS!$C$32="Grande Porte",'[15]Tabelas do DNIT'!$G$39,""))))</f>
        <v>2</v>
      </c>
      <c r="I37" s="546"/>
      <c r="J37" s="546"/>
      <c r="K37" s="547">
        <f>IF($G37="","",INDEX([15]DADOS!$B$50:$F$92,MATCH($E37,[15]DADOS!$B$50:$B$92,0),4))</f>
        <v>4241.9863999999998</v>
      </c>
      <c r="L37" s="547">
        <f>IF($G37="","",INDEX([15]DADOS!$B$50:$F$92,MATCH($E37,[15]DADOS!$B$50:$B$92,0),5))</f>
        <v>0</v>
      </c>
      <c r="M37" s="548">
        <f t="shared" si="7"/>
        <v>8483.9727999999996</v>
      </c>
      <c r="N37" s="527"/>
      <c r="O37" s="552">
        <f>IF([15]DADOS!$C$31="Conservação rodoviária",'[15]Tabelas do DNIT'!$H$39,IF([15]DADOS!$C$32="Pequeno Porte",'[15]Tabelas do DNIT'!$E$39,IF([15]DADOS!$C$32="Médio Porte",'[15]Tabelas do DNIT'!$F$39,IF([15]DADOS!$C$32="Grande Porte",'[15]Tabelas do DNIT'!$G$39,""))))</f>
        <v>2</v>
      </c>
      <c r="S37" s="461"/>
    </row>
    <row r="38" spans="1:19">
      <c r="A38" s="556" t="str">
        <f>IF([15]DADOS!$C$33="","","OAE")</f>
        <v>OAE</v>
      </c>
      <c r="B38" s="429" t="str">
        <f>IF(AND(A38&lt;&gt;0,OR(B39="X")),"X","")</f>
        <v>X</v>
      </c>
      <c r="C38" s="461"/>
      <c r="D38" s="529"/>
      <c r="E38" s="530"/>
      <c r="F38" s="531" t="str">
        <f>UPPER(AD.LOCAL!$F$10)</f>
        <v>GERÊNCIA TÉCNICA - COMPLEMENTAR DA OAE</v>
      </c>
      <c r="G38" s="532"/>
      <c r="H38" s="557"/>
      <c r="I38" s="533"/>
      <c r="J38" s="533"/>
      <c r="K38" s="534"/>
      <c r="L38" s="535"/>
      <c r="M38" s="536">
        <f>ROUND(SUM(M39:M44),2)</f>
        <v>9527.94</v>
      </c>
      <c r="N38" s="527"/>
      <c r="O38" s="537" t="s">
        <v>42</v>
      </c>
      <c r="P38" s="538"/>
      <c r="S38" s="461"/>
    </row>
    <row r="39" spans="1:19">
      <c r="A39" s="556" t="str">
        <f>IF([15]DADOS!$C$33="","","OAE")</f>
        <v>OAE</v>
      </c>
      <c r="B39" s="429" t="str">
        <f>IF(AND(A39&lt;&gt;0,OR(B40="X")),"X","")</f>
        <v>X</v>
      </c>
      <c r="C39" s="523"/>
      <c r="D39" s="520"/>
      <c r="E39" s="521"/>
      <c r="F39" s="541" t="s">
        <v>1569</v>
      </c>
      <c r="G39" s="521"/>
      <c r="H39" s="553"/>
      <c r="I39" s="546"/>
      <c r="J39" s="546"/>
      <c r="K39" s="547" t="str">
        <f>IF($G39="","",INDEX([15]DADOS!$B$50:$F$92,MATCH($E39,[15]DADOS!$B$50:$B$92,0),4))</f>
        <v/>
      </c>
      <c r="L39" s="547" t="str">
        <f>IF($G39="","",INDEX([15]DADOS!$B$50:$F$92,MATCH($E39,[15]DADOS!$B$50:$B$92,0),5))</f>
        <v/>
      </c>
      <c r="M39" s="548" t="str">
        <f t="shared" ref="M39:M44" si="9">IFERROR(IF(H39=0,"",IF(I39="",ROUND(H39*K39,4),ROUND(H39*I39*K39+H39*J39*L39,4))),"")</f>
        <v/>
      </c>
      <c r="N39" s="527"/>
      <c r="S39" s="461"/>
    </row>
    <row r="40" spans="1:19">
      <c r="A40" s="556" t="str">
        <f>IF([15]DADOS!$C$33="","","OAE")</f>
        <v>OAE</v>
      </c>
      <c r="B40" s="429" t="str">
        <f>IF(AND(A40&lt;&gt;0,OR(B41="X",B42="X")),"X","")</f>
        <v>X</v>
      </c>
      <c r="C40" s="523"/>
      <c r="D40" s="520"/>
      <c r="E40" s="521"/>
      <c r="F40" s="541" t="s">
        <v>1553</v>
      </c>
      <c r="G40" s="521"/>
      <c r="H40" s="553"/>
      <c r="I40" s="546"/>
      <c r="J40" s="546"/>
      <c r="K40" s="547" t="str">
        <f>IF($G40="","",INDEX([15]DADOS!$B$50:$F$92,MATCH($E40,[15]DADOS!$B$50:$B$92,0),4))</f>
        <v/>
      </c>
      <c r="L40" s="547" t="str">
        <f>IF($G40="","",INDEX([15]DADOS!$B$50:$F$92,MATCH($E40,[15]DADOS!$B$50:$B$92,0),5))</f>
        <v/>
      </c>
      <c r="M40" s="548" t="str">
        <f t="shared" si="9"/>
        <v/>
      </c>
      <c r="N40" s="527"/>
      <c r="S40" s="461"/>
    </row>
    <row r="41" spans="1:19">
      <c r="A41" s="556" t="str">
        <f>IF([15]DADOS!$C$33="","","OAE")</f>
        <v>OAE</v>
      </c>
      <c r="B41" s="429" t="str">
        <f>IF(AND(A41&lt;&gt;0,OR(B42="X",B43="X")),"X","")</f>
        <v>X</v>
      </c>
      <c r="C41" s="523"/>
      <c r="D41" s="545"/>
      <c r="E41" s="521" t="s">
        <v>1570</v>
      </c>
      <c r="F41" s="549" t="s">
        <v>1571</v>
      </c>
      <c r="G41" s="521" t="s">
        <v>1518</v>
      </c>
      <c r="H41" s="546">
        <f>O41</f>
        <v>0</v>
      </c>
      <c r="I41" s="546"/>
      <c r="J41" s="546"/>
      <c r="K41" s="547">
        <f>IF($G41="","",INDEX([15]DADOS!$B$50:$F$92,MATCH($E41,[15]DADOS!$B$50:$B$92,0),4))</f>
        <v>24878.431400000001</v>
      </c>
      <c r="L41" s="547">
        <f>IF($G41="","",INDEX([15]DADOS!$B$50:$F$92,MATCH($E41,[15]DADOS!$B$50:$B$92,0),5))</f>
        <v>0</v>
      </c>
      <c r="M41" s="548" t="str">
        <f t="shared" si="9"/>
        <v/>
      </c>
      <c r="N41" s="527"/>
      <c r="O41" s="552"/>
      <c r="S41" s="461"/>
    </row>
    <row r="42" spans="1:19">
      <c r="A42" s="556" t="str">
        <f>IF([15]DADOS!$C$33="","","OAE")</f>
        <v>OAE</v>
      </c>
      <c r="B42" s="429" t="str">
        <f>IF(AND(A42&lt;&gt;"",H42&lt;&gt;0),"X","")</f>
        <v>X</v>
      </c>
      <c r="C42" s="523"/>
      <c r="D42" s="545"/>
      <c r="E42" s="521" t="s">
        <v>1572</v>
      </c>
      <c r="F42" s="549" t="s">
        <v>1573</v>
      </c>
      <c r="G42" s="521" t="s">
        <v>1518</v>
      </c>
      <c r="H42" s="546">
        <f>O42</f>
        <v>2</v>
      </c>
      <c r="I42" s="546"/>
      <c r="J42" s="546"/>
      <c r="K42" s="547">
        <f>IF($G42="","",INDEX([15]DADOS!$B$50:$F$92,MATCH($E42,[15]DADOS!$B$50:$B$92,0),4))</f>
        <v>4763.9719999999998</v>
      </c>
      <c r="L42" s="547">
        <f>IF($G42="","",INDEX([15]DADOS!$B$50:$F$92,MATCH($E42,[15]DADOS!$B$50:$B$92,0),5))</f>
        <v>0</v>
      </c>
      <c r="M42" s="548">
        <f t="shared" si="9"/>
        <v>9527.9439999999995</v>
      </c>
      <c r="N42" s="527"/>
      <c r="O42" s="552">
        <v>2</v>
      </c>
      <c r="S42" s="461"/>
    </row>
    <row r="43" spans="1:19">
      <c r="A43" s="556" t="str">
        <f>IF([15]DADOS!$C$33="","","OAE")</f>
        <v>OAE</v>
      </c>
      <c r="B43" s="429" t="str">
        <f>IF(AND(A43&lt;&gt;0,OR(B44="X")),"X","")</f>
        <v/>
      </c>
      <c r="C43" s="523"/>
      <c r="D43" s="520"/>
      <c r="E43" s="521"/>
      <c r="F43" s="541" t="s">
        <v>1564</v>
      </c>
      <c r="G43" s="521"/>
      <c r="H43" s="546"/>
      <c r="I43" s="546"/>
      <c r="J43" s="546"/>
      <c r="K43" s="547" t="str">
        <f>IF($G43="","",INDEX([15]DADOS!$B$50:$F$92,MATCH($E43,[15]DADOS!$B$50:$B$92,0),4))</f>
        <v/>
      </c>
      <c r="L43" s="547" t="str">
        <f>IF($G43="","",INDEX([15]DADOS!$B$50:$F$92,MATCH($E43,[15]DADOS!$B$50:$B$92,0),5))</f>
        <v/>
      </c>
      <c r="M43" s="548" t="str">
        <f t="shared" si="9"/>
        <v/>
      </c>
      <c r="N43" s="527"/>
      <c r="S43" s="461"/>
    </row>
    <row r="44" spans="1:19">
      <c r="A44" s="556" t="str">
        <f>IF([15]DADOS!$C$33="","","OAE")</f>
        <v>OAE</v>
      </c>
      <c r="B44" s="429" t="str">
        <f>IF(AND(A44&lt;&gt;"",H44&lt;&gt;0),"X","")</f>
        <v/>
      </c>
      <c r="C44" s="523"/>
      <c r="D44" s="545"/>
      <c r="E44" s="521" t="s">
        <v>1565</v>
      </c>
      <c r="F44" s="549" t="s">
        <v>1566</v>
      </c>
      <c r="G44" s="521" t="s">
        <v>1518</v>
      </c>
      <c r="H44" s="546">
        <f>IF([15]DADOS!$C$34="Pequeno Porte",'[15]Tabelas do DNIT'!$E$22,IF([15]DADOS!$C$34="Médio Porte",'[15]Tabelas do DNIT'!$F$22,IF([15]DADOS!$C$34="Grande Porte",'[15]Tabelas do DNIT'!$G$22,"")))</f>
        <v>0</v>
      </c>
      <c r="I44" s="546">
        <v>44</v>
      </c>
      <c r="J44" s="546">
        <v>176</v>
      </c>
      <c r="K44" s="547">
        <f>IF($G44="","",INDEX([15]DADOS!$B$50:$F$92,MATCH($E44,[15]DADOS!$B$50:$B$92,0),4))</f>
        <v>36.798299999999998</v>
      </c>
      <c r="L44" s="547">
        <f>IF($G44="","",INDEX([15]DADOS!$B$50:$F$92,MATCH($E44,[15]DADOS!$B$50:$B$92,0),5))</f>
        <v>6.7813999999999997</v>
      </c>
      <c r="M44" s="548" t="str">
        <f t="shared" si="9"/>
        <v/>
      </c>
      <c r="N44" s="527"/>
      <c r="O44" s="552"/>
      <c r="S44" s="461"/>
    </row>
    <row r="45" spans="1:19">
      <c r="A45" s="556" t="str">
        <f>IF([15]DADOS!$C$33="","","OAE")</f>
        <v>OAE</v>
      </c>
      <c r="B45" s="429" t="str">
        <f>IF(AND(A45&lt;&gt;0,OR(B46="X")),"X","")</f>
        <v>X</v>
      </c>
      <c r="C45" s="461"/>
      <c r="D45" s="529"/>
      <c r="E45" s="530"/>
      <c r="F45" s="531" t="str">
        <f>UPPER(AD.LOCAL!$F$11)</f>
        <v>GERÊNCIA ADMINISTRATIVA - COMPLEMENTAR DA OAE</v>
      </c>
      <c r="G45" s="532"/>
      <c r="H45" s="557"/>
      <c r="I45" s="533"/>
      <c r="J45" s="533"/>
      <c r="K45" s="534"/>
      <c r="L45" s="535"/>
      <c r="M45" s="536">
        <f>ROUND(SUM(M46:M49),2)</f>
        <v>14301.7</v>
      </c>
      <c r="N45" s="527"/>
      <c r="O45" s="537" t="s">
        <v>42</v>
      </c>
      <c r="S45" s="461"/>
    </row>
    <row r="46" spans="1:19">
      <c r="A46" s="556" t="str">
        <f>IF([15]DADOS!$C$33="","","OAE")</f>
        <v>OAE</v>
      </c>
      <c r="B46" s="429" t="str">
        <f>IF(AND(A46&lt;&gt;0,OR(B47="X")),"X","")</f>
        <v>X</v>
      </c>
      <c r="C46" s="461"/>
      <c r="D46" s="520"/>
      <c r="E46" s="521"/>
      <c r="F46" s="541" t="s">
        <v>1569</v>
      </c>
      <c r="G46" s="521"/>
      <c r="H46" s="553"/>
      <c r="I46" s="546"/>
      <c r="J46" s="546"/>
      <c r="K46" s="547" t="str">
        <f>IF($G46="","",INDEX([15]DADOS!$B$50:$F$92,MATCH($E46,[15]DADOS!$B$50:$B$92,0),4))</f>
        <v/>
      </c>
      <c r="L46" s="547" t="str">
        <f>IF($G46="","",INDEX([15]DADOS!$B$50:$F$92,MATCH($E46,[15]DADOS!$B$50:$B$92,0),5))</f>
        <v/>
      </c>
      <c r="M46" s="548" t="str">
        <f t="shared" ref="M46:M50" si="10">IFERROR(IF(H46=0,"",IF(I46="",ROUND(H46*K46,4),ROUND(H46*I46*K46+H46*J46*L46,4))),"")</f>
        <v/>
      </c>
      <c r="N46" s="527"/>
      <c r="S46" s="461"/>
    </row>
    <row r="47" spans="1:19">
      <c r="A47" s="556" t="str">
        <f>IF([15]DADOS!$C$33="","","OAE")</f>
        <v>OAE</v>
      </c>
      <c r="B47" s="429" t="str">
        <f>IF(AND(A47&lt;&gt;0,OR(B48="X",B49="X")),"X","")</f>
        <v>X</v>
      </c>
      <c r="C47" s="461"/>
      <c r="D47" s="520"/>
      <c r="E47" s="521"/>
      <c r="F47" s="541" t="s">
        <v>1553</v>
      </c>
      <c r="G47" s="521"/>
      <c r="H47" s="553"/>
      <c r="I47" s="546"/>
      <c r="J47" s="546"/>
      <c r="K47" s="547" t="str">
        <f>IF($G47="","",INDEX([15]DADOS!$B$50:$F$92,MATCH($E47,[15]DADOS!$B$50:$B$92,0),4))</f>
        <v/>
      </c>
      <c r="L47" s="547" t="str">
        <f>IF($G47="","",INDEX([15]DADOS!$B$50:$F$92,MATCH($E47,[15]DADOS!$B$50:$B$92,0),5))</f>
        <v/>
      </c>
      <c r="M47" s="548" t="str">
        <f t="shared" si="10"/>
        <v/>
      </c>
      <c r="N47" s="527"/>
      <c r="S47" s="461"/>
    </row>
    <row r="48" spans="1:19">
      <c r="A48" s="556" t="str">
        <f>IF([15]DADOS!$C$33="","","OAE")</f>
        <v>OAE</v>
      </c>
      <c r="B48" s="429" t="str">
        <f t="shared" ref="B48:B49" si="11">IF(AND(A48&lt;&gt;"",H48&lt;&gt;0),"X","")</f>
        <v>X</v>
      </c>
      <c r="C48" s="461"/>
      <c r="D48" s="545"/>
      <c r="E48" s="521" t="s">
        <v>1583</v>
      </c>
      <c r="F48" s="549" t="s">
        <v>1584</v>
      </c>
      <c r="G48" s="521" t="s">
        <v>1518</v>
      </c>
      <c r="H48" s="550">
        <f>O48</f>
        <v>2</v>
      </c>
      <c r="I48" s="546"/>
      <c r="J48" s="546"/>
      <c r="K48" s="547">
        <f>IF($G48="","",INDEX([15]DADOS!$B$50:$F$92,MATCH($E48,[15]DADOS!$B$50:$B$92,0),4))</f>
        <v>5029.8543</v>
      </c>
      <c r="L48" s="547">
        <f>IF($G48="","",INDEX([15]DADOS!$B$50:$F$92,MATCH($E48,[15]DADOS!$B$50:$B$92,0),5))</f>
        <v>0</v>
      </c>
      <c r="M48" s="548">
        <f t="shared" si="10"/>
        <v>10059.7086</v>
      </c>
      <c r="N48" s="527"/>
      <c r="O48" s="552">
        <v>2</v>
      </c>
      <c r="S48" s="461"/>
    </row>
    <row r="49" spans="1:19">
      <c r="A49" s="556" t="str">
        <f>IF([15]DADOS!$C$33="","","OAE")</f>
        <v>OAE</v>
      </c>
      <c r="B49" s="429" t="str">
        <f t="shared" si="11"/>
        <v>X</v>
      </c>
      <c r="C49" s="461"/>
      <c r="D49" s="545"/>
      <c r="E49" s="521" t="s">
        <v>1585</v>
      </c>
      <c r="F49" s="549" t="s">
        <v>1586</v>
      </c>
      <c r="G49" s="521" t="s">
        <v>1518</v>
      </c>
      <c r="H49" s="546">
        <f>O49</f>
        <v>1</v>
      </c>
      <c r="I49" s="546"/>
      <c r="J49" s="546"/>
      <c r="K49" s="547">
        <f>IF($G49="","",INDEX([15]DADOS!$B$50:$F$92,MATCH($E49,[15]DADOS!$B$50:$B$92,0),4))</f>
        <v>4241.9863999999998</v>
      </c>
      <c r="L49" s="547">
        <f>IF($G49="","",INDEX([15]DADOS!$B$50:$F$92,MATCH($E49,[15]DADOS!$B$50:$B$92,0),5))</f>
        <v>0</v>
      </c>
      <c r="M49" s="548">
        <f t="shared" si="10"/>
        <v>4241.9863999999998</v>
      </c>
      <c r="N49" s="527"/>
      <c r="O49" s="552">
        <v>1</v>
      </c>
      <c r="S49" s="461"/>
    </row>
    <row r="50" spans="1:19" s="559" customFormat="1" ht="12.75">
      <c r="A50" s="558"/>
      <c r="B50" s="429" t="s">
        <v>1514</v>
      </c>
      <c r="D50" s="560"/>
      <c r="E50" s="561"/>
      <c r="F50" s="562"/>
      <c r="G50" s="561"/>
      <c r="H50" s="563"/>
      <c r="I50" s="564"/>
      <c r="J50" s="564"/>
      <c r="K50" s="565"/>
      <c r="L50" s="565"/>
      <c r="M50" s="566" t="str">
        <f t="shared" si="10"/>
        <v/>
      </c>
    </row>
    <row r="51" spans="1:19">
      <c r="C51" s="461"/>
      <c r="D51" s="567"/>
      <c r="E51" s="523"/>
      <c r="F51" s="568"/>
      <c r="G51" s="523"/>
      <c r="H51" s="569"/>
      <c r="I51" s="569"/>
      <c r="J51" s="569"/>
      <c r="K51" s="569"/>
      <c r="L51" s="569"/>
      <c r="M51" s="569"/>
      <c r="N51" s="527"/>
      <c r="S51" s="461"/>
    </row>
  </sheetData>
  <sheetProtection deleteColumns="0" deleteRows="0" sort="0" autoFilter="0"/>
  <autoFilter ref="A6:O51" xr:uid="{00000000-0009-0000-0000-000003000000}"/>
  <mergeCells count="11">
    <mergeCell ref="N4:O4"/>
    <mergeCell ref="N5:O5"/>
    <mergeCell ref="D2:M2"/>
    <mergeCell ref="D4:D5"/>
    <mergeCell ref="E4:E5"/>
    <mergeCell ref="F4:F5"/>
    <mergeCell ref="G4:G5"/>
    <mergeCell ref="H4:H5"/>
    <mergeCell ref="I4:J4"/>
    <mergeCell ref="K4:L4"/>
    <mergeCell ref="M4:M5"/>
  </mergeCells>
  <conditionalFormatting sqref="N4:O5">
    <cfRule type="containsText" dxfId="18" priority="1" operator="containsText" text="ok">
      <formula>NOT(ISERROR(SEARCH("ok",N4)))</formula>
    </cfRule>
    <cfRule type="containsText" dxfId="17" priority="2" operator="containsText" text="erro">
      <formula>NOT(ISERROR(SEARCH("erro",N4)))</formula>
    </cfRule>
  </conditionalFormatting>
  <printOptions horizontalCentered="1"/>
  <pageMargins left="0.23622047244094491" right="0.23622047244094491" top="0.98425196850393704" bottom="0.74803149606299213" header="0.31496062992125984" footer="0.31496062992125984"/>
  <pageSetup paperSize="9" scale="60" fitToHeight="0" orientation="portrait" horizontalDpi="1200" verticalDpi="1200"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532612-4E5A-46ED-8872-7500EFB70CBE}">
  <sheetPr filterMode="1">
    <tabColor theme="4" tint="0.39997558519241921"/>
    <pageSetUpPr fitToPage="1"/>
  </sheetPr>
  <dimension ref="A1:S57"/>
  <sheetViews>
    <sheetView view="pageBreakPreview" zoomScaleNormal="90" zoomScaleSheetLayoutView="100" workbookViewId="0">
      <selection activeCell="B62" sqref="B62"/>
    </sheetView>
  </sheetViews>
  <sheetFormatPr defaultColWidth="9.140625" defaultRowHeight="15"/>
  <cols>
    <col min="1" max="1" width="4.7109375" style="473" customWidth="1"/>
    <col min="2" max="2" width="5.85546875" style="473" customWidth="1"/>
    <col min="3" max="3" width="1.140625" style="204" customWidth="1"/>
    <col min="4" max="4" width="8.28515625" style="204" customWidth="1"/>
    <col min="5" max="5" width="8.7109375" style="204" customWidth="1"/>
    <col min="6" max="6" width="63" style="204" customWidth="1"/>
    <col min="7" max="8" width="9.85546875" style="204" customWidth="1"/>
    <col min="9" max="10" width="9.7109375" style="204" customWidth="1"/>
    <col min="11" max="11" width="13" style="507" customWidth="1"/>
    <col min="12" max="12" width="12" style="507" customWidth="1"/>
    <col min="13" max="13" width="17.5703125" style="507" customWidth="1"/>
    <col min="14" max="17" width="10.7109375" style="204" customWidth="1"/>
    <col min="18" max="16384" width="9.140625" style="204"/>
  </cols>
  <sheetData>
    <row r="1" spans="1:19" s="428" customFormat="1" ht="12.75">
      <c r="A1" s="571"/>
      <c r="B1" s="571"/>
      <c r="C1" s="430"/>
      <c r="D1" s="431"/>
      <c r="E1" s="295"/>
      <c r="F1" s="350"/>
      <c r="G1" s="295"/>
      <c r="H1" s="295"/>
      <c r="I1" s="572"/>
      <c r="J1" s="572"/>
      <c r="K1" s="572"/>
      <c r="L1" s="572"/>
      <c r="M1" s="572"/>
    </row>
    <row r="2" spans="1:19" s="435" customFormat="1" ht="30" customHeight="1">
      <c r="A2" s="513"/>
      <c r="B2" s="513"/>
      <c r="C2" s="514"/>
      <c r="D2" s="1753" t="s">
        <v>1587</v>
      </c>
      <c r="E2" s="1754"/>
      <c r="F2" s="1754"/>
      <c r="G2" s="1754"/>
      <c r="H2" s="1754"/>
      <c r="I2" s="1754"/>
      <c r="J2" s="1754"/>
      <c r="K2" s="1754"/>
      <c r="L2" s="1754"/>
      <c r="M2" s="1755"/>
    </row>
    <row r="3" spans="1:19" s="435" customFormat="1" ht="9.9499999999999993" customHeight="1">
      <c r="A3" s="513"/>
      <c r="B3" s="513"/>
      <c r="C3" s="514"/>
      <c r="D3" s="515"/>
      <c r="E3" s="516"/>
      <c r="F3" s="516"/>
      <c r="G3" s="516"/>
      <c r="H3" s="516"/>
      <c r="I3" s="517"/>
      <c r="J3" s="517"/>
      <c r="K3" s="517"/>
      <c r="L3" s="517"/>
      <c r="M3" s="518"/>
    </row>
    <row r="4" spans="1:19" s="433" customFormat="1" ht="15.6" customHeight="1">
      <c r="A4" s="573"/>
      <c r="B4" s="573"/>
      <c r="C4" s="434"/>
      <c r="D4" s="1769" t="s">
        <v>23</v>
      </c>
      <c r="E4" s="1771" t="s">
        <v>11</v>
      </c>
      <c r="F4" s="1771" t="s">
        <v>12</v>
      </c>
      <c r="G4" s="1771" t="s">
        <v>1510</v>
      </c>
      <c r="H4" s="1771" t="s">
        <v>1588</v>
      </c>
      <c r="I4" s="1759" t="s">
        <v>1547</v>
      </c>
      <c r="J4" s="1760"/>
      <c r="K4" s="1759" t="s">
        <v>1548</v>
      </c>
      <c r="L4" s="1760"/>
      <c r="M4" s="1771" t="s">
        <v>1549</v>
      </c>
      <c r="N4" s="1768"/>
      <c r="O4" s="1768"/>
    </row>
    <row r="5" spans="1:19" s="433" customFormat="1" ht="15.75">
      <c r="A5" s="573"/>
      <c r="B5" s="573"/>
      <c r="C5" s="434"/>
      <c r="D5" s="1770"/>
      <c r="E5" s="1772"/>
      <c r="F5" s="1772"/>
      <c r="G5" s="1772"/>
      <c r="H5" s="1772"/>
      <c r="I5" s="441" t="s">
        <v>1550</v>
      </c>
      <c r="J5" s="441" t="s">
        <v>1551</v>
      </c>
      <c r="K5" s="441" t="s">
        <v>1550</v>
      </c>
      <c r="L5" s="441" t="s">
        <v>1551</v>
      </c>
      <c r="M5" s="1772"/>
      <c r="N5" s="1768"/>
      <c r="O5" s="1768"/>
    </row>
    <row r="6" spans="1:19" ht="16.899999999999999" customHeight="1">
      <c r="D6" s="445"/>
      <c r="E6" s="446"/>
      <c r="F6" s="574"/>
      <c r="G6" s="446"/>
      <c r="H6" s="575"/>
      <c r="K6" s="576"/>
      <c r="L6" s="577"/>
      <c r="M6" s="578"/>
      <c r="N6" s="443"/>
      <c r="O6" s="310"/>
      <c r="S6" s="579"/>
    </row>
    <row r="7" spans="1:19" ht="17.100000000000001" customHeight="1">
      <c r="B7" s="429" t="str">
        <f>IF(OR(B8="X",B9="X",B10="X",B11="X"),"X","")</f>
        <v>X</v>
      </c>
      <c r="C7" s="303"/>
      <c r="D7" s="580"/>
      <c r="E7" s="581"/>
      <c r="F7" s="464" t="str">
        <f>UPPER(AD.LOCAL!$F$13)</f>
        <v>ENCARREGADOS DE PRODUÇÃO - TERRAPLENAGEM</v>
      </c>
      <c r="G7" s="582"/>
      <c r="H7" s="583"/>
      <c r="I7" s="583"/>
      <c r="J7" s="583"/>
      <c r="K7" s="584"/>
      <c r="L7" s="585"/>
      <c r="M7" s="467">
        <f>ROUND(SUM(M8:M11),2)</f>
        <v>10810.3</v>
      </c>
      <c r="N7" s="443"/>
      <c r="O7" s="460" t="s">
        <v>42</v>
      </c>
      <c r="P7" s="586"/>
      <c r="S7" s="303"/>
    </row>
    <row r="8" spans="1:19" ht="17.100000000000001" customHeight="1">
      <c r="B8" s="429" t="str">
        <f>IF(OR(B9="X"),"X","")</f>
        <v>X</v>
      </c>
      <c r="C8" s="303"/>
      <c r="D8" s="587"/>
      <c r="E8" s="446"/>
      <c r="F8" s="447" t="s">
        <v>1553</v>
      </c>
      <c r="G8" s="446"/>
      <c r="H8" s="470"/>
      <c r="I8" s="470"/>
      <c r="J8" s="470"/>
      <c r="K8" s="588" t="str">
        <f>IF($G8="","",INDEX([15]DADOS!$B$50:$F$92,MATCH($E8,[15]DADOS!$B$50:$B$92,0),4))</f>
        <v/>
      </c>
      <c r="L8" s="588" t="str">
        <f>IF($G8="","",INDEX([15]DADOS!$B$50:$F$92,MATCH($E8,[15]DADOS!$B$50:$B$92,0),5))</f>
        <v/>
      </c>
      <c r="M8" s="589" t="str">
        <f>IFERROR(IF(H8=0,"",IF(I8="",ROUND(H8*K8,4),ROUND(H8*I8*K8+H8*J8*L8,4))),"")</f>
        <v/>
      </c>
      <c r="N8" s="443"/>
      <c r="S8" s="303"/>
    </row>
    <row r="9" spans="1:19" ht="17.100000000000001" customHeight="1">
      <c r="B9" s="429" t="str">
        <f>IF(H9=0,"","X")</f>
        <v>X</v>
      </c>
      <c r="C9" s="303"/>
      <c r="D9" s="587"/>
      <c r="E9" s="446" t="s">
        <v>1589</v>
      </c>
      <c r="F9" s="447" t="s">
        <v>1590</v>
      </c>
      <c r="G9" s="446" t="s">
        <v>1518</v>
      </c>
      <c r="H9" s="590">
        <f>N9</f>
        <v>1</v>
      </c>
      <c r="I9" s="470"/>
      <c r="J9" s="470"/>
      <c r="K9" s="588">
        <f>IF($G9="","",INDEX([15]DADOS!$B$50:$F$92,MATCH($E9,[15]DADOS!$B$50:$B$92,0),4))</f>
        <v>7997.6522000000004</v>
      </c>
      <c r="L9" s="588">
        <f>IF($G9="","",INDEX([15]DADOS!$B$50:$F$92,MATCH($E9,[15]DADOS!$B$50:$B$92,0),5))</f>
        <v>0</v>
      </c>
      <c r="M9" s="589">
        <f t="shared" ref="M9:M11" si="0">IFERROR(IF(H9=0,"",IF(I9="",ROUND(H9*K9,4),ROUND(H9*I9*K9+H9*J9*L9,4))),"")</f>
        <v>7997.6522000000004</v>
      </c>
      <c r="N9" s="591">
        <f>IF(G9="","",IF(OR([15]DADOS!$C$31="Construção de OAE",[15]DADOS!$C$31="Recuperação, reforço e alargamento de OAE"),HLOOKUP([15]DADOS!$C$32,'[15]Tabelas do DNIT'!$B$43:$K$73,4,0),HLOOKUP([15]DADOS!$C$31,'[15]Tabelas do DNIT'!$B$43:$K$73,4,0)))</f>
        <v>1</v>
      </c>
      <c r="O9" s="592"/>
      <c r="S9" s="303"/>
    </row>
    <row r="10" spans="1:19" ht="17.100000000000001" customHeight="1">
      <c r="B10" s="429" t="str">
        <f>IF(OR(B11="X"),"X","")</f>
        <v>X</v>
      </c>
      <c r="C10" s="303"/>
      <c r="D10" s="587"/>
      <c r="E10" s="446"/>
      <c r="F10" s="447" t="s">
        <v>1564</v>
      </c>
      <c r="G10" s="446"/>
      <c r="H10" s="593" t="str">
        <f>IF(G10="","",IF(OR([15]DADOS!$C$31="Construção de OAE",[15]DADOS!$C$31="Recuperação, reforço e alargamento de OAE"),HLOOKUP([15]DADOS!$C$32,'[15]Tabelas do DNIT'!$B$43:$K$73,5,0),HLOOKUP([15]DADOS!$C$31,'[15]Tabelas do DNIT'!$B$43:$K$73,5,0)))</f>
        <v/>
      </c>
      <c r="I10" s="470"/>
      <c r="J10" s="470"/>
      <c r="K10" s="588" t="str">
        <f>IF($G10="","",INDEX([15]DADOS!$B$50:$F$92,MATCH($E10,[15]DADOS!$B$50:$B$92,0),4))</f>
        <v/>
      </c>
      <c r="L10" s="588" t="str">
        <f>IF($G10="","",INDEX([15]DADOS!$B$50:$F$92,MATCH($E10,[15]DADOS!$B$50:$B$92,0),5))</f>
        <v/>
      </c>
      <c r="M10" s="589" t="str">
        <f t="shared" si="0"/>
        <v/>
      </c>
      <c r="N10" s="443"/>
      <c r="S10" s="303"/>
    </row>
    <row r="11" spans="1:19" ht="17.100000000000001" customHeight="1">
      <c r="B11" s="429" t="str">
        <f>IF(H11=0,"","X")</f>
        <v>X</v>
      </c>
      <c r="C11" s="303"/>
      <c r="D11" s="587"/>
      <c r="E11" s="446" t="s">
        <v>1565</v>
      </c>
      <c r="F11" s="447" t="s">
        <v>1566</v>
      </c>
      <c r="G11" s="446" t="s">
        <v>1518</v>
      </c>
      <c r="H11" s="590">
        <f>N11</f>
        <v>1</v>
      </c>
      <c r="I11" s="470">
        <v>44</v>
      </c>
      <c r="J11" s="470">
        <v>176</v>
      </c>
      <c r="K11" s="588">
        <f>IF($G11="","",INDEX([15]DADOS!$B$50:$F$92,MATCH($E11,[15]DADOS!$B$50:$B$92,0),4))</f>
        <v>36.798299999999998</v>
      </c>
      <c r="L11" s="588">
        <f>IF($G11="","",INDEX([15]DADOS!$B$50:$F$92,MATCH($E11,[15]DADOS!$B$50:$B$92,0),5))</f>
        <v>6.7813999999999997</v>
      </c>
      <c r="M11" s="589">
        <f t="shared" si="0"/>
        <v>2812.6516000000001</v>
      </c>
      <c r="N11" s="594">
        <f>IF(G11="","",IF(OR([15]DADOS!$C$31="Construção de OAE",[15]DADOS!$C$31="Recuperação, reforço e alargamento de OAE"),HLOOKUP([15]DADOS!$C$32,'[15]Tabelas do DNIT'!$B$43:$K$73,6,0),HLOOKUP([15]DADOS!$C$31,'[15]Tabelas do DNIT'!$B$43:$K$73,6,0)))</f>
        <v>1</v>
      </c>
      <c r="S11" s="303"/>
    </row>
    <row r="12" spans="1:19" ht="17.100000000000001" customHeight="1">
      <c r="B12" s="429" t="str">
        <f>IF(OR(B13="X",B14="X",B15="X",B16="X"),"X","")</f>
        <v>X</v>
      </c>
      <c r="C12" s="303"/>
      <c r="D12" s="580"/>
      <c r="E12" s="581"/>
      <c r="F12" s="464" t="str">
        <f>UPPER(AD.LOCAL!$F$14)</f>
        <v>ENCARREGADOS DE PRODUÇÃO - PAVIMENTAÇÃO</v>
      </c>
      <c r="G12" s="582"/>
      <c r="H12" s="595"/>
      <c r="I12" s="583"/>
      <c r="J12" s="583"/>
      <c r="K12" s="584"/>
      <c r="L12" s="585"/>
      <c r="M12" s="467">
        <f>ROUND(SUM(M13:M16),2)</f>
        <v>10810.3</v>
      </c>
      <c r="N12" s="443"/>
      <c r="O12" s="460" t="s">
        <v>42</v>
      </c>
      <c r="P12" s="586"/>
      <c r="S12" s="303"/>
    </row>
    <row r="13" spans="1:19" ht="17.100000000000001" customHeight="1">
      <c r="B13" s="429" t="str">
        <f>IF(OR(B14="X"),"X","")</f>
        <v>X</v>
      </c>
      <c r="C13" s="303"/>
      <c r="D13" s="587"/>
      <c r="E13" s="446"/>
      <c r="F13" s="447" t="s">
        <v>1553</v>
      </c>
      <c r="G13" s="446"/>
      <c r="H13" s="593" t="str">
        <f>IF(G13="","",IF(OR([15]DADOS!$C$31="Construção de OAE",[15]DADOS!$C$31="Recuperação, reforço e alargamento de OAE"),HLOOKUP([15]DADOS!$C$32,'[15]Tabelas do DNIT'!$B$43:$K$73,8,0),HLOOKUP([15]DADOS!$C$31,'[15]Tabelas do DNIT'!$B$43:$K$73,8,0)))</f>
        <v/>
      </c>
      <c r="I13" s="470"/>
      <c r="J13" s="470"/>
      <c r="K13" s="588" t="str">
        <f>IF($G13="","",INDEX([15]DADOS!$B$50:$F$92,MATCH($E13,[15]DADOS!$B$50:$B$92,0),4))</f>
        <v/>
      </c>
      <c r="L13" s="588" t="str">
        <f>IF($G13="","",INDEX([15]DADOS!$B$50:$F$92,MATCH($E13,[15]DADOS!$B$50:$B$92,0),5))</f>
        <v/>
      </c>
      <c r="M13" s="589" t="str">
        <f t="shared" ref="M13:M16" si="1">IFERROR(IF(H13=0,"",IF(I13="",ROUND(H13*K13,4),ROUND(H13*I13*K13+H13*J13*L13,4))),"")</f>
        <v/>
      </c>
      <c r="N13" s="443"/>
      <c r="S13" s="303"/>
    </row>
    <row r="14" spans="1:19" ht="17.100000000000001" customHeight="1">
      <c r="B14" s="429" t="str">
        <f>IF(H14=0,"","X")</f>
        <v>X</v>
      </c>
      <c r="C14" s="303"/>
      <c r="D14" s="587"/>
      <c r="E14" s="446" t="s">
        <v>1591</v>
      </c>
      <c r="F14" s="447" t="s">
        <v>1592</v>
      </c>
      <c r="G14" s="446" t="s">
        <v>1518</v>
      </c>
      <c r="H14" s="590">
        <f>N14</f>
        <v>1</v>
      </c>
      <c r="I14" s="470"/>
      <c r="J14" s="470"/>
      <c r="K14" s="588">
        <f>IF($G14="","",INDEX([15]DADOS!$B$50:$F$92,MATCH($E14,[15]DADOS!$B$50:$B$92,0),4))</f>
        <v>7997.6522000000004</v>
      </c>
      <c r="L14" s="588">
        <f>IF($G14="","",INDEX([15]DADOS!$B$50:$F$92,MATCH($E14,[15]DADOS!$B$50:$B$92,0),5))</f>
        <v>0</v>
      </c>
      <c r="M14" s="589">
        <f t="shared" si="1"/>
        <v>7997.6522000000004</v>
      </c>
      <c r="N14" s="591">
        <f>IF(G14="","",IF(OR([15]DADOS!$C$31="Construção de OAE",[15]DADOS!$C$31="Recuperação, reforço e alargamento de OAE"),HLOOKUP([15]DADOS!$C$32,'[15]Tabelas do DNIT'!$B$43:$K$73,9,0),HLOOKUP([15]DADOS!$C$31,'[15]Tabelas do DNIT'!$B$43:$K$73,9,0)))</f>
        <v>1</v>
      </c>
      <c r="O14" s="592"/>
      <c r="S14" s="303"/>
    </row>
    <row r="15" spans="1:19" ht="17.100000000000001" customHeight="1">
      <c r="B15" s="429" t="str">
        <f>IF(OR(B16="X"),"X","")</f>
        <v>X</v>
      </c>
      <c r="C15" s="303"/>
      <c r="D15" s="587"/>
      <c r="E15" s="446"/>
      <c r="F15" s="447" t="s">
        <v>1564</v>
      </c>
      <c r="G15" s="446"/>
      <c r="H15" s="593" t="str">
        <f>IF(G15="","",IF(OR([15]DADOS!$C$31="Construção de OAE",[15]DADOS!$C$31="Recuperação, reforço e alargamento de OAE"),HLOOKUP([15]DADOS!$C$32,'[15]Tabelas do DNIT'!$B$43:$K$73,10,0),HLOOKUP([15]DADOS!$C$31,'[15]Tabelas do DNIT'!$B$43:$K$73,10,0)))</f>
        <v/>
      </c>
      <c r="I15" s="470"/>
      <c r="J15" s="470"/>
      <c r="K15" s="588" t="str">
        <f>IF($G15="","",INDEX([15]DADOS!$B$50:$F$92,MATCH($E15,[15]DADOS!$B$50:$B$92,0),4))</f>
        <v/>
      </c>
      <c r="L15" s="588" t="str">
        <f>IF($G15="","",INDEX([15]DADOS!$B$50:$F$92,MATCH($E15,[15]DADOS!$B$50:$B$92,0),5))</f>
        <v/>
      </c>
      <c r="M15" s="589" t="str">
        <f t="shared" si="1"/>
        <v/>
      </c>
      <c r="N15" s="443"/>
      <c r="S15" s="303"/>
    </row>
    <row r="16" spans="1:19">
      <c r="B16" s="429" t="str">
        <f>IF(H16=0,"","X")</f>
        <v>X</v>
      </c>
      <c r="C16" s="303"/>
      <c r="D16" s="587"/>
      <c r="E16" s="446" t="s">
        <v>1565</v>
      </c>
      <c r="F16" s="447" t="s">
        <v>1566</v>
      </c>
      <c r="G16" s="446" t="s">
        <v>1518</v>
      </c>
      <c r="H16" s="590">
        <f>N16</f>
        <v>1</v>
      </c>
      <c r="I16" s="470">
        <v>44</v>
      </c>
      <c r="J16" s="470">
        <v>176</v>
      </c>
      <c r="K16" s="588">
        <f>IF($G16="","",INDEX([15]DADOS!$B$50:$F$92,MATCH($E16,[15]DADOS!$B$50:$B$92,0),4))</f>
        <v>36.798299999999998</v>
      </c>
      <c r="L16" s="588">
        <f>IF($G16="","",INDEX([15]DADOS!$B$50:$F$92,MATCH($E16,[15]DADOS!$B$50:$B$92,0),5))</f>
        <v>6.7813999999999997</v>
      </c>
      <c r="M16" s="589">
        <f t="shared" si="1"/>
        <v>2812.6516000000001</v>
      </c>
      <c r="N16" s="594">
        <f>IF(G16="","",IF(OR([15]DADOS!$C$31="Construção de OAE",[15]DADOS!$C$31="Recuperação, reforço e alargamento de OAE"),HLOOKUP([15]DADOS!$C$32,'[15]Tabelas do DNIT'!$B$43:$K$73,11,0),HLOOKUP([15]DADOS!$C$31,'[15]Tabelas do DNIT'!$B$43:$K$73,11,0)))</f>
        <v>1</v>
      </c>
      <c r="S16" s="303"/>
    </row>
    <row r="17" spans="1:19">
      <c r="B17" s="429" t="str">
        <f>IF(OR(B18="X",B22="X"),"X","")</f>
        <v>X</v>
      </c>
      <c r="C17" s="303"/>
      <c r="D17" s="580"/>
      <c r="E17" s="581"/>
      <c r="F17" s="464" t="str">
        <f>UPPER(AD.LOCAL!$F$15)</f>
        <v xml:space="preserve">ENCARREGADOS DE PRODUÇÃO - OBRAS DE ARTE ESPECIAIS </v>
      </c>
      <c r="G17" s="596"/>
      <c r="H17" s="583"/>
      <c r="I17" s="583"/>
      <c r="J17" s="583"/>
      <c r="K17" s="584"/>
      <c r="L17" s="585"/>
      <c r="M17" s="467">
        <f>ROUND(SUM(M18:M23),2)</f>
        <v>21796.22</v>
      </c>
      <c r="N17" s="594" t="str">
        <f>IF(G17="","",IF(OR([15]DADOS!$C$31="Construção de OAE",[15]DADOS!$C$31="Recuperação, reforço e alargamento de OAE"),HLOOKUP([15]DADOS!$C$32,'[15]Tabelas do DNIT'!$B$43:$K$73,11,0),HLOOKUP([15]DADOS!$C$31,'[15]Tabelas do DNIT'!$B$43:$K$73,11,0)))</f>
        <v/>
      </c>
      <c r="O17" s="460" t="s">
        <v>42</v>
      </c>
      <c r="P17" s="586"/>
      <c r="S17" s="303"/>
    </row>
    <row r="18" spans="1:19">
      <c r="B18" s="429" t="str">
        <f>IF(OR(B19="X",B20="X",B21="X"),"X","")</f>
        <v>X</v>
      </c>
      <c r="C18" s="303"/>
      <c r="D18" s="587"/>
      <c r="E18" s="446"/>
      <c r="F18" s="447" t="s">
        <v>1553</v>
      </c>
      <c r="G18" s="446"/>
      <c r="H18" s="470" t="str">
        <f>IF(G18="","",IF(OR([15]DADOS!$C$31="Construção de OAE",[15]DADOS!$C$31="Recuperação, reforço e alargamento de OAE"),HLOOKUP([15]DADOS!$C$32,'[15]Tabelas do DNIT'!$B$43:$K$73,20,0),HLOOKUP([15]DADOS!$C$31,'[15]Tabelas do DNIT'!$B$43:$K$73,20,0)))</f>
        <v/>
      </c>
      <c r="I18" s="470"/>
      <c r="J18" s="470"/>
      <c r="K18" s="588" t="str">
        <f>IF($G18="","",INDEX([15]DADOS!$B$50:$F$92,MATCH($E18,[15]DADOS!$B$50:$B$92,0),4))</f>
        <v/>
      </c>
      <c r="L18" s="588" t="str">
        <f>IF($G18="","",INDEX([15]DADOS!$B$50:$F$92,MATCH($E18,[15]DADOS!$B$50:$B$92,0),5))</f>
        <v/>
      </c>
      <c r="M18" s="589" t="str">
        <f t="shared" ref="M18:M23" si="2">IFERROR(IF(H18=0,"",IF(I18="",ROUND(H18*K18,4),ROUND(H18*I18*K18+H18*J18*L18,4))),"")</f>
        <v/>
      </c>
      <c r="N18" s="594" t="str">
        <f>IF(G18="","",IF(OR([15]DADOS!$C$31="Construção de OAE",[15]DADOS!$C$31="Recuperação, reforço e alargamento de OAE"),HLOOKUP([15]DADOS!$C$32,'[15]Tabelas do DNIT'!$B$43:$K$73,11,0),HLOOKUP([15]DADOS!$C$31,'[15]Tabelas do DNIT'!$B$43:$K$73,11,0)))</f>
        <v/>
      </c>
      <c r="S18" s="303"/>
    </row>
    <row r="19" spans="1:19">
      <c r="B19" s="429" t="str">
        <f t="shared" ref="B19:B21" si="3">IF(H19=0,"","X")</f>
        <v>X</v>
      </c>
      <c r="C19" s="303"/>
      <c r="D19" s="587"/>
      <c r="E19" s="446" t="s">
        <v>1593</v>
      </c>
      <c r="F19" s="447" t="s">
        <v>1594</v>
      </c>
      <c r="G19" s="446" t="s">
        <v>1518</v>
      </c>
      <c r="H19" s="590">
        <f>N19</f>
        <v>1</v>
      </c>
      <c r="I19" s="470"/>
      <c r="J19" s="470"/>
      <c r="K19" s="588">
        <f>IF($G19="","",INDEX([15]DADOS!$B$50:$F$92,MATCH($E19,[15]DADOS!$B$50:$B$92,0),4))</f>
        <v>7997.6522000000004</v>
      </c>
      <c r="L19" s="588">
        <f>IF($G19="","",INDEX([15]DADOS!$B$50:$F$92,MATCH($E19,[15]DADOS!$B$50:$B$92,0),5))</f>
        <v>0</v>
      </c>
      <c r="M19" s="589">
        <f t="shared" si="2"/>
        <v>7997.6522000000004</v>
      </c>
      <c r="N19" s="594">
        <f>IF(G19="","",IF(OR([15]DADOS!$C$31="Construção de OAE",[15]DADOS!$C$31="Recuperação, reforço e alargamento de OAE"),HLOOKUP([15]DADOS!$C$32,'[15]Tabelas do DNIT'!$B$43:$K$73,11,0),HLOOKUP([15]DADOS!$C$31,'[15]Tabelas do DNIT'!$B$43:$K$73,11,0)))</f>
        <v>1</v>
      </c>
      <c r="O19" s="592"/>
      <c r="S19" s="303"/>
    </row>
    <row r="20" spans="1:19">
      <c r="B20" s="429" t="str">
        <f t="shared" si="3"/>
        <v>X</v>
      </c>
      <c r="C20" s="303"/>
      <c r="D20" s="587"/>
      <c r="E20" s="446" t="s">
        <v>1595</v>
      </c>
      <c r="F20" s="447" t="s">
        <v>1596</v>
      </c>
      <c r="G20" s="446" t="s">
        <v>1518</v>
      </c>
      <c r="H20" s="590">
        <f t="shared" ref="H20:H23" si="4">N20</f>
        <v>1</v>
      </c>
      <c r="I20" s="470"/>
      <c r="J20" s="470"/>
      <c r="K20" s="588">
        <f>IF($G20="","",INDEX([15]DADOS!$B$50:$F$92,MATCH($E20,[15]DADOS!$B$50:$B$92,0),4))</f>
        <v>5961.6777000000002</v>
      </c>
      <c r="L20" s="588">
        <f>IF($G20="","",INDEX([15]DADOS!$B$50:$F$92,MATCH($E20,[15]DADOS!$B$50:$B$92,0),5))</f>
        <v>0</v>
      </c>
      <c r="M20" s="589">
        <f t="shared" si="2"/>
        <v>5961.6777000000002</v>
      </c>
      <c r="N20" s="594">
        <f>IF(G20="","",IF(OR([15]DADOS!$C$31="Construção de OAE",[15]DADOS!$C$31="Recuperação, reforço e alargamento de OAE"),HLOOKUP([15]DADOS!$C$32,'[15]Tabelas do DNIT'!$B$43:$K$73,11,0),HLOOKUP([15]DADOS!$C$31,'[15]Tabelas do DNIT'!$B$43:$K$73,11,0)))</f>
        <v>1</v>
      </c>
      <c r="O20" s="592"/>
      <c r="S20" s="303"/>
    </row>
    <row r="21" spans="1:19">
      <c r="B21" s="429" t="str">
        <f t="shared" si="3"/>
        <v>X</v>
      </c>
      <c r="C21" s="303"/>
      <c r="D21" s="587"/>
      <c r="E21" s="446" t="s">
        <v>1597</v>
      </c>
      <c r="F21" s="447" t="s">
        <v>1598</v>
      </c>
      <c r="G21" s="446" t="s">
        <v>1518</v>
      </c>
      <c r="H21" s="590">
        <f t="shared" si="4"/>
        <v>1</v>
      </c>
      <c r="I21" s="470"/>
      <c r="J21" s="470"/>
      <c r="K21" s="588">
        <f>IF($G21="","",INDEX([15]DADOS!$B$50:$F$92,MATCH($E21,[15]DADOS!$B$50:$B$92,0),4))</f>
        <v>5024.2370000000001</v>
      </c>
      <c r="L21" s="588">
        <f>IF($G21="","",INDEX([15]DADOS!$B$50:$F$92,MATCH($E21,[15]DADOS!$B$50:$B$92,0),5))</f>
        <v>0</v>
      </c>
      <c r="M21" s="589">
        <f t="shared" si="2"/>
        <v>5024.2370000000001</v>
      </c>
      <c r="N21" s="594">
        <f>IF(G21="","",IF(OR([15]DADOS!$C$31="Construção de OAE",[15]DADOS!$C$31="Recuperação, reforço e alargamento de OAE"),HLOOKUP([15]DADOS!$C$32,'[15]Tabelas do DNIT'!$B$43:$K$73,11,0),HLOOKUP([15]DADOS!$C$31,'[15]Tabelas do DNIT'!$B$43:$K$73,11,0)))</f>
        <v>1</v>
      </c>
      <c r="O21" s="592"/>
      <c r="S21" s="303"/>
    </row>
    <row r="22" spans="1:19">
      <c r="B22" s="429" t="str">
        <f>IF(OR(B23="X"),"X","")</f>
        <v>X</v>
      </c>
      <c r="C22" s="303"/>
      <c r="D22" s="587"/>
      <c r="E22" s="446"/>
      <c r="F22" s="447" t="s">
        <v>1564</v>
      </c>
      <c r="G22" s="446"/>
      <c r="H22" s="590"/>
      <c r="I22" s="470"/>
      <c r="J22" s="470"/>
      <c r="K22" s="588" t="str">
        <f>IF($G22="","",INDEX([15]DADOS!$B$50:$F$92,MATCH($E22,[15]DADOS!$B$50:$B$92,0),4))</f>
        <v/>
      </c>
      <c r="L22" s="588" t="str">
        <f>IF($G22="","",INDEX([15]DADOS!$B$50:$F$92,MATCH($E22,[15]DADOS!$B$50:$B$92,0),5))</f>
        <v/>
      </c>
      <c r="M22" s="589" t="str">
        <f t="shared" si="2"/>
        <v/>
      </c>
      <c r="N22" s="594" t="str">
        <f>IF(G22="","",IF(OR([15]DADOS!$C$31="Construção de OAE",[15]DADOS!$C$31="Recuperação, reforço e alargamento de OAE"),HLOOKUP([15]DADOS!$C$32,'[15]Tabelas do DNIT'!$B$43:$K$73,11,0),HLOOKUP([15]DADOS!$C$31,'[15]Tabelas do DNIT'!$B$43:$K$73,11,0)))</f>
        <v/>
      </c>
      <c r="S22" s="303"/>
    </row>
    <row r="23" spans="1:19">
      <c r="B23" s="429" t="str">
        <f t="shared" ref="B23" si="5">IF(H23=0,"","X")</f>
        <v>X</v>
      </c>
      <c r="C23" s="303"/>
      <c r="D23" s="587"/>
      <c r="E23" s="446" t="s">
        <v>1565</v>
      </c>
      <c r="F23" s="447" t="s">
        <v>1566</v>
      </c>
      <c r="G23" s="446" t="s">
        <v>1518</v>
      </c>
      <c r="H23" s="590">
        <f t="shared" si="4"/>
        <v>1</v>
      </c>
      <c r="I23" s="470">
        <v>44</v>
      </c>
      <c r="J23" s="470">
        <v>176</v>
      </c>
      <c r="K23" s="588">
        <f>IF($G23="","",INDEX([15]DADOS!$B$50:$F$92,MATCH($E23,[15]DADOS!$B$50:$B$92,0),4))</f>
        <v>36.798299999999998</v>
      </c>
      <c r="L23" s="588">
        <f>IF($G23="","",INDEX([15]DADOS!$B$50:$F$92,MATCH($E23,[15]DADOS!$B$50:$B$92,0),5))</f>
        <v>6.7813999999999997</v>
      </c>
      <c r="M23" s="589">
        <f t="shared" si="2"/>
        <v>2812.6516000000001</v>
      </c>
      <c r="N23" s="594">
        <f>IF(G23="","",IF(OR([15]DADOS!$C$31="Construção de OAE",[15]DADOS!$C$31="Recuperação, reforço e alargamento de OAE"),HLOOKUP([15]DADOS!$C$32,'[15]Tabelas do DNIT'!$B$43:$K$73,11,0),HLOOKUP([15]DADOS!$C$31,'[15]Tabelas do DNIT'!$B$43:$K$73,11,0)))</f>
        <v>1</v>
      </c>
      <c r="S23" s="303"/>
    </row>
    <row r="24" spans="1:19">
      <c r="A24" s="556" t="str">
        <f>IF([15]DADOS!$C$33="","","OAE")</f>
        <v>OAE</v>
      </c>
      <c r="B24" s="429" t="str">
        <f>IF(AND(A24&lt;&gt;0,OR(B25="X")),"X","")</f>
        <v>X</v>
      </c>
      <c r="C24" s="303"/>
      <c r="D24" s="580"/>
      <c r="E24" s="581"/>
      <c r="F24" s="464" t="str">
        <f>UPPER(AD.LOCAL!$F$17)</f>
        <v>TOPOGRAFIA - COMPLEMENTAR DA OAE</v>
      </c>
      <c r="G24" s="596"/>
      <c r="H24" s="595"/>
      <c r="I24" s="583"/>
      <c r="J24" s="583"/>
      <c r="K24" s="584"/>
      <c r="L24" s="585"/>
      <c r="M24" s="467">
        <f>ROUND(SUM(M25:M29),2)</f>
        <v>39182.589999999997</v>
      </c>
      <c r="N24" s="594" t="str">
        <f>IF(G24="","",IF(OR([15]DADOS!$C$31="Construção de OAE",[15]DADOS!$C$31="Recuperação, reforço e alargamento de OAE"),HLOOKUP([15]DADOS!$C$32,'[15]Tabelas do DNIT'!$B$43:$K$73,11,0),HLOOKUP([15]DADOS!$C$31,'[15]Tabelas do DNIT'!$B$43:$K$73,11,0)))</f>
        <v/>
      </c>
      <c r="O24" s="460" t="s">
        <v>42</v>
      </c>
      <c r="P24" s="586"/>
      <c r="S24" s="303"/>
    </row>
    <row r="25" spans="1:19">
      <c r="A25" s="556" t="str">
        <f>IF([15]DADOS!$C$33="","","OAE")</f>
        <v>OAE</v>
      </c>
      <c r="B25" s="429" t="str">
        <f>IF(AND(A25&lt;&gt;0,OR(B26="X",B27="X")),"X","")</f>
        <v>X</v>
      </c>
      <c r="C25" s="303"/>
      <c r="D25" s="445"/>
      <c r="E25" s="446"/>
      <c r="F25" s="447" t="s">
        <v>1553</v>
      </c>
      <c r="G25" s="446"/>
      <c r="H25" s="593" t="str">
        <f>IF(G25="","",IF([15]DADOS!$C$34="","",HLOOKUP([15]DADOS!$C$34,'[15]Tabelas do DNIT'!$B$43:$K$73,20,0)))</f>
        <v/>
      </c>
      <c r="I25" s="470"/>
      <c r="J25" s="470"/>
      <c r="K25" s="588" t="str">
        <f>IF($G25="","",INDEX([15]DADOS!$B$50:$F$92,MATCH($E25,[15]DADOS!$B$50:$B$92,0),4))</f>
        <v/>
      </c>
      <c r="L25" s="588" t="str">
        <f>IF($G25="","",INDEX([15]DADOS!$B$50:$F$92,MATCH($E25,[15]DADOS!$B$50:$B$92,0),5))</f>
        <v/>
      </c>
      <c r="M25" s="589" t="str">
        <f t="shared" ref="M25:M29" si="6">IFERROR(IF(H25=0,"",IF(I25="",ROUND(H25*K25,4),ROUND(H25*I25*K25+H25*J25*L25,4))),"")</f>
        <v/>
      </c>
      <c r="N25" s="594" t="str">
        <f>IF(G25="","",IF(OR([15]DADOS!$C$31="Construção de OAE",[15]DADOS!$C$31="Recuperação, reforço e alargamento de OAE"),HLOOKUP([15]DADOS!$C$32,'[15]Tabelas do DNIT'!$B$43:$K$73,11,0),HLOOKUP([15]DADOS!$C$31,'[15]Tabelas do DNIT'!$B$43:$K$73,11,0)))</f>
        <v/>
      </c>
      <c r="S25" s="303"/>
    </row>
    <row r="26" spans="1:19">
      <c r="A26" s="556" t="str">
        <f>IF([15]DADOS!$C$33="","","OAE")</f>
        <v>OAE</v>
      </c>
      <c r="B26" s="429" t="str">
        <f>IF(AND(A26&lt;&gt;"",H26&lt;&gt;0),"X","")</f>
        <v>X</v>
      </c>
      <c r="C26" s="303"/>
      <c r="D26" s="587"/>
      <c r="E26" s="446" t="s">
        <v>1599</v>
      </c>
      <c r="F26" s="447" t="s">
        <v>1600</v>
      </c>
      <c r="G26" s="446" t="s">
        <v>1518</v>
      </c>
      <c r="H26" s="590">
        <f>N26</f>
        <v>1</v>
      </c>
      <c r="I26" s="470"/>
      <c r="J26" s="470"/>
      <c r="K26" s="588">
        <f>IF($G26="","",INDEX([15]DADOS!$B$50:$F$92,MATCH($E26,[15]DADOS!$B$50:$B$92,0),4))</f>
        <v>8914.4105999999992</v>
      </c>
      <c r="L26" s="588">
        <f>IF($G26="","",INDEX([15]DADOS!$B$50:$F$92,MATCH($E26,[15]DADOS!$B$50:$B$92,0),5))</f>
        <v>0</v>
      </c>
      <c r="M26" s="589">
        <f t="shared" si="6"/>
        <v>8914.4105999999992</v>
      </c>
      <c r="N26" s="591">
        <f>IF($G26="","",HLOOKUP([15]DADOS!$C$32,'[15]Tabelas do DNIT'!$B$77:$G$83,4,0))</f>
        <v>1</v>
      </c>
      <c r="O26" s="592"/>
      <c r="S26" s="303"/>
    </row>
    <row r="27" spans="1:19">
      <c r="A27" s="556" t="str">
        <f>IF([15]DADOS!$C$33="","","OAE")</f>
        <v>OAE</v>
      </c>
      <c r="B27" s="429" t="str">
        <f t="shared" ref="B27:B29" si="7">IF(AND(A27&lt;&gt;"",H27&lt;&gt;0),"X","")</f>
        <v>X</v>
      </c>
      <c r="C27" s="303"/>
      <c r="D27" s="587"/>
      <c r="E27" s="446" t="s">
        <v>1601</v>
      </c>
      <c r="F27" s="447" t="s">
        <v>1602</v>
      </c>
      <c r="G27" s="446" t="s">
        <v>1518</v>
      </c>
      <c r="H27" s="590">
        <f>N27</f>
        <v>3</v>
      </c>
      <c r="I27" s="470"/>
      <c r="J27" s="470"/>
      <c r="K27" s="588">
        <f>IF($G27="","",INDEX([15]DADOS!$B$50:$F$92,MATCH($E27,[15]DADOS!$B$50:$B$92,0),4))</f>
        <v>5944.3549000000003</v>
      </c>
      <c r="L27" s="588">
        <f>IF($G27="","",INDEX([15]DADOS!$B$50:$F$92,MATCH($E27,[15]DADOS!$B$50:$B$92,0),5))</f>
        <v>0</v>
      </c>
      <c r="M27" s="589">
        <f t="shared" si="6"/>
        <v>17833.064699999999</v>
      </c>
      <c r="N27" s="591">
        <f>IF($G27="","",HLOOKUP([15]DADOS!$C$32,'[15]Tabelas do DNIT'!$B$77:$G$83,5,0))</f>
        <v>3</v>
      </c>
      <c r="O27" s="592"/>
      <c r="S27" s="303"/>
    </row>
    <row r="28" spans="1:19">
      <c r="A28" s="556" t="str">
        <f>IF([15]DADOS!$C$33="","","OAE")</f>
        <v>OAE</v>
      </c>
      <c r="B28" s="429" t="str">
        <f t="shared" si="7"/>
        <v>X</v>
      </c>
      <c r="C28" s="303"/>
      <c r="D28" s="587"/>
      <c r="E28" s="446"/>
      <c r="F28" s="447" t="s">
        <v>1564</v>
      </c>
      <c r="G28" s="446"/>
      <c r="H28" s="593" t="str">
        <f>IF($G28="","",HLOOKUP([15]DADOS!$C$32,'[15]Tabelas do DNIT'!$B$77:$G$83,6,0))</f>
        <v/>
      </c>
      <c r="I28" s="470"/>
      <c r="J28" s="470"/>
      <c r="K28" s="588"/>
      <c r="L28" s="588"/>
      <c r="M28" s="589"/>
      <c r="N28" s="443"/>
      <c r="O28" s="592"/>
      <c r="S28" s="303"/>
    </row>
    <row r="29" spans="1:19">
      <c r="A29" s="556" t="str">
        <f>IF([15]DADOS!$C$33="","","OAE")</f>
        <v>OAE</v>
      </c>
      <c r="B29" s="429" t="str">
        <f t="shared" si="7"/>
        <v>X</v>
      </c>
      <c r="C29" s="303"/>
      <c r="D29" s="587"/>
      <c r="E29" s="446" t="s">
        <v>1603</v>
      </c>
      <c r="F29" s="447" t="s">
        <v>1604</v>
      </c>
      <c r="G29" s="446" t="s">
        <v>1518</v>
      </c>
      <c r="H29" s="590">
        <f>N29</f>
        <v>1</v>
      </c>
      <c r="I29" s="470">
        <v>44</v>
      </c>
      <c r="J29" s="470">
        <v>176</v>
      </c>
      <c r="K29" s="588">
        <f>IF($G29="","",INDEX([15]DADOS!$B$50:$F$92,MATCH($E29,[15]DADOS!$B$50:$B$92,0),4))</f>
        <v>86.460599999999999</v>
      </c>
      <c r="L29" s="588">
        <f>IF($G29="","",INDEX([15]DADOS!$B$50:$F$92,MATCH($E29,[15]DADOS!$B$50:$B$92,0),5))</f>
        <v>49.038899999999998</v>
      </c>
      <c r="M29" s="589">
        <f t="shared" si="6"/>
        <v>12435.112800000001</v>
      </c>
      <c r="N29" s="594">
        <f>IF($G29="","",HLOOKUP([15]DADOS!$C$32,'[15]Tabelas do DNIT'!$B$77:$G$83,7,0))</f>
        <v>1</v>
      </c>
      <c r="S29" s="303"/>
    </row>
    <row r="30" spans="1:19">
      <c r="B30" s="429" t="s">
        <v>1574</v>
      </c>
      <c r="C30" s="303"/>
      <c r="D30" s="580"/>
      <c r="E30" s="581"/>
      <c r="F30" s="464" t="str">
        <f>UPPER(AD.LOCAL!$F$16)</f>
        <v>TOPOGRAFIA</v>
      </c>
      <c r="G30" s="582"/>
      <c r="H30" s="597"/>
      <c r="I30" s="583"/>
      <c r="J30" s="583"/>
      <c r="K30" s="584"/>
      <c r="L30" s="585"/>
      <c r="M30" s="467">
        <f>ROUND(SUM(M31:M35),2)</f>
        <v>39182.589999999997</v>
      </c>
      <c r="N30" s="443"/>
      <c r="O30" s="460" t="s">
        <v>42</v>
      </c>
      <c r="P30" s="586"/>
      <c r="S30" s="303"/>
    </row>
    <row r="31" spans="1:19">
      <c r="B31" s="429" t="s">
        <v>1574</v>
      </c>
      <c r="C31" s="303"/>
      <c r="D31" s="587"/>
      <c r="E31" s="446"/>
      <c r="F31" s="447" t="s">
        <v>1553</v>
      </c>
      <c r="G31" s="446"/>
      <c r="H31" s="593" t="str">
        <f>IF($G31="","",HLOOKUP([15]DADOS!$C$32,'[15]Tabelas do DNIT'!$B$77:$G$83,4,0))</f>
        <v/>
      </c>
      <c r="I31" s="470"/>
      <c r="J31" s="470"/>
      <c r="K31" s="588" t="str">
        <f>IF($G31="","",INDEX([15]DADOS!$B$50:$F$92,MATCH($E31,[15]DADOS!$B$50:$B$92,0),4))</f>
        <v/>
      </c>
      <c r="L31" s="588" t="str">
        <f>IF($G31="","",INDEX([15]DADOS!$B$50:$F$92,MATCH($E31,[15]DADOS!$B$50:$B$92,0),5))</f>
        <v/>
      </c>
      <c r="M31" s="589" t="str">
        <f t="shared" ref="M31:M35" si="8">IFERROR(IF(H31=0,"",IF(I31="",ROUND(H31*K31,4),ROUND(H31*I31*K31+H31*J31*L31,4))),"")</f>
        <v/>
      </c>
      <c r="N31" s="443"/>
      <c r="S31" s="303"/>
    </row>
    <row r="32" spans="1:19" ht="17.100000000000001" customHeight="1">
      <c r="B32" s="429" t="str">
        <f>IF(H32&lt;&gt;0,"X","")</f>
        <v>X</v>
      </c>
      <c r="C32" s="303"/>
      <c r="D32" s="587"/>
      <c r="E32" s="446" t="s">
        <v>1599</v>
      </c>
      <c r="F32" s="447" t="s">
        <v>1600</v>
      </c>
      <c r="G32" s="446" t="s">
        <v>1518</v>
      </c>
      <c r="H32" s="590">
        <f>N32</f>
        <v>1</v>
      </c>
      <c r="I32" s="470"/>
      <c r="J32" s="470"/>
      <c r="K32" s="588">
        <f>IF($G32="","",INDEX([15]DADOS!$B$50:$F$92,MATCH($E32,[15]DADOS!$B$50:$B$92,0),4))</f>
        <v>8914.4105999999992</v>
      </c>
      <c r="L32" s="588">
        <f>IF($G32="","",INDEX([15]DADOS!$B$50:$F$92,MATCH($E32,[15]DADOS!$B$50:$B$92,0),5))</f>
        <v>0</v>
      </c>
      <c r="M32" s="589">
        <f t="shared" si="8"/>
        <v>8914.4105999999992</v>
      </c>
      <c r="N32" s="591">
        <f>IF($G32="","",HLOOKUP([15]DADOS!$C$32,'[15]Tabelas do DNIT'!$B$77:$G$83,4,0))</f>
        <v>1</v>
      </c>
      <c r="O32" s="592"/>
      <c r="S32" s="303"/>
    </row>
    <row r="33" spans="1:19" ht="17.100000000000001" customHeight="1">
      <c r="B33" s="429" t="str">
        <f>IF(H33&lt;&gt;0,"X","")</f>
        <v>X</v>
      </c>
      <c r="C33" s="303"/>
      <c r="D33" s="587"/>
      <c r="E33" s="446" t="s">
        <v>1601</v>
      </c>
      <c r="F33" s="447" t="s">
        <v>1602</v>
      </c>
      <c r="G33" s="446" t="s">
        <v>1518</v>
      </c>
      <c r="H33" s="590">
        <f>N33</f>
        <v>3</v>
      </c>
      <c r="I33" s="470"/>
      <c r="J33" s="470"/>
      <c r="K33" s="588">
        <f>IF($G33="","",INDEX([15]DADOS!$B$50:$F$92,MATCH($E33,[15]DADOS!$B$50:$B$92,0),4))</f>
        <v>5944.3549000000003</v>
      </c>
      <c r="L33" s="588">
        <f>IF($G33="","",INDEX([15]DADOS!$B$50:$F$92,MATCH($E33,[15]DADOS!$B$50:$B$92,0),5))</f>
        <v>0</v>
      </c>
      <c r="M33" s="589">
        <f t="shared" si="8"/>
        <v>17833.064699999999</v>
      </c>
      <c r="N33" s="591">
        <f>IF($G33="","",HLOOKUP([15]DADOS!$C$32,'[15]Tabelas do DNIT'!$B$77:$G$83,5,0))</f>
        <v>3</v>
      </c>
      <c r="O33" s="592"/>
      <c r="S33" s="303"/>
    </row>
    <row r="34" spans="1:19" ht="17.100000000000001" customHeight="1">
      <c r="B34" s="429" t="s">
        <v>1574</v>
      </c>
      <c r="C34" s="303"/>
      <c r="D34" s="587"/>
      <c r="E34" s="446"/>
      <c r="F34" s="447" t="s">
        <v>1564</v>
      </c>
      <c r="G34" s="446"/>
      <c r="H34" s="593" t="str">
        <f>IF($G34="","",HLOOKUP([15]DADOS!$C$32,'[15]Tabelas do DNIT'!$B$77:$G$83,6,0))</f>
        <v/>
      </c>
      <c r="I34" s="470"/>
      <c r="J34" s="470"/>
      <c r="K34" s="588" t="str">
        <f>IF($G34="","",INDEX([15]DADOS!$B$50:$F$92,MATCH($E34,[15]DADOS!$B$50:$B$92,0),4))</f>
        <v/>
      </c>
      <c r="L34" s="588" t="str">
        <f>IF($G34="","",INDEX([15]DADOS!$B$50:$F$92,MATCH($E34,[15]DADOS!$B$50:$B$92,0),5))</f>
        <v/>
      </c>
      <c r="M34" s="589" t="str">
        <f t="shared" si="8"/>
        <v/>
      </c>
      <c r="N34" s="443"/>
      <c r="S34" s="303"/>
    </row>
    <row r="35" spans="1:19">
      <c r="B35" s="429" t="str">
        <f>IF(H35&lt;&gt;0,"X","")</f>
        <v>X</v>
      </c>
      <c r="C35" s="303"/>
      <c r="D35" s="587"/>
      <c r="E35" s="446" t="s">
        <v>1603</v>
      </c>
      <c r="F35" s="447" t="s">
        <v>1604</v>
      </c>
      <c r="G35" s="446" t="s">
        <v>1518</v>
      </c>
      <c r="H35" s="590">
        <f>N35</f>
        <v>1</v>
      </c>
      <c r="I35" s="470">
        <v>44</v>
      </c>
      <c r="J35" s="470">
        <v>176</v>
      </c>
      <c r="K35" s="588">
        <f>IF($G35="","",INDEX([15]DADOS!$B$50:$F$92,MATCH($E35,[15]DADOS!$B$50:$B$92,0),4))</f>
        <v>86.460599999999999</v>
      </c>
      <c r="L35" s="588">
        <f>IF($G35="","",INDEX([15]DADOS!$B$50:$F$92,MATCH($E35,[15]DADOS!$B$50:$B$92,0),5))</f>
        <v>49.038899999999998</v>
      </c>
      <c r="M35" s="589">
        <f t="shared" si="8"/>
        <v>12435.112800000001</v>
      </c>
      <c r="N35" s="594">
        <f>IF($G35="","",HLOOKUP([15]DADOS!$C$32,'[15]Tabelas do DNIT'!$B$77:$G$83,7,0))</f>
        <v>1</v>
      </c>
      <c r="O35" s="592"/>
      <c r="S35" s="303"/>
    </row>
    <row r="36" spans="1:19">
      <c r="B36" s="429" t="str">
        <f t="shared" ref="B36:B37" si="9">IF(AND(A36&lt;&gt;"",H36&lt;&gt;0),"X","")</f>
        <v/>
      </c>
      <c r="C36" s="303"/>
      <c r="D36" s="580"/>
      <c r="E36" s="581"/>
      <c r="F36" s="464" t="str">
        <f>UPPER(AD.LOCAL!$F$18)</f>
        <v>EQUIPE DE MEDICINA E SEGURANÇA DO TRABALHO</v>
      </c>
      <c r="G36" s="582"/>
      <c r="H36" s="595"/>
      <c r="I36" s="583"/>
      <c r="J36" s="583"/>
      <c r="K36" s="584"/>
      <c r="L36" s="585"/>
      <c r="M36" s="467">
        <f>ROUND(SUM(M37:M40),2)</f>
        <v>38461.03</v>
      </c>
      <c r="N36" s="443"/>
      <c r="O36" s="460" t="s">
        <v>42</v>
      </c>
      <c r="P36" s="598" t="e">
        <f>IF(#REF!&lt;50,"NENHUMA",(INDEX([15]NR4!A2:K23,2,(MATCH(HLOOKUP(#REF!,[15]NR4!A2:K23,1,TRUE),[15]NR4!A2:K2,0)))))</f>
        <v>#REF!</v>
      </c>
      <c r="S36" s="303"/>
    </row>
    <row r="37" spans="1:19" ht="16.899999999999999" customHeight="1">
      <c r="B37" s="429" t="str">
        <f t="shared" si="9"/>
        <v/>
      </c>
      <c r="C37" s="303"/>
      <c r="D37" s="587"/>
      <c r="E37" s="446"/>
      <c r="F37" s="447" t="s">
        <v>1553</v>
      </c>
      <c r="G37" s="446"/>
      <c r="H37" s="593"/>
      <c r="I37" s="470"/>
      <c r="J37" s="470"/>
      <c r="K37" s="588" t="str">
        <f>IF($G37="","",INDEX([15]DADOS!$B$50:$F$92,MATCH($E37,[15]DADOS!$B$50:$B$92,0),4))</f>
        <v/>
      </c>
      <c r="L37" s="588" t="str">
        <f>IF($G37="","",INDEX([15]DADOS!$B$50:$F$92,MATCH($E37,[15]DADOS!$B$50:$B$92,0),5))</f>
        <v/>
      </c>
      <c r="M37" s="589" t="str">
        <f t="shared" ref="M37:M41" si="10">IFERROR(IF(H37=0,"",IF(I37="",ROUND(H37*K37,4),ROUND(H37*I37*K37+H37*J37*L37,4))),"")</f>
        <v/>
      </c>
      <c r="N37" s="443"/>
      <c r="O37" s="599"/>
      <c r="P37" s="600"/>
      <c r="Q37" s="599"/>
      <c r="S37" s="303"/>
    </row>
    <row r="38" spans="1:19" ht="17.100000000000001" customHeight="1">
      <c r="B38" s="429" t="str">
        <f>IF(OR(H38=0,H38=""),"","X")</f>
        <v>X</v>
      </c>
      <c r="C38" s="303"/>
      <c r="D38" s="587"/>
      <c r="E38" s="446" t="s">
        <v>1605</v>
      </c>
      <c r="F38" s="447" t="s">
        <v>1606</v>
      </c>
      <c r="G38" s="446" t="s">
        <v>1518</v>
      </c>
      <c r="H38" s="601" t="str">
        <f>P38</f>
        <v>3</v>
      </c>
      <c r="I38" s="470"/>
      <c r="J38" s="470"/>
      <c r="K38" s="588">
        <f>IF($G38="","",INDEX([15]DADOS!$B$50:$F$92,MATCH($E38,[15]DADOS!$B$50:$B$92,0),4))</f>
        <v>7365.8624</v>
      </c>
      <c r="L38" s="588">
        <f>IF($G38="","",INDEX([15]DADOS!$B$50:$F$92,MATCH($E38,[15]DADOS!$B$50:$B$92,0),5))</f>
        <v>0</v>
      </c>
      <c r="M38" s="589">
        <f t="shared" si="10"/>
        <v>22097.587200000002</v>
      </c>
      <c r="N38" s="443"/>
      <c r="O38" s="599"/>
      <c r="P38" s="602" t="str">
        <f>IF(AND([15]DADOS!C30="G3",[15]DADOS!I30&gt;100),"1",IF(AND([15]DADOS!C30="G3",[15]DADOS!I30&lt;=100),"",IF(AND([15]DADOS!C30="G4",[15]DADOS!I30&lt;=100),"1",IF(AND([15]DADOS!C30="G4",[15]DADOS!I30&gt;100,[15]DADOS!I30&lt;=250),"2",IF(AND([15]DADOS!C30="G4",[15]DADOS!I30&gt;250,[15]DADOS!I30&lt;=500),"3","VER NR4")))))</f>
        <v>3</v>
      </c>
      <c r="Q38" s="599"/>
      <c r="S38" s="303"/>
    </row>
    <row r="39" spans="1:19" ht="17.100000000000001" customHeight="1">
      <c r="B39" s="429" t="str">
        <f t="shared" ref="B39:B40" si="11">IF(OR(H39=0,H39=""),"","X")</f>
        <v>X</v>
      </c>
      <c r="C39" s="303"/>
      <c r="D39" s="587"/>
      <c r="E39" s="446" t="s">
        <v>1607</v>
      </c>
      <c r="F39" s="447" t="s">
        <v>1608</v>
      </c>
      <c r="G39" s="446" t="s">
        <v>1518</v>
      </c>
      <c r="H39" s="603">
        <f>[15]NR4!E20</f>
        <v>0.375</v>
      </c>
      <c r="I39" s="470"/>
      <c r="J39" s="470"/>
      <c r="K39" s="588">
        <f>IF($G39="","",INDEX([15]DADOS!$B$50:$F$92,MATCH($E39,[15]DADOS!$B$50:$B$92,0),4))</f>
        <v>24959.615000000002</v>
      </c>
      <c r="L39" s="588">
        <f>IF($G39="","",INDEX([15]DADOS!$B$50:$F$92,MATCH($E39,[15]DADOS!$B$50:$B$92,0),5))</f>
        <v>0</v>
      </c>
      <c r="M39" s="589">
        <f t="shared" si="10"/>
        <v>9359.8556000000008</v>
      </c>
      <c r="N39" s="443"/>
      <c r="O39" s="599"/>
      <c r="P39" s="604" t="str">
        <f>IF(AND([15]DADOS!$C$30="G3",[15]DADOS!$I$30&gt;500),"1",IF(AND([15]DADOS!$C$30="G3",[15]DADOS!$I$30&lt;=500),"",IF(AND([15]DADOS!$C$30="G4",[15]DADOS!$I$30&gt;100,[15]DADOS!$I$30&lt;=500),"1",IF(AND([15]DADOS!$C$30="G3",[15]DADOS!$I$30&lt;500),"0",IF(AND([15]DADOS!$C$30="G4",[15]DADOS!$I$30&lt;100),"0","VER NR4")))))</f>
        <v>1</v>
      </c>
      <c r="Q39" s="599"/>
      <c r="S39" s="303"/>
    </row>
    <row r="40" spans="1:19">
      <c r="B40" s="429" t="str">
        <f t="shared" si="11"/>
        <v>X</v>
      </c>
      <c r="C40" s="303"/>
      <c r="D40" s="587"/>
      <c r="E40" s="446" t="s">
        <v>1609</v>
      </c>
      <c r="F40" s="447" t="s">
        <v>1610</v>
      </c>
      <c r="G40" s="446" t="s">
        <v>1518</v>
      </c>
      <c r="H40" s="603">
        <f>[15]NR4!E23</f>
        <v>0.375</v>
      </c>
      <c r="I40" s="470"/>
      <c r="J40" s="470"/>
      <c r="K40" s="588">
        <f>IF($G40="","",INDEX([15]DADOS!$B$50:$F$92,MATCH($E40,[15]DADOS!$B$50:$B$92,0),4))</f>
        <v>18676.234400000001</v>
      </c>
      <c r="L40" s="588">
        <f>IF($G40="","",INDEX([15]DADOS!$B$50:$F$92,MATCH($E40,[15]DADOS!$B$50:$B$92,0),5))</f>
        <v>0</v>
      </c>
      <c r="M40" s="589">
        <f t="shared" si="10"/>
        <v>7003.5879000000004</v>
      </c>
      <c r="N40" s="443"/>
      <c r="O40" s="599"/>
      <c r="P40" s="604" t="str">
        <f>IF(AND([15]DADOS!$C$30="G3",[15]DADOS!$I$30&gt;500),"1",IF(AND([15]DADOS!$C$30="G3",[15]DADOS!$I$30&lt;=500),"",IF(AND([15]DADOS!$C$30="G4",[15]DADOS!$I$30&gt;100,[15]DADOS!$I$30&lt;=500),"1",IF(AND([15]DADOS!$C$30="G3",[15]DADOS!$I$30&lt;500),"0",IF(AND([15]DADOS!$C$30="G4",[15]DADOS!$I$30&lt;100),"0","VER NR4")))))</f>
        <v>1</v>
      </c>
      <c r="Q40" s="599"/>
      <c r="S40" s="303"/>
    </row>
    <row r="41" spans="1:19" s="607" customFormat="1" ht="16.899999999999999" customHeight="1">
      <c r="A41" s="605"/>
      <c r="B41" s="606" t="s">
        <v>1514</v>
      </c>
      <c r="D41" s="608"/>
      <c r="E41" s="609"/>
      <c r="F41" s="610"/>
      <c r="G41" s="609"/>
      <c r="H41" s="611"/>
      <c r="I41" s="612"/>
      <c r="J41" s="612"/>
      <c r="K41" s="613"/>
      <c r="L41" s="613"/>
      <c r="M41" s="614" t="str">
        <f t="shared" si="10"/>
        <v/>
      </c>
      <c r="O41" s="310"/>
      <c r="P41" s="615"/>
      <c r="Q41" s="310"/>
    </row>
    <row r="42" spans="1:19">
      <c r="C42" s="303"/>
      <c r="D42" s="616"/>
      <c r="E42" s="575"/>
      <c r="F42" s="448"/>
      <c r="G42" s="575"/>
      <c r="H42" s="617"/>
      <c r="I42" s="617"/>
      <c r="J42" s="617"/>
      <c r="K42" s="617"/>
      <c r="L42" s="617"/>
      <c r="M42" s="617"/>
      <c r="N42" s="443"/>
      <c r="S42" s="303"/>
    </row>
    <row r="44" spans="1:19">
      <c r="F44" s="486"/>
    </row>
    <row r="45" spans="1:19">
      <c r="F45" s="48"/>
      <c r="O45" s="599"/>
      <c r="P45" s="599"/>
      <c r="Q45" s="599"/>
    </row>
    <row r="46" spans="1:19">
      <c r="F46" s="486"/>
      <c r="O46" s="599"/>
      <c r="P46" s="599"/>
      <c r="Q46" s="599"/>
    </row>
    <row r="47" spans="1:19">
      <c r="F47" s="486"/>
      <c r="O47" s="599"/>
      <c r="P47" s="599"/>
      <c r="Q47" s="599"/>
    </row>
    <row r="48" spans="1:19">
      <c r="F48" s="486"/>
    </row>
    <row r="49" spans="6:11">
      <c r="F49" s="486"/>
    </row>
    <row r="51" spans="6:11">
      <c r="F51" s="486"/>
    </row>
    <row r="52" spans="6:11">
      <c r="F52" s="486"/>
    </row>
    <row r="53" spans="6:11">
      <c r="F53" s="618"/>
    </row>
    <row r="54" spans="6:11">
      <c r="F54" s="486"/>
    </row>
    <row r="55" spans="6:11">
      <c r="F55" s="486"/>
    </row>
    <row r="56" spans="6:11">
      <c r="H56" s="619"/>
      <c r="K56" s="620"/>
    </row>
    <row r="57" spans="6:11">
      <c r="K57" s="621"/>
    </row>
  </sheetData>
  <sheetProtection deleteColumns="0" deleteRows="0" sort="0" autoFilter="0"/>
  <autoFilter ref="A6:O44" xr:uid="{00000000-0009-0000-0000-000004000000}">
    <filterColumn colId="1">
      <customFilters>
        <customFilter operator="notEqual" val=" "/>
      </customFilters>
    </filterColumn>
  </autoFilter>
  <mergeCells count="11">
    <mergeCell ref="N4:O4"/>
    <mergeCell ref="N5:O5"/>
    <mergeCell ref="D2:M2"/>
    <mergeCell ref="D4:D5"/>
    <mergeCell ref="E4:E5"/>
    <mergeCell ref="F4:F5"/>
    <mergeCell ref="G4:G5"/>
    <mergeCell ref="H4:H5"/>
    <mergeCell ref="I4:J4"/>
    <mergeCell ref="K4:L4"/>
    <mergeCell ref="M4:M5"/>
  </mergeCells>
  <conditionalFormatting sqref="N4:O5">
    <cfRule type="containsText" dxfId="16" priority="1" operator="containsText" text="ok">
      <formula>NOT(ISERROR(SEARCH("ok",N4)))</formula>
    </cfRule>
    <cfRule type="containsText" dxfId="15" priority="2" operator="containsText" text="erro">
      <formula>NOT(ISERROR(SEARCH("erro",N4)))</formula>
    </cfRule>
  </conditionalFormatting>
  <printOptions horizontalCentered="1"/>
  <pageMargins left="0.23622047244094491" right="0.23622047244094491" top="0.98425196850393704" bottom="0.74803149606299213" header="0.31496062992125984" footer="0.31496062992125984"/>
  <pageSetup paperSize="9" scale="61" fitToHeight="0" orientation="portrait" horizontalDpi="1200" verticalDpi="1200"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4A1DD-0B23-4031-893C-B0068915E3BA}">
  <sheetPr>
    <tabColor theme="4" tint="0.59999389629810485"/>
    <pageSetUpPr fitToPage="1"/>
  </sheetPr>
  <dimension ref="A1:S41"/>
  <sheetViews>
    <sheetView view="pageBreakPreview" zoomScaleNormal="100" zoomScaleSheetLayoutView="100" workbookViewId="0">
      <selection activeCell="B62" sqref="B62"/>
    </sheetView>
  </sheetViews>
  <sheetFormatPr defaultColWidth="9.140625" defaultRowHeight="15"/>
  <cols>
    <col min="1" max="2" width="4.7109375" style="473" customWidth="1"/>
    <col min="3" max="3" width="1.140625" style="204" customWidth="1"/>
    <col min="4" max="4" width="8.28515625" style="204" customWidth="1"/>
    <col min="5" max="5" width="8.7109375" style="204" customWidth="1"/>
    <col min="6" max="6" width="58.7109375" style="204" customWidth="1"/>
    <col min="7" max="7" width="13.85546875" style="204" customWidth="1"/>
    <col min="8" max="8" width="10.28515625" style="204" customWidth="1"/>
    <col min="9" max="10" width="9.7109375" style="204" customWidth="1"/>
    <col min="11" max="11" width="12.140625" style="507" bestFit="1" customWidth="1"/>
    <col min="12" max="12" width="11.5703125" style="507" customWidth="1"/>
    <col min="13" max="13" width="17.5703125" style="507" customWidth="1"/>
    <col min="14" max="14" width="1.28515625" style="204" customWidth="1"/>
    <col min="15" max="15" width="0" style="506" hidden="1" customWidth="1"/>
    <col min="16" max="16" width="0" style="204" hidden="1" customWidth="1"/>
    <col min="17" max="16384" width="9.140625" style="204"/>
  </cols>
  <sheetData>
    <row r="1" spans="1:19" s="428" customFormat="1" ht="6.6" customHeight="1">
      <c r="A1" s="571"/>
      <c r="B1" s="571"/>
      <c r="C1" s="430"/>
      <c r="D1" s="431"/>
      <c r="E1" s="295"/>
      <c r="F1" s="350"/>
      <c r="G1" s="295"/>
      <c r="H1" s="295"/>
      <c r="I1" s="572"/>
      <c r="J1" s="572"/>
      <c r="K1" s="572"/>
      <c r="L1" s="572"/>
      <c r="M1" s="572"/>
      <c r="O1" s="622"/>
    </row>
    <row r="2" spans="1:19" s="435" customFormat="1" ht="30" customHeight="1">
      <c r="A2" s="513"/>
      <c r="B2" s="513"/>
      <c r="C2" s="514"/>
      <c r="D2" s="1753" t="s">
        <v>1611</v>
      </c>
      <c r="E2" s="1754"/>
      <c r="F2" s="1754"/>
      <c r="G2" s="1754"/>
      <c r="H2" s="1754"/>
      <c r="I2" s="1754"/>
      <c r="J2" s="1754"/>
      <c r="K2" s="1754"/>
      <c r="L2" s="1754"/>
      <c r="M2" s="1755"/>
    </row>
    <row r="3" spans="1:19" s="435" customFormat="1" ht="9.9499999999999993" customHeight="1">
      <c r="A3" s="513"/>
      <c r="B3" s="513"/>
      <c r="C3" s="514"/>
      <c r="D3" s="515"/>
      <c r="E3" s="516"/>
      <c r="F3" s="516"/>
      <c r="G3" s="516"/>
      <c r="H3" s="516"/>
      <c r="I3" s="517"/>
      <c r="J3" s="517"/>
      <c r="K3" s="517"/>
      <c r="L3" s="517"/>
      <c r="M3" s="518"/>
    </row>
    <row r="4" spans="1:19" s="433" customFormat="1" ht="15.6" customHeight="1">
      <c r="A4" s="573"/>
      <c r="B4" s="573"/>
      <c r="C4" s="434"/>
      <c r="D4" s="1769" t="s">
        <v>23</v>
      </c>
      <c r="E4" s="1771" t="s">
        <v>11</v>
      </c>
      <c r="F4" s="1771" t="s">
        <v>12</v>
      </c>
      <c r="G4" s="1771" t="s">
        <v>1510</v>
      </c>
      <c r="H4" s="1771" t="s">
        <v>1511</v>
      </c>
      <c r="I4" s="1759" t="s">
        <v>1547</v>
      </c>
      <c r="J4" s="1760"/>
      <c r="K4" s="1759" t="s">
        <v>1548</v>
      </c>
      <c r="L4" s="1760"/>
      <c r="M4" s="1771" t="s">
        <v>1549</v>
      </c>
      <c r="N4" s="1768"/>
      <c r="O4" s="1768"/>
    </row>
    <row r="5" spans="1:19" s="433" customFormat="1" ht="15.75">
      <c r="A5" s="573"/>
      <c r="B5" s="573"/>
      <c r="C5" s="434"/>
      <c r="D5" s="1770"/>
      <c r="E5" s="1772"/>
      <c r="F5" s="1772"/>
      <c r="G5" s="1772"/>
      <c r="H5" s="1772"/>
      <c r="I5" s="441" t="s">
        <v>1550</v>
      </c>
      <c r="J5" s="441" t="s">
        <v>1551</v>
      </c>
      <c r="K5" s="441" t="s">
        <v>1550</v>
      </c>
      <c r="L5" s="441" t="s">
        <v>1551</v>
      </c>
      <c r="M5" s="1772"/>
      <c r="N5" s="1768"/>
      <c r="O5" s="1768"/>
    </row>
    <row r="6" spans="1:19" ht="16.899999999999999" customHeight="1">
      <c r="D6" s="445"/>
      <c r="E6" s="446"/>
      <c r="F6" s="574"/>
      <c r="G6" s="446"/>
      <c r="H6" s="575"/>
      <c r="K6" s="576"/>
      <c r="L6" s="577"/>
      <c r="M6" s="578"/>
      <c r="N6" s="443"/>
      <c r="O6" s="310"/>
      <c r="S6" s="579"/>
    </row>
    <row r="7" spans="1:19" ht="17.100000000000001" customHeight="1">
      <c r="B7" s="429" t="str">
        <f>IF(OR(B8="X",B9="X"),"X","")</f>
        <v>X</v>
      </c>
      <c r="C7" s="303"/>
      <c r="D7" s="580"/>
      <c r="E7" s="581"/>
      <c r="F7" s="464" t="str">
        <f>UPPER(AD.LOCAL!$F$20)</f>
        <v>EQUIPE DE FRENTE DE SERVIÇO</v>
      </c>
      <c r="G7" s="582"/>
      <c r="H7" s="583"/>
      <c r="I7" s="583"/>
      <c r="J7" s="583"/>
      <c r="K7" s="584"/>
      <c r="L7" s="585"/>
      <c r="M7" s="467">
        <f>ROUND(SUM(M8:M9),2)</f>
        <v>8473.7999999999993</v>
      </c>
      <c r="N7" s="443"/>
      <c r="O7" s="460" t="e">
        <f>SUM(#REF!)</f>
        <v>#REF!</v>
      </c>
      <c r="P7" s="586" t="s">
        <v>1612</v>
      </c>
      <c r="S7" s="303"/>
    </row>
    <row r="8" spans="1:19" ht="17.100000000000001" customHeight="1">
      <c r="B8" s="429" t="str">
        <f>IF(H8=0,"","X")</f>
        <v>X</v>
      </c>
      <c r="C8" s="303"/>
      <c r="D8" s="587"/>
      <c r="E8" s="446" t="s">
        <v>1595</v>
      </c>
      <c r="F8" s="447" t="s">
        <v>1596</v>
      </c>
      <c r="G8" s="446" t="s">
        <v>1518</v>
      </c>
      <c r="H8" s="470">
        <v>1</v>
      </c>
      <c r="I8" s="470"/>
      <c r="J8" s="470"/>
      <c r="K8" s="588">
        <f>IF($G8="","",INDEX([15]DADOS!$B$50:$F$92,MATCH($E8,[15]DADOS!$B$50:$B$92,0),4))</f>
        <v>5961.6777000000002</v>
      </c>
      <c r="L8" s="588">
        <f>IF($G8="","",INDEX([15]DADOS!$B$50:$F$92,MATCH($E8,[15]DADOS!$B$50:$B$92,0),5))</f>
        <v>0</v>
      </c>
      <c r="M8" s="589">
        <f>IFERROR(IF(H8=0,"",IF(I8="",ROUND(H8*K8,4),ROUND(H8*I8*K8+H8*J8*L8,4))),"")</f>
        <v>5961.6777000000002</v>
      </c>
      <c r="N8" s="443"/>
      <c r="O8" s="623"/>
      <c r="S8" s="303"/>
    </row>
    <row r="9" spans="1:19" ht="17.100000000000001" customHeight="1">
      <c r="B9" s="429" t="str">
        <f>IF(H9=0,"","X")</f>
        <v>X</v>
      </c>
      <c r="C9" s="303"/>
      <c r="D9" s="587"/>
      <c r="E9" s="446" t="s">
        <v>1597</v>
      </c>
      <c r="F9" s="447" t="s">
        <v>1598</v>
      </c>
      <c r="G9" s="446" t="s">
        <v>1518</v>
      </c>
      <c r="H9" s="470">
        <v>0.5</v>
      </c>
      <c r="I9" s="470"/>
      <c r="J9" s="470"/>
      <c r="K9" s="588">
        <f>IF($G9="","",INDEX([15]DADOS!$B$50:$F$92,MATCH($E9,[15]DADOS!$B$50:$B$92,0),4))</f>
        <v>5024.2370000000001</v>
      </c>
      <c r="L9" s="588">
        <f>IF($G9="","",INDEX([15]DADOS!$B$50:$F$92,MATCH($E9,[15]DADOS!$B$50:$B$92,0),5))</f>
        <v>0</v>
      </c>
      <c r="M9" s="589">
        <f>IFERROR(IF(H9=0,"",IF(I9="",ROUND(H9*K9,4),ROUND(H9*I9*K9+H9*J9*L9,4))),"")</f>
        <v>2512.1185</v>
      </c>
      <c r="N9" s="443"/>
      <c r="S9" s="303"/>
    </row>
    <row r="10" spans="1:19" ht="17.100000000000001" customHeight="1">
      <c r="B10" s="429" t="str">
        <f>IF(OR(B11="X",B14="X"),"X","")</f>
        <v>X</v>
      </c>
      <c r="C10" s="303"/>
      <c r="D10" s="580"/>
      <c r="E10" s="581"/>
      <c r="F10" s="464" t="str">
        <f>UPPER(AD.LOCAL!$F$21)</f>
        <v>LABORATÓRIO DE SOLOS</v>
      </c>
      <c r="G10" s="582"/>
      <c r="H10" s="583"/>
      <c r="I10" s="583"/>
      <c r="J10" s="583"/>
      <c r="K10" s="584"/>
      <c r="L10" s="585"/>
      <c r="M10" s="467">
        <f>ROUND(SUM(M11:M15),2)</f>
        <v>31805.07</v>
      </c>
      <c r="N10" s="443"/>
      <c r="O10" s="460" t="e">
        <f>SUM(#REF!)</f>
        <v>#REF!</v>
      </c>
      <c r="P10" s="586" t="s">
        <v>1612</v>
      </c>
      <c r="S10" s="303"/>
    </row>
    <row r="11" spans="1:19" ht="17.100000000000001" customHeight="1">
      <c r="B11" s="429" t="str">
        <f>IF(OR(B12="X",B13="X"),"X","")</f>
        <v>X</v>
      </c>
      <c r="C11" s="303"/>
      <c r="D11" s="587"/>
      <c r="E11" s="446"/>
      <c r="F11" s="447" t="s">
        <v>1553</v>
      </c>
      <c r="G11" s="446"/>
      <c r="H11" s="470"/>
      <c r="I11" s="470"/>
      <c r="J11" s="470"/>
      <c r="K11" s="588"/>
      <c r="L11" s="588"/>
      <c r="M11" s="589" t="str">
        <f t="shared" ref="M11:M15" si="0">IFERROR(IF(H11=0,"",IF(I11="",ROUND(H11*K11,4),ROUND(H11*I11*K11+H11*J11*L11,4))),"")</f>
        <v/>
      </c>
      <c r="N11" s="443"/>
      <c r="O11" s="623"/>
      <c r="S11" s="303"/>
    </row>
    <row r="12" spans="1:19" ht="17.100000000000001" customHeight="1">
      <c r="B12" s="429" t="str">
        <f>IF(H12=0,"","X")</f>
        <v>X</v>
      </c>
      <c r="C12" s="303"/>
      <c r="D12" s="587"/>
      <c r="E12" s="446" t="s">
        <v>1613</v>
      </c>
      <c r="F12" s="447" t="s">
        <v>1614</v>
      </c>
      <c r="G12" s="446" t="s">
        <v>1518</v>
      </c>
      <c r="H12" s="470">
        <v>1</v>
      </c>
      <c r="I12" s="470"/>
      <c r="J12" s="470"/>
      <c r="K12" s="588">
        <f>IF($G12="","",INDEX([15]DADOS!$B$50:$F$92,MATCH($E12,[15]DADOS!$B$50:$B$92,0),4))</f>
        <v>7520.1358</v>
      </c>
      <c r="L12" s="588">
        <f>IF($G12="","",INDEX([15]DADOS!$B$50:$F$92,MATCH($E12,[15]DADOS!$B$50:$B$92,0),5))</f>
        <v>0</v>
      </c>
      <c r="M12" s="589">
        <f t="shared" si="0"/>
        <v>7520.1358</v>
      </c>
      <c r="N12" s="443"/>
      <c r="O12" s="623"/>
      <c r="S12" s="303"/>
    </row>
    <row r="13" spans="1:19" ht="17.100000000000001" customHeight="1">
      <c r="B13" s="429" t="str">
        <f>IF(H13=0,"","X")</f>
        <v>X</v>
      </c>
      <c r="C13" s="303"/>
      <c r="D13" s="587"/>
      <c r="E13" s="446" t="s">
        <v>1615</v>
      </c>
      <c r="F13" s="447" t="s">
        <v>1616</v>
      </c>
      <c r="G13" s="446" t="s">
        <v>1518</v>
      </c>
      <c r="H13" s="470">
        <v>2</v>
      </c>
      <c r="I13" s="470"/>
      <c r="J13" s="470"/>
      <c r="K13" s="588">
        <f>IF($G13="","",INDEX([15]DADOS!$B$50:$F$92,MATCH($E13,[15]DADOS!$B$50:$B$92,0),4))</f>
        <v>5924.9119000000001</v>
      </c>
      <c r="L13" s="588">
        <f>IF($G13="","",INDEX([15]DADOS!$B$50:$F$92,MATCH($E13,[15]DADOS!$B$50:$B$92,0),5))</f>
        <v>0</v>
      </c>
      <c r="M13" s="589">
        <f t="shared" si="0"/>
        <v>11849.8238</v>
      </c>
      <c r="N13" s="443"/>
      <c r="S13" s="303"/>
    </row>
    <row r="14" spans="1:19" ht="17.100000000000001" customHeight="1">
      <c r="B14" s="429" t="str">
        <f>IF(B15="X","X","")</f>
        <v>X</v>
      </c>
      <c r="C14" s="303"/>
      <c r="D14" s="587"/>
      <c r="E14" s="446"/>
      <c r="F14" s="447" t="s">
        <v>1564</v>
      </c>
      <c r="G14" s="446"/>
      <c r="H14" s="470" t="str">
        <f>IF($G14="","",HLOOKUP([15]DADOS!$C$32,'[15]Tabelas do DNIT'!$B$77:$G$83,6,0))</f>
        <v/>
      </c>
      <c r="I14" s="470"/>
      <c r="J14" s="470"/>
      <c r="K14" s="588" t="str">
        <f>IF($G14="","",INDEX([15]DADOS!$B$50:$F$92,MATCH($E14,[15]DADOS!$B$50:$B$92,0),4))</f>
        <v/>
      </c>
      <c r="L14" s="588" t="str">
        <f>IF($G14="","",INDEX([15]DADOS!$B$50:$F$92,MATCH($E14,[15]DADOS!$B$50:$B$92,0),5))</f>
        <v/>
      </c>
      <c r="M14" s="589" t="str">
        <f t="shared" si="0"/>
        <v/>
      </c>
      <c r="N14" s="443"/>
      <c r="O14" s="623"/>
      <c r="S14" s="303"/>
    </row>
    <row r="15" spans="1:19" ht="17.100000000000001" customHeight="1">
      <c r="B15" s="429" t="str">
        <f>IF(H15=0,"","X")</f>
        <v>X</v>
      </c>
      <c r="C15" s="303"/>
      <c r="D15" s="587"/>
      <c r="E15" s="446" t="s">
        <v>1603</v>
      </c>
      <c r="F15" s="447" t="s">
        <v>1604</v>
      </c>
      <c r="G15" s="446" t="s">
        <v>1518</v>
      </c>
      <c r="H15" s="470">
        <f>IF($G15="","",HLOOKUP([15]DADOS!$C$32,'[15]Tabelas do DNIT'!$B$77:$G$83,7,0))</f>
        <v>1</v>
      </c>
      <c r="I15" s="470">
        <v>44</v>
      </c>
      <c r="J15" s="470">
        <v>176</v>
      </c>
      <c r="K15" s="588">
        <f>IF($G15="","",INDEX([15]DADOS!$B$50:$F$92,MATCH($E15,[15]DADOS!$B$50:$B$92,0),4))</f>
        <v>86.460599999999999</v>
      </c>
      <c r="L15" s="588">
        <f>IF($G15="","",INDEX([15]DADOS!$B$50:$F$92,MATCH($E15,[15]DADOS!$B$50:$B$92,0),5))</f>
        <v>49.038899999999998</v>
      </c>
      <c r="M15" s="589">
        <f t="shared" si="0"/>
        <v>12435.112800000001</v>
      </c>
      <c r="N15" s="443"/>
      <c r="O15" s="623"/>
      <c r="S15" s="303"/>
    </row>
    <row r="16" spans="1:19" ht="17.100000000000001" customHeight="1">
      <c r="B16" s="429" t="str">
        <f>IF(OR(B17="X",B20="X"),"X","")</f>
        <v>X</v>
      </c>
      <c r="C16" s="303"/>
      <c r="D16" s="580"/>
      <c r="E16" s="581"/>
      <c r="F16" s="464" t="str">
        <f>UPPER(AD.LOCAL!$F$22)</f>
        <v>LABORATÓRIO DE ASFALTOS</v>
      </c>
      <c r="G16" s="582"/>
      <c r="H16" s="583"/>
      <c r="I16" s="583"/>
      <c r="J16" s="583"/>
      <c r="K16" s="584"/>
      <c r="L16" s="585"/>
      <c r="M16" s="467">
        <f>ROUND(SUM(M17:M21),2)</f>
        <v>31805.07</v>
      </c>
      <c r="N16" s="443"/>
      <c r="O16" s="460" t="e">
        <f>SUM(#REF!)</f>
        <v>#REF!</v>
      </c>
      <c r="P16" s="586" t="s">
        <v>1612</v>
      </c>
      <c r="S16" s="303"/>
    </row>
    <row r="17" spans="1:19" ht="17.100000000000001" customHeight="1">
      <c r="B17" s="429" t="str">
        <f>IF(OR(B18="X",B19="X"),"X","")</f>
        <v>X</v>
      </c>
      <c r="C17" s="303"/>
      <c r="D17" s="445"/>
      <c r="E17" s="446"/>
      <c r="F17" s="447" t="s">
        <v>1553</v>
      </c>
      <c r="G17" s="446"/>
      <c r="H17" s="470"/>
      <c r="I17" s="470"/>
      <c r="J17" s="470"/>
      <c r="K17" s="588"/>
      <c r="L17" s="588"/>
      <c r="M17" s="589" t="str">
        <f t="shared" ref="M17:M21" si="1">IFERROR(IF(H17=0,"",IF(I17="",ROUND(H17*K17,4),ROUND(H17*I17*K17+H17*J17*L17,4))),"")</f>
        <v/>
      </c>
      <c r="N17" s="443"/>
      <c r="O17" s="623"/>
      <c r="S17" s="303"/>
    </row>
    <row r="18" spans="1:19" ht="17.100000000000001" customHeight="1">
      <c r="B18" s="429" t="str">
        <f>IF(H18=0,"","X")</f>
        <v>X</v>
      </c>
      <c r="C18" s="303"/>
      <c r="D18" s="587"/>
      <c r="E18" s="446" t="s">
        <v>1613</v>
      </c>
      <c r="F18" s="447" t="s">
        <v>1614</v>
      </c>
      <c r="G18" s="446" t="s">
        <v>1518</v>
      </c>
      <c r="H18" s="470">
        <v>1</v>
      </c>
      <c r="I18" s="470"/>
      <c r="J18" s="470"/>
      <c r="K18" s="588">
        <f>IF($G18="","",INDEX([15]DADOS!$B$50:$F$92,MATCH($E18,[15]DADOS!$B$50:$B$92,0),4))</f>
        <v>7520.1358</v>
      </c>
      <c r="L18" s="588">
        <f>IF($G18="","",INDEX([15]DADOS!$B$50:$F$92,MATCH($E18,[15]DADOS!$B$50:$B$92,0),5))</f>
        <v>0</v>
      </c>
      <c r="M18" s="589">
        <f t="shared" si="1"/>
        <v>7520.1358</v>
      </c>
      <c r="N18" s="443"/>
      <c r="O18" s="623"/>
      <c r="S18" s="303"/>
    </row>
    <row r="19" spans="1:19" ht="17.100000000000001" customHeight="1">
      <c r="B19" s="429" t="str">
        <f>IF(H19=0,"","X")</f>
        <v>X</v>
      </c>
      <c r="C19" s="303"/>
      <c r="D19" s="587"/>
      <c r="E19" s="446" t="s">
        <v>1615</v>
      </c>
      <c r="F19" s="447" t="s">
        <v>1616</v>
      </c>
      <c r="G19" s="446" t="s">
        <v>1518</v>
      </c>
      <c r="H19" s="470">
        <v>2</v>
      </c>
      <c r="I19" s="470"/>
      <c r="J19" s="470"/>
      <c r="K19" s="588">
        <f>IF($G19="","",INDEX([15]DADOS!$B$50:$F$92,MATCH($E19,[15]DADOS!$B$50:$B$92,0),4))</f>
        <v>5924.9119000000001</v>
      </c>
      <c r="L19" s="588">
        <f>IF($G19="","",INDEX([15]DADOS!$B$50:$F$92,MATCH($E19,[15]DADOS!$B$50:$B$92,0),5))</f>
        <v>0</v>
      </c>
      <c r="M19" s="589">
        <f t="shared" si="1"/>
        <v>11849.8238</v>
      </c>
      <c r="N19" s="443"/>
      <c r="S19" s="303"/>
    </row>
    <row r="20" spans="1:19" ht="17.100000000000001" customHeight="1">
      <c r="B20" s="429" t="str">
        <f>IF(B21="X","X","")</f>
        <v>X</v>
      </c>
      <c r="C20" s="303"/>
      <c r="D20" s="445"/>
      <c r="E20" s="446"/>
      <c r="F20" s="447" t="s">
        <v>1564</v>
      </c>
      <c r="G20" s="446"/>
      <c r="H20" s="470" t="str">
        <f>IF($G20="","",HLOOKUP([15]DADOS!$C$32,'[15]Tabelas do DNIT'!$B$77:$G$83,6,0))</f>
        <v/>
      </c>
      <c r="I20" s="470"/>
      <c r="J20" s="470"/>
      <c r="K20" s="588" t="str">
        <f>IF($G20="","",INDEX([15]DADOS!$B$50:$F$92,MATCH($E20,[15]DADOS!$B$50:$B$92,0),4))</f>
        <v/>
      </c>
      <c r="L20" s="588" t="str">
        <f>IF($G20="","",INDEX([15]DADOS!$B$50:$F$92,MATCH($E20,[15]DADOS!$B$50:$B$92,0),5))</f>
        <v/>
      </c>
      <c r="M20" s="589" t="str">
        <f t="shared" si="1"/>
        <v/>
      </c>
      <c r="N20" s="443"/>
      <c r="O20" s="623"/>
      <c r="S20" s="303"/>
    </row>
    <row r="21" spans="1:19" ht="17.100000000000001" customHeight="1">
      <c r="B21" s="429" t="str">
        <f>IF(H21=0,"","X")</f>
        <v>X</v>
      </c>
      <c r="C21" s="303"/>
      <c r="D21" s="587"/>
      <c r="E21" s="446" t="s">
        <v>1603</v>
      </c>
      <c r="F21" s="447" t="s">
        <v>1604</v>
      </c>
      <c r="G21" s="446" t="s">
        <v>1518</v>
      </c>
      <c r="H21" s="470">
        <f>IF($G21="","",HLOOKUP([15]DADOS!$C$32,'[15]Tabelas do DNIT'!$B$77:$G$83,7,0))</f>
        <v>1</v>
      </c>
      <c r="I21" s="470">
        <v>44</v>
      </c>
      <c r="J21" s="470">
        <v>176</v>
      </c>
      <c r="K21" s="588">
        <f>IF($G21="","",INDEX([15]DADOS!$B$50:$F$92,MATCH($E21,[15]DADOS!$B$50:$B$92,0),4))</f>
        <v>86.460599999999999</v>
      </c>
      <c r="L21" s="588">
        <f>IF($G21="","",INDEX([15]DADOS!$B$50:$F$92,MATCH($E21,[15]DADOS!$B$50:$B$92,0),5))</f>
        <v>49.038899999999998</v>
      </c>
      <c r="M21" s="589">
        <f t="shared" si="1"/>
        <v>12435.112800000001</v>
      </c>
      <c r="N21" s="443"/>
      <c r="O21" s="623"/>
      <c r="S21" s="303"/>
    </row>
    <row r="22" spans="1:19" ht="17.100000000000001" customHeight="1">
      <c r="B22" s="429" t="str">
        <f>IF(OR(B23="X",B26="X"),"X","")</f>
        <v>X</v>
      </c>
      <c r="C22" s="303"/>
      <c r="D22" s="580"/>
      <c r="E22" s="581"/>
      <c r="F22" s="464" t="str">
        <f>UPPER(AD.LOCAL!$F$23)</f>
        <v>LABORATÓRIO DE CONCRETO</v>
      </c>
      <c r="G22" s="582"/>
      <c r="H22" s="583"/>
      <c r="I22" s="583"/>
      <c r="J22" s="583"/>
      <c r="K22" s="584"/>
      <c r="L22" s="585"/>
      <c r="M22" s="467">
        <f>ROUND(SUM(M23:M27),2)</f>
        <v>25880.16</v>
      </c>
      <c r="N22" s="443"/>
      <c r="O22" s="460" t="e">
        <f>SUM(#REF!)</f>
        <v>#REF!</v>
      </c>
      <c r="P22" s="586" t="s">
        <v>1612</v>
      </c>
      <c r="S22" s="303"/>
    </row>
    <row r="23" spans="1:19" ht="16.899999999999999" customHeight="1">
      <c r="B23" s="429" t="str">
        <f>IF(OR(B24="X",B25="X"),"X","")</f>
        <v>X</v>
      </c>
      <c r="C23" s="303"/>
      <c r="D23" s="587"/>
      <c r="E23" s="446"/>
      <c r="F23" s="447" t="s">
        <v>1553</v>
      </c>
      <c r="G23" s="446"/>
      <c r="H23" s="470"/>
      <c r="I23" s="470"/>
      <c r="J23" s="470"/>
      <c r="K23" s="588"/>
      <c r="L23" s="588"/>
      <c r="M23" s="589" t="str">
        <f t="shared" ref="M23:M27" si="2">IFERROR(IF(H23=0,"",IF(I23="",ROUND(H23*K23,4),ROUND(H23*I23*K23+H23*J23*L23,4))),"")</f>
        <v/>
      </c>
      <c r="N23" s="443"/>
      <c r="O23" s="623"/>
      <c r="S23" s="303"/>
    </row>
    <row r="24" spans="1:19" ht="17.100000000000001" customHeight="1">
      <c r="B24" s="429" t="str">
        <f>IF(H24=0,"","X")</f>
        <v>X</v>
      </c>
      <c r="C24" s="303"/>
      <c r="D24" s="587"/>
      <c r="E24" s="446" t="s">
        <v>1613</v>
      </c>
      <c r="F24" s="447" t="s">
        <v>1614</v>
      </c>
      <c r="G24" s="446" t="s">
        <v>1518</v>
      </c>
      <c r="H24" s="470">
        <f>IF($G24="","",HLOOKUP([15]DADOS!$C$32,'[15]Tabelas do DNIT'!$B$77:$G$83,7,0))</f>
        <v>1</v>
      </c>
      <c r="I24" s="470"/>
      <c r="J24" s="470"/>
      <c r="K24" s="588">
        <f>IF($G24="","",INDEX([15]DADOS!$B$50:$F$92,MATCH($E24,[15]DADOS!$B$50:$B$92,0),4))</f>
        <v>7520.1358</v>
      </c>
      <c r="L24" s="588">
        <f>IF($G24="","",INDEX([15]DADOS!$B$50:$F$92,MATCH($E24,[15]DADOS!$B$50:$B$92,0),5))</f>
        <v>0</v>
      </c>
      <c r="M24" s="589">
        <f t="shared" si="2"/>
        <v>7520.1358</v>
      </c>
      <c r="N24" s="443"/>
      <c r="O24" s="623"/>
      <c r="S24" s="303"/>
    </row>
    <row r="25" spans="1:19" ht="17.100000000000001" customHeight="1">
      <c r="B25" s="429" t="str">
        <f>IF(H25=0,"","X")</f>
        <v>X</v>
      </c>
      <c r="C25" s="303"/>
      <c r="D25" s="587"/>
      <c r="E25" s="446" t="s">
        <v>1615</v>
      </c>
      <c r="F25" s="447" t="s">
        <v>1616</v>
      </c>
      <c r="G25" s="446" t="s">
        <v>1518</v>
      </c>
      <c r="H25" s="470">
        <f>IF($G25="","",HLOOKUP([15]DADOS!$C$32,'[15]Tabelas do DNIT'!$B$77:$G$83,7,0))</f>
        <v>1</v>
      </c>
      <c r="I25" s="470"/>
      <c r="J25" s="470"/>
      <c r="K25" s="588">
        <f>IF($G25="","",INDEX([15]DADOS!$B$50:$F$92,MATCH($E25,[15]DADOS!$B$50:$B$92,0),4))</f>
        <v>5924.9119000000001</v>
      </c>
      <c r="L25" s="588">
        <f>IF($G25="","",INDEX([15]DADOS!$B$50:$F$92,MATCH($E25,[15]DADOS!$B$50:$B$92,0),5))</f>
        <v>0</v>
      </c>
      <c r="M25" s="589">
        <f t="shared" si="2"/>
        <v>5924.9119000000001</v>
      </c>
      <c r="N25" s="443"/>
      <c r="S25" s="303"/>
    </row>
    <row r="26" spans="1:19" ht="17.100000000000001" customHeight="1">
      <c r="B26" s="429" t="str">
        <f>IF(B27="X","X","")</f>
        <v>X</v>
      </c>
      <c r="C26" s="303"/>
      <c r="D26" s="587"/>
      <c r="E26" s="446"/>
      <c r="F26" s="447" t="s">
        <v>1564</v>
      </c>
      <c r="G26" s="446"/>
      <c r="H26" s="470" t="str">
        <f>IF($G26="","",HLOOKUP([15]DADOS!$C$32,'[15]Tabelas do DNIT'!$B$77:$G$83,7,0))</f>
        <v/>
      </c>
      <c r="I26" s="470"/>
      <c r="J26" s="470"/>
      <c r="K26" s="588" t="str">
        <f>IF($G26="","",INDEX([15]DADOS!$B$50:$F$92,MATCH($E26,[15]DADOS!$B$50:$B$92,0),4))</f>
        <v/>
      </c>
      <c r="L26" s="588" t="str">
        <f>IF($G26="","",INDEX([15]DADOS!$B$50:$F$92,MATCH($E26,[15]DADOS!$B$50:$B$92,0),5))</f>
        <v/>
      </c>
      <c r="M26" s="589" t="str">
        <f t="shared" si="2"/>
        <v/>
      </c>
      <c r="N26" s="443"/>
      <c r="O26" s="623"/>
      <c r="S26" s="303"/>
    </row>
    <row r="27" spans="1:19" ht="17.100000000000001" customHeight="1">
      <c r="B27" s="429" t="str">
        <f>IF(H27=0,"","X")</f>
        <v>X</v>
      </c>
      <c r="C27" s="303"/>
      <c r="D27" s="587"/>
      <c r="E27" s="446" t="s">
        <v>1603</v>
      </c>
      <c r="F27" s="447" t="s">
        <v>1604</v>
      </c>
      <c r="G27" s="446" t="s">
        <v>1518</v>
      </c>
      <c r="H27" s="470">
        <f>IF($G27="","",HLOOKUP([15]DADOS!$C$32,'[15]Tabelas do DNIT'!$B$77:$G$83,7,0))</f>
        <v>1</v>
      </c>
      <c r="I27" s="470">
        <v>44</v>
      </c>
      <c r="J27" s="470">
        <v>176</v>
      </c>
      <c r="K27" s="588">
        <f>IF($G27="","",INDEX([15]DADOS!$B$50:$F$92,MATCH($E27,[15]DADOS!$B$50:$B$92,0),4))</f>
        <v>86.460599999999999</v>
      </c>
      <c r="L27" s="588">
        <f>IF($G27="","",INDEX([15]DADOS!$B$50:$F$92,MATCH($E27,[15]DADOS!$B$50:$B$92,0),5))</f>
        <v>49.038899999999998</v>
      </c>
      <c r="M27" s="589">
        <f t="shared" si="2"/>
        <v>12435.112800000001</v>
      </c>
      <c r="N27" s="443"/>
      <c r="O27" s="623"/>
      <c r="S27" s="303"/>
    </row>
    <row r="28" spans="1:19" ht="17.100000000000001" customHeight="1">
      <c r="B28" s="429" t="str">
        <f>IF(B29="X","X","")</f>
        <v>X</v>
      </c>
      <c r="C28" s="303"/>
      <c r="D28" s="580"/>
      <c r="E28" s="581"/>
      <c r="F28" s="464" t="str">
        <f>UPPER(AD.LOCAL!$F$24)</f>
        <v>MANEJO FLORESTAL</v>
      </c>
      <c r="G28" s="582"/>
      <c r="H28" s="583"/>
      <c r="I28" s="583"/>
      <c r="J28" s="583"/>
      <c r="K28" s="584"/>
      <c r="L28" s="585"/>
      <c r="M28" s="467">
        <f>ROUND(SUM(M29:M30),2)</f>
        <v>7622.15</v>
      </c>
      <c r="N28" s="443"/>
      <c r="O28" s="460" t="e">
        <f>SUM(#REF!)</f>
        <v>#REF!</v>
      </c>
      <c r="P28" s="586" t="s">
        <v>1612</v>
      </c>
      <c r="S28" s="303"/>
    </row>
    <row r="29" spans="1:19" ht="16.899999999999999" customHeight="1">
      <c r="B29" s="429" t="str">
        <f>IF(B30="X","X","")</f>
        <v>X</v>
      </c>
      <c r="C29" s="303"/>
      <c r="D29" s="445"/>
      <c r="E29" s="446"/>
      <c r="F29" s="447" t="s">
        <v>1553</v>
      </c>
      <c r="G29" s="446"/>
      <c r="H29" s="470"/>
      <c r="I29" s="470"/>
      <c r="J29" s="470"/>
      <c r="K29" s="588" t="str">
        <f>IF($G29="","",INDEX([15]DADOS!$B$50:$F$92,MATCH($E29,[15]DADOS!$B$50:$B$92,0),4))</f>
        <v/>
      </c>
      <c r="L29" s="588" t="str">
        <f>IF($G29="","",INDEX([15]DADOS!$B$50:$F$92,MATCH($E29,[15]DADOS!$B$50:$B$92,0),5))</f>
        <v/>
      </c>
      <c r="M29" s="589" t="str">
        <f t="shared" ref="M29:M31" si="3">IFERROR(IF(H29=0,"",IF(I29="",ROUND(H29*K29,4),ROUND(H29*I29*K29+H29*J29*L29,4))),"")</f>
        <v/>
      </c>
      <c r="N29" s="443"/>
      <c r="O29" s="623"/>
      <c r="S29" s="303"/>
    </row>
    <row r="30" spans="1:19" ht="17.100000000000001" customHeight="1">
      <c r="B30" s="429" t="str">
        <f>IF(H30=0,"","X")</f>
        <v>X</v>
      </c>
      <c r="C30" s="303"/>
      <c r="D30" s="587"/>
      <c r="E30" s="446" t="s">
        <v>1617</v>
      </c>
      <c r="F30" s="447" t="s">
        <v>1618</v>
      </c>
      <c r="G30" s="446" t="s">
        <v>1518</v>
      </c>
      <c r="H30" s="470">
        <v>1</v>
      </c>
      <c r="I30" s="470"/>
      <c r="J30" s="470"/>
      <c r="K30" s="588">
        <f>IF($G30="","",INDEX([15]DADOS!$B$50:$F$92,MATCH($E30,[15]DADOS!$B$50:$B$92,0),4))</f>
        <v>7622.1496999999999</v>
      </c>
      <c r="L30" s="588">
        <f>IF($G30="","",INDEX([15]DADOS!$B$50:$F$92,MATCH($E30,[15]DADOS!$B$50:$B$92,0),5))</f>
        <v>0</v>
      </c>
      <c r="M30" s="589">
        <f t="shared" si="3"/>
        <v>7622.1496999999999</v>
      </c>
      <c r="N30" s="443"/>
      <c r="O30" s="623"/>
      <c r="S30" s="303"/>
    </row>
    <row r="31" spans="1:19" s="607" customFormat="1" ht="16.899999999999999" customHeight="1">
      <c r="A31" s="605"/>
      <c r="B31" s="606" t="s">
        <v>1514</v>
      </c>
      <c r="D31" s="608"/>
      <c r="E31" s="609"/>
      <c r="F31" s="610"/>
      <c r="G31" s="609"/>
      <c r="H31" s="611"/>
      <c r="I31" s="611"/>
      <c r="J31" s="611"/>
      <c r="K31" s="624"/>
      <c r="L31" s="624"/>
      <c r="M31" s="625" t="str">
        <f t="shared" si="3"/>
        <v/>
      </c>
      <c r="O31" s="626"/>
    </row>
    <row r="32" spans="1:19" ht="6" customHeight="1">
      <c r="C32" s="303"/>
      <c r="D32" s="616"/>
      <c r="E32" s="575"/>
      <c r="F32" s="448"/>
      <c r="G32" s="575"/>
      <c r="H32" s="617"/>
      <c r="I32" s="627"/>
      <c r="J32" s="627"/>
      <c r="K32" s="628"/>
      <c r="L32" s="628"/>
      <c r="M32" s="628"/>
      <c r="N32" s="443"/>
      <c r="S32" s="303"/>
    </row>
    <row r="33" spans="11:13">
      <c r="K33" s="204"/>
      <c r="L33" s="204"/>
      <c r="M33" s="204"/>
    </row>
    <row r="34" spans="11:13">
      <c r="K34" s="204"/>
      <c r="L34" s="204"/>
      <c r="M34" s="204"/>
    </row>
    <row r="35" spans="11:13">
      <c r="K35" s="204"/>
      <c r="L35" s="204"/>
      <c r="M35" s="204"/>
    </row>
    <row r="36" spans="11:13">
      <c r="K36" s="204"/>
      <c r="L36" s="204"/>
      <c r="M36" s="204"/>
    </row>
    <row r="37" spans="11:13">
      <c r="K37" s="204"/>
      <c r="L37" s="204"/>
      <c r="M37" s="204"/>
    </row>
    <row r="38" spans="11:13">
      <c r="K38" s="204"/>
      <c r="L38" s="204"/>
      <c r="M38" s="204"/>
    </row>
    <row r="39" spans="11:13">
      <c r="K39" s="204"/>
      <c r="L39" s="204"/>
      <c r="M39" s="204"/>
    </row>
    <row r="40" spans="11:13">
      <c r="K40" s="204"/>
      <c r="L40" s="204"/>
      <c r="M40" s="204"/>
    </row>
    <row r="41" spans="11:13">
      <c r="K41" s="204"/>
      <c r="L41" s="204"/>
      <c r="M41" s="204"/>
    </row>
  </sheetData>
  <sheetProtection deleteColumns="0" deleteRows="0" sort="0" autoFilter="0"/>
  <autoFilter ref="A6:O33" xr:uid="{00000000-0009-0000-0000-000005000000}"/>
  <mergeCells count="11">
    <mergeCell ref="N4:O4"/>
    <mergeCell ref="N5:O5"/>
    <mergeCell ref="D2:M2"/>
    <mergeCell ref="D4:D5"/>
    <mergeCell ref="E4:E5"/>
    <mergeCell ref="F4:F5"/>
    <mergeCell ref="G4:G5"/>
    <mergeCell ref="H4:H5"/>
    <mergeCell ref="I4:J4"/>
    <mergeCell ref="K4:L4"/>
    <mergeCell ref="M4:M5"/>
  </mergeCells>
  <conditionalFormatting sqref="N4:O5">
    <cfRule type="containsText" dxfId="14" priority="1" operator="containsText" text="ok">
      <formula>NOT(ISERROR(SEARCH("ok",N4)))</formula>
    </cfRule>
    <cfRule type="containsText" dxfId="13" priority="2" operator="containsText" text="erro">
      <formula>NOT(ISERROR(SEARCH("erro",N4)))</formula>
    </cfRule>
  </conditionalFormatting>
  <printOptions horizontalCentered="1"/>
  <pageMargins left="0.23622047244094491" right="0.23622047244094491" top="0.98425196850393704" bottom="0.74803149606299213" header="0.31496062992125984" footer="0.31496062992125984"/>
  <pageSetup paperSize="9" scale="60"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12502-33A6-43B4-8FE2-944F1547703D}">
  <sheetPr>
    <tabColor theme="4" tint="0.79998168889431442"/>
    <pageSetUpPr fitToPage="1"/>
  </sheetPr>
  <dimension ref="A1:R26"/>
  <sheetViews>
    <sheetView view="pageBreakPreview" zoomScale="110" zoomScaleNormal="100" zoomScaleSheetLayoutView="110" workbookViewId="0">
      <selection activeCell="B62" sqref="B62"/>
    </sheetView>
  </sheetViews>
  <sheetFormatPr defaultColWidth="9.140625" defaultRowHeight="15"/>
  <cols>
    <col min="1" max="1" width="4.7109375" style="473" customWidth="1"/>
    <col min="2" max="2" width="1.140625" style="204" customWidth="1"/>
    <col min="3" max="3" width="8.28515625" style="204" customWidth="1"/>
    <col min="4" max="4" width="8.7109375" style="204" customWidth="1"/>
    <col min="5" max="5" width="58.42578125" style="204" customWidth="1"/>
    <col min="6" max="6" width="13.85546875" style="204" customWidth="1"/>
    <col min="7" max="7" width="10.28515625" style="204" customWidth="1"/>
    <col min="8" max="9" width="9.7109375" style="204" customWidth="1"/>
    <col min="10" max="10" width="12.140625" style="507" bestFit="1" customWidth="1"/>
    <col min="11" max="11" width="11.7109375" style="507" customWidth="1"/>
    <col min="12" max="12" width="17.5703125" style="507" customWidth="1"/>
    <col min="13" max="13" width="1.28515625" style="204" customWidth="1"/>
    <col min="14" max="14" width="9.140625" style="506"/>
    <col min="15" max="16384" width="9.140625" style="204"/>
  </cols>
  <sheetData>
    <row r="1" spans="1:18" s="428" customFormat="1" ht="12.75">
      <c r="A1" s="571"/>
      <c r="B1" s="430"/>
      <c r="C1" s="431"/>
      <c r="D1" s="295"/>
      <c r="E1" s="350"/>
      <c r="F1" s="295"/>
      <c r="G1" s="295"/>
      <c r="H1" s="572"/>
      <c r="I1" s="572"/>
      <c r="J1" s="572"/>
      <c r="K1" s="572"/>
      <c r="L1" s="572"/>
      <c r="N1" s="622"/>
    </row>
    <row r="2" spans="1:18" s="435" customFormat="1" ht="30" customHeight="1">
      <c r="A2" s="513"/>
      <c r="B2" s="513"/>
      <c r="C2" s="1753" t="s">
        <v>1619</v>
      </c>
      <c r="D2" s="1754"/>
      <c r="E2" s="1754"/>
      <c r="F2" s="1754"/>
      <c r="G2" s="1754"/>
      <c r="H2" s="1754"/>
      <c r="I2" s="1754"/>
      <c r="J2" s="1754"/>
      <c r="K2" s="1754"/>
      <c r="L2" s="1755"/>
    </row>
    <row r="3" spans="1:18" s="435" customFormat="1" ht="9.9499999999999993" customHeight="1">
      <c r="A3" s="513"/>
      <c r="B3" s="513"/>
      <c r="C3" s="515"/>
      <c r="D3" s="516"/>
      <c r="E3" s="516"/>
      <c r="F3" s="516"/>
      <c r="G3" s="516"/>
      <c r="H3" s="517"/>
      <c r="I3" s="517"/>
      <c r="J3" s="517"/>
      <c r="K3" s="517"/>
      <c r="L3" s="518"/>
    </row>
    <row r="4" spans="1:18" s="433" customFormat="1" ht="15.6" customHeight="1">
      <c r="A4" s="573"/>
      <c r="B4" s="434"/>
      <c r="C4" s="1769" t="s">
        <v>23</v>
      </c>
      <c r="D4" s="1771" t="s">
        <v>11</v>
      </c>
      <c r="E4" s="1771" t="s">
        <v>12</v>
      </c>
      <c r="F4" s="1771" t="s">
        <v>1510</v>
      </c>
      <c r="G4" s="1771" t="s">
        <v>1511</v>
      </c>
      <c r="H4" s="1759" t="s">
        <v>1547</v>
      </c>
      <c r="I4" s="1760"/>
      <c r="J4" s="1759" t="s">
        <v>1548</v>
      </c>
      <c r="K4" s="1760"/>
      <c r="L4" s="1771" t="s">
        <v>1549</v>
      </c>
      <c r="M4" s="1768"/>
      <c r="N4" s="1768"/>
    </row>
    <row r="5" spans="1:18" s="433" customFormat="1" ht="15.75">
      <c r="A5" s="573"/>
      <c r="B5" s="434"/>
      <c r="C5" s="1770"/>
      <c r="D5" s="1772"/>
      <c r="E5" s="1772"/>
      <c r="F5" s="1772"/>
      <c r="G5" s="1772"/>
      <c r="H5" s="441" t="s">
        <v>1550</v>
      </c>
      <c r="I5" s="441" t="s">
        <v>1551</v>
      </c>
      <c r="J5" s="441" t="s">
        <v>1550</v>
      </c>
      <c r="K5" s="441" t="s">
        <v>1551</v>
      </c>
      <c r="L5" s="1772"/>
      <c r="M5" s="1768"/>
      <c r="N5" s="1768"/>
    </row>
    <row r="6" spans="1:18" ht="16.899999999999999" customHeight="1">
      <c r="C6" s="445"/>
      <c r="D6" s="446"/>
      <c r="E6" s="574"/>
      <c r="F6" s="446"/>
      <c r="G6" s="575"/>
      <c r="J6" s="576"/>
      <c r="K6" s="577"/>
      <c r="L6" s="578"/>
      <c r="M6" s="443"/>
      <c r="N6" s="310"/>
      <c r="R6" s="579"/>
    </row>
    <row r="7" spans="1:18" ht="17.100000000000001" customHeight="1">
      <c r="B7" s="303"/>
      <c r="C7" s="580"/>
      <c r="D7" s="581"/>
      <c r="E7" s="464" t="str">
        <f>UPPER(AD.LOCAL!$F$26)</f>
        <v>EQUIPE DE MANUTENÇÃO</v>
      </c>
      <c r="F7" s="582"/>
      <c r="G7" s="583"/>
      <c r="H7" s="583"/>
      <c r="I7" s="583"/>
      <c r="J7" s="584"/>
      <c r="K7" s="585"/>
      <c r="L7" s="467">
        <f>ROUND(SUM(L9:L15),2)</f>
        <v>8533.08</v>
      </c>
      <c r="M7" s="443"/>
      <c r="N7" s="460"/>
      <c r="O7" s="586"/>
      <c r="R7" s="303"/>
    </row>
    <row r="8" spans="1:18" ht="16.899999999999999" customHeight="1">
      <c r="B8" s="303"/>
      <c r="C8" s="587"/>
      <c r="D8" s="446"/>
      <c r="E8" s="447" t="s">
        <v>1553</v>
      </c>
      <c r="F8" s="446"/>
      <c r="G8" s="470"/>
      <c r="H8" s="470"/>
      <c r="I8" s="470"/>
      <c r="J8" s="588"/>
      <c r="K8" s="588"/>
      <c r="L8" s="589"/>
      <c r="M8" s="443"/>
      <c r="N8" s="623"/>
      <c r="R8" s="303"/>
    </row>
    <row r="9" spans="1:18" ht="17.100000000000001" customHeight="1">
      <c r="B9" s="303"/>
      <c r="C9" s="587"/>
      <c r="D9" s="446" t="s">
        <v>1620</v>
      </c>
      <c r="E9" s="447" t="s">
        <v>1306</v>
      </c>
      <c r="F9" s="446" t="s">
        <v>1518</v>
      </c>
      <c r="G9" s="629">
        <f>ROUND(0.2*(0.5),2)</f>
        <v>0.1</v>
      </c>
      <c r="H9" s="470"/>
      <c r="I9" s="470"/>
      <c r="J9" s="588">
        <f>IF($F9="","",INDEX([15]DADOS!$B$50:$F$92,MATCH($D9,[15]DADOS!$B$50:$B$92,0),4))</f>
        <v>5095.9624000000003</v>
      </c>
      <c r="K9" s="588">
        <f>IF($F9="","",INDEX([15]DADOS!$B$50:$F$92,MATCH($D9,[15]DADOS!$B$50:$B$92,0),5))</f>
        <v>0</v>
      </c>
      <c r="L9" s="589">
        <f>IFERROR(IF(G9=0,"",IF(H9="",ROUND(G9*J9,4),ROUND(G9*H9*J9+G9*I9*K9,4))),"")</f>
        <v>509.59620000000001</v>
      </c>
      <c r="M9" s="443"/>
      <c r="N9" s="623"/>
      <c r="R9" s="303"/>
    </row>
    <row r="10" spans="1:18" ht="17.100000000000001" customHeight="1">
      <c r="B10" s="303"/>
      <c r="C10" s="587"/>
      <c r="D10" s="446" t="s">
        <v>1621</v>
      </c>
      <c r="E10" s="447" t="s">
        <v>1026</v>
      </c>
      <c r="F10" s="446" t="s">
        <v>1518</v>
      </c>
      <c r="G10" s="629">
        <f t="shared" ref="G10:G11" si="0">ROUND(0.2*(0.5),2)</f>
        <v>0.1</v>
      </c>
      <c r="H10" s="470"/>
      <c r="I10" s="470"/>
      <c r="J10" s="588">
        <f>IF($F10="","",INDEX([15]DADOS!$B$50:$F$92,MATCH($D10,[15]DADOS!$B$50:$B$92,0),4))</f>
        <v>5934.9301999999998</v>
      </c>
      <c r="K10" s="588">
        <f>IF($F10="","",INDEX([15]DADOS!$B$50:$F$92,MATCH($D10,[15]DADOS!$B$50:$B$92,0),5))</f>
        <v>0</v>
      </c>
      <c r="L10" s="589">
        <f>IFERROR(IF(G10=0,"",IF(H10="",ROUND(G10*J10,4),ROUND(G10*H10*J10+G10*I10*K10,4))),"")</f>
        <v>593.49300000000005</v>
      </c>
      <c r="M10" s="443"/>
      <c r="R10" s="303"/>
    </row>
    <row r="11" spans="1:18" ht="17.100000000000001" customHeight="1">
      <c r="B11" s="303"/>
      <c r="C11" s="587"/>
      <c r="D11" s="446" t="s">
        <v>1622</v>
      </c>
      <c r="E11" s="447" t="s">
        <v>1286</v>
      </c>
      <c r="F11" s="446" t="s">
        <v>1518</v>
      </c>
      <c r="G11" s="629">
        <f t="shared" si="0"/>
        <v>0.1</v>
      </c>
      <c r="H11" s="470"/>
      <c r="I11" s="470"/>
      <c r="J11" s="588">
        <f>IF($F11="","",INDEX([15]DADOS!$B$50:$F$92,MATCH($D11,[15]DADOS!$B$50:$B$92,0),4))</f>
        <v>4112.1827999999996</v>
      </c>
      <c r="K11" s="588">
        <f>IF($F11="","",INDEX([15]DADOS!$B$50:$F$92,MATCH($D11,[15]DADOS!$B$50:$B$92,0),5))</f>
        <v>0</v>
      </c>
      <c r="L11" s="589">
        <f>IFERROR(IF(G11=0,"",IF(H11="",ROUND(G11*J11,4),ROUND(G11*H11*J11+G11*I11*K11,4))),"")</f>
        <v>411.2183</v>
      </c>
      <c r="M11" s="443"/>
      <c r="R11" s="303"/>
    </row>
    <row r="12" spans="1:18" ht="16.899999999999999" customHeight="1">
      <c r="B12" s="303"/>
      <c r="C12" s="587"/>
      <c r="D12" s="446"/>
      <c r="E12" s="447" t="s">
        <v>1623</v>
      </c>
      <c r="F12" s="446"/>
      <c r="G12" s="470"/>
      <c r="H12" s="470"/>
      <c r="I12" s="470"/>
      <c r="J12" s="588"/>
      <c r="K12" s="588"/>
      <c r="L12" s="589" t="str">
        <f t="shared" ref="L12" si="1">IFERROR(IF(G12=0,"",IF(H12="",ROUND(G12*J12,4),ROUND(G12*H12*J12+G12*I12*K12,4))),"")</f>
        <v/>
      </c>
      <c r="M12" s="443"/>
      <c r="N12" s="623"/>
      <c r="R12" s="303"/>
    </row>
    <row r="13" spans="1:18" ht="17.100000000000001" customHeight="1">
      <c r="B13" s="303"/>
      <c r="C13" s="587"/>
      <c r="D13" s="446" t="s">
        <v>1624</v>
      </c>
      <c r="E13" s="447" t="s">
        <v>1625</v>
      </c>
      <c r="F13" s="446" t="s">
        <v>1626</v>
      </c>
      <c r="G13" s="629">
        <f>11*0.5</f>
        <v>5.5</v>
      </c>
      <c r="H13" s="470">
        <v>1</v>
      </c>
      <c r="I13" s="470">
        <v>0</v>
      </c>
      <c r="J13" s="588">
        <f>IF($F13="","",INDEX([15]DADOS!$B$50:$F$92,MATCH($D13,[15]DADOS!$B$50:$B$92,0),4))</f>
        <v>316.79689999999999</v>
      </c>
      <c r="K13" s="588">
        <f>IF($F13="","",INDEX([15]DADOS!$B$50:$F$92,MATCH($D13,[15]DADOS!$B$50:$B$92,0),5))</f>
        <v>111.3211</v>
      </c>
      <c r="L13" s="589">
        <f>IFERROR(IF(G13=0,"",IF(H13="",ROUND(G13*J13,4),ROUND(G13*H13*J13+G13*I13*K13,4))),"")</f>
        <v>1742.383</v>
      </c>
      <c r="M13" s="443"/>
      <c r="N13" s="623"/>
      <c r="R13" s="303"/>
    </row>
    <row r="14" spans="1:18" ht="17.100000000000001" customHeight="1">
      <c r="B14" s="303"/>
      <c r="C14" s="587"/>
      <c r="D14" s="446" t="s">
        <v>1627</v>
      </c>
      <c r="E14" s="447" t="s">
        <v>1628</v>
      </c>
      <c r="F14" s="446" t="s">
        <v>1626</v>
      </c>
      <c r="G14" s="629">
        <f>22*0.5</f>
        <v>11</v>
      </c>
      <c r="H14" s="470">
        <v>1</v>
      </c>
      <c r="I14" s="470">
        <v>0</v>
      </c>
      <c r="J14" s="588">
        <f>IF($F14="","",INDEX([15]DADOS!$B$50:$F$92,MATCH($D14,[15]DADOS!$B$50:$B$92,0),4))</f>
        <v>338.96780000000001</v>
      </c>
      <c r="K14" s="588">
        <f>IF($F14="","",INDEX([15]DADOS!$B$50:$F$92,MATCH($D14,[15]DADOS!$B$50:$B$92,0),5))</f>
        <v>149.00299999999999</v>
      </c>
      <c r="L14" s="589">
        <f>IFERROR(IF(G14=0,"",IF(H14="",ROUND(G14*J14,4),ROUND(G14*H14*J14+G14*I14*K14,4))),"")</f>
        <v>3728.6457999999998</v>
      </c>
      <c r="M14" s="443"/>
      <c r="R14" s="303"/>
    </row>
    <row r="15" spans="1:18" ht="17.100000000000001" customHeight="1">
      <c r="B15" s="303"/>
      <c r="C15" s="587"/>
      <c r="D15" s="446" t="s">
        <v>1629</v>
      </c>
      <c r="E15" s="447" t="s">
        <v>1630</v>
      </c>
      <c r="F15" s="446" t="s">
        <v>1626</v>
      </c>
      <c r="G15" s="629">
        <f>11*0.5</f>
        <v>5.5</v>
      </c>
      <c r="H15" s="470">
        <v>1</v>
      </c>
      <c r="I15" s="470">
        <v>0</v>
      </c>
      <c r="J15" s="588">
        <f>IF($F15="","",INDEX([15]DADOS!$B$50:$F$92,MATCH($D15,[15]DADOS!$B$50:$B$92,0),4))</f>
        <v>281.4076</v>
      </c>
      <c r="K15" s="588">
        <f>IF($F15="","",INDEX([15]DADOS!$B$50:$F$92,MATCH($D15,[15]DADOS!$B$50:$B$92,0),5))</f>
        <v>89.916399999999996</v>
      </c>
      <c r="L15" s="589">
        <f>IFERROR(IF(G15=0,"",IF(H15="",ROUND(G15*J15,4),ROUND(G15*H15*J15+G15*I15*K15,4))),"")</f>
        <v>1547.7418</v>
      </c>
      <c r="M15" s="443"/>
      <c r="R15" s="303"/>
    </row>
    <row r="16" spans="1:18" s="607" customFormat="1" ht="16.899999999999999" customHeight="1">
      <c r="A16" s="605"/>
      <c r="C16" s="630"/>
      <c r="D16" s="609"/>
      <c r="E16" s="610"/>
      <c r="F16" s="609"/>
      <c r="G16" s="611"/>
      <c r="H16" s="611"/>
      <c r="I16" s="611"/>
      <c r="J16" s="624"/>
      <c r="K16" s="624"/>
      <c r="L16" s="625"/>
      <c r="N16" s="626"/>
    </row>
    <row r="17" spans="2:18" ht="6" customHeight="1">
      <c r="B17" s="303"/>
      <c r="C17" s="616"/>
      <c r="D17" s="575"/>
      <c r="E17" s="448"/>
      <c r="F17" s="575"/>
      <c r="G17" s="617"/>
      <c r="H17" s="627"/>
      <c r="I17" s="627"/>
      <c r="J17" s="628"/>
      <c r="K17" s="628"/>
      <c r="L17" s="628"/>
      <c r="M17" s="443"/>
      <c r="R17" s="303"/>
    </row>
    <row r="18" spans="2:18">
      <c r="J18" s="204"/>
      <c r="K18" s="204"/>
      <c r="L18" s="204"/>
    </row>
    <row r="20" spans="2:18">
      <c r="J20" s="204"/>
      <c r="K20" s="204"/>
      <c r="L20" s="204"/>
    </row>
    <row r="21" spans="2:18">
      <c r="J21" s="204"/>
      <c r="K21" s="204"/>
      <c r="L21" s="204"/>
    </row>
    <row r="22" spans="2:18">
      <c r="J22" s="204"/>
      <c r="K22" s="204"/>
      <c r="L22" s="204"/>
    </row>
    <row r="23" spans="2:18">
      <c r="J23" s="204"/>
      <c r="K23" s="204"/>
      <c r="L23" s="204"/>
    </row>
    <row r="24" spans="2:18">
      <c r="J24" s="204"/>
      <c r="K24" s="204"/>
      <c r="L24" s="204"/>
    </row>
    <row r="25" spans="2:18">
      <c r="J25" s="204"/>
      <c r="K25" s="204"/>
      <c r="L25" s="204"/>
    </row>
    <row r="26" spans="2:18">
      <c r="J26" s="204"/>
      <c r="K26" s="204"/>
      <c r="L26" s="204"/>
    </row>
  </sheetData>
  <sheetProtection deleteColumns="0" deleteRows="0" sort="0" autoFilter="0"/>
  <autoFilter ref="A6:N18" xr:uid="{00000000-0009-0000-0000-000006000000}"/>
  <mergeCells count="11">
    <mergeCell ref="M4:N4"/>
    <mergeCell ref="M5:N5"/>
    <mergeCell ref="C2:L2"/>
    <mergeCell ref="C4:C5"/>
    <mergeCell ref="D4:D5"/>
    <mergeCell ref="E4:E5"/>
    <mergeCell ref="F4:F5"/>
    <mergeCell ref="G4:G5"/>
    <mergeCell ref="H4:I4"/>
    <mergeCell ref="J4:K4"/>
    <mergeCell ref="L4:L5"/>
  </mergeCells>
  <conditionalFormatting sqref="M4:N5">
    <cfRule type="containsText" dxfId="12" priority="1" operator="containsText" text="ok">
      <formula>NOT(ISERROR(SEARCH("ok",M4)))</formula>
    </cfRule>
    <cfRule type="containsText" dxfId="11" priority="2" operator="containsText" text="erro">
      <formula>NOT(ISERROR(SEARCH("erro",M4)))</formula>
    </cfRule>
  </conditionalFormatting>
  <printOptions horizontalCentered="1"/>
  <pageMargins left="0.23622047244094491" right="0.23622047244094491" top="0.98425196850393704" bottom="0.74803149606299213" header="0.31496062992125984" footer="0.31496062992125984"/>
  <pageSetup paperSize="9" scale="61" fitToHeight="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405D58-6D2E-4213-884D-B6A5DB3B6F63}">
  <sheetPr>
    <tabColor theme="0" tint="-0.249977111117893"/>
  </sheetPr>
  <dimension ref="A1:O73"/>
  <sheetViews>
    <sheetView view="pageBreakPreview" zoomScale="110" zoomScaleNormal="100" zoomScaleSheetLayoutView="110" workbookViewId="0">
      <selection activeCell="B62" sqref="B62"/>
    </sheetView>
  </sheetViews>
  <sheetFormatPr defaultColWidth="9.140625" defaultRowHeight="15"/>
  <cols>
    <col min="1" max="1" width="3.7109375" style="204" bestFit="1" customWidth="1"/>
    <col min="2" max="2" width="1.140625" style="204" customWidth="1"/>
    <col min="3" max="3" width="8.28515625" style="204" customWidth="1"/>
    <col min="4" max="4" width="11.140625" style="204" customWidth="1"/>
    <col min="5" max="5" width="81.28515625" style="204" customWidth="1"/>
    <col min="6" max="6" width="19.140625" style="507" customWidth="1"/>
    <col min="7" max="7" width="1.140625" style="204" customWidth="1"/>
    <col min="8" max="8" width="7.7109375" style="204" customWidth="1"/>
    <col min="9" max="9" width="8.85546875" style="507" customWidth="1"/>
    <col min="10" max="10" width="7.42578125" style="636" customWidth="1"/>
    <col min="11" max="11" width="13.28515625" style="439" bestFit="1" customWidth="1"/>
    <col min="12" max="12" width="7.140625" style="439" bestFit="1" customWidth="1"/>
    <col min="13" max="13" width="13.28515625" style="439" bestFit="1" customWidth="1"/>
    <col min="14" max="16384" width="9.140625" style="439"/>
  </cols>
  <sheetData>
    <row r="1" spans="1:15" s="432" customFormat="1" ht="9.9499999999999993" customHeight="1">
      <c r="A1" s="428"/>
      <c r="B1" s="430"/>
      <c r="C1" s="431"/>
      <c r="D1" s="295"/>
      <c r="E1" s="350"/>
      <c r="F1" s="428"/>
      <c r="G1" s="428"/>
      <c r="H1" s="428"/>
      <c r="I1" s="631">
        <v>1.33</v>
      </c>
      <c r="J1" s="632"/>
      <c r="K1" s="435" t="s">
        <v>1631</v>
      </c>
    </row>
    <row r="2" spans="1:15" s="435" customFormat="1" ht="30" customHeight="1">
      <c r="A2" s="433"/>
      <c r="B2" s="434"/>
      <c r="C2" s="1773" t="s">
        <v>1632</v>
      </c>
      <c r="D2" s="1774"/>
      <c r="E2" s="1774"/>
      <c r="F2" s="1775"/>
      <c r="G2" s="433"/>
      <c r="H2" s="633">
        <f>IF(J1="x",I1,IF(J2="x",I2,"ESCOLHER"))</f>
        <v>1</v>
      </c>
      <c r="I2" s="631">
        <v>1</v>
      </c>
      <c r="J2" s="632" t="s">
        <v>1574</v>
      </c>
      <c r="K2" s="435" t="s">
        <v>1633</v>
      </c>
      <c r="L2" s="634"/>
      <c r="M2" s="634"/>
      <c r="N2" s="634"/>
      <c r="O2" s="634"/>
    </row>
    <row r="3" spans="1:15" ht="9.9499999999999993" customHeight="1">
      <c r="B3" s="303"/>
      <c r="C3" s="316"/>
      <c r="D3" s="317"/>
      <c r="E3" s="317"/>
      <c r="F3" s="437"/>
      <c r="G3" s="303"/>
      <c r="H3" s="303"/>
      <c r="I3" s="635" t="s">
        <v>1634</v>
      </c>
      <c r="K3" s="439" t="s">
        <v>1635</v>
      </c>
    </row>
    <row r="4" spans="1:15" s="435" customFormat="1" ht="27.75" customHeight="1">
      <c r="A4" s="433"/>
      <c r="B4" s="434"/>
      <c r="C4" s="440" t="s">
        <v>23</v>
      </c>
      <c r="D4" s="441" t="s">
        <v>11</v>
      </c>
      <c r="E4" s="441" t="s">
        <v>12</v>
      </c>
      <c r="F4" s="442" t="s">
        <v>1636</v>
      </c>
      <c r="G4" s="443"/>
      <c r="H4" s="443"/>
      <c r="I4" s="444" t="s">
        <v>24</v>
      </c>
      <c r="J4" s="637" t="s">
        <v>1637</v>
      </c>
      <c r="K4" s="439"/>
      <c r="L4" s="439"/>
      <c r="M4" s="439"/>
    </row>
    <row r="5" spans="1:15">
      <c r="B5" s="310"/>
      <c r="C5" s="445"/>
      <c r="D5" s="446"/>
      <c r="E5" s="447"/>
      <c r="F5" s="450"/>
      <c r="G5" s="443"/>
      <c r="H5" s="443"/>
      <c r="I5" s="451"/>
      <c r="J5" s="638"/>
      <c r="N5" s="452"/>
    </row>
    <row r="6" spans="1:15">
      <c r="B6" s="303"/>
      <c r="C6" s="453"/>
      <c r="D6" s="454"/>
      <c r="E6" s="455" t="s">
        <v>1638</v>
      </c>
      <c r="F6" s="639"/>
      <c r="G6" s="443"/>
      <c r="H6" s="443"/>
      <c r="I6" s="459"/>
      <c r="J6" s="640" t="s">
        <v>1514</v>
      </c>
      <c r="N6" s="461"/>
    </row>
    <row r="7" spans="1:15">
      <c r="B7" s="303"/>
      <c r="C7" s="462" t="s">
        <v>1639</v>
      </c>
      <c r="D7" s="463"/>
      <c r="E7" s="464" t="s">
        <v>1640</v>
      </c>
      <c r="F7" s="641">
        <f>SUM(F8:F25)</f>
        <v>30</v>
      </c>
      <c r="G7" s="443"/>
      <c r="H7" s="443"/>
      <c r="I7" s="459"/>
      <c r="J7" s="640" t="s">
        <v>1514</v>
      </c>
      <c r="N7" s="461"/>
    </row>
    <row r="8" spans="1:15" ht="6" customHeight="1">
      <c r="B8" s="303"/>
      <c r="C8" s="642" t="str">
        <f>IF(F8="","","X")</f>
        <v/>
      </c>
      <c r="D8" s="643"/>
      <c r="E8" s="447"/>
      <c r="F8" s="644"/>
      <c r="G8" s="443"/>
      <c r="H8" s="443"/>
      <c r="I8" s="472"/>
      <c r="J8" s="636" t="str">
        <f>IF(OR(F8="",F8=0),"","X")</f>
        <v/>
      </c>
      <c r="N8" s="461"/>
    </row>
    <row r="9" spans="1:15">
      <c r="B9" s="303"/>
      <c r="C9" s="642"/>
      <c r="D9" s="643" t="str">
        <f>AD.FX!E10</f>
        <v>P9955</v>
      </c>
      <c r="E9" s="447" t="str">
        <f>AD.FX!F10</f>
        <v>Engenheiro chefe</v>
      </c>
      <c r="F9" s="644">
        <f>IF(AD.FX!H10="","",IF(AD.FX!H10=0,"",ROUNDUP(AD.FX!H10,0)))</f>
        <v>1</v>
      </c>
      <c r="G9" s="443"/>
      <c r="H9" s="443"/>
      <c r="I9" s="472"/>
      <c r="J9" s="636" t="str">
        <f t="shared" ref="J9:J25" si="0">IF(OR(F9="",F9=0),"","X")</f>
        <v>X</v>
      </c>
      <c r="N9" s="461"/>
    </row>
    <row r="10" spans="1:15">
      <c r="B10" s="303"/>
      <c r="C10" s="642"/>
      <c r="D10" s="643" t="str">
        <f>AD.FX!E11</f>
        <v>P9840</v>
      </c>
      <c r="E10" s="447" t="str">
        <f>AD.FX!F11</f>
        <v>Encarregado geral</v>
      </c>
      <c r="F10" s="644">
        <f>IF(AD.FX!H11="","",IF(AD.FX!H11=0,"",ROUNDUP(AD.FX!H11,0)))</f>
        <v>1</v>
      </c>
      <c r="G10" s="443"/>
      <c r="H10" s="443"/>
      <c r="I10" s="472"/>
      <c r="J10" s="636" t="str">
        <f t="shared" si="0"/>
        <v>X</v>
      </c>
      <c r="N10" s="461"/>
    </row>
    <row r="11" spans="1:15">
      <c r="B11" s="303"/>
      <c r="C11" s="642"/>
      <c r="D11" s="643" t="str">
        <f>AD.FX!E12</f>
        <v>P9897</v>
      </c>
      <c r="E11" s="447" t="str">
        <f>AD.FX!F12</f>
        <v>Técnico em meio ambiente</v>
      </c>
      <c r="F11" s="644">
        <f>IF(AD.FX!H12="","",IF(AD.FX!H12=0,"",ROUNDUP(AD.FX!H12,0)))</f>
        <v>1</v>
      </c>
      <c r="G11" s="443"/>
      <c r="H11" s="443"/>
      <c r="I11" s="472"/>
      <c r="J11" s="636" t="str">
        <f t="shared" si="0"/>
        <v>X</v>
      </c>
      <c r="N11" s="461"/>
    </row>
    <row r="12" spans="1:15">
      <c r="B12" s="303"/>
      <c r="C12" s="642"/>
      <c r="D12" s="643" t="str">
        <f>AD.FX!E13</f>
        <v>P9948</v>
      </c>
      <c r="E12" s="447" t="str">
        <f>AD.FX!F13</f>
        <v>Motorista de veículo leve</v>
      </c>
      <c r="F12" s="644">
        <f>IF(AD.FX!H13="","",IF(AD.FX!H13=0,"",ROUNDUP(AD.FX!H13,0)))</f>
        <v>1</v>
      </c>
      <c r="G12" s="443"/>
      <c r="H12" s="443"/>
      <c r="I12" s="472"/>
      <c r="J12" s="636" t="str">
        <f t="shared" si="0"/>
        <v>X</v>
      </c>
      <c r="N12" s="461"/>
    </row>
    <row r="13" spans="1:15">
      <c r="B13" s="303"/>
      <c r="C13" s="642"/>
      <c r="D13" s="643" t="str">
        <f>AD.FX!E14</f>
        <v>P9878</v>
      </c>
      <c r="E13" s="447" t="str">
        <f>AD.FX!F14</f>
        <v>Secretária</v>
      </c>
      <c r="F13" s="644">
        <f>IF(AD.FX!H14="","",IF(AD.FX!H14=0,"",ROUNDUP(AD.FX!H14,0)))</f>
        <v>1</v>
      </c>
      <c r="G13" s="443"/>
      <c r="H13" s="443"/>
      <c r="I13" s="472"/>
      <c r="J13" s="636" t="str">
        <f t="shared" si="0"/>
        <v>X</v>
      </c>
      <c r="N13" s="461"/>
    </row>
    <row r="14" spans="1:15">
      <c r="B14" s="303"/>
      <c r="C14" s="642" t="str">
        <f>IF(F14="","","X")</f>
        <v>X</v>
      </c>
      <c r="D14" s="643" t="str">
        <f>AD.FX!E41</f>
        <v>P9946</v>
      </c>
      <c r="E14" s="447" t="str">
        <f>AD.FX!F20</f>
        <v>Engenheiro auxiliar</v>
      </c>
      <c r="F14" s="644">
        <f>IF(AD.FX!H20="","",IF(AD.FX!H20=0,"",ROUNDUP(AD.FX!H20,0)))</f>
        <v>1</v>
      </c>
      <c r="G14" s="443"/>
      <c r="H14" s="443"/>
      <c r="I14" s="472"/>
      <c r="N14" s="461"/>
    </row>
    <row r="15" spans="1:15">
      <c r="B15" s="303"/>
      <c r="C15" s="642"/>
      <c r="D15" s="643" t="str">
        <f>AD.FX!E21</f>
        <v>P9903</v>
      </c>
      <c r="E15" s="447" t="str">
        <f>AD.FX!F21</f>
        <v>Auxiliar técnico</v>
      </c>
      <c r="F15" s="644">
        <f>IF(AD.FX!H21="","",IF(AD.FX!H21=0,"",ROUNDUP(AD.FX!H21,0)))</f>
        <v>3</v>
      </c>
      <c r="G15" s="443"/>
      <c r="H15" s="443"/>
      <c r="I15" s="472"/>
      <c r="J15" s="636" t="str">
        <f t="shared" si="0"/>
        <v>X</v>
      </c>
      <c r="N15" s="461"/>
    </row>
    <row r="16" spans="1:15">
      <c r="B16" s="303"/>
      <c r="C16" s="642"/>
      <c r="D16" s="643" t="str">
        <f>AD.FX!E27</f>
        <v>P9883</v>
      </c>
      <c r="E16" s="447" t="str">
        <f>AD.FX!F27</f>
        <v>Chefe do setor administrativo</v>
      </c>
      <c r="F16" s="644">
        <f>IF(AD.FX!H27="","",IF(AD.FX!H27=0,"",ROUNDUP(AD.FX!H27,0)))</f>
        <v>1</v>
      </c>
      <c r="G16" s="443"/>
      <c r="H16" s="443"/>
      <c r="I16" s="472"/>
      <c r="J16" s="636" t="str">
        <f t="shared" si="0"/>
        <v>X</v>
      </c>
      <c r="N16" s="461"/>
    </row>
    <row r="17" spans="1:14">
      <c r="B17" s="303"/>
      <c r="C17" s="642"/>
      <c r="D17" s="643" t="str">
        <f>AD.FX!E28</f>
        <v>P9809</v>
      </c>
      <c r="E17" s="447" t="str">
        <f>AD.FX!F28</f>
        <v>Encarregado administrativo</v>
      </c>
      <c r="F17" s="644">
        <f>IF(AD.FX!H28="","",IF(AD.FX!H28=0,"",ROUNDUP(AD.FX!H28,0)))</f>
        <v>1</v>
      </c>
      <c r="G17" s="443"/>
      <c r="H17" s="443"/>
      <c r="I17" s="472"/>
      <c r="J17" s="636" t="str">
        <f t="shared" si="0"/>
        <v>X</v>
      </c>
      <c r="N17" s="461"/>
    </row>
    <row r="18" spans="1:14">
      <c r="B18" s="303"/>
      <c r="C18" s="642"/>
      <c r="D18" s="643" t="str">
        <f>AD.FX!E29</f>
        <v>P9896</v>
      </c>
      <c r="E18" s="447" t="str">
        <f>AD.FX!F29</f>
        <v>Porteiro</v>
      </c>
      <c r="F18" s="644">
        <f>IF(AD.FX!H29="","",IF(AD.FX!H29=0,"",ROUNDUP(AD.FX!H29,0)))</f>
        <v>4</v>
      </c>
      <c r="G18" s="443"/>
      <c r="H18" s="443"/>
      <c r="I18" s="472"/>
      <c r="J18" s="636" t="str">
        <f t="shared" si="0"/>
        <v>X</v>
      </c>
      <c r="N18" s="461"/>
    </row>
    <row r="19" spans="1:14">
      <c r="B19" s="303"/>
      <c r="C19" s="642"/>
      <c r="D19" s="643" t="str">
        <f>AD.FX!E30</f>
        <v>P9827</v>
      </c>
      <c r="E19" s="447" t="str">
        <f>AD.FX!F30</f>
        <v>Vigia</v>
      </c>
      <c r="F19" s="644">
        <f>IF(AD.FX!H30="","",IF(AD.FX!H30=0,"",ROUNDUP(AD.FX!H30,0)))</f>
        <v>4</v>
      </c>
      <c r="G19" s="443"/>
      <c r="H19" s="443"/>
      <c r="I19" s="472"/>
      <c r="J19" s="636" t="str">
        <f t="shared" si="0"/>
        <v>X</v>
      </c>
      <c r="N19" s="461"/>
    </row>
    <row r="20" spans="1:14">
      <c r="B20" s="303"/>
      <c r="C20" s="642"/>
      <c r="D20" s="643" t="str">
        <f>AD.FX!E31</f>
        <v>P9948</v>
      </c>
      <c r="E20" s="447" t="str">
        <f>AD.FX!F31</f>
        <v>Motorista de veículo leve</v>
      </c>
      <c r="F20" s="644">
        <f>IF(AD.FX!H31="","",IF(AD.FX!H31=0,"",ROUNDUP(AD.FX!H31,0)))</f>
        <v>1</v>
      </c>
      <c r="G20" s="443"/>
      <c r="H20" s="443"/>
      <c r="I20" s="472"/>
      <c r="J20" s="636" t="str">
        <f t="shared" si="0"/>
        <v>X</v>
      </c>
      <c r="N20" s="461"/>
    </row>
    <row r="21" spans="1:14">
      <c r="B21" s="303"/>
      <c r="C21" s="642" t="str">
        <f t="shared" ref="C21:C25" si="1">IF(F21="","","X")</f>
        <v>X</v>
      </c>
      <c r="D21" s="643" t="str">
        <f>AD.FX!E36</f>
        <v>P9806</v>
      </c>
      <c r="E21" s="447" t="str">
        <f>AD.FX!F36</f>
        <v>Auxiliar administrativo</v>
      </c>
      <c r="F21" s="644">
        <f>IF(AD.FX!H36="","",IF(AD.FX!H36=0,"",ROUNDUP(AD.FX!H36,0)))</f>
        <v>2</v>
      </c>
      <c r="G21" s="443"/>
      <c r="H21" s="443"/>
      <c r="I21" s="472"/>
      <c r="J21" s="636" t="str">
        <f t="shared" si="0"/>
        <v>X</v>
      </c>
      <c r="N21" s="461"/>
    </row>
    <row r="22" spans="1:14">
      <c r="B22" s="303"/>
      <c r="C22" s="642" t="str">
        <f t="shared" si="1"/>
        <v>X</v>
      </c>
      <c r="D22" s="643" t="str">
        <f>AD.FX!E37</f>
        <v>P9842</v>
      </c>
      <c r="E22" s="447" t="str">
        <f>AD.FX!F37</f>
        <v>Faxineiro</v>
      </c>
      <c r="F22" s="644">
        <f>IF(AD.FX!H37="","",IF(AD.FX!H37=0,"",ROUNDUP(AD.FX!H37,0)))</f>
        <v>2</v>
      </c>
      <c r="G22" s="443"/>
      <c r="H22" s="443"/>
      <c r="I22" s="472"/>
      <c r="J22" s="636" t="str">
        <f t="shared" si="0"/>
        <v>X</v>
      </c>
      <c r="N22" s="461"/>
    </row>
    <row r="23" spans="1:14">
      <c r="B23" s="303"/>
      <c r="C23" s="642" t="str">
        <f t="shared" si="1"/>
        <v>X</v>
      </c>
      <c r="D23" s="643" t="str">
        <f>AD.FX!E42</f>
        <v>P9903</v>
      </c>
      <c r="E23" s="447" t="str">
        <f>AD.FX!F42</f>
        <v>Auxiliar técnico</v>
      </c>
      <c r="F23" s="644">
        <f>IF(AD.FX!H21="","",IF(AD.FX!H21=0,"",ROUNDUP(AD.FX!H21,0)))</f>
        <v>3</v>
      </c>
      <c r="G23" s="443"/>
      <c r="H23" s="443"/>
      <c r="I23" s="472"/>
      <c r="J23" s="636" t="str">
        <f t="shared" si="0"/>
        <v>X</v>
      </c>
      <c r="N23" s="461"/>
    </row>
    <row r="24" spans="1:14">
      <c r="B24" s="303"/>
      <c r="C24" s="642" t="str">
        <f t="shared" si="1"/>
        <v>X</v>
      </c>
      <c r="D24" s="643" t="str">
        <f>AD.FX!E48</f>
        <v>P9806</v>
      </c>
      <c r="E24" s="447" t="str">
        <f>AD.FX!F48</f>
        <v>Auxiliar administrativo</v>
      </c>
      <c r="F24" s="644">
        <f>IF(AD.FX!H48="","",IF(AD.FX!H48=0,"",ROUNDUP(AD.FX!H48,0)))</f>
        <v>2</v>
      </c>
      <c r="G24" s="443"/>
      <c r="H24" s="443"/>
      <c r="I24" s="472"/>
      <c r="J24" s="636" t="str">
        <f t="shared" si="0"/>
        <v>X</v>
      </c>
      <c r="N24" s="461"/>
    </row>
    <row r="25" spans="1:14">
      <c r="B25" s="303"/>
      <c r="C25" s="642" t="str">
        <f t="shared" si="1"/>
        <v>X</v>
      </c>
      <c r="D25" s="643" t="str">
        <f>AD.FX!E49</f>
        <v>P9842</v>
      </c>
      <c r="E25" s="447" t="str">
        <f>AD.FX!F49</f>
        <v>Faxineiro</v>
      </c>
      <c r="F25" s="644">
        <f>IF(AD.FX!H49="","",IF(AD.FX!H49=0,"",ROUNDUP(AD.FX!H49,0)))</f>
        <v>1</v>
      </c>
      <c r="G25" s="443"/>
      <c r="H25" s="443"/>
      <c r="I25" s="472"/>
      <c r="J25" s="636" t="str">
        <f t="shared" si="0"/>
        <v>X</v>
      </c>
      <c r="N25" s="461"/>
    </row>
    <row r="26" spans="1:14">
      <c r="A26" s="204" t="s">
        <v>1574</v>
      </c>
      <c r="B26" s="303"/>
      <c r="C26" s="645" t="s">
        <v>1007</v>
      </c>
      <c r="D26" s="646"/>
      <c r="E26" s="647" t="s">
        <v>1641</v>
      </c>
      <c r="F26" s="648">
        <f>F7</f>
        <v>30</v>
      </c>
      <c r="G26" s="443"/>
      <c r="H26" s="443"/>
      <c r="I26" s="472" t="s">
        <v>1642</v>
      </c>
      <c r="J26" s="636" t="s">
        <v>1514</v>
      </c>
      <c r="N26" s="461"/>
    </row>
    <row r="27" spans="1:14" ht="6" customHeight="1">
      <c r="B27" s="303"/>
      <c r="C27" s="649" t="s">
        <v>1514</v>
      </c>
      <c r="D27" s="650"/>
      <c r="E27" s="651"/>
      <c r="F27" s="652"/>
      <c r="G27" s="443"/>
      <c r="H27" s="443"/>
      <c r="I27" s="472"/>
      <c r="J27" s="636" t="s">
        <v>1514</v>
      </c>
      <c r="N27" s="461"/>
    </row>
    <row r="28" spans="1:14" ht="17.100000000000001" customHeight="1">
      <c r="B28" s="303"/>
      <c r="C28" s="462"/>
      <c r="D28" s="463"/>
      <c r="E28" s="464" t="s">
        <v>1523</v>
      </c>
      <c r="F28" s="641">
        <f>SUM(F29:F40)</f>
        <v>18</v>
      </c>
      <c r="G28" s="443"/>
      <c r="H28" s="443"/>
      <c r="I28" s="459"/>
      <c r="J28" s="640" t="s">
        <v>1514</v>
      </c>
      <c r="N28" s="461"/>
    </row>
    <row r="29" spans="1:14" ht="17.100000000000001" customHeight="1">
      <c r="B29" s="303"/>
      <c r="C29" s="642" t="str">
        <f>IF(F29="","","X")</f>
        <v>X</v>
      </c>
      <c r="D29" s="643" t="str">
        <f>AD.VIN!E9</f>
        <v>P9884</v>
      </c>
      <c r="E29" s="653" t="str">
        <f>AD.VIN!F9</f>
        <v>Encarregado de terraplenagem</v>
      </c>
      <c r="F29" s="644">
        <f>IF(AD.VIN!H9="","",IF(AD.VIN!H9=0,"",ROUNDUP(AD.VIN!H9,0)))</f>
        <v>1</v>
      </c>
      <c r="G29" s="443"/>
      <c r="H29" s="443"/>
      <c r="I29" s="472"/>
      <c r="J29" s="636" t="str">
        <f t="shared" ref="J29:J40" si="2">IF(OR(F29="",F29=0),"","X")</f>
        <v>X</v>
      </c>
      <c r="N29" s="461"/>
    </row>
    <row r="30" spans="1:14">
      <c r="B30" s="303"/>
      <c r="C30" s="642"/>
      <c r="D30" s="643" t="str">
        <f>AD.VIN!E14</f>
        <v>P9893</v>
      </c>
      <c r="E30" s="653" t="str">
        <f>AD.VIN!F14</f>
        <v>Encarregado de pavimentação</v>
      </c>
      <c r="F30" s="644">
        <f>IF(AD.VIN!H14="","",IF(AD.VIN!H14=0,"",ROUNDUP(AD.VIN!H14,0)))</f>
        <v>1</v>
      </c>
      <c r="G30" s="443"/>
      <c r="H30" s="443"/>
      <c r="I30" s="472"/>
      <c r="J30" s="636" t="str">
        <f t="shared" si="2"/>
        <v>X</v>
      </c>
      <c r="N30" s="461"/>
    </row>
    <row r="31" spans="1:14">
      <c r="B31" s="303"/>
      <c r="C31" s="642"/>
      <c r="D31" s="643" t="str">
        <f>AD.VIN!E19</f>
        <v>P9869</v>
      </c>
      <c r="E31" s="653" t="str">
        <f>AD.VIN!F19</f>
        <v>Encarregado de obras de arte especiais</v>
      </c>
      <c r="F31" s="644">
        <f>IF(AD.VIN!H19="","",IF(AD.VIN!H19=0,"",ROUNDUP(AD.VIN!H19,0)))</f>
        <v>1</v>
      </c>
      <c r="G31" s="443"/>
      <c r="H31" s="443"/>
      <c r="I31" s="472"/>
      <c r="J31" s="636" t="str">
        <f t="shared" si="2"/>
        <v>X</v>
      </c>
      <c r="N31" s="461"/>
    </row>
    <row r="32" spans="1:14">
      <c r="B32" s="303"/>
      <c r="C32" s="642"/>
      <c r="D32" s="643" t="str">
        <f>AD.VIN!E20</f>
        <v>P9875</v>
      </c>
      <c r="E32" s="653" t="str">
        <f>AD.VIN!F20</f>
        <v>Encarregado de turma</v>
      </c>
      <c r="F32" s="644">
        <f>IF(AD.VIN!H20="","",IF(AD.VIN!H20=0,"",ROUNDUP(AD.VIN!H20,0)))</f>
        <v>1</v>
      </c>
      <c r="G32" s="443"/>
      <c r="H32" s="443"/>
      <c r="I32" s="472"/>
      <c r="J32" s="636" t="str">
        <f t="shared" si="2"/>
        <v>X</v>
      </c>
      <c r="N32" s="461"/>
    </row>
    <row r="33" spans="1:14">
      <c r="B33" s="303"/>
      <c r="C33" s="642"/>
      <c r="D33" s="643" t="str">
        <f>AD.VIN!E21</f>
        <v>P9804</v>
      </c>
      <c r="E33" s="653" t="str">
        <f>AD.VIN!F21</f>
        <v>Apontador</v>
      </c>
      <c r="F33" s="644">
        <f>IF(AD.VIN!H21="","",IF(AD.VIN!H21=0,"",ROUNDUP(AD.VIN!H21,0)))</f>
        <v>1</v>
      </c>
      <c r="G33" s="443"/>
      <c r="H33" s="443"/>
      <c r="I33" s="472"/>
      <c r="J33" s="636" t="str">
        <f t="shared" si="2"/>
        <v>X</v>
      </c>
      <c r="N33" s="461"/>
    </row>
    <row r="34" spans="1:14">
      <c r="B34" s="303"/>
      <c r="C34" s="642" t="str">
        <f>IF(F34="","","X")</f>
        <v>X</v>
      </c>
      <c r="D34" s="643" t="str">
        <f>AD.VIN!E26</f>
        <v>P9949</v>
      </c>
      <c r="E34" s="653" t="str">
        <f>AD.VIN!F26</f>
        <v>Topógrafo</v>
      </c>
      <c r="F34" s="644">
        <f>IF(AD.VIN!H26="","",IF(AD.VIN!H26=0,"",ROUNDUP(AD.VIN!H26,0)))</f>
        <v>1</v>
      </c>
      <c r="G34" s="443"/>
      <c r="H34" s="443"/>
      <c r="I34" s="472"/>
      <c r="J34" s="636" t="str">
        <f t="shared" si="2"/>
        <v>X</v>
      </c>
      <c r="N34" s="461"/>
    </row>
    <row r="35" spans="1:14">
      <c r="B35" s="303"/>
      <c r="C35" s="642" t="str">
        <f>IF(F35="","","X")</f>
        <v>X</v>
      </c>
      <c r="D35" s="643" t="str">
        <f>AD.VIN!E27</f>
        <v>P9950</v>
      </c>
      <c r="E35" s="653" t="str">
        <f>AD.VIN!F27</f>
        <v>Auxiliar de topografia</v>
      </c>
      <c r="F35" s="644">
        <f>IF(AD.VIN!H27="","",IF(AD.VIN!H27=0,"",ROUNDUP(AD.VIN!H27,0)))</f>
        <v>3</v>
      </c>
      <c r="G35" s="443"/>
      <c r="H35" s="443"/>
      <c r="I35" s="472"/>
      <c r="J35" s="636" t="str">
        <f t="shared" si="2"/>
        <v>X</v>
      </c>
      <c r="N35" s="461"/>
    </row>
    <row r="36" spans="1:14">
      <c r="B36" s="303"/>
      <c r="C36" s="642" t="str">
        <f>IF(F36="","","X")</f>
        <v>X</v>
      </c>
      <c r="D36" s="643" t="str">
        <f>AD.VIN!E32</f>
        <v>P9949</v>
      </c>
      <c r="E36" s="653" t="str">
        <f>AD.VIN!F32</f>
        <v>Topógrafo</v>
      </c>
      <c r="F36" s="644">
        <f>IF(AD.VIN!H32="","",IF(AD.VIN!H32=0,"",ROUNDUP(AD.VIN!H32,0)))</f>
        <v>1</v>
      </c>
      <c r="G36" s="443"/>
      <c r="H36" s="443"/>
      <c r="I36" s="472"/>
      <c r="J36" s="636" t="str">
        <f t="shared" si="2"/>
        <v>X</v>
      </c>
      <c r="N36" s="461"/>
    </row>
    <row r="37" spans="1:14">
      <c r="B37" s="303"/>
      <c r="C37" s="642" t="str">
        <f>IF(F37="","","X")</f>
        <v>X</v>
      </c>
      <c r="D37" s="643" t="str">
        <f>AD.VIN!E33</f>
        <v>P9950</v>
      </c>
      <c r="E37" s="653" t="str">
        <f>AD.VIN!F33</f>
        <v>Auxiliar de topografia</v>
      </c>
      <c r="F37" s="644">
        <f>IF(AD.VIN!H33="","",IF(AD.VIN!H33=0,"",ROUNDUP(AD.VIN!H33,0)))</f>
        <v>3</v>
      </c>
      <c r="G37" s="443"/>
      <c r="H37" s="443"/>
      <c r="I37" s="472"/>
      <c r="J37" s="636" t="str">
        <f t="shared" si="2"/>
        <v>X</v>
      </c>
      <c r="N37" s="461"/>
    </row>
    <row r="38" spans="1:14">
      <c r="B38" s="303"/>
      <c r="C38" s="642"/>
      <c r="D38" s="643" t="str">
        <f>AD.VIN!E38</f>
        <v>P9876</v>
      </c>
      <c r="E38" s="653" t="str">
        <f>AD.VIN!F38</f>
        <v>Técnico de segurança do trabalho</v>
      </c>
      <c r="F38" s="644">
        <f>IF(AD.VIN!H38="","",IF(AD.VIN!H38=0,"",ROUNDUP(AD.VIN!H38,0)))</f>
        <v>3</v>
      </c>
      <c r="G38" s="443"/>
      <c r="H38" s="443"/>
      <c r="I38" s="472"/>
      <c r="J38" s="636" t="str">
        <f t="shared" si="2"/>
        <v>X</v>
      </c>
      <c r="N38" s="461"/>
    </row>
    <row r="39" spans="1:14">
      <c r="B39" s="303"/>
      <c r="C39" s="642"/>
      <c r="D39" s="643" t="str">
        <f>AD.VIN!E39</f>
        <v>P9864</v>
      </c>
      <c r="E39" s="653" t="str">
        <f>AD.VIN!F39</f>
        <v>Engenheiro de segurança do trabalho</v>
      </c>
      <c r="F39" s="644">
        <f>IF(AD.VIN!H39="","",IF(AD.VIN!H39=0,"",ROUNDUP(AD.VIN!H39,0)))</f>
        <v>1</v>
      </c>
      <c r="G39" s="443"/>
      <c r="H39" s="443"/>
      <c r="I39" s="472"/>
      <c r="J39" s="636" t="str">
        <f t="shared" si="2"/>
        <v>X</v>
      </c>
      <c r="N39" s="461"/>
    </row>
    <row r="40" spans="1:14">
      <c r="B40" s="303"/>
      <c r="C40" s="642"/>
      <c r="D40" s="643" t="str">
        <f>AD.VIN!E40</f>
        <v>P9851</v>
      </c>
      <c r="E40" s="653" t="str">
        <f>AD.VIN!F40</f>
        <v>Médico do trabalho</v>
      </c>
      <c r="F40" s="644">
        <f>IF(AD.VIN!H40="","",IF(AD.VIN!H40=0,"",ROUNDUP(AD.VIN!H40,0)))</f>
        <v>1</v>
      </c>
      <c r="G40" s="443"/>
      <c r="H40" s="443"/>
      <c r="I40" s="472"/>
      <c r="J40" s="636" t="str">
        <f t="shared" si="2"/>
        <v>X</v>
      </c>
      <c r="N40" s="461"/>
    </row>
    <row r="41" spans="1:14">
      <c r="A41" s="204" t="s">
        <v>1574</v>
      </c>
      <c r="B41" s="303"/>
      <c r="C41" s="645" t="s">
        <v>1019</v>
      </c>
      <c r="D41" s="646"/>
      <c r="E41" s="647" t="s">
        <v>1643</v>
      </c>
      <c r="F41" s="648">
        <f>F7+F28</f>
        <v>48</v>
      </c>
      <c r="G41" s="443"/>
      <c r="H41" s="443"/>
      <c r="I41" s="459" t="s">
        <v>1642</v>
      </c>
      <c r="J41" s="640" t="s">
        <v>1514</v>
      </c>
      <c r="N41" s="461"/>
    </row>
    <row r="42" spans="1:14" ht="6" customHeight="1">
      <c r="B42" s="303"/>
      <c r="C42" s="649" t="s">
        <v>1514</v>
      </c>
      <c r="D42" s="650"/>
      <c r="E42" s="651"/>
      <c r="F42" s="652"/>
      <c r="G42" s="443"/>
      <c r="H42" s="443"/>
      <c r="I42" s="459"/>
      <c r="J42" s="640" t="s">
        <v>1514</v>
      </c>
      <c r="N42" s="461"/>
    </row>
    <row r="43" spans="1:14" ht="17.100000000000001" customHeight="1">
      <c r="B43" s="303"/>
      <c r="C43" s="462"/>
      <c r="D43" s="463"/>
      <c r="E43" s="464" t="s">
        <v>1530</v>
      </c>
      <c r="F43" s="641">
        <f>SUM(F44:F52)</f>
        <v>11</v>
      </c>
      <c r="G43" s="443"/>
      <c r="H43" s="443"/>
      <c r="I43" s="459"/>
      <c r="J43" s="640" t="s">
        <v>1514</v>
      </c>
      <c r="N43" s="461"/>
    </row>
    <row r="44" spans="1:14" ht="17.100000000000001" customHeight="1">
      <c r="B44" s="303"/>
      <c r="C44" s="642" t="str">
        <f t="shared" ref="C44" si="3">IF(F44="","","X")</f>
        <v>X</v>
      </c>
      <c r="D44" s="643" t="str">
        <f>AD.VR!E8</f>
        <v>P9875</v>
      </c>
      <c r="E44" s="447" t="str">
        <f>AD.VR!F8</f>
        <v>Encarregado de turma</v>
      </c>
      <c r="F44" s="644">
        <f>IF(AD.VR!H8="","",IF(AD.VR!H8=0,"",ROUNDUP(AD.VR!H8,0)))</f>
        <v>1</v>
      </c>
      <c r="G44" s="443"/>
      <c r="H44" s="443"/>
      <c r="I44" s="472"/>
      <c r="J44" s="636" t="str">
        <f t="shared" ref="J44:J52" si="4">IF(OR(F44="",F44=0),"","X")</f>
        <v>X</v>
      </c>
      <c r="N44" s="461"/>
    </row>
    <row r="45" spans="1:14" ht="17.100000000000001" customHeight="1">
      <c r="B45" s="303"/>
      <c r="C45" s="642"/>
      <c r="D45" s="643" t="str">
        <f>AD.VR!E9</f>
        <v>P9804</v>
      </c>
      <c r="E45" s="447" t="str">
        <f>AD.VR!F9</f>
        <v>Apontador</v>
      </c>
      <c r="F45" s="644">
        <f>IF(AD.VR!H9="","",IF(AD.VR!H9=0,"",ROUNDUP(AD.VR!H9,0)))</f>
        <v>1</v>
      </c>
      <c r="G45" s="443"/>
      <c r="H45" s="443"/>
      <c r="I45" s="472"/>
      <c r="J45" s="636" t="str">
        <f t="shared" si="4"/>
        <v>X</v>
      </c>
      <c r="N45" s="461"/>
    </row>
    <row r="46" spans="1:14" ht="17.100000000000001" customHeight="1">
      <c r="B46" s="303"/>
      <c r="C46" s="642"/>
      <c r="D46" s="643" t="str">
        <f>AD.VR!E12</f>
        <v>P9858</v>
      </c>
      <c r="E46" s="447" t="str">
        <f>AD.VR!F12</f>
        <v>Laboratorista</v>
      </c>
      <c r="F46" s="644">
        <f>IF(AD.VR!H12="","",IF(AD.VR!H12=0,"",ROUNDUP(AD.VR!H12,0)))</f>
        <v>1</v>
      </c>
      <c r="G46" s="443"/>
      <c r="H46" s="443"/>
      <c r="I46" s="472"/>
      <c r="J46" s="636" t="str">
        <f t="shared" si="4"/>
        <v>X</v>
      </c>
      <c r="N46" s="461"/>
    </row>
    <row r="47" spans="1:14" ht="17.100000000000001" customHeight="1">
      <c r="B47" s="303"/>
      <c r="C47" s="642"/>
      <c r="D47" s="643" t="str">
        <f>AD.VR!E13</f>
        <v>P9833</v>
      </c>
      <c r="E47" s="447" t="str">
        <f>AD.VR!F13</f>
        <v>Auxiliar de laboratório</v>
      </c>
      <c r="F47" s="644">
        <f>IF(AD.VR!H13="","",IF(AD.VR!H13=0,"",ROUNDUP(AD.VR!H13,0)))</f>
        <v>2</v>
      </c>
      <c r="G47" s="443"/>
      <c r="H47" s="443"/>
      <c r="I47" s="472"/>
      <c r="J47" s="636" t="str">
        <f t="shared" si="4"/>
        <v>X</v>
      </c>
      <c r="N47" s="461"/>
    </row>
    <row r="48" spans="1:14" ht="17.100000000000001" customHeight="1">
      <c r="B48" s="303"/>
      <c r="C48" s="642"/>
      <c r="D48" s="643" t="str">
        <f>AD.VR!E18</f>
        <v>P9858</v>
      </c>
      <c r="E48" s="447" t="str">
        <f>AD.VR!F18</f>
        <v>Laboratorista</v>
      </c>
      <c r="F48" s="644">
        <f>IF(AD.VR!H18="","",IF(AD.VR!H18=0,"",ROUNDUP(AD.VR!H18,0)))</f>
        <v>1</v>
      </c>
      <c r="G48" s="443"/>
      <c r="H48" s="443"/>
      <c r="I48" s="472"/>
      <c r="J48" s="636" t="str">
        <f t="shared" si="4"/>
        <v>X</v>
      </c>
      <c r="N48" s="461"/>
    </row>
    <row r="49" spans="1:14" ht="17.100000000000001" customHeight="1">
      <c r="B49" s="303"/>
      <c r="C49" s="642"/>
      <c r="D49" s="643" t="str">
        <f>AD.VR!E19</f>
        <v>P9833</v>
      </c>
      <c r="E49" s="447" t="str">
        <f>AD.VR!F19</f>
        <v>Auxiliar de laboratório</v>
      </c>
      <c r="F49" s="644">
        <f>IF(AD.VR!H19="","",IF(AD.VR!H19=0,"",ROUNDUP(AD.VR!H19,0)))</f>
        <v>2</v>
      </c>
      <c r="G49" s="443"/>
      <c r="H49" s="443"/>
      <c r="I49" s="472"/>
      <c r="J49" s="636" t="str">
        <f t="shared" si="4"/>
        <v>X</v>
      </c>
      <c r="N49" s="461"/>
    </row>
    <row r="50" spans="1:14">
      <c r="B50" s="303"/>
      <c r="C50" s="642"/>
      <c r="D50" s="643" t="str">
        <f>AD.VR!E24</f>
        <v>P9858</v>
      </c>
      <c r="E50" s="447" t="str">
        <f>AD.VR!F24</f>
        <v>Laboratorista</v>
      </c>
      <c r="F50" s="644">
        <f>IF(AD.VR!H24="","",IF(AD.VR!H24=0,"",ROUNDUP(AD.VR!H24,0)))</f>
        <v>1</v>
      </c>
      <c r="G50" s="443"/>
      <c r="H50" s="443"/>
      <c r="I50" s="472"/>
      <c r="J50" s="636" t="str">
        <f t="shared" si="4"/>
        <v>X</v>
      </c>
      <c r="N50" s="461"/>
    </row>
    <row r="51" spans="1:14">
      <c r="B51" s="303"/>
      <c r="C51" s="642"/>
      <c r="D51" s="643" t="str">
        <f>AD.VR!E25</f>
        <v>P9833</v>
      </c>
      <c r="E51" s="447" t="str">
        <f>AD.VR!F25</f>
        <v>Auxiliar de laboratório</v>
      </c>
      <c r="F51" s="644">
        <f>IF(AD.VR!H25="","",IF(AD.VR!H25=0,"",ROUNDUP(AD.VR!H25,0)))</f>
        <v>1</v>
      </c>
      <c r="G51" s="443"/>
      <c r="H51" s="443"/>
      <c r="I51" s="472"/>
      <c r="J51" s="636" t="str">
        <f t="shared" si="4"/>
        <v>X</v>
      </c>
      <c r="N51" s="461"/>
    </row>
    <row r="52" spans="1:14" ht="17.100000000000001" customHeight="1">
      <c r="B52" s="303"/>
      <c r="C52" s="642"/>
      <c r="D52" s="643" t="str">
        <f>AD.VR!E30</f>
        <v>P9947</v>
      </c>
      <c r="E52" s="447" t="str">
        <f>AD.VR!F30</f>
        <v>Técnico florestal</v>
      </c>
      <c r="F52" s="644">
        <f>IF(AD.VR!H30="","",IF(AD.VR!H30=0,"",ROUNDUP(AD.VR!H30,0)))</f>
        <v>1</v>
      </c>
      <c r="G52" s="443"/>
      <c r="H52" s="443"/>
      <c r="I52" s="472"/>
      <c r="J52" s="636" t="str">
        <f t="shared" si="4"/>
        <v>X</v>
      </c>
      <c r="N52" s="461"/>
    </row>
    <row r="53" spans="1:14" ht="17.100000000000001" customHeight="1">
      <c r="B53" s="303"/>
      <c r="C53" s="462"/>
      <c r="D53" s="463"/>
      <c r="E53" s="464" t="s">
        <v>1538</v>
      </c>
      <c r="F53" s="641">
        <f>SUM(F54:F56)</f>
        <v>3</v>
      </c>
      <c r="G53" s="443"/>
      <c r="H53" s="443"/>
      <c r="I53" s="459"/>
      <c r="J53" s="640" t="s">
        <v>1514</v>
      </c>
      <c r="N53" s="461"/>
    </row>
    <row r="54" spans="1:14" ht="17.100000000000001" customHeight="1">
      <c r="B54" s="303"/>
      <c r="C54" s="642" t="str">
        <f t="shared" ref="C54:C56" si="5">IF(F54="","","X")</f>
        <v>X</v>
      </c>
      <c r="D54" s="643" t="str">
        <f>AD.MC!D9</f>
        <v>P9952</v>
      </c>
      <c r="E54" s="447" t="str">
        <f>AD.MC!E9</f>
        <v>Pedreiro</v>
      </c>
      <c r="F54" s="644">
        <f>IF(AD.MC!G9="","",IF(AD.MC!G9=0,"",ROUNDUP(AD.MC!G9,0)))</f>
        <v>1</v>
      </c>
      <c r="G54" s="443"/>
      <c r="H54" s="443"/>
      <c r="I54" s="459"/>
      <c r="J54" s="636" t="str">
        <f t="shared" ref="J54:J56" si="6">IF(OR(F54="",F54=0),"","X")</f>
        <v>X</v>
      </c>
      <c r="N54" s="461"/>
    </row>
    <row r="55" spans="1:14" ht="17.100000000000001" customHeight="1">
      <c r="B55" s="303"/>
      <c r="C55" s="642" t="str">
        <f t="shared" si="5"/>
        <v>X</v>
      </c>
      <c r="D55" s="643" t="str">
        <f>AD.MC!D11</f>
        <v>P9954</v>
      </c>
      <c r="E55" s="447" t="str">
        <f>AD.MC!E11</f>
        <v>Servente</v>
      </c>
      <c r="F55" s="644">
        <f>IF(AD.MC!G11="","",IF(AD.MC!G11=0,"",ROUNDUP(AD.MC!G11,0)))</f>
        <v>1</v>
      </c>
      <c r="G55" s="443"/>
      <c r="H55" s="443"/>
      <c r="I55" s="459"/>
      <c r="J55" s="636" t="str">
        <f t="shared" si="6"/>
        <v>X</v>
      </c>
      <c r="N55" s="461"/>
    </row>
    <row r="56" spans="1:14" ht="17.100000000000001" customHeight="1">
      <c r="B56" s="303"/>
      <c r="C56" s="642" t="str">
        <f t="shared" si="5"/>
        <v>X</v>
      </c>
      <c r="D56" s="643" t="str">
        <f>AD.MC!D10</f>
        <v>P9953</v>
      </c>
      <c r="E56" s="447" t="str">
        <f>AD.MC!E10</f>
        <v>Eletricista</v>
      </c>
      <c r="F56" s="644">
        <f>IF(AD.MC!G10="","",IF(AD.MC!G10=0,"",ROUNDUP(AD.MC!G10,0)))</f>
        <v>1</v>
      </c>
      <c r="G56" s="443"/>
      <c r="H56" s="443"/>
      <c r="I56" s="459"/>
      <c r="J56" s="636" t="str">
        <f t="shared" si="6"/>
        <v>X</v>
      </c>
      <c r="N56" s="461"/>
    </row>
    <row r="57" spans="1:14" ht="17.100000000000001" customHeight="1">
      <c r="A57" s="204" t="s">
        <v>1574</v>
      </c>
      <c r="B57" s="303"/>
      <c r="C57" s="645" t="s">
        <v>1035</v>
      </c>
      <c r="D57" s="646"/>
      <c r="E57" s="647" t="s">
        <v>1644</v>
      </c>
      <c r="F57" s="648">
        <f>ROUND((F43+F53)*H2,0)</f>
        <v>14</v>
      </c>
      <c r="G57" s="443"/>
      <c r="H57" s="443"/>
      <c r="I57" s="459"/>
      <c r="J57" s="640" t="s">
        <v>1514</v>
      </c>
      <c r="N57" s="461"/>
    </row>
    <row r="58" spans="1:14" ht="6" customHeight="1">
      <c r="B58" s="303"/>
      <c r="C58" s="642" t="s">
        <v>1514</v>
      </c>
      <c r="D58" s="446"/>
      <c r="E58" s="447"/>
      <c r="F58" s="474"/>
      <c r="G58" s="443"/>
      <c r="H58" s="443"/>
      <c r="I58" s="472"/>
      <c r="J58" s="636" t="s">
        <v>1514</v>
      </c>
      <c r="N58" s="461"/>
    </row>
    <row r="59" spans="1:14" ht="17.100000000000001" customHeight="1">
      <c r="B59" s="303"/>
      <c r="C59" s="654"/>
      <c r="D59" s="454"/>
      <c r="E59" s="455" t="s">
        <v>1645</v>
      </c>
      <c r="F59" s="655">
        <f>[15]DADOS!I30</f>
        <v>302</v>
      </c>
      <c r="G59" s="443"/>
      <c r="H59" s="443"/>
      <c r="I59" s="459" t="s">
        <v>1642</v>
      </c>
      <c r="J59" s="640" t="s">
        <v>1514</v>
      </c>
      <c r="N59" s="461"/>
    </row>
    <row r="60" spans="1:14" ht="17.100000000000001" customHeight="1">
      <c r="A60" s="204" t="s">
        <v>1574</v>
      </c>
      <c r="B60" s="303"/>
      <c r="C60" s="656" t="s">
        <v>1207</v>
      </c>
      <c r="D60" s="646"/>
      <c r="E60" s="647" t="s">
        <v>1646</v>
      </c>
      <c r="F60" s="648">
        <f>ROUND(F59*H2,0)</f>
        <v>302</v>
      </c>
      <c r="G60" s="443"/>
      <c r="H60" s="443"/>
      <c r="I60" s="459" t="s">
        <v>1642</v>
      </c>
      <c r="J60" s="640" t="s">
        <v>1514</v>
      </c>
      <c r="N60" s="461"/>
    </row>
    <row r="61" spans="1:14" ht="6" customHeight="1">
      <c r="B61" s="303"/>
      <c r="C61" s="642" t="s">
        <v>1514</v>
      </c>
      <c r="D61" s="446"/>
      <c r="E61" s="447"/>
      <c r="F61" s="474"/>
      <c r="G61" s="443"/>
      <c r="H61" s="443"/>
      <c r="I61" s="472"/>
      <c r="J61" s="636" t="s">
        <v>1514</v>
      </c>
      <c r="N61" s="461"/>
    </row>
    <row r="62" spans="1:14" ht="17.100000000000001" customHeight="1">
      <c r="A62" s="204" t="s">
        <v>1574</v>
      </c>
      <c r="B62" s="303"/>
      <c r="C62" s="656" t="s">
        <v>1408</v>
      </c>
      <c r="D62" s="646"/>
      <c r="E62" s="647" t="s">
        <v>1647</v>
      </c>
      <c r="F62" s="648">
        <f>IF(I3="NÃO",0,ROUND(F41+((F43+F53+F59)/2),0))</f>
        <v>0</v>
      </c>
      <c r="G62" s="443"/>
      <c r="H62" s="443"/>
      <c r="I62" s="459" t="s">
        <v>1642</v>
      </c>
      <c r="J62" s="640" t="s">
        <v>1514</v>
      </c>
      <c r="N62" s="461"/>
    </row>
    <row r="63" spans="1:14" ht="6" customHeight="1">
      <c r="B63" s="303"/>
      <c r="C63" s="657" t="s">
        <v>1514</v>
      </c>
      <c r="D63" s="481"/>
      <c r="E63" s="482"/>
      <c r="F63" s="485"/>
      <c r="G63" s="443"/>
      <c r="H63" s="443"/>
      <c r="I63" s="472"/>
      <c r="J63" s="640" t="s">
        <v>1514</v>
      </c>
      <c r="N63" s="461"/>
    </row>
    <row r="64" spans="1:14" s="494" customFormat="1" ht="21.95" customHeight="1">
      <c r="A64" s="295" t="s">
        <v>1574</v>
      </c>
      <c r="B64" s="295"/>
      <c r="C64" s="658" t="s">
        <v>1648</v>
      </c>
      <c r="D64" s="659"/>
      <c r="E64" s="659"/>
      <c r="F64" s="660">
        <f>F41+F57+F60</f>
        <v>364</v>
      </c>
      <c r="G64" s="295"/>
      <c r="H64" s="295"/>
      <c r="I64" s="505"/>
      <c r="J64" s="640" t="s">
        <v>1514</v>
      </c>
      <c r="K64" s="493"/>
      <c r="L64" s="439"/>
    </row>
    <row r="65" spans="10:13" ht="6" customHeight="1">
      <c r="J65" s="204"/>
      <c r="M65" s="570"/>
    </row>
    <row r="66" spans="10:13">
      <c r="K66" s="493"/>
      <c r="M66" s="570"/>
    </row>
    <row r="67" spans="10:13" ht="30" customHeight="1">
      <c r="K67" s="493"/>
      <c r="M67" s="570"/>
    </row>
    <row r="68" spans="10:13">
      <c r="K68" s="661"/>
    </row>
    <row r="69" spans="10:13">
      <c r="K69" s="661"/>
    </row>
    <row r="70" spans="10:13">
      <c r="K70" s="570"/>
    </row>
    <row r="71" spans="10:13">
      <c r="K71" s="662"/>
    </row>
    <row r="72" spans="10:13">
      <c r="K72" s="662"/>
    </row>
    <row r="73" spans="10:13">
      <c r="K73" s="662"/>
    </row>
  </sheetData>
  <sheetProtection deleteColumns="0" deleteRows="0" sort="0" autoFilter="0"/>
  <autoFilter ref="A5:J64" xr:uid="{00000000-0009-0000-0000-000007000000}"/>
  <mergeCells count="1">
    <mergeCell ref="C2:F2"/>
  </mergeCells>
  <dataValidations count="1">
    <dataValidation type="list" allowBlank="1" showInputMessage="1" showErrorMessage="1" sqref="I3" xr:uid="{DCB9E1ED-77FD-42C6-8E74-286D5BFA0EAA}">
      <formula1>"SIM,NÃO"</formula1>
    </dataValidation>
  </dataValidations>
  <printOptions horizontalCentered="1"/>
  <pageMargins left="0.39370078740157483" right="0.39370078740157483" top="0.78740157480314965" bottom="0.59055118110236227" header="0.31496062992125984" footer="0.31496062992125984"/>
  <pageSetup paperSize="9" scale="75" fitToHeight="0" orientation="portrait" r:id="rId1"/>
  <colBreaks count="1" manualBreakCount="1">
    <brk id="6" max="79"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42CB53-7804-4B1F-9647-BBD3EFEB0415}">
  <dimension ref="A1:S2151"/>
  <sheetViews>
    <sheetView view="pageBreakPreview" zoomScaleNormal="100" zoomScaleSheetLayoutView="100" workbookViewId="0">
      <selection activeCell="B62" sqref="B62"/>
    </sheetView>
  </sheetViews>
  <sheetFormatPr defaultColWidth="9.140625" defaultRowHeight="15"/>
  <cols>
    <col min="1" max="1" width="11.5703125" style="48" customWidth="1"/>
    <col min="2" max="2" width="90.85546875" style="669" customWidth="1"/>
    <col min="3" max="3" width="7.140625" style="48" customWidth="1"/>
    <col min="4" max="4" width="11.85546875" style="48" customWidth="1"/>
    <col min="5" max="6" width="8.28515625" style="762" bestFit="1" customWidth="1"/>
    <col min="7" max="7" width="10.85546875" style="48" customWidth="1"/>
    <col min="8" max="8" width="13.85546875" style="763" bestFit="1" customWidth="1"/>
    <col min="9" max="9" width="14.7109375" style="48" customWidth="1"/>
    <col min="10" max="10" width="9.85546875" style="48" customWidth="1"/>
    <col min="11" max="11" width="4.85546875" style="48" bestFit="1" customWidth="1"/>
    <col min="12" max="12" width="11.5703125" style="48" customWidth="1"/>
    <col min="13" max="13" width="12.28515625" style="48" customWidth="1"/>
    <col min="14" max="17" width="10.28515625" style="663" customWidth="1"/>
    <col min="18" max="18" width="7" style="663" bestFit="1" customWidth="1"/>
    <col min="19" max="19" width="13.7109375" style="48" customWidth="1"/>
    <col min="20" max="16384" width="9.140625" style="48"/>
  </cols>
  <sheetData>
    <row r="1" spans="1:18" ht="43.5" customHeight="1" thickBot="1">
      <c r="A1" s="1776" t="s">
        <v>1649</v>
      </c>
      <c r="B1" s="1777"/>
      <c r="C1" s="1777"/>
      <c r="D1" s="1777"/>
      <c r="E1" s="1777"/>
      <c r="F1" s="1777"/>
      <c r="G1" s="1777"/>
      <c r="H1" s="1777"/>
      <c r="I1" s="1777"/>
      <c r="J1" s="1777"/>
      <c r="K1" s="1777"/>
      <c r="L1" s="1777"/>
      <c r="M1" s="1777"/>
      <c r="N1" s="1777"/>
      <c r="O1" s="1777"/>
      <c r="P1" s="1777"/>
      <c r="Q1" s="1778"/>
    </row>
    <row r="2" spans="1:18" s="669" customFormat="1" ht="48">
      <c r="A2" s="664" t="s">
        <v>1650</v>
      </c>
      <c r="B2" s="665" t="s">
        <v>1651</v>
      </c>
      <c r="C2" s="665" t="s">
        <v>1652</v>
      </c>
      <c r="D2" s="665" t="s">
        <v>1653</v>
      </c>
      <c r="E2" s="666" t="s">
        <v>1654</v>
      </c>
      <c r="F2" s="666" t="s">
        <v>1655</v>
      </c>
      <c r="G2" s="665" t="s">
        <v>1656</v>
      </c>
      <c r="H2" s="665" t="s">
        <v>1657</v>
      </c>
      <c r="I2" s="665" t="s">
        <v>1658</v>
      </c>
      <c r="J2" s="666" t="s">
        <v>1659</v>
      </c>
      <c r="K2" s="665" t="s">
        <v>998</v>
      </c>
      <c r="L2" s="665" t="s">
        <v>1660</v>
      </c>
      <c r="M2" s="665" t="s">
        <v>1656</v>
      </c>
      <c r="N2" s="665" t="s">
        <v>1661</v>
      </c>
      <c r="O2" s="665" t="s">
        <v>1662</v>
      </c>
      <c r="P2" s="665" t="s">
        <v>1663</v>
      </c>
      <c r="Q2" s="667" t="s">
        <v>1664</v>
      </c>
      <c r="R2" s="668"/>
    </row>
    <row r="3" spans="1:18" ht="9.75" customHeight="1">
      <c r="A3" s="670"/>
      <c r="B3" s="671"/>
      <c r="C3" s="672"/>
      <c r="D3" s="672"/>
      <c r="E3" s="673"/>
      <c r="F3" s="673"/>
      <c r="G3" s="672"/>
      <c r="H3" s="674"/>
      <c r="I3" s="672"/>
      <c r="J3" s="672"/>
      <c r="K3" s="672"/>
      <c r="L3" s="672"/>
      <c r="M3" s="672"/>
      <c r="N3" s="675"/>
      <c r="O3" s="675"/>
      <c r="P3" s="675"/>
      <c r="Q3" s="676"/>
      <c r="R3" s="677">
        <f>SUM(N3:Q3)</f>
        <v>0</v>
      </c>
    </row>
    <row r="4" spans="1:18">
      <c r="A4" s="678"/>
      <c r="B4" s="679" t="s">
        <v>5</v>
      </c>
      <c r="C4" s="680"/>
      <c r="D4" s="681">
        <v>1</v>
      </c>
      <c r="E4" s="682"/>
      <c r="F4" s="682"/>
      <c r="G4" s="681" t="s">
        <v>1574</v>
      </c>
      <c r="H4" s="683" t="s">
        <v>1514</v>
      </c>
      <c r="I4" s="681"/>
      <c r="J4" s="684"/>
      <c r="K4" s="681"/>
      <c r="L4" s="681" t="str">
        <f t="shared" ref="L4" si="0">IF(I4&lt;&gt;"",ROUND(H4/I4,2),IF(J4&lt;&gt;"",ROUND(H4*J4,2),IF(K4="M",ROUND(H4/(D4*182.49),2),"")))</f>
        <v/>
      </c>
      <c r="M4" s="685">
        <f>SUM(G5:G11)</f>
        <v>12.53</v>
      </c>
      <c r="N4" s="686">
        <f>SUM(N5:N11)</f>
        <v>0</v>
      </c>
      <c r="O4" s="686">
        <f>SUM(O5:O11)</f>
        <v>3.5</v>
      </c>
      <c r="P4" s="686">
        <f>SUM(P5:P11)</f>
        <v>12.1</v>
      </c>
      <c r="Q4" s="687">
        <f>SUM(Q5:Q11)</f>
        <v>0</v>
      </c>
    </row>
    <row r="5" spans="1:18">
      <c r="A5" s="688">
        <v>4011209</v>
      </c>
      <c r="B5" s="689" t="s">
        <v>1665</v>
      </c>
      <c r="C5" s="690" t="s">
        <v>19</v>
      </c>
      <c r="D5" s="691">
        <v>672.8</v>
      </c>
      <c r="E5" s="692"/>
      <c r="F5" s="692"/>
      <c r="G5" s="693">
        <f>IF(E5&lt;&gt;"",ROUND(H5*E5,2),IF(F5&lt;&gt;"",ROUND(F5*(H5/(D5*182.49)),2),ROUND(H5/(D5*182.49),2)))</f>
        <v>3.19</v>
      </c>
      <c r="H5" s="694">
        <f>IFERROR(INDEX('[15]CURVA ABC'!$A:$J,MATCH($A5,'[15]CURVA ABC'!$C:$C,0),6),"0")</f>
        <v>391940.8</v>
      </c>
      <c r="I5" s="695"/>
      <c r="J5" s="696"/>
      <c r="K5" s="690"/>
      <c r="L5" s="697"/>
      <c r="M5" s="696"/>
      <c r="N5" s="698"/>
      <c r="O5" s="698"/>
      <c r="P5" s="690"/>
      <c r="Q5" s="699"/>
    </row>
    <row r="6" spans="1:18">
      <c r="A6" s="688">
        <v>4011214</v>
      </c>
      <c r="B6" s="689" t="s">
        <v>143</v>
      </c>
      <c r="C6" s="690" t="s">
        <v>17</v>
      </c>
      <c r="D6" s="693">
        <v>124.5</v>
      </c>
      <c r="E6" s="700"/>
      <c r="F6" s="700"/>
      <c r="G6" s="693">
        <f>IF(E6&lt;&gt;"",ROUND(H6*E6,2),IF(F6&lt;&gt;"",ROUND(F6*(H6/(D6*182.49)),2),ROUND(H6/(D6*182.49),2)))</f>
        <v>1.48</v>
      </c>
      <c r="H6" s="694">
        <f>IFERROR(INDEX('[15]CURVA ABC'!$A:$J,MATCH($A6,'[15]CURVA ABC'!$C:$C,0),6),"0")</f>
        <v>33640.080000000002</v>
      </c>
      <c r="I6" s="701">
        <v>8900</v>
      </c>
      <c r="J6" s="702"/>
      <c r="K6" s="703" t="s">
        <v>1035</v>
      </c>
      <c r="L6" s="697">
        <f>IF(I6&lt;&gt;"",ROUND(H6/I6,2),IF(J6&lt;&gt;"",ROUND(H6*J6,2),IF(K6="M",ROUND(H6/(D6*182.49),2),"")))</f>
        <v>3.78</v>
      </c>
      <c r="M6" s="704"/>
      <c r="N6" s="698">
        <f t="shared" ref="N6:N11" si="1">IF(K6="S",L6,0)</f>
        <v>0</v>
      </c>
      <c r="O6" s="698">
        <f>IF(K6="A",L6,0)</f>
        <v>0</v>
      </c>
      <c r="P6" s="698">
        <f>IF(K6="C",L6,0)</f>
        <v>3.78</v>
      </c>
      <c r="Q6" s="699"/>
    </row>
    <row r="7" spans="1:18">
      <c r="A7" s="688">
        <v>4011353</v>
      </c>
      <c r="B7" s="689" t="s">
        <v>1666</v>
      </c>
      <c r="C7" s="690" t="s">
        <v>504</v>
      </c>
      <c r="D7" s="693">
        <v>1500</v>
      </c>
      <c r="E7" s="700"/>
      <c r="F7" s="700"/>
      <c r="G7" s="693">
        <f>IF(E7&lt;&gt;"",ROUND(H7*E7,2),IF(F7&lt;&gt;"",ROUND(F7*(H7/(D7*182.49)),2),ROUND(H7/(D7*182.49),2)))</f>
        <v>2.09</v>
      </c>
      <c r="H7" s="694">
        <f>IFERROR(INDEX('[15]CURVA ABC'!$A:$J,MATCH($A7,'[15]CURVA ABC'!$C:$C,0),6),"0")</f>
        <v>570778.71</v>
      </c>
      <c r="I7" s="701">
        <v>3610000</v>
      </c>
      <c r="J7" s="702"/>
      <c r="K7" s="703" t="s">
        <v>1007</v>
      </c>
      <c r="L7" s="697">
        <f t="shared" ref="L7:L17" si="2">IF(I7&lt;&gt;"",ROUND(H7/I7,2),IF(J7&lt;&gt;"",ROUND(H7*J7,2),IF(K7="M",ROUND(H7/(D7*182.49),2),"")))</f>
        <v>0.16</v>
      </c>
      <c r="M7" s="704"/>
      <c r="N7" s="698">
        <f t="shared" si="1"/>
        <v>0</v>
      </c>
      <c r="O7" s="698">
        <f t="shared" ref="O7:O11" si="3">IF(K7="A",L7,0)</f>
        <v>0.16</v>
      </c>
      <c r="P7" s="698">
        <f t="shared" ref="P7:P11" si="4">IF(K7="C",L7,0)</f>
        <v>0</v>
      </c>
      <c r="Q7" s="699">
        <f>IF(K7="M",L7,0)</f>
        <v>0</v>
      </c>
    </row>
    <row r="8" spans="1:18">
      <c r="A8" s="688" t="s">
        <v>144</v>
      </c>
      <c r="B8" s="696" t="s">
        <v>1667</v>
      </c>
      <c r="C8" s="690" t="s">
        <v>17</v>
      </c>
      <c r="D8" s="701">
        <v>124.5</v>
      </c>
      <c r="E8" s="702"/>
      <c r="F8" s="702"/>
      <c r="G8" s="693">
        <f>IF(E8&lt;&gt;"",ROUND(H8*E8,2),IF(F8&lt;&gt;"",ROUND(F8*(H8/(D8*182.49)),2),ROUND(H8/(D8*182.49),2)))</f>
        <v>3.26</v>
      </c>
      <c r="H8" s="694">
        <f>IFERROR(INDEX('[15]CURVA ABC'!$A:$J,MATCH($A8,'[15]CURVA ABC'!$C:$C,0),6),"0")</f>
        <v>74008.17</v>
      </c>
      <c r="I8" s="701">
        <v>8900</v>
      </c>
      <c r="J8" s="702"/>
      <c r="K8" s="703" t="s">
        <v>1035</v>
      </c>
      <c r="L8" s="697">
        <f t="shared" si="2"/>
        <v>8.32</v>
      </c>
      <c r="M8" s="704"/>
      <c r="N8" s="698">
        <f t="shared" si="1"/>
        <v>0</v>
      </c>
      <c r="O8" s="698">
        <f t="shared" si="3"/>
        <v>0</v>
      </c>
      <c r="P8" s="698">
        <f t="shared" si="4"/>
        <v>8.32</v>
      </c>
      <c r="Q8" s="699"/>
    </row>
    <row r="9" spans="1:18">
      <c r="A9" s="688">
        <v>4915669</v>
      </c>
      <c r="B9" s="689" t="s">
        <v>145</v>
      </c>
      <c r="C9" s="690" t="s">
        <v>478</v>
      </c>
      <c r="D9" s="696">
        <v>228.21</v>
      </c>
      <c r="E9" s="692"/>
      <c r="F9" s="692"/>
      <c r="G9" s="693">
        <f>IF(E9&lt;&gt;"",ROUND(H9*E9,2),IF(F9&lt;&gt;"",ROUND(F9*(H9/(D9*182.49)),2),ROUND(H9/(D9*182.49),2)))</f>
        <v>0.18</v>
      </c>
      <c r="H9" s="694">
        <f>IFERROR(INDEX('[15]CURVA ABC'!$A:$J,MATCH($A9,'[15]CURVA ABC'!$C:$C,0),6),"0")</f>
        <v>7517.83</v>
      </c>
      <c r="I9" s="696"/>
      <c r="J9" s="696"/>
      <c r="K9" s="690"/>
      <c r="L9" s="697" t="str">
        <f t="shared" si="2"/>
        <v/>
      </c>
      <c r="M9" s="696"/>
      <c r="N9" s="698">
        <f t="shared" si="1"/>
        <v>0</v>
      </c>
      <c r="O9" s="698">
        <f t="shared" si="3"/>
        <v>0</v>
      </c>
      <c r="P9" s="698">
        <f t="shared" si="4"/>
        <v>0</v>
      </c>
      <c r="Q9" s="699">
        <f>IF(K9="M",L9,0)</f>
        <v>0</v>
      </c>
    </row>
    <row r="10" spans="1:18">
      <c r="A10" s="688">
        <v>4011212</v>
      </c>
      <c r="B10" s="696" t="s">
        <v>87</v>
      </c>
      <c r="C10" s="690" t="s">
        <v>19</v>
      </c>
      <c r="D10" s="701">
        <v>2430.2399999999998</v>
      </c>
      <c r="E10" s="702"/>
      <c r="F10" s="702"/>
      <c r="G10" s="701">
        <f t="shared" ref="G10:G11" si="5">IF(E10&lt;&gt;"",ROUND(H10*E10,2),IF(F10&lt;&gt;"",ROUND(F10*(H10/(D10*182.49)),2),ROUND(H10/(D10*182.49),2)))</f>
        <v>0.67</v>
      </c>
      <c r="H10" s="694">
        <f>IFERROR(INDEX('[15]CURVA ABC'!$A:$J,MATCH($A10,'[15]CURVA ABC'!$C:$C,0),6),"0")</f>
        <v>295395.90000000002</v>
      </c>
      <c r="I10" s="701"/>
      <c r="J10" s="702"/>
      <c r="K10" s="701"/>
      <c r="L10" s="697" t="str">
        <f t="shared" si="2"/>
        <v/>
      </c>
      <c r="M10" s="704"/>
      <c r="N10" s="698">
        <f t="shared" si="1"/>
        <v>0</v>
      </c>
      <c r="O10" s="698">
        <f t="shared" si="3"/>
        <v>0</v>
      </c>
      <c r="P10" s="698">
        <f t="shared" si="4"/>
        <v>0</v>
      </c>
      <c r="Q10" s="699">
        <f t="shared" ref="Q10:Q11" si="6">IF(K10="M",L10,0)</f>
        <v>0</v>
      </c>
    </row>
    <row r="11" spans="1:18">
      <c r="A11" s="688">
        <v>4011459</v>
      </c>
      <c r="B11" s="696" t="s">
        <v>1668</v>
      </c>
      <c r="C11" s="690" t="s">
        <v>491</v>
      </c>
      <c r="D11" s="693">
        <v>99.6</v>
      </c>
      <c r="E11" s="700"/>
      <c r="F11" s="700"/>
      <c r="G11" s="693">
        <f t="shared" si="5"/>
        <v>1.66</v>
      </c>
      <c r="H11" s="694">
        <f>IFERROR(INDEX('[15]CURVA ABC'!$A:$J,MATCH($A11,'[15]CURVA ABC'!$C:$C,0),6),"0")</f>
        <v>30092.75</v>
      </c>
      <c r="I11" s="701">
        <v>9000</v>
      </c>
      <c r="J11" s="702"/>
      <c r="K11" s="703" t="s">
        <v>1007</v>
      </c>
      <c r="L11" s="697">
        <f t="shared" si="2"/>
        <v>3.34</v>
      </c>
      <c r="M11" s="704"/>
      <c r="N11" s="698">
        <f t="shared" si="1"/>
        <v>0</v>
      </c>
      <c r="O11" s="698">
        <f t="shared" si="3"/>
        <v>3.34</v>
      </c>
      <c r="P11" s="698">
        <f t="shared" si="4"/>
        <v>0</v>
      </c>
      <c r="Q11" s="699">
        <f t="shared" si="6"/>
        <v>0</v>
      </c>
    </row>
    <row r="12" spans="1:18" s="716" customFormat="1">
      <c r="A12" s="705"/>
      <c r="B12" s="706" t="s">
        <v>1669</v>
      </c>
      <c r="C12" s="707"/>
      <c r="D12" s="708">
        <v>1</v>
      </c>
      <c r="E12" s="709"/>
      <c r="F12" s="709"/>
      <c r="G12" s="708" t="s">
        <v>1574</v>
      </c>
      <c r="H12" s="710" t="s">
        <v>1514</v>
      </c>
      <c r="I12" s="708"/>
      <c r="J12" s="711"/>
      <c r="K12" s="708"/>
      <c r="L12" s="708" t="str">
        <f t="shared" si="2"/>
        <v/>
      </c>
      <c r="M12" s="712">
        <f>SUM(G13:G14)</f>
        <v>43.239999999999995</v>
      </c>
      <c r="N12" s="713">
        <f>SUM(N13:N14)</f>
        <v>37.74</v>
      </c>
      <c r="O12" s="713">
        <f>SUM(O13:O14)</f>
        <v>0</v>
      </c>
      <c r="P12" s="713">
        <f>SUM(P13:P14)</f>
        <v>0</v>
      </c>
      <c r="Q12" s="714">
        <f>SUM(Q13:Q14)</f>
        <v>0</v>
      </c>
      <c r="R12" s="715"/>
    </row>
    <row r="13" spans="1:18">
      <c r="A13" s="717">
        <v>5503041</v>
      </c>
      <c r="B13" t="s">
        <v>97</v>
      </c>
      <c r="C13" s="690" t="s">
        <v>478</v>
      </c>
      <c r="D13" s="693">
        <v>134.56</v>
      </c>
      <c r="E13" s="700"/>
      <c r="F13" s="700"/>
      <c r="G13" s="693">
        <f t="shared" ref="G13:G14" si="7">IF(E13&lt;&gt;"",ROUND(H13*E13,2),IF(F13&lt;&gt;"",ROUND(F13*(H13/(D13*182.49)),2),ROUND(H13/(D13*182.49),2)))</f>
        <v>35.869999999999997</v>
      </c>
      <c r="H13" s="694">
        <f>IFERROR(INDEX('[15]CURVA ABC'!$A:$J,MATCH($A13,'[15]CURVA ABC'!$C:$C,0),6),"0")</f>
        <v>880926.53</v>
      </c>
      <c r="I13" s="693">
        <v>24200</v>
      </c>
      <c r="J13" s="702"/>
      <c r="K13" s="703" t="s">
        <v>1670</v>
      </c>
      <c r="L13" s="697">
        <f t="shared" si="2"/>
        <v>36.4</v>
      </c>
      <c r="M13" s="704"/>
      <c r="N13" s="698">
        <f>IF(K13="S",L13,0)</f>
        <v>36.4</v>
      </c>
      <c r="O13" s="698">
        <f t="shared" ref="O13" si="8">IF(K13="A",L13,0)</f>
        <v>0</v>
      </c>
      <c r="P13" s="698">
        <f t="shared" ref="P13" si="9">IF(K13="C",L13,0)</f>
        <v>0</v>
      </c>
      <c r="Q13" s="699">
        <f t="shared" ref="Q13" si="10">IF(K13="M",L13,0)</f>
        <v>0</v>
      </c>
    </row>
    <row r="14" spans="1:18">
      <c r="A14" s="717">
        <v>5502978</v>
      </c>
      <c r="B14" t="s">
        <v>220</v>
      </c>
      <c r="C14" s="690" t="s">
        <v>17</v>
      </c>
      <c r="D14" s="693">
        <v>168.2</v>
      </c>
      <c r="E14" s="700"/>
      <c r="F14" s="700"/>
      <c r="G14" s="693">
        <f t="shared" si="7"/>
        <v>7.37</v>
      </c>
      <c r="H14" s="694">
        <f>IFERROR(INDEX('[15]CURVA ABC'!$A:$J,MATCH($A14,'[15]CURVA ABC'!$C:$C,0),6),"0")</f>
        <v>226368</v>
      </c>
      <c r="I14" s="693">
        <v>169000</v>
      </c>
      <c r="J14" s="702"/>
      <c r="K14" s="703" t="s">
        <v>1670</v>
      </c>
      <c r="L14" s="697">
        <f t="shared" si="2"/>
        <v>1.34</v>
      </c>
      <c r="M14" s="704"/>
      <c r="N14" s="698">
        <f>IF(K14="S",L14,0)</f>
        <v>1.34</v>
      </c>
      <c r="O14" s="698"/>
      <c r="P14" s="698"/>
      <c r="Q14" s="699"/>
    </row>
    <row r="15" spans="1:18" s="716" customFormat="1">
      <c r="A15" s="705"/>
      <c r="B15" s="718" t="s">
        <v>1671</v>
      </c>
      <c r="C15" s="707"/>
      <c r="D15" s="708">
        <v>1</v>
      </c>
      <c r="E15" s="709"/>
      <c r="F15" s="709"/>
      <c r="G15" s="708" t="s">
        <v>1574</v>
      </c>
      <c r="H15" s="710" t="s">
        <v>1514</v>
      </c>
      <c r="I15" s="708"/>
      <c r="J15" s="711"/>
      <c r="K15" s="708"/>
      <c r="L15" s="708" t="str">
        <f t="shared" si="2"/>
        <v/>
      </c>
      <c r="M15" s="712">
        <f>SUM(G16:G41)</f>
        <v>38.040000000000006</v>
      </c>
      <c r="N15" s="713">
        <f>SUM(N16:N41)</f>
        <v>0</v>
      </c>
      <c r="O15" s="713">
        <f>SUM(O16:O41)</f>
        <v>0</v>
      </c>
      <c r="P15" s="713">
        <f>SUM(P16:P41)</f>
        <v>0.98000000000000009</v>
      </c>
      <c r="Q15" s="714">
        <f>SUM(Q16:Q41)</f>
        <v>0</v>
      </c>
      <c r="R15" s="715"/>
    </row>
    <row r="16" spans="1:18" ht="15" customHeight="1">
      <c r="A16" s="688">
        <v>2003377</v>
      </c>
      <c r="B16" s="689" t="s">
        <v>1672</v>
      </c>
      <c r="C16" s="690" t="s">
        <v>488</v>
      </c>
      <c r="D16" s="693">
        <v>1</v>
      </c>
      <c r="E16" s="719">
        <v>2.1000000000000001E-4</v>
      </c>
      <c r="F16" s="719"/>
      <c r="G16" s="701">
        <f>IF(E16&lt;&gt;"",ROUND(H16*E16,2),IF(F16&lt;&gt;"",ROUND(F16*(H16/(D16*182.49)),2),ROUND(H16/(D16*182.49),2)))</f>
        <v>13.61</v>
      </c>
      <c r="H16" s="694">
        <f>IFERROR(INDEX('[15]CURVA ABC'!$A:$J,MATCH($A16,'[15]CURVA ABC'!$C:$C,0),6),"0")</f>
        <v>64825</v>
      </c>
      <c r="I16" s="701"/>
      <c r="J16" s="702"/>
      <c r="K16" s="701"/>
      <c r="L16" s="697" t="str">
        <f t="shared" si="2"/>
        <v/>
      </c>
      <c r="M16" s="704"/>
      <c r="N16" s="698">
        <f t="shared" ref="N16:N17" si="11">IF(K16="S",L16,0)</f>
        <v>0</v>
      </c>
      <c r="O16" s="698">
        <f t="shared" ref="O16:O17" si="12">IF(K16="A",L16,0)</f>
        <v>0</v>
      </c>
      <c r="P16" s="698">
        <f t="shared" ref="P16:P17" si="13">IF(K16="C",L16,0)</f>
        <v>0</v>
      </c>
      <c r="Q16" s="699">
        <f t="shared" ref="Q16:Q17" si="14">IF(K16="M",L16,0)</f>
        <v>0</v>
      </c>
    </row>
    <row r="17" spans="1:17" ht="25.5" customHeight="1">
      <c r="A17" s="688">
        <v>2003257</v>
      </c>
      <c r="B17" s="689" t="s">
        <v>89</v>
      </c>
      <c r="C17" s="690" t="s">
        <v>488</v>
      </c>
      <c r="D17" s="693">
        <v>1</v>
      </c>
      <c r="E17" s="700">
        <v>1.9000000000000001E-4</v>
      </c>
      <c r="F17" s="700"/>
      <c r="G17" s="701">
        <f t="shared" ref="G17:G41" si="15">IF(E17&lt;&gt;"",ROUND(H17*E17,2),IF(F17&lt;&gt;"",ROUND(F17*(H17/(D17*182.49)),2),ROUND(H17/(D17*182.49),2)))</f>
        <v>3.56</v>
      </c>
      <c r="H17" s="694">
        <f>IFERROR(INDEX('[15]CURVA ABC'!$A:$J,MATCH($A17,'[15]CURVA ABC'!$C:$C,0),6),"0")</f>
        <v>18746</v>
      </c>
      <c r="I17" s="696"/>
      <c r="J17" s="720"/>
      <c r="K17" s="696"/>
      <c r="L17" s="697" t="str">
        <f t="shared" si="2"/>
        <v/>
      </c>
      <c r="M17" s="704"/>
      <c r="N17" s="698">
        <f t="shared" si="11"/>
        <v>0</v>
      </c>
      <c r="O17" s="698">
        <f t="shared" si="12"/>
        <v>0</v>
      </c>
      <c r="P17" s="698">
        <f t="shared" si="13"/>
        <v>0</v>
      </c>
      <c r="Q17" s="699">
        <f t="shared" si="14"/>
        <v>0</v>
      </c>
    </row>
    <row r="18" spans="1:17" ht="25.5" customHeight="1">
      <c r="A18" s="688">
        <v>2003355</v>
      </c>
      <c r="B18" s="689" t="s">
        <v>228</v>
      </c>
      <c r="C18" s="690" t="s">
        <v>18</v>
      </c>
      <c r="D18" s="693">
        <v>1</v>
      </c>
      <c r="E18" s="700">
        <v>1.9000000000000001E-4</v>
      </c>
      <c r="F18" s="700"/>
      <c r="G18" s="701">
        <f t="shared" si="15"/>
        <v>5.25</v>
      </c>
      <c r="H18" s="694">
        <f>IFERROR(INDEX('[15]CURVA ABC'!$A:$J,MATCH($A18,'[15]CURVA ABC'!$C:$C,0),6),"0")</f>
        <v>27640</v>
      </c>
      <c r="I18" s="696"/>
      <c r="J18" s="720"/>
      <c r="K18" s="696"/>
      <c r="L18" s="697"/>
      <c r="M18" s="704"/>
      <c r="N18" s="698"/>
      <c r="O18" s="698"/>
      <c r="P18" s="698"/>
      <c r="Q18" s="699"/>
    </row>
    <row r="19" spans="1:17" ht="30">
      <c r="A19" s="688">
        <v>2003311</v>
      </c>
      <c r="B19" s="689" t="s">
        <v>226</v>
      </c>
      <c r="C19" s="690" t="s">
        <v>18</v>
      </c>
      <c r="D19" s="693">
        <v>1</v>
      </c>
      <c r="E19" s="700">
        <v>2.7999999999999998E-4</v>
      </c>
      <c r="F19" s="700"/>
      <c r="G19" s="701">
        <f t="shared" si="15"/>
        <v>1.01</v>
      </c>
      <c r="H19" s="694">
        <f>IFERROR(INDEX('[15]CURVA ABC'!$A:$J,MATCH($A19,'[15]CURVA ABC'!$C:$C,0),6),"0")</f>
        <v>3590</v>
      </c>
      <c r="I19" s="696"/>
      <c r="J19" s="720"/>
      <c r="K19" s="696"/>
      <c r="L19" s="697"/>
      <c r="M19" s="704"/>
      <c r="N19" s="698"/>
      <c r="O19" s="698"/>
      <c r="P19" s="698"/>
      <c r="Q19" s="699"/>
    </row>
    <row r="20" spans="1:17" ht="30">
      <c r="A20" s="688">
        <v>2003305</v>
      </c>
      <c r="B20" s="689" t="s">
        <v>227</v>
      </c>
      <c r="C20" s="690" t="s">
        <v>18</v>
      </c>
      <c r="D20" s="693">
        <v>1</v>
      </c>
      <c r="E20" s="700">
        <v>2.7999999999999998E-4</v>
      </c>
      <c r="F20" s="700"/>
      <c r="G20" s="701">
        <f t="shared" si="15"/>
        <v>0.85</v>
      </c>
      <c r="H20" s="694">
        <f>IFERROR(INDEX('[15]CURVA ABC'!$A:$J,MATCH($A20,'[15]CURVA ABC'!$C:$C,0),6),"0")</f>
        <v>3021</v>
      </c>
      <c r="I20" s="696"/>
      <c r="J20" s="720"/>
      <c r="K20" s="696"/>
      <c r="L20" s="697"/>
      <c r="M20" s="704"/>
      <c r="N20" s="698"/>
      <c r="O20" s="698"/>
      <c r="P20" s="698"/>
      <c r="Q20" s="699"/>
    </row>
    <row r="21" spans="1:17" ht="15" customHeight="1">
      <c r="A21" s="688">
        <v>804393</v>
      </c>
      <c r="B21" s="689" t="s">
        <v>234</v>
      </c>
      <c r="C21" s="690" t="s">
        <v>39</v>
      </c>
      <c r="D21" s="693">
        <v>1</v>
      </c>
      <c r="E21" s="700">
        <v>1.1860000000000001E-2</v>
      </c>
      <c r="F21" s="700"/>
      <c r="G21" s="701">
        <f t="shared" si="15"/>
        <v>0.01</v>
      </c>
      <c r="H21" s="694">
        <f>IFERROR(INDEX('[15]CURVA ABC'!$A:$J,MATCH($A21,'[15]CURVA ABC'!$C:$C,0),6),"0")</f>
        <v>1</v>
      </c>
      <c r="I21" s="696"/>
      <c r="J21" s="720">
        <v>1.6999999999999999E-3</v>
      </c>
      <c r="K21" s="703" t="s">
        <v>1035</v>
      </c>
      <c r="L21" s="697">
        <f>IF(I21&lt;&gt;"",ROUND(H21/I21,2),IF(J21&lt;&gt;"",ROUND(H21*J21,2),IF(K21="M",ROUND(H21/(D21*182.49),2),"")))</f>
        <v>0</v>
      </c>
      <c r="M21" s="704"/>
      <c r="N21" s="698"/>
      <c r="O21" s="698"/>
      <c r="P21" s="698">
        <f>IF(K21="C",L21,0)</f>
        <v>0</v>
      </c>
      <c r="Q21" s="699"/>
    </row>
    <row r="22" spans="1:17" ht="15" customHeight="1">
      <c r="A22" s="688">
        <v>804417</v>
      </c>
      <c r="B22" s="689" t="s">
        <v>235</v>
      </c>
      <c r="C22" s="690" t="s">
        <v>39</v>
      </c>
      <c r="D22" s="693">
        <v>1</v>
      </c>
      <c r="E22" s="700">
        <v>1.374E-2</v>
      </c>
      <c r="F22" s="700"/>
      <c r="G22" s="701">
        <f t="shared" si="15"/>
        <v>0.15</v>
      </c>
      <c r="H22" s="694">
        <f>IFERROR(INDEX('[15]CURVA ABC'!$A:$J,MATCH($A22,'[15]CURVA ABC'!$C:$C,0),6),"0")</f>
        <v>11</v>
      </c>
      <c r="I22" s="696"/>
      <c r="J22" s="720">
        <v>2.0799999999999998E-3</v>
      </c>
      <c r="K22" s="703" t="s">
        <v>1035</v>
      </c>
      <c r="L22" s="697">
        <f t="shared" ref="L22:L56" si="16">IF(I22&lt;&gt;"",ROUND(H22/I22,2),IF(J22&lt;&gt;"",ROUND(H22*J22,2),IF(K22="M",ROUND(H22/(D22*182.49),2),"")))</f>
        <v>0.02</v>
      </c>
      <c r="M22" s="704"/>
      <c r="N22" s="698"/>
      <c r="O22" s="698"/>
      <c r="P22" s="698">
        <f t="shared" ref="P22:P41" si="17">IF(K22="C",L22,0)</f>
        <v>0.02</v>
      </c>
      <c r="Q22" s="699"/>
    </row>
    <row r="23" spans="1:17" ht="15" customHeight="1">
      <c r="A23" s="688">
        <v>804441</v>
      </c>
      <c r="B23" s="689" t="s">
        <v>236</v>
      </c>
      <c r="C23" s="690" t="s">
        <v>39</v>
      </c>
      <c r="D23" s="693">
        <v>1</v>
      </c>
      <c r="E23" s="700">
        <v>1.6150000000000001E-2</v>
      </c>
      <c r="F23" s="700"/>
      <c r="G23" s="701">
        <f t="shared" si="15"/>
        <v>0.03</v>
      </c>
      <c r="H23" s="694">
        <f>IFERROR(INDEX('[15]CURVA ABC'!$A:$J,MATCH($A23,'[15]CURVA ABC'!$C:$C,0),6),"0")</f>
        <v>2</v>
      </c>
      <c r="I23" s="696"/>
      <c r="J23" s="720">
        <v>2.63E-3</v>
      </c>
      <c r="K23" s="703" t="s">
        <v>1035</v>
      </c>
      <c r="L23" s="697">
        <f t="shared" si="16"/>
        <v>0.01</v>
      </c>
      <c r="M23" s="704"/>
      <c r="N23" s="698"/>
      <c r="O23" s="698"/>
      <c r="P23" s="698">
        <f t="shared" si="17"/>
        <v>0.01</v>
      </c>
      <c r="Q23" s="699"/>
    </row>
    <row r="24" spans="1:17">
      <c r="A24" s="688">
        <v>705233</v>
      </c>
      <c r="B24" s="689" t="s">
        <v>240</v>
      </c>
      <c r="C24" s="690" t="s">
        <v>39</v>
      </c>
      <c r="D24" s="693">
        <v>1</v>
      </c>
      <c r="E24" s="700">
        <v>7.8149999999999997E-2</v>
      </c>
      <c r="F24" s="700"/>
      <c r="G24" s="701">
        <f t="shared" si="15"/>
        <v>0.55000000000000004</v>
      </c>
      <c r="H24" s="694">
        <f>IFERROR(INDEX('[15]CURVA ABC'!$A:$J,MATCH($A24,'[15]CURVA ABC'!$C:$C,0),6),"0")</f>
        <v>7</v>
      </c>
      <c r="I24" s="696"/>
      <c r="J24" s="720">
        <v>8.7000000000000001E-4</v>
      </c>
      <c r="K24" s="703" t="s">
        <v>1035</v>
      </c>
      <c r="L24" s="697">
        <f t="shared" si="16"/>
        <v>0.01</v>
      </c>
      <c r="M24" s="704"/>
      <c r="N24" s="698"/>
      <c r="O24" s="698"/>
      <c r="P24" s="698">
        <f t="shared" si="17"/>
        <v>0.01</v>
      </c>
      <c r="Q24" s="699"/>
    </row>
    <row r="25" spans="1:17">
      <c r="A25" s="688">
        <v>705322</v>
      </c>
      <c r="B25" s="689" t="s">
        <v>241</v>
      </c>
      <c r="C25" s="690" t="s">
        <v>39</v>
      </c>
      <c r="D25" s="693">
        <v>1</v>
      </c>
      <c r="E25" s="700">
        <v>9.289E-2</v>
      </c>
      <c r="F25" s="700"/>
      <c r="G25" s="701">
        <f t="shared" si="15"/>
        <v>0.28000000000000003</v>
      </c>
      <c r="H25" s="694">
        <f>IFERROR(INDEX('[15]CURVA ABC'!$A:$J,MATCH($A25,'[15]CURVA ABC'!$C:$C,0),6),"0")</f>
        <v>3</v>
      </c>
      <c r="I25" s="696"/>
      <c r="J25" s="720">
        <v>1.5499999999999999E-3</v>
      </c>
      <c r="K25" s="703" t="s">
        <v>1035</v>
      </c>
      <c r="L25" s="697">
        <f t="shared" si="16"/>
        <v>0</v>
      </c>
      <c r="M25" s="704"/>
      <c r="N25" s="698"/>
      <c r="O25" s="698"/>
      <c r="P25" s="698">
        <f t="shared" si="17"/>
        <v>0</v>
      </c>
      <c r="Q25" s="699"/>
    </row>
    <row r="26" spans="1:17">
      <c r="A26" s="688">
        <v>705241</v>
      </c>
      <c r="B26" s="689" t="s">
        <v>242</v>
      </c>
      <c r="C26" s="690" t="s">
        <v>39</v>
      </c>
      <c r="D26" s="693">
        <v>1</v>
      </c>
      <c r="E26" s="700">
        <v>0.10621999999999999</v>
      </c>
      <c r="F26" s="700"/>
      <c r="G26" s="701">
        <f t="shared" si="15"/>
        <v>0.21</v>
      </c>
      <c r="H26" s="694">
        <f>IFERROR(INDEX('[15]CURVA ABC'!$A:$J,MATCH($A26,'[15]CURVA ABC'!$C:$C,0),6),"0")</f>
        <v>2</v>
      </c>
      <c r="I26" s="696"/>
      <c r="J26" s="720">
        <v>1.47E-3</v>
      </c>
      <c r="K26" s="703" t="s">
        <v>1035</v>
      </c>
      <c r="L26" s="697">
        <f t="shared" si="16"/>
        <v>0</v>
      </c>
      <c r="M26" s="704"/>
      <c r="N26" s="698"/>
      <c r="O26" s="698"/>
      <c r="P26" s="698">
        <f t="shared" si="17"/>
        <v>0</v>
      </c>
      <c r="Q26" s="699"/>
    </row>
    <row r="27" spans="1:17">
      <c r="A27" s="688">
        <v>705419</v>
      </c>
      <c r="B27" s="689" t="s">
        <v>243</v>
      </c>
      <c r="C27" s="690" t="s">
        <v>39</v>
      </c>
      <c r="D27" s="693">
        <v>1</v>
      </c>
      <c r="E27" s="700">
        <v>0.16402</v>
      </c>
      <c r="F27" s="700"/>
      <c r="G27" s="701">
        <f t="shared" si="15"/>
        <v>0.33</v>
      </c>
      <c r="H27" s="694">
        <f>IFERROR(INDEX('[15]CURVA ABC'!$A:$J,MATCH($A27,'[15]CURVA ABC'!$C:$C,0),6),"0")</f>
        <v>2</v>
      </c>
      <c r="I27" s="696"/>
      <c r="J27" s="720">
        <v>2.8300000000000001E-3</v>
      </c>
      <c r="K27" s="703" t="s">
        <v>1035</v>
      </c>
      <c r="L27" s="697">
        <f t="shared" si="16"/>
        <v>0.01</v>
      </c>
      <c r="M27" s="704"/>
      <c r="N27" s="698"/>
      <c r="O27" s="698"/>
      <c r="P27" s="698">
        <f t="shared" si="17"/>
        <v>0.01</v>
      </c>
      <c r="Q27" s="699"/>
    </row>
    <row r="28" spans="1:17">
      <c r="A28" s="688">
        <v>705249</v>
      </c>
      <c r="B28" s="689" t="s">
        <v>244</v>
      </c>
      <c r="C28" s="690" t="s">
        <v>39</v>
      </c>
      <c r="D28" s="693">
        <v>1</v>
      </c>
      <c r="E28" s="700">
        <v>0.15417</v>
      </c>
      <c r="F28" s="700"/>
      <c r="G28" s="701">
        <f t="shared" si="15"/>
        <v>0.15</v>
      </c>
      <c r="H28" s="694">
        <f>IFERROR(INDEX('[15]CURVA ABC'!$A:$J,MATCH($A28,'[15]CURVA ABC'!$C:$C,0),6),"0")</f>
        <v>1</v>
      </c>
      <c r="I28" s="696"/>
      <c r="J28" s="720">
        <v>2.2000000000000001E-3</v>
      </c>
      <c r="K28" s="703" t="s">
        <v>1035</v>
      </c>
      <c r="L28" s="697">
        <f t="shared" si="16"/>
        <v>0</v>
      </c>
      <c r="M28" s="704"/>
      <c r="N28" s="698"/>
      <c r="O28" s="698"/>
      <c r="P28" s="698">
        <f t="shared" si="17"/>
        <v>0</v>
      </c>
      <c r="Q28" s="699"/>
    </row>
    <row r="29" spans="1:17">
      <c r="A29" s="688">
        <v>705338</v>
      </c>
      <c r="B29" s="689" t="s">
        <v>245</v>
      </c>
      <c r="C29" s="690" t="s">
        <v>39</v>
      </c>
      <c r="D29" s="693">
        <v>1</v>
      </c>
      <c r="E29" s="700">
        <v>0.19263</v>
      </c>
      <c r="F29" s="700"/>
      <c r="G29" s="701">
        <f t="shared" si="15"/>
        <v>0.19</v>
      </c>
      <c r="H29" s="694">
        <f>IFERROR(INDEX('[15]CURVA ABC'!$A:$J,MATCH($A29,'[15]CURVA ABC'!$C:$C,0),6),"0")</f>
        <v>1</v>
      </c>
      <c r="I29" s="696"/>
      <c r="J29" s="720">
        <v>3.0799999999999998E-3</v>
      </c>
      <c r="K29" s="703" t="s">
        <v>1035</v>
      </c>
      <c r="L29" s="697">
        <f t="shared" si="16"/>
        <v>0</v>
      </c>
      <c r="M29" s="704"/>
      <c r="N29" s="698"/>
      <c r="O29" s="698"/>
      <c r="P29" s="698">
        <f t="shared" si="17"/>
        <v>0</v>
      </c>
      <c r="Q29" s="699"/>
    </row>
    <row r="30" spans="1:17">
      <c r="A30" s="688">
        <v>705427</v>
      </c>
      <c r="B30" s="689" t="s">
        <v>246</v>
      </c>
      <c r="C30" s="690" t="s">
        <v>39</v>
      </c>
      <c r="D30" s="693">
        <v>1</v>
      </c>
      <c r="E30" s="700">
        <v>0.23477999999999999</v>
      </c>
      <c r="F30" s="700"/>
      <c r="G30" s="701">
        <f t="shared" si="15"/>
        <v>0.23</v>
      </c>
      <c r="H30" s="694">
        <f>IFERROR(INDEX('[15]CURVA ABC'!$A:$J,MATCH($A30,'[15]CURVA ABC'!$C:$C,0),6),"0")</f>
        <v>1</v>
      </c>
      <c r="I30" s="696"/>
      <c r="J30" s="720">
        <v>4.4299999999999999E-3</v>
      </c>
      <c r="K30" s="703" t="s">
        <v>1035</v>
      </c>
      <c r="L30" s="697">
        <f t="shared" si="16"/>
        <v>0</v>
      </c>
      <c r="M30" s="704"/>
      <c r="N30" s="698"/>
      <c r="O30" s="698"/>
      <c r="P30" s="698">
        <f t="shared" si="17"/>
        <v>0</v>
      </c>
      <c r="Q30" s="699"/>
    </row>
    <row r="31" spans="1:17">
      <c r="A31" s="688">
        <v>804183</v>
      </c>
      <c r="B31" s="689" t="s">
        <v>1673</v>
      </c>
      <c r="C31" s="690" t="s">
        <v>18</v>
      </c>
      <c r="D31" s="693">
        <v>2.0750000000000002</v>
      </c>
      <c r="E31" s="700">
        <v>2.6199999999999999E-3</v>
      </c>
      <c r="F31" s="700"/>
      <c r="G31" s="701">
        <f t="shared" si="15"/>
        <v>0.8</v>
      </c>
      <c r="H31" s="694">
        <f>IFERROR(INDEX('[15]CURVA ABC'!$A:$J,MATCH($A31,'[15]CURVA ABC'!$C:$C,0),6),"0")</f>
        <v>304</v>
      </c>
      <c r="I31" s="696"/>
      <c r="J31" s="720">
        <v>2.9999999999999997E-4</v>
      </c>
      <c r="K31" s="703" t="s">
        <v>1035</v>
      </c>
      <c r="L31" s="697">
        <f t="shared" si="16"/>
        <v>0.09</v>
      </c>
      <c r="M31" s="704"/>
      <c r="N31" s="698"/>
      <c r="O31" s="698"/>
      <c r="P31" s="698">
        <f t="shared" si="17"/>
        <v>0.09</v>
      </c>
      <c r="Q31" s="699"/>
    </row>
    <row r="32" spans="1:17">
      <c r="A32" s="688">
        <v>804039</v>
      </c>
      <c r="B32" s="689" t="s">
        <v>237</v>
      </c>
      <c r="C32" s="690" t="s">
        <v>18</v>
      </c>
      <c r="D32" s="693">
        <v>3.113</v>
      </c>
      <c r="E32" s="700">
        <v>1.64E-3</v>
      </c>
      <c r="F32" s="700"/>
      <c r="G32" s="701">
        <f t="shared" si="15"/>
        <v>0.1</v>
      </c>
      <c r="H32" s="694">
        <f>IFERROR(INDEX('[15]CURVA ABC'!$A:$J,MATCH($A32,'[15]CURVA ABC'!$C:$C,0),6),"0")</f>
        <v>59</v>
      </c>
      <c r="I32" s="696"/>
      <c r="J32" s="720">
        <v>2.1000000000000001E-4</v>
      </c>
      <c r="K32" s="703" t="s">
        <v>1035</v>
      </c>
      <c r="L32" s="697">
        <f t="shared" si="16"/>
        <v>0.01</v>
      </c>
      <c r="M32" s="704"/>
      <c r="N32" s="698"/>
      <c r="O32" s="698"/>
      <c r="P32" s="698">
        <f t="shared" si="17"/>
        <v>0.01</v>
      </c>
      <c r="Q32" s="699"/>
    </row>
    <row r="33" spans="1:18">
      <c r="A33" s="688">
        <v>804191</v>
      </c>
      <c r="B33" s="689" t="s">
        <v>238</v>
      </c>
      <c r="C33" s="690" t="s">
        <v>18</v>
      </c>
      <c r="D33" s="693">
        <v>1.556</v>
      </c>
      <c r="E33" s="700">
        <v>3.2799999999999999E-3</v>
      </c>
      <c r="F33" s="700"/>
      <c r="G33" s="701">
        <f t="shared" si="15"/>
        <v>0.85</v>
      </c>
      <c r="H33" s="694">
        <f>IFERROR(INDEX('[15]CURVA ABC'!$A:$J,MATCH($A33,'[15]CURVA ABC'!$C:$C,0),6),"0")</f>
        <v>258</v>
      </c>
      <c r="I33" s="696"/>
      <c r="J33" s="720">
        <v>4.2000000000000002E-4</v>
      </c>
      <c r="K33" s="703" t="s">
        <v>1035</v>
      </c>
      <c r="L33" s="697">
        <f t="shared" si="16"/>
        <v>0.11</v>
      </c>
      <c r="M33" s="704"/>
      <c r="N33" s="698"/>
      <c r="O33" s="698"/>
      <c r="P33" s="698">
        <f t="shared" si="17"/>
        <v>0.11</v>
      </c>
      <c r="Q33" s="699"/>
    </row>
    <row r="34" spans="1:18">
      <c r="A34" s="688">
        <v>804295</v>
      </c>
      <c r="B34" s="689" t="s">
        <v>239</v>
      </c>
      <c r="C34" s="690" t="s">
        <v>18</v>
      </c>
      <c r="D34" s="693">
        <v>1.038</v>
      </c>
      <c r="E34" s="700">
        <v>4.9199999999999999E-3</v>
      </c>
      <c r="F34" s="700"/>
      <c r="G34" s="701">
        <f t="shared" si="15"/>
        <v>0.2</v>
      </c>
      <c r="H34" s="694">
        <f>IFERROR(INDEX('[15]CURVA ABC'!$A:$J,MATCH($A34,'[15]CURVA ABC'!$C:$C,0),6),"0")</f>
        <v>40</v>
      </c>
      <c r="I34" s="696"/>
      <c r="J34" s="720">
        <v>6.3000000000000003E-4</v>
      </c>
      <c r="K34" s="703" t="s">
        <v>1035</v>
      </c>
      <c r="L34" s="697">
        <f t="shared" si="16"/>
        <v>0.03</v>
      </c>
      <c r="M34" s="704"/>
      <c r="N34" s="698"/>
      <c r="O34" s="698"/>
      <c r="P34" s="698">
        <f t="shared" si="17"/>
        <v>0.03</v>
      </c>
      <c r="Q34" s="699"/>
    </row>
    <row r="35" spans="1:18" ht="30">
      <c r="A35" s="688">
        <v>705185</v>
      </c>
      <c r="B35" s="689" t="s">
        <v>247</v>
      </c>
      <c r="C35" s="690" t="s">
        <v>18</v>
      </c>
      <c r="D35" s="693">
        <v>1</v>
      </c>
      <c r="E35" s="700">
        <v>1.4109999999999999E-2</v>
      </c>
      <c r="F35" s="700"/>
      <c r="G35" s="701">
        <f t="shared" si="15"/>
        <v>2.0299999999999998</v>
      </c>
      <c r="H35" s="694">
        <f>IFERROR(INDEX('[15]CURVA ABC'!$A:$J,MATCH($A35,'[15]CURVA ABC'!$C:$C,0),6),"0")</f>
        <v>144</v>
      </c>
      <c r="I35" s="696"/>
      <c r="J35" s="720">
        <v>8.7000000000000001E-4</v>
      </c>
      <c r="K35" s="703" t="s">
        <v>1035</v>
      </c>
      <c r="L35" s="697">
        <f t="shared" si="16"/>
        <v>0.13</v>
      </c>
      <c r="M35" s="704"/>
      <c r="N35" s="698"/>
      <c r="O35" s="698"/>
      <c r="P35" s="698">
        <f t="shared" si="17"/>
        <v>0.13</v>
      </c>
      <c r="Q35" s="699"/>
    </row>
    <row r="36" spans="1:18" ht="30">
      <c r="A36" s="688">
        <v>705273</v>
      </c>
      <c r="B36" s="689" t="s">
        <v>248</v>
      </c>
      <c r="C36" s="690" t="s">
        <v>18</v>
      </c>
      <c r="D36" s="693">
        <v>1</v>
      </c>
      <c r="E36" s="700">
        <v>2.4209999999999999E-2</v>
      </c>
      <c r="F36" s="700"/>
      <c r="G36" s="701">
        <f t="shared" si="15"/>
        <v>1.94</v>
      </c>
      <c r="H36" s="694">
        <f>IFERROR(INDEX('[15]CURVA ABC'!$A:$J,MATCH($A36,'[15]CURVA ABC'!$C:$C,0),6),"0")</f>
        <v>80</v>
      </c>
      <c r="I36" s="696"/>
      <c r="J36" s="720">
        <v>1.5499999999999999E-3</v>
      </c>
      <c r="K36" s="703" t="s">
        <v>1035</v>
      </c>
      <c r="L36" s="697">
        <f t="shared" si="16"/>
        <v>0.12</v>
      </c>
      <c r="M36" s="704"/>
      <c r="N36" s="698"/>
      <c r="O36" s="698"/>
      <c r="P36" s="698">
        <f t="shared" si="17"/>
        <v>0.12</v>
      </c>
      <c r="Q36" s="699"/>
    </row>
    <row r="37" spans="1:18" ht="30">
      <c r="A37" s="688">
        <v>705199</v>
      </c>
      <c r="B37" s="689" t="s">
        <v>249</v>
      </c>
      <c r="C37" s="690" t="s">
        <v>18</v>
      </c>
      <c r="D37" s="693">
        <v>1</v>
      </c>
      <c r="E37" s="700">
        <v>1.8919999999999999E-2</v>
      </c>
      <c r="F37" s="700"/>
      <c r="G37" s="701">
        <f t="shared" si="15"/>
        <v>0.76</v>
      </c>
      <c r="H37" s="694">
        <f>IFERROR(INDEX('[15]CURVA ABC'!$A:$J,MATCH($A37,'[15]CURVA ABC'!$C:$C,0),6),"0")</f>
        <v>40</v>
      </c>
      <c r="I37" s="696"/>
      <c r="J37" s="720">
        <v>1.47E-3</v>
      </c>
      <c r="K37" s="703" t="s">
        <v>1035</v>
      </c>
      <c r="L37" s="697">
        <f t="shared" si="16"/>
        <v>0.06</v>
      </c>
      <c r="M37" s="704"/>
      <c r="N37" s="698"/>
      <c r="O37" s="698"/>
      <c r="P37" s="698">
        <f t="shared" si="17"/>
        <v>0.06</v>
      </c>
      <c r="Q37" s="699"/>
    </row>
    <row r="38" spans="1:18" ht="30">
      <c r="A38" s="688">
        <v>705376</v>
      </c>
      <c r="B38" s="689" t="s">
        <v>250</v>
      </c>
      <c r="C38" s="690" t="s">
        <v>18</v>
      </c>
      <c r="D38" s="693">
        <v>1</v>
      </c>
      <c r="E38" s="700">
        <v>4.4810000000000003E-2</v>
      </c>
      <c r="F38" s="700"/>
      <c r="G38" s="701">
        <f t="shared" si="15"/>
        <v>1.57</v>
      </c>
      <c r="H38" s="694">
        <f>IFERROR(INDEX('[15]CURVA ABC'!$A:$J,MATCH($A38,'[15]CURVA ABC'!$C:$C,0),6),"0")</f>
        <v>35</v>
      </c>
      <c r="I38" s="696"/>
      <c r="J38" s="720">
        <v>2.8300000000000001E-3</v>
      </c>
      <c r="K38" s="703" t="s">
        <v>1035</v>
      </c>
      <c r="L38" s="697">
        <f t="shared" si="16"/>
        <v>0.1</v>
      </c>
      <c r="M38" s="704"/>
      <c r="N38" s="698"/>
      <c r="O38" s="698"/>
      <c r="P38" s="698">
        <f t="shared" si="17"/>
        <v>0.1</v>
      </c>
      <c r="Q38" s="699"/>
    </row>
    <row r="39" spans="1:18" ht="30">
      <c r="A39" s="688">
        <v>705213</v>
      </c>
      <c r="B39" s="689" t="s">
        <v>251</v>
      </c>
      <c r="C39" s="690" t="s">
        <v>18</v>
      </c>
      <c r="D39" s="693">
        <v>1</v>
      </c>
      <c r="E39" s="700">
        <v>2.3439999999999999E-2</v>
      </c>
      <c r="F39" s="700"/>
      <c r="G39" s="701">
        <f t="shared" si="15"/>
        <v>0.45</v>
      </c>
      <c r="H39" s="694">
        <f>IFERROR(INDEX('[15]CURVA ABC'!$A:$J,MATCH($A39,'[15]CURVA ABC'!$C:$C,0),6),"0")</f>
        <v>19</v>
      </c>
      <c r="I39" s="696"/>
      <c r="J39" s="720">
        <v>2.2000000000000001E-3</v>
      </c>
      <c r="K39" s="703" t="s">
        <v>1035</v>
      </c>
      <c r="L39" s="697">
        <f t="shared" si="16"/>
        <v>0.04</v>
      </c>
      <c r="M39" s="704"/>
      <c r="N39" s="698"/>
      <c r="O39" s="698"/>
      <c r="P39" s="698">
        <f t="shared" si="17"/>
        <v>0.04</v>
      </c>
      <c r="Q39" s="699"/>
    </row>
    <row r="40" spans="1:18" ht="30">
      <c r="A40" s="688">
        <v>705301</v>
      </c>
      <c r="B40" s="689" t="s">
        <v>252</v>
      </c>
      <c r="C40" s="690" t="s">
        <v>18</v>
      </c>
      <c r="D40" s="693">
        <v>1</v>
      </c>
      <c r="E40" s="700">
        <v>3.9309999999999998E-2</v>
      </c>
      <c r="F40" s="700"/>
      <c r="G40" s="701">
        <f t="shared" si="15"/>
        <v>1.02</v>
      </c>
      <c r="H40" s="694">
        <f>IFERROR(INDEX('[15]CURVA ABC'!$A:$J,MATCH($A40,'[15]CURVA ABC'!$C:$C,0),6),"0")</f>
        <v>26</v>
      </c>
      <c r="I40" s="696"/>
      <c r="J40" s="720">
        <v>3.0799999999999998E-3</v>
      </c>
      <c r="K40" s="703" t="s">
        <v>1035</v>
      </c>
      <c r="L40" s="697">
        <f t="shared" si="16"/>
        <v>0.08</v>
      </c>
      <c r="M40" s="704"/>
      <c r="N40" s="698"/>
      <c r="O40" s="698"/>
      <c r="P40" s="698">
        <f t="shared" si="17"/>
        <v>0.08</v>
      </c>
      <c r="Q40" s="699"/>
    </row>
    <row r="41" spans="1:18" ht="30">
      <c r="A41" s="688">
        <v>705390</v>
      </c>
      <c r="B41" s="689" t="s">
        <v>253</v>
      </c>
      <c r="C41" s="690" t="s">
        <v>18</v>
      </c>
      <c r="D41" s="693">
        <v>1</v>
      </c>
      <c r="E41" s="700">
        <v>5.2920000000000002E-2</v>
      </c>
      <c r="F41" s="700"/>
      <c r="G41" s="701">
        <f t="shared" si="15"/>
        <v>1.91</v>
      </c>
      <c r="H41" s="694">
        <f>IFERROR(INDEX('[15]CURVA ABC'!$A:$J,MATCH($A41,'[15]CURVA ABC'!$C:$C,0),6),"0")</f>
        <v>36</v>
      </c>
      <c r="I41" s="696"/>
      <c r="J41" s="720">
        <v>4.4299999999999999E-3</v>
      </c>
      <c r="K41" s="703" t="s">
        <v>1035</v>
      </c>
      <c r="L41" s="697">
        <f t="shared" si="16"/>
        <v>0.16</v>
      </c>
      <c r="M41" s="704"/>
      <c r="N41" s="698"/>
      <c r="O41" s="698"/>
      <c r="P41" s="698">
        <f t="shared" si="17"/>
        <v>0.16</v>
      </c>
      <c r="Q41" s="699"/>
    </row>
    <row r="42" spans="1:18" s="716" customFormat="1">
      <c r="A42" s="705"/>
      <c r="B42" s="718" t="s">
        <v>1674</v>
      </c>
      <c r="C42" s="707"/>
      <c r="D42" s="708">
        <v>1</v>
      </c>
      <c r="E42" s="709"/>
      <c r="F42" s="709"/>
      <c r="G42" s="708" t="s">
        <v>1574</v>
      </c>
      <c r="H42" s="710" t="s">
        <v>1514</v>
      </c>
      <c r="I42" s="708"/>
      <c r="J42" s="711"/>
      <c r="K42" s="708"/>
      <c r="L42" s="708" t="str">
        <f t="shared" si="16"/>
        <v/>
      </c>
      <c r="M42" s="712">
        <f>SUM(G43:G59)</f>
        <v>2.9099999999999993</v>
      </c>
      <c r="N42" s="713">
        <f>SUM(N43:N59)</f>
        <v>0</v>
      </c>
      <c r="O42" s="713">
        <f>SUM(O43:O59)</f>
        <v>0</v>
      </c>
      <c r="P42" s="713">
        <f>SUM(P43:P59)</f>
        <v>0</v>
      </c>
      <c r="Q42" s="714">
        <f>SUM(Q43:Q59)</f>
        <v>0</v>
      </c>
      <c r="R42" s="715"/>
    </row>
    <row r="43" spans="1:18" ht="15" customHeight="1">
      <c r="A43" s="688">
        <v>3713605</v>
      </c>
      <c r="B43" s="689" t="s">
        <v>1675</v>
      </c>
      <c r="C43" s="690" t="s">
        <v>488</v>
      </c>
      <c r="D43" s="693">
        <v>7.38</v>
      </c>
      <c r="E43" s="700"/>
      <c r="F43" s="700">
        <v>0.2</v>
      </c>
      <c r="G43" s="693">
        <f t="shared" ref="G43:G65" si="18">IF(E43&lt;&gt;"",ROUND(H43*E43,2),IF(F43&lt;&gt;"",ROUND(F43*(H43/(D43*182.49)),2),ROUND(H43/(D43*182.49),2)))</f>
        <v>0.04</v>
      </c>
      <c r="H43" s="694">
        <f>IFERROR(INDEX('[15]CURVA ABC'!$A:$J,MATCH($A43,'[15]CURVA ABC'!$C:$C,0),6),"0")</f>
        <v>288</v>
      </c>
      <c r="I43" s="701"/>
      <c r="J43" s="702"/>
      <c r="K43" s="701"/>
      <c r="L43" s="697" t="str">
        <f t="shared" si="16"/>
        <v/>
      </c>
      <c r="M43" s="704"/>
      <c r="N43" s="698">
        <f t="shared" ref="N43:N56" si="19">IF(K43="S",L43,0)</f>
        <v>0</v>
      </c>
      <c r="O43" s="698">
        <f t="shared" ref="O43:O56" si="20">IF(K43="A",L43,0)</f>
        <v>0</v>
      </c>
      <c r="P43" s="698">
        <f t="shared" ref="P43:P56" si="21">IF(K43="C",L43,0)</f>
        <v>0</v>
      </c>
      <c r="Q43" s="699">
        <f t="shared" ref="Q43:Q56" si="22">IF(K43="M",L43,0)</f>
        <v>0</v>
      </c>
    </row>
    <row r="44" spans="1:18">
      <c r="A44" s="688">
        <v>3713604</v>
      </c>
      <c r="B44" s="689" t="s">
        <v>1676</v>
      </c>
      <c r="C44" s="690" t="s">
        <v>488</v>
      </c>
      <c r="D44" s="693">
        <v>66.400000000000006</v>
      </c>
      <c r="E44" s="700"/>
      <c r="F44" s="700">
        <v>0.2</v>
      </c>
      <c r="G44" s="693">
        <f t="shared" si="18"/>
        <v>0.01</v>
      </c>
      <c r="H44" s="694">
        <f>IFERROR(INDEX('[15]CURVA ABC'!$A:$J,MATCH($A44,'[15]CURVA ABC'!$C:$C,0),6),"0")</f>
        <v>436</v>
      </c>
      <c r="I44" s="701"/>
      <c r="J44" s="702"/>
      <c r="K44" s="701"/>
      <c r="L44" s="697" t="str">
        <f t="shared" si="16"/>
        <v/>
      </c>
      <c r="M44" s="704"/>
      <c r="N44" s="698">
        <f t="shared" si="19"/>
        <v>0</v>
      </c>
      <c r="O44" s="698">
        <f t="shared" si="20"/>
        <v>0</v>
      </c>
      <c r="P44" s="698">
        <f t="shared" si="21"/>
        <v>0</v>
      </c>
      <c r="Q44" s="699">
        <f t="shared" si="22"/>
        <v>0</v>
      </c>
    </row>
    <row r="45" spans="1:18" ht="25.5" customHeight="1">
      <c r="A45" s="688">
        <v>3713690</v>
      </c>
      <c r="B45" s="689" t="s">
        <v>195</v>
      </c>
      <c r="C45" s="690" t="s">
        <v>39</v>
      </c>
      <c r="D45" s="693">
        <v>2</v>
      </c>
      <c r="E45" s="700"/>
      <c r="F45" s="700">
        <v>0.2</v>
      </c>
      <c r="G45" s="693">
        <f t="shared" si="18"/>
        <v>0.01</v>
      </c>
      <c r="H45" s="694">
        <f>IFERROR(INDEX('[15]CURVA ABC'!$A:$J,MATCH($A45,'[15]CURVA ABC'!$C:$C,0),6),"0")</f>
        <v>16</v>
      </c>
      <c r="I45" s="701"/>
      <c r="J45" s="702"/>
      <c r="K45" s="701"/>
      <c r="L45" s="697"/>
      <c r="M45" s="704"/>
      <c r="N45" s="698"/>
      <c r="O45" s="698"/>
      <c r="P45" s="698"/>
      <c r="Q45" s="699"/>
    </row>
    <row r="46" spans="1:18">
      <c r="A46" s="721">
        <v>1600966</v>
      </c>
      <c r="B46" s="722" t="s">
        <v>264</v>
      </c>
      <c r="C46" s="723" t="s">
        <v>18</v>
      </c>
      <c r="D46" s="724">
        <v>57.1</v>
      </c>
      <c r="E46" s="725"/>
      <c r="F46" s="725">
        <v>0.2</v>
      </c>
      <c r="G46" s="724">
        <f>IF(E46&lt;&gt;"",ROUND(H46*E46,2),IF(F46&lt;&gt;"",ROUND(F46*(H46/(D46*182.49)),2),ROUND(H46/(D46*182.49),2)))</f>
        <v>0.26</v>
      </c>
      <c r="H46" s="726">
        <f>IFERROR(INDEX('[15]CURVA ABC'!$A:$J,MATCH($A46,'[15]CURVA ABC'!$C:$C,0),6),"0")</f>
        <v>13547</v>
      </c>
      <c r="I46" s="727"/>
      <c r="J46" s="728"/>
      <c r="K46" s="727"/>
      <c r="L46" s="729"/>
      <c r="M46" s="730"/>
      <c r="N46" s="731"/>
      <c r="O46" s="731"/>
      <c r="P46" s="731"/>
      <c r="Q46" s="732"/>
    </row>
    <row r="47" spans="1:18" ht="25.5" customHeight="1">
      <c r="A47" s="733">
        <v>3713613</v>
      </c>
      <c r="B47" s="734" t="s">
        <v>265</v>
      </c>
      <c r="C47" s="735" t="s">
        <v>18</v>
      </c>
      <c r="D47" s="736">
        <v>10</v>
      </c>
      <c r="E47" s="737"/>
      <c r="F47" s="737">
        <v>0.2</v>
      </c>
      <c r="G47" s="736">
        <f>IF(E47&lt;&gt;"",ROUND(H47*E47,2),IF(F47&lt;&gt;"",ROUND(F47*(H47/(D47*182.49)),2),ROUND(H47/(D47*182.49),2)))</f>
        <v>1.48</v>
      </c>
      <c r="H47" s="738">
        <f>IFERROR(INDEX('[15]CURVA ABC'!$A:$J,MATCH($A47,'[15]CURVA ABC'!$C:$C,0),6),"0")</f>
        <v>13547</v>
      </c>
      <c r="I47" s="739"/>
      <c r="J47" s="740"/>
      <c r="K47" s="739"/>
      <c r="L47" s="741"/>
      <c r="M47" s="742"/>
      <c r="N47" s="743"/>
      <c r="O47" s="743"/>
      <c r="P47" s="743"/>
      <c r="Q47" s="744"/>
    </row>
    <row r="48" spans="1:18" ht="25.5" customHeight="1">
      <c r="A48" s="745">
        <v>3719529</v>
      </c>
      <c r="B48" s="689" t="s">
        <v>332</v>
      </c>
      <c r="C48" s="690" t="s">
        <v>18</v>
      </c>
      <c r="D48" s="693">
        <v>75</v>
      </c>
      <c r="E48" s="737"/>
      <c r="F48" s="700">
        <v>0.2</v>
      </c>
      <c r="G48" s="693">
        <f>IF(E48&lt;&gt;"",ROUND(H48*E48,2),IF(F48&lt;&gt;"",ROUND(F48*(H48/(D48*182.49)),2),ROUND(H48/(D48*182.49),2)))</f>
        <v>0.33</v>
      </c>
      <c r="H48" s="694">
        <f>IFERROR(INDEX('[15]CURVA ABC'!$A:$J,MATCH($A48,'[15]CURVA ABC'!$C:$C,0),6),"0")</f>
        <v>22646</v>
      </c>
      <c r="I48" s="739"/>
      <c r="J48" s="740"/>
      <c r="K48" s="739"/>
      <c r="L48" s="741"/>
      <c r="M48" s="742"/>
      <c r="N48" s="743"/>
      <c r="O48" s="743"/>
      <c r="P48" s="743"/>
      <c r="Q48" s="744"/>
    </row>
    <row r="49" spans="1:17">
      <c r="A49" s="745">
        <v>5213401</v>
      </c>
      <c r="B49" s="689" t="s">
        <v>1677</v>
      </c>
      <c r="C49" s="690" t="s">
        <v>504</v>
      </c>
      <c r="D49" s="693">
        <v>149.4</v>
      </c>
      <c r="E49" s="737"/>
      <c r="F49" s="700">
        <v>0.2</v>
      </c>
      <c r="G49" s="693">
        <f t="shared" ref="G49:G54" si="23">IF(E49&lt;&gt;"",ROUND(H49*E49,2),IF(F49&lt;&gt;"",ROUND(F49*(H49/(D49*182.49)),2),ROUND(H49/(D49*182.49),2)))</f>
        <v>0.17</v>
      </c>
      <c r="H49" s="694">
        <f>IFERROR(INDEX('[15]CURVA ABC'!$A:$J,MATCH($A49,'[15]CURVA ABC'!$C:$C,0),6),"0")</f>
        <v>23235.68</v>
      </c>
      <c r="I49" s="739"/>
      <c r="J49" s="740"/>
      <c r="K49" s="739"/>
      <c r="L49" s="741"/>
      <c r="M49" s="742"/>
      <c r="N49" s="743"/>
      <c r="O49" s="743"/>
      <c r="P49" s="743"/>
      <c r="Q49" s="744"/>
    </row>
    <row r="50" spans="1:17">
      <c r="A50" s="745">
        <v>5213405</v>
      </c>
      <c r="B50" s="689" t="s">
        <v>1678</v>
      </c>
      <c r="C50" s="690" t="s">
        <v>504</v>
      </c>
      <c r="D50" s="693">
        <v>30.18</v>
      </c>
      <c r="E50" s="737"/>
      <c r="F50" s="700">
        <v>0.2</v>
      </c>
      <c r="G50" s="693">
        <f t="shared" si="23"/>
        <v>0.05</v>
      </c>
      <c r="H50" s="694">
        <f>IFERROR(INDEX('[15]CURVA ABC'!$A:$J,MATCH($A50,'[15]CURVA ABC'!$C:$C,0),6),"0")</f>
        <v>1305.8499999999999</v>
      </c>
      <c r="I50" s="739"/>
      <c r="J50" s="740"/>
      <c r="K50" s="739"/>
      <c r="L50" s="741"/>
      <c r="M50" s="742"/>
      <c r="N50" s="743"/>
      <c r="O50" s="743"/>
      <c r="P50" s="743"/>
      <c r="Q50" s="744"/>
    </row>
    <row r="51" spans="1:17" ht="25.5" customHeight="1">
      <c r="A51" s="733">
        <v>5219627</v>
      </c>
      <c r="B51" s="734" t="s">
        <v>1679</v>
      </c>
      <c r="C51" s="735" t="s">
        <v>39</v>
      </c>
      <c r="D51" s="736">
        <v>36</v>
      </c>
      <c r="E51" s="737"/>
      <c r="F51" s="700">
        <v>0.2</v>
      </c>
      <c r="G51" s="693">
        <f t="shared" si="23"/>
        <v>0.41</v>
      </c>
      <c r="H51" s="694">
        <f>IFERROR(INDEX('[15]CURVA ABC'!$A:$J,MATCH($A51,'[15]CURVA ABC'!$C:$C,0),6),"0")</f>
        <v>13506</v>
      </c>
      <c r="I51" s="739"/>
      <c r="J51" s="740"/>
      <c r="K51" s="739"/>
      <c r="L51" s="741"/>
      <c r="M51" s="742"/>
      <c r="N51" s="743"/>
      <c r="O51" s="743"/>
      <c r="P51" s="743"/>
      <c r="Q51" s="744"/>
    </row>
    <row r="52" spans="1:17" ht="25.5" customHeight="1">
      <c r="A52" s="733">
        <v>5219619</v>
      </c>
      <c r="B52" s="734" t="s">
        <v>1680</v>
      </c>
      <c r="C52" s="735" t="s">
        <v>39</v>
      </c>
      <c r="D52" s="736">
        <v>36</v>
      </c>
      <c r="E52" s="737"/>
      <c r="F52" s="700">
        <v>0.2</v>
      </c>
      <c r="G52" s="693">
        <f t="shared" si="23"/>
        <v>0.01</v>
      </c>
      <c r="H52" s="694">
        <f>IFERROR(INDEX('[15]CURVA ABC'!$A:$J,MATCH($A52,'[15]CURVA ABC'!$C:$C,0),6),"0")</f>
        <v>414</v>
      </c>
      <c r="I52" s="739"/>
      <c r="J52" s="740"/>
      <c r="K52" s="739"/>
      <c r="L52" s="741"/>
      <c r="M52" s="742"/>
      <c r="N52" s="743"/>
      <c r="O52" s="743"/>
      <c r="P52" s="743"/>
      <c r="Q52" s="744"/>
    </row>
    <row r="53" spans="1:17" ht="25.5" customHeight="1">
      <c r="A53" s="733">
        <v>5213450</v>
      </c>
      <c r="B53" s="734" t="s">
        <v>1681</v>
      </c>
      <c r="C53" s="735" t="s">
        <v>39</v>
      </c>
      <c r="D53" s="736">
        <v>3</v>
      </c>
      <c r="E53" s="737"/>
      <c r="F53" s="700">
        <v>0.2</v>
      </c>
      <c r="G53" s="693">
        <f t="shared" si="23"/>
        <v>0.01</v>
      </c>
      <c r="H53" s="694">
        <f>IFERROR(INDEX('[15]CURVA ABC'!$A:$J,MATCH($A53,'[15]CURVA ABC'!$C:$C,0),6),"0")</f>
        <v>20</v>
      </c>
      <c r="I53" s="739"/>
      <c r="J53" s="740"/>
      <c r="K53" s="739"/>
      <c r="L53" s="741"/>
      <c r="M53" s="742"/>
      <c r="N53" s="743"/>
      <c r="O53" s="743"/>
      <c r="P53" s="743"/>
      <c r="Q53" s="744"/>
    </row>
    <row r="54" spans="1:17" ht="25.5" customHeight="1">
      <c r="A54" s="733">
        <v>5213442</v>
      </c>
      <c r="B54" s="734" t="s">
        <v>1682</v>
      </c>
      <c r="C54" s="735" t="s">
        <v>39</v>
      </c>
      <c r="D54" s="736">
        <v>3</v>
      </c>
      <c r="E54" s="737"/>
      <c r="F54" s="700">
        <v>0.2</v>
      </c>
      <c r="G54" s="693">
        <f t="shared" si="23"/>
        <v>0</v>
      </c>
      <c r="H54" s="746">
        <f>IFERROR(INDEX('[15]CURVA ABC'!$A:$J,MATCH($A54,'[15]CURVA ABC'!$C:$C,0),6),"0")</f>
        <v>13</v>
      </c>
      <c r="I54" s="739"/>
      <c r="J54" s="740"/>
      <c r="K54" s="739"/>
      <c r="L54" s="741"/>
      <c r="M54" s="742"/>
      <c r="N54" s="743"/>
      <c r="O54" s="743"/>
      <c r="P54" s="743"/>
      <c r="Q54" s="744"/>
    </row>
    <row r="55" spans="1:17" ht="25.5" customHeight="1">
      <c r="A55" s="745">
        <v>5213466</v>
      </c>
      <c r="B55" s="734" t="s">
        <v>1683</v>
      </c>
      <c r="C55" s="735" t="s">
        <v>39</v>
      </c>
      <c r="D55" s="736">
        <v>3</v>
      </c>
      <c r="E55" s="737"/>
      <c r="F55" s="737">
        <v>0.2</v>
      </c>
      <c r="G55" s="736">
        <f t="shared" si="18"/>
        <v>0</v>
      </c>
      <c r="H55" s="747">
        <f>IFERROR(INDEX('[15]CURVA ABC'!$A:$J,MATCH($A55,'[15]CURVA ABC'!$C:$C,0),6),"0")</f>
        <v>4</v>
      </c>
      <c r="I55" s="739"/>
      <c r="J55" s="740"/>
      <c r="K55" s="739"/>
      <c r="L55" s="741" t="str">
        <f t="shared" si="16"/>
        <v/>
      </c>
      <c r="M55" s="742"/>
      <c r="N55" s="743">
        <f t="shared" si="19"/>
        <v>0</v>
      </c>
      <c r="O55" s="743">
        <f t="shared" si="20"/>
        <v>0</v>
      </c>
      <c r="P55" s="743">
        <f t="shared" si="21"/>
        <v>0</v>
      </c>
      <c r="Q55" s="744">
        <f t="shared" si="22"/>
        <v>0</v>
      </c>
    </row>
    <row r="56" spans="1:17" ht="25.5" customHeight="1">
      <c r="A56" s="745">
        <v>5213472</v>
      </c>
      <c r="B56" s="689" t="s">
        <v>1684</v>
      </c>
      <c r="C56" s="690" t="s">
        <v>39</v>
      </c>
      <c r="D56" s="693">
        <v>3</v>
      </c>
      <c r="E56" s="700"/>
      <c r="F56" s="700">
        <v>0.2</v>
      </c>
      <c r="G56" s="693">
        <f>IF(E56&lt;&gt;"",ROUND(H56*E56,2),IF(F56&lt;&gt;"",ROUND(F56*(H56/(D56*182.49)),2),ROUND(H56/(D56*182.49),2)))</f>
        <v>0.04</v>
      </c>
      <c r="H56" s="746">
        <f>IFERROR(INDEX('[15]CURVA ABC'!$A:$J,MATCH($A56,'[15]CURVA ABC'!$C:$C,0),6),"0")</f>
        <v>119</v>
      </c>
      <c r="I56" s="701"/>
      <c r="J56" s="702"/>
      <c r="K56" s="701"/>
      <c r="L56" s="697" t="str">
        <f t="shared" si="16"/>
        <v/>
      </c>
      <c r="M56" s="704"/>
      <c r="N56" s="698">
        <f t="shared" si="19"/>
        <v>0</v>
      </c>
      <c r="O56" s="698">
        <f t="shared" si="20"/>
        <v>0</v>
      </c>
      <c r="P56" s="698">
        <f t="shared" si="21"/>
        <v>0</v>
      </c>
      <c r="Q56" s="699">
        <f t="shared" si="22"/>
        <v>0</v>
      </c>
    </row>
    <row r="57" spans="1:17" ht="30">
      <c r="A57" s="745">
        <v>5213476</v>
      </c>
      <c r="B57" s="689" t="s">
        <v>1685</v>
      </c>
      <c r="C57" s="690" t="s">
        <v>39</v>
      </c>
      <c r="D57" s="693">
        <v>3</v>
      </c>
      <c r="E57" s="700"/>
      <c r="F57" s="700">
        <v>0.2</v>
      </c>
      <c r="G57" s="693">
        <f>IF(E57&lt;&gt;"",ROUND(H57*E57,2),IF(F57&lt;&gt;"",ROUND(F57*(H57/(D57*182.49)),2),ROUND(H57/(D57*182.49),2)))</f>
        <v>0.01</v>
      </c>
      <c r="H57" s="746">
        <f>IFERROR(INDEX('[15]CURVA ABC'!$A:$J,MATCH($A57,'[15]CURVA ABC'!$C:$C,0),6),"0")</f>
        <v>27</v>
      </c>
      <c r="I57" s="701"/>
      <c r="J57" s="702"/>
      <c r="K57" s="701"/>
      <c r="L57" s="697"/>
      <c r="M57" s="704"/>
      <c r="N57" s="698"/>
      <c r="O57" s="698"/>
      <c r="P57" s="698"/>
      <c r="Q57" s="699"/>
    </row>
    <row r="58" spans="1:17" ht="25.5" customHeight="1">
      <c r="A58" s="745">
        <v>5216111</v>
      </c>
      <c r="B58" s="689" t="s">
        <v>52</v>
      </c>
      <c r="C58" s="690" t="s">
        <v>39</v>
      </c>
      <c r="D58" s="693">
        <v>4</v>
      </c>
      <c r="E58" s="700"/>
      <c r="F58" s="700">
        <v>0.2</v>
      </c>
      <c r="G58" s="693">
        <f>IF(E58&lt;&gt;"",ROUND(H58*E58,2),IF(F58&lt;&gt;"",ROUND(F58*(H58/(D58*182.49)),2),ROUND(H58/(D58*182.49),2)))</f>
        <v>0.08</v>
      </c>
      <c r="H58" s="746">
        <f>IFERROR(INDEX('[15]CURVA ABC'!$A:$J,MATCH($A58,'[15]CURVA ABC'!$C:$C,0),6),"0")</f>
        <v>308</v>
      </c>
      <c r="I58" s="701"/>
      <c r="J58" s="702"/>
      <c r="K58" s="701"/>
      <c r="L58" s="697" t="str">
        <f t="shared" ref="L58:L64" si="24">IF(I58&lt;&gt;"",ROUND(H58/I58,2),IF(J58&lt;&gt;"",ROUND(H58*J58,2),IF(K58="M",ROUND(H58/(D58*182.49),2),"")))</f>
        <v/>
      </c>
      <c r="M58" s="704"/>
      <c r="N58" s="698">
        <f t="shared" ref="N58:N59" si="25">IF(K58="S",L58,0)</f>
        <v>0</v>
      </c>
      <c r="O58" s="698">
        <f t="shared" ref="O58:O59" si="26">IF(K58="A",L58,0)</f>
        <v>0</v>
      </c>
      <c r="P58" s="698">
        <f t="shared" ref="P58:P59" si="27">IF(K58="C",L58,0)</f>
        <v>0</v>
      </c>
      <c r="Q58" s="699">
        <f t="shared" ref="Q58:Q59" si="28">IF(K58="M",L58,0)</f>
        <v>0</v>
      </c>
    </row>
    <row r="59" spans="1:17" ht="25.5" customHeight="1">
      <c r="A59" s="745">
        <v>5213630</v>
      </c>
      <c r="B59" s="689" t="s">
        <v>304</v>
      </c>
      <c r="C59" s="690" t="s">
        <v>39</v>
      </c>
      <c r="D59" s="693">
        <v>0.625</v>
      </c>
      <c r="E59" s="700"/>
      <c r="F59" s="700">
        <v>0.2</v>
      </c>
      <c r="G59" s="693">
        <f>IF(E59&lt;&gt;"",ROUND(H59*E59,2),IF(F59&lt;&gt;"",ROUND(F59*(H59/(D59*182.49)),2),ROUND(H59/(D59*182.49),2)))</f>
        <v>0</v>
      </c>
      <c r="H59" s="746">
        <f>IFERROR(INDEX('[15]CURVA ABC'!$A:$J,MATCH($A59,'[15]CURVA ABC'!$C:$C,0),6),"0")</f>
        <v>2</v>
      </c>
      <c r="I59" s="701"/>
      <c r="J59" s="702"/>
      <c r="K59" s="701"/>
      <c r="L59" s="697" t="str">
        <f t="shared" si="24"/>
        <v/>
      </c>
      <c r="M59" s="704"/>
      <c r="N59" s="698">
        <f t="shared" si="25"/>
        <v>0</v>
      </c>
      <c r="O59" s="698">
        <f t="shared" si="26"/>
        <v>0</v>
      </c>
      <c r="P59" s="698">
        <f t="shared" si="27"/>
        <v>0</v>
      </c>
      <c r="Q59" s="699">
        <f t="shared" si="28"/>
        <v>0</v>
      </c>
    </row>
    <row r="60" spans="1:17" ht="15" customHeight="1">
      <c r="A60" s="678"/>
      <c r="B60" s="748" t="s">
        <v>101</v>
      </c>
      <c r="C60" s="680"/>
      <c r="D60" s="681">
        <v>1</v>
      </c>
      <c r="E60" s="682"/>
      <c r="F60" s="682"/>
      <c r="G60" s="681" t="s">
        <v>1574</v>
      </c>
      <c r="H60" s="683" t="s">
        <v>1514</v>
      </c>
      <c r="I60" s="681"/>
      <c r="J60" s="684"/>
      <c r="K60" s="681"/>
      <c r="L60" s="681" t="str">
        <f t="shared" si="24"/>
        <v/>
      </c>
      <c r="M60" s="685">
        <f>SUM(G61:G63)</f>
        <v>4.16</v>
      </c>
      <c r="N60" s="686">
        <f>SUM(N61:N63)</f>
        <v>0</v>
      </c>
      <c r="O60" s="686">
        <f>SUM(O61:O63)</f>
        <v>0</v>
      </c>
      <c r="P60" s="686">
        <f>SUM(P61:P63)</f>
        <v>1.6800000000000002</v>
      </c>
      <c r="Q60" s="687">
        <f>SUM(Q61:Q63)</f>
        <v>0</v>
      </c>
    </row>
    <row r="61" spans="1:17" ht="30">
      <c r="A61" s="688">
        <v>1107904</v>
      </c>
      <c r="B61" s="689" t="s">
        <v>317</v>
      </c>
      <c r="C61" s="690" t="s">
        <v>17</v>
      </c>
      <c r="D61" s="693">
        <v>3.8090000000000002</v>
      </c>
      <c r="E61" s="700"/>
      <c r="F61" s="700"/>
      <c r="G61" s="693">
        <f>IF(E61&lt;&gt;"",ROUND(H61*E61,2),IF(F61&lt;&gt;"",ROUND(F61*(H61/(D61*182.49)),2),ROUND(H61/(D61*182.49),2)))</f>
        <v>3.71</v>
      </c>
      <c r="H61" s="694">
        <f>IFERROR(INDEX('[15]CURVA ABC'!$A:$J,MATCH($A61,'[15]CURVA ABC'!$C:$C,0),6),"0")</f>
        <v>2580.09</v>
      </c>
      <c r="I61" s="701">
        <v>1700</v>
      </c>
      <c r="J61" s="702"/>
      <c r="K61" s="703" t="s">
        <v>1035</v>
      </c>
      <c r="L61" s="697">
        <f t="shared" si="24"/>
        <v>1.52</v>
      </c>
      <c r="M61" s="704"/>
      <c r="N61" s="698">
        <f t="shared" ref="N61" si="29">IF(K61="S",L61,0)</f>
        <v>0</v>
      </c>
      <c r="O61" s="698">
        <f>IF(K61="A",L61,0)</f>
        <v>0</v>
      </c>
      <c r="P61" s="698">
        <f t="shared" ref="P61:P63" si="30">IF(K61="C",L61,0)</f>
        <v>1.52</v>
      </c>
      <c r="Q61" s="699"/>
    </row>
    <row r="62" spans="1:17" ht="25.5" customHeight="1">
      <c r="A62" s="733">
        <v>1107892</v>
      </c>
      <c r="B62" s="734" t="s">
        <v>316</v>
      </c>
      <c r="C62" s="690" t="s">
        <v>17</v>
      </c>
      <c r="D62" s="736">
        <v>3.9289999999999998</v>
      </c>
      <c r="E62" s="737"/>
      <c r="F62" s="737"/>
      <c r="G62" s="693">
        <f t="shared" ref="G62:G63" si="31">IF(E62&lt;&gt;"",ROUND(H62*E62,2),IF(F62&lt;&gt;"",ROUND(F62*(H62/(D62*182.49)),2),ROUND(H62/(D62*182.49),2)))</f>
        <v>0.24</v>
      </c>
      <c r="H62" s="694">
        <f>IFERROR(INDEX('[15]CURVA ABC'!$A:$J,MATCH($A62,'[15]CURVA ABC'!$C:$C,0),6),"0")</f>
        <v>173.89</v>
      </c>
      <c r="I62" s="701">
        <v>1700</v>
      </c>
      <c r="J62" s="740"/>
      <c r="K62" s="703" t="s">
        <v>1035</v>
      </c>
      <c r="L62" s="697">
        <f t="shared" si="24"/>
        <v>0.1</v>
      </c>
      <c r="M62" s="742"/>
      <c r="N62" s="743"/>
      <c r="O62" s="743"/>
      <c r="P62" s="698">
        <f t="shared" si="30"/>
        <v>0.1</v>
      </c>
      <c r="Q62" s="744"/>
    </row>
    <row r="63" spans="1:17" ht="25.5" customHeight="1">
      <c r="A63" s="733">
        <v>1207719</v>
      </c>
      <c r="B63" s="734" t="s">
        <v>108</v>
      </c>
      <c r="C63" s="690" t="s">
        <v>17</v>
      </c>
      <c r="D63" s="736">
        <v>2.5099999999999998</v>
      </c>
      <c r="E63" s="737"/>
      <c r="F63" s="737"/>
      <c r="G63" s="693">
        <f t="shared" si="31"/>
        <v>0.21</v>
      </c>
      <c r="H63" s="694">
        <f>IFERROR(INDEX('[15]CURVA ABC'!$A:$J,MATCH($A63,'[15]CURVA ABC'!$C:$C,0),6),"0")</f>
        <v>97.54</v>
      </c>
      <c r="I63" s="701">
        <v>1700</v>
      </c>
      <c r="J63" s="740"/>
      <c r="K63" s="703" t="s">
        <v>1035</v>
      </c>
      <c r="L63" s="697">
        <f t="shared" si="24"/>
        <v>0.06</v>
      </c>
      <c r="M63" s="742"/>
      <c r="N63" s="743"/>
      <c r="O63" s="743"/>
      <c r="P63" s="698">
        <f t="shared" si="30"/>
        <v>0.06</v>
      </c>
      <c r="Q63" s="744"/>
    </row>
    <row r="64" spans="1:17" ht="15" customHeight="1">
      <c r="A64" s="678"/>
      <c r="B64" s="748" t="s">
        <v>1686</v>
      </c>
      <c r="C64" s="680"/>
      <c r="D64" s="681">
        <v>1</v>
      </c>
      <c r="E64" s="682"/>
      <c r="F64" s="682"/>
      <c r="G64" s="681"/>
      <c r="H64" s="683"/>
      <c r="I64" s="681"/>
      <c r="J64" s="684"/>
      <c r="K64" s="681"/>
      <c r="L64" s="681" t="str">
        <f t="shared" si="24"/>
        <v/>
      </c>
      <c r="M64" s="685">
        <f>SUM(G65)</f>
        <v>0.54</v>
      </c>
      <c r="N64" s="686">
        <f>SUM(N65:N71)</f>
        <v>0</v>
      </c>
      <c r="O64" s="686">
        <f>SUM(O65:O71)</f>
        <v>0</v>
      </c>
      <c r="P64" s="686">
        <f>SUM(P65:P71)</f>
        <v>0</v>
      </c>
      <c r="Q64" s="687">
        <f>SUM(Q65)</f>
        <v>2.72</v>
      </c>
    </row>
    <row r="65" spans="1:19" ht="15" customHeight="1">
      <c r="A65" s="733">
        <v>5501700</v>
      </c>
      <c r="B65" s="749" t="s">
        <v>95</v>
      </c>
      <c r="C65" s="750" t="s">
        <v>19</v>
      </c>
      <c r="D65" s="736">
        <v>1532.91</v>
      </c>
      <c r="E65" s="737"/>
      <c r="F65" s="700">
        <v>0.2</v>
      </c>
      <c r="G65" s="693">
        <f t="shared" si="18"/>
        <v>0.54</v>
      </c>
      <c r="H65" s="694">
        <f>IFERROR(INDEX('[15]CURVA ABC'!$A:$J,MATCH($A65,'[15]CURVA ABC'!$C:$C,0),6),"0")</f>
        <v>760200</v>
      </c>
      <c r="I65" s="739"/>
      <c r="J65" s="740"/>
      <c r="K65" s="739" t="s">
        <v>18</v>
      </c>
      <c r="L65" s="741">
        <f>IF(I65&lt;&gt;"",ROUND(H65/I65,2),IF(J65&lt;&gt;"",ROUND(H65*J65,2),IF(K65="M",ROUND(H65/(D65*182.49),2),"")))</f>
        <v>2.72</v>
      </c>
      <c r="M65" s="742"/>
      <c r="N65" s="743">
        <f t="shared" ref="N65" si="32">IF(K65="S",L65,0)</f>
        <v>0</v>
      </c>
      <c r="O65" s="743">
        <f t="shared" ref="O65" si="33">IF(K65="A",L65,0)</f>
        <v>0</v>
      </c>
      <c r="P65" s="743">
        <f t="shared" ref="P65" si="34">IF(K65="C",L65,0)</f>
        <v>0</v>
      </c>
      <c r="Q65" s="744">
        <f>IF(K65="M",L65,0)</f>
        <v>2.72</v>
      </c>
      <c r="S65" s="751"/>
    </row>
    <row r="66" spans="1:19" ht="15" customHeight="1">
      <c r="A66" s="678"/>
      <c r="B66" s="748" t="s">
        <v>176</v>
      </c>
      <c r="C66" s="680"/>
      <c r="D66" s="681">
        <v>1</v>
      </c>
      <c r="E66" s="682"/>
      <c r="F66" s="682"/>
      <c r="G66" s="681"/>
      <c r="H66" s="683" t="s">
        <v>1514</v>
      </c>
      <c r="I66" s="681"/>
      <c r="J66" s="684"/>
      <c r="K66" s="681"/>
      <c r="L66" s="681" t="str">
        <f t="shared" ref="L66" si="35">IF(I66&lt;&gt;"",ROUND(H66/I66,2),IF(J66&lt;&gt;"",ROUND(H66*J66,2),IF(K66="M",ROUND(H66/(D66*182.49),2),"")))</f>
        <v/>
      </c>
      <c r="M66" s="685">
        <f>SUM(G67:G91)</f>
        <v>4.0999999999999996</v>
      </c>
      <c r="N66" s="686">
        <f>SUM(N67:N91)</f>
        <v>0</v>
      </c>
      <c r="O66" s="686">
        <f>SUM(O67:O91)</f>
        <v>0</v>
      </c>
      <c r="P66" s="686">
        <f>SUM(P67:P91)</f>
        <v>0</v>
      </c>
      <c r="Q66" s="687">
        <f>SUM(Q67:Q91)</f>
        <v>0</v>
      </c>
    </row>
    <row r="67" spans="1:19">
      <c r="A67" s="745" t="s">
        <v>268</v>
      </c>
      <c r="B67" s="689" t="s">
        <v>279</v>
      </c>
      <c r="C67" s="690" t="s">
        <v>39</v>
      </c>
      <c r="D67" s="693">
        <v>1</v>
      </c>
      <c r="E67" s="700"/>
      <c r="F67" s="700">
        <v>0.2</v>
      </c>
      <c r="G67" s="693">
        <f t="shared" ref="G67:G91" si="36">IF(E67&lt;&gt;"",ROUND(H67*E67,2),IF(F67&lt;&gt;"",ROUND(F67*(H67/(D67*182.49)),2),ROUND(H67/(D67*182.49),2)))</f>
        <v>0.03</v>
      </c>
      <c r="H67" s="694">
        <f>IFERROR(INDEX('[15]CURVA ABC'!$A:$J,MATCH($A67,'[15]CURVA ABC'!$C:$C,0),6),"0")</f>
        <v>31</v>
      </c>
      <c r="I67" s="701"/>
      <c r="J67" s="702"/>
      <c r="K67" s="701"/>
      <c r="L67" s="697"/>
      <c r="M67" s="704"/>
      <c r="N67" s="698"/>
      <c r="O67" s="698"/>
      <c r="P67" s="698"/>
      <c r="Q67" s="699"/>
    </row>
    <row r="68" spans="1:19" ht="25.5" customHeight="1">
      <c r="A68" s="745" t="s">
        <v>269</v>
      </c>
      <c r="B68" s="689" t="s">
        <v>280</v>
      </c>
      <c r="C68" s="690" t="s">
        <v>39</v>
      </c>
      <c r="D68" s="693">
        <v>1</v>
      </c>
      <c r="E68" s="700"/>
      <c r="F68" s="700">
        <v>0.2</v>
      </c>
      <c r="G68" s="693">
        <f t="shared" si="36"/>
        <v>0.03</v>
      </c>
      <c r="H68" s="694">
        <f>IFERROR(INDEX('[15]CURVA ABC'!$A:$J,MATCH($A68,'[15]CURVA ABC'!$C:$C,0),6),"0")</f>
        <v>23</v>
      </c>
      <c r="I68" s="701"/>
      <c r="J68" s="702"/>
      <c r="K68" s="701"/>
      <c r="L68" s="697"/>
      <c r="M68" s="704"/>
      <c r="N68" s="698"/>
      <c r="O68" s="698"/>
      <c r="P68" s="698"/>
      <c r="Q68" s="699"/>
    </row>
    <row r="69" spans="1:19" ht="25.5" customHeight="1">
      <c r="A69" s="745" t="s">
        <v>183</v>
      </c>
      <c r="B69" s="689" t="s">
        <v>281</v>
      </c>
      <c r="C69" s="690" t="s">
        <v>39</v>
      </c>
      <c r="D69" s="693">
        <v>1</v>
      </c>
      <c r="E69" s="700"/>
      <c r="F69" s="700">
        <v>0.2</v>
      </c>
      <c r="G69" s="693">
        <f t="shared" si="36"/>
        <v>0</v>
      </c>
      <c r="H69" s="694">
        <f>IFERROR(INDEX('[15]CURVA ABC'!$A:$J,MATCH($A69,'[15]CURVA ABC'!$C:$C,0),6),"0")</f>
        <v>4</v>
      </c>
      <c r="I69" s="701"/>
      <c r="J69" s="702"/>
      <c r="K69" s="701"/>
      <c r="L69" s="697"/>
      <c r="M69" s="704"/>
      <c r="N69" s="698"/>
      <c r="O69" s="698"/>
      <c r="P69" s="698"/>
      <c r="Q69" s="699"/>
    </row>
    <row r="70" spans="1:19" ht="25.5" customHeight="1">
      <c r="A70" s="745" t="s">
        <v>187</v>
      </c>
      <c r="B70" s="689" t="s">
        <v>282</v>
      </c>
      <c r="C70" s="690" t="s">
        <v>39</v>
      </c>
      <c r="D70" s="693">
        <v>1</v>
      </c>
      <c r="E70" s="700"/>
      <c r="F70" s="700">
        <v>0.2</v>
      </c>
      <c r="G70" s="693">
        <f t="shared" si="36"/>
        <v>0.14000000000000001</v>
      </c>
      <c r="H70" s="694">
        <f>IFERROR(INDEX('[15]CURVA ABC'!$A:$J,MATCH($A70,'[15]CURVA ABC'!$C:$C,0),6),"0")</f>
        <v>124</v>
      </c>
      <c r="I70" s="701"/>
      <c r="J70" s="702"/>
      <c r="K70" s="701"/>
      <c r="L70" s="697"/>
      <c r="M70" s="704"/>
      <c r="N70" s="698"/>
      <c r="O70" s="698"/>
      <c r="P70" s="698"/>
      <c r="Q70" s="699"/>
    </row>
    <row r="71" spans="1:19" ht="15" customHeight="1">
      <c r="A71" s="745" t="s">
        <v>186</v>
      </c>
      <c r="B71" s="689" t="s">
        <v>283</v>
      </c>
      <c r="C71" s="690" t="s">
        <v>18</v>
      </c>
      <c r="D71" s="693">
        <v>1</v>
      </c>
      <c r="E71" s="700"/>
      <c r="F71" s="700">
        <v>0.2</v>
      </c>
      <c r="G71" s="693">
        <f t="shared" si="36"/>
        <v>0.71</v>
      </c>
      <c r="H71" s="694">
        <f>IFERROR(INDEX('[15]CURVA ABC'!$A:$J,MATCH($A71,'[15]CURVA ABC'!$C:$C,0),6),"0")</f>
        <v>644.91999999999996</v>
      </c>
      <c r="I71" s="701"/>
      <c r="J71" s="702"/>
      <c r="K71" s="701"/>
      <c r="L71" s="697"/>
      <c r="M71" s="704"/>
      <c r="N71" s="698"/>
      <c r="O71" s="698"/>
      <c r="P71" s="698"/>
      <c r="Q71" s="699"/>
    </row>
    <row r="72" spans="1:19" ht="15" customHeight="1">
      <c r="A72" s="745" t="s">
        <v>188</v>
      </c>
      <c r="B72" s="689" t="s">
        <v>180</v>
      </c>
      <c r="C72" s="690" t="s">
        <v>39</v>
      </c>
      <c r="D72" s="693">
        <v>1</v>
      </c>
      <c r="E72" s="700"/>
      <c r="F72" s="700">
        <v>0.2</v>
      </c>
      <c r="G72" s="693">
        <f t="shared" si="36"/>
        <v>0.03</v>
      </c>
      <c r="H72" s="694">
        <f>IFERROR(INDEX('[15]CURVA ABC'!$A:$J,MATCH($A72,'[15]CURVA ABC'!$C:$C,0),6),"0")</f>
        <v>30</v>
      </c>
      <c r="I72" s="701"/>
      <c r="J72" s="702"/>
      <c r="K72" s="701"/>
      <c r="L72" s="697"/>
      <c r="M72" s="704"/>
      <c r="N72" s="698"/>
      <c r="O72" s="698"/>
      <c r="P72" s="698"/>
      <c r="Q72" s="699"/>
    </row>
    <row r="73" spans="1:19" ht="15" customHeight="1">
      <c r="A73" s="745" t="s">
        <v>191</v>
      </c>
      <c r="B73" s="689" t="s">
        <v>284</v>
      </c>
      <c r="C73" s="690" t="s">
        <v>39</v>
      </c>
      <c r="D73" s="693">
        <v>1</v>
      </c>
      <c r="E73" s="700"/>
      <c r="F73" s="700">
        <v>0.2</v>
      </c>
      <c r="G73" s="693">
        <f t="shared" si="36"/>
        <v>0.06</v>
      </c>
      <c r="H73" s="694">
        <f>IFERROR(INDEX('[15]CURVA ABC'!$A:$J,MATCH($A73,'[15]CURVA ABC'!$C:$C,0),6),"0")</f>
        <v>58</v>
      </c>
      <c r="I73" s="701"/>
      <c r="J73" s="702"/>
      <c r="K73" s="701"/>
      <c r="L73" s="697"/>
      <c r="M73" s="704"/>
      <c r="N73" s="698"/>
      <c r="O73" s="698"/>
      <c r="P73" s="698"/>
      <c r="Q73" s="699"/>
    </row>
    <row r="74" spans="1:19" ht="15" customHeight="1">
      <c r="A74" s="745" t="s">
        <v>192</v>
      </c>
      <c r="B74" s="689" t="s">
        <v>285</v>
      </c>
      <c r="C74" s="690" t="s">
        <v>39</v>
      </c>
      <c r="D74" s="693">
        <v>1</v>
      </c>
      <c r="E74" s="700"/>
      <c r="F74" s="700">
        <v>0.2</v>
      </c>
      <c r="G74" s="693">
        <f t="shared" si="36"/>
        <v>0.1</v>
      </c>
      <c r="H74" s="694">
        <f>IFERROR(INDEX('[15]CURVA ABC'!$A:$J,MATCH($A74,'[15]CURVA ABC'!$C:$C,0),6),"0")</f>
        <v>93</v>
      </c>
      <c r="I74" s="701"/>
      <c r="J74" s="702"/>
      <c r="K74" s="701"/>
      <c r="L74" s="697"/>
      <c r="M74" s="704"/>
      <c r="N74" s="698"/>
      <c r="O74" s="698"/>
      <c r="P74" s="698"/>
      <c r="Q74" s="699"/>
    </row>
    <row r="75" spans="1:19" ht="15" customHeight="1">
      <c r="A75" s="745" t="s">
        <v>193</v>
      </c>
      <c r="B75" s="689" t="s">
        <v>286</v>
      </c>
      <c r="C75" s="690" t="s">
        <v>39</v>
      </c>
      <c r="D75" s="693">
        <v>1</v>
      </c>
      <c r="E75" s="700"/>
      <c r="F75" s="700">
        <v>0.2</v>
      </c>
      <c r="G75" s="693">
        <f t="shared" si="36"/>
        <v>0</v>
      </c>
      <c r="H75" s="694">
        <f>IFERROR(INDEX('[15]CURVA ABC'!$A:$J,MATCH($A75,'[15]CURVA ABC'!$C:$C,0),6),"0")</f>
        <v>1</v>
      </c>
      <c r="I75" s="701"/>
      <c r="J75" s="702"/>
      <c r="K75" s="701"/>
      <c r="L75" s="697"/>
      <c r="M75" s="704"/>
      <c r="N75" s="698"/>
      <c r="O75" s="698"/>
      <c r="P75" s="698"/>
      <c r="Q75" s="699"/>
    </row>
    <row r="76" spans="1:19" ht="15" customHeight="1">
      <c r="A76" s="745" t="s">
        <v>194</v>
      </c>
      <c r="B76" s="689" t="s">
        <v>287</v>
      </c>
      <c r="C76" s="690" t="s">
        <v>18</v>
      </c>
      <c r="D76" s="693">
        <v>1</v>
      </c>
      <c r="E76" s="700"/>
      <c r="F76" s="700">
        <v>0.2</v>
      </c>
      <c r="G76" s="693">
        <f t="shared" si="36"/>
        <v>0.09</v>
      </c>
      <c r="H76" s="694">
        <f>IFERROR(INDEX('[15]CURVA ABC'!$A:$J,MATCH($A76,'[15]CURVA ABC'!$C:$C,0),6),"0")</f>
        <v>77.67</v>
      </c>
      <c r="I76" s="701"/>
      <c r="J76" s="702"/>
      <c r="K76" s="701"/>
      <c r="L76" s="697"/>
      <c r="M76" s="704"/>
      <c r="N76" s="698"/>
      <c r="O76" s="698"/>
      <c r="P76" s="698"/>
      <c r="Q76" s="699"/>
    </row>
    <row r="77" spans="1:19" ht="15" customHeight="1">
      <c r="A77" s="745" t="s">
        <v>189</v>
      </c>
      <c r="B77" s="689" t="s">
        <v>288</v>
      </c>
      <c r="C77" s="690" t="s">
        <v>39</v>
      </c>
      <c r="D77" s="693">
        <v>1</v>
      </c>
      <c r="E77" s="700"/>
      <c r="F77" s="700">
        <v>0.2</v>
      </c>
      <c r="G77" s="693">
        <f t="shared" si="36"/>
        <v>0.01</v>
      </c>
      <c r="H77" s="694">
        <f>IFERROR(INDEX('[15]CURVA ABC'!$A:$J,MATCH($A77,'[15]CURVA ABC'!$C:$C,0),6),"0")</f>
        <v>5</v>
      </c>
      <c r="I77" s="701"/>
      <c r="J77" s="702"/>
      <c r="K77" s="701"/>
      <c r="L77" s="697"/>
      <c r="M77" s="704"/>
      <c r="N77" s="698"/>
      <c r="O77" s="698"/>
      <c r="P77" s="698"/>
      <c r="Q77" s="699"/>
    </row>
    <row r="78" spans="1:19" ht="15" customHeight="1">
      <c r="A78" s="745" t="s">
        <v>190</v>
      </c>
      <c r="B78" s="689" t="s">
        <v>289</v>
      </c>
      <c r="C78" s="690" t="s">
        <v>39</v>
      </c>
      <c r="D78" s="693">
        <v>1</v>
      </c>
      <c r="E78" s="700"/>
      <c r="F78" s="700">
        <v>0.2</v>
      </c>
      <c r="G78" s="693">
        <f t="shared" si="36"/>
        <v>0.03</v>
      </c>
      <c r="H78" s="694">
        <f>IFERROR(INDEX('[15]CURVA ABC'!$A:$J,MATCH($A78,'[15]CURVA ABC'!$C:$C,0),6),"0")</f>
        <v>27</v>
      </c>
      <c r="I78" s="701"/>
      <c r="J78" s="702"/>
      <c r="K78" s="701"/>
      <c r="L78" s="697"/>
      <c r="M78" s="704"/>
      <c r="N78" s="698"/>
      <c r="O78" s="698"/>
      <c r="P78" s="698"/>
      <c r="Q78" s="699"/>
    </row>
    <row r="79" spans="1:19" ht="15" customHeight="1">
      <c r="A79" s="745" t="s">
        <v>196</v>
      </c>
      <c r="B79" s="689" t="s">
        <v>290</v>
      </c>
      <c r="C79" s="690" t="s">
        <v>39</v>
      </c>
      <c r="D79" s="693">
        <v>1</v>
      </c>
      <c r="E79" s="700"/>
      <c r="F79" s="700">
        <v>0.2</v>
      </c>
      <c r="G79" s="693">
        <f t="shared" si="36"/>
        <v>0.03</v>
      </c>
      <c r="H79" s="694">
        <f>IFERROR(INDEX('[15]CURVA ABC'!$A:$J,MATCH($A79,'[15]CURVA ABC'!$C:$C,0),6),"0")</f>
        <v>27</v>
      </c>
      <c r="I79" s="701"/>
      <c r="J79" s="702"/>
      <c r="K79" s="701"/>
      <c r="L79" s="697"/>
      <c r="M79" s="704"/>
      <c r="N79" s="698"/>
      <c r="O79" s="698"/>
      <c r="P79" s="698"/>
      <c r="Q79" s="699"/>
    </row>
    <row r="80" spans="1:19" ht="15" customHeight="1">
      <c r="A80" s="745" t="s">
        <v>270</v>
      </c>
      <c r="B80" s="689" t="s">
        <v>291</v>
      </c>
      <c r="C80" s="690" t="s">
        <v>39</v>
      </c>
      <c r="D80" s="693">
        <v>1</v>
      </c>
      <c r="E80" s="700"/>
      <c r="F80" s="700">
        <v>0.2</v>
      </c>
      <c r="G80" s="693">
        <f t="shared" si="36"/>
        <v>0.03</v>
      </c>
      <c r="H80" s="694">
        <f>IFERROR(INDEX('[15]CURVA ABC'!$A:$J,MATCH($A80,'[15]CURVA ABC'!$C:$C,0),6),"0")</f>
        <v>27</v>
      </c>
      <c r="I80" s="701"/>
      <c r="J80" s="702"/>
      <c r="K80" s="701"/>
      <c r="L80" s="697"/>
      <c r="M80" s="704"/>
      <c r="N80" s="698"/>
      <c r="O80" s="698"/>
      <c r="P80" s="698"/>
      <c r="Q80" s="699"/>
    </row>
    <row r="81" spans="1:17" ht="15" customHeight="1">
      <c r="A81" s="745" t="s">
        <v>271</v>
      </c>
      <c r="B81" s="689" t="s">
        <v>292</v>
      </c>
      <c r="C81" s="690" t="s">
        <v>18</v>
      </c>
      <c r="D81" s="693">
        <v>1</v>
      </c>
      <c r="E81" s="700"/>
      <c r="F81" s="700">
        <v>0.2</v>
      </c>
      <c r="G81" s="693">
        <f t="shared" si="36"/>
        <v>0.04</v>
      </c>
      <c r="H81" s="694">
        <f>IFERROR(INDEX('[15]CURVA ABC'!$A:$J,MATCH($A81,'[15]CURVA ABC'!$C:$C,0),6),"0")</f>
        <v>40.5</v>
      </c>
      <c r="I81" s="701"/>
      <c r="J81" s="702"/>
      <c r="K81" s="701"/>
      <c r="L81" s="697"/>
      <c r="M81" s="704"/>
      <c r="N81" s="698"/>
      <c r="O81" s="698"/>
      <c r="P81" s="698"/>
      <c r="Q81" s="699"/>
    </row>
    <row r="82" spans="1:17" ht="15" customHeight="1">
      <c r="A82" s="745" t="s">
        <v>272</v>
      </c>
      <c r="B82" s="689" t="s">
        <v>293</v>
      </c>
      <c r="C82" s="690" t="s">
        <v>39</v>
      </c>
      <c r="D82" s="693">
        <v>1</v>
      </c>
      <c r="E82" s="700"/>
      <c r="F82" s="700">
        <v>0.2</v>
      </c>
      <c r="G82" s="693">
        <f t="shared" si="36"/>
        <v>0</v>
      </c>
      <c r="H82" s="694">
        <f>IFERROR(INDEX('[15]CURVA ABC'!$A:$J,MATCH($A82,'[15]CURVA ABC'!$C:$C,0),6),"0")</f>
        <v>1</v>
      </c>
      <c r="I82" s="701"/>
      <c r="J82" s="702"/>
      <c r="K82" s="701"/>
      <c r="L82" s="697"/>
      <c r="M82" s="704"/>
      <c r="N82" s="698"/>
      <c r="O82" s="698"/>
      <c r="P82" s="698"/>
      <c r="Q82" s="699"/>
    </row>
    <row r="83" spans="1:17" ht="15" customHeight="1">
      <c r="A83" s="745" t="s">
        <v>273</v>
      </c>
      <c r="B83" s="689" t="s">
        <v>294</v>
      </c>
      <c r="C83" s="690" t="s">
        <v>39</v>
      </c>
      <c r="D83" s="693">
        <v>1</v>
      </c>
      <c r="E83" s="700"/>
      <c r="F83" s="700">
        <v>0.2</v>
      </c>
      <c r="G83" s="693">
        <f t="shared" si="36"/>
        <v>0</v>
      </c>
      <c r="H83" s="694">
        <f>IFERROR(INDEX('[15]CURVA ABC'!$A:$J,MATCH($A83,'[15]CURVA ABC'!$C:$C,0),6),"0")</f>
        <v>1</v>
      </c>
      <c r="I83" s="701"/>
      <c r="J83" s="702"/>
      <c r="K83" s="701"/>
      <c r="L83" s="697"/>
      <c r="M83" s="704"/>
      <c r="N83" s="698"/>
      <c r="O83" s="698"/>
      <c r="P83" s="698"/>
      <c r="Q83" s="699"/>
    </row>
    <row r="84" spans="1:17" ht="15" customHeight="1">
      <c r="A84" s="745" t="s">
        <v>274</v>
      </c>
      <c r="B84" s="689" t="s">
        <v>295</v>
      </c>
      <c r="C84" s="690" t="s">
        <v>39</v>
      </c>
      <c r="D84" s="693">
        <v>1</v>
      </c>
      <c r="E84" s="700"/>
      <c r="F84" s="700">
        <v>0.2</v>
      </c>
      <c r="G84" s="693">
        <f t="shared" si="36"/>
        <v>0</v>
      </c>
      <c r="H84" s="694">
        <f>IFERROR(INDEX('[15]CURVA ABC'!$A:$J,MATCH($A84,'[15]CURVA ABC'!$C:$C,0),6),"0")</f>
        <v>1</v>
      </c>
      <c r="I84" s="701"/>
      <c r="J84" s="702"/>
      <c r="K84" s="701"/>
      <c r="L84" s="697"/>
      <c r="M84" s="704"/>
      <c r="N84" s="698"/>
      <c r="O84" s="698"/>
      <c r="P84" s="698"/>
      <c r="Q84" s="699"/>
    </row>
    <row r="85" spans="1:17" ht="15" customHeight="1">
      <c r="A85" s="745" t="s">
        <v>275</v>
      </c>
      <c r="B85" s="689" t="s">
        <v>296</v>
      </c>
      <c r="C85" s="690" t="s">
        <v>39</v>
      </c>
      <c r="D85" s="693">
        <v>1</v>
      </c>
      <c r="E85" s="700"/>
      <c r="F85" s="700">
        <v>0.2</v>
      </c>
      <c r="G85" s="693">
        <f t="shared" si="36"/>
        <v>0</v>
      </c>
      <c r="H85" s="694">
        <f>IFERROR(INDEX('[15]CURVA ABC'!$A:$J,MATCH($A85,'[15]CURVA ABC'!$C:$C,0),6),"0")</f>
        <v>3</v>
      </c>
      <c r="I85" s="701"/>
      <c r="J85" s="702"/>
      <c r="K85" s="701"/>
      <c r="L85" s="697"/>
      <c r="M85" s="704"/>
      <c r="N85" s="698"/>
      <c r="O85" s="698"/>
      <c r="P85" s="698"/>
      <c r="Q85" s="699"/>
    </row>
    <row r="86" spans="1:17" ht="15" customHeight="1">
      <c r="A86" s="745" t="s">
        <v>276</v>
      </c>
      <c r="B86" s="689" t="s">
        <v>297</v>
      </c>
      <c r="C86" s="690" t="s">
        <v>39</v>
      </c>
      <c r="D86" s="693">
        <v>1</v>
      </c>
      <c r="E86" s="700"/>
      <c r="F86" s="700">
        <v>0.2</v>
      </c>
      <c r="G86" s="693">
        <f t="shared" si="36"/>
        <v>0</v>
      </c>
      <c r="H86" s="694">
        <f>IFERROR(INDEX('[15]CURVA ABC'!$A:$J,MATCH($A86,'[15]CURVA ABC'!$C:$C,0),6),"0")</f>
        <v>2</v>
      </c>
      <c r="I86" s="701"/>
      <c r="J86" s="702"/>
      <c r="K86" s="701"/>
      <c r="L86" s="697"/>
      <c r="M86" s="704"/>
      <c r="N86" s="698"/>
      <c r="O86" s="698"/>
      <c r="P86" s="698"/>
      <c r="Q86" s="699"/>
    </row>
    <row r="87" spans="1:17" ht="15" customHeight="1">
      <c r="A87" s="745" t="s">
        <v>277</v>
      </c>
      <c r="B87" s="689" t="s">
        <v>298</v>
      </c>
      <c r="C87" s="690" t="s">
        <v>39</v>
      </c>
      <c r="D87" s="693">
        <v>1</v>
      </c>
      <c r="E87" s="700"/>
      <c r="F87" s="700">
        <v>0.2</v>
      </c>
      <c r="G87" s="693">
        <f t="shared" si="36"/>
        <v>0</v>
      </c>
      <c r="H87" s="694">
        <f>IFERROR(INDEX('[15]CURVA ABC'!$A:$J,MATCH($A87,'[15]CURVA ABC'!$C:$C,0),6),"0")</f>
        <v>2</v>
      </c>
      <c r="I87" s="701"/>
      <c r="J87" s="702"/>
      <c r="K87" s="701"/>
      <c r="L87" s="697"/>
      <c r="M87" s="704"/>
      <c r="N87" s="698"/>
      <c r="O87" s="698"/>
      <c r="P87" s="698"/>
      <c r="Q87" s="699"/>
    </row>
    <row r="88" spans="1:17" ht="15" customHeight="1">
      <c r="A88" s="745" t="s">
        <v>278</v>
      </c>
      <c r="B88" s="689" t="s">
        <v>299</v>
      </c>
      <c r="C88" s="690" t="s">
        <v>39</v>
      </c>
      <c r="D88" s="693">
        <v>1</v>
      </c>
      <c r="E88" s="700"/>
      <c r="F88" s="700">
        <v>0.2</v>
      </c>
      <c r="G88" s="693">
        <f t="shared" si="36"/>
        <v>0</v>
      </c>
      <c r="H88" s="694">
        <f>IFERROR(INDEX('[15]CURVA ABC'!$A:$J,MATCH($A88,'[15]CURVA ABC'!$C:$C,0),6),"0")</f>
        <v>1</v>
      </c>
      <c r="I88" s="701"/>
      <c r="J88" s="702"/>
      <c r="K88" s="701"/>
      <c r="L88" s="697"/>
      <c r="M88" s="704"/>
      <c r="N88" s="698"/>
      <c r="O88" s="698"/>
      <c r="P88" s="698"/>
      <c r="Q88" s="699"/>
    </row>
    <row r="89" spans="1:17" ht="15" customHeight="1">
      <c r="A89" s="745" t="s">
        <v>277</v>
      </c>
      <c r="B89" s="689" t="s">
        <v>298</v>
      </c>
      <c r="C89" s="690" t="s">
        <v>39</v>
      </c>
      <c r="D89" s="693">
        <v>1</v>
      </c>
      <c r="E89" s="700"/>
      <c r="F89" s="700">
        <v>0.2</v>
      </c>
      <c r="G89" s="693">
        <f t="shared" si="36"/>
        <v>0</v>
      </c>
      <c r="H89" s="694">
        <f>IFERROR(INDEX('[15]CURVA ABC'!$A:$J,MATCH($A89,'[15]CURVA ABC'!$C:$C,0),6),"0")</f>
        <v>2</v>
      </c>
      <c r="I89" s="701"/>
      <c r="J89" s="702"/>
      <c r="K89" s="701"/>
      <c r="L89" s="697"/>
      <c r="M89" s="704"/>
      <c r="N89" s="698"/>
      <c r="O89" s="698"/>
      <c r="P89" s="698"/>
      <c r="Q89" s="699"/>
    </row>
    <row r="90" spans="1:17" ht="15" customHeight="1">
      <c r="A90" s="745">
        <v>1107900</v>
      </c>
      <c r="B90" s="689" t="s">
        <v>300</v>
      </c>
      <c r="C90" s="690" t="s">
        <v>17</v>
      </c>
      <c r="D90" s="693">
        <v>1</v>
      </c>
      <c r="E90" s="700"/>
      <c r="F90" s="700">
        <v>0.2</v>
      </c>
      <c r="G90" s="693">
        <f t="shared" si="36"/>
        <v>0.01</v>
      </c>
      <c r="H90" s="694">
        <f>IFERROR(INDEX('[15]CURVA ABC'!$A:$J,MATCH($A90,'[15]CURVA ABC'!$C:$C,0),6),"0")</f>
        <v>13.608000000000001</v>
      </c>
      <c r="I90" s="701"/>
      <c r="J90" s="702"/>
      <c r="K90" s="701"/>
      <c r="L90" s="697"/>
      <c r="M90" s="704"/>
      <c r="N90" s="698"/>
      <c r="O90" s="698"/>
      <c r="P90" s="698"/>
      <c r="Q90" s="699"/>
    </row>
    <row r="91" spans="1:17" ht="15" customHeight="1">
      <c r="A91" s="721">
        <v>4805751</v>
      </c>
      <c r="B91" s="722" t="s">
        <v>301</v>
      </c>
      <c r="C91" s="723" t="s">
        <v>17</v>
      </c>
      <c r="D91" s="724">
        <v>1</v>
      </c>
      <c r="E91" s="725"/>
      <c r="F91" s="725">
        <v>0.2</v>
      </c>
      <c r="G91" s="724">
        <f t="shared" si="36"/>
        <v>2.76</v>
      </c>
      <c r="H91" s="726">
        <f>IFERROR(INDEX('[15]CURVA ABC'!$A:$J,MATCH($A91,'[15]CURVA ABC'!$C:$C,0),6),"0")</f>
        <v>2514.0100000000002</v>
      </c>
      <c r="I91" s="727"/>
      <c r="J91" s="728"/>
      <c r="K91" s="727"/>
      <c r="L91" s="729"/>
      <c r="M91" s="730"/>
      <c r="N91" s="731"/>
      <c r="O91" s="731"/>
      <c r="P91" s="731"/>
      <c r="Q91" s="732"/>
    </row>
    <row r="92" spans="1:17" ht="15.75" thickBot="1">
      <c r="A92" s="752"/>
      <c r="B92" s="753" t="s">
        <v>92</v>
      </c>
      <c r="C92" s="754"/>
      <c r="D92" s="755"/>
      <c r="E92" s="756"/>
      <c r="F92" s="756"/>
      <c r="G92" s="755"/>
      <c r="H92" s="757"/>
      <c r="I92" s="755"/>
      <c r="J92" s="758"/>
      <c r="K92" s="755"/>
      <c r="L92" s="755"/>
      <c r="M92" s="759">
        <f>M15+M4+M12+M42+M60+M66</f>
        <v>104.97999999999999</v>
      </c>
      <c r="N92" s="760">
        <f>N12+N4+N15+N42+N64+N60+N66</f>
        <v>37.74</v>
      </c>
      <c r="O92" s="760">
        <f>O15+O12+O4+O42+O64+O60+O66</f>
        <v>3.5</v>
      </c>
      <c r="P92" s="760">
        <f>P15+P12+P4+P42+P66+P64+P60</f>
        <v>14.76</v>
      </c>
      <c r="Q92" s="761">
        <f>Q15+Q12+Q4+Q42+Q60+Q64+Q66</f>
        <v>2.72</v>
      </c>
    </row>
    <row r="93" spans="1:17">
      <c r="L93" s="1"/>
      <c r="M93" s="1"/>
      <c r="N93" s="3"/>
      <c r="O93" s="3"/>
      <c r="P93" s="3"/>
      <c r="Q93" s="3"/>
    </row>
    <row r="94" spans="1:17">
      <c r="L94" s="1"/>
      <c r="M94" s="1"/>
      <c r="N94" s="3"/>
      <c r="O94" s="3"/>
      <c r="P94" s="3"/>
      <c r="Q94" s="3"/>
    </row>
    <row r="95" spans="1:17">
      <c r="L95" s="1"/>
      <c r="M95" s="1"/>
      <c r="N95" s="3"/>
      <c r="O95" s="3"/>
      <c r="P95" s="3"/>
      <c r="Q95" s="3"/>
    </row>
    <row r="96" spans="1:17">
      <c r="L96" s="1"/>
      <c r="M96" s="1"/>
      <c r="N96" s="3"/>
      <c r="O96" s="3"/>
      <c r="P96" s="3"/>
      <c r="Q96" s="3"/>
    </row>
    <row r="97" spans="2:17">
      <c r="B97" s="764"/>
      <c r="L97" s="1"/>
      <c r="M97" s="1"/>
      <c r="N97" s="3"/>
      <c r="O97" s="3"/>
      <c r="P97" s="3"/>
      <c r="Q97" s="3"/>
    </row>
    <row r="98" spans="2:17">
      <c r="L98" s="1"/>
      <c r="M98" s="1"/>
      <c r="N98" s="3"/>
      <c r="O98" s="3"/>
      <c r="P98" s="3"/>
      <c r="Q98" s="3"/>
    </row>
    <row r="99" spans="2:17">
      <c r="L99" s="1"/>
      <c r="M99" s="1"/>
      <c r="N99" s="3"/>
      <c r="O99" s="3"/>
      <c r="P99" s="3"/>
      <c r="Q99" s="3"/>
    </row>
    <row r="100" spans="2:17">
      <c r="L100" s="1"/>
      <c r="M100" s="1"/>
      <c r="N100" s="3"/>
      <c r="O100" s="3"/>
      <c r="P100" s="3"/>
      <c r="Q100" s="3"/>
    </row>
    <row r="101" spans="2:17">
      <c r="L101" s="1"/>
      <c r="M101" s="1"/>
      <c r="N101" s="3"/>
      <c r="O101" s="3"/>
      <c r="P101" s="3"/>
      <c r="Q101" s="3"/>
    </row>
    <row r="102" spans="2:17">
      <c r="L102" s="1"/>
      <c r="M102" s="1"/>
      <c r="N102" s="3"/>
      <c r="O102" s="3"/>
      <c r="P102" s="3"/>
      <c r="Q102" s="3"/>
    </row>
    <row r="103" spans="2:17">
      <c r="L103" s="1"/>
      <c r="M103" s="1"/>
      <c r="N103" s="3"/>
      <c r="O103" s="3"/>
      <c r="P103" s="3"/>
      <c r="Q103" s="3"/>
    </row>
    <row r="104" spans="2:17">
      <c r="L104" s="1"/>
      <c r="M104" s="1"/>
      <c r="N104" s="3"/>
      <c r="O104" s="3"/>
      <c r="P104" s="3"/>
      <c r="Q104" s="3"/>
    </row>
    <row r="105" spans="2:17">
      <c r="L105" s="1"/>
      <c r="M105" s="1"/>
      <c r="N105" s="3"/>
      <c r="O105" s="3"/>
      <c r="P105" s="3"/>
      <c r="Q105" s="3"/>
    </row>
    <row r="106" spans="2:17">
      <c r="L106" s="1"/>
      <c r="M106" s="1"/>
      <c r="N106" s="3"/>
      <c r="O106" s="3"/>
      <c r="P106" s="3"/>
      <c r="Q106" s="3"/>
    </row>
    <row r="107" spans="2:17">
      <c r="L107" s="1"/>
      <c r="M107" s="1"/>
      <c r="N107" s="3"/>
      <c r="O107" s="3"/>
      <c r="P107" s="3"/>
      <c r="Q107" s="3"/>
    </row>
    <row r="108" spans="2:17">
      <c r="L108" s="1"/>
      <c r="M108" s="1"/>
      <c r="N108" s="3"/>
      <c r="O108" s="3"/>
      <c r="P108" s="3"/>
      <c r="Q108" s="3"/>
    </row>
    <row r="109" spans="2:17">
      <c r="L109" s="1"/>
      <c r="M109" s="1"/>
      <c r="N109" s="3"/>
      <c r="O109" s="3"/>
      <c r="P109" s="3"/>
      <c r="Q109" s="3"/>
    </row>
    <row r="110" spans="2:17">
      <c r="L110" s="1"/>
      <c r="M110" s="1"/>
      <c r="N110" s="3"/>
      <c r="O110" s="3"/>
      <c r="P110" s="3"/>
      <c r="Q110" s="3"/>
    </row>
    <row r="111" spans="2:17">
      <c r="L111" s="1"/>
      <c r="M111" s="1"/>
      <c r="N111" s="3"/>
      <c r="O111" s="3"/>
      <c r="P111" s="3"/>
      <c r="Q111" s="3"/>
    </row>
    <row r="112" spans="2:17">
      <c r="L112" s="1"/>
      <c r="M112" s="1"/>
      <c r="N112" s="3"/>
      <c r="O112" s="3"/>
      <c r="P112" s="3"/>
      <c r="Q112" s="3"/>
    </row>
    <row r="113" spans="12:17">
      <c r="L113" s="1"/>
      <c r="M113" s="1"/>
      <c r="N113" s="3"/>
      <c r="O113" s="3"/>
      <c r="P113" s="3"/>
      <c r="Q113" s="3"/>
    </row>
    <row r="114" spans="12:17">
      <c r="L114" s="1"/>
      <c r="M114" s="1"/>
      <c r="N114" s="3"/>
      <c r="O114" s="3"/>
      <c r="P114" s="3"/>
      <c r="Q114" s="3"/>
    </row>
    <row r="115" spans="12:17">
      <c r="L115" s="1"/>
      <c r="M115" s="1"/>
      <c r="N115" s="3"/>
      <c r="O115" s="3"/>
      <c r="P115" s="3"/>
      <c r="Q115" s="3"/>
    </row>
    <row r="116" spans="12:17">
      <c r="L116" s="1"/>
      <c r="M116" s="1"/>
      <c r="N116" s="3"/>
      <c r="O116" s="3"/>
      <c r="P116" s="3"/>
      <c r="Q116" s="3"/>
    </row>
    <row r="117" spans="12:17">
      <c r="L117" s="1"/>
      <c r="M117" s="1"/>
      <c r="N117" s="3"/>
      <c r="O117" s="3"/>
      <c r="P117" s="3"/>
      <c r="Q117" s="3"/>
    </row>
    <row r="118" spans="12:17">
      <c r="L118" s="1"/>
      <c r="M118" s="1"/>
      <c r="N118" s="3"/>
      <c r="O118" s="3"/>
      <c r="P118" s="3"/>
      <c r="Q118" s="3"/>
    </row>
    <row r="119" spans="12:17">
      <c r="L119" s="1"/>
      <c r="M119" s="1"/>
      <c r="N119" s="3"/>
      <c r="O119" s="3"/>
      <c r="P119" s="3"/>
      <c r="Q119" s="3"/>
    </row>
    <row r="120" spans="12:17">
      <c r="L120" s="1"/>
      <c r="M120" s="1"/>
      <c r="N120" s="3"/>
      <c r="O120" s="3"/>
      <c r="P120" s="3"/>
      <c r="Q120" s="3"/>
    </row>
    <row r="121" spans="12:17">
      <c r="L121" s="1"/>
      <c r="M121" s="1"/>
      <c r="N121" s="3"/>
      <c r="O121" s="3"/>
      <c r="P121" s="3"/>
      <c r="Q121" s="3"/>
    </row>
    <row r="122" spans="12:17">
      <c r="L122" s="1"/>
      <c r="M122" s="1"/>
      <c r="N122" s="3"/>
      <c r="O122" s="3"/>
      <c r="P122" s="3"/>
      <c r="Q122" s="3"/>
    </row>
    <row r="123" spans="12:17">
      <c r="L123" s="1"/>
      <c r="M123" s="1"/>
      <c r="N123" s="3"/>
      <c r="O123" s="3"/>
      <c r="P123" s="3"/>
      <c r="Q123" s="3"/>
    </row>
    <row r="124" spans="12:17">
      <c r="L124" s="1"/>
      <c r="M124" s="1"/>
      <c r="N124" s="3"/>
      <c r="O124" s="3"/>
      <c r="P124" s="3"/>
      <c r="Q124" s="3"/>
    </row>
    <row r="125" spans="12:17">
      <c r="L125" s="1"/>
      <c r="M125" s="1"/>
      <c r="N125" s="3"/>
      <c r="O125" s="3"/>
      <c r="P125" s="3"/>
      <c r="Q125" s="3"/>
    </row>
    <row r="126" spans="12:17">
      <c r="L126" s="1"/>
      <c r="M126" s="1"/>
      <c r="N126" s="3"/>
      <c r="O126" s="3"/>
      <c r="P126" s="3"/>
      <c r="Q126" s="3"/>
    </row>
    <row r="127" spans="12:17">
      <c r="L127" s="1"/>
      <c r="M127" s="1"/>
      <c r="N127" s="3"/>
      <c r="O127" s="3"/>
      <c r="P127" s="3"/>
      <c r="Q127" s="3"/>
    </row>
    <row r="128" spans="12:17">
      <c r="L128" s="1"/>
      <c r="M128" s="1"/>
      <c r="N128" s="3"/>
      <c r="O128" s="3"/>
      <c r="P128" s="3"/>
      <c r="Q128" s="3"/>
    </row>
    <row r="129" spans="12:17">
      <c r="L129" s="1"/>
      <c r="M129" s="1"/>
      <c r="N129" s="3"/>
      <c r="O129" s="3"/>
      <c r="P129" s="3"/>
      <c r="Q129" s="3"/>
    </row>
    <row r="130" spans="12:17">
      <c r="L130" s="1"/>
      <c r="M130" s="1"/>
      <c r="N130" s="3"/>
      <c r="O130" s="3"/>
      <c r="P130" s="3"/>
      <c r="Q130" s="3"/>
    </row>
    <row r="131" spans="12:17">
      <c r="L131" s="1"/>
      <c r="M131" s="1"/>
      <c r="N131" s="3"/>
      <c r="O131" s="3"/>
      <c r="P131" s="3"/>
      <c r="Q131" s="3"/>
    </row>
    <row r="132" spans="12:17">
      <c r="L132" s="1"/>
      <c r="M132" s="1"/>
      <c r="N132" s="3"/>
      <c r="O132" s="3"/>
      <c r="P132" s="3"/>
      <c r="Q132" s="3"/>
    </row>
    <row r="133" spans="12:17">
      <c r="L133" s="1"/>
      <c r="M133" s="1"/>
      <c r="N133" s="3"/>
      <c r="O133" s="3"/>
      <c r="P133" s="3"/>
      <c r="Q133" s="3"/>
    </row>
    <row r="134" spans="12:17">
      <c r="L134" s="1"/>
      <c r="M134" s="1"/>
      <c r="N134" s="3"/>
      <c r="O134" s="3"/>
      <c r="P134" s="3"/>
      <c r="Q134" s="3"/>
    </row>
    <row r="135" spans="12:17">
      <c r="L135" s="1"/>
      <c r="M135" s="1"/>
      <c r="N135" s="3"/>
      <c r="O135" s="3"/>
      <c r="P135" s="3"/>
      <c r="Q135" s="3"/>
    </row>
    <row r="136" spans="12:17">
      <c r="L136" s="1"/>
      <c r="M136" s="1"/>
      <c r="N136" s="3"/>
      <c r="O136" s="3"/>
      <c r="P136" s="3"/>
      <c r="Q136" s="3"/>
    </row>
    <row r="137" spans="12:17">
      <c r="L137" s="1"/>
      <c r="M137" s="1"/>
      <c r="N137" s="3"/>
      <c r="O137" s="3"/>
      <c r="P137" s="3"/>
      <c r="Q137" s="3"/>
    </row>
    <row r="138" spans="12:17">
      <c r="L138" s="1"/>
      <c r="M138" s="1"/>
      <c r="N138" s="3"/>
      <c r="O138" s="3"/>
      <c r="P138" s="3"/>
      <c r="Q138" s="3"/>
    </row>
    <row r="139" spans="12:17">
      <c r="L139" s="1"/>
      <c r="M139" s="1"/>
      <c r="N139" s="3"/>
      <c r="O139" s="3"/>
      <c r="P139" s="3"/>
      <c r="Q139" s="3"/>
    </row>
    <row r="140" spans="12:17">
      <c r="L140" s="1"/>
      <c r="M140" s="1"/>
      <c r="N140" s="3"/>
      <c r="O140" s="3"/>
      <c r="P140" s="3"/>
      <c r="Q140" s="3"/>
    </row>
    <row r="141" spans="12:17">
      <c r="L141" s="1"/>
      <c r="M141" s="1"/>
      <c r="N141" s="3"/>
      <c r="O141" s="3"/>
      <c r="P141" s="3"/>
      <c r="Q141" s="3"/>
    </row>
    <row r="142" spans="12:17">
      <c r="L142" s="1"/>
      <c r="M142" s="1"/>
      <c r="N142" s="3"/>
      <c r="O142" s="3"/>
      <c r="P142" s="3"/>
      <c r="Q142" s="3"/>
    </row>
    <row r="143" spans="12:17">
      <c r="L143" s="1"/>
      <c r="M143" s="1"/>
      <c r="N143" s="3"/>
      <c r="O143" s="3"/>
      <c r="P143" s="3"/>
      <c r="Q143" s="3"/>
    </row>
    <row r="144" spans="12:17">
      <c r="L144" s="1"/>
      <c r="M144" s="1"/>
      <c r="N144" s="3"/>
      <c r="O144" s="3"/>
      <c r="P144" s="3"/>
      <c r="Q144" s="3"/>
    </row>
    <row r="145" spans="12:17">
      <c r="L145" s="1"/>
      <c r="M145" s="1"/>
      <c r="N145" s="3"/>
      <c r="O145" s="3"/>
      <c r="P145" s="3"/>
      <c r="Q145" s="3"/>
    </row>
    <row r="146" spans="12:17">
      <c r="L146" s="1"/>
      <c r="M146" s="1"/>
      <c r="N146" s="3"/>
      <c r="O146" s="3"/>
      <c r="P146" s="3"/>
      <c r="Q146" s="3"/>
    </row>
    <row r="147" spans="12:17">
      <c r="L147" s="1"/>
      <c r="M147" s="1"/>
      <c r="N147" s="3"/>
      <c r="O147" s="3"/>
      <c r="P147" s="3"/>
      <c r="Q147" s="3"/>
    </row>
    <row r="148" spans="12:17">
      <c r="L148" s="1"/>
      <c r="M148" s="1"/>
      <c r="N148" s="3"/>
      <c r="O148" s="3"/>
      <c r="P148" s="3"/>
      <c r="Q148" s="3"/>
    </row>
    <row r="149" spans="12:17">
      <c r="L149" s="1"/>
      <c r="M149" s="1"/>
      <c r="N149" s="3"/>
      <c r="O149" s="3"/>
      <c r="P149" s="3"/>
      <c r="Q149" s="3"/>
    </row>
    <row r="150" spans="12:17">
      <c r="L150" s="1"/>
      <c r="M150" s="1"/>
      <c r="N150" s="3"/>
      <c r="O150" s="3"/>
      <c r="P150" s="3"/>
      <c r="Q150" s="3"/>
    </row>
    <row r="151" spans="12:17">
      <c r="L151" s="1"/>
      <c r="M151" s="1"/>
      <c r="N151" s="3"/>
      <c r="O151" s="3"/>
      <c r="P151" s="3"/>
      <c r="Q151" s="3"/>
    </row>
    <row r="152" spans="12:17">
      <c r="L152" s="1"/>
      <c r="M152" s="1"/>
      <c r="N152" s="3"/>
      <c r="O152" s="3"/>
      <c r="P152" s="3"/>
      <c r="Q152" s="3"/>
    </row>
    <row r="153" spans="12:17">
      <c r="L153" s="1"/>
      <c r="M153" s="1"/>
      <c r="N153" s="3"/>
      <c r="O153" s="3"/>
      <c r="P153" s="3"/>
      <c r="Q153" s="3"/>
    </row>
    <row r="154" spans="12:17">
      <c r="L154" s="1"/>
      <c r="M154" s="1"/>
      <c r="N154" s="3"/>
      <c r="O154" s="3"/>
      <c r="P154" s="3"/>
      <c r="Q154" s="3"/>
    </row>
    <row r="155" spans="12:17">
      <c r="L155" s="1"/>
      <c r="M155" s="1"/>
      <c r="N155" s="3"/>
      <c r="O155" s="3"/>
      <c r="P155" s="3"/>
      <c r="Q155" s="3"/>
    </row>
    <row r="156" spans="12:17">
      <c r="L156" s="1"/>
      <c r="M156" s="1"/>
      <c r="N156" s="3"/>
      <c r="O156" s="3"/>
      <c r="P156" s="3"/>
      <c r="Q156" s="3"/>
    </row>
    <row r="157" spans="12:17">
      <c r="L157" s="1"/>
      <c r="M157" s="1"/>
      <c r="N157" s="3"/>
      <c r="O157" s="3"/>
      <c r="P157" s="3"/>
      <c r="Q157" s="3"/>
    </row>
    <row r="158" spans="12:17">
      <c r="L158" s="1"/>
      <c r="M158" s="1"/>
      <c r="N158" s="3"/>
      <c r="O158" s="3"/>
      <c r="P158" s="3"/>
      <c r="Q158" s="3"/>
    </row>
    <row r="159" spans="12:17">
      <c r="L159" s="1"/>
      <c r="M159" s="1"/>
      <c r="N159" s="3"/>
      <c r="O159" s="3"/>
      <c r="P159" s="3"/>
      <c r="Q159" s="3"/>
    </row>
    <row r="160" spans="12:17">
      <c r="L160" s="1"/>
      <c r="M160" s="1"/>
      <c r="N160" s="3"/>
      <c r="O160" s="3"/>
      <c r="P160" s="3"/>
      <c r="Q160" s="3"/>
    </row>
    <row r="161" spans="12:17">
      <c r="L161" s="1"/>
      <c r="M161" s="1"/>
      <c r="N161" s="3"/>
      <c r="O161" s="3"/>
      <c r="P161" s="3"/>
      <c r="Q161" s="3"/>
    </row>
    <row r="162" spans="12:17">
      <c r="L162" s="1"/>
      <c r="M162" s="1"/>
      <c r="N162" s="3"/>
      <c r="O162" s="3"/>
      <c r="P162" s="3"/>
      <c r="Q162" s="3"/>
    </row>
    <row r="163" spans="12:17">
      <c r="L163" s="1"/>
      <c r="M163" s="1"/>
      <c r="N163" s="3"/>
      <c r="O163" s="3"/>
      <c r="P163" s="3"/>
      <c r="Q163" s="3"/>
    </row>
    <row r="164" spans="12:17">
      <c r="L164" s="1"/>
      <c r="M164" s="1"/>
      <c r="N164" s="3"/>
      <c r="O164" s="3"/>
      <c r="P164" s="3"/>
      <c r="Q164" s="3"/>
    </row>
    <row r="165" spans="12:17">
      <c r="L165" s="1"/>
      <c r="M165" s="1"/>
      <c r="N165" s="3"/>
      <c r="O165" s="3"/>
      <c r="P165" s="3"/>
      <c r="Q165" s="3"/>
    </row>
    <row r="166" spans="12:17">
      <c r="L166" s="1"/>
      <c r="M166" s="1"/>
      <c r="N166" s="3"/>
      <c r="O166" s="3"/>
      <c r="P166" s="3"/>
      <c r="Q166" s="3"/>
    </row>
    <row r="167" spans="12:17">
      <c r="L167" s="1"/>
      <c r="M167" s="1"/>
      <c r="N167" s="3"/>
      <c r="O167" s="3"/>
      <c r="P167" s="3"/>
      <c r="Q167" s="3"/>
    </row>
    <row r="168" spans="12:17">
      <c r="L168" s="1"/>
      <c r="M168" s="1"/>
      <c r="N168" s="3"/>
      <c r="O168" s="3"/>
      <c r="P168" s="3"/>
      <c r="Q168" s="3"/>
    </row>
    <row r="169" spans="12:17">
      <c r="L169" s="1"/>
      <c r="M169" s="1"/>
      <c r="N169" s="3"/>
      <c r="O169" s="3"/>
      <c r="P169" s="3"/>
      <c r="Q169" s="3"/>
    </row>
    <row r="170" spans="12:17">
      <c r="L170" s="1"/>
      <c r="M170" s="1"/>
      <c r="N170" s="3"/>
      <c r="O170" s="3"/>
      <c r="P170" s="3"/>
      <c r="Q170" s="3"/>
    </row>
    <row r="171" spans="12:17">
      <c r="L171" s="1"/>
      <c r="M171" s="1"/>
      <c r="N171" s="3"/>
      <c r="O171" s="3"/>
      <c r="P171" s="3"/>
      <c r="Q171" s="3"/>
    </row>
    <row r="172" spans="12:17">
      <c r="L172" s="1"/>
      <c r="M172" s="1"/>
      <c r="N172" s="3"/>
      <c r="O172" s="3"/>
      <c r="P172" s="3"/>
      <c r="Q172" s="3"/>
    </row>
    <row r="173" spans="12:17">
      <c r="L173" s="1"/>
      <c r="M173" s="1"/>
      <c r="N173" s="3"/>
      <c r="O173" s="3"/>
      <c r="P173" s="3"/>
      <c r="Q173" s="3"/>
    </row>
    <row r="174" spans="12:17">
      <c r="L174" s="1"/>
      <c r="M174" s="1"/>
      <c r="N174" s="3"/>
      <c r="O174" s="3"/>
      <c r="P174" s="3"/>
      <c r="Q174" s="3"/>
    </row>
    <row r="175" spans="12:17">
      <c r="L175" s="1"/>
      <c r="M175" s="1"/>
      <c r="N175" s="3"/>
      <c r="O175" s="3"/>
      <c r="P175" s="3"/>
      <c r="Q175" s="3"/>
    </row>
    <row r="176" spans="12:17">
      <c r="L176" s="1"/>
      <c r="M176" s="1"/>
      <c r="N176" s="3"/>
      <c r="O176" s="3"/>
      <c r="P176" s="3"/>
      <c r="Q176" s="3"/>
    </row>
    <row r="177" spans="12:17">
      <c r="L177" s="1"/>
      <c r="M177" s="1"/>
      <c r="N177" s="3"/>
      <c r="O177" s="3"/>
      <c r="P177" s="3"/>
      <c r="Q177" s="3"/>
    </row>
    <row r="178" spans="12:17">
      <c r="L178" s="1"/>
      <c r="M178" s="1"/>
      <c r="N178" s="3"/>
      <c r="O178" s="3"/>
      <c r="P178" s="3"/>
      <c r="Q178" s="3"/>
    </row>
    <row r="179" spans="12:17">
      <c r="L179" s="1"/>
      <c r="M179" s="1"/>
      <c r="N179" s="3"/>
      <c r="O179" s="3"/>
      <c r="P179" s="3"/>
      <c r="Q179" s="3"/>
    </row>
    <row r="180" spans="12:17">
      <c r="L180" s="1"/>
      <c r="M180" s="1"/>
      <c r="N180" s="3"/>
      <c r="O180" s="3"/>
      <c r="P180" s="3"/>
      <c r="Q180" s="3"/>
    </row>
    <row r="181" spans="12:17">
      <c r="L181" s="1"/>
      <c r="M181" s="1"/>
      <c r="N181" s="3"/>
      <c r="O181" s="3"/>
      <c r="P181" s="3"/>
      <c r="Q181" s="3"/>
    </row>
    <row r="182" spans="12:17">
      <c r="L182" s="1"/>
      <c r="M182" s="1"/>
      <c r="N182" s="3"/>
      <c r="O182" s="3"/>
      <c r="P182" s="3"/>
      <c r="Q182" s="3"/>
    </row>
    <row r="183" spans="12:17">
      <c r="L183" s="1"/>
      <c r="M183" s="1"/>
      <c r="N183" s="3"/>
      <c r="O183" s="3"/>
      <c r="P183" s="3"/>
      <c r="Q183" s="3"/>
    </row>
    <row r="184" spans="12:17">
      <c r="L184" s="1"/>
      <c r="M184" s="1"/>
      <c r="N184" s="3"/>
      <c r="O184" s="3"/>
      <c r="P184" s="3"/>
      <c r="Q184" s="3"/>
    </row>
    <row r="185" spans="12:17">
      <c r="L185" s="1"/>
      <c r="M185" s="1"/>
      <c r="N185" s="3"/>
      <c r="O185" s="3"/>
      <c r="P185" s="3"/>
      <c r="Q185" s="3"/>
    </row>
    <row r="186" spans="12:17">
      <c r="L186" s="1"/>
      <c r="M186" s="1"/>
      <c r="N186" s="3"/>
      <c r="O186" s="3"/>
      <c r="P186" s="3"/>
      <c r="Q186" s="3"/>
    </row>
    <row r="187" spans="12:17">
      <c r="L187" s="1"/>
      <c r="M187" s="1"/>
      <c r="N187" s="3"/>
      <c r="O187" s="3"/>
      <c r="P187" s="3"/>
      <c r="Q187" s="3"/>
    </row>
    <row r="188" spans="12:17">
      <c r="L188" s="1"/>
      <c r="M188" s="1"/>
      <c r="N188" s="3"/>
      <c r="O188" s="3"/>
      <c r="P188" s="3"/>
      <c r="Q188" s="3"/>
    </row>
    <row r="189" spans="12:17">
      <c r="L189" s="1"/>
      <c r="M189" s="1"/>
      <c r="N189" s="3"/>
      <c r="O189" s="3"/>
      <c r="P189" s="3"/>
      <c r="Q189" s="3"/>
    </row>
    <row r="190" spans="12:17">
      <c r="L190" s="1"/>
      <c r="M190" s="1"/>
      <c r="N190" s="3"/>
      <c r="O190" s="3"/>
      <c r="P190" s="3"/>
      <c r="Q190" s="3"/>
    </row>
    <row r="191" spans="12:17">
      <c r="L191" s="1"/>
      <c r="M191" s="1"/>
      <c r="N191" s="3"/>
      <c r="O191" s="3"/>
      <c r="P191" s="3"/>
      <c r="Q191" s="3"/>
    </row>
    <row r="192" spans="12:17">
      <c r="L192" s="1"/>
      <c r="M192" s="1"/>
      <c r="N192" s="3"/>
      <c r="O192" s="3"/>
      <c r="P192" s="3"/>
      <c r="Q192" s="3"/>
    </row>
    <row r="193" spans="12:17">
      <c r="L193" s="1"/>
      <c r="M193" s="1"/>
      <c r="N193" s="3"/>
      <c r="O193" s="3"/>
      <c r="P193" s="3"/>
      <c r="Q193" s="3"/>
    </row>
    <row r="194" spans="12:17">
      <c r="L194" s="1"/>
      <c r="M194" s="1"/>
      <c r="N194" s="3"/>
      <c r="O194" s="3"/>
      <c r="P194" s="3"/>
      <c r="Q194" s="3"/>
    </row>
    <row r="195" spans="12:17">
      <c r="L195" s="1"/>
      <c r="M195" s="1"/>
      <c r="N195" s="3"/>
      <c r="O195" s="3"/>
      <c r="P195" s="3"/>
      <c r="Q195" s="3"/>
    </row>
    <row r="196" spans="12:17">
      <c r="L196" s="1"/>
      <c r="M196" s="1"/>
      <c r="N196" s="3"/>
      <c r="O196" s="3"/>
      <c r="P196" s="3"/>
      <c r="Q196" s="3"/>
    </row>
    <row r="197" spans="12:17">
      <c r="L197" s="1"/>
      <c r="M197" s="1"/>
      <c r="N197" s="3"/>
      <c r="O197" s="3"/>
      <c r="P197" s="3"/>
      <c r="Q197" s="3"/>
    </row>
    <row r="198" spans="12:17">
      <c r="L198" s="1"/>
      <c r="M198" s="1"/>
      <c r="N198" s="3"/>
      <c r="O198" s="3"/>
      <c r="P198" s="3"/>
      <c r="Q198" s="3"/>
    </row>
    <row r="199" spans="12:17">
      <c r="L199" s="1"/>
      <c r="M199" s="1"/>
      <c r="N199" s="3"/>
      <c r="O199" s="3"/>
      <c r="P199" s="3"/>
      <c r="Q199" s="3"/>
    </row>
    <row r="200" spans="12:17">
      <c r="L200" s="1"/>
      <c r="M200" s="1"/>
      <c r="N200" s="3"/>
      <c r="O200" s="3"/>
      <c r="P200" s="3"/>
      <c r="Q200" s="3"/>
    </row>
    <row r="201" spans="12:17">
      <c r="L201" s="1"/>
      <c r="M201" s="1"/>
      <c r="N201" s="3"/>
      <c r="O201" s="3"/>
      <c r="P201" s="3"/>
      <c r="Q201" s="3"/>
    </row>
    <row r="202" spans="12:17">
      <c r="L202" s="1"/>
      <c r="M202" s="1"/>
      <c r="N202" s="3"/>
      <c r="O202" s="3"/>
      <c r="P202" s="3"/>
      <c r="Q202" s="3"/>
    </row>
    <row r="203" spans="12:17">
      <c r="L203" s="1"/>
      <c r="M203" s="1"/>
      <c r="N203" s="3"/>
      <c r="O203" s="3"/>
      <c r="P203" s="3"/>
      <c r="Q203" s="3"/>
    </row>
    <row r="204" spans="12:17">
      <c r="L204" s="1"/>
      <c r="M204" s="1"/>
      <c r="N204" s="3"/>
      <c r="O204" s="3"/>
      <c r="P204" s="3"/>
      <c r="Q204" s="3"/>
    </row>
    <row r="205" spans="12:17">
      <c r="L205" s="1"/>
      <c r="M205" s="1"/>
      <c r="N205" s="3"/>
      <c r="O205" s="3"/>
      <c r="P205" s="3"/>
      <c r="Q205" s="3"/>
    </row>
    <row r="206" spans="12:17">
      <c r="L206" s="1"/>
      <c r="M206" s="1"/>
      <c r="N206" s="3"/>
      <c r="O206" s="3"/>
      <c r="P206" s="3"/>
      <c r="Q206" s="3"/>
    </row>
    <row r="207" spans="12:17">
      <c r="L207" s="1"/>
      <c r="M207" s="1"/>
      <c r="N207" s="3"/>
      <c r="O207" s="3"/>
      <c r="P207" s="3"/>
      <c r="Q207" s="3"/>
    </row>
    <row r="208" spans="12:17">
      <c r="L208" s="1"/>
      <c r="M208" s="1"/>
      <c r="N208" s="3"/>
      <c r="O208" s="3"/>
      <c r="P208" s="3"/>
      <c r="Q208" s="3"/>
    </row>
    <row r="209" spans="12:17">
      <c r="L209" s="1"/>
      <c r="M209" s="1"/>
      <c r="N209" s="3"/>
      <c r="O209" s="3"/>
      <c r="P209" s="3"/>
      <c r="Q209" s="3"/>
    </row>
    <row r="210" spans="12:17">
      <c r="L210" s="1"/>
      <c r="M210" s="1"/>
      <c r="N210" s="3"/>
      <c r="O210" s="3"/>
      <c r="P210" s="3"/>
      <c r="Q210" s="3"/>
    </row>
    <row r="211" spans="12:17">
      <c r="L211" s="1"/>
      <c r="M211" s="1"/>
      <c r="N211" s="3"/>
      <c r="O211" s="3"/>
      <c r="P211" s="3"/>
      <c r="Q211" s="3"/>
    </row>
    <row r="212" spans="12:17">
      <c r="L212" s="1"/>
      <c r="M212" s="1"/>
      <c r="N212" s="3"/>
      <c r="O212" s="3"/>
      <c r="P212" s="3"/>
      <c r="Q212" s="3"/>
    </row>
    <row r="213" spans="12:17">
      <c r="L213" s="1"/>
      <c r="M213" s="1"/>
      <c r="N213" s="3"/>
      <c r="O213" s="3"/>
      <c r="P213" s="3"/>
      <c r="Q213" s="3"/>
    </row>
    <row r="214" spans="12:17">
      <c r="L214" s="1"/>
      <c r="M214" s="1"/>
      <c r="N214" s="3"/>
      <c r="O214" s="3"/>
      <c r="P214" s="3"/>
      <c r="Q214" s="3"/>
    </row>
    <row r="215" spans="12:17">
      <c r="L215" s="1"/>
      <c r="M215" s="1"/>
      <c r="N215" s="3"/>
      <c r="O215" s="3"/>
      <c r="P215" s="3"/>
      <c r="Q215" s="3"/>
    </row>
    <row r="216" spans="12:17">
      <c r="L216" s="1"/>
      <c r="M216" s="1"/>
      <c r="N216" s="3"/>
      <c r="O216" s="3"/>
      <c r="P216" s="3"/>
      <c r="Q216" s="3"/>
    </row>
    <row r="217" spans="12:17">
      <c r="L217" s="1"/>
      <c r="M217" s="1"/>
      <c r="N217" s="3"/>
      <c r="O217" s="3"/>
      <c r="P217" s="3"/>
      <c r="Q217" s="3"/>
    </row>
    <row r="218" spans="12:17">
      <c r="L218" s="1"/>
      <c r="M218" s="1"/>
      <c r="N218" s="3"/>
      <c r="O218" s="3"/>
      <c r="P218" s="3"/>
      <c r="Q218" s="3"/>
    </row>
    <row r="219" spans="12:17">
      <c r="L219" s="1"/>
      <c r="M219" s="1"/>
      <c r="N219" s="3"/>
      <c r="O219" s="3"/>
      <c r="P219" s="3"/>
      <c r="Q219" s="3"/>
    </row>
    <row r="220" spans="12:17">
      <c r="L220" s="1"/>
      <c r="M220" s="1"/>
      <c r="N220" s="3"/>
      <c r="O220" s="3"/>
      <c r="P220" s="3"/>
      <c r="Q220" s="3"/>
    </row>
    <row r="221" spans="12:17">
      <c r="L221" s="1"/>
      <c r="M221" s="1"/>
      <c r="N221" s="3"/>
      <c r="O221" s="3"/>
      <c r="P221" s="3"/>
      <c r="Q221" s="3"/>
    </row>
    <row r="222" spans="12:17">
      <c r="L222" s="1"/>
      <c r="M222" s="1"/>
      <c r="N222" s="3"/>
      <c r="O222" s="3"/>
      <c r="P222" s="3"/>
      <c r="Q222" s="3"/>
    </row>
    <row r="223" spans="12:17">
      <c r="L223" s="1"/>
      <c r="M223" s="1"/>
      <c r="N223" s="3"/>
      <c r="O223" s="3"/>
      <c r="P223" s="3"/>
      <c r="Q223" s="3"/>
    </row>
    <row r="224" spans="12:17">
      <c r="L224" s="1"/>
      <c r="M224" s="1"/>
      <c r="N224" s="3"/>
      <c r="O224" s="3"/>
      <c r="P224" s="3"/>
      <c r="Q224" s="3"/>
    </row>
    <row r="225" spans="12:17">
      <c r="L225" s="1"/>
      <c r="M225" s="1"/>
      <c r="N225" s="3"/>
      <c r="O225" s="3"/>
      <c r="P225" s="3"/>
      <c r="Q225" s="3"/>
    </row>
    <row r="226" spans="12:17">
      <c r="L226" s="1"/>
      <c r="M226" s="1"/>
      <c r="N226" s="3"/>
      <c r="O226" s="3"/>
      <c r="P226" s="3"/>
      <c r="Q226" s="3"/>
    </row>
    <row r="227" spans="12:17">
      <c r="L227" s="1"/>
      <c r="M227" s="1"/>
      <c r="N227" s="3"/>
      <c r="O227" s="3"/>
      <c r="P227" s="3"/>
      <c r="Q227" s="3"/>
    </row>
    <row r="228" spans="12:17">
      <c r="L228" s="1"/>
      <c r="M228" s="1"/>
      <c r="N228" s="3"/>
      <c r="O228" s="3"/>
      <c r="P228" s="3"/>
      <c r="Q228" s="3"/>
    </row>
    <row r="229" spans="12:17">
      <c r="L229" s="1"/>
      <c r="M229" s="1"/>
      <c r="N229" s="3"/>
      <c r="O229" s="3"/>
      <c r="P229" s="3"/>
      <c r="Q229" s="3"/>
    </row>
    <row r="230" spans="12:17">
      <c r="L230" s="1"/>
      <c r="M230" s="1"/>
      <c r="N230" s="3"/>
      <c r="O230" s="3"/>
      <c r="P230" s="3"/>
      <c r="Q230" s="3"/>
    </row>
    <row r="231" spans="12:17">
      <c r="L231" s="1"/>
      <c r="M231" s="1"/>
      <c r="N231" s="3"/>
      <c r="O231" s="3"/>
      <c r="P231" s="3"/>
      <c r="Q231" s="3"/>
    </row>
    <row r="232" spans="12:17">
      <c r="L232" s="1"/>
      <c r="M232" s="1"/>
      <c r="N232" s="3"/>
      <c r="O232" s="3"/>
      <c r="P232" s="3"/>
      <c r="Q232" s="3"/>
    </row>
    <row r="233" spans="12:17">
      <c r="L233" s="1"/>
      <c r="M233" s="1"/>
      <c r="N233" s="3"/>
      <c r="O233" s="3"/>
      <c r="P233" s="3"/>
      <c r="Q233" s="3"/>
    </row>
    <row r="234" spans="12:17">
      <c r="L234" s="1"/>
      <c r="M234" s="1"/>
      <c r="N234" s="3"/>
      <c r="O234" s="3"/>
      <c r="P234" s="3"/>
      <c r="Q234" s="3"/>
    </row>
    <row r="235" spans="12:17">
      <c r="L235" s="1"/>
      <c r="M235" s="1"/>
      <c r="N235" s="3"/>
      <c r="O235" s="3"/>
      <c r="P235" s="3"/>
      <c r="Q235" s="3"/>
    </row>
    <row r="236" spans="12:17">
      <c r="L236" s="1"/>
      <c r="M236" s="1"/>
      <c r="N236" s="3"/>
      <c r="O236" s="3"/>
      <c r="P236" s="3"/>
      <c r="Q236" s="3"/>
    </row>
    <row r="237" spans="12:17">
      <c r="L237" s="1"/>
      <c r="M237" s="1"/>
      <c r="N237" s="3"/>
      <c r="O237" s="3"/>
      <c r="P237" s="3"/>
      <c r="Q237" s="3"/>
    </row>
    <row r="238" spans="12:17">
      <c r="L238" s="1"/>
      <c r="M238" s="1"/>
      <c r="N238" s="3"/>
      <c r="O238" s="3"/>
      <c r="P238" s="3"/>
      <c r="Q238" s="3"/>
    </row>
    <row r="239" spans="12:17">
      <c r="L239" s="1"/>
      <c r="M239" s="1"/>
      <c r="N239" s="3"/>
      <c r="O239" s="3"/>
      <c r="P239" s="3"/>
      <c r="Q239" s="3"/>
    </row>
    <row r="240" spans="12:17">
      <c r="L240" s="1"/>
      <c r="M240" s="1"/>
      <c r="N240" s="3"/>
      <c r="O240" s="3"/>
      <c r="P240" s="3"/>
      <c r="Q240" s="3"/>
    </row>
    <row r="241" spans="12:17">
      <c r="L241" s="1"/>
      <c r="M241" s="1"/>
      <c r="N241" s="3"/>
      <c r="O241" s="3"/>
      <c r="P241" s="3"/>
      <c r="Q241" s="3"/>
    </row>
    <row r="242" spans="12:17">
      <c r="L242" s="1"/>
      <c r="M242" s="1"/>
      <c r="N242" s="3"/>
      <c r="O242" s="3"/>
      <c r="P242" s="3"/>
      <c r="Q242" s="3"/>
    </row>
    <row r="243" spans="12:17">
      <c r="L243" s="1"/>
      <c r="M243" s="1"/>
      <c r="N243" s="3"/>
      <c r="O243" s="3"/>
      <c r="P243" s="3"/>
      <c r="Q243" s="3"/>
    </row>
    <row r="244" spans="12:17">
      <c r="L244" s="1"/>
      <c r="M244" s="1"/>
      <c r="N244" s="3"/>
      <c r="O244" s="3"/>
      <c r="P244" s="3"/>
      <c r="Q244" s="3"/>
    </row>
    <row r="245" spans="12:17">
      <c r="L245" s="1"/>
      <c r="M245" s="1"/>
      <c r="N245" s="3"/>
      <c r="O245" s="3"/>
      <c r="P245" s="3"/>
      <c r="Q245" s="3"/>
    </row>
    <row r="246" spans="12:17">
      <c r="L246" s="1"/>
      <c r="M246" s="1"/>
      <c r="N246" s="3"/>
      <c r="O246" s="3"/>
      <c r="P246" s="3"/>
      <c r="Q246" s="3"/>
    </row>
    <row r="247" spans="12:17">
      <c r="L247" s="1"/>
      <c r="M247" s="1"/>
      <c r="N247" s="3"/>
      <c r="O247" s="3"/>
      <c r="P247" s="3"/>
      <c r="Q247" s="3"/>
    </row>
    <row r="248" spans="12:17">
      <c r="L248" s="1"/>
      <c r="M248" s="1"/>
      <c r="N248" s="3"/>
      <c r="O248" s="3"/>
      <c r="P248" s="3"/>
      <c r="Q248" s="3"/>
    </row>
    <row r="249" spans="12:17">
      <c r="L249" s="1"/>
      <c r="M249" s="1"/>
      <c r="N249" s="3"/>
      <c r="O249" s="3"/>
      <c r="P249" s="3"/>
      <c r="Q249" s="3"/>
    </row>
    <row r="250" spans="12:17">
      <c r="L250" s="1"/>
      <c r="M250" s="1"/>
      <c r="N250" s="3"/>
      <c r="O250" s="3"/>
      <c r="P250" s="3"/>
      <c r="Q250" s="3"/>
    </row>
    <row r="251" spans="12:17">
      <c r="L251" s="1"/>
      <c r="M251" s="1"/>
      <c r="N251" s="3"/>
      <c r="O251" s="3"/>
      <c r="P251" s="3"/>
      <c r="Q251" s="3"/>
    </row>
    <row r="252" spans="12:17">
      <c r="L252" s="1"/>
      <c r="M252" s="1"/>
      <c r="N252" s="3"/>
      <c r="O252" s="3"/>
      <c r="P252" s="3"/>
      <c r="Q252" s="3"/>
    </row>
    <row r="253" spans="12:17">
      <c r="L253" s="1"/>
      <c r="M253" s="1"/>
      <c r="N253" s="3"/>
      <c r="O253" s="3"/>
      <c r="P253" s="3"/>
      <c r="Q253" s="3"/>
    </row>
    <row r="254" spans="12:17">
      <c r="L254" s="1"/>
      <c r="M254" s="1"/>
      <c r="N254" s="3"/>
      <c r="O254" s="3"/>
      <c r="P254" s="3"/>
      <c r="Q254" s="3"/>
    </row>
    <row r="255" spans="12:17">
      <c r="L255" s="1"/>
      <c r="M255" s="1"/>
      <c r="N255" s="3"/>
      <c r="O255" s="3"/>
      <c r="P255" s="3"/>
      <c r="Q255" s="3"/>
    </row>
    <row r="256" spans="12:17">
      <c r="L256" s="1"/>
      <c r="M256" s="1"/>
      <c r="N256" s="3"/>
      <c r="O256" s="3"/>
      <c r="P256" s="3"/>
      <c r="Q256" s="3"/>
    </row>
    <row r="257" spans="12:17">
      <c r="L257" s="1"/>
      <c r="M257" s="1"/>
      <c r="N257" s="3"/>
      <c r="O257" s="3"/>
      <c r="P257" s="3"/>
      <c r="Q257" s="3"/>
    </row>
    <row r="258" spans="12:17">
      <c r="L258" s="1"/>
      <c r="M258" s="1"/>
      <c r="N258" s="3"/>
      <c r="O258" s="3"/>
      <c r="P258" s="3"/>
      <c r="Q258" s="3"/>
    </row>
    <row r="259" spans="12:17">
      <c r="L259" s="1"/>
      <c r="M259" s="1"/>
      <c r="N259" s="3"/>
      <c r="O259" s="3"/>
      <c r="P259" s="3"/>
      <c r="Q259" s="3"/>
    </row>
    <row r="260" spans="12:17">
      <c r="L260" s="1"/>
      <c r="M260" s="1"/>
      <c r="N260" s="3"/>
      <c r="O260" s="3"/>
      <c r="P260" s="3"/>
      <c r="Q260" s="3"/>
    </row>
    <row r="261" spans="12:17">
      <c r="L261" s="1"/>
      <c r="M261" s="1"/>
      <c r="N261" s="3"/>
      <c r="O261" s="3"/>
      <c r="P261" s="3"/>
      <c r="Q261" s="3"/>
    </row>
    <row r="262" spans="12:17">
      <c r="L262" s="1"/>
      <c r="M262" s="1"/>
      <c r="N262" s="3"/>
      <c r="O262" s="3"/>
      <c r="P262" s="3"/>
      <c r="Q262" s="3"/>
    </row>
    <row r="263" spans="12:17">
      <c r="L263" s="1"/>
      <c r="M263" s="1"/>
      <c r="N263" s="3"/>
      <c r="O263" s="3"/>
      <c r="P263" s="3"/>
      <c r="Q263" s="3"/>
    </row>
    <row r="264" spans="12:17">
      <c r="L264" s="1"/>
      <c r="M264" s="1"/>
      <c r="N264" s="3"/>
      <c r="O264" s="3"/>
      <c r="P264" s="3"/>
      <c r="Q264" s="3"/>
    </row>
    <row r="265" spans="12:17">
      <c r="L265" s="1"/>
      <c r="M265" s="1"/>
      <c r="N265" s="3"/>
      <c r="O265" s="3"/>
      <c r="P265" s="3"/>
      <c r="Q265" s="3"/>
    </row>
    <row r="266" spans="12:17">
      <c r="L266" s="1"/>
      <c r="M266" s="1"/>
      <c r="N266" s="3"/>
      <c r="O266" s="3"/>
      <c r="P266" s="3"/>
      <c r="Q266" s="3"/>
    </row>
    <row r="267" spans="12:17">
      <c r="L267" s="1"/>
      <c r="M267" s="1"/>
      <c r="N267" s="3"/>
      <c r="O267" s="3"/>
      <c r="P267" s="3"/>
      <c r="Q267" s="3"/>
    </row>
    <row r="268" spans="12:17">
      <c r="L268" s="1"/>
      <c r="M268" s="1"/>
      <c r="N268" s="3"/>
      <c r="O268" s="3"/>
      <c r="P268" s="3"/>
      <c r="Q268" s="3"/>
    </row>
    <row r="269" spans="12:17">
      <c r="L269" s="1"/>
      <c r="M269" s="1"/>
      <c r="N269" s="3"/>
      <c r="O269" s="3"/>
      <c r="P269" s="3"/>
      <c r="Q269" s="3"/>
    </row>
    <row r="270" spans="12:17">
      <c r="L270" s="1"/>
      <c r="M270" s="1"/>
      <c r="N270" s="3"/>
      <c r="O270" s="3"/>
      <c r="P270" s="3"/>
      <c r="Q270" s="3"/>
    </row>
    <row r="271" spans="12:17">
      <c r="L271" s="1"/>
      <c r="M271" s="1"/>
      <c r="N271" s="3"/>
      <c r="O271" s="3"/>
      <c r="P271" s="3"/>
      <c r="Q271" s="3"/>
    </row>
    <row r="272" spans="12:17">
      <c r="L272" s="1"/>
      <c r="M272" s="1"/>
      <c r="N272" s="3"/>
      <c r="O272" s="3"/>
      <c r="P272" s="3"/>
      <c r="Q272" s="3"/>
    </row>
    <row r="273" spans="12:17">
      <c r="L273" s="1"/>
      <c r="M273" s="1"/>
      <c r="N273" s="3"/>
      <c r="O273" s="3"/>
      <c r="P273" s="3"/>
      <c r="Q273" s="3"/>
    </row>
    <row r="274" spans="12:17">
      <c r="L274" s="1"/>
      <c r="M274" s="1"/>
      <c r="N274" s="3"/>
      <c r="O274" s="3"/>
      <c r="P274" s="3"/>
      <c r="Q274" s="3"/>
    </row>
    <row r="275" spans="12:17">
      <c r="L275" s="1"/>
      <c r="M275" s="1"/>
      <c r="N275" s="3"/>
      <c r="O275" s="3"/>
      <c r="P275" s="3"/>
      <c r="Q275" s="3"/>
    </row>
    <row r="276" spans="12:17">
      <c r="L276" s="1"/>
      <c r="M276" s="1"/>
      <c r="N276" s="3"/>
      <c r="O276" s="3"/>
      <c r="P276" s="3"/>
      <c r="Q276" s="3"/>
    </row>
    <row r="277" spans="12:17">
      <c r="L277" s="1"/>
      <c r="M277" s="1"/>
      <c r="N277" s="3"/>
      <c r="O277" s="3"/>
      <c r="P277" s="3"/>
      <c r="Q277" s="3"/>
    </row>
    <row r="278" spans="12:17">
      <c r="L278" s="1"/>
      <c r="M278" s="1"/>
      <c r="N278" s="3"/>
      <c r="O278" s="3"/>
      <c r="P278" s="3"/>
      <c r="Q278" s="3"/>
    </row>
    <row r="279" spans="12:17">
      <c r="L279" s="1"/>
      <c r="M279" s="1"/>
      <c r="N279" s="3"/>
      <c r="O279" s="3"/>
      <c r="P279" s="3"/>
      <c r="Q279" s="3"/>
    </row>
    <row r="280" spans="12:17">
      <c r="L280" s="1"/>
      <c r="M280" s="1"/>
      <c r="N280" s="3"/>
      <c r="O280" s="3"/>
      <c r="P280" s="3"/>
      <c r="Q280" s="3"/>
    </row>
    <row r="281" spans="12:17">
      <c r="L281" s="1"/>
      <c r="M281" s="1"/>
      <c r="N281" s="3"/>
      <c r="O281" s="3"/>
      <c r="P281" s="3"/>
      <c r="Q281" s="3"/>
    </row>
    <row r="282" spans="12:17">
      <c r="L282" s="1"/>
      <c r="M282" s="1"/>
      <c r="N282" s="3"/>
      <c r="O282" s="3"/>
      <c r="P282" s="3"/>
      <c r="Q282" s="3"/>
    </row>
    <row r="283" spans="12:17">
      <c r="L283" s="1"/>
      <c r="M283" s="1"/>
      <c r="N283" s="3"/>
      <c r="O283" s="3"/>
      <c r="P283" s="3"/>
      <c r="Q283" s="3"/>
    </row>
    <row r="284" spans="12:17">
      <c r="L284" s="1"/>
      <c r="M284" s="1"/>
      <c r="N284" s="3"/>
      <c r="O284" s="3"/>
      <c r="P284" s="3"/>
      <c r="Q284" s="3"/>
    </row>
    <row r="285" spans="12:17">
      <c r="L285" s="1"/>
      <c r="M285" s="1"/>
      <c r="N285" s="3"/>
      <c r="O285" s="3"/>
      <c r="P285" s="3"/>
      <c r="Q285" s="3"/>
    </row>
    <row r="286" spans="12:17">
      <c r="L286" s="1"/>
      <c r="M286" s="1"/>
      <c r="N286" s="3"/>
      <c r="O286" s="3"/>
      <c r="P286" s="3"/>
      <c r="Q286" s="3"/>
    </row>
    <row r="287" spans="12:17">
      <c r="L287" s="1"/>
      <c r="M287" s="1"/>
      <c r="N287" s="3"/>
      <c r="O287" s="3"/>
      <c r="P287" s="3"/>
      <c r="Q287" s="3"/>
    </row>
    <row r="288" spans="12:17">
      <c r="L288" s="1"/>
      <c r="M288" s="1"/>
      <c r="N288" s="3"/>
      <c r="O288" s="3"/>
      <c r="P288" s="3"/>
      <c r="Q288" s="3"/>
    </row>
    <row r="289" spans="12:17">
      <c r="L289" s="1"/>
      <c r="M289" s="1"/>
      <c r="N289" s="3"/>
      <c r="O289" s="3"/>
      <c r="P289" s="3"/>
      <c r="Q289" s="3"/>
    </row>
    <row r="290" spans="12:17">
      <c r="L290" s="1"/>
      <c r="M290" s="1"/>
      <c r="N290" s="3"/>
      <c r="O290" s="3"/>
      <c r="P290" s="3"/>
      <c r="Q290" s="3"/>
    </row>
    <row r="291" spans="12:17">
      <c r="L291" s="1"/>
      <c r="M291" s="1"/>
      <c r="N291" s="3"/>
      <c r="O291" s="3"/>
      <c r="P291" s="3"/>
      <c r="Q291" s="3"/>
    </row>
    <row r="292" spans="12:17">
      <c r="L292" s="1"/>
      <c r="M292" s="1"/>
      <c r="N292" s="3"/>
      <c r="O292" s="3"/>
      <c r="P292" s="3"/>
      <c r="Q292" s="3"/>
    </row>
    <row r="293" spans="12:17">
      <c r="L293" s="1"/>
      <c r="M293" s="1"/>
      <c r="N293" s="3"/>
      <c r="O293" s="3"/>
      <c r="P293" s="3"/>
      <c r="Q293" s="3"/>
    </row>
    <row r="294" spans="12:17">
      <c r="L294" s="1"/>
      <c r="M294" s="1"/>
      <c r="N294" s="3"/>
      <c r="O294" s="3"/>
      <c r="P294" s="3"/>
      <c r="Q294" s="3"/>
    </row>
    <row r="295" spans="12:17">
      <c r="L295" s="1"/>
      <c r="M295" s="1"/>
      <c r="N295" s="3"/>
      <c r="O295" s="3"/>
      <c r="P295" s="3"/>
      <c r="Q295" s="3"/>
    </row>
    <row r="296" spans="12:17">
      <c r="L296" s="1"/>
      <c r="M296" s="1"/>
      <c r="N296" s="3"/>
      <c r="O296" s="3"/>
      <c r="P296" s="3"/>
      <c r="Q296" s="3"/>
    </row>
    <row r="297" spans="12:17">
      <c r="L297" s="1"/>
      <c r="M297" s="1"/>
      <c r="N297" s="3"/>
      <c r="O297" s="3"/>
      <c r="P297" s="3"/>
      <c r="Q297" s="3"/>
    </row>
    <row r="298" spans="12:17">
      <c r="L298" s="1"/>
      <c r="M298" s="1"/>
      <c r="N298" s="3"/>
      <c r="O298" s="3"/>
      <c r="P298" s="3"/>
      <c r="Q298" s="3"/>
    </row>
    <row r="299" spans="12:17">
      <c r="L299" s="1"/>
      <c r="M299" s="1"/>
      <c r="N299" s="3"/>
      <c r="O299" s="3"/>
      <c r="P299" s="3"/>
      <c r="Q299" s="3"/>
    </row>
    <row r="300" spans="12:17">
      <c r="L300" s="1"/>
      <c r="M300" s="1"/>
      <c r="N300" s="3"/>
      <c r="O300" s="3"/>
      <c r="P300" s="3"/>
      <c r="Q300" s="3"/>
    </row>
    <row r="301" spans="12:17">
      <c r="L301" s="1"/>
      <c r="M301" s="1"/>
      <c r="N301" s="3"/>
      <c r="O301" s="3"/>
      <c r="P301" s="3"/>
      <c r="Q301" s="3"/>
    </row>
    <row r="302" spans="12:17">
      <c r="L302" s="1"/>
      <c r="M302" s="1"/>
      <c r="N302" s="3"/>
      <c r="O302" s="3"/>
      <c r="P302" s="3"/>
      <c r="Q302" s="3"/>
    </row>
    <row r="303" spans="12:17">
      <c r="L303" s="1"/>
      <c r="M303" s="1"/>
      <c r="N303" s="3"/>
      <c r="O303" s="3"/>
      <c r="P303" s="3"/>
      <c r="Q303" s="3"/>
    </row>
    <row r="304" spans="12:17">
      <c r="L304" s="1"/>
      <c r="M304" s="1"/>
      <c r="N304" s="3"/>
      <c r="O304" s="3"/>
      <c r="P304" s="3"/>
      <c r="Q304" s="3"/>
    </row>
    <row r="305" spans="12:17">
      <c r="L305" s="1"/>
      <c r="M305" s="1"/>
      <c r="N305" s="3"/>
      <c r="O305" s="3"/>
      <c r="P305" s="3"/>
      <c r="Q305" s="3"/>
    </row>
    <row r="306" spans="12:17">
      <c r="L306" s="1"/>
      <c r="M306" s="1"/>
      <c r="N306" s="3"/>
      <c r="O306" s="3"/>
      <c r="P306" s="3"/>
      <c r="Q306" s="3"/>
    </row>
    <row r="307" spans="12:17">
      <c r="L307" s="1"/>
      <c r="M307" s="1"/>
      <c r="N307" s="3"/>
      <c r="O307" s="3"/>
      <c r="P307" s="3"/>
      <c r="Q307" s="3"/>
    </row>
    <row r="308" spans="12:17">
      <c r="L308" s="1"/>
      <c r="M308" s="1"/>
      <c r="N308" s="3"/>
      <c r="O308" s="3"/>
      <c r="P308" s="3"/>
      <c r="Q308" s="3"/>
    </row>
    <row r="309" spans="12:17">
      <c r="L309" s="1"/>
      <c r="M309" s="1"/>
      <c r="N309" s="3"/>
      <c r="O309" s="3"/>
      <c r="P309" s="3"/>
      <c r="Q309" s="3"/>
    </row>
    <row r="310" spans="12:17">
      <c r="L310" s="1"/>
      <c r="M310" s="1"/>
      <c r="N310" s="3"/>
      <c r="O310" s="3"/>
      <c r="P310" s="3"/>
      <c r="Q310" s="3"/>
    </row>
    <row r="311" spans="12:17">
      <c r="L311" s="1"/>
      <c r="M311" s="1"/>
      <c r="N311" s="3"/>
      <c r="O311" s="3"/>
      <c r="P311" s="3"/>
      <c r="Q311" s="3"/>
    </row>
    <row r="312" spans="12:17">
      <c r="L312" s="1"/>
      <c r="M312" s="1"/>
      <c r="N312" s="3"/>
      <c r="O312" s="3"/>
      <c r="P312" s="3"/>
      <c r="Q312" s="3"/>
    </row>
    <row r="313" spans="12:17">
      <c r="L313" s="1"/>
      <c r="M313" s="1"/>
      <c r="N313" s="3"/>
      <c r="O313" s="3"/>
      <c r="P313" s="3"/>
      <c r="Q313" s="3"/>
    </row>
    <row r="314" spans="12:17">
      <c r="L314" s="1"/>
      <c r="M314" s="1"/>
      <c r="N314" s="3"/>
      <c r="O314" s="3"/>
      <c r="P314" s="3"/>
      <c r="Q314" s="3"/>
    </row>
    <row r="315" spans="12:17">
      <c r="L315" s="1"/>
      <c r="M315" s="1"/>
      <c r="N315" s="3"/>
      <c r="O315" s="3"/>
      <c r="P315" s="3"/>
      <c r="Q315" s="3"/>
    </row>
    <row r="316" spans="12:17">
      <c r="L316" s="1"/>
      <c r="M316" s="1"/>
      <c r="N316" s="3"/>
      <c r="O316" s="3"/>
      <c r="P316" s="3"/>
      <c r="Q316" s="3"/>
    </row>
    <row r="317" spans="12:17">
      <c r="L317" s="1"/>
      <c r="M317" s="1"/>
      <c r="N317" s="3"/>
      <c r="O317" s="3"/>
      <c r="P317" s="3"/>
      <c r="Q317" s="3"/>
    </row>
    <row r="318" spans="12:17">
      <c r="L318" s="1"/>
      <c r="M318" s="1"/>
      <c r="N318" s="3"/>
      <c r="O318" s="3"/>
      <c r="P318" s="3"/>
      <c r="Q318" s="3"/>
    </row>
    <row r="319" spans="12:17">
      <c r="L319" s="1"/>
      <c r="M319" s="1"/>
      <c r="N319" s="3"/>
      <c r="O319" s="3"/>
      <c r="P319" s="3"/>
      <c r="Q319" s="3"/>
    </row>
    <row r="320" spans="12:17">
      <c r="L320" s="1"/>
      <c r="M320" s="1"/>
      <c r="N320" s="3"/>
      <c r="O320" s="3"/>
      <c r="P320" s="3"/>
      <c r="Q320" s="3"/>
    </row>
    <row r="321" spans="12:17">
      <c r="L321" s="1"/>
      <c r="M321" s="1"/>
      <c r="N321" s="3"/>
      <c r="O321" s="3"/>
      <c r="P321" s="3"/>
      <c r="Q321" s="3"/>
    </row>
    <row r="322" spans="12:17">
      <c r="L322" s="1"/>
      <c r="M322" s="1"/>
      <c r="N322" s="3"/>
      <c r="O322" s="3"/>
      <c r="P322" s="3"/>
      <c r="Q322" s="3"/>
    </row>
    <row r="323" spans="12:17">
      <c r="L323" s="1"/>
      <c r="M323" s="1"/>
      <c r="N323" s="3"/>
      <c r="O323" s="3"/>
      <c r="P323" s="3"/>
      <c r="Q323" s="3"/>
    </row>
    <row r="324" spans="12:17">
      <c r="L324" s="1"/>
      <c r="M324" s="1"/>
      <c r="N324" s="3"/>
      <c r="O324" s="3"/>
      <c r="P324" s="3"/>
      <c r="Q324" s="3"/>
    </row>
    <row r="325" spans="12:17">
      <c r="L325" s="1"/>
      <c r="M325" s="1"/>
      <c r="N325" s="3"/>
      <c r="O325" s="3"/>
      <c r="P325" s="3"/>
      <c r="Q325" s="3"/>
    </row>
    <row r="326" spans="12:17">
      <c r="L326" s="1"/>
      <c r="M326" s="1"/>
      <c r="N326" s="3"/>
      <c r="O326" s="3"/>
      <c r="P326" s="3"/>
      <c r="Q326" s="3"/>
    </row>
    <row r="327" spans="12:17">
      <c r="L327" s="1"/>
      <c r="M327" s="1"/>
      <c r="N327" s="3"/>
      <c r="O327" s="3"/>
      <c r="P327" s="3"/>
      <c r="Q327" s="3"/>
    </row>
    <row r="328" spans="12:17">
      <c r="L328" s="1"/>
      <c r="M328" s="1"/>
      <c r="N328" s="3"/>
      <c r="O328" s="3"/>
      <c r="P328" s="3"/>
      <c r="Q328" s="3"/>
    </row>
    <row r="329" spans="12:17">
      <c r="L329" s="1"/>
      <c r="M329" s="1"/>
      <c r="N329" s="3"/>
      <c r="O329" s="3"/>
      <c r="P329" s="3"/>
      <c r="Q329" s="3"/>
    </row>
    <row r="330" spans="12:17">
      <c r="L330" s="1"/>
      <c r="M330" s="1"/>
      <c r="N330" s="3"/>
      <c r="O330" s="3"/>
      <c r="P330" s="3"/>
      <c r="Q330" s="3"/>
    </row>
    <row r="331" spans="12:17">
      <c r="L331" s="1"/>
      <c r="M331" s="1"/>
      <c r="N331" s="3"/>
      <c r="O331" s="3"/>
      <c r="P331" s="3"/>
      <c r="Q331" s="3"/>
    </row>
    <row r="332" spans="12:17">
      <c r="L332" s="1"/>
      <c r="M332" s="1"/>
      <c r="N332" s="3"/>
      <c r="O332" s="3"/>
      <c r="P332" s="3"/>
      <c r="Q332" s="3"/>
    </row>
    <row r="333" spans="12:17">
      <c r="L333" s="1"/>
      <c r="M333" s="1"/>
      <c r="N333" s="3"/>
      <c r="O333" s="3"/>
      <c r="P333" s="3"/>
      <c r="Q333" s="3"/>
    </row>
    <row r="334" spans="12:17">
      <c r="L334" s="1"/>
      <c r="M334" s="1"/>
      <c r="N334" s="3"/>
      <c r="O334" s="3"/>
      <c r="P334" s="3"/>
      <c r="Q334" s="3"/>
    </row>
    <row r="335" spans="12:17">
      <c r="L335" s="1"/>
      <c r="M335" s="1"/>
      <c r="N335" s="3"/>
      <c r="O335" s="3"/>
      <c r="P335" s="3"/>
      <c r="Q335" s="3"/>
    </row>
    <row r="336" spans="12:17">
      <c r="L336" s="1"/>
      <c r="M336" s="1"/>
      <c r="N336" s="3"/>
      <c r="O336" s="3"/>
      <c r="P336" s="3"/>
      <c r="Q336" s="3"/>
    </row>
    <row r="337" spans="12:17">
      <c r="L337" s="1"/>
      <c r="M337" s="1"/>
      <c r="N337" s="3"/>
      <c r="O337" s="3"/>
      <c r="P337" s="3"/>
      <c r="Q337" s="3"/>
    </row>
    <row r="338" spans="12:17">
      <c r="L338" s="1"/>
      <c r="M338" s="1"/>
      <c r="N338" s="3"/>
      <c r="O338" s="3"/>
      <c r="P338" s="3"/>
      <c r="Q338" s="3"/>
    </row>
    <row r="339" spans="12:17">
      <c r="L339" s="1"/>
      <c r="M339" s="1"/>
      <c r="N339" s="3"/>
      <c r="O339" s="3"/>
      <c r="P339" s="3"/>
      <c r="Q339" s="3"/>
    </row>
    <row r="340" spans="12:17">
      <c r="L340" s="1"/>
      <c r="M340" s="1"/>
      <c r="N340" s="3"/>
      <c r="O340" s="3"/>
      <c r="P340" s="3"/>
      <c r="Q340" s="3"/>
    </row>
    <row r="341" spans="12:17">
      <c r="L341" s="1"/>
      <c r="M341" s="1"/>
      <c r="N341" s="3"/>
      <c r="O341" s="3"/>
      <c r="P341" s="3"/>
      <c r="Q341" s="3"/>
    </row>
    <row r="342" spans="12:17">
      <c r="L342" s="1"/>
      <c r="M342" s="1"/>
      <c r="N342" s="3"/>
      <c r="O342" s="3"/>
      <c r="P342" s="3"/>
      <c r="Q342" s="3"/>
    </row>
    <row r="343" spans="12:17">
      <c r="L343" s="1"/>
      <c r="M343" s="1"/>
      <c r="N343" s="3"/>
      <c r="O343" s="3"/>
      <c r="P343" s="3"/>
      <c r="Q343" s="3"/>
    </row>
    <row r="344" spans="12:17">
      <c r="L344" s="1"/>
      <c r="M344" s="1"/>
      <c r="N344" s="3"/>
      <c r="O344" s="3"/>
      <c r="P344" s="3"/>
      <c r="Q344" s="3"/>
    </row>
    <row r="345" spans="12:17">
      <c r="L345" s="1"/>
      <c r="M345" s="1"/>
      <c r="N345" s="3"/>
      <c r="O345" s="3"/>
      <c r="P345" s="3"/>
      <c r="Q345" s="3"/>
    </row>
    <row r="346" spans="12:17">
      <c r="L346" s="1"/>
      <c r="M346" s="1"/>
      <c r="N346" s="3"/>
      <c r="O346" s="3"/>
      <c r="P346" s="3"/>
      <c r="Q346" s="3"/>
    </row>
    <row r="347" spans="12:17">
      <c r="L347" s="1"/>
      <c r="M347" s="1"/>
      <c r="N347" s="3"/>
      <c r="O347" s="3"/>
      <c r="P347" s="3"/>
      <c r="Q347" s="3"/>
    </row>
    <row r="348" spans="12:17">
      <c r="L348" s="1"/>
      <c r="M348" s="1"/>
      <c r="N348" s="3"/>
      <c r="O348" s="3"/>
      <c r="P348" s="3"/>
      <c r="Q348" s="3"/>
    </row>
    <row r="349" spans="12:17">
      <c r="L349" s="1"/>
      <c r="M349" s="1"/>
      <c r="N349" s="3"/>
      <c r="O349" s="3"/>
      <c r="P349" s="3"/>
      <c r="Q349" s="3"/>
    </row>
    <row r="350" spans="12:17">
      <c r="L350" s="1"/>
      <c r="M350" s="1"/>
      <c r="N350" s="3"/>
      <c r="O350" s="3"/>
      <c r="P350" s="3"/>
      <c r="Q350" s="3"/>
    </row>
    <row r="351" spans="12:17">
      <c r="L351" s="1"/>
      <c r="M351" s="1"/>
      <c r="N351" s="3"/>
      <c r="O351" s="3"/>
      <c r="P351" s="3"/>
      <c r="Q351" s="3"/>
    </row>
    <row r="352" spans="12:17">
      <c r="L352" s="1"/>
      <c r="M352" s="1"/>
      <c r="N352" s="3"/>
      <c r="O352" s="3"/>
      <c r="P352" s="3"/>
      <c r="Q352" s="3"/>
    </row>
    <row r="353" spans="12:17">
      <c r="L353" s="1"/>
      <c r="M353" s="1"/>
      <c r="N353" s="3"/>
      <c r="O353" s="3"/>
      <c r="P353" s="3"/>
      <c r="Q353" s="3"/>
    </row>
    <row r="354" spans="12:17">
      <c r="L354" s="1"/>
      <c r="M354" s="1"/>
      <c r="N354" s="3"/>
      <c r="O354" s="3"/>
      <c r="P354" s="3"/>
      <c r="Q354" s="3"/>
    </row>
    <row r="355" spans="12:17">
      <c r="L355" s="1"/>
      <c r="M355" s="1"/>
      <c r="N355" s="3"/>
      <c r="O355" s="3"/>
      <c r="P355" s="3"/>
      <c r="Q355" s="3"/>
    </row>
    <row r="356" spans="12:17">
      <c r="L356" s="1"/>
      <c r="M356" s="1"/>
      <c r="N356" s="3"/>
      <c r="O356" s="3"/>
      <c r="P356" s="3"/>
      <c r="Q356" s="3"/>
    </row>
    <row r="357" spans="12:17">
      <c r="L357" s="1"/>
      <c r="M357" s="1"/>
      <c r="N357" s="3"/>
      <c r="O357" s="3"/>
      <c r="P357" s="3"/>
      <c r="Q357" s="3"/>
    </row>
    <row r="358" spans="12:17">
      <c r="L358" s="1"/>
      <c r="M358" s="1"/>
      <c r="N358" s="3"/>
      <c r="O358" s="3"/>
      <c r="P358" s="3"/>
      <c r="Q358" s="3"/>
    </row>
    <row r="359" spans="12:17">
      <c r="L359" s="1"/>
      <c r="M359" s="1"/>
      <c r="N359" s="3"/>
      <c r="O359" s="3"/>
      <c r="P359" s="3"/>
      <c r="Q359" s="3"/>
    </row>
    <row r="360" spans="12:17">
      <c r="L360" s="1"/>
      <c r="M360" s="1"/>
      <c r="N360" s="3"/>
      <c r="O360" s="3"/>
      <c r="P360" s="3"/>
      <c r="Q360" s="3"/>
    </row>
    <row r="361" spans="12:17">
      <c r="L361" s="1"/>
      <c r="M361" s="1"/>
      <c r="N361" s="3"/>
      <c r="O361" s="3"/>
      <c r="P361" s="3"/>
      <c r="Q361" s="3"/>
    </row>
    <row r="362" spans="12:17">
      <c r="L362" s="1"/>
      <c r="M362" s="1"/>
      <c r="N362" s="3"/>
      <c r="O362" s="3"/>
      <c r="P362" s="3"/>
      <c r="Q362" s="3"/>
    </row>
    <row r="363" spans="12:17">
      <c r="L363" s="1"/>
      <c r="M363" s="1"/>
      <c r="N363" s="3"/>
      <c r="O363" s="3"/>
      <c r="P363" s="3"/>
      <c r="Q363" s="3"/>
    </row>
    <row r="364" spans="12:17">
      <c r="L364" s="1"/>
      <c r="M364" s="1"/>
      <c r="N364" s="3"/>
      <c r="O364" s="3"/>
      <c r="P364" s="3"/>
      <c r="Q364" s="3"/>
    </row>
    <row r="365" spans="12:17">
      <c r="L365" s="1"/>
      <c r="M365" s="1"/>
      <c r="N365" s="3"/>
      <c r="O365" s="3"/>
      <c r="P365" s="3"/>
      <c r="Q365" s="3"/>
    </row>
    <row r="366" spans="12:17">
      <c r="L366" s="1"/>
      <c r="M366" s="1"/>
      <c r="N366" s="3"/>
      <c r="O366" s="3"/>
      <c r="P366" s="3"/>
      <c r="Q366" s="3"/>
    </row>
    <row r="367" spans="12:17">
      <c r="L367" s="1"/>
      <c r="M367" s="1"/>
      <c r="N367" s="3"/>
      <c r="O367" s="3"/>
      <c r="P367" s="3"/>
      <c r="Q367" s="3"/>
    </row>
    <row r="368" spans="12:17">
      <c r="L368" s="1"/>
      <c r="M368" s="1"/>
      <c r="N368" s="3"/>
      <c r="O368" s="3"/>
      <c r="P368" s="3"/>
      <c r="Q368" s="3"/>
    </row>
    <row r="369" spans="12:17">
      <c r="L369" s="1"/>
      <c r="M369" s="1"/>
      <c r="N369" s="3"/>
      <c r="O369" s="3"/>
      <c r="P369" s="3"/>
      <c r="Q369" s="3"/>
    </row>
    <row r="370" spans="12:17">
      <c r="L370" s="1"/>
      <c r="M370" s="1"/>
      <c r="N370" s="3"/>
      <c r="O370" s="3"/>
      <c r="P370" s="3"/>
      <c r="Q370" s="3"/>
    </row>
    <row r="371" spans="12:17">
      <c r="L371" s="1"/>
      <c r="M371" s="1"/>
      <c r="N371" s="3"/>
      <c r="O371" s="3"/>
      <c r="P371" s="3"/>
      <c r="Q371" s="3"/>
    </row>
    <row r="372" spans="12:17">
      <c r="L372" s="1"/>
      <c r="M372" s="1"/>
      <c r="N372" s="3"/>
      <c r="O372" s="3"/>
      <c r="P372" s="3"/>
      <c r="Q372" s="3"/>
    </row>
    <row r="373" spans="12:17">
      <c r="L373" s="1"/>
      <c r="M373" s="1"/>
      <c r="N373" s="3"/>
      <c r="O373" s="3"/>
      <c r="P373" s="3"/>
      <c r="Q373" s="3"/>
    </row>
    <row r="374" spans="12:17">
      <c r="L374" s="1"/>
      <c r="M374" s="1"/>
      <c r="N374" s="3"/>
      <c r="O374" s="3"/>
      <c r="P374" s="3"/>
      <c r="Q374" s="3"/>
    </row>
    <row r="375" spans="12:17">
      <c r="L375" s="1"/>
      <c r="M375" s="1"/>
      <c r="N375" s="3"/>
      <c r="O375" s="3"/>
      <c r="P375" s="3"/>
      <c r="Q375" s="3"/>
    </row>
    <row r="376" spans="12:17">
      <c r="L376" s="1"/>
      <c r="M376" s="1"/>
      <c r="N376" s="3"/>
      <c r="O376" s="3"/>
      <c r="P376" s="3"/>
      <c r="Q376" s="3"/>
    </row>
    <row r="377" spans="12:17">
      <c r="L377" s="1"/>
      <c r="M377" s="1"/>
      <c r="N377" s="3"/>
      <c r="O377" s="3"/>
      <c r="P377" s="3"/>
      <c r="Q377" s="3"/>
    </row>
    <row r="378" spans="12:17">
      <c r="L378" s="1"/>
      <c r="M378" s="1"/>
      <c r="N378" s="3"/>
      <c r="O378" s="3"/>
      <c r="P378" s="3"/>
      <c r="Q378" s="3"/>
    </row>
    <row r="379" spans="12:17">
      <c r="L379" s="1"/>
      <c r="M379" s="1"/>
      <c r="N379" s="3"/>
      <c r="O379" s="3"/>
      <c r="P379" s="3"/>
      <c r="Q379" s="3"/>
    </row>
    <row r="380" spans="12:17">
      <c r="L380" s="1"/>
      <c r="M380" s="1"/>
      <c r="N380" s="3"/>
      <c r="O380" s="3"/>
      <c r="P380" s="3"/>
      <c r="Q380" s="3"/>
    </row>
    <row r="381" spans="12:17">
      <c r="L381" s="1"/>
      <c r="M381" s="1"/>
      <c r="N381" s="3"/>
      <c r="O381" s="3"/>
      <c r="P381" s="3"/>
      <c r="Q381" s="3"/>
    </row>
    <row r="382" spans="12:17">
      <c r="L382" s="1"/>
      <c r="M382" s="1"/>
      <c r="N382" s="3"/>
      <c r="O382" s="3"/>
      <c r="P382" s="3"/>
      <c r="Q382" s="3"/>
    </row>
    <row r="383" spans="12:17">
      <c r="L383" s="1"/>
      <c r="M383" s="1"/>
      <c r="N383" s="3"/>
      <c r="O383" s="3"/>
      <c r="P383" s="3"/>
      <c r="Q383" s="3"/>
    </row>
    <row r="384" spans="12:17">
      <c r="L384" s="1"/>
      <c r="M384" s="1"/>
      <c r="N384" s="3"/>
      <c r="O384" s="3"/>
      <c r="P384" s="3"/>
      <c r="Q384" s="3"/>
    </row>
    <row r="385" spans="12:17">
      <c r="L385" s="1"/>
      <c r="M385" s="1"/>
      <c r="N385" s="3"/>
      <c r="O385" s="3"/>
      <c r="P385" s="3"/>
      <c r="Q385" s="3"/>
    </row>
    <row r="386" spans="12:17">
      <c r="L386" s="1"/>
      <c r="M386" s="1"/>
      <c r="N386" s="3"/>
      <c r="O386" s="3"/>
      <c r="P386" s="3"/>
      <c r="Q386" s="3"/>
    </row>
    <row r="387" spans="12:17">
      <c r="L387" s="1"/>
      <c r="M387" s="1"/>
      <c r="N387" s="3"/>
      <c r="O387" s="3"/>
      <c r="P387" s="3"/>
      <c r="Q387" s="3"/>
    </row>
    <row r="388" spans="12:17">
      <c r="L388" s="1"/>
      <c r="M388" s="1"/>
      <c r="N388" s="3"/>
      <c r="O388" s="3"/>
      <c r="P388" s="3"/>
      <c r="Q388" s="3"/>
    </row>
    <row r="389" spans="12:17">
      <c r="L389" s="1"/>
      <c r="M389" s="1"/>
      <c r="N389" s="3"/>
      <c r="O389" s="3"/>
      <c r="P389" s="3"/>
      <c r="Q389" s="3"/>
    </row>
    <row r="390" spans="12:17">
      <c r="L390" s="1"/>
      <c r="M390" s="1"/>
      <c r="N390" s="3"/>
      <c r="O390" s="3"/>
      <c r="P390" s="3"/>
      <c r="Q390" s="3"/>
    </row>
    <row r="391" spans="12:17">
      <c r="L391" s="1"/>
      <c r="M391" s="1"/>
      <c r="N391" s="3"/>
      <c r="O391" s="3"/>
      <c r="P391" s="3"/>
      <c r="Q391" s="3"/>
    </row>
    <row r="392" spans="12:17">
      <c r="L392" s="1"/>
      <c r="M392" s="1"/>
      <c r="N392" s="3"/>
      <c r="O392" s="3"/>
      <c r="P392" s="3"/>
      <c r="Q392" s="3"/>
    </row>
    <row r="393" spans="12:17">
      <c r="L393" s="1"/>
      <c r="M393" s="1"/>
      <c r="N393" s="3"/>
      <c r="O393" s="3"/>
      <c r="P393" s="3"/>
      <c r="Q393" s="3"/>
    </row>
    <row r="394" spans="12:17">
      <c r="L394" s="1"/>
      <c r="M394" s="1"/>
      <c r="N394" s="3"/>
      <c r="O394" s="3"/>
      <c r="P394" s="3"/>
      <c r="Q394" s="3"/>
    </row>
    <row r="395" spans="12:17">
      <c r="L395" s="1"/>
      <c r="M395" s="1"/>
      <c r="N395" s="3"/>
      <c r="O395" s="3"/>
      <c r="P395" s="3"/>
      <c r="Q395" s="3"/>
    </row>
    <row r="396" spans="12:17">
      <c r="L396" s="1"/>
      <c r="M396" s="1"/>
      <c r="N396" s="3"/>
      <c r="O396" s="3"/>
      <c r="P396" s="3"/>
      <c r="Q396" s="3"/>
    </row>
    <row r="397" spans="12:17">
      <c r="L397" s="1"/>
      <c r="M397" s="1"/>
      <c r="N397" s="3"/>
      <c r="O397" s="3"/>
      <c r="P397" s="3"/>
      <c r="Q397" s="3"/>
    </row>
    <row r="398" spans="12:17">
      <c r="L398" s="1"/>
      <c r="M398" s="1"/>
      <c r="N398" s="3"/>
      <c r="O398" s="3"/>
      <c r="P398" s="3"/>
      <c r="Q398" s="3"/>
    </row>
    <row r="399" spans="12:17">
      <c r="L399" s="1"/>
      <c r="M399" s="1"/>
      <c r="N399" s="3"/>
      <c r="O399" s="3"/>
      <c r="P399" s="3"/>
      <c r="Q399" s="3"/>
    </row>
    <row r="400" spans="12:17">
      <c r="L400" s="1"/>
      <c r="M400" s="1"/>
      <c r="N400" s="3"/>
      <c r="O400" s="3"/>
      <c r="P400" s="3"/>
      <c r="Q400" s="3"/>
    </row>
    <row r="401" spans="12:17">
      <c r="L401" s="1"/>
      <c r="M401" s="1"/>
      <c r="N401" s="3"/>
      <c r="O401" s="3"/>
      <c r="P401" s="3"/>
      <c r="Q401" s="3"/>
    </row>
    <row r="402" spans="12:17">
      <c r="L402" s="1"/>
      <c r="M402" s="1"/>
      <c r="N402" s="3"/>
      <c r="O402" s="3"/>
      <c r="P402" s="3"/>
      <c r="Q402" s="3"/>
    </row>
    <row r="403" spans="12:17">
      <c r="L403" s="1"/>
      <c r="M403" s="1"/>
      <c r="N403" s="3"/>
      <c r="O403" s="3"/>
      <c r="P403" s="3"/>
      <c r="Q403" s="3"/>
    </row>
    <row r="404" spans="12:17">
      <c r="L404" s="1"/>
      <c r="M404" s="1"/>
      <c r="N404" s="3"/>
      <c r="O404" s="3"/>
      <c r="P404" s="3"/>
      <c r="Q404" s="3"/>
    </row>
    <row r="405" spans="12:17">
      <c r="L405" s="1"/>
      <c r="M405" s="1"/>
      <c r="N405" s="3"/>
      <c r="O405" s="3"/>
      <c r="P405" s="3"/>
      <c r="Q405" s="3"/>
    </row>
    <row r="406" spans="12:17">
      <c r="L406" s="1"/>
      <c r="M406" s="1"/>
      <c r="N406" s="3"/>
      <c r="O406" s="3"/>
      <c r="P406" s="3"/>
      <c r="Q406" s="3"/>
    </row>
    <row r="407" spans="12:17">
      <c r="L407" s="1"/>
      <c r="M407" s="1"/>
      <c r="N407" s="3"/>
      <c r="O407" s="3"/>
      <c r="P407" s="3"/>
      <c r="Q407" s="3"/>
    </row>
    <row r="408" spans="12:17">
      <c r="L408" s="1"/>
      <c r="M408" s="1"/>
      <c r="N408" s="3"/>
      <c r="O408" s="3"/>
      <c r="P408" s="3"/>
      <c r="Q408" s="3"/>
    </row>
    <row r="409" spans="12:17">
      <c r="L409" s="1"/>
      <c r="M409" s="1"/>
      <c r="N409" s="3"/>
      <c r="O409" s="3"/>
      <c r="P409" s="3"/>
      <c r="Q409" s="3"/>
    </row>
    <row r="410" spans="12:17">
      <c r="L410" s="1"/>
      <c r="M410" s="1"/>
      <c r="N410" s="3"/>
      <c r="O410" s="3"/>
      <c r="P410" s="3"/>
      <c r="Q410" s="3"/>
    </row>
    <row r="411" spans="12:17">
      <c r="L411" s="1"/>
      <c r="M411" s="1"/>
      <c r="N411" s="3"/>
      <c r="O411" s="3"/>
      <c r="P411" s="3"/>
      <c r="Q411" s="3"/>
    </row>
    <row r="412" spans="12:17">
      <c r="L412" s="1"/>
      <c r="M412" s="1"/>
      <c r="N412" s="3"/>
      <c r="O412" s="3"/>
      <c r="P412" s="3"/>
      <c r="Q412" s="3"/>
    </row>
    <row r="413" spans="12:17">
      <c r="L413" s="1"/>
      <c r="M413" s="1"/>
      <c r="N413" s="3"/>
      <c r="O413" s="3"/>
      <c r="P413" s="3"/>
      <c r="Q413" s="3"/>
    </row>
    <row r="414" spans="12:17">
      <c r="L414" s="1"/>
      <c r="M414" s="1"/>
      <c r="N414" s="3"/>
      <c r="O414" s="3"/>
      <c r="P414" s="3"/>
      <c r="Q414" s="3"/>
    </row>
    <row r="415" spans="12:17">
      <c r="L415" s="1"/>
      <c r="M415" s="1"/>
      <c r="N415" s="3"/>
      <c r="O415" s="3"/>
      <c r="P415" s="3"/>
      <c r="Q415" s="3"/>
    </row>
    <row r="416" spans="12:17">
      <c r="L416" s="1"/>
      <c r="M416" s="1"/>
      <c r="N416" s="3"/>
      <c r="O416" s="3"/>
      <c r="P416" s="3"/>
      <c r="Q416" s="3"/>
    </row>
    <row r="417" spans="12:17">
      <c r="L417" s="1"/>
      <c r="M417" s="1"/>
      <c r="N417" s="3"/>
      <c r="O417" s="3"/>
      <c r="P417" s="3"/>
      <c r="Q417" s="3"/>
    </row>
    <row r="418" spans="12:17">
      <c r="L418" s="1"/>
      <c r="M418" s="1"/>
      <c r="N418" s="3"/>
      <c r="O418" s="3"/>
      <c r="P418" s="3"/>
      <c r="Q418" s="3"/>
    </row>
    <row r="419" spans="12:17">
      <c r="L419" s="1"/>
      <c r="M419" s="1"/>
      <c r="N419" s="3"/>
      <c r="O419" s="3"/>
      <c r="P419" s="3"/>
      <c r="Q419" s="3"/>
    </row>
    <row r="420" spans="12:17">
      <c r="L420" s="1"/>
      <c r="M420" s="1"/>
      <c r="N420" s="3"/>
      <c r="O420" s="3"/>
      <c r="P420" s="3"/>
      <c r="Q420" s="3"/>
    </row>
    <row r="421" spans="12:17">
      <c r="L421" s="1"/>
      <c r="M421" s="1"/>
      <c r="N421" s="3"/>
      <c r="O421" s="3"/>
      <c r="P421" s="3"/>
      <c r="Q421" s="3"/>
    </row>
    <row r="422" spans="12:17">
      <c r="L422" s="1"/>
      <c r="M422" s="1"/>
      <c r="N422" s="3"/>
      <c r="O422" s="3"/>
      <c r="P422" s="3"/>
      <c r="Q422" s="3"/>
    </row>
    <row r="423" spans="12:17">
      <c r="L423" s="1"/>
      <c r="M423" s="1"/>
      <c r="N423" s="3"/>
      <c r="O423" s="3"/>
      <c r="P423" s="3"/>
      <c r="Q423" s="3"/>
    </row>
    <row r="424" spans="12:17">
      <c r="L424" s="1"/>
      <c r="M424" s="1"/>
      <c r="N424" s="3"/>
      <c r="O424" s="3"/>
      <c r="P424" s="3"/>
      <c r="Q424" s="3"/>
    </row>
    <row r="425" spans="12:17">
      <c r="L425" s="1"/>
      <c r="M425" s="1"/>
      <c r="N425" s="3"/>
      <c r="O425" s="3"/>
      <c r="P425" s="3"/>
      <c r="Q425" s="3"/>
    </row>
    <row r="426" spans="12:17">
      <c r="L426" s="1"/>
      <c r="M426" s="1"/>
      <c r="N426" s="3"/>
      <c r="O426" s="3"/>
      <c r="P426" s="3"/>
      <c r="Q426" s="3"/>
    </row>
    <row r="427" spans="12:17">
      <c r="L427" s="1"/>
      <c r="M427" s="1"/>
      <c r="N427" s="3"/>
      <c r="O427" s="3"/>
      <c r="P427" s="3"/>
      <c r="Q427" s="3"/>
    </row>
    <row r="428" spans="12:17">
      <c r="L428" s="1"/>
      <c r="M428" s="1"/>
      <c r="N428" s="3"/>
      <c r="O428" s="3"/>
      <c r="P428" s="3"/>
      <c r="Q428" s="3"/>
    </row>
    <row r="429" spans="12:17">
      <c r="L429" s="1"/>
      <c r="M429" s="1"/>
      <c r="N429" s="3"/>
      <c r="O429" s="3"/>
      <c r="P429" s="3"/>
      <c r="Q429" s="3"/>
    </row>
    <row r="430" spans="12:17">
      <c r="L430" s="1"/>
      <c r="M430" s="1"/>
      <c r="N430" s="3"/>
      <c r="O430" s="3"/>
      <c r="P430" s="3"/>
      <c r="Q430" s="3"/>
    </row>
    <row r="431" spans="12:17">
      <c r="L431" s="1"/>
      <c r="M431" s="1"/>
      <c r="N431" s="3"/>
      <c r="O431" s="3"/>
      <c r="P431" s="3"/>
      <c r="Q431" s="3"/>
    </row>
    <row r="432" spans="12:17">
      <c r="L432" s="1"/>
      <c r="M432" s="1"/>
      <c r="N432" s="3"/>
      <c r="O432" s="3"/>
      <c r="P432" s="3"/>
      <c r="Q432" s="3"/>
    </row>
    <row r="433" spans="12:17">
      <c r="L433" s="1"/>
      <c r="M433" s="1"/>
      <c r="N433" s="3"/>
      <c r="O433" s="3"/>
      <c r="P433" s="3"/>
      <c r="Q433" s="3"/>
    </row>
    <row r="434" spans="12:17">
      <c r="L434" s="1"/>
      <c r="M434" s="1"/>
      <c r="N434" s="3"/>
      <c r="O434" s="3"/>
      <c r="P434" s="3"/>
      <c r="Q434" s="3"/>
    </row>
    <row r="435" spans="12:17">
      <c r="L435" s="1"/>
      <c r="M435" s="1"/>
      <c r="N435" s="3"/>
      <c r="O435" s="3"/>
      <c r="P435" s="3"/>
      <c r="Q435" s="3"/>
    </row>
    <row r="436" spans="12:17">
      <c r="L436" s="1"/>
      <c r="M436" s="1"/>
      <c r="N436" s="3"/>
      <c r="O436" s="3"/>
      <c r="P436" s="3"/>
      <c r="Q436" s="3"/>
    </row>
    <row r="437" spans="12:17">
      <c r="L437" s="1"/>
      <c r="M437" s="1"/>
      <c r="N437" s="3"/>
      <c r="O437" s="3"/>
      <c r="P437" s="3"/>
      <c r="Q437" s="3"/>
    </row>
    <row r="438" spans="12:17">
      <c r="L438" s="1"/>
      <c r="M438" s="1"/>
      <c r="N438" s="3"/>
      <c r="O438" s="3"/>
      <c r="P438" s="3"/>
      <c r="Q438" s="3"/>
    </row>
    <row r="439" spans="12:17">
      <c r="L439" s="1"/>
      <c r="M439" s="1"/>
      <c r="N439" s="3"/>
      <c r="O439" s="3"/>
      <c r="P439" s="3"/>
      <c r="Q439" s="3"/>
    </row>
    <row r="440" spans="12:17">
      <c r="L440" s="1"/>
      <c r="M440" s="1"/>
      <c r="N440" s="3"/>
      <c r="O440" s="3"/>
      <c r="P440" s="3"/>
      <c r="Q440" s="3"/>
    </row>
    <row r="441" spans="12:17">
      <c r="L441" s="1"/>
      <c r="M441" s="1"/>
      <c r="N441" s="3"/>
      <c r="O441" s="3"/>
      <c r="P441" s="3"/>
      <c r="Q441" s="3"/>
    </row>
    <row r="442" spans="12:17">
      <c r="L442" s="1"/>
      <c r="M442" s="1"/>
      <c r="N442" s="3"/>
      <c r="O442" s="3"/>
      <c r="P442" s="3"/>
      <c r="Q442" s="3"/>
    </row>
    <row r="443" spans="12:17">
      <c r="L443" s="1"/>
      <c r="M443" s="1"/>
      <c r="N443" s="3"/>
      <c r="O443" s="3"/>
      <c r="P443" s="3"/>
      <c r="Q443" s="3"/>
    </row>
    <row r="444" spans="12:17">
      <c r="L444" s="1"/>
      <c r="M444" s="1"/>
      <c r="N444" s="3"/>
      <c r="O444" s="3"/>
      <c r="P444" s="3"/>
      <c r="Q444" s="3"/>
    </row>
    <row r="445" spans="12:17">
      <c r="L445" s="1"/>
      <c r="M445" s="1"/>
      <c r="N445" s="3"/>
      <c r="O445" s="3"/>
      <c r="P445" s="3"/>
      <c r="Q445" s="3"/>
    </row>
    <row r="446" spans="12:17">
      <c r="L446" s="1"/>
      <c r="M446" s="1"/>
      <c r="N446" s="3"/>
      <c r="O446" s="3"/>
      <c r="P446" s="3"/>
      <c r="Q446" s="3"/>
    </row>
    <row r="447" spans="12:17">
      <c r="L447" s="1"/>
      <c r="M447" s="1"/>
      <c r="N447" s="3"/>
      <c r="O447" s="3"/>
      <c r="P447" s="3"/>
      <c r="Q447" s="3"/>
    </row>
    <row r="448" spans="12:17">
      <c r="L448" s="1"/>
      <c r="M448" s="1"/>
      <c r="N448" s="3"/>
      <c r="O448" s="3"/>
      <c r="P448" s="3"/>
      <c r="Q448" s="3"/>
    </row>
    <row r="449" spans="12:17">
      <c r="L449" s="1"/>
      <c r="M449" s="1"/>
      <c r="N449" s="3"/>
      <c r="O449" s="3"/>
      <c r="P449" s="3"/>
      <c r="Q449" s="3"/>
    </row>
    <row r="450" spans="12:17">
      <c r="L450" s="1"/>
      <c r="M450" s="1"/>
      <c r="N450" s="3"/>
      <c r="O450" s="3"/>
      <c r="P450" s="3"/>
      <c r="Q450" s="3"/>
    </row>
    <row r="451" spans="12:17">
      <c r="L451" s="1"/>
      <c r="M451" s="1"/>
      <c r="N451" s="3"/>
      <c r="O451" s="3"/>
      <c r="P451" s="3"/>
      <c r="Q451" s="3"/>
    </row>
    <row r="452" spans="12:17">
      <c r="L452" s="1"/>
      <c r="M452" s="1"/>
      <c r="N452" s="3"/>
      <c r="O452" s="3"/>
      <c r="P452" s="3"/>
      <c r="Q452" s="3"/>
    </row>
    <row r="453" spans="12:17">
      <c r="L453" s="1"/>
      <c r="M453" s="1"/>
      <c r="N453" s="3"/>
      <c r="O453" s="3"/>
      <c r="P453" s="3"/>
      <c r="Q453" s="3"/>
    </row>
    <row r="454" spans="12:17">
      <c r="L454" s="1"/>
      <c r="M454" s="1"/>
      <c r="N454" s="3"/>
      <c r="O454" s="3"/>
      <c r="P454" s="3"/>
      <c r="Q454" s="3"/>
    </row>
    <row r="455" spans="12:17">
      <c r="L455" s="1"/>
      <c r="M455" s="1"/>
      <c r="N455" s="3"/>
      <c r="O455" s="3"/>
      <c r="P455" s="3"/>
      <c r="Q455" s="3"/>
    </row>
    <row r="456" spans="12:17">
      <c r="L456" s="1"/>
      <c r="M456" s="1"/>
      <c r="N456" s="3"/>
      <c r="O456" s="3"/>
      <c r="P456" s="3"/>
      <c r="Q456" s="3"/>
    </row>
    <row r="457" spans="12:17">
      <c r="L457" s="1"/>
      <c r="M457" s="1"/>
      <c r="N457" s="3"/>
      <c r="O457" s="3"/>
      <c r="P457" s="3"/>
      <c r="Q457" s="3"/>
    </row>
    <row r="458" spans="12:17">
      <c r="L458" s="1"/>
      <c r="M458" s="1"/>
      <c r="N458" s="3"/>
      <c r="O458" s="3"/>
      <c r="P458" s="3"/>
      <c r="Q458" s="3"/>
    </row>
    <row r="459" spans="12:17">
      <c r="L459" s="1"/>
      <c r="M459" s="1"/>
      <c r="N459" s="3"/>
      <c r="O459" s="3"/>
      <c r="P459" s="3"/>
      <c r="Q459" s="3"/>
    </row>
    <row r="460" spans="12:17">
      <c r="L460" s="1"/>
      <c r="M460" s="1"/>
      <c r="N460" s="3"/>
      <c r="O460" s="3"/>
      <c r="P460" s="3"/>
      <c r="Q460" s="3"/>
    </row>
    <row r="461" spans="12:17">
      <c r="L461" s="1"/>
      <c r="M461" s="1"/>
      <c r="N461" s="3"/>
      <c r="O461" s="3"/>
      <c r="P461" s="3"/>
      <c r="Q461" s="3"/>
    </row>
    <row r="462" spans="12:17">
      <c r="L462" s="1"/>
      <c r="M462" s="1"/>
      <c r="N462" s="3"/>
      <c r="O462" s="3"/>
      <c r="P462" s="3"/>
      <c r="Q462" s="3"/>
    </row>
    <row r="463" spans="12:17">
      <c r="L463" s="1"/>
      <c r="M463" s="1"/>
      <c r="N463" s="3"/>
      <c r="O463" s="3"/>
      <c r="P463" s="3"/>
      <c r="Q463" s="3"/>
    </row>
    <row r="464" spans="12:17">
      <c r="L464" s="1"/>
      <c r="M464" s="1"/>
      <c r="N464" s="3"/>
      <c r="O464" s="3"/>
      <c r="P464" s="3"/>
      <c r="Q464" s="3"/>
    </row>
    <row r="465" spans="12:17">
      <c r="L465" s="1"/>
      <c r="M465" s="1"/>
      <c r="N465" s="3"/>
      <c r="O465" s="3"/>
      <c r="P465" s="3"/>
      <c r="Q465" s="3"/>
    </row>
    <row r="466" spans="12:17">
      <c r="L466" s="1"/>
      <c r="M466" s="1"/>
      <c r="N466" s="3"/>
      <c r="O466" s="3"/>
      <c r="P466" s="3"/>
      <c r="Q466" s="3"/>
    </row>
    <row r="467" spans="12:17">
      <c r="L467" s="1"/>
      <c r="M467" s="1"/>
      <c r="N467" s="3"/>
      <c r="O467" s="3"/>
      <c r="P467" s="3"/>
      <c r="Q467" s="3"/>
    </row>
    <row r="468" spans="12:17">
      <c r="L468" s="1"/>
      <c r="M468" s="1"/>
      <c r="N468" s="3"/>
      <c r="O468" s="3"/>
      <c r="P468" s="3"/>
      <c r="Q468" s="3"/>
    </row>
    <row r="469" spans="12:17">
      <c r="L469" s="1"/>
      <c r="M469" s="1"/>
      <c r="N469" s="3"/>
      <c r="O469" s="3"/>
      <c r="P469" s="3"/>
      <c r="Q469" s="3"/>
    </row>
    <row r="470" spans="12:17">
      <c r="L470" s="1"/>
      <c r="M470" s="1"/>
      <c r="N470" s="3"/>
      <c r="O470" s="3"/>
      <c r="P470" s="3"/>
      <c r="Q470" s="3"/>
    </row>
    <row r="471" spans="12:17">
      <c r="L471" s="1"/>
      <c r="M471" s="1"/>
      <c r="N471" s="3"/>
      <c r="O471" s="3"/>
      <c r="P471" s="3"/>
      <c r="Q471" s="3"/>
    </row>
    <row r="472" spans="12:17">
      <c r="L472" s="1"/>
      <c r="M472" s="1"/>
      <c r="N472" s="3"/>
      <c r="O472" s="3"/>
      <c r="P472" s="3"/>
      <c r="Q472" s="3"/>
    </row>
    <row r="473" spans="12:17">
      <c r="L473" s="1"/>
      <c r="M473" s="1"/>
      <c r="N473" s="3"/>
      <c r="O473" s="3"/>
      <c r="P473" s="3"/>
      <c r="Q473" s="3"/>
    </row>
    <row r="474" spans="12:17">
      <c r="L474" s="1"/>
      <c r="M474" s="1"/>
      <c r="N474" s="3"/>
      <c r="O474" s="3"/>
      <c r="P474" s="3"/>
      <c r="Q474" s="3"/>
    </row>
    <row r="475" spans="12:17">
      <c r="L475" s="1"/>
      <c r="M475" s="1"/>
      <c r="N475" s="3"/>
      <c r="O475" s="3"/>
      <c r="P475" s="3"/>
      <c r="Q475" s="3"/>
    </row>
    <row r="476" spans="12:17">
      <c r="L476" s="1"/>
      <c r="M476" s="1"/>
      <c r="N476" s="3"/>
      <c r="O476" s="3"/>
      <c r="P476" s="3"/>
      <c r="Q476" s="3"/>
    </row>
    <row r="477" spans="12:17">
      <c r="L477" s="1"/>
      <c r="M477" s="1"/>
      <c r="N477" s="3"/>
      <c r="O477" s="3"/>
      <c r="P477" s="3"/>
      <c r="Q477" s="3"/>
    </row>
    <row r="478" spans="12:17">
      <c r="L478" s="1"/>
      <c r="M478" s="1"/>
      <c r="N478" s="3"/>
      <c r="O478" s="3"/>
      <c r="P478" s="3"/>
      <c r="Q478" s="3"/>
    </row>
    <row r="479" spans="12:17">
      <c r="L479" s="1"/>
      <c r="M479" s="1"/>
      <c r="N479" s="3"/>
      <c r="O479" s="3"/>
      <c r="P479" s="3"/>
      <c r="Q479" s="3"/>
    </row>
    <row r="480" spans="12:17">
      <c r="L480" s="1"/>
      <c r="M480" s="1"/>
      <c r="N480" s="3"/>
      <c r="O480" s="3"/>
      <c r="P480" s="3"/>
      <c r="Q480" s="3"/>
    </row>
    <row r="481" spans="12:17">
      <c r="L481" s="1"/>
      <c r="M481" s="1"/>
      <c r="N481" s="3"/>
      <c r="O481" s="3"/>
      <c r="P481" s="3"/>
      <c r="Q481" s="3"/>
    </row>
    <row r="482" spans="12:17">
      <c r="L482" s="1"/>
      <c r="M482" s="1"/>
      <c r="N482" s="3"/>
      <c r="O482" s="3"/>
      <c r="P482" s="3"/>
      <c r="Q482" s="3"/>
    </row>
    <row r="483" spans="12:17">
      <c r="L483" s="1"/>
      <c r="M483" s="1"/>
      <c r="N483" s="3"/>
      <c r="O483" s="3"/>
      <c r="P483" s="3"/>
      <c r="Q483" s="3"/>
    </row>
    <row r="484" spans="12:17">
      <c r="L484" s="1"/>
      <c r="M484" s="1"/>
      <c r="N484" s="3"/>
      <c r="O484" s="3"/>
      <c r="P484" s="3"/>
      <c r="Q484" s="3"/>
    </row>
    <row r="485" spans="12:17">
      <c r="L485" s="1"/>
      <c r="M485" s="1"/>
      <c r="N485" s="3"/>
      <c r="O485" s="3"/>
      <c r="P485" s="3"/>
      <c r="Q485" s="3"/>
    </row>
    <row r="486" spans="12:17">
      <c r="L486" s="1"/>
      <c r="M486" s="1"/>
      <c r="N486" s="3"/>
      <c r="O486" s="3"/>
      <c r="P486" s="3"/>
      <c r="Q486" s="3"/>
    </row>
    <row r="487" spans="12:17">
      <c r="L487" s="1"/>
      <c r="M487" s="1"/>
      <c r="N487" s="3"/>
      <c r="O487" s="3"/>
      <c r="P487" s="3"/>
      <c r="Q487" s="3"/>
    </row>
    <row r="488" spans="12:17">
      <c r="L488" s="1"/>
      <c r="M488" s="1"/>
      <c r="N488" s="3"/>
      <c r="O488" s="3"/>
      <c r="P488" s="3"/>
      <c r="Q488" s="3"/>
    </row>
    <row r="489" spans="12:17">
      <c r="L489" s="1"/>
      <c r="M489" s="1"/>
      <c r="N489" s="3"/>
      <c r="O489" s="3"/>
      <c r="P489" s="3"/>
      <c r="Q489" s="3"/>
    </row>
    <row r="490" spans="12:17">
      <c r="L490" s="1"/>
      <c r="M490" s="1"/>
      <c r="N490" s="3"/>
      <c r="O490" s="3"/>
      <c r="P490" s="3"/>
      <c r="Q490" s="3"/>
    </row>
    <row r="491" spans="12:17">
      <c r="L491" s="1"/>
      <c r="M491" s="1"/>
      <c r="N491" s="3"/>
      <c r="O491" s="3"/>
      <c r="P491" s="3"/>
      <c r="Q491" s="3"/>
    </row>
    <row r="492" spans="12:17">
      <c r="L492" s="1"/>
      <c r="M492" s="1"/>
      <c r="N492" s="3"/>
      <c r="O492" s="3"/>
      <c r="P492" s="3"/>
      <c r="Q492" s="3"/>
    </row>
    <row r="493" spans="12:17">
      <c r="L493" s="1"/>
      <c r="M493" s="1"/>
      <c r="N493" s="3"/>
      <c r="O493" s="3"/>
      <c r="P493" s="3"/>
      <c r="Q493" s="3"/>
    </row>
    <row r="494" spans="12:17">
      <c r="L494" s="1"/>
      <c r="M494" s="1"/>
      <c r="N494" s="3"/>
      <c r="O494" s="3"/>
      <c r="P494" s="3"/>
      <c r="Q494" s="3"/>
    </row>
    <row r="495" spans="12:17">
      <c r="L495" s="1"/>
      <c r="M495" s="1"/>
      <c r="N495" s="3"/>
      <c r="O495" s="3"/>
      <c r="P495" s="3"/>
      <c r="Q495" s="3"/>
    </row>
    <row r="496" spans="12:17">
      <c r="L496" s="1"/>
      <c r="M496" s="1"/>
      <c r="N496" s="3"/>
      <c r="O496" s="3"/>
      <c r="P496" s="3"/>
      <c r="Q496" s="3"/>
    </row>
    <row r="497" spans="12:17">
      <c r="L497" s="1"/>
      <c r="M497" s="1"/>
      <c r="N497" s="3"/>
      <c r="O497" s="3"/>
      <c r="P497" s="3"/>
      <c r="Q497" s="3"/>
    </row>
    <row r="498" spans="12:17">
      <c r="L498" s="1"/>
      <c r="M498" s="1"/>
      <c r="N498" s="3"/>
      <c r="O498" s="3"/>
      <c r="P498" s="3"/>
      <c r="Q498" s="3"/>
    </row>
    <row r="499" spans="12:17">
      <c r="L499" s="1"/>
      <c r="M499" s="1"/>
      <c r="N499" s="3"/>
      <c r="O499" s="3"/>
      <c r="P499" s="3"/>
      <c r="Q499" s="3"/>
    </row>
    <row r="500" spans="12:17">
      <c r="L500" s="1"/>
      <c r="M500" s="1"/>
      <c r="N500" s="3"/>
      <c r="O500" s="3"/>
      <c r="P500" s="3"/>
      <c r="Q500" s="3"/>
    </row>
    <row r="501" spans="12:17">
      <c r="L501" s="1"/>
      <c r="M501" s="1"/>
      <c r="N501" s="3"/>
      <c r="O501" s="3"/>
      <c r="P501" s="3"/>
      <c r="Q501" s="3"/>
    </row>
    <row r="502" spans="12:17">
      <c r="L502" s="1"/>
      <c r="M502" s="1"/>
      <c r="N502" s="3"/>
      <c r="O502" s="3"/>
      <c r="P502" s="3"/>
      <c r="Q502" s="3"/>
    </row>
    <row r="503" spans="12:17">
      <c r="L503" s="1"/>
      <c r="M503" s="1"/>
      <c r="N503" s="3"/>
      <c r="O503" s="3"/>
      <c r="P503" s="3"/>
      <c r="Q503" s="3"/>
    </row>
    <row r="504" spans="12:17">
      <c r="L504" s="1"/>
      <c r="M504" s="1"/>
      <c r="N504" s="3"/>
      <c r="O504" s="3"/>
      <c r="P504" s="3"/>
      <c r="Q504" s="3"/>
    </row>
    <row r="505" spans="12:17">
      <c r="L505" s="1"/>
      <c r="M505" s="1"/>
      <c r="N505" s="3"/>
      <c r="O505" s="3"/>
      <c r="P505" s="3"/>
      <c r="Q505" s="3"/>
    </row>
    <row r="506" spans="12:17">
      <c r="L506" s="1"/>
      <c r="M506" s="1"/>
      <c r="N506" s="3"/>
      <c r="O506" s="3"/>
      <c r="P506" s="3"/>
      <c r="Q506" s="3"/>
    </row>
    <row r="507" spans="12:17">
      <c r="L507" s="1"/>
      <c r="M507" s="1"/>
      <c r="N507" s="3"/>
      <c r="O507" s="3"/>
      <c r="P507" s="3"/>
      <c r="Q507" s="3"/>
    </row>
    <row r="508" spans="12:17">
      <c r="L508" s="1"/>
      <c r="M508" s="1"/>
      <c r="N508" s="3"/>
      <c r="O508" s="3"/>
      <c r="P508" s="3"/>
      <c r="Q508" s="3"/>
    </row>
    <row r="509" spans="12:17">
      <c r="L509" s="1"/>
      <c r="M509" s="1"/>
      <c r="N509" s="3"/>
      <c r="O509" s="3"/>
      <c r="P509" s="3"/>
      <c r="Q509" s="3"/>
    </row>
    <row r="510" spans="12:17">
      <c r="L510" s="1"/>
      <c r="M510" s="1"/>
      <c r="N510" s="3"/>
      <c r="O510" s="3"/>
      <c r="P510" s="3"/>
      <c r="Q510" s="3"/>
    </row>
    <row r="511" spans="12:17">
      <c r="L511" s="1"/>
      <c r="M511" s="1"/>
      <c r="N511" s="3"/>
      <c r="O511" s="3"/>
      <c r="P511" s="3"/>
      <c r="Q511" s="3"/>
    </row>
    <row r="512" spans="12:17">
      <c r="L512" s="1"/>
      <c r="M512" s="1"/>
      <c r="N512" s="3"/>
      <c r="O512" s="3"/>
      <c r="P512" s="3"/>
      <c r="Q512" s="3"/>
    </row>
    <row r="513" spans="12:17">
      <c r="L513" s="1"/>
      <c r="M513" s="1"/>
      <c r="N513" s="3"/>
      <c r="O513" s="3"/>
      <c r="P513" s="3"/>
      <c r="Q513" s="3"/>
    </row>
    <row r="514" spans="12:17">
      <c r="L514" s="1"/>
      <c r="M514" s="1"/>
      <c r="N514" s="3"/>
      <c r="O514" s="3"/>
      <c r="P514" s="3"/>
      <c r="Q514" s="3"/>
    </row>
    <row r="515" spans="12:17">
      <c r="L515" s="1"/>
      <c r="M515" s="1"/>
      <c r="N515" s="3"/>
      <c r="O515" s="3"/>
      <c r="P515" s="3"/>
      <c r="Q515" s="3"/>
    </row>
    <row r="516" spans="12:17">
      <c r="L516" s="1"/>
      <c r="M516" s="1"/>
      <c r="N516" s="3"/>
      <c r="O516" s="3"/>
      <c r="P516" s="3"/>
      <c r="Q516" s="3"/>
    </row>
    <row r="517" spans="12:17">
      <c r="L517" s="1"/>
      <c r="M517" s="1"/>
      <c r="N517" s="3"/>
      <c r="O517" s="3"/>
      <c r="P517" s="3"/>
      <c r="Q517" s="3"/>
    </row>
    <row r="518" spans="12:17">
      <c r="L518" s="1"/>
      <c r="M518" s="1"/>
      <c r="N518" s="3"/>
      <c r="O518" s="3"/>
      <c r="P518" s="3"/>
      <c r="Q518" s="3"/>
    </row>
    <row r="519" spans="12:17">
      <c r="L519" s="1"/>
      <c r="M519" s="1"/>
      <c r="N519" s="3"/>
      <c r="O519" s="3"/>
      <c r="P519" s="3"/>
      <c r="Q519" s="3"/>
    </row>
    <row r="520" spans="12:17">
      <c r="L520" s="1"/>
      <c r="M520" s="1"/>
      <c r="N520" s="3"/>
      <c r="O520" s="3"/>
      <c r="P520" s="3"/>
      <c r="Q520" s="3"/>
    </row>
    <row r="521" spans="12:17">
      <c r="L521" s="1"/>
      <c r="M521" s="1"/>
      <c r="N521" s="3"/>
      <c r="O521" s="3"/>
      <c r="P521" s="3"/>
      <c r="Q521" s="3"/>
    </row>
    <row r="522" spans="12:17">
      <c r="L522" s="1"/>
      <c r="M522" s="1"/>
      <c r="N522" s="3"/>
      <c r="O522" s="3"/>
      <c r="P522" s="3"/>
      <c r="Q522" s="3"/>
    </row>
    <row r="523" spans="12:17">
      <c r="L523" s="1"/>
      <c r="M523" s="1"/>
      <c r="N523" s="3"/>
      <c r="O523" s="3"/>
      <c r="P523" s="3"/>
      <c r="Q523" s="3"/>
    </row>
    <row r="524" spans="12:17">
      <c r="L524" s="1"/>
      <c r="M524" s="1"/>
      <c r="N524" s="3"/>
      <c r="O524" s="3"/>
      <c r="P524" s="3"/>
      <c r="Q524" s="3"/>
    </row>
    <row r="525" spans="12:17">
      <c r="L525" s="1"/>
      <c r="M525" s="1"/>
      <c r="N525" s="3"/>
      <c r="O525" s="3"/>
      <c r="P525" s="3"/>
      <c r="Q525" s="3"/>
    </row>
    <row r="526" spans="12:17">
      <c r="L526" s="1"/>
      <c r="M526" s="1"/>
      <c r="N526" s="3"/>
      <c r="O526" s="3"/>
      <c r="P526" s="3"/>
      <c r="Q526" s="3"/>
    </row>
    <row r="527" spans="12:17">
      <c r="L527" s="1"/>
      <c r="M527" s="1"/>
      <c r="N527" s="3"/>
      <c r="O527" s="3"/>
      <c r="P527" s="3"/>
      <c r="Q527" s="3"/>
    </row>
    <row r="528" spans="12:17">
      <c r="L528" s="1"/>
      <c r="M528" s="1"/>
      <c r="N528" s="3"/>
      <c r="O528" s="3"/>
      <c r="P528" s="3"/>
      <c r="Q528" s="3"/>
    </row>
    <row r="529" spans="12:17">
      <c r="L529" s="1"/>
      <c r="M529" s="1"/>
      <c r="N529" s="3"/>
      <c r="O529" s="3"/>
      <c r="P529" s="3"/>
      <c r="Q529" s="3"/>
    </row>
    <row r="530" spans="12:17">
      <c r="L530" s="1"/>
      <c r="M530" s="1"/>
      <c r="N530" s="3"/>
      <c r="O530" s="3"/>
      <c r="P530" s="3"/>
      <c r="Q530" s="3"/>
    </row>
    <row r="531" spans="12:17">
      <c r="L531" s="1"/>
      <c r="M531" s="1"/>
      <c r="N531" s="3"/>
      <c r="O531" s="3"/>
      <c r="P531" s="3"/>
      <c r="Q531" s="3"/>
    </row>
    <row r="532" spans="12:17">
      <c r="L532" s="1"/>
      <c r="M532" s="1"/>
      <c r="N532" s="3"/>
      <c r="O532" s="3"/>
      <c r="P532" s="3"/>
      <c r="Q532" s="3"/>
    </row>
    <row r="533" spans="12:17">
      <c r="L533" s="1"/>
      <c r="M533" s="1"/>
      <c r="N533" s="3"/>
      <c r="O533" s="3"/>
      <c r="P533" s="3"/>
      <c r="Q533" s="3"/>
    </row>
    <row r="534" spans="12:17">
      <c r="L534" s="1"/>
      <c r="M534" s="1"/>
      <c r="N534" s="3"/>
      <c r="O534" s="3"/>
      <c r="P534" s="3"/>
      <c r="Q534" s="3"/>
    </row>
    <row r="535" spans="12:17">
      <c r="L535" s="1"/>
      <c r="M535" s="1"/>
      <c r="N535" s="3"/>
      <c r="O535" s="3"/>
      <c r="P535" s="3"/>
      <c r="Q535" s="3"/>
    </row>
    <row r="536" spans="12:17">
      <c r="L536" s="1"/>
      <c r="M536" s="1"/>
      <c r="N536" s="3"/>
      <c r="O536" s="3"/>
      <c r="P536" s="3"/>
      <c r="Q536" s="3"/>
    </row>
    <row r="537" spans="12:17">
      <c r="L537" s="1"/>
      <c r="M537" s="1"/>
      <c r="N537" s="3"/>
      <c r="O537" s="3"/>
      <c r="P537" s="3"/>
      <c r="Q537" s="3"/>
    </row>
    <row r="538" spans="12:17">
      <c r="L538" s="1"/>
      <c r="M538" s="1"/>
      <c r="N538" s="3"/>
      <c r="O538" s="3"/>
      <c r="P538" s="3"/>
      <c r="Q538" s="3"/>
    </row>
    <row r="539" spans="12:17">
      <c r="L539" s="1"/>
      <c r="M539" s="1"/>
      <c r="N539" s="3"/>
      <c r="O539" s="3"/>
      <c r="P539" s="3"/>
      <c r="Q539" s="3"/>
    </row>
    <row r="540" spans="12:17">
      <c r="L540" s="1"/>
      <c r="M540" s="1"/>
      <c r="N540" s="3"/>
      <c r="O540" s="3"/>
      <c r="P540" s="3"/>
      <c r="Q540" s="3"/>
    </row>
    <row r="541" spans="12:17">
      <c r="L541" s="1"/>
      <c r="M541" s="1"/>
      <c r="N541" s="3"/>
      <c r="O541" s="3"/>
      <c r="P541" s="3"/>
      <c r="Q541" s="3"/>
    </row>
    <row r="542" spans="12:17">
      <c r="L542" s="1"/>
      <c r="M542" s="1"/>
      <c r="N542" s="3"/>
      <c r="O542" s="3"/>
      <c r="P542" s="3"/>
      <c r="Q542" s="3"/>
    </row>
    <row r="543" spans="12:17">
      <c r="L543" s="1"/>
      <c r="M543" s="1"/>
      <c r="N543" s="3"/>
      <c r="O543" s="3"/>
      <c r="P543" s="3"/>
      <c r="Q543" s="3"/>
    </row>
    <row r="544" spans="12:17">
      <c r="L544" s="1"/>
      <c r="M544" s="1"/>
      <c r="N544" s="3"/>
      <c r="O544" s="3"/>
      <c r="P544" s="3"/>
      <c r="Q544" s="3"/>
    </row>
    <row r="545" spans="12:17">
      <c r="L545" s="1"/>
      <c r="M545" s="1"/>
      <c r="N545" s="3"/>
      <c r="O545" s="3"/>
      <c r="P545" s="3"/>
      <c r="Q545" s="3"/>
    </row>
    <row r="546" spans="12:17">
      <c r="L546" s="1"/>
      <c r="M546" s="1"/>
      <c r="N546" s="3"/>
      <c r="O546" s="3"/>
      <c r="P546" s="3"/>
      <c r="Q546" s="3"/>
    </row>
    <row r="547" spans="12:17">
      <c r="L547" s="1"/>
      <c r="M547" s="1"/>
      <c r="N547" s="3"/>
      <c r="O547" s="3"/>
      <c r="P547" s="3"/>
      <c r="Q547" s="3"/>
    </row>
    <row r="548" spans="12:17">
      <c r="L548" s="1"/>
      <c r="M548" s="1"/>
      <c r="N548" s="3"/>
      <c r="O548" s="3"/>
      <c r="P548" s="3"/>
      <c r="Q548" s="3"/>
    </row>
    <row r="549" spans="12:17">
      <c r="L549" s="1"/>
      <c r="M549" s="1"/>
      <c r="N549" s="3"/>
      <c r="O549" s="3"/>
      <c r="P549" s="3"/>
      <c r="Q549" s="3"/>
    </row>
    <row r="550" spans="12:17">
      <c r="L550" s="1"/>
      <c r="M550" s="1"/>
      <c r="N550" s="3"/>
      <c r="O550" s="3"/>
      <c r="P550" s="3"/>
      <c r="Q550" s="3"/>
    </row>
    <row r="551" spans="12:17">
      <c r="L551" s="1"/>
      <c r="M551" s="1"/>
      <c r="N551" s="3"/>
      <c r="O551" s="3"/>
      <c r="P551" s="3"/>
      <c r="Q551" s="3"/>
    </row>
    <row r="552" spans="12:17">
      <c r="L552" s="1"/>
      <c r="M552" s="1"/>
      <c r="N552" s="3"/>
      <c r="O552" s="3"/>
      <c r="P552" s="3"/>
      <c r="Q552" s="3"/>
    </row>
    <row r="553" spans="12:17">
      <c r="L553" s="1"/>
      <c r="M553" s="1"/>
      <c r="N553" s="3"/>
      <c r="O553" s="3"/>
      <c r="P553" s="3"/>
      <c r="Q553" s="3"/>
    </row>
    <row r="554" spans="12:17">
      <c r="L554" s="1"/>
      <c r="M554" s="1"/>
      <c r="N554" s="3"/>
      <c r="O554" s="3"/>
      <c r="P554" s="3"/>
      <c r="Q554" s="3"/>
    </row>
    <row r="555" spans="12:17">
      <c r="L555" s="1"/>
      <c r="M555" s="1"/>
      <c r="N555" s="3"/>
      <c r="O555" s="3"/>
      <c r="P555" s="3"/>
      <c r="Q555" s="3"/>
    </row>
    <row r="556" spans="12:17">
      <c r="L556" s="1"/>
      <c r="M556" s="1"/>
      <c r="N556" s="3"/>
      <c r="O556" s="3"/>
      <c r="P556" s="3"/>
      <c r="Q556" s="3"/>
    </row>
    <row r="557" spans="12:17">
      <c r="L557" s="1"/>
      <c r="M557" s="1"/>
      <c r="N557" s="3"/>
      <c r="O557" s="3"/>
      <c r="P557" s="3"/>
      <c r="Q557" s="3"/>
    </row>
    <row r="558" spans="12:17">
      <c r="L558" s="1"/>
      <c r="M558" s="1"/>
      <c r="N558" s="3"/>
      <c r="O558" s="3"/>
      <c r="P558" s="3"/>
      <c r="Q558" s="3"/>
    </row>
    <row r="559" spans="12:17">
      <c r="L559" s="1"/>
      <c r="M559" s="1"/>
      <c r="N559" s="3"/>
      <c r="O559" s="3"/>
      <c r="P559" s="3"/>
      <c r="Q559" s="3"/>
    </row>
    <row r="560" spans="12:17">
      <c r="L560" s="1"/>
      <c r="M560" s="1"/>
      <c r="N560" s="3"/>
      <c r="O560" s="3"/>
      <c r="P560" s="3"/>
      <c r="Q560" s="3"/>
    </row>
    <row r="561" spans="12:17">
      <c r="L561" s="1"/>
      <c r="M561" s="1"/>
      <c r="N561" s="3"/>
      <c r="O561" s="3"/>
      <c r="P561" s="3"/>
      <c r="Q561" s="3"/>
    </row>
    <row r="562" spans="12:17">
      <c r="L562" s="1"/>
      <c r="M562" s="1"/>
      <c r="N562" s="3"/>
      <c r="O562" s="3"/>
      <c r="P562" s="3"/>
      <c r="Q562" s="3"/>
    </row>
    <row r="563" spans="12:17">
      <c r="L563" s="1"/>
      <c r="M563" s="1"/>
      <c r="N563" s="3"/>
      <c r="O563" s="3"/>
      <c r="P563" s="3"/>
      <c r="Q563" s="3"/>
    </row>
    <row r="564" spans="12:17">
      <c r="L564" s="1"/>
      <c r="M564" s="1"/>
      <c r="N564" s="3"/>
      <c r="O564" s="3"/>
      <c r="P564" s="3"/>
      <c r="Q564" s="3"/>
    </row>
    <row r="565" spans="12:17">
      <c r="L565" s="1"/>
      <c r="M565" s="1"/>
      <c r="N565" s="3"/>
      <c r="O565" s="3"/>
      <c r="P565" s="3"/>
      <c r="Q565" s="3"/>
    </row>
    <row r="566" spans="12:17">
      <c r="L566" s="1"/>
      <c r="M566" s="1"/>
      <c r="N566" s="3"/>
      <c r="O566" s="3"/>
      <c r="P566" s="3"/>
      <c r="Q566" s="3"/>
    </row>
    <row r="567" spans="12:17">
      <c r="L567" s="1"/>
      <c r="M567" s="1"/>
      <c r="N567" s="3"/>
      <c r="O567" s="3"/>
      <c r="P567" s="3"/>
      <c r="Q567" s="3"/>
    </row>
    <row r="568" spans="12:17">
      <c r="L568" s="1"/>
      <c r="M568" s="1"/>
      <c r="N568" s="3"/>
      <c r="O568" s="3"/>
      <c r="P568" s="3"/>
      <c r="Q568" s="3"/>
    </row>
    <row r="569" spans="12:17">
      <c r="L569" s="1"/>
      <c r="M569" s="1"/>
      <c r="N569" s="3"/>
      <c r="O569" s="3"/>
      <c r="P569" s="3"/>
      <c r="Q569" s="3"/>
    </row>
    <row r="570" spans="12:17">
      <c r="L570" s="1"/>
      <c r="M570" s="1"/>
      <c r="N570" s="3"/>
      <c r="O570" s="3"/>
      <c r="P570" s="3"/>
      <c r="Q570" s="3"/>
    </row>
    <row r="571" spans="12:17">
      <c r="L571" s="1"/>
      <c r="M571" s="1"/>
      <c r="N571" s="3"/>
      <c r="O571" s="3"/>
      <c r="P571" s="3"/>
      <c r="Q571" s="3"/>
    </row>
    <row r="572" spans="12:17">
      <c r="L572" s="1"/>
      <c r="M572" s="1"/>
      <c r="N572" s="3"/>
      <c r="O572" s="3"/>
      <c r="P572" s="3"/>
      <c r="Q572" s="3"/>
    </row>
    <row r="573" spans="12:17">
      <c r="L573" s="1"/>
      <c r="M573" s="1"/>
      <c r="N573" s="3"/>
      <c r="O573" s="3"/>
      <c r="P573" s="3"/>
      <c r="Q573" s="3"/>
    </row>
    <row r="574" spans="12:17">
      <c r="L574" s="1"/>
      <c r="M574" s="1"/>
      <c r="N574" s="3"/>
      <c r="O574" s="3"/>
      <c r="P574" s="3"/>
      <c r="Q574" s="3"/>
    </row>
    <row r="575" spans="12:17">
      <c r="L575" s="1"/>
      <c r="M575" s="1"/>
      <c r="N575" s="3"/>
      <c r="O575" s="3"/>
      <c r="P575" s="3"/>
      <c r="Q575" s="3"/>
    </row>
    <row r="576" spans="12:17">
      <c r="L576" s="1"/>
      <c r="M576" s="1"/>
      <c r="N576" s="3"/>
      <c r="O576" s="3"/>
      <c r="P576" s="3"/>
      <c r="Q576" s="3"/>
    </row>
    <row r="577" spans="12:17">
      <c r="L577" s="1"/>
      <c r="M577" s="1"/>
      <c r="N577" s="3"/>
      <c r="O577" s="3"/>
      <c r="P577" s="3"/>
      <c r="Q577" s="3"/>
    </row>
    <row r="578" spans="12:17">
      <c r="L578" s="1"/>
      <c r="M578" s="1"/>
      <c r="N578" s="3"/>
      <c r="O578" s="3"/>
      <c r="P578" s="3"/>
      <c r="Q578" s="3"/>
    </row>
    <row r="579" spans="12:17">
      <c r="L579" s="1"/>
      <c r="M579" s="1"/>
      <c r="N579" s="3"/>
      <c r="O579" s="3"/>
      <c r="P579" s="3"/>
      <c r="Q579" s="3"/>
    </row>
    <row r="580" spans="12:17">
      <c r="L580" s="1"/>
      <c r="M580" s="1"/>
      <c r="N580" s="3"/>
      <c r="O580" s="3"/>
      <c r="P580" s="3"/>
      <c r="Q580" s="3"/>
    </row>
    <row r="581" spans="12:17">
      <c r="L581" s="1"/>
      <c r="M581" s="1"/>
      <c r="N581" s="3"/>
      <c r="O581" s="3"/>
      <c r="P581" s="3"/>
      <c r="Q581" s="3"/>
    </row>
    <row r="582" spans="12:17">
      <c r="L582" s="1"/>
      <c r="M582" s="1"/>
      <c r="N582" s="3"/>
      <c r="O582" s="3"/>
      <c r="P582" s="3"/>
      <c r="Q582" s="3"/>
    </row>
    <row r="583" spans="12:17">
      <c r="L583" s="1"/>
      <c r="M583" s="1"/>
      <c r="N583" s="3"/>
      <c r="O583" s="3"/>
      <c r="P583" s="3"/>
      <c r="Q583" s="3"/>
    </row>
    <row r="584" spans="12:17">
      <c r="L584" s="1"/>
      <c r="M584" s="1"/>
      <c r="N584" s="3"/>
      <c r="O584" s="3"/>
      <c r="P584" s="3"/>
      <c r="Q584" s="3"/>
    </row>
    <row r="585" spans="12:17">
      <c r="L585" s="1"/>
      <c r="M585" s="1"/>
      <c r="N585" s="3"/>
      <c r="O585" s="3"/>
      <c r="P585" s="3"/>
      <c r="Q585" s="3"/>
    </row>
    <row r="586" spans="12:17">
      <c r="L586" s="1"/>
      <c r="M586" s="1"/>
      <c r="N586" s="3"/>
      <c r="O586" s="3"/>
      <c r="P586" s="3"/>
      <c r="Q586" s="3"/>
    </row>
    <row r="587" spans="12:17">
      <c r="L587" s="1"/>
      <c r="M587" s="1"/>
      <c r="N587" s="3"/>
      <c r="O587" s="3"/>
      <c r="P587" s="3"/>
      <c r="Q587" s="3"/>
    </row>
    <row r="588" spans="12:17">
      <c r="L588" s="1"/>
      <c r="M588" s="1"/>
      <c r="N588" s="3"/>
      <c r="O588" s="3"/>
      <c r="P588" s="3"/>
      <c r="Q588" s="3"/>
    </row>
    <row r="589" spans="12:17">
      <c r="L589" s="1"/>
      <c r="M589" s="1"/>
      <c r="N589" s="3"/>
      <c r="O589" s="3"/>
      <c r="P589" s="3"/>
      <c r="Q589" s="3"/>
    </row>
    <row r="590" spans="12:17">
      <c r="L590" s="1"/>
      <c r="M590" s="1"/>
      <c r="N590" s="3"/>
      <c r="O590" s="3"/>
      <c r="P590" s="3"/>
      <c r="Q590" s="3"/>
    </row>
    <row r="591" spans="12:17">
      <c r="L591" s="1"/>
      <c r="M591" s="1"/>
      <c r="N591" s="3"/>
      <c r="O591" s="3"/>
      <c r="P591" s="3"/>
      <c r="Q591" s="3"/>
    </row>
    <row r="592" spans="12:17">
      <c r="L592" s="1"/>
      <c r="M592" s="1"/>
      <c r="N592" s="3"/>
      <c r="O592" s="3"/>
      <c r="P592" s="3"/>
      <c r="Q592" s="3"/>
    </row>
    <row r="593" spans="12:17">
      <c r="L593" s="1"/>
      <c r="M593" s="1"/>
      <c r="N593" s="3"/>
      <c r="O593" s="3"/>
      <c r="P593" s="3"/>
      <c r="Q593" s="3"/>
    </row>
    <row r="594" spans="12:17">
      <c r="L594" s="1"/>
      <c r="M594" s="1"/>
      <c r="N594" s="3"/>
      <c r="O594" s="3"/>
      <c r="P594" s="3"/>
      <c r="Q594" s="3"/>
    </row>
    <row r="595" spans="12:17">
      <c r="L595" s="1"/>
      <c r="M595" s="1"/>
      <c r="N595" s="3"/>
      <c r="O595" s="3"/>
      <c r="P595" s="3"/>
      <c r="Q595" s="3"/>
    </row>
    <row r="596" spans="12:17">
      <c r="L596" s="1"/>
      <c r="M596" s="1"/>
      <c r="N596" s="3"/>
      <c r="O596" s="3"/>
      <c r="P596" s="3"/>
      <c r="Q596" s="3"/>
    </row>
    <row r="597" spans="12:17">
      <c r="L597" s="1"/>
      <c r="M597" s="1"/>
      <c r="N597" s="3"/>
      <c r="O597" s="3"/>
      <c r="P597" s="3"/>
      <c r="Q597" s="3"/>
    </row>
    <row r="598" spans="12:17">
      <c r="L598" s="1"/>
      <c r="M598" s="1"/>
      <c r="N598" s="3"/>
      <c r="O598" s="3"/>
      <c r="P598" s="3"/>
      <c r="Q598" s="3"/>
    </row>
    <row r="599" spans="12:17">
      <c r="L599" s="1"/>
      <c r="M599" s="1"/>
      <c r="N599" s="3"/>
      <c r="O599" s="3"/>
      <c r="P599" s="3"/>
      <c r="Q599" s="3"/>
    </row>
    <row r="600" spans="12:17">
      <c r="L600" s="1"/>
      <c r="M600" s="1"/>
      <c r="N600" s="3"/>
      <c r="O600" s="3"/>
      <c r="P600" s="3"/>
      <c r="Q600" s="3"/>
    </row>
    <row r="601" spans="12:17">
      <c r="L601" s="1"/>
      <c r="M601" s="1"/>
      <c r="N601" s="3"/>
      <c r="O601" s="3"/>
      <c r="P601" s="3"/>
      <c r="Q601" s="3"/>
    </row>
    <row r="602" spans="12:17">
      <c r="L602" s="1"/>
      <c r="M602" s="1"/>
      <c r="N602" s="3"/>
      <c r="O602" s="3"/>
      <c r="P602" s="3"/>
      <c r="Q602" s="3"/>
    </row>
    <row r="603" spans="12:17">
      <c r="L603" s="1"/>
      <c r="M603" s="1"/>
      <c r="N603" s="3"/>
      <c r="O603" s="3"/>
      <c r="P603" s="3"/>
      <c r="Q603" s="3"/>
    </row>
    <row r="604" spans="12:17">
      <c r="L604" s="1"/>
      <c r="M604" s="1"/>
      <c r="N604" s="3"/>
      <c r="O604" s="3"/>
      <c r="P604" s="3"/>
      <c r="Q604" s="3"/>
    </row>
    <row r="605" spans="12:17">
      <c r="L605" s="1"/>
      <c r="M605" s="1"/>
      <c r="N605" s="3"/>
      <c r="O605" s="3"/>
      <c r="P605" s="3"/>
      <c r="Q605" s="3"/>
    </row>
    <row r="606" spans="12:17">
      <c r="L606" s="1"/>
      <c r="M606" s="1"/>
      <c r="N606" s="3"/>
      <c r="O606" s="3"/>
      <c r="P606" s="3"/>
      <c r="Q606" s="3"/>
    </row>
    <row r="607" spans="12:17">
      <c r="L607" s="1"/>
      <c r="M607" s="1"/>
      <c r="N607" s="3"/>
      <c r="O607" s="3"/>
      <c r="P607" s="3"/>
      <c r="Q607" s="3"/>
    </row>
    <row r="608" spans="12:17">
      <c r="L608" s="1"/>
      <c r="M608" s="1"/>
      <c r="N608" s="3"/>
      <c r="O608" s="3"/>
      <c r="P608" s="3"/>
      <c r="Q608" s="3"/>
    </row>
    <row r="609" spans="12:17">
      <c r="L609" s="1"/>
      <c r="M609" s="1"/>
      <c r="N609" s="3"/>
      <c r="O609" s="3"/>
      <c r="P609" s="3"/>
      <c r="Q609" s="3"/>
    </row>
    <row r="610" spans="12:17">
      <c r="L610" s="1"/>
      <c r="M610" s="1"/>
      <c r="N610" s="3"/>
      <c r="O610" s="3"/>
      <c r="P610" s="3"/>
      <c r="Q610" s="3"/>
    </row>
    <row r="611" spans="12:17">
      <c r="L611" s="1"/>
      <c r="M611" s="1"/>
      <c r="N611" s="3"/>
      <c r="O611" s="3"/>
      <c r="P611" s="3"/>
      <c r="Q611" s="3"/>
    </row>
    <row r="612" spans="12:17">
      <c r="L612" s="1"/>
      <c r="M612" s="1"/>
      <c r="N612" s="3"/>
      <c r="O612" s="3"/>
      <c r="P612" s="3"/>
      <c r="Q612" s="3"/>
    </row>
    <row r="613" spans="12:17">
      <c r="L613" s="1"/>
      <c r="M613" s="1"/>
      <c r="N613" s="3"/>
      <c r="O613" s="3"/>
      <c r="P613" s="3"/>
      <c r="Q613" s="3"/>
    </row>
    <row r="614" spans="12:17">
      <c r="L614" s="1"/>
      <c r="M614" s="1"/>
      <c r="N614" s="3"/>
      <c r="O614" s="3"/>
      <c r="P614" s="3"/>
      <c r="Q614" s="3"/>
    </row>
    <row r="615" spans="12:17">
      <c r="L615" s="1"/>
      <c r="M615" s="1"/>
      <c r="N615" s="3"/>
      <c r="O615" s="3"/>
      <c r="P615" s="3"/>
      <c r="Q615" s="3"/>
    </row>
    <row r="616" spans="12:17">
      <c r="L616" s="1"/>
      <c r="M616" s="1"/>
      <c r="N616" s="3"/>
      <c r="O616" s="3"/>
      <c r="P616" s="3"/>
      <c r="Q616" s="3"/>
    </row>
    <row r="617" spans="12:17">
      <c r="L617" s="1"/>
      <c r="M617" s="1"/>
      <c r="N617" s="3"/>
      <c r="O617" s="3"/>
      <c r="P617" s="3"/>
      <c r="Q617" s="3"/>
    </row>
    <row r="618" spans="12:17">
      <c r="L618" s="1"/>
      <c r="M618" s="1"/>
      <c r="N618" s="3"/>
      <c r="O618" s="3"/>
      <c r="P618" s="3"/>
      <c r="Q618" s="3"/>
    </row>
    <row r="619" spans="12:17">
      <c r="L619" s="1"/>
      <c r="M619" s="1"/>
      <c r="N619" s="3"/>
      <c r="O619" s="3"/>
      <c r="P619" s="3"/>
      <c r="Q619" s="3"/>
    </row>
    <row r="620" spans="12:17">
      <c r="L620" s="1"/>
      <c r="M620" s="1"/>
      <c r="N620" s="3"/>
      <c r="O620" s="3"/>
      <c r="P620" s="3"/>
      <c r="Q620" s="3"/>
    </row>
    <row r="621" spans="12:17">
      <c r="L621" s="1"/>
      <c r="M621" s="1"/>
      <c r="N621" s="3"/>
      <c r="O621" s="3"/>
      <c r="P621" s="3"/>
      <c r="Q621" s="3"/>
    </row>
    <row r="622" spans="12:17">
      <c r="L622" s="1"/>
      <c r="M622" s="1"/>
      <c r="N622" s="3"/>
      <c r="O622" s="3"/>
      <c r="P622" s="3"/>
      <c r="Q622" s="3"/>
    </row>
    <row r="623" spans="12:17">
      <c r="L623" s="1"/>
      <c r="M623" s="1"/>
      <c r="N623" s="3"/>
      <c r="O623" s="3"/>
      <c r="P623" s="3"/>
      <c r="Q623" s="3"/>
    </row>
    <row r="624" spans="12:17">
      <c r="L624" s="1"/>
      <c r="M624" s="1"/>
      <c r="N624" s="3"/>
      <c r="O624" s="3"/>
      <c r="P624" s="3"/>
      <c r="Q624" s="3"/>
    </row>
    <row r="625" spans="12:17">
      <c r="L625" s="1"/>
      <c r="M625" s="1"/>
      <c r="N625" s="3"/>
      <c r="O625" s="3"/>
      <c r="P625" s="3"/>
      <c r="Q625" s="3"/>
    </row>
    <row r="626" spans="12:17">
      <c r="L626" s="1"/>
      <c r="M626" s="1"/>
      <c r="N626" s="3"/>
      <c r="O626" s="3"/>
      <c r="P626" s="3"/>
      <c r="Q626" s="3"/>
    </row>
    <row r="627" spans="12:17">
      <c r="L627" s="1"/>
      <c r="M627" s="1"/>
      <c r="N627" s="3"/>
      <c r="O627" s="3"/>
      <c r="P627" s="3"/>
      <c r="Q627" s="3"/>
    </row>
    <row r="628" spans="12:17">
      <c r="L628" s="1"/>
      <c r="M628" s="1"/>
      <c r="N628" s="3"/>
      <c r="O628" s="3"/>
      <c r="P628" s="3"/>
      <c r="Q628" s="3"/>
    </row>
    <row r="629" spans="12:17">
      <c r="L629" s="1"/>
      <c r="M629" s="1"/>
      <c r="N629" s="3"/>
      <c r="O629" s="3"/>
      <c r="P629" s="3"/>
      <c r="Q629" s="3"/>
    </row>
    <row r="630" spans="12:17">
      <c r="L630" s="1"/>
      <c r="M630" s="1"/>
      <c r="N630" s="3"/>
      <c r="O630" s="3"/>
      <c r="P630" s="3"/>
      <c r="Q630" s="3"/>
    </row>
    <row r="631" spans="12:17">
      <c r="L631" s="1"/>
      <c r="M631" s="1"/>
      <c r="N631" s="3"/>
      <c r="O631" s="3"/>
      <c r="P631" s="3"/>
      <c r="Q631" s="3"/>
    </row>
    <row r="632" spans="12:17">
      <c r="L632" s="1"/>
      <c r="M632" s="1"/>
      <c r="N632" s="3"/>
      <c r="O632" s="3"/>
      <c r="P632" s="3"/>
      <c r="Q632" s="3"/>
    </row>
    <row r="633" spans="12:17">
      <c r="L633" s="1"/>
      <c r="M633" s="1"/>
      <c r="N633" s="3"/>
      <c r="O633" s="3"/>
      <c r="P633" s="3"/>
      <c r="Q633" s="3"/>
    </row>
    <row r="634" spans="12:17">
      <c r="L634" s="1"/>
      <c r="M634" s="1"/>
      <c r="N634" s="3"/>
      <c r="O634" s="3"/>
      <c r="P634" s="3"/>
      <c r="Q634" s="3"/>
    </row>
    <row r="635" spans="12:17">
      <c r="L635" s="1"/>
      <c r="M635" s="1"/>
      <c r="N635" s="3"/>
      <c r="O635" s="3"/>
      <c r="P635" s="3"/>
      <c r="Q635" s="3"/>
    </row>
    <row r="636" spans="12:17">
      <c r="L636" s="1"/>
      <c r="M636" s="1"/>
      <c r="N636" s="3"/>
      <c r="O636" s="3"/>
      <c r="P636" s="3"/>
      <c r="Q636" s="3"/>
    </row>
    <row r="637" spans="12:17">
      <c r="L637" s="1"/>
      <c r="M637" s="1"/>
      <c r="N637" s="3"/>
      <c r="O637" s="3"/>
      <c r="P637" s="3"/>
      <c r="Q637" s="3"/>
    </row>
    <row r="638" spans="12:17">
      <c r="L638" s="1"/>
      <c r="M638" s="1"/>
      <c r="N638" s="3"/>
      <c r="O638" s="3"/>
      <c r="P638" s="3"/>
      <c r="Q638" s="3"/>
    </row>
    <row r="639" spans="12:17">
      <c r="L639" s="1"/>
      <c r="M639" s="1"/>
      <c r="N639" s="3"/>
      <c r="O639" s="3"/>
      <c r="P639" s="3"/>
      <c r="Q639" s="3"/>
    </row>
    <row r="640" spans="12:17">
      <c r="L640" s="1"/>
      <c r="M640" s="1"/>
      <c r="N640" s="3"/>
      <c r="O640" s="3"/>
      <c r="P640" s="3"/>
      <c r="Q640" s="3"/>
    </row>
    <row r="641" spans="12:17">
      <c r="L641" s="1"/>
      <c r="M641" s="1"/>
      <c r="N641" s="3"/>
      <c r="O641" s="3"/>
      <c r="P641" s="3"/>
      <c r="Q641" s="3"/>
    </row>
    <row r="642" spans="12:17">
      <c r="L642" s="1"/>
      <c r="M642" s="1"/>
      <c r="N642" s="3"/>
      <c r="O642" s="3"/>
      <c r="P642" s="3"/>
      <c r="Q642" s="3"/>
    </row>
    <row r="643" spans="12:17">
      <c r="L643" s="1"/>
      <c r="M643" s="1"/>
      <c r="N643" s="3"/>
      <c r="O643" s="3"/>
      <c r="P643" s="3"/>
      <c r="Q643" s="3"/>
    </row>
    <row r="644" spans="12:17">
      <c r="L644" s="1"/>
      <c r="M644" s="1"/>
      <c r="N644" s="3"/>
      <c r="O644" s="3"/>
      <c r="P644" s="3"/>
      <c r="Q644" s="3"/>
    </row>
    <row r="645" spans="12:17">
      <c r="L645" s="1"/>
      <c r="M645" s="1"/>
      <c r="N645" s="3"/>
      <c r="O645" s="3"/>
      <c r="P645" s="3"/>
      <c r="Q645" s="3"/>
    </row>
    <row r="646" spans="12:17">
      <c r="L646" s="1"/>
      <c r="M646" s="1"/>
      <c r="N646" s="3"/>
      <c r="O646" s="3"/>
      <c r="P646" s="3"/>
      <c r="Q646" s="3"/>
    </row>
    <row r="647" spans="12:17">
      <c r="L647" s="1"/>
      <c r="M647" s="1"/>
      <c r="N647" s="3"/>
      <c r="O647" s="3"/>
      <c r="P647" s="3"/>
      <c r="Q647" s="3"/>
    </row>
    <row r="648" spans="12:17">
      <c r="L648" s="1"/>
      <c r="M648" s="1"/>
      <c r="N648" s="3"/>
      <c r="O648" s="3"/>
      <c r="P648" s="3"/>
      <c r="Q648" s="3"/>
    </row>
    <row r="649" spans="12:17">
      <c r="L649" s="1"/>
      <c r="M649" s="1"/>
      <c r="N649" s="3"/>
      <c r="O649" s="3"/>
      <c r="P649" s="3"/>
      <c r="Q649" s="3"/>
    </row>
    <row r="650" spans="12:17">
      <c r="L650" s="1"/>
      <c r="M650" s="1"/>
      <c r="N650" s="3"/>
      <c r="O650" s="3"/>
      <c r="P650" s="3"/>
      <c r="Q650" s="3"/>
    </row>
    <row r="651" spans="12:17">
      <c r="L651" s="1"/>
      <c r="M651" s="1"/>
      <c r="N651" s="3"/>
      <c r="O651" s="3"/>
      <c r="P651" s="3"/>
      <c r="Q651" s="3"/>
    </row>
    <row r="652" spans="12:17">
      <c r="L652" s="1"/>
      <c r="M652" s="1"/>
      <c r="N652" s="3"/>
      <c r="O652" s="3"/>
      <c r="P652" s="3"/>
      <c r="Q652" s="3"/>
    </row>
    <row r="653" spans="12:17">
      <c r="L653" s="1"/>
      <c r="M653" s="1"/>
      <c r="N653" s="3"/>
      <c r="O653" s="3"/>
      <c r="P653" s="3"/>
      <c r="Q653" s="3"/>
    </row>
    <row r="654" spans="12:17">
      <c r="L654" s="1"/>
      <c r="M654" s="1"/>
      <c r="N654" s="3"/>
      <c r="O654" s="3"/>
      <c r="P654" s="3"/>
      <c r="Q654" s="3"/>
    </row>
    <row r="655" spans="12:17">
      <c r="L655" s="1"/>
      <c r="M655" s="1"/>
      <c r="N655" s="3"/>
      <c r="O655" s="3"/>
      <c r="P655" s="3"/>
      <c r="Q655" s="3"/>
    </row>
    <row r="656" spans="12:17">
      <c r="L656" s="1"/>
      <c r="M656" s="1"/>
      <c r="N656" s="3"/>
      <c r="O656" s="3"/>
      <c r="P656" s="3"/>
      <c r="Q656" s="3"/>
    </row>
    <row r="657" spans="12:17">
      <c r="L657" s="1"/>
      <c r="M657" s="1"/>
      <c r="N657" s="3"/>
      <c r="O657" s="3"/>
      <c r="P657" s="3"/>
      <c r="Q657" s="3"/>
    </row>
    <row r="658" spans="12:17">
      <c r="L658" s="1"/>
      <c r="M658" s="1"/>
      <c r="N658" s="3"/>
      <c r="O658" s="3"/>
      <c r="P658" s="3"/>
      <c r="Q658" s="3"/>
    </row>
    <row r="659" spans="12:17">
      <c r="L659" s="1"/>
      <c r="M659" s="1"/>
      <c r="N659" s="3"/>
      <c r="O659" s="3"/>
      <c r="P659" s="3"/>
      <c r="Q659" s="3"/>
    </row>
    <row r="660" spans="12:17">
      <c r="L660" s="1"/>
      <c r="M660" s="1"/>
      <c r="N660" s="3"/>
      <c r="O660" s="3"/>
      <c r="P660" s="3"/>
      <c r="Q660" s="3"/>
    </row>
    <row r="661" spans="12:17">
      <c r="L661" s="1"/>
      <c r="M661" s="1"/>
      <c r="N661" s="3"/>
      <c r="O661" s="3"/>
      <c r="P661" s="3"/>
      <c r="Q661" s="3"/>
    </row>
    <row r="662" spans="12:17">
      <c r="L662" s="1"/>
      <c r="M662" s="1"/>
      <c r="N662" s="3"/>
      <c r="O662" s="3"/>
      <c r="P662" s="3"/>
      <c r="Q662" s="3"/>
    </row>
    <row r="663" spans="12:17">
      <c r="L663" s="1"/>
      <c r="M663" s="1"/>
      <c r="N663" s="3"/>
      <c r="O663" s="3"/>
      <c r="P663" s="3"/>
      <c r="Q663" s="3"/>
    </row>
    <row r="664" spans="12:17">
      <c r="L664" s="1"/>
      <c r="M664" s="1"/>
      <c r="N664" s="3"/>
      <c r="O664" s="3"/>
      <c r="P664" s="3"/>
      <c r="Q664" s="3"/>
    </row>
    <row r="665" spans="12:17">
      <c r="L665" s="1"/>
      <c r="M665" s="1"/>
      <c r="N665" s="3"/>
      <c r="O665" s="3"/>
      <c r="P665" s="3"/>
      <c r="Q665" s="3"/>
    </row>
    <row r="666" spans="12:17">
      <c r="L666" s="1"/>
      <c r="M666" s="1"/>
      <c r="N666" s="3"/>
      <c r="O666" s="3"/>
      <c r="P666" s="3"/>
      <c r="Q666" s="3"/>
    </row>
    <row r="667" spans="12:17">
      <c r="L667" s="1"/>
      <c r="M667" s="1"/>
      <c r="N667" s="3"/>
      <c r="O667" s="3"/>
      <c r="P667" s="3"/>
      <c r="Q667" s="3"/>
    </row>
    <row r="668" spans="12:17">
      <c r="L668" s="1"/>
      <c r="M668" s="1"/>
      <c r="N668" s="3"/>
      <c r="O668" s="3"/>
      <c r="P668" s="3"/>
      <c r="Q668" s="3"/>
    </row>
    <row r="669" spans="12:17">
      <c r="L669" s="1"/>
      <c r="M669" s="1"/>
      <c r="N669" s="3"/>
      <c r="O669" s="3"/>
      <c r="P669" s="3"/>
      <c r="Q669" s="3"/>
    </row>
    <row r="670" spans="12:17">
      <c r="L670" s="1"/>
      <c r="M670" s="1"/>
      <c r="N670" s="3"/>
      <c r="O670" s="3"/>
      <c r="P670" s="3"/>
      <c r="Q670" s="3"/>
    </row>
    <row r="671" spans="12:17">
      <c r="L671" s="1"/>
      <c r="M671" s="1"/>
      <c r="N671" s="3"/>
      <c r="O671" s="3"/>
      <c r="P671" s="3"/>
      <c r="Q671" s="3"/>
    </row>
    <row r="672" spans="12:17">
      <c r="L672" s="1"/>
      <c r="M672" s="1"/>
      <c r="N672" s="3"/>
      <c r="O672" s="3"/>
      <c r="P672" s="3"/>
      <c r="Q672" s="3"/>
    </row>
    <row r="673" spans="12:17">
      <c r="L673" s="1"/>
      <c r="M673" s="1"/>
      <c r="N673" s="3"/>
      <c r="O673" s="3"/>
      <c r="P673" s="3"/>
      <c r="Q673" s="3"/>
    </row>
    <row r="674" spans="12:17">
      <c r="L674" s="1"/>
      <c r="M674" s="1"/>
      <c r="N674" s="3"/>
      <c r="O674" s="3"/>
      <c r="P674" s="3"/>
      <c r="Q674" s="3"/>
    </row>
    <row r="675" spans="12:17">
      <c r="L675" s="1"/>
      <c r="M675" s="1"/>
      <c r="N675" s="3"/>
      <c r="O675" s="3"/>
      <c r="P675" s="3"/>
      <c r="Q675" s="3"/>
    </row>
    <row r="676" spans="12:17">
      <c r="L676" s="1"/>
      <c r="M676" s="1"/>
      <c r="N676" s="3"/>
      <c r="O676" s="3"/>
      <c r="P676" s="3"/>
      <c r="Q676" s="3"/>
    </row>
    <row r="677" spans="12:17">
      <c r="L677" s="1"/>
      <c r="M677" s="1"/>
      <c r="N677" s="3"/>
      <c r="O677" s="3"/>
      <c r="P677" s="3"/>
      <c r="Q677" s="3"/>
    </row>
    <row r="678" spans="12:17">
      <c r="L678" s="1"/>
      <c r="M678" s="1"/>
      <c r="N678" s="3"/>
      <c r="O678" s="3"/>
      <c r="P678" s="3"/>
      <c r="Q678" s="3"/>
    </row>
    <row r="679" spans="12:17">
      <c r="L679" s="1"/>
      <c r="M679" s="1"/>
      <c r="N679" s="3"/>
      <c r="O679" s="3"/>
      <c r="P679" s="3"/>
      <c r="Q679" s="3"/>
    </row>
    <row r="680" spans="12:17">
      <c r="L680" s="1"/>
      <c r="M680" s="1"/>
      <c r="N680" s="3"/>
      <c r="O680" s="3"/>
      <c r="P680" s="3"/>
      <c r="Q680" s="3"/>
    </row>
    <row r="681" spans="12:17">
      <c r="L681" s="1"/>
      <c r="M681" s="1"/>
      <c r="N681" s="3"/>
      <c r="O681" s="3"/>
      <c r="P681" s="3"/>
      <c r="Q681" s="3"/>
    </row>
    <row r="682" spans="12:17">
      <c r="L682" s="1"/>
      <c r="M682" s="1"/>
      <c r="N682" s="3"/>
      <c r="O682" s="3"/>
      <c r="P682" s="3"/>
      <c r="Q682" s="3"/>
    </row>
    <row r="683" spans="12:17">
      <c r="L683" s="1"/>
      <c r="M683" s="1"/>
      <c r="N683" s="3"/>
      <c r="O683" s="3"/>
      <c r="P683" s="3"/>
      <c r="Q683" s="3"/>
    </row>
    <row r="684" spans="12:17">
      <c r="L684" s="1"/>
      <c r="M684" s="1"/>
      <c r="N684" s="3"/>
      <c r="O684" s="3"/>
      <c r="P684" s="3"/>
      <c r="Q684" s="3"/>
    </row>
    <row r="685" spans="12:17">
      <c r="L685" s="1"/>
      <c r="M685" s="1"/>
      <c r="N685" s="3"/>
      <c r="O685" s="3"/>
      <c r="P685" s="3"/>
      <c r="Q685" s="3"/>
    </row>
    <row r="686" spans="12:17">
      <c r="L686" s="1"/>
      <c r="M686" s="1"/>
      <c r="N686" s="3"/>
      <c r="O686" s="3"/>
      <c r="P686" s="3"/>
      <c r="Q686" s="3"/>
    </row>
    <row r="687" spans="12:17">
      <c r="L687" s="1"/>
      <c r="M687" s="1"/>
      <c r="N687" s="3"/>
      <c r="O687" s="3"/>
      <c r="P687" s="3"/>
      <c r="Q687" s="3"/>
    </row>
    <row r="688" spans="12:17">
      <c r="L688" s="1"/>
      <c r="M688" s="1"/>
      <c r="N688" s="3"/>
      <c r="O688" s="3"/>
      <c r="P688" s="3"/>
      <c r="Q688" s="3"/>
    </row>
    <row r="689" spans="12:17">
      <c r="L689" s="1"/>
      <c r="M689" s="1"/>
      <c r="N689" s="3"/>
      <c r="O689" s="3"/>
      <c r="P689" s="3"/>
      <c r="Q689" s="3"/>
    </row>
    <row r="690" spans="12:17">
      <c r="L690" s="1"/>
      <c r="M690" s="1"/>
      <c r="N690" s="3"/>
      <c r="O690" s="3"/>
      <c r="P690" s="3"/>
      <c r="Q690" s="3"/>
    </row>
    <row r="691" spans="12:17">
      <c r="L691" s="1"/>
      <c r="M691" s="1"/>
      <c r="N691" s="3"/>
      <c r="O691" s="3"/>
      <c r="P691" s="3"/>
      <c r="Q691" s="3"/>
    </row>
    <row r="692" spans="12:17">
      <c r="L692" s="1"/>
      <c r="M692" s="1"/>
      <c r="N692" s="3"/>
      <c r="O692" s="3"/>
      <c r="P692" s="3"/>
      <c r="Q692" s="3"/>
    </row>
    <row r="693" spans="12:17">
      <c r="L693" s="1"/>
      <c r="M693" s="1"/>
      <c r="N693" s="3"/>
      <c r="O693" s="3"/>
      <c r="P693" s="3"/>
      <c r="Q693" s="3"/>
    </row>
    <row r="694" spans="12:17">
      <c r="L694" s="1"/>
      <c r="M694" s="1"/>
      <c r="N694" s="3"/>
      <c r="O694" s="3"/>
      <c r="P694" s="3"/>
      <c r="Q694" s="3"/>
    </row>
    <row r="695" spans="12:17">
      <c r="L695" s="1"/>
      <c r="M695" s="1"/>
      <c r="N695" s="3"/>
      <c r="O695" s="3"/>
      <c r="P695" s="3"/>
      <c r="Q695" s="3"/>
    </row>
    <row r="696" spans="12:17">
      <c r="L696" s="1"/>
      <c r="M696" s="1"/>
      <c r="N696" s="3"/>
      <c r="O696" s="3"/>
      <c r="P696" s="3"/>
      <c r="Q696" s="3"/>
    </row>
    <row r="697" spans="12:17">
      <c r="L697" s="1"/>
      <c r="M697" s="1"/>
      <c r="N697" s="3"/>
      <c r="O697" s="3"/>
      <c r="P697" s="3"/>
      <c r="Q697" s="3"/>
    </row>
    <row r="698" spans="12:17">
      <c r="L698" s="1"/>
      <c r="M698" s="1"/>
      <c r="N698" s="3"/>
      <c r="O698" s="3"/>
      <c r="P698" s="3"/>
      <c r="Q698" s="3"/>
    </row>
    <row r="699" spans="12:17">
      <c r="L699" s="1"/>
      <c r="M699" s="1"/>
      <c r="N699" s="3"/>
      <c r="O699" s="3"/>
      <c r="P699" s="3"/>
      <c r="Q699" s="3"/>
    </row>
    <row r="700" spans="12:17">
      <c r="L700" s="1"/>
      <c r="M700" s="1"/>
      <c r="N700" s="3"/>
      <c r="O700" s="3"/>
      <c r="P700" s="3"/>
      <c r="Q700" s="3"/>
    </row>
    <row r="701" spans="12:17">
      <c r="L701" s="1"/>
      <c r="M701" s="1"/>
      <c r="N701" s="3"/>
      <c r="O701" s="3"/>
      <c r="P701" s="3"/>
      <c r="Q701" s="3"/>
    </row>
    <row r="702" spans="12:17">
      <c r="L702" s="1"/>
      <c r="M702" s="1"/>
      <c r="N702" s="3"/>
      <c r="O702" s="3"/>
      <c r="P702" s="3"/>
      <c r="Q702" s="3"/>
    </row>
    <row r="703" spans="12:17">
      <c r="L703" s="1"/>
      <c r="M703" s="1"/>
      <c r="N703" s="3"/>
      <c r="O703" s="3"/>
      <c r="P703" s="3"/>
      <c r="Q703" s="3"/>
    </row>
    <row r="704" spans="12:17">
      <c r="L704" s="1"/>
      <c r="M704" s="1"/>
      <c r="N704" s="3"/>
      <c r="O704" s="3"/>
      <c r="P704" s="3"/>
      <c r="Q704" s="3"/>
    </row>
    <row r="705" spans="12:17">
      <c r="L705" s="1"/>
      <c r="M705" s="1"/>
      <c r="N705" s="3"/>
      <c r="O705" s="3"/>
      <c r="P705" s="3"/>
      <c r="Q705" s="3"/>
    </row>
    <row r="706" spans="12:17">
      <c r="L706" s="1"/>
      <c r="M706" s="1"/>
      <c r="N706" s="3"/>
      <c r="O706" s="3"/>
      <c r="P706" s="3"/>
      <c r="Q706" s="3"/>
    </row>
    <row r="707" spans="12:17">
      <c r="L707" s="1"/>
      <c r="M707" s="1"/>
      <c r="N707" s="3"/>
      <c r="O707" s="3"/>
      <c r="P707" s="3"/>
      <c r="Q707" s="3"/>
    </row>
    <row r="708" spans="12:17">
      <c r="L708" s="1"/>
      <c r="M708" s="1"/>
      <c r="N708" s="3"/>
      <c r="O708" s="3"/>
      <c r="P708" s="3"/>
      <c r="Q708" s="3"/>
    </row>
    <row r="709" spans="12:17">
      <c r="L709" s="1"/>
      <c r="M709" s="1"/>
      <c r="N709" s="3"/>
      <c r="O709" s="3"/>
      <c r="P709" s="3"/>
      <c r="Q709" s="3"/>
    </row>
    <row r="710" spans="12:17">
      <c r="L710" s="1"/>
      <c r="M710" s="1"/>
      <c r="N710" s="3"/>
      <c r="O710" s="3"/>
      <c r="P710" s="3"/>
      <c r="Q710" s="3"/>
    </row>
    <row r="711" spans="12:17">
      <c r="L711" s="1"/>
      <c r="M711" s="1"/>
      <c r="N711" s="3"/>
      <c r="O711" s="3"/>
      <c r="P711" s="3"/>
      <c r="Q711" s="3"/>
    </row>
    <row r="712" spans="12:17">
      <c r="L712" s="1"/>
      <c r="M712" s="1"/>
      <c r="N712" s="3"/>
      <c r="O712" s="3"/>
      <c r="P712" s="3"/>
      <c r="Q712" s="3"/>
    </row>
    <row r="713" spans="12:17">
      <c r="L713" s="1"/>
      <c r="M713" s="1"/>
      <c r="N713" s="3"/>
      <c r="O713" s="3"/>
      <c r="P713" s="3"/>
      <c r="Q713" s="3"/>
    </row>
    <row r="714" spans="12:17">
      <c r="L714" s="1"/>
      <c r="M714" s="1"/>
      <c r="N714" s="3"/>
      <c r="O714" s="3"/>
      <c r="P714" s="3"/>
      <c r="Q714" s="3"/>
    </row>
    <row r="715" spans="12:17">
      <c r="L715" s="1"/>
      <c r="M715" s="1"/>
      <c r="N715" s="3"/>
      <c r="O715" s="3"/>
      <c r="P715" s="3"/>
      <c r="Q715" s="3"/>
    </row>
    <row r="716" spans="12:17">
      <c r="L716" s="1"/>
      <c r="M716" s="1"/>
      <c r="N716" s="3"/>
      <c r="O716" s="3"/>
      <c r="P716" s="3"/>
      <c r="Q716" s="3"/>
    </row>
    <row r="717" spans="12:17">
      <c r="L717" s="1"/>
      <c r="M717" s="1"/>
      <c r="N717" s="3"/>
      <c r="O717" s="3"/>
      <c r="P717" s="3"/>
      <c r="Q717" s="3"/>
    </row>
    <row r="718" spans="12:17">
      <c r="L718" s="1"/>
      <c r="M718" s="1"/>
      <c r="N718" s="3"/>
      <c r="O718" s="3"/>
      <c r="P718" s="3"/>
      <c r="Q718" s="3"/>
    </row>
    <row r="719" spans="12:17">
      <c r="L719" s="1"/>
      <c r="M719" s="1"/>
      <c r="N719" s="3"/>
      <c r="O719" s="3"/>
      <c r="P719" s="3"/>
      <c r="Q719" s="3"/>
    </row>
    <row r="720" spans="12:17">
      <c r="L720" s="1"/>
      <c r="M720" s="1"/>
      <c r="N720" s="3"/>
      <c r="O720" s="3"/>
      <c r="P720" s="3"/>
      <c r="Q720" s="3"/>
    </row>
    <row r="721" spans="12:17">
      <c r="L721" s="1"/>
      <c r="M721" s="1"/>
      <c r="N721" s="3"/>
      <c r="O721" s="3"/>
      <c r="P721" s="3"/>
      <c r="Q721" s="3"/>
    </row>
    <row r="722" spans="12:17">
      <c r="L722" s="1"/>
      <c r="M722" s="1"/>
      <c r="N722" s="3"/>
      <c r="O722" s="3"/>
      <c r="P722" s="3"/>
      <c r="Q722" s="3"/>
    </row>
    <row r="723" spans="12:17">
      <c r="L723" s="1"/>
      <c r="M723" s="1"/>
      <c r="N723" s="3"/>
      <c r="O723" s="3"/>
      <c r="P723" s="3"/>
      <c r="Q723" s="3"/>
    </row>
    <row r="724" spans="12:17">
      <c r="L724" s="1"/>
      <c r="M724" s="1"/>
      <c r="N724" s="3"/>
      <c r="O724" s="3"/>
      <c r="P724" s="3"/>
      <c r="Q724" s="3"/>
    </row>
    <row r="725" spans="12:17">
      <c r="L725" s="1"/>
      <c r="M725" s="1"/>
      <c r="N725" s="3"/>
      <c r="O725" s="3"/>
      <c r="P725" s="3"/>
      <c r="Q725" s="3"/>
    </row>
    <row r="726" spans="12:17">
      <c r="L726" s="1"/>
      <c r="M726" s="1"/>
      <c r="N726" s="3"/>
      <c r="O726" s="3"/>
      <c r="P726" s="3"/>
      <c r="Q726" s="3"/>
    </row>
    <row r="727" spans="12:17">
      <c r="L727" s="1"/>
      <c r="M727" s="1"/>
      <c r="N727" s="3"/>
      <c r="O727" s="3"/>
      <c r="P727" s="3"/>
      <c r="Q727" s="3"/>
    </row>
    <row r="728" spans="12:17">
      <c r="L728" s="1"/>
      <c r="M728" s="1"/>
      <c r="N728" s="3"/>
      <c r="O728" s="3"/>
      <c r="P728" s="3"/>
      <c r="Q728" s="3"/>
    </row>
    <row r="729" spans="12:17">
      <c r="L729" s="1"/>
      <c r="M729" s="1"/>
      <c r="N729" s="3"/>
      <c r="O729" s="3"/>
      <c r="P729" s="3"/>
      <c r="Q729" s="3"/>
    </row>
    <row r="730" spans="12:17">
      <c r="L730" s="1"/>
      <c r="M730" s="1"/>
      <c r="N730" s="3"/>
      <c r="O730" s="3"/>
      <c r="P730" s="3"/>
      <c r="Q730" s="3"/>
    </row>
    <row r="731" spans="12:17">
      <c r="L731" s="1"/>
      <c r="M731" s="1"/>
      <c r="N731" s="3"/>
      <c r="O731" s="3"/>
      <c r="P731" s="3"/>
      <c r="Q731" s="3"/>
    </row>
    <row r="732" spans="12:17">
      <c r="L732" s="1"/>
      <c r="M732" s="1"/>
      <c r="N732" s="3"/>
      <c r="O732" s="3"/>
      <c r="P732" s="3"/>
      <c r="Q732" s="3"/>
    </row>
    <row r="733" spans="12:17">
      <c r="L733" s="1"/>
      <c r="M733" s="1"/>
      <c r="N733" s="3"/>
      <c r="O733" s="3"/>
      <c r="P733" s="3"/>
      <c r="Q733" s="3"/>
    </row>
    <row r="734" spans="12:17">
      <c r="L734" s="1"/>
      <c r="M734" s="1"/>
      <c r="N734" s="3"/>
      <c r="O734" s="3"/>
      <c r="P734" s="3"/>
      <c r="Q734" s="3"/>
    </row>
    <row r="735" spans="12:17">
      <c r="L735" s="1"/>
      <c r="M735" s="1"/>
      <c r="N735" s="3"/>
      <c r="O735" s="3"/>
      <c r="P735" s="3"/>
      <c r="Q735" s="3"/>
    </row>
    <row r="736" spans="12:17">
      <c r="L736" s="1"/>
      <c r="M736" s="1"/>
      <c r="N736" s="3"/>
      <c r="O736" s="3"/>
      <c r="P736" s="3"/>
      <c r="Q736" s="3"/>
    </row>
    <row r="737" spans="12:17">
      <c r="L737" s="1"/>
      <c r="M737" s="1"/>
      <c r="N737" s="3"/>
      <c r="O737" s="3"/>
      <c r="P737" s="3"/>
      <c r="Q737" s="3"/>
    </row>
    <row r="738" spans="12:17">
      <c r="L738" s="1"/>
      <c r="M738" s="1"/>
      <c r="N738" s="3"/>
      <c r="O738" s="3"/>
      <c r="P738" s="3"/>
      <c r="Q738" s="3"/>
    </row>
    <row r="739" spans="12:17">
      <c r="L739" s="1"/>
      <c r="M739" s="1"/>
      <c r="N739" s="3"/>
      <c r="O739" s="3"/>
      <c r="P739" s="3"/>
      <c r="Q739" s="3"/>
    </row>
    <row r="740" spans="12:17">
      <c r="L740" s="1"/>
      <c r="M740" s="1"/>
      <c r="N740" s="3"/>
      <c r="O740" s="3"/>
      <c r="P740" s="3"/>
      <c r="Q740" s="3"/>
    </row>
    <row r="741" spans="12:17">
      <c r="L741" s="1"/>
      <c r="M741" s="1"/>
      <c r="N741" s="3"/>
      <c r="O741" s="3"/>
      <c r="P741" s="3"/>
      <c r="Q741" s="3"/>
    </row>
    <row r="742" spans="12:17">
      <c r="L742" s="1"/>
      <c r="M742" s="1"/>
      <c r="N742" s="3"/>
      <c r="O742" s="3"/>
      <c r="P742" s="3"/>
      <c r="Q742" s="3"/>
    </row>
    <row r="743" spans="12:17">
      <c r="L743" s="1"/>
      <c r="M743" s="1"/>
      <c r="N743" s="3"/>
      <c r="O743" s="3"/>
      <c r="P743" s="3"/>
      <c r="Q743" s="3"/>
    </row>
    <row r="744" spans="12:17">
      <c r="L744" s="1"/>
      <c r="M744" s="1"/>
      <c r="N744" s="3"/>
      <c r="O744" s="3"/>
      <c r="P744" s="3"/>
      <c r="Q744" s="3"/>
    </row>
    <row r="745" spans="12:17">
      <c r="L745" s="1"/>
      <c r="M745" s="1"/>
      <c r="N745" s="3"/>
      <c r="O745" s="3"/>
      <c r="P745" s="3"/>
      <c r="Q745" s="3"/>
    </row>
    <row r="746" spans="12:17">
      <c r="L746" s="1"/>
      <c r="M746" s="1"/>
      <c r="N746" s="3"/>
      <c r="O746" s="3"/>
      <c r="P746" s="3"/>
      <c r="Q746" s="3"/>
    </row>
    <row r="747" spans="12:17">
      <c r="L747" s="1"/>
      <c r="M747" s="1"/>
      <c r="N747" s="3"/>
      <c r="O747" s="3"/>
      <c r="P747" s="3"/>
      <c r="Q747" s="3"/>
    </row>
    <row r="748" spans="12:17">
      <c r="L748" s="1"/>
      <c r="M748" s="1"/>
      <c r="N748" s="3"/>
      <c r="O748" s="3"/>
      <c r="P748" s="3"/>
      <c r="Q748" s="3"/>
    </row>
    <row r="749" spans="12:17">
      <c r="L749" s="1"/>
      <c r="M749" s="1"/>
      <c r="N749" s="3"/>
      <c r="O749" s="3"/>
      <c r="P749" s="3"/>
      <c r="Q749" s="3"/>
    </row>
    <row r="750" spans="12:17">
      <c r="L750" s="1"/>
      <c r="M750" s="1"/>
      <c r="N750" s="3"/>
      <c r="O750" s="3"/>
      <c r="P750" s="3"/>
      <c r="Q750" s="3"/>
    </row>
    <row r="751" spans="12:17">
      <c r="L751" s="1"/>
      <c r="M751" s="1"/>
      <c r="N751" s="3"/>
      <c r="O751" s="3"/>
      <c r="P751" s="3"/>
      <c r="Q751" s="3"/>
    </row>
    <row r="752" spans="12:17">
      <c r="L752" s="1"/>
      <c r="M752" s="1"/>
      <c r="N752" s="3"/>
      <c r="O752" s="3"/>
      <c r="P752" s="3"/>
      <c r="Q752" s="3"/>
    </row>
    <row r="753" spans="12:17">
      <c r="L753" s="1"/>
      <c r="M753" s="1"/>
      <c r="N753" s="3"/>
      <c r="O753" s="3"/>
      <c r="P753" s="3"/>
      <c r="Q753" s="3"/>
    </row>
    <row r="754" spans="12:17">
      <c r="L754" s="1"/>
      <c r="M754" s="1"/>
      <c r="N754" s="3"/>
      <c r="O754" s="3"/>
      <c r="P754" s="3"/>
      <c r="Q754" s="3"/>
    </row>
    <row r="755" spans="12:17">
      <c r="L755" s="1"/>
      <c r="M755" s="1"/>
      <c r="N755" s="3"/>
      <c r="O755" s="3"/>
      <c r="P755" s="3"/>
      <c r="Q755" s="3"/>
    </row>
    <row r="756" spans="12:17">
      <c r="L756" s="1"/>
      <c r="M756" s="1"/>
      <c r="N756" s="3"/>
      <c r="O756" s="3"/>
      <c r="P756" s="3"/>
      <c r="Q756" s="3"/>
    </row>
    <row r="757" spans="12:17">
      <c r="L757" s="1"/>
      <c r="M757" s="1"/>
      <c r="N757" s="3"/>
      <c r="O757" s="3"/>
      <c r="P757" s="3"/>
      <c r="Q757" s="3"/>
    </row>
    <row r="758" spans="12:17">
      <c r="L758" s="1"/>
      <c r="M758" s="1"/>
      <c r="N758" s="3"/>
      <c r="O758" s="3"/>
      <c r="P758" s="3"/>
      <c r="Q758" s="3"/>
    </row>
    <row r="759" spans="12:17">
      <c r="L759" s="1"/>
      <c r="M759" s="1"/>
      <c r="N759" s="3"/>
      <c r="O759" s="3"/>
      <c r="P759" s="3"/>
      <c r="Q759" s="3"/>
    </row>
    <row r="760" spans="12:17">
      <c r="L760" s="1"/>
      <c r="M760" s="1"/>
      <c r="N760" s="3"/>
      <c r="O760" s="3"/>
      <c r="P760" s="3"/>
      <c r="Q760" s="3"/>
    </row>
    <row r="761" spans="12:17">
      <c r="L761" s="1"/>
      <c r="M761" s="1"/>
      <c r="N761" s="3"/>
      <c r="O761" s="3"/>
      <c r="P761" s="3"/>
      <c r="Q761" s="3"/>
    </row>
    <row r="762" spans="12:17">
      <c r="L762" s="1"/>
      <c r="M762" s="1"/>
      <c r="N762" s="3"/>
      <c r="O762" s="3"/>
      <c r="P762" s="3"/>
      <c r="Q762" s="3"/>
    </row>
    <row r="763" spans="12:17">
      <c r="L763" s="1"/>
      <c r="M763" s="1"/>
      <c r="N763" s="3"/>
      <c r="O763" s="3"/>
      <c r="P763" s="3"/>
      <c r="Q763" s="3"/>
    </row>
    <row r="764" spans="12:17">
      <c r="L764" s="1"/>
      <c r="M764" s="1"/>
      <c r="N764" s="3"/>
      <c r="O764" s="3"/>
      <c r="P764" s="3"/>
      <c r="Q764" s="3"/>
    </row>
    <row r="765" spans="12:17">
      <c r="L765" s="1"/>
      <c r="M765" s="1"/>
      <c r="N765" s="3"/>
      <c r="O765" s="3"/>
      <c r="P765" s="3"/>
      <c r="Q765" s="3"/>
    </row>
    <row r="766" spans="12:17">
      <c r="L766" s="1"/>
      <c r="M766" s="1"/>
      <c r="N766" s="3"/>
      <c r="O766" s="3"/>
      <c r="P766" s="3"/>
      <c r="Q766" s="3"/>
    </row>
    <row r="767" spans="12:17">
      <c r="L767" s="1"/>
      <c r="M767" s="1"/>
      <c r="N767" s="3"/>
      <c r="O767" s="3"/>
      <c r="P767" s="3"/>
      <c r="Q767" s="3"/>
    </row>
    <row r="768" spans="12:17">
      <c r="L768" s="1"/>
      <c r="M768" s="1"/>
      <c r="N768" s="3"/>
      <c r="O768" s="3"/>
      <c r="P768" s="3"/>
      <c r="Q768" s="3"/>
    </row>
    <row r="769" spans="12:17">
      <c r="L769" s="1"/>
      <c r="M769" s="1"/>
      <c r="N769" s="3"/>
      <c r="O769" s="3"/>
      <c r="P769" s="3"/>
      <c r="Q769" s="3"/>
    </row>
    <row r="770" spans="12:17">
      <c r="L770" s="1"/>
      <c r="M770" s="1"/>
      <c r="N770" s="3"/>
      <c r="O770" s="3"/>
      <c r="P770" s="3"/>
      <c r="Q770" s="3"/>
    </row>
    <row r="771" spans="12:17">
      <c r="L771" s="1"/>
      <c r="M771" s="1"/>
      <c r="N771" s="3"/>
      <c r="O771" s="3"/>
      <c r="P771" s="3"/>
      <c r="Q771" s="3"/>
    </row>
    <row r="772" spans="12:17">
      <c r="L772" s="1"/>
      <c r="M772" s="1"/>
      <c r="N772" s="3"/>
      <c r="O772" s="3"/>
      <c r="P772" s="3"/>
      <c r="Q772" s="3"/>
    </row>
    <row r="773" spans="12:17">
      <c r="L773" s="1"/>
      <c r="M773" s="1"/>
      <c r="N773" s="3"/>
      <c r="O773" s="3"/>
      <c r="P773" s="3"/>
      <c r="Q773" s="3"/>
    </row>
    <row r="774" spans="12:17">
      <c r="L774" s="1"/>
      <c r="M774" s="1"/>
      <c r="N774" s="3"/>
      <c r="O774" s="3"/>
      <c r="P774" s="3"/>
      <c r="Q774" s="3"/>
    </row>
    <row r="775" spans="12:17">
      <c r="L775" s="1"/>
      <c r="M775" s="1"/>
      <c r="N775" s="3"/>
      <c r="O775" s="3"/>
      <c r="P775" s="3"/>
      <c r="Q775" s="3"/>
    </row>
    <row r="776" spans="12:17">
      <c r="L776" s="1"/>
      <c r="M776" s="1"/>
      <c r="N776" s="3"/>
      <c r="O776" s="3"/>
      <c r="P776" s="3"/>
      <c r="Q776" s="3"/>
    </row>
    <row r="777" spans="12:17">
      <c r="L777" s="1"/>
      <c r="M777" s="1"/>
      <c r="N777" s="3"/>
      <c r="O777" s="3"/>
      <c r="P777" s="3"/>
      <c r="Q777" s="3"/>
    </row>
    <row r="778" spans="12:17">
      <c r="L778" s="1"/>
      <c r="M778" s="1"/>
      <c r="N778" s="3"/>
      <c r="O778" s="3"/>
      <c r="P778" s="3"/>
      <c r="Q778" s="3"/>
    </row>
    <row r="779" spans="12:17">
      <c r="L779" s="1"/>
      <c r="M779" s="1"/>
      <c r="N779" s="3"/>
      <c r="O779" s="3"/>
      <c r="P779" s="3"/>
      <c r="Q779" s="3"/>
    </row>
    <row r="780" spans="12:17">
      <c r="L780" s="1"/>
      <c r="M780" s="1"/>
      <c r="N780" s="3"/>
      <c r="O780" s="3"/>
      <c r="P780" s="3"/>
      <c r="Q780" s="3"/>
    </row>
    <row r="781" spans="12:17">
      <c r="L781" s="1"/>
      <c r="M781" s="1"/>
      <c r="N781" s="3"/>
      <c r="O781" s="3"/>
      <c r="P781" s="3"/>
      <c r="Q781" s="3"/>
    </row>
    <row r="782" spans="12:17">
      <c r="L782" s="1"/>
      <c r="M782" s="1"/>
      <c r="N782" s="3"/>
      <c r="O782" s="3"/>
      <c r="P782" s="3"/>
      <c r="Q782" s="3"/>
    </row>
    <row r="783" spans="12:17">
      <c r="L783" s="1"/>
      <c r="M783" s="1"/>
      <c r="N783" s="3"/>
      <c r="O783" s="3"/>
      <c r="P783" s="3"/>
      <c r="Q783" s="3"/>
    </row>
    <row r="784" spans="12:17">
      <c r="L784" s="1"/>
      <c r="M784" s="1"/>
      <c r="N784" s="3"/>
      <c r="O784" s="3"/>
      <c r="P784" s="3"/>
      <c r="Q784" s="3"/>
    </row>
    <row r="785" spans="12:17">
      <c r="L785" s="1"/>
      <c r="M785" s="1"/>
      <c r="N785" s="3"/>
      <c r="O785" s="3"/>
      <c r="P785" s="3"/>
      <c r="Q785" s="3"/>
    </row>
    <row r="786" spans="12:17">
      <c r="L786" s="1"/>
      <c r="M786" s="1"/>
      <c r="N786" s="3"/>
      <c r="O786" s="3"/>
      <c r="P786" s="3"/>
      <c r="Q786" s="3"/>
    </row>
    <row r="787" spans="12:17">
      <c r="L787" s="1"/>
      <c r="M787" s="1"/>
      <c r="N787" s="3"/>
      <c r="O787" s="3"/>
      <c r="P787" s="3"/>
      <c r="Q787" s="3"/>
    </row>
    <row r="788" spans="12:17">
      <c r="L788" s="1"/>
      <c r="M788" s="1"/>
      <c r="N788" s="3"/>
      <c r="O788" s="3"/>
      <c r="P788" s="3"/>
      <c r="Q788" s="3"/>
    </row>
    <row r="789" spans="12:17">
      <c r="L789" s="1"/>
      <c r="M789" s="1"/>
      <c r="N789" s="3"/>
      <c r="O789" s="3"/>
      <c r="P789" s="3"/>
      <c r="Q789" s="3"/>
    </row>
    <row r="790" spans="12:17">
      <c r="L790" s="1"/>
      <c r="M790" s="1"/>
      <c r="N790" s="3"/>
      <c r="O790" s="3"/>
      <c r="P790" s="3"/>
      <c r="Q790" s="3"/>
    </row>
    <row r="791" spans="12:17">
      <c r="L791" s="1"/>
      <c r="M791" s="1"/>
      <c r="N791" s="3"/>
      <c r="O791" s="3"/>
      <c r="P791" s="3"/>
      <c r="Q791" s="3"/>
    </row>
    <row r="792" spans="12:17">
      <c r="L792" s="1"/>
      <c r="M792" s="1"/>
      <c r="N792" s="3"/>
      <c r="O792" s="3"/>
      <c r="P792" s="3"/>
      <c r="Q792" s="3"/>
    </row>
    <row r="793" spans="12:17">
      <c r="L793" s="1"/>
      <c r="M793" s="1"/>
      <c r="N793" s="3"/>
      <c r="O793" s="3"/>
      <c r="P793" s="3"/>
      <c r="Q793" s="3"/>
    </row>
    <row r="794" spans="12:17">
      <c r="L794" s="1"/>
      <c r="M794" s="1"/>
      <c r="N794" s="3"/>
      <c r="O794" s="3"/>
      <c r="P794" s="3"/>
      <c r="Q794" s="3"/>
    </row>
    <row r="795" spans="12:17">
      <c r="L795" s="1"/>
      <c r="M795" s="1"/>
      <c r="N795" s="3"/>
      <c r="O795" s="3"/>
      <c r="P795" s="3"/>
      <c r="Q795" s="3"/>
    </row>
    <row r="796" spans="12:17">
      <c r="L796" s="1"/>
      <c r="M796" s="1"/>
      <c r="N796" s="3"/>
      <c r="O796" s="3"/>
      <c r="P796" s="3"/>
      <c r="Q796" s="3"/>
    </row>
    <row r="797" spans="12:17">
      <c r="L797" s="1"/>
      <c r="M797" s="1"/>
      <c r="N797" s="3"/>
      <c r="O797" s="3"/>
      <c r="P797" s="3"/>
      <c r="Q797" s="3"/>
    </row>
    <row r="798" spans="12:17">
      <c r="L798" s="1"/>
      <c r="M798" s="1"/>
      <c r="N798" s="3"/>
      <c r="O798" s="3"/>
      <c r="P798" s="3"/>
      <c r="Q798" s="3"/>
    </row>
    <row r="799" spans="12:17">
      <c r="L799" s="1"/>
      <c r="M799" s="1"/>
      <c r="N799" s="3"/>
      <c r="O799" s="3"/>
      <c r="P799" s="3"/>
      <c r="Q799" s="3"/>
    </row>
    <row r="800" spans="12:17">
      <c r="L800" s="1"/>
      <c r="M800" s="1"/>
      <c r="N800" s="3"/>
      <c r="O800" s="3"/>
      <c r="P800" s="3"/>
      <c r="Q800" s="3"/>
    </row>
    <row r="801" spans="12:17">
      <c r="L801" s="1"/>
      <c r="M801" s="1"/>
      <c r="N801" s="3"/>
      <c r="O801" s="3"/>
      <c r="P801" s="3"/>
      <c r="Q801" s="3"/>
    </row>
    <row r="802" spans="12:17">
      <c r="L802" s="1"/>
      <c r="M802" s="1"/>
      <c r="N802" s="3"/>
      <c r="O802" s="3"/>
      <c r="P802" s="3"/>
      <c r="Q802" s="3"/>
    </row>
    <row r="803" spans="12:17">
      <c r="L803" s="1"/>
      <c r="M803" s="1"/>
      <c r="N803" s="3"/>
      <c r="O803" s="3"/>
      <c r="P803" s="3"/>
      <c r="Q803" s="3"/>
    </row>
    <row r="804" spans="12:17">
      <c r="L804" s="1"/>
      <c r="M804" s="1"/>
      <c r="N804" s="3"/>
      <c r="O804" s="3"/>
      <c r="P804" s="3"/>
      <c r="Q804" s="3"/>
    </row>
    <row r="805" spans="12:17">
      <c r="L805" s="1"/>
      <c r="M805" s="1"/>
      <c r="N805" s="3"/>
      <c r="O805" s="3"/>
      <c r="P805" s="3"/>
      <c r="Q805" s="3"/>
    </row>
    <row r="806" spans="12:17">
      <c r="L806" s="1"/>
      <c r="M806" s="1"/>
      <c r="N806" s="3"/>
      <c r="O806" s="3"/>
      <c r="P806" s="3"/>
      <c r="Q806" s="3"/>
    </row>
    <row r="807" spans="12:17">
      <c r="L807" s="1"/>
      <c r="M807" s="1"/>
      <c r="N807" s="3"/>
      <c r="O807" s="3"/>
      <c r="P807" s="3"/>
      <c r="Q807" s="3"/>
    </row>
    <row r="808" spans="12:17">
      <c r="L808" s="1"/>
      <c r="M808" s="1"/>
      <c r="N808" s="3"/>
      <c r="O808" s="3"/>
      <c r="P808" s="3"/>
      <c r="Q808" s="3"/>
    </row>
    <row r="809" spans="12:17">
      <c r="L809" s="1"/>
      <c r="M809" s="1"/>
      <c r="N809" s="3"/>
      <c r="O809" s="3"/>
      <c r="P809" s="3"/>
      <c r="Q809" s="3"/>
    </row>
    <row r="810" spans="12:17">
      <c r="L810" s="1"/>
      <c r="M810" s="1"/>
      <c r="N810" s="3"/>
      <c r="O810" s="3"/>
      <c r="P810" s="3"/>
      <c r="Q810" s="3"/>
    </row>
    <row r="811" spans="12:17">
      <c r="L811" s="1"/>
      <c r="M811" s="1"/>
      <c r="N811" s="3"/>
      <c r="O811" s="3"/>
      <c r="P811" s="3"/>
      <c r="Q811" s="3"/>
    </row>
    <row r="812" spans="12:17">
      <c r="L812" s="1"/>
      <c r="M812" s="1"/>
      <c r="N812" s="3"/>
      <c r="O812" s="3"/>
      <c r="P812" s="3"/>
      <c r="Q812" s="3"/>
    </row>
    <row r="813" spans="12:17">
      <c r="L813" s="1"/>
      <c r="M813" s="1"/>
      <c r="N813" s="3"/>
      <c r="O813" s="3"/>
      <c r="P813" s="3"/>
      <c r="Q813" s="3"/>
    </row>
    <row r="814" spans="12:17">
      <c r="L814" s="1"/>
      <c r="M814" s="1"/>
      <c r="N814" s="3"/>
      <c r="O814" s="3"/>
      <c r="P814" s="3"/>
      <c r="Q814" s="3"/>
    </row>
    <row r="815" spans="12:17">
      <c r="L815" s="1"/>
      <c r="M815" s="1"/>
      <c r="N815" s="3"/>
      <c r="O815" s="3"/>
      <c r="P815" s="3"/>
      <c r="Q815" s="3"/>
    </row>
    <row r="816" spans="12:17">
      <c r="L816" s="1"/>
      <c r="M816" s="1"/>
      <c r="N816" s="3"/>
      <c r="O816" s="3"/>
      <c r="P816" s="3"/>
      <c r="Q816" s="3"/>
    </row>
    <row r="817" spans="12:17">
      <c r="L817" s="1"/>
      <c r="M817" s="1"/>
      <c r="N817" s="3"/>
      <c r="O817" s="3"/>
      <c r="P817" s="3"/>
      <c r="Q817" s="3"/>
    </row>
    <row r="818" spans="12:17">
      <c r="L818" s="1"/>
      <c r="M818" s="1"/>
      <c r="N818" s="3"/>
      <c r="O818" s="3"/>
      <c r="P818" s="3"/>
      <c r="Q818" s="3"/>
    </row>
    <row r="819" spans="12:17">
      <c r="L819" s="1"/>
      <c r="M819" s="1"/>
      <c r="N819" s="3"/>
      <c r="O819" s="3"/>
      <c r="P819" s="3"/>
      <c r="Q819" s="3"/>
    </row>
    <row r="820" spans="12:17">
      <c r="L820" s="1"/>
      <c r="M820" s="1"/>
      <c r="N820" s="3"/>
      <c r="O820" s="3"/>
      <c r="P820" s="3"/>
      <c r="Q820" s="3"/>
    </row>
    <row r="821" spans="12:17">
      <c r="L821" s="1"/>
      <c r="M821" s="1"/>
      <c r="N821" s="3"/>
      <c r="O821" s="3"/>
      <c r="P821" s="3"/>
      <c r="Q821" s="3"/>
    </row>
    <row r="822" spans="12:17">
      <c r="L822" s="1"/>
      <c r="M822" s="1"/>
      <c r="N822" s="3"/>
      <c r="O822" s="3"/>
      <c r="P822" s="3"/>
      <c r="Q822" s="3"/>
    </row>
    <row r="823" spans="12:17">
      <c r="L823" s="1"/>
      <c r="M823" s="1"/>
      <c r="N823" s="3"/>
      <c r="O823" s="3"/>
      <c r="P823" s="3"/>
      <c r="Q823" s="3"/>
    </row>
    <row r="824" spans="12:17">
      <c r="L824" s="1"/>
      <c r="M824" s="1"/>
      <c r="N824" s="3"/>
      <c r="O824" s="3"/>
      <c r="P824" s="3"/>
      <c r="Q824" s="3"/>
    </row>
    <row r="825" spans="12:17">
      <c r="L825" s="1"/>
      <c r="M825" s="1"/>
      <c r="N825" s="3"/>
      <c r="O825" s="3"/>
      <c r="P825" s="3"/>
      <c r="Q825" s="3"/>
    </row>
    <row r="826" spans="12:17">
      <c r="L826" s="1"/>
      <c r="M826" s="1"/>
      <c r="N826" s="3"/>
      <c r="O826" s="3"/>
      <c r="P826" s="3"/>
      <c r="Q826" s="3"/>
    </row>
    <row r="827" spans="12:17">
      <c r="L827" s="1"/>
      <c r="M827" s="1"/>
      <c r="N827" s="3"/>
      <c r="O827" s="3"/>
      <c r="P827" s="3"/>
      <c r="Q827" s="3"/>
    </row>
    <row r="828" spans="12:17">
      <c r="L828" s="1"/>
      <c r="M828" s="1"/>
      <c r="N828" s="3"/>
      <c r="O828" s="3"/>
      <c r="P828" s="3"/>
      <c r="Q828" s="3"/>
    </row>
    <row r="829" spans="12:17">
      <c r="L829" s="1"/>
      <c r="M829" s="1"/>
      <c r="N829" s="3"/>
      <c r="O829" s="3"/>
      <c r="P829" s="3"/>
      <c r="Q829" s="3"/>
    </row>
    <row r="830" spans="12:17">
      <c r="L830" s="1"/>
      <c r="M830" s="1"/>
      <c r="N830" s="3"/>
      <c r="O830" s="3"/>
      <c r="P830" s="3"/>
      <c r="Q830" s="3"/>
    </row>
    <row r="831" spans="12:17">
      <c r="L831" s="1"/>
      <c r="M831" s="1"/>
      <c r="N831" s="3"/>
      <c r="O831" s="3"/>
      <c r="P831" s="3"/>
      <c r="Q831" s="3"/>
    </row>
    <row r="832" spans="12:17">
      <c r="L832" s="1"/>
      <c r="M832" s="1"/>
      <c r="N832" s="3"/>
      <c r="O832" s="3"/>
      <c r="P832" s="3"/>
      <c r="Q832" s="3"/>
    </row>
    <row r="833" spans="12:17">
      <c r="L833" s="1"/>
      <c r="M833" s="1"/>
      <c r="N833" s="3"/>
      <c r="O833" s="3"/>
      <c r="P833" s="3"/>
      <c r="Q833" s="3"/>
    </row>
    <row r="834" spans="12:17">
      <c r="L834" s="1"/>
      <c r="M834" s="1"/>
      <c r="N834" s="3"/>
      <c r="O834" s="3"/>
      <c r="P834" s="3"/>
      <c r="Q834" s="3"/>
    </row>
    <row r="835" spans="12:17">
      <c r="L835" s="1"/>
      <c r="M835" s="1"/>
      <c r="N835" s="3"/>
      <c r="O835" s="3"/>
      <c r="P835" s="3"/>
      <c r="Q835" s="3"/>
    </row>
    <row r="836" spans="12:17">
      <c r="L836" s="1"/>
      <c r="M836" s="1"/>
      <c r="N836" s="3"/>
      <c r="O836" s="3"/>
      <c r="P836" s="3"/>
      <c r="Q836" s="3"/>
    </row>
    <row r="837" spans="12:17">
      <c r="L837" s="1"/>
      <c r="M837" s="1"/>
      <c r="N837" s="3"/>
      <c r="O837" s="3"/>
      <c r="P837" s="3"/>
      <c r="Q837" s="3"/>
    </row>
    <row r="838" spans="12:17">
      <c r="L838" s="1"/>
      <c r="M838" s="1"/>
      <c r="N838" s="3"/>
      <c r="O838" s="3"/>
      <c r="P838" s="3"/>
      <c r="Q838" s="3"/>
    </row>
    <row r="839" spans="12:17">
      <c r="L839" s="1"/>
      <c r="M839" s="1"/>
      <c r="N839" s="3"/>
      <c r="O839" s="3"/>
      <c r="P839" s="3"/>
      <c r="Q839" s="3"/>
    </row>
    <row r="840" spans="12:17">
      <c r="L840" s="1"/>
      <c r="M840" s="1"/>
      <c r="N840" s="3"/>
      <c r="O840" s="3"/>
      <c r="P840" s="3"/>
      <c r="Q840" s="3"/>
    </row>
    <row r="841" spans="12:17">
      <c r="L841" s="1"/>
      <c r="M841" s="1"/>
      <c r="N841" s="3"/>
      <c r="O841" s="3"/>
      <c r="P841" s="3"/>
      <c r="Q841" s="3"/>
    </row>
    <row r="842" spans="12:17">
      <c r="L842" s="1"/>
      <c r="M842" s="1"/>
      <c r="N842" s="3"/>
      <c r="O842" s="3"/>
      <c r="P842" s="3"/>
      <c r="Q842" s="3"/>
    </row>
    <row r="843" spans="12:17">
      <c r="L843" s="1"/>
      <c r="M843" s="1"/>
      <c r="N843" s="3"/>
      <c r="O843" s="3"/>
      <c r="P843" s="3"/>
      <c r="Q843" s="3"/>
    </row>
    <row r="844" spans="12:17">
      <c r="L844" s="1"/>
      <c r="M844" s="1"/>
      <c r="N844" s="3"/>
      <c r="O844" s="3"/>
      <c r="P844" s="3"/>
      <c r="Q844" s="3"/>
    </row>
    <row r="845" spans="12:17">
      <c r="L845" s="1"/>
      <c r="M845" s="1"/>
      <c r="N845" s="3"/>
      <c r="O845" s="3"/>
      <c r="P845" s="3"/>
      <c r="Q845" s="3"/>
    </row>
    <row r="846" spans="12:17">
      <c r="L846" s="1"/>
      <c r="M846" s="1"/>
      <c r="N846" s="3"/>
      <c r="O846" s="3"/>
      <c r="P846" s="3"/>
      <c r="Q846" s="3"/>
    </row>
    <row r="847" spans="12:17">
      <c r="L847" s="1"/>
      <c r="M847" s="1"/>
      <c r="N847" s="3"/>
      <c r="O847" s="3"/>
      <c r="P847" s="3"/>
      <c r="Q847" s="3"/>
    </row>
    <row r="848" spans="12:17">
      <c r="L848" s="1"/>
      <c r="M848" s="1"/>
      <c r="N848" s="3"/>
      <c r="O848" s="3"/>
      <c r="P848" s="3"/>
      <c r="Q848" s="3"/>
    </row>
    <row r="849" spans="12:17">
      <c r="L849" s="1"/>
      <c r="M849" s="1"/>
      <c r="N849" s="3"/>
      <c r="O849" s="3"/>
      <c r="P849" s="3"/>
      <c r="Q849" s="3"/>
    </row>
    <row r="850" spans="12:17">
      <c r="L850" s="1"/>
      <c r="M850" s="1"/>
      <c r="N850" s="3"/>
      <c r="O850" s="3"/>
      <c r="P850" s="3"/>
      <c r="Q850" s="3"/>
    </row>
    <row r="851" spans="12:17">
      <c r="L851" s="1"/>
      <c r="M851" s="1"/>
      <c r="N851" s="3"/>
      <c r="O851" s="3"/>
      <c r="P851" s="3"/>
      <c r="Q851" s="3"/>
    </row>
    <row r="852" spans="12:17">
      <c r="L852" s="1"/>
      <c r="M852" s="1"/>
      <c r="N852" s="3"/>
      <c r="O852" s="3"/>
      <c r="P852" s="3"/>
      <c r="Q852" s="3"/>
    </row>
    <row r="853" spans="12:17">
      <c r="L853" s="1"/>
      <c r="M853" s="1"/>
      <c r="N853" s="3"/>
      <c r="O853" s="3"/>
      <c r="P853" s="3"/>
      <c r="Q853" s="3"/>
    </row>
    <row r="854" spans="12:17">
      <c r="L854" s="1"/>
      <c r="M854" s="1"/>
      <c r="N854" s="3"/>
      <c r="O854" s="3"/>
      <c r="P854" s="3"/>
      <c r="Q854" s="3"/>
    </row>
    <row r="855" spans="12:17">
      <c r="L855" s="1"/>
      <c r="M855" s="1"/>
      <c r="N855" s="3"/>
      <c r="O855" s="3"/>
      <c r="P855" s="3"/>
      <c r="Q855" s="3"/>
    </row>
    <row r="856" spans="12:17">
      <c r="L856" s="1"/>
      <c r="M856" s="1"/>
      <c r="N856" s="3"/>
      <c r="O856" s="3"/>
      <c r="P856" s="3"/>
      <c r="Q856" s="3"/>
    </row>
    <row r="857" spans="12:17">
      <c r="L857" s="1"/>
      <c r="M857" s="1"/>
      <c r="N857" s="3"/>
      <c r="O857" s="3"/>
      <c r="P857" s="3"/>
      <c r="Q857" s="3"/>
    </row>
    <row r="858" spans="12:17">
      <c r="L858" s="1"/>
      <c r="M858" s="1"/>
      <c r="N858" s="3"/>
      <c r="O858" s="3"/>
      <c r="P858" s="3"/>
      <c r="Q858" s="3"/>
    </row>
    <row r="859" spans="12:17">
      <c r="L859" s="1"/>
      <c r="M859" s="1"/>
      <c r="N859" s="3"/>
      <c r="O859" s="3"/>
      <c r="P859" s="3"/>
      <c r="Q859" s="3"/>
    </row>
    <row r="860" spans="12:17">
      <c r="L860" s="1"/>
      <c r="M860" s="1"/>
      <c r="N860" s="3"/>
      <c r="O860" s="3"/>
      <c r="P860" s="3"/>
      <c r="Q860" s="3"/>
    </row>
    <row r="861" spans="12:17">
      <c r="L861" s="1"/>
      <c r="M861" s="1"/>
      <c r="N861" s="3"/>
      <c r="O861" s="3"/>
      <c r="P861" s="3"/>
      <c r="Q861" s="3"/>
    </row>
    <row r="862" spans="12:17">
      <c r="L862" s="1"/>
      <c r="M862" s="1"/>
      <c r="N862" s="3"/>
      <c r="O862" s="3"/>
      <c r="P862" s="3"/>
      <c r="Q862" s="3"/>
    </row>
    <row r="863" spans="12:17">
      <c r="L863" s="1"/>
      <c r="M863" s="1"/>
      <c r="N863" s="3"/>
      <c r="O863" s="3"/>
      <c r="P863" s="3"/>
      <c r="Q863" s="3"/>
    </row>
    <row r="864" spans="12:17">
      <c r="L864" s="1"/>
      <c r="M864" s="1"/>
      <c r="N864" s="3"/>
      <c r="O864" s="3"/>
      <c r="P864" s="3"/>
      <c r="Q864" s="3"/>
    </row>
    <row r="865" spans="12:17">
      <c r="L865" s="1"/>
      <c r="M865" s="1"/>
      <c r="N865" s="3"/>
      <c r="O865" s="3"/>
      <c r="P865" s="3"/>
      <c r="Q865" s="3"/>
    </row>
    <row r="866" spans="12:17">
      <c r="L866" s="1"/>
      <c r="M866" s="1"/>
      <c r="N866" s="3"/>
      <c r="O866" s="3"/>
      <c r="P866" s="3"/>
      <c r="Q866" s="3"/>
    </row>
    <row r="867" spans="12:17">
      <c r="L867" s="1"/>
      <c r="M867" s="1"/>
      <c r="N867" s="3"/>
      <c r="O867" s="3"/>
      <c r="P867" s="3"/>
      <c r="Q867" s="3"/>
    </row>
    <row r="868" spans="12:17">
      <c r="L868" s="1"/>
      <c r="M868" s="1"/>
      <c r="N868" s="3"/>
      <c r="O868" s="3"/>
      <c r="P868" s="3"/>
      <c r="Q868" s="3"/>
    </row>
    <row r="869" spans="12:17">
      <c r="L869" s="1"/>
      <c r="M869" s="1"/>
      <c r="N869" s="3"/>
      <c r="O869" s="3"/>
      <c r="P869" s="3"/>
      <c r="Q869" s="3"/>
    </row>
    <row r="870" spans="12:17">
      <c r="L870" s="1"/>
      <c r="M870" s="1"/>
      <c r="N870" s="3"/>
      <c r="O870" s="3"/>
      <c r="P870" s="3"/>
      <c r="Q870" s="3"/>
    </row>
    <row r="871" spans="12:17">
      <c r="L871" s="1"/>
      <c r="M871" s="1"/>
      <c r="N871" s="3"/>
      <c r="O871" s="3"/>
      <c r="P871" s="3"/>
      <c r="Q871" s="3"/>
    </row>
    <row r="872" spans="12:17">
      <c r="L872" s="1"/>
      <c r="M872" s="1"/>
      <c r="N872" s="3"/>
      <c r="O872" s="3"/>
      <c r="P872" s="3"/>
      <c r="Q872" s="3"/>
    </row>
    <row r="873" spans="12:17">
      <c r="L873" s="1"/>
      <c r="M873" s="1"/>
      <c r="N873" s="3"/>
      <c r="O873" s="3"/>
      <c r="P873" s="3"/>
      <c r="Q873" s="3"/>
    </row>
    <row r="874" spans="12:17">
      <c r="L874" s="1"/>
      <c r="M874" s="1"/>
      <c r="N874" s="3"/>
      <c r="O874" s="3"/>
      <c r="P874" s="3"/>
      <c r="Q874" s="3"/>
    </row>
    <row r="875" spans="12:17">
      <c r="L875" s="1"/>
      <c r="M875" s="1"/>
      <c r="N875" s="3"/>
      <c r="O875" s="3"/>
      <c r="P875" s="3"/>
      <c r="Q875" s="3"/>
    </row>
    <row r="876" spans="12:17">
      <c r="L876" s="1"/>
      <c r="M876" s="1"/>
      <c r="N876" s="3"/>
      <c r="O876" s="3"/>
      <c r="P876" s="3"/>
      <c r="Q876" s="3"/>
    </row>
    <row r="877" spans="12:17">
      <c r="L877" s="1"/>
      <c r="M877" s="1"/>
      <c r="N877" s="3"/>
      <c r="O877" s="3"/>
      <c r="P877" s="3"/>
      <c r="Q877" s="3"/>
    </row>
    <row r="878" spans="12:17">
      <c r="L878" s="1"/>
      <c r="M878" s="1"/>
      <c r="N878" s="3"/>
      <c r="O878" s="3"/>
      <c r="P878" s="3"/>
      <c r="Q878" s="3"/>
    </row>
    <row r="879" spans="12:17">
      <c r="L879" s="1"/>
      <c r="M879" s="1"/>
      <c r="N879" s="3"/>
      <c r="O879" s="3"/>
      <c r="P879" s="3"/>
      <c r="Q879" s="3"/>
    </row>
    <row r="880" spans="12:17">
      <c r="L880" s="1"/>
      <c r="M880" s="1"/>
      <c r="N880" s="3"/>
      <c r="O880" s="3"/>
      <c r="P880" s="3"/>
      <c r="Q880" s="3"/>
    </row>
    <row r="881" spans="12:17">
      <c r="L881" s="1"/>
      <c r="M881" s="1"/>
      <c r="N881" s="3"/>
      <c r="O881" s="3"/>
      <c r="P881" s="3"/>
      <c r="Q881" s="3"/>
    </row>
    <row r="882" spans="12:17">
      <c r="L882" s="1"/>
      <c r="M882" s="1"/>
      <c r="N882" s="3"/>
      <c r="O882" s="3"/>
      <c r="P882" s="3"/>
      <c r="Q882" s="3"/>
    </row>
    <row r="883" spans="12:17">
      <c r="L883" s="1"/>
      <c r="M883" s="1"/>
      <c r="N883" s="3"/>
      <c r="O883" s="3"/>
      <c r="P883" s="3"/>
      <c r="Q883" s="3"/>
    </row>
    <row r="884" spans="12:17">
      <c r="L884" s="1"/>
      <c r="M884" s="1"/>
      <c r="N884" s="3"/>
      <c r="O884" s="3"/>
      <c r="P884" s="3"/>
      <c r="Q884" s="3"/>
    </row>
    <row r="885" spans="12:17">
      <c r="L885" s="1"/>
      <c r="M885" s="1"/>
      <c r="N885" s="3"/>
      <c r="O885" s="3"/>
      <c r="P885" s="3"/>
      <c r="Q885" s="3"/>
    </row>
    <row r="886" spans="12:17">
      <c r="L886" s="1"/>
      <c r="M886" s="1"/>
      <c r="N886" s="3"/>
      <c r="O886" s="3"/>
      <c r="P886" s="3"/>
      <c r="Q886" s="3"/>
    </row>
    <row r="887" spans="12:17">
      <c r="L887" s="1"/>
      <c r="M887" s="1"/>
      <c r="N887" s="3"/>
      <c r="O887" s="3"/>
      <c r="P887" s="3"/>
      <c r="Q887" s="3"/>
    </row>
    <row r="888" spans="12:17">
      <c r="L888" s="1"/>
      <c r="M888" s="1"/>
      <c r="N888" s="3"/>
      <c r="O888" s="3"/>
      <c r="P888" s="3"/>
      <c r="Q888" s="3"/>
    </row>
    <row r="889" spans="12:17">
      <c r="L889" s="1"/>
      <c r="M889" s="1"/>
      <c r="N889" s="3"/>
      <c r="O889" s="3"/>
      <c r="P889" s="3"/>
      <c r="Q889" s="3"/>
    </row>
    <row r="890" spans="12:17">
      <c r="L890" s="1"/>
      <c r="M890" s="1"/>
      <c r="N890" s="3"/>
      <c r="O890" s="3"/>
      <c r="P890" s="3"/>
      <c r="Q890" s="3"/>
    </row>
    <row r="891" spans="12:17">
      <c r="L891" s="1"/>
      <c r="M891" s="1"/>
      <c r="N891" s="3"/>
      <c r="O891" s="3"/>
      <c r="P891" s="3"/>
      <c r="Q891" s="3"/>
    </row>
    <row r="892" spans="12:17">
      <c r="L892" s="1"/>
      <c r="M892" s="1"/>
      <c r="N892" s="3"/>
      <c r="O892" s="3"/>
      <c r="P892" s="3"/>
      <c r="Q892" s="3"/>
    </row>
    <row r="893" spans="12:17">
      <c r="L893" s="1"/>
      <c r="M893" s="1"/>
      <c r="N893" s="3"/>
      <c r="O893" s="3"/>
      <c r="P893" s="3"/>
      <c r="Q893" s="3"/>
    </row>
    <row r="894" spans="12:17">
      <c r="L894" s="1"/>
      <c r="M894" s="1"/>
      <c r="N894" s="3"/>
      <c r="O894" s="3"/>
      <c r="P894" s="3"/>
      <c r="Q894" s="3"/>
    </row>
    <row r="895" spans="12:17">
      <c r="L895" s="1"/>
      <c r="M895" s="1"/>
      <c r="N895" s="3"/>
      <c r="O895" s="3"/>
      <c r="P895" s="3"/>
      <c r="Q895" s="3"/>
    </row>
    <row r="896" spans="12:17">
      <c r="L896" s="1"/>
      <c r="M896" s="1"/>
      <c r="N896" s="3"/>
      <c r="O896" s="3"/>
      <c r="P896" s="3"/>
      <c r="Q896" s="3"/>
    </row>
    <row r="897" spans="12:17">
      <c r="L897" s="1"/>
      <c r="M897" s="1"/>
      <c r="N897" s="3"/>
      <c r="O897" s="3"/>
      <c r="P897" s="3"/>
      <c r="Q897" s="3"/>
    </row>
    <row r="898" spans="12:17">
      <c r="L898" s="1"/>
      <c r="M898" s="1"/>
      <c r="N898" s="3"/>
      <c r="O898" s="3"/>
      <c r="P898" s="3"/>
      <c r="Q898" s="3"/>
    </row>
    <row r="899" spans="12:17">
      <c r="L899" s="1"/>
      <c r="M899" s="1"/>
      <c r="N899" s="3"/>
      <c r="O899" s="3"/>
      <c r="P899" s="3"/>
      <c r="Q899" s="3"/>
    </row>
    <row r="900" spans="12:17">
      <c r="L900" s="1"/>
      <c r="M900" s="1"/>
      <c r="N900" s="3"/>
      <c r="O900" s="3"/>
      <c r="P900" s="3"/>
      <c r="Q900" s="3"/>
    </row>
    <row r="901" spans="12:17">
      <c r="L901" s="1"/>
      <c r="M901" s="1"/>
      <c r="N901" s="3"/>
      <c r="O901" s="3"/>
      <c r="P901" s="3"/>
      <c r="Q901" s="3"/>
    </row>
    <row r="902" spans="12:17">
      <c r="L902" s="1"/>
      <c r="M902" s="1"/>
      <c r="N902" s="3"/>
      <c r="O902" s="3"/>
      <c r="P902" s="3"/>
      <c r="Q902" s="3"/>
    </row>
    <row r="903" spans="12:17">
      <c r="L903" s="1"/>
      <c r="M903" s="1"/>
      <c r="N903" s="3"/>
      <c r="O903" s="3"/>
      <c r="P903" s="3"/>
      <c r="Q903" s="3"/>
    </row>
    <row r="904" spans="12:17">
      <c r="L904" s="1"/>
      <c r="M904" s="1"/>
      <c r="N904" s="3"/>
      <c r="O904" s="3"/>
      <c r="P904" s="3"/>
      <c r="Q904" s="3"/>
    </row>
    <row r="905" spans="12:17">
      <c r="L905" s="1"/>
      <c r="M905" s="1"/>
      <c r="N905" s="3"/>
      <c r="O905" s="3"/>
      <c r="P905" s="3"/>
      <c r="Q905" s="3"/>
    </row>
    <row r="906" spans="12:17">
      <c r="L906" s="1"/>
      <c r="M906" s="1"/>
      <c r="N906" s="3"/>
      <c r="O906" s="3"/>
      <c r="P906" s="3"/>
      <c r="Q906" s="3"/>
    </row>
    <row r="907" spans="12:17">
      <c r="L907" s="1"/>
      <c r="M907" s="1"/>
      <c r="N907" s="3"/>
      <c r="O907" s="3"/>
      <c r="P907" s="3"/>
      <c r="Q907" s="3"/>
    </row>
    <row r="908" spans="12:17">
      <c r="L908" s="1"/>
      <c r="M908" s="1"/>
      <c r="N908" s="3"/>
      <c r="O908" s="3"/>
      <c r="P908" s="3"/>
      <c r="Q908" s="3"/>
    </row>
    <row r="909" spans="12:17">
      <c r="L909" s="1"/>
      <c r="M909" s="1"/>
      <c r="N909" s="3"/>
      <c r="O909" s="3"/>
      <c r="P909" s="3"/>
      <c r="Q909" s="3"/>
    </row>
    <row r="910" spans="12:17">
      <c r="L910" s="1"/>
      <c r="M910" s="1"/>
      <c r="N910" s="3"/>
      <c r="O910" s="3"/>
      <c r="P910" s="3"/>
      <c r="Q910" s="3"/>
    </row>
    <row r="911" spans="12:17">
      <c r="L911" s="1"/>
      <c r="M911" s="1"/>
      <c r="N911" s="3"/>
      <c r="O911" s="3"/>
      <c r="P911" s="3"/>
      <c r="Q911" s="3"/>
    </row>
    <row r="912" spans="12:17">
      <c r="L912" s="1"/>
      <c r="M912" s="1"/>
      <c r="N912" s="3"/>
      <c r="O912" s="3"/>
      <c r="P912" s="3"/>
      <c r="Q912" s="3"/>
    </row>
    <row r="913" spans="12:17">
      <c r="L913" s="1"/>
      <c r="M913" s="1"/>
      <c r="N913" s="3"/>
      <c r="O913" s="3"/>
      <c r="P913" s="3"/>
      <c r="Q913" s="3"/>
    </row>
    <row r="914" spans="12:17">
      <c r="L914" s="1"/>
      <c r="M914" s="1"/>
      <c r="N914" s="3"/>
      <c r="O914" s="3"/>
      <c r="P914" s="3"/>
      <c r="Q914" s="3"/>
    </row>
    <row r="915" spans="12:17">
      <c r="L915" s="1"/>
      <c r="M915" s="1"/>
      <c r="N915" s="3"/>
      <c r="O915" s="3"/>
      <c r="P915" s="3"/>
      <c r="Q915" s="3"/>
    </row>
    <row r="916" spans="12:17">
      <c r="L916" s="1"/>
      <c r="M916" s="1"/>
      <c r="N916" s="3"/>
      <c r="O916" s="3"/>
      <c r="P916" s="3"/>
      <c r="Q916" s="3"/>
    </row>
    <row r="917" spans="12:17">
      <c r="L917" s="1"/>
      <c r="M917" s="1"/>
      <c r="N917" s="3"/>
      <c r="O917" s="3"/>
      <c r="P917" s="3"/>
      <c r="Q917" s="3"/>
    </row>
    <row r="918" spans="12:17">
      <c r="L918" s="1"/>
      <c r="M918" s="1"/>
      <c r="N918" s="3"/>
      <c r="O918" s="3"/>
      <c r="P918" s="3"/>
      <c r="Q918" s="3"/>
    </row>
    <row r="919" spans="12:17">
      <c r="L919" s="1"/>
      <c r="M919" s="1"/>
      <c r="N919" s="3"/>
      <c r="O919" s="3"/>
      <c r="P919" s="3"/>
      <c r="Q919" s="3"/>
    </row>
    <row r="920" spans="12:17">
      <c r="L920" s="1"/>
      <c r="M920" s="1"/>
      <c r="N920" s="3"/>
      <c r="O920" s="3"/>
      <c r="P920" s="3"/>
      <c r="Q920" s="3"/>
    </row>
    <row r="921" spans="12:17">
      <c r="L921" s="1"/>
      <c r="M921" s="1"/>
      <c r="N921" s="3"/>
      <c r="O921" s="3"/>
      <c r="P921" s="3"/>
      <c r="Q921" s="3"/>
    </row>
    <row r="922" spans="12:17">
      <c r="L922" s="1"/>
      <c r="M922" s="1"/>
      <c r="N922" s="3"/>
      <c r="O922" s="3"/>
      <c r="P922" s="3"/>
      <c r="Q922" s="3"/>
    </row>
    <row r="923" spans="12:17">
      <c r="L923" s="1"/>
      <c r="M923" s="1"/>
      <c r="N923" s="3"/>
      <c r="O923" s="3"/>
      <c r="P923" s="3"/>
      <c r="Q923" s="3"/>
    </row>
    <row r="924" spans="12:17">
      <c r="L924" s="1"/>
      <c r="M924" s="1"/>
      <c r="N924" s="3"/>
      <c r="O924" s="3"/>
      <c r="P924" s="3"/>
      <c r="Q924" s="3"/>
    </row>
    <row r="925" spans="12:17">
      <c r="L925" s="1"/>
      <c r="M925" s="1"/>
      <c r="N925" s="3"/>
      <c r="O925" s="3"/>
      <c r="P925" s="3"/>
      <c r="Q925" s="3"/>
    </row>
    <row r="926" spans="12:17">
      <c r="L926" s="1"/>
      <c r="M926" s="1"/>
      <c r="N926" s="3"/>
      <c r="O926" s="3"/>
      <c r="P926" s="3"/>
      <c r="Q926" s="3"/>
    </row>
    <row r="927" spans="12:17">
      <c r="L927" s="1"/>
      <c r="M927" s="1"/>
      <c r="N927" s="3"/>
      <c r="O927" s="3"/>
      <c r="P927" s="3"/>
      <c r="Q927" s="3"/>
    </row>
    <row r="928" spans="12:17">
      <c r="L928" s="1"/>
      <c r="M928" s="1"/>
      <c r="N928" s="3"/>
      <c r="O928" s="3"/>
      <c r="P928" s="3"/>
      <c r="Q928" s="3"/>
    </row>
    <row r="929" spans="12:17">
      <c r="L929" s="1"/>
      <c r="M929" s="1"/>
      <c r="N929" s="3"/>
      <c r="O929" s="3"/>
      <c r="P929" s="3"/>
      <c r="Q929" s="3"/>
    </row>
    <row r="930" spans="12:17">
      <c r="L930" s="1"/>
      <c r="M930" s="1"/>
      <c r="N930" s="3"/>
      <c r="O930" s="3"/>
      <c r="P930" s="3"/>
      <c r="Q930" s="3"/>
    </row>
    <row r="931" spans="12:17">
      <c r="L931" s="1"/>
      <c r="M931" s="1"/>
      <c r="N931" s="3"/>
      <c r="O931" s="3"/>
      <c r="P931" s="3"/>
      <c r="Q931" s="3"/>
    </row>
    <row r="932" spans="12:17">
      <c r="L932" s="1"/>
      <c r="M932" s="1"/>
      <c r="N932" s="3"/>
      <c r="O932" s="3"/>
      <c r="P932" s="3"/>
      <c r="Q932" s="3"/>
    </row>
    <row r="933" spans="12:17">
      <c r="L933" s="1"/>
      <c r="M933" s="1"/>
      <c r="N933" s="3"/>
      <c r="O933" s="3"/>
      <c r="P933" s="3"/>
      <c r="Q933" s="3"/>
    </row>
    <row r="934" spans="12:17">
      <c r="L934" s="1"/>
      <c r="M934" s="1"/>
      <c r="N934" s="3"/>
      <c r="O934" s="3"/>
      <c r="P934" s="3"/>
      <c r="Q934" s="3"/>
    </row>
    <row r="935" spans="12:17">
      <c r="L935" s="1"/>
      <c r="M935" s="1"/>
      <c r="N935" s="3"/>
      <c r="O935" s="3"/>
      <c r="P935" s="3"/>
      <c r="Q935" s="3"/>
    </row>
    <row r="936" spans="12:17">
      <c r="L936" s="1"/>
      <c r="M936" s="1"/>
      <c r="N936" s="3"/>
      <c r="O936" s="3"/>
      <c r="P936" s="3"/>
      <c r="Q936" s="3"/>
    </row>
    <row r="937" spans="12:17">
      <c r="L937" s="1"/>
      <c r="M937" s="1"/>
      <c r="N937" s="3"/>
      <c r="O937" s="3"/>
      <c r="P937" s="3"/>
      <c r="Q937" s="3"/>
    </row>
    <row r="938" spans="12:17">
      <c r="L938" s="1"/>
      <c r="M938" s="1"/>
      <c r="N938" s="3"/>
      <c r="O938" s="3"/>
      <c r="P938" s="3"/>
      <c r="Q938" s="3"/>
    </row>
    <row r="939" spans="12:17">
      <c r="L939" s="1"/>
      <c r="M939" s="1"/>
      <c r="N939" s="3"/>
      <c r="O939" s="3"/>
      <c r="P939" s="3"/>
      <c r="Q939" s="3"/>
    </row>
    <row r="940" spans="12:17">
      <c r="L940" s="1"/>
      <c r="M940" s="1"/>
      <c r="N940" s="3"/>
      <c r="O940" s="3"/>
      <c r="P940" s="3"/>
      <c r="Q940" s="3"/>
    </row>
    <row r="941" spans="12:17">
      <c r="L941" s="1"/>
      <c r="M941" s="1"/>
      <c r="N941" s="3"/>
      <c r="O941" s="3"/>
      <c r="P941" s="3"/>
      <c r="Q941" s="3"/>
    </row>
    <row r="942" spans="12:17">
      <c r="L942" s="1"/>
      <c r="M942" s="1"/>
      <c r="N942" s="3"/>
      <c r="O942" s="3"/>
      <c r="P942" s="3"/>
      <c r="Q942" s="3"/>
    </row>
    <row r="943" spans="12:17">
      <c r="L943" s="1"/>
      <c r="M943" s="1"/>
      <c r="N943" s="3"/>
      <c r="O943" s="3"/>
      <c r="P943" s="3"/>
      <c r="Q943" s="3"/>
    </row>
    <row r="944" spans="12:17">
      <c r="L944" s="1"/>
      <c r="M944" s="1"/>
      <c r="N944" s="3"/>
      <c r="O944" s="3"/>
      <c r="P944" s="3"/>
      <c r="Q944" s="3"/>
    </row>
    <row r="945" spans="12:17">
      <c r="L945" s="1"/>
      <c r="M945" s="1"/>
      <c r="N945" s="3"/>
      <c r="O945" s="3"/>
      <c r="P945" s="3"/>
      <c r="Q945" s="3"/>
    </row>
    <row r="946" spans="12:17">
      <c r="L946" s="1"/>
      <c r="M946" s="1"/>
      <c r="N946" s="3"/>
      <c r="O946" s="3"/>
      <c r="P946" s="3"/>
      <c r="Q946" s="3"/>
    </row>
    <row r="947" spans="12:17">
      <c r="L947" s="1"/>
      <c r="M947" s="1"/>
      <c r="N947" s="3"/>
      <c r="O947" s="3"/>
      <c r="P947" s="3"/>
      <c r="Q947" s="3"/>
    </row>
    <row r="948" spans="12:17">
      <c r="L948" s="1"/>
      <c r="M948" s="1"/>
      <c r="N948" s="3"/>
      <c r="O948" s="3"/>
      <c r="P948" s="3"/>
      <c r="Q948" s="3"/>
    </row>
    <row r="949" spans="12:17">
      <c r="L949" s="1"/>
      <c r="M949" s="1"/>
      <c r="N949" s="3"/>
      <c r="O949" s="3"/>
      <c r="P949" s="3"/>
      <c r="Q949" s="3"/>
    </row>
    <row r="950" spans="12:17">
      <c r="L950" s="1"/>
      <c r="M950" s="1"/>
      <c r="N950" s="3"/>
      <c r="O950" s="3"/>
      <c r="P950" s="3"/>
      <c r="Q950" s="3"/>
    </row>
    <row r="951" spans="12:17">
      <c r="L951" s="1"/>
      <c r="M951" s="1"/>
      <c r="N951" s="3"/>
      <c r="O951" s="3"/>
      <c r="P951" s="3"/>
      <c r="Q951" s="3"/>
    </row>
    <row r="952" spans="12:17">
      <c r="L952" s="1"/>
      <c r="M952" s="1"/>
      <c r="N952" s="3"/>
      <c r="O952" s="3"/>
      <c r="P952" s="3"/>
      <c r="Q952" s="3"/>
    </row>
    <row r="953" spans="12:17">
      <c r="L953" s="1"/>
      <c r="M953" s="1"/>
      <c r="N953" s="3"/>
      <c r="O953" s="3"/>
      <c r="P953" s="3"/>
      <c r="Q953" s="3"/>
    </row>
    <row r="954" spans="12:17">
      <c r="L954" s="1"/>
      <c r="M954" s="1"/>
      <c r="N954" s="3"/>
      <c r="O954" s="3"/>
      <c r="P954" s="3"/>
      <c r="Q954" s="3"/>
    </row>
    <row r="955" spans="12:17">
      <c r="L955" s="1"/>
      <c r="M955" s="1"/>
      <c r="N955" s="3"/>
      <c r="O955" s="3"/>
      <c r="P955" s="3"/>
      <c r="Q955" s="3"/>
    </row>
    <row r="956" spans="12:17">
      <c r="L956" s="1"/>
      <c r="M956" s="1"/>
      <c r="N956" s="3"/>
      <c r="O956" s="3"/>
      <c r="P956" s="3"/>
      <c r="Q956" s="3"/>
    </row>
    <row r="957" spans="12:17">
      <c r="L957" s="1"/>
      <c r="M957" s="1"/>
      <c r="N957" s="3"/>
      <c r="O957" s="3"/>
      <c r="P957" s="3"/>
      <c r="Q957" s="3"/>
    </row>
    <row r="958" spans="12:17">
      <c r="L958" s="1"/>
      <c r="M958" s="1"/>
      <c r="N958" s="3"/>
      <c r="O958" s="3"/>
      <c r="P958" s="3"/>
      <c r="Q958" s="3"/>
    </row>
    <row r="959" spans="12:17">
      <c r="L959" s="1"/>
      <c r="M959" s="1"/>
      <c r="N959" s="3"/>
      <c r="O959" s="3"/>
      <c r="P959" s="3"/>
      <c r="Q959" s="3"/>
    </row>
    <row r="960" spans="12:17">
      <c r="L960" s="1"/>
      <c r="M960" s="1"/>
      <c r="N960" s="3"/>
      <c r="O960" s="3"/>
      <c r="P960" s="3"/>
      <c r="Q960" s="3"/>
    </row>
    <row r="961" spans="12:17">
      <c r="L961" s="1"/>
      <c r="M961" s="1"/>
      <c r="N961" s="3"/>
      <c r="O961" s="3"/>
      <c r="P961" s="3"/>
      <c r="Q961" s="3"/>
    </row>
    <row r="962" spans="12:17">
      <c r="L962" s="1"/>
      <c r="M962" s="1"/>
      <c r="N962" s="3"/>
      <c r="O962" s="3"/>
      <c r="P962" s="3"/>
      <c r="Q962" s="3"/>
    </row>
    <row r="963" spans="12:17">
      <c r="L963" s="1"/>
      <c r="M963" s="1"/>
      <c r="N963" s="3"/>
      <c r="O963" s="3"/>
      <c r="P963" s="3"/>
      <c r="Q963" s="3"/>
    </row>
    <row r="964" spans="12:17">
      <c r="L964" s="1"/>
      <c r="M964" s="1"/>
      <c r="N964" s="3"/>
      <c r="O964" s="3"/>
      <c r="P964" s="3"/>
      <c r="Q964" s="3"/>
    </row>
    <row r="965" spans="12:17">
      <c r="L965" s="1"/>
      <c r="M965" s="1"/>
      <c r="N965" s="3"/>
      <c r="O965" s="3"/>
      <c r="P965" s="3"/>
      <c r="Q965" s="3"/>
    </row>
    <row r="966" spans="12:17">
      <c r="L966" s="1"/>
      <c r="M966" s="1"/>
      <c r="N966" s="3"/>
      <c r="O966" s="3"/>
      <c r="P966" s="3"/>
      <c r="Q966" s="3"/>
    </row>
    <row r="967" spans="12:17">
      <c r="L967" s="1"/>
      <c r="M967" s="1"/>
      <c r="N967" s="3"/>
      <c r="O967" s="3"/>
      <c r="P967" s="3"/>
      <c r="Q967" s="3"/>
    </row>
    <row r="968" spans="12:17">
      <c r="L968" s="1"/>
      <c r="M968" s="1"/>
      <c r="N968" s="3"/>
      <c r="O968" s="3"/>
      <c r="P968" s="3"/>
      <c r="Q968" s="3"/>
    </row>
    <row r="969" spans="12:17">
      <c r="L969" s="1"/>
      <c r="M969" s="1"/>
      <c r="N969" s="3"/>
      <c r="O969" s="3"/>
      <c r="P969" s="3"/>
      <c r="Q969" s="3"/>
    </row>
    <row r="970" spans="12:17">
      <c r="L970" s="1"/>
      <c r="M970" s="1"/>
      <c r="N970" s="3"/>
      <c r="O970" s="3"/>
      <c r="P970" s="3"/>
      <c r="Q970" s="3"/>
    </row>
    <row r="971" spans="12:17">
      <c r="L971" s="1"/>
      <c r="M971" s="1"/>
      <c r="N971" s="3"/>
      <c r="O971" s="3"/>
      <c r="P971" s="3"/>
      <c r="Q971" s="3"/>
    </row>
    <row r="972" spans="12:17">
      <c r="L972" s="1"/>
      <c r="M972" s="1"/>
      <c r="N972" s="3"/>
      <c r="O972" s="3"/>
      <c r="P972" s="3"/>
      <c r="Q972" s="3"/>
    </row>
    <row r="973" spans="12:17">
      <c r="L973" s="1"/>
      <c r="M973" s="1"/>
      <c r="N973" s="3"/>
      <c r="O973" s="3"/>
      <c r="P973" s="3"/>
      <c r="Q973" s="3"/>
    </row>
    <row r="974" spans="12:17">
      <c r="L974" s="1"/>
      <c r="M974" s="1"/>
      <c r="N974" s="3"/>
      <c r="O974" s="3"/>
      <c r="P974" s="3"/>
      <c r="Q974" s="3"/>
    </row>
    <row r="975" spans="12:17">
      <c r="L975" s="1"/>
      <c r="M975" s="1"/>
      <c r="N975" s="3"/>
      <c r="O975" s="3"/>
      <c r="P975" s="3"/>
      <c r="Q975" s="3"/>
    </row>
    <row r="976" spans="12:17">
      <c r="L976" s="1"/>
      <c r="M976" s="1"/>
      <c r="N976" s="3"/>
      <c r="O976" s="3"/>
      <c r="P976" s="3"/>
      <c r="Q976" s="3"/>
    </row>
    <row r="977" spans="12:17">
      <c r="L977" s="1"/>
      <c r="M977" s="1"/>
      <c r="N977" s="3"/>
      <c r="O977" s="3"/>
      <c r="P977" s="3"/>
      <c r="Q977" s="3"/>
    </row>
    <row r="978" spans="12:17">
      <c r="L978" s="1"/>
      <c r="M978" s="1"/>
      <c r="N978" s="3"/>
      <c r="O978" s="3"/>
      <c r="P978" s="3"/>
      <c r="Q978" s="3"/>
    </row>
    <row r="979" spans="12:17">
      <c r="L979" s="1"/>
      <c r="M979" s="1"/>
      <c r="N979" s="3"/>
      <c r="O979" s="3"/>
      <c r="P979" s="3"/>
      <c r="Q979" s="3"/>
    </row>
    <row r="980" spans="12:17">
      <c r="L980" s="1"/>
      <c r="M980" s="1"/>
      <c r="N980" s="3"/>
      <c r="O980" s="3"/>
      <c r="P980" s="3"/>
      <c r="Q980" s="3"/>
    </row>
    <row r="981" spans="12:17">
      <c r="L981" s="1"/>
      <c r="M981" s="1"/>
      <c r="N981" s="3"/>
      <c r="O981" s="3"/>
      <c r="P981" s="3"/>
      <c r="Q981" s="3"/>
    </row>
    <row r="982" spans="12:17">
      <c r="L982" s="1"/>
      <c r="M982" s="1"/>
      <c r="N982" s="3"/>
      <c r="O982" s="3"/>
      <c r="P982" s="3"/>
      <c r="Q982" s="3"/>
    </row>
    <row r="983" spans="12:17">
      <c r="L983" s="1"/>
      <c r="M983" s="1"/>
      <c r="N983" s="3"/>
      <c r="O983" s="3"/>
      <c r="P983" s="3"/>
      <c r="Q983" s="3"/>
    </row>
    <row r="984" spans="12:17">
      <c r="L984" s="1"/>
      <c r="M984" s="1"/>
      <c r="N984" s="3"/>
      <c r="O984" s="3"/>
      <c r="P984" s="3"/>
      <c r="Q984" s="3"/>
    </row>
    <row r="985" spans="12:17">
      <c r="L985" s="1"/>
      <c r="M985" s="1"/>
      <c r="N985" s="3"/>
      <c r="O985" s="3"/>
      <c r="P985" s="3"/>
      <c r="Q985" s="3"/>
    </row>
    <row r="986" spans="12:17">
      <c r="L986" s="1"/>
      <c r="M986" s="1"/>
      <c r="N986" s="3"/>
      <c r="O986" s="3"/>
      <c r="P986" s="3"/>
      <c r="Q986" s="3"/>
    </row>
    <row r="987" spans="12:17">
      <c r="L987" s="1"/>
      <c r="M987" s="1"/>
      <c r="N987" s="3"/>
      <c r="O987" s="3"/>
      <c r="P987" s="3"/>
      <c r="Q987" s="3"/>
    </row>
    <row r="988" spans="12:17">
      <c r="L988" s="1"/>
      <c r="M988" s="1"/>
      <c r="N988" s="3"/>
      <c r="O988" s="3"/>
      <c r="P988" s="3"/>
      <c r="Q988" s="3"/>
    </row>
    <row r="989" spans="12:17">
      <c r="L989" s="1"/>
      <c r="M989" s="1"/>
      <c r="N989" s="3"/>
      <c r="O989" s="3"/>
      <c r="P989" s="3"/>
      <c r="Q989" s="3"/>
    </row>
    <row r="990" spans="12:17">
      <c r="L990" s="1"/>
      <c r="M990" s="1"/>
      <c r="N990" s="3"/>
      <c r="O990" s="3"/>
      <c r="P990" s="3"/>
      <c r="Q990" s="3"/>
    </row>
    <row r="991" spans="12:17">
      <c r="L991" s="1"/>
      <c r="M991" s="1"/>
      <c r="N991" s="3"/>
      <c r="O991" s="3"/>
      <c r="P991" s="3"/>
      <c r="Q991" s="3"/>
    </row>
    <row r="992" spans="12:17">
      <c r="L992" s="1"/>
      <c r="M992" s="1"/>
      <c r="N992" s="3"/>
      <c r="O992" s="3"/>
      <c r="P992" s="3"/>
      <c r="Q992" s="3"/>
    </row>
    <row r="993" spans="12:17">
      <c r="L993" s="1"/>
      <c r="M993" s="1"/>
      <c r="N993" s="3"/>
      <c r="O993" s="3"/>
      <c r="P993" s="3"/>
      <c r="Q993" s="3"/>
    </row>
    <row r="994" spans="12:17">
      <c r="L994" s="1"/>
      <c r="M994" s="1"/>
      <c r="N994" s="3"/>
      <c r="O994" s="3"/>
      <c r="P994" s="3"/>
      <c r="Q994" s="3"/>
    </row>
    <row r="995" spans="12:17">
      <c r="L995" s="1"/>
      <c r="M995" s="1"/>
      <c r="N995" s="3"/>
      <c r="O995" s="3"/>
      <c r="P995" s="3"/>
      <c r="Q995" s="3"/>
    </row>
    <row r="996" spans="12:17">
      <c r="L996" s="1"/>
      <c r="M996" s="1"/>
      <c r="N996" s="3"/>
      <c r="O996" s="3"/>
      <c r="P996" s="3"/>
      <c r="Q996" s="3"/>
    </row>
    <row r="997" spans="12:17">
      <c r="L997" s="1"/>
      <c r="M997" s="1"/>
      <c r="N997" s="3"/>
      <c r="O997" s="3"/>
      <c r="P997" s="3"/>
      <c r="Q997" s="3"/>
    </row>
    <row r="998" spans="12:17">
      <c r="L998" s="1"/>
      <c r="M998" s="1"/>
      <c r="N998" s="3"/>
      <c r="O998" s="3"/>
      <c r="P998" s="3"/>
      <c r="Q998" s="3"/>
    </row>
    <row r="999" spans="12:17">
      <c r="L999" s="1"/>
      <c r="M999" s="1"/>
      <c r="N999" s="3"/>
      <c r="O999" s="3"/>
      <c r="P999" s="3"/>
      <c r="Q999" s="3"/>
    </row>
    <row r="1000" spans="12:17">
      <c r="L1000" s="1"/>
      <c r="M1000" s="1"/>
      <c r="N1000" s="3"/>
      <c r="O1000" s="3"/>
      <c r="P1000" s="3"/>
      <c r="Q1000" s="3"/>
    </row>
    <row r="1001" spans="12:17">
      <c r="L1001" s="1"/>
      <c r="M1001" s="1"/>
      <c r="N1001" s="3"/>
      <c r="O1001" s="3"/>
      <c r="P1001" s="3"/>
      <c r="Q1001" s="3"/>
    </row>
    <row r="1002" spans="12:17">
      <c r="L1002" s="1"/>
      <c r="M1002" s="1"/>
      <c r="N1002" s="3"/>
      <c r="O1002" s="3"/>
      <c r="P1002" s="3"/>
      <c r="Q1002" s="3"/>
    </row>
    <row r="1003" spans="12:17">
      <c r="L1003" s="1"/>
      <c r="M1003" s="1"/>
      <c r="N1003" s="3"/>
      <c r="O1003" s="3"/>
      <c r="P1003" s="3"/>
      <c r="Q1003" s="3"/>
    </row>
    <row r="1004" spans="12:17">
      <c r="L1004" s="1"/>
      <c r="M1004" s="1"/>
      <c r="N1004" s="3"/>
      <c r="O1004" s="3"/>
      <c r="P1004" s="3"/>
      <c r="Q1004" s="3"/>
    </row>
    <row r="1005" spans="12:17">
      <c r="L1005" s="1"/>
      <c r="M1005" s="1"/>
      <c r="N1005" s="3"/>
      <c r="O1005" s="3"/>
      <c r="P1005" s="3"/>
      <c r="Q1005" s="3"/>
    </row>
    <row r="1006" spans="12:17">
      <c r="L1006" s="1"/>
      <c r="M1006" s="1"/>
      <c r="N1006" s="3"/>
      <c r="O1006" s="3"/>
      <c r="P1006" s="3"/>
      <c r="Q1006" s="3"/>
    </row>
    <row r="1007" spans="12:17">
      <c r="L1007" s="1"/>
      <c r="M1007" s="1"/>
      <c r="N1007" s="3"/>
      <c r="O1007" s="3"/>
      <c r="P1007" s="3"/>
      <c r="Q1007" s="3"/>
    </row>
    <row r="1008" spans="12:17">
      <c r="L1008" s="1"/>
      <c r="M1008" s="1"/>
      <c r="N1008" s="3"/>
      <c r="O1008" s="3"/>
      <c r="P1008" s="3"/>
      <c r="Q1008" s="3"/>
    </row>
    <row r="1009" spans="12:17">
      <c r="L1009" s="1"/>
      <c r="M1009" s="1"/>
      <c r="N1009" s="3"/>
      <c r="O1009" s="3"/>
      <c r="P1009" s="3"/>
      <c r="Q1009" s="3"/>
    </row>
    <row r="1010" spans="12:17">
      <c r="L1010" s="1"/>
      <c r="M1010" s="1"/>
      <c r="N1010" s="3"/>
      <c r="O1010" s="3"/>
      <c r="P1010" s="3"/>
      <c r="Q1010" s="3"/>
    </row>
    <row r="1011" spans="12:17">
      <c r="L1011" s="1"/>
      <c r="M1011" s="1"/>
      <c r="N1011" s="3"/>
      <c r="O1011" s="3"/>
      <c r="P1011" s="3"/>
      <c r="Q1011" s="3"/>
    </row>
    <row r="1012" spans="12:17">
      <c r="L1012" s="1"/>
      <c r="M1012" s="1"/>
      <c r="N1012" s="3"/>
      <c r="O1012" s="3"/>
      <c r="P1012" s="3"/>
      <c r="Q1012" s="3"/>
    </row>
    <row r="1013" spans="12:17">
      <c r="L1013" s="1"/>
      <c r="M1013" s="1"/>
      <c r="N1013" s="3"/>
      <c r="O1013" s="3"/>
      <c r="P1013" s="3"/>
      <c r="Q1013" s="3"/>
    </row>
    <row r="1014" spans="12:17">
      <c r="L1014" s="1"/>
      <c r="M1014" s="1"/>
      <c r="N1014" s="3"/>
      <c r="O1014" s="3"/>
      <c r="P1014" s="3"/>
      <c r="Q1014" s="3"/>
    </row>
    <row r="1015" spans="12:17">
      <c r="L1015" s="1"/>
      <c r="M1015" s="1"/>
      <c r="N1015" s="3"/>
      <c r="O1015" s="3"/>
      <c r="P1015" s="3"/>
      <c r="Q1015" s="3"/>
    </row>
    <row r="1016" spans="12:17">
      <c r="L1016" s="1"/>
      <c r="M1016" s="1"/>
      <c r="N1016" s="3"/>
      <c r="O1016" s="3"/>
      <c r="P1016" s="3"/>
      <c r="Q1016" s="3"/>
    </row>
    <row r="1017" spans="12:17">
      <c r="L1017" s="1"/>
      <c r="M1017" s="1"/>
      <c r="N1017" s="3"/>
      <c r="O1017" s="3"/>
      <c r="P1017" s="3"/>
      <c r="Q1017" s="3"/>
    </row>
    <row r="1018" spans="12:17">
      <c r="L1018" s="1"/>
      <c r="M1018" s="1"/>
      <c r="N1018" s="3"/>
      <c r="O1018" s="3"/>
      <c r="P1018" s="3"/>
      <c r="Q1018" s="3"/>
    </row>
    <row r="1019" spans="12:17">
      <c r="L1019" s="1"/>
      <c r="M1019" s="1"/>
      <c r="N1019" s="3"/>
      <c r="O1019" s="3"/>
      <c r="P1019" s="3"/>
      <c r="Q1019" s="3"/>
    </row>
    <row r="1020" spans="12:17">
      <c r="L1020" s="1"/>
      <c r="M1020" s="1"/>
      <c r="N1020" s="3"/>
      <c r="O1020" s="3"/>
      <c r="P1020" s="3"/>
      <c r="Q1020" s="3"/>
    </row>
    <row r="1021" spans="12:17">
      <c r="L1021" s="1"/>
      <c r="M1021" s="1"/>
      <c r="N1021" s="3"/>
      <c r="O1021" s="3"/>
      <c r="P1021" s="3"/>
      <c r="Q1021" s="3"/>
    </row>
    <row r="1022" spans="12:17">
      <c r="L1022" s="1"/>
      <c r="M1022" s="1"/>
      <c r="N1022" s="3"/>
      <c r="O1022" s="3"/>
      <c r="P1022" s="3"/>
      <c r="Q1022" s="3"/>
    </row>
    <row r="1023" spans="12:17">
      <c r="L1023" s="1"/>
      <c r="M1023" s="1"/>
      <c r="N1023" s="3"/>
      <c r="O1023" s="3"/>
      <c r="P1023" s="3"/>
      <c r="Q1023" s="3"/>
    </row>
    <row r="1024" spans="12:17">
      <c r="L1024" s="1"/>
      <c r="M1024" s="1"/>
      <c r="N1024" s="3"/>
      <c r="O1024" s="3"/>
      <c r="P1024" s="3"/>
      <c r="Q1024" s="3"/>
    </row>
    <row r="1025" spans="12:17">
      <c r="L1025" s="1"/>
      <c r="M1025" s="1"/>
      <c r="N1025" s="3"/>
      <c r="O1025" s="3"/>
      <c r="P1025" s="3"/>
      <c r="Q1025" s="3"/>
    </row>
    <row r="1026" spans="12:17">
      <c r="L1026" s="1"/>
      <c r="M1026" s="1"/>
      <c r="N1026" s="3"/>
      <c r="O1026" s="3"/>
      <c r="P1026" s="3"/>
      <c r="Q1026" s="3"/>
    </row>
    <row r="1027" spans="12:17">
      <c r="L1027" s="1"/>
      <c r="M1027" s="1"/>
      <c r="N1027" s="3"/>
      <c r="O1027" s="3"/>
      <c r="P1027" s="3"/>
      <c r="Q1027" s="3"/>
    </row>
    <row r="1028" spans="12:17">
      <c r="L1028" s="1"/>
      <c r="M1028" s="1"/>
      <c r="N1028" s="3"/>
      <c r="O1028" s="3"/>
      <c r="P1028" s="3"/>
      <c r="Q1028" s="3"/>
    </row>
    <row r="1029" spans="12:17">
      <c r="L1029" s="1"/>
      <c r="M1029" s="1"/>
      <c r="N1029" s="3"/>
      <c r="O1029" s="3"/>
      <c r="P1029" s="3"/>
      <c r="Q1029" s="3"/>
    </row>
    <row r="1030" spans="12:17">
      <c r="L1030" s="1"/>
      <c r="M1030" s="1"/>
      <c r="N1030" s="3"/>
      <c r="O1030" s="3"/>
      <c r="P1030" s="3"/>
      <c r="Q1030" s="3"/>
    </row>
    <row r="1031" spans="12:17">
      <c r="L1031" s="1"/>
      <c r="M1031" s="1"/>
      <c r="N1031" s="3"/>
      <c r="O1031" s="3"/>
      <c r="P1031" s="3"/>
      <c r="Q1031" s="3"/>
    </row>
    <row r="1032" spans="12:17">
      <c r="L1032" s="1"/>
      <c r="M1032" s="1"/>
      <c r="N1032" s="3"/>
      <c r="O1032" s="3"/>
      <c r="P1032" s="3"/>
      <c r="Q1032" s="3"/>
    </row>
    <row r="1033" spans="12:17">
      <c r="L1033" s="1"/>
      <c r="M1033" s="1"/>
      <c r="N1033" s="3"/>
      <c r="O1033" s="3"/>
      <c r="P1033" s="3"/>
      <c r="Q1033" s="3"/>
    </row>
    <row r="1034" spans="12:17">
      <c r="L1034" s="1"/>
      <c r="M1034" s="1"/>
      <c r="N1034" s="3"/>
      <c r="O1034" s="3"/>
      <c r="P1034" s="3"/>
      <c r="Q1034" s="3"/>
    </row>
    <row r="1035" spans="12:17">
      <c r="L1035" s="1"/>
      <c r="M1035" s="1"/>
      <c r="N1035" s="3"/>
      <c r="O1035" s="3"/>
      <c r="P1035" s="3"/>
      <c r="Q1035" s="3"/>
    </row>
    <row r="1036" spans="12:17">
      <c r="L1036" s="1"/>
      <c r="M1036" s="1"/>
      <c r="N1036" s="3"/>
      <c r="O1036" s="3"/>
      <c r="P1036" s="3"/>
      <c r="Q1036" s="3"/>
    </row>
    <row r="1037" spans="12:17">
      <c r="L1037" s="1"/>
      <c r="M1037" s="1"/>
      <c r="N1037" s="3"/>
      <c r="O1037" s="3"/>
      <c r="P1037" s="3"/>
      <c r="Q1037" s="3"/>
    </row>
    <row r="1038" spans="12:17">
      <c r="L1038" s="1"/>
      <c r="M1038" s="1"/>
      <c r="N1038" s="3"/>
      <c r="O1038" s="3"/>
      <c r="P1038" s="3"/>
      <c r="Q1038" s="3"/>
    </row>
    <row r="1039" spans="12:17">
      <c r="L1039" s="1"/>
      <c r="M1039" s="1"/>
      <c r="N1039" s="3"/>
      <c r="O1039" s="3"/>
      <c r="P1039" s="3"/>
      <c r="Q1039" s="3"/>
    </row>
    <row r="1040" spans="12:17">
      <c r="L1040" s="1"/>
      <c r="M1040" s="1"/>
      <c r="N1040" s="3"/>
      <c r="O1040" s="3"/>
      <c r="P1040" s="3"/>
      <c r="Q1040" s="3"/>
    </row>
    <row r="1041" spans="12:17">
      <c r="L1041" s="1"/>
      <c r="M1041" s="1"/>
      <c r="N1041" s="3"/>
      <c r="O1041" s="3"/>
      <c r="P1041" s="3"/>
      <c r="Q1041" s="3"/>
    </row>
    <row r="1042" spans="12:17">
      <c r="L1042" s="1"/>
      <c r="M1042" s="1"/>
      <c r="N1042" s="3"/>
      <c r="O1042" s="3"/>
      <c r="P1042" s="3"/>
      <c r="Q1042" s="3"/>
    </row>
    <row r="1043" spans="12:17">
      <c r="L1043" s="1"/>
      <c r="M1043" s="1"/>
      <c r="N1043" s="3"/>
      <c r="O1043" s="3"/>
      <c r="P1043" s="3"/>
      <c r="Q1043" s="3"/>
    </row>
    <row r="1044" spans="12:17">
      <c r="L1044" s="1"/>
      <c r="M1044" s="1"/>
      <c r="N1044" s="3"/>
      <c r="O1044" s="3"/>
      <c r="P1044" s="3"/>
      <c r="Q1044" s="3"/>
    </row>
    <row r="1045" spans="12:17">
      <c r="L1045" s="1"/>
      <c r="M1045" s="1"/>
      <c r="N1045" s="3"/>
      <c r="O1045" s="3"/>
      <c r="P1045" s="3"/>
      <c r="Q1045" s="3"/>
    </row>
    <row r="1046" spans="12:17">
      <c r="L1046" s="1"/>
      <c r="M1046" s="1"/>
      <c r="N1046" s="3"/>
      <c r="O1046" s="3"/>
      <c r="P1046" s="3"/>
      <c r="Q1046" s="3"/>
    </row>
    <row r="1047" spans="12:17">
      <c r="L1047" s="1"/>
      <c r="M1047" s="1"/>
      <c r="N1047" s="3"/>
      <c r="O1047" s="3"/>
      <c r="P1047" s="3"/>
      <c r="Q1047" s="3"/>
    </row>
    <row r="1048" spans="12:17">
      <c r="L1048" s="1"/>
      <c r="M1048" s="1"/>
      <c r="N1048" s="3"/>
      <c r="O1048" s="3"/>
      <c r="P1048" s="3"/>
      <c r="Q1048" s="3"/>
    </row>
    <row r="1049" spans="12:17">
      <c r="L1049" s="1"/>
      <c r="M1049" s="1"/>
      <c r="N1049" s="3"/>
      <c r="O1049" s="3"/>
      <c r="P1049" s="3"/>
      <c r="Q1049" s="3"/>
    </row>
    <row r="1050" spans="12:17">
      <c r="L1050" s="1"/>
      <c r="M1050" s="1"/>
      <c r="N1050" s="3"/>
      <c r="O1050" s="3"/>
      <c r="P1050" s="3"/>
      <c r="Q1050" s="3"/>
    </row>
    <row r="1051" spans="12:17">
      <c r="L1051" s="1"/>
      <c r="M1051" s="1"/>
      <c r="N1051" s="3"/>
      <c r="O1051" s="3"/>
      <c r="P1051" s="3"/>
      <c r="Q1051" s="3"/>
    </row>
    <row r="1052" spans="12:17">
      <c r="L1052" s="1"/>
      <c r="M1052" s="1"/>
      <c r="N1052" s="3"/>
      <c r="O1052" s="3"/>
      <c r="P1052" s="3"/>
      <c r="Q1052" s="3"/>
    </row>
    <row r="1053" spans="12:17">
      <c r="L1053" s="1"/>
      <c r="M1053" s="1"/>
      <c r="N1053" s="3"/>
      <c r="O1053" s="3"/>
      <c r="P1053" s="3"/>
      <c r="Q1053" s="3"/>
    </row>
    <row r="1054" spans="12:17">
      <c r="L1054" s="1"/>
      <c r="M1054" s="1"/>
      <c r="N1054" s="3"/>
      <c r="O1054" s="3"/>
      <c r="P1054" s="3"/>
      <c r="Q1054" s="3"/>
    </row>
    <row r="1055" spans="12:17">
      <c r="L1055" s="1"/>
      <c r="M1055" s="1"/>
      <c r="N1055" s="3"/>
      <c r="O1055" s="3"/>
      <c r="P1055" s="3"/>
      <c r="Q1055" s="3"/>
    </row>
    <row r="1056" spans="12:17">
      <c r="L1056" s="1"/>
      <c r="M1056" s="1"/>
      <c r="N1056" s="3"/>
      <c r="O1056" s="3"/>
      <c r="P1056" s="3"/>
      <c r="Q1056" s="3"/>
    </row>
    <row r="1057" spans="12:17">
      <c r="L1057" s="1"/>
      <c r="M1057" s="1"/>
      <c r="N1057" s="3"/>
      <c r="O1057" s="3"/>
      <c r="P1057" s="3"/>
      <c r="Q1057" s="3"/>
    </row>
    <row r="1058" spans="12:17">
      <c r="L1058" s="1"/>
      <c r="M1058" s="1"/>
      <c r="N1058" s="3"/>
      <c r="O1058" s="3"/>
      <c r="P1058" s="3"/>
      <c r="Q1058" s="3"/>
    </row>
    <row r="1059" spans="12:17">
      <c r="L1059" s="1"/>
      <c r="M1059" s="1"/>
      <c r="N1059" s="3"/>
      <c r="O1059" s="3"/>
      <c r="P1059" s="3"/>
      <c r="Q1059" s="3"/>
    </row>
    <row r="1060" spans="12:17">
      <c r="L1060" s="1"/>
      <c r="M1060" s="1"/>
      <c r="N1060" s="3"/>
      <c r="O1060" s="3"/>
      <c r="P1060" s="3"/>
      <c r="Q1060" s="3"/>
    </row>
    <row r="1061" spans="12:17">
      <c r="L1061" s="1"/>
      <c r="M1061" s="1"/>
      <c r="N1061" s="3"/>
      <c r="O1061" s="3"/>
      <c r="P1061" s="3"/>
      <c r="Q1061" s="3"/>
    </row>
    <row r="1062" spans="12:17">
      <c r="L1062" s="1"/>
      <c r="M1062" s="1"/>
      <c r="N1062" s="3"/>
      <c r="O1062" s="3"/>
      <c r="P1062" s="3"/>
      <c r="Q1062" s="3"/>
    </row>
    <row r="1063" spans="12:17">
      <c r="L1063" s="1"/>
      <c r="M1063" s="1"/>
      <c r="N1063" s="3"/>
      <c r="O1063" s="3"/>
      <c r="P1063" s="3"/>
      <c r="Q1063" s="3"/>
    </row>
    <row r="1064" spans="12:17">
      <c r="L1064" s="1"/>
      <c r="M1064" s="1"/>
      <c r="N1064" s="3"/>
      <c r="O1064" s="3"/>
      <c r="P1064" s="3"/>
      <c r="Q1064" s="3"/>
    </row>
    <row r="1065" spans="12:17">
      <c r="L1065" s="1"/>
      <c r="M1065" s="1"/>
      <c r="N1065" s="3"/>
      <c r="O1065" s="3"/>
      <c r="P1065" s="3"/>
      <c r="Q1065" s="3"/>
    </row>
    <row r="1066" spans="12:17">
      <c r="L1066" s="1"/>
      <c r="M1066" s="1"/>
      <c r="N1066" s="3"/>
      <c r="O1066" s="3"/>
      <c r="P1066" s="3"/>
      <c r="Q1066" s="3"/>
    </row>
    <row r="1067" spans="12:17">
      <c r="L1067" s="1"/>
      <c r="M1067" s="1"/>
      <c r="N1067" s="3"/>
      <c r="O1067" s="3"/>
      <c r="P1067" s="3"/>
      <c r="Q1067" s="3"/>
    </row>
    <row r="1068" spans="12:17">
      <c r="L1068" s="1"/>
      <c r="M1068" s="1"/>
      <c r="N1068" s="3"/>
      <c r="O1068" s="3"/>
      <c r="P1068" s="3"/>
      <c r="Q1068" s="3"/>
    </row>
    <row r="1069" spans="12:17">
      <c r="L1069" s="1"/>
      <c r="M1069" s="1"/>
      <c r="N1069" s="3"/>
      <c r="O1069" s="3"/>
      <c r="P1069" s="3"/>
      <c r="Q1069" s="3"/>
    </row>
    <row r="1070" spans="12:17">
      <c r="L1070" s="1"/>
      <c r="M1070" s="1"/>
      <c r="N1070" s="3"/>
      <c r="O1070" s="3"/>
      <c r="P1070" s="3"/>
      <c r="Q1070" s="3"/>
    </row>
    <row r="1071" spans="12:17">
      <c r="L1071" s="1"/>
      <c r="M1071" s="1"/>
      <c r="N1071" s="3"/>
      <c r="O1071" s="3"/>
      <c r="P1071" s="3"/>
      <c r="Q1071" s="3"/>
    </row>
    <row r="1072" spans="12:17">
      <c r="L1072" s="1"/>
      <c r="M1072" s="1"/>
      <c r="N1072" s="3"/>
      <c r="O1072" s="3"/>
      <c r="P1072" s="3"/>
      <c r="Q1072" s="3"/>
    </row>
    <row r="1073" spans="12:17">
      <c r="L1073" s="1"/>
      <c r="M1073" s="1"/>
      <c r="N1073" s="3"/>
      <c r="O1073" s="3"/>
      <c r="P1073" s="3"/>
      <c r="Q1073" s="3"/>
    </row>
    <row r="1074" spans="12:17">
      <c r="L1074" s="1"/>
      <c r="M1074" s="1"/>
      <c r="N1074" s="3"/>
      <c r="O1074" s="3"/>
      <c r="P1074" s="3"/>
      <c r="Q1074" s="3"/>
    </row>
    <row r="1075" spans="12:17">
      <c r="L1075" s="1"/>
      <c r="M1075" s="1"/>
      <c r="N1075" s="3"/>
      <c r="O1075" s="3"/>
      <c r="P1075" s="3"/>
      <c r="Q1075" s="3"/>
    </row>
    <row r="1076" spans="12:17">
      <c r="L1076" s="1"/>
      <c r="M1076" s="1"/>
      <c r="N1076" s="3"/>
      <c r="O1076" s="3"/>
      <c r="P1076" s="3"/>
      <c r="Q1076" s="3"/>
    </row>
    <row r="1077" spans="12:17">
      <c r="L1077" s="1"/>
      <c r="M1077" s="1"/>
      <c r="N1077" s="3"/>
      <c r="O1077" s="3"/>
      <c r="P1077" s="3"/>
      <c r="Q1077" s="3"/>
    </row>
    <row r="1078" spans="12:17">
      <c r="L1078" s="1"/>
      <c r="M1078" s="1"/>
      <c r="N1078" s="3"/>
      <c r="O1078" s="3"/>
      <c r="P1078" s="3"/>
      <c r="Q1078" s="3"/>
    </row>
    <row r="1079" spans="12:17">
      <c r="L1079" s="1"/>
      <c r="M1079" s="1"/>
      <c r="N1079" s="3"/>
      <c r="O1079" s="3"/>
      <c r="P1079" s="3"/>
      <c r="Q1079" s="3"/>
    </row>
    <row r="1080" spans="12:17">
      <c r="L1080" s="1"/>
      <c r="M1080" s="1"/>
      <c r="N1080" s="3"/>
      <c r="O1080" s="3"/>
      <c r="P1080" s="3"/>
      <c r="Q1080" s="3"/>
    </row>
    <row r="1081" spans="12:17">
      <c r="L1081" s="1"/>
      <c r="M1081" s="1"/>
      <c r="N1081" s="3"/>
      <c r="O1081" s="3"/>
      <c r="P1081" s="3"/>
      <c r="Q1081" s="3"/>
    </row>
    <row r="1082" spans="12:17">
      <c r="L1082" s="1"/>
      <c r="M1082" s="1"/>
      <c r="N1082" s="3"/>
      <c r="O1082" s="3"/>
      <c r="P1082" s="3"/>
      <c r="Q1082" s="3"/>
    </row>
    <row r="1083" spans="12:17">
      <c r="L1083" s="1"/>
      <c r="M1083" s="1"/>
      <c r="N1083" s="3"/>
      <c r="O1083" s="3"/>
      <c r="P1083" s="3"/>
      <c r="Q1083" s="3"/>
    </row>
    <row r="1084" spans="12:17">
      <c r="L1084" s="1"/>
      <c r="M1084" s="1"/>
      <c r="N1084" s="3"/>
      <c r="O1084" s="3"/>
      <c r="P1084" s="3"/>
      <c r="Q1084" s="3"/>
    </row>
    <row r="1085" spans="12:17">
      <c r="L1085" s="1"/>
      <c r="M1085" s="1"/>
      <c r="N1085" s="3"/>
      <c r="O1085" s="3"/>
      <c r="P1085" s="3"/>
      <c r="Q1085" s="3"/>
    </row>
    <row r="1086" spans="12:17">
      <c r="L1086" s="1"/>
      <c r="M1086" s="1"/>
      <c r="N1086" s="3"/>
      <c r="O1086" s="3"/>
      <c r="P1086" s="3"/>
      <c r="Q1086" s="3"/>
    </row>
    <row r="1087" spans="12:17">
      <c r="L1087" s="1"/>
      <c r="M1087" s="1"/>
      <c r="N1087" s="3"/>
      <c r="O1087" s="3"/>
      <c r="P1087" s="3"/>
      <c r="Q1087" s="3"/>
    </row>
    <row r="1088" spans="12:17">
      <c r="L1088" s="1"/>
      <c r="M1088" s="1"/>
      <c r="N1088" s="3"/>
      <c r="O1088" s="3"/>
      <c r="P1088" s="3"/>
      <c r="Q1088" s="3"/>
    </row>
    <row r="1089" spans="12:17">
      <c r="L1089" s="1"/>
      <c r="M1089" s="1"/>
      <c r="N1089" s="3"/>
      <c r="O1089" s="3"/>
      <c r="P1089" s="3"/>
      <c r="Q1089" s="3"/>
    </row>
    <row r="1090" spans="12:17">
      <c r="L1090" s="1"/>
      <c r="M1090" s="1"/>
      <c r="N1090" s="3"/>
      <c r="O1090" s="3"/>
      <c r="P1090" s="3"/>
      <c r="Q1090" s="3"/>
    </row>
    <row r="1091" spans="12:17">
      <c r="L1091" s="1"/>
      <c r="M1091" s="1"/>
      <c r="N1091" s="3"/>
      <c r="O1091" s="3"/>
      <c r="P1091" s="3"/>
      <c r="Q1091" s="3"/>
    </row>
    <row r="1092" spans="12:17">
      <c r="L1092" s="1"/>
      <c r="M1092" s="1"/>
      <c r="N1092" s="3"/>
      <c r="O1092" s="3"/>
      <c r="P1092" s="3"/>
      <c r="Q1092" s="3"/>
    </row>
    <row r="1093" spans="12:17">
      <c r="L1093" s="1"/>
      <c r="M1093" s="1"/>
      <c r="N1093" s="3"/>
      <c r="O1093" s="3"/>
      <c r="P1093" s="3"/>
      <c r="Q1093" s="3"/>
    </row>
    <row r="1094" spans="12:17">
      <c r="L1094" s="1"/>
      <c r="M1094" s="1"/>
      <c r="N1094" s="3"/>
      <c r="O1094" s="3"/>
      <c r="P1094" s="3"/>
      <c r="Q1094" s="3"/>
    </row>
    <row r="1095" spans="12:17">
      <c r="L1095" s="1"/>
      <c r="M1095" s="1"/>
      <c r="N1095" s="3"/>
      <c r="O1095" s="3"/>
      <c r="P1095" s="3"/>
      <c r="Q1095" s="3"/>
    </row>
    <row r="1096" spans="12:17">
      <c r="L1096" s="1"/>
      <c r="M1096" s="1"/>
      <c r="N1096" s="3"/>
      <c r="O1096" s="3"/>
      <c r="P1096" s="3"/>
      <c r="Q1096" s="3"/>
    </row>
    <row r="1097" spans="12:17">
      <c r="L1097" s="1"/>
      <c r="M1097" s="1"/>
      <c r="N1097" s="3"/>
      <c r="O1097" s="3"/>
      <c r="P1097" s="3"/>
      <c r="Q1097" s="3"/>
    </row>
    <row r="1098" spans="12:17">
      <c r="L1098" s="1"/>
      <c r="M1098" s="1"/>
      <c r="N1098" s="3"/>
      <c r="O1098" s="3"/>
      <c r="P1098" s="3"/>
      <c r="Q1098" s="3"/>
    </row>
    <row r="1099" spans="12:17">
      <c r="L1099" s="1"/>
      <c r="M1099" s="1"/>
      <c r="N1099" s="3"/>
      <c r="O1099" s="3"/>
      <c r="P1099" s="3"/>
      <c r="Q1099" s="3"/>
    </row>
    <row r="1100" spans="12:17">
      <c r="L1100" s="1"/>
      <c r="M1100" s="1"/>
      <c r="N1100" s="3"/>
      <c r="O1100" s="3"/>
      <c r="P1100" s="3"/>
      <c r="Q1100" s="3"/>
    </row>
    <row r="1101" spans="12:17">
      <c r="L1101" s="1"/>
      <c r="M1101" s="1"/>
      <c r="N1101" s="3"/>
      <c r="O1101" s="3"/>
      <c r="P1101" s="3"/>
      <c r="Q1101" s="3"/>
    </row>
    <row r="1102" spans="12:17">
      <c r="L1102" s="1"/>
      <c r="M1102" s="1"/>
      <c r="N1102" s="3"/>
      <c r="O1102" s="3"/>
      <c r="P1102" s="3"/>
      <c r="Q1102" s="3"/>
    </row>
    <row r="1103" spans="12:17">
      <c r="L1103" s="1"/>
      <c r="M1103" s="1"/>
      <c r="N1103" s="3"/>
      <c r="O1103" s="3"/>
      <c r="P1103" s="3"/>
      <c r="Q1103" s="3"/>
    </row>
    <row r="1104" spans="12:17">
      <c r="L1104" s="1"/>
      <c r="M1104" s="1"/>
      <c r="N1104" s="3"/>
      <c r="O1104" s="3"/>
      <c r="P1104" s="3"/>
      <c r="Q1104" s="3"/>
    </row>
    <row r="1105" spans="12:17">
      <c r="L1105" s="1"/>
      <c r="M1105" s="1"/>
      <c r="N1105" s="3"/>
      <c r="O1105" s="3"/>
      <c r="P1105" s="3"/>
      <c r="Q1105" s="3"/>
    </row>
    <row r="1106" spans="12:17">
      <c r="L1106" s="1"/>
      <c r="M1106" s="1"/>
      <c r="N1106" s="3"/>
      <c r="O1106" s="3"/>
      <c r="P1106" s="3"/>
      <c r="Q1106" s="3"/>
    </row>
    <row r="1107" spans="12:17">
      <c r="L1107" s="1"/>
      <c r="M1107" s="1"/>
      <c r="N1107" s="3"/>
      <c r="O1107" s="3"/>
      <c r="P1107" s="3"/>
      <c r="Q1107" s="3"/>
    </row>
    <row r="1108" spans="12:17">
      <c r="L1108" s="1"/>
      <c r="M1108" s="1"/>
      <c r="N1108" s="3"/>
      <c r="O1108" s="3"/>
      <c r="P1108" s="3"/>
      <c r="Q1108" s="3"/>
    </row>
    <row r="1109" spans="12:17">
      <c r="L1109" s="1"/>
      <c r="M1109" s="1"/>
      <c r="N1109" s="3"/>
      <c r="O1109" s="3"/>
      <c r="P1109" s="3"/>
      <c r="Q1109" s="3"/>
    </row>
    <row r="1110" spans="12:17">
      <c r="L1110" s="1"/>
      <c r="M1110" s="1"/>
      <c r="N1110" s="3"/>
      <c r="O1110" s="3"/>
      <c r="P1110" s="3"/>
      <c r="Q1110" s="3"/>
    </row>
    <row r="1111" spans="12:17">
      <c r="L1111" s="1"/>
      <c r="M1111" s="1"/>
      <c r="N1111" s="3"/>
      <c r="O1111" s="3"/>
      <c r="P1111" s="3"/>
      <c r="Q1111" s="3"/>
    </row>
    <row r="1112" spans="12:17">
      <c r="L1112" s="1"/>
      <c r="M1112" s="1"/>
      <c r="N1112" s="3"/>
      <c r="O1112" s="3"/>
      <c r="P1112" s="3"/>
      <c r="Q1112" s="3"/>
    </row>
    <row r="1113" spans="12:17">
      <c r="L1113" s="1"/>
      <c r="M1113" s="1"/>
      <c r="N1113" s="3"/>
      <c r="O1113" s="3"/>
      <c r="P1113" s="3"/>
      <c r="Q1113" s="3"/>
    </row>
    <row r="1114" spans="12:17">
      <c r="L1114" s="1"/>
      <c r="M1114" s="1"/>
      <c r="N1114" s="3"/>
      <c r="O1114" s="3"/>
      <c r="P1114" s="3"/>
      <c r="Q1114" s="3"/>
    </row>
    <row r="1115" spans="12:17">
      <c r="L1115" s="1"/>
      <c r="M1115" s="1"/>
      <c r="N1115" s="3"/>
      <c r="O1115" s="3"/>
      <c r="P1115" s="3"/>
      <c r="Q1115" s="3"/>
    </row>
    <row r="1116" spans="12:17">
      <c r="L1116" s="1"/>
      <c r="M1116" s="1"/>
      <c r="N1116" s="3"/>
      <c r="O1116" s="3"/>
      <c r="P1116" s="3"/>
      <c r="Q1116" s="3"/>
    </row>
    <row r="1117" spans="12:17">
      <c r="L1117" s="1"/>
      <c r="M1117" s="1"/>
      <c r="N1117" s="3"/>
      <c r="O1117" s="3"/>
      <c r="P1117" s="3"/>
      <c r="Q1117" s="3"/>
    </row>
    <row r="1118" spans="12:17">
      <c r="L1118" s="1"/>
      <c r="M1118" s="1"/>
      <c r="N1118" s="3"/>
      <c r="O1118" s="3"/>
      <c r="P1118" s="3"/>
      <c r="Q1118" s="3"/>
    </row>
    <row r="1119" spans="12:17">
      <c r="L1119" s="1"/>
      <c r="M1119" s="1"/>
      <c r="N1119" s="3"/>
      <c r="O1119" s="3"/>
      <c r="P1119" s="3"/>
      <c r="Q1119" s="3"/>
    </row>
    <row r="1120" spans="12:17">
      <c r="L1120" s="1"/>
      <c r="M1120" s="1"/>
      <c r="N1120" s="3"/>
      <c r="O1120" s="3"/>
      <c r="P1120" s="3"/>
      <c r="Q1120" s="3"/>
    </row>
    <row r="1121" spans="12:17">
      <c r="L1121" s="1"/>
      <c r="M1121" s="1"/>
      <c r="N1121" s="3"/>
      <c r="O1121" s="3"/>
      <c r="P1121" s="3"/>
      <c r="Q1121" s="3"/>
    </row>
    <row r="1122" spans="12:17">
      <c r="L1122" s="1"/>
      <c r="M1122" s="1"/>
      <c r="N1122" s="3"/>
      <c r="O1122" s="3"/>
      <c r="P1122" s="3"/>
      <c r="Q1122" s="3"/>
    </row>
    <row r="1123" spans="12:17">
      <c r="L1123" s="1"/>
      <c r="M1123" s="1"/>
      <c r="N1123" s="3"/>
      <c r="O1123" s="3"/>
      <c r="P1123" s="3"/>
      <c r="Q1123" s="3"/>
    </row>
    <row r="1124" spans="12:17">
      <c r="L1124" s="1"/>
      <c r="M1124" s="1"/>
      <c r="N1124" s="3"/>
      <c r="O1124" s="3"/>
      <c r="P1124" s="3"/>
      <c r="Q1124" s="3"/>
    </row>
    <row r="1125" spans="12:17">
      <c r="L1125" s="1"/>
      <c r="M1125" s="1"/>
      <c r="N1125" s="3"/>
      <c r="O1125" s="3"/>
      <c r="P1125" s="3"/>
      <c r="Q1125" s="3"/>
    </row>
    <row r="1126" spans="12:17">
      <c r="L1126" s="1"/>
      <c r="M1126" s="1"/>
      <c r="N1126" s="3"/>
      <c r="O1126" s="3"/>
      <c r="P1126" s="3"/>
      <c r="Q1126" s="3"/>
    </row>
    <row r="1127" spans="12:17">
      <c r="L1127" s="1"/>
      <c r="M1127" s="1"/>
      <c r="N1127" s="3"/>
      <c r="O1127" s="3"/>
      <c r="P1127" s="3"/>
      <c r="Q1127" s="3"/>
    </row>
    <row r="1128" spans="12:17">
      <c r="L1128" s="1"/>
      <c r="M1128" s="1"/>
      <c r="N1128" s="3"/>
      <c r="O1128" s="3"/>
      <c r="P1128" s="3"/>
      <c r="Q1128" s="3"/>
    </row>
    <row r="1129" spans="12:17">
      <c r="L1129" s="1"/>
      <c r="M1129" s="1"/>
      <c r="N1129" s="3"/>
      <c r="O1129" s="3"/>
      <c r="P1129" s="3"/>
      <c r="Q1129" s="3"/>
    </row>
    <row r="1130" spans="12:17">
      <c r="L1130" s="1"/>
      <c r="M1130" s="1"/>
      <c r="N1130" s="3"/>
      <c r="O1130" s="3"/>
      <c r="P1130" s="3"/>
      <c r="Q1130" s="3"/>
    </row>
    <row r="1131" spans="12:17">
      <c r="L1131" s="1"/>
      <c r="M1131" s="1"/>
      <c r="N1131" s="3"/>
      <c r="O1131" s="3"/>
      <c r="P1131" s="3"/>
      <c r="Q1131" s="3"/>
    </row>
    <row r="1132" spans="12:17">
      <c r="L1132" s="1"/>
      <c r="M1132" s="1"/>
      <c r="N1132" s="3"/>
      <c r="O1132" s="3"/>
      <c r="P1132" s="3"/>
      <c r="Q1132" s="3"/>
    </row>
    <row r="1133" spans="12:17">
      <c r="L1133" s="1"/>
      <c r="M1133" s="1"/>
      <c r="N1133" s="3"/>
      <c r="O1133" s="3"/>
      <c r="P1133" s="3"/>
      <c r="Q1133" s="3"/>
    </row>
    <row r="1134" spans="12:17">
      <c r="L1134" s="1"/>
      <c r="M1134" s="1"/>
      <c r="N1134" s="3"/>
      <c r="O1134" s="3"/>
      <c r="P1134" s="3"/>
      <c r="Q1134" s="3"/>
    </row>
    <row r="1135" spans="12:17">
      <c r="L1135" s="1"/>
      <c r="M1135" s="1"/>
      <c r="N1135" s="3"/>
      <c r="O1135" s="3"/>
      <c r="P1135" s="3"/>
      <c r="Q1135" s="3"/>
    </row>
    <row r="1136" spans="12:17">
      <c r="L1136" s="1"/>
      <c r="M1136" s="1"/>
      <c r="N1136" s="3"/>
      <c r="O1136" s="3"/>
      <c r="P1136" s="3"/>
      <c r="Q1136" s="3"/>
    </row>
    <row r="1137" spans="12:17">
      <c r="L1137" s="1"/>
      <c r="M1137" s="1"/>
      <c r="N1137" s="3"/>
      <c r="O1137" s="3"/>
      <c r="P1137" s="3"/>
      <c r="Q1137" s="3"/>
    </row>
    <row r="1138" spans="12:17">
      <c r="L1138" s="1"/>
      <c r="M1138" s="1"/>
      <c r="N1138" s="3"/>
      <c r="O1138" s="3"/>
      <c r="P1138" s="3"/>
      <c r="Q1138" s="3"/>
    </row>
    <row r="1139" spans="12:17">
      <c r="L1139" s="1"/>
      <c r="M1139" s="1"/>
      <c r="N1139" s="3"/>
      <c r="O1139" s="3"/>
      <c r="P1139" s="3"/>
      <c r="Q1139" s="3"/>
    </row>
    <row r="1140" spans="12:17">
      <c r="L1140" s="1"/>
      <c r="M1140" s="1"/>
      <c r="N1140" s="3"/>
      <c r="O1140" s="3"/>
      <c r="P1140" s="3"/>
      <c r="Q1140" s="3"/>
    </row>
    <row r="1141" spans="12:17">
      <c r="L1141" s="1"/>
      <c r="M1141" s="1"/>
      <c r="N1141" s="3"/>
      <c r="O1141" s="3"/>
      <c r="P1141" s="3"/>
      <c r="Q1141" s="3"/>
    </row>
    <row r="1142" spans="12:17">
      <c r="L1142" s="1"/>
      <c r="M1142" s="1"/>
      <c r="N1142" s="3"/>
      <c r="O1142" s="3"/>
      <c r="P1142" s="3"/>
      <c r="Q1142" s="3"/>
    </row>
    <row r="1143" spans="12:17">
      <c r="L1143" s="1"/>
      <c r="M1143" s="1"/>
      <c r="N1143" s="3"/>
      <c r="O1143" s="3"/>
      <c r="P1143" s="3"/>
      <c r="Q1143" s="3"/>
    </row>
    <row r="1144" spans="12:17">
      <c r="L1144" s="1"/>
      <c r="M1144" s="1"/>
      <c r="N1144" s="3"/>
      <c r="O1144" s="3"/>
      <c r="P1144" s="3"/>
      <c r="Q1144" s="3"/>
    </row>
    <row r="1145" spans="12:17">
      <c r="L1145" s="1"/>
      <c r="M1145" s="1"/>
      <c r="N1145" s="3"/>
      <c r="O1145" s="3"/>
      <c r="P1145" s="3"/>
      <c r="Q1145" s="3"/>
    </row>
    <row r="1146" spans="12:17">
      <c r="L1146" s="1"/>
      <c r="M1146" s="1"/>
      <c r="N1146" s="3"/>
      <c r="O1146" s="3"/>
      <c r="P1146" s="3"/>
      <c r="Q1146" s="3"/>
    </row>
    <row r="1147" spans="12:17">
      <c r="L1147" s="1"/>
      <c r="M1147" s="1"/>
      <c r="N1147" s="3"/>
      <c r="O1147" s="3"/>
      <c r="P1147" s="3"/>
      <c r="Q1147" s="3"/>
    </row>
    <row r="1148" spans="12:17">
      <c r="L1148" s="1"/>
      <c r="M1148" s="1"/>
      <c r="N1148" s="3"/>
      <c r="O1148" s="3"/>
      <c r="P1148" s="3"/>
      <c r="Q1148" s="3"/>
    </row>
    <row r="1149" spans="12:17">
      <c r="L1149" s="1"/>
      <c r="M1149" s="1"/>
      <c r="N1149" s="3"/>
      <c r="O1149" s="3"/>
      <c r="P1149" s="3"/>
      <c r="Q1149" s="3"/>
    </row>
    <row r="1150" spans="12:17">
      <c r="L1150" s="1"/>
      <c r="M1150" s="1"/>
      <c r="N1150" s="3"/>
      <c r="O1150" s="3"/>
      <c r="P1150" s="3"/>
      <c r="Q1150" s="3"/>
    </row>
    <row r="1151" spans="12:17">
      <c r="L1151" s="1"/>
      <c r="M1151" s="1"/>
      <c r="N1151" s="3"/>
      <c r="O1151" s="3"/>
      <c r="P1151" s="3"/>
      <c r="Q1151" s="3"/>
    </row>
    <row r="1152" spans="12:17">
      <c r="L1152" s="1"/>
      <c r="M1152" s="1"/>
      <c r="N1152" s="3"/>
      <c r="O1152" s="3"/>
      <c r="P1152" s="3"/>
      <c r="Q1152" s="3"/>
    </row>
    <row r="1153" spans="12:17">
      <c r="L1153" s="1"/>
      <c r="M1153" s="1"/>
      <c r="N1153" s="3"/>
      <c r="O1153" s="3"/>
      <c r="P1153" s="3"/>
      <c r="Q1153" s="3"/>
    </row>
    <row r="1154" spans="12:17">
      <c r="L1154" s="1"/>
      <c r="M1154" s="1"/>
      <c r="N1154" s="3"/>
      <c r="O1154" s="3"/>
      <c r="P1154" s="3"/>
      <c r="Q1154" s="3"/>
    </row>
    <row r="1155" spans="12:17">
      <c r="L1155" s="1"/>
      <c r="M1155" s="1"/>
      <c r="N1155" s="3"/>
      <c r="O1155" s="3"/>
      <c r="P1155" s="3"/>
      <c r="Q1155" s="3"/>
    </row>
    <row r="1156" spans="12:17">
      <c r="L1156" s="1"/>
      <c r="M1156" s="1"/>
      <c r="N1156" s="3"/>
      <c r="O1156" s="3"/>
      <c r="P1156" s="3"/>
      <c r="Q1156" s="3"/>
    </row>
    <row r="1157" spans="12:17">
      <c r="L1157" s="1"/>
      <c r="M1157" s="1"/>
      <c r="N1157" s="3"/>
      <c r="O1157" s="3"/>
      <c r="P1157" s="3"/>
      <c r="Q1157" s="3"/>
    </row>
    <row r="1158" spans="12:17">
      <c r="L1158" s="1"/>
      <c r="M1158" s="1"/>
      <c r="N1158" s="3"/>
      <c r="O1158" s="3"/>
      <c r="P1158" s="3"/>
      <c r="Q1158" s="3"/>
    </row>
    <row r="1159" spans="12:17">
      <c r="L1159" s="1"/>
      <c r="M1159" s="1"/>
      <c r="N1159" s="3"/>
      <c r="O1159" s="3"/>
      <c r="P1159" s="3"/>
      <c r="Q1159" s="3"/>
    </row>
    <row r="1160" spans="12:17">
      <c r="L1160" s="1"/>
      <c r="M1160" s="1"/>
      <c r="N1160" s="3"/>
      <c r="O1160" s="3"/>
      <c r="P1160" s="3"/>
      <c r="Q1160" s="3"/>
    </row>
    <row r="1161" spans="12:17">
      <c r="L1161" s="1"/>
      <c r="M1161" s="1"/>
      <c r="N1161" s="3"/>
      <c r="O1161" s="3"/>
      <c r="P1161" s="3"/>
      <c r="Q1161" s="3"/>
    </row>
    <row r="1162" spans="12:17">
      <c r="L1162" s="1"/>
      <c r="M1162" s="1"/>
      <c r="N1162" s="3"/>
      <c r="O1162" s="3"/>
      <c r="P1162" s="3"/>
      <c r="Q1162" s="3"/>
    </row>
    <row r="1163" spans="12:17">
      <c r="L1163" s="1"/>
      <c r="M1163" s="1"/>
      <c r="N1163" s="3"/>
      <c r="O1163" s="3"/>
      <c r="P1163" s="3"/>
      <c r="Q1163" s="3"/>
    </row>
    <row r="1164" spans="12:17">
      <c r="L1164" s="1"/>
      <c r="M1164" s="1"/>
      <c r="N1164" s="3"/>
      <c r="O1164" s="3"/>
      <c r="P1164" s="3"/>
      <c r="Q1164" s="3"/>
    </row>
    <row r="1165" spans="12:17">
      <c r="L1165" s="1"/>
      <c r="M1165" s="1"/>
      <c r="N1165" s="3"/>
      <c r="O1165" s="3"/>
      <c r="P1165" s="3"/>
      <c r="Q1165" s="3"/>
    </row>
    <row r="1166" spans="12:17">
      <c r="L1166" s="1"/>
      <c r="M1166" s="1"/>
      <c r="N1166" s="3"/>
      <c r="O1166" s="3"/>
      <c r="P1166" s="3"/>
      <c r="Q1166" s="3"/>
    </row>
    <row r="1167" spans="12:17">
      <c r="L1167" s="1"/>
      <c r="M1167" s="1"/>
      <c r="N1167" s="3"/>
      <c r="O1167" s="3"/>
      <c r="P1167" s="3"/>
      <c r="Q1167" s="3"/>
    </row>
    <row r="1168" spans="12:17">
      <c r="L1168" s="1"/>
      <c r="M1168" s="1"/>
      <c r="N1168" s="3"/>
      <c r="O1168" s="3"/>
      <c r="P1168" s="3"/>
      <c r="Q1168" s="3"/>
    </row>
    <row r="1169" spans="12:17">
      <c r="L1169" s="1"/>
      <c r="M1169" s="1"/>
      <c r="N1169" s="3"/>
      <c r="O1169" s="3"/>
      <c r="P1169" s="3"/>
      <c r="Q1169" s="3"/>
    </row>
    <row r="1170" spans="12:17">
      <c r="L1170" s="1"/>
      <c r="M1170" s="1"/>
      <c r="N1170" s="3"/>
      <c r="O1170" s="3"/>
      <c r="P1170" s="3"/>
      <c r="Q1170" s="3"/>
    </row>
    <row r="1171" spans="12:17">
      <c r="L1171" s="1"/>
      <c r="M1171" s="1"/>
      <c r="N1171" s="3"/>
      <c r="O1171" s="3"/>
      <c r="P1171" s="3"/>
      <c r="Q1171" s="3"/>
    </row>
    <row r="1172" spans="12:17">
      <c r="L1172" s="1"/>
      <c r="M1172" s="1"/>
      <c r="N1172" s="3"/>
      <c r="O1172" s="3"/>
      <c r="P1172" s="3"/>
      <c r="Q1172" s="3"/>
    </row>
    <row r="1173" spans="12:17">
      <c r="L1173" s="1"/>
      <c r="M1173" s="1"/>
      <c r="N1173" s="3"/>
      <c r="O1173" s="3"/>
      <c r="P1173" s="3"/>
      <c r="Q1173" s="3"/>
    </row>
    <row r="1174" spans="12:17">
      <c r="L1174" s="1"/>
      <c r="M1174" s="1"/>
      <c r="N1174" s="3"/>
      <c r="O1174" s="3"/>
      <c r="P1174" s="3"/>
      <c r="Q1174" s="3"/>
    </row>
    <row r="1175" spans="12:17">
      <c r="L1175" s="1"/>
      <c r="M1175" s="1"/>
      <c r="N1175" s="3"/>
      <c r="O1175" s="3"/>
      <c r="P1175" s="3"/>
      <c r="Q1175" s="3"/>
    </row>
    <row r="1176" spans="12:17">
      <c r="L1176" s="1"/>
      <c r="M1176" s="1"/>
      <c r="N1176" s="3"/>
      <c r="O1176" s="3"/>
      <c r="P1176" s="3"/>
      <c r="Q1176" s="3"/>
    </row>
    <row r="1177" spans="12:17">
      <c r="L1177" s="1"/>
      <c r="M1177" s="1"/>
      <c r="N1177" s="3"/>
      <c r="O1177" s="3"/>
      <c r="P1177" s="3"/>
      <c r="Q1177" s="3"/>
    </row>
    <row r="1178" spans="12:17">
      <c r="L1178" s="1"/>
      <c r="M1178" s="1"/>
      <c r="N1178" s="3"/>
      <c r="O1178" s="3"/>
      <c r="P1178" s="3"/>
      <c r="Q1178" s="3"/>
    </row>
    <row r="1179" spans="12:17">
      <c r="L1179" s="1"/>
      <c r="M1179" s="1"/>
      <c r="N1179" s="3"/>
      <c r="O1179" s="3"/>
      <c r="P1179" s="3"/>
      <c r="Q1179" s="3"/>
    </row>
    <row r="1180" spans="12:17">
      <c r="L1180" s="1"/>
      <c r="M1180" s="1"/>
      <c r="N1180" s="3"/>
      <c r="O1180" s="3"/>
      <c r="P1180" s="3"/>
      <c r="Q1180" s="3"/>
    </row>
    <row r="1181" spans="12:17">
      <c r="L1181" s="1"/>
      <c r="M1181" s="1"/>
      <c r="N1181" s="3"/>
      <c r="O1181" s="3"/>
      <c r="P1181" s="3"/>
      <c r="Q1181" s="3"/>
    </row>
    <row r="1182" spans="12:17">
      <c r="L1182" s="1"/>
      <c r="M1182" s="1"/>
      <c r="N1182" s="3"/>
      <c r="O1182" s="3"/>
      <c r="P1182" s="3"/>
      <c r="Q1182" s="3"/>
    </row>
    <row r="1183" spans="12:17">
      <c r="L1183" s="1"/>
      <c r="M1183" s="1"/>
      <c r="N1183" s="3"/>
      <c r="O1183" s="3"/>
      <c r="P1183" s="3"/>
      <c r="Q1183" s="3"/>
    </row>
    <row r="1184" spans="12:17">
      <c r="L1184" s="1"/>
      <c r="M1184" s="1"/>
      <c r="N1184" s="3"/>
      <c r="O1184" s="3"/>
      <c r="P1184" s="3"/>
      <c r="Q1184" s="3"/>
    </row>
    <row r="1185" spans="12:17">
      <c r="L1185" s="1"/>
      <c r="M1185" s="1"/>
      <c r="N1185" s="3"/>
      <c r="O1185" s="3"/>
      <c r="P1185" s="3"/>
      <c r="Q1185" s="3"/>
    </row>
    <row r="1186" spans="12:17">
      <c r="L1186" s="1"/>
      <c r="M1186" s="1"/>
      <c r="N1186" s="3"/>
      <c r="O1186" s="3"/>
      <c r="P1186" s="3"/>
      <c r="Q1186" s="3"/>
    </row>
    <row r="1187" spans="12:17">
      <c r="L1187" s="1"/>
      <c r="M1187" s="1"/>
      <c r="N1187" s="3"/>
      <c r="O1187" s="3"/>
      <c r="P1187" s="3"/>
      <c r="Q1187" s="3"/>
    </row>
    <row r="1188" spans="12:17">
      <c r="L1188" s="1"/>
      <c r="M1188" s="1"/>
      <c r="N1188" s="3"/>
      <c r="O1188" s="3"/>
      <c r="P1188" s="3"/>
      <c r="Q1188" s="3"/>
    </row>
    <row r="1189" spans="12:17">
      <c r="L1189" s="1"/>
      <c r="M1189" s="1"/>
      <c r="N1189" s="3"/>
      <c r="O1189" s="3"/>
      <c r="P1189" s="3"/>
      <c r="Q1189" s="3"/>
    </row>
    <row r="1190" spans="12:17">
      <c r="L1190" s="1"/>
      <c r="M1190" s="1"/>
      <c r="N1190" s="3"/>
      <c r="O1190" s="3"/>
      <c r="P1190" s="3"/>
      <c r="Q1190" s="3"/>
    </row>
    <row r="1191" spans="12:17">
      <c r="L1191" s="1"/>
      <c r="M1191" s="1"/>
      <c r="N1191" s="3"/>
      <c r="O1191" s="3"/>
      <c r="P1191" s="3"/>
      <c r="Q1191" s="3"/>
    </row>
    <row r="1192" spans="12:17">
      <c r="L1192" s="1"/>
      <c r="M1192" s="1"/>
      <c r="N1192" s="3"/>
      <c r="O1192" s="3"/>
      <c r="P1192" s="3"/>
      <c r="Q1192" s="3"/>
    </row>
    <row r="1193" spans="12:17">
      <c r="L1193" s="1"/>
      <c r="M1193" s="1"/>
      <c r="N1193" s="3"/>
      <c r="O1193" s="3"/>
      <c r="P1193" s="3"/>
      <c r="Q1193" s="3"/>
    </row>
    <row r="1194" spans="12:17">
      <c r="L1194" s="1"/>
      <c r="M1194" s="1"/>
      <c r="N1194" s="3"/>
      <c r="O1194" s="3"/>
      <c r="P1194" s="3"/>
      <c r="Q1194" s="3"/>
    </row>
    <row r="1195" spans="12:17">
      <c r="L1195" s="1"/>
      <c r="M1195" s="1"/>
      <c r="N1195" s="3"/>
      <c r="O1195" s="3"/>
      <c r="P1195" s="3"/>
      <c r="Q1195" s="3"/>
    </row>
    <row r="1196" spans="12:17">
      <c r="L1196" s="1"/>
      <c r="M1196" s="1"/>
      <c r="N1196" s="3"/>
      <c r="O1196" s="3"/>
      <c r="P1196" s="3"/>
      <c r="Q1196" s="3"/>
    </row>
    <row r="1197" spans="12:17">
      <c r="L1197" s="1"/>
      <c r="M1197" s="1"/>
      <c r="N1197" s="3"/>
      <c r="O1197" s="3"/>
      <c r="P1197" s="3"/>
      <c r="Q1197" s="3"/>
    </row>
    <row r="1198" spans="12:17">
      <c r="L1198" s="1"/>
      <c r="M1198" s="1"/>
      <c r="N1198" s="3"/>
      <c r="O1198" s="3"/>
      <c r="P1198" s="3"/>
      <c r="Q1198" s="3"/>
    </row>
    <row r="1199" spans="12:17">
      <c r="L1199" s="1"/>
      <c r="M1199" s="1"/>
      <c r="N1199" s="3"/>
      <c r="O1199" s="3"/>
      <c r="P1199" s="3"/>
      <c r="Q1199" s="3"/>
    </row>
    <row r="1200" spans="12:17">
      <c r="L1200" s="1"/>
      <c r="M1200" s="1"/>
      <c r="N1200" s="3"/>
      <c r="O1200" s="3"/>
      <c r="P1200" s="3"/>
      <c r="Q1200" s="3"/>
    </row>
    <row r="1201" spans="12:17">
      <c r="L1201" s="1"/>
      <c r="M1201" s="1"/>
      <c r="N1201" s="3"/>
      <c r="O1201" s="3"/>
      <c r="P1201" s="3"/>
      <c r="Q1201" s="3"/>
    </row>
    <row r="1202" spans="12:17">
      <c r="L1202" s="1"/>
      <c r="M1202" s="1"/>
      <c r="N1202" s="3"/>
      <c r="O1202" s="3"/>
      <c r="P1202" s="3"/>
      <c r="Q1202" s="3"/>
    </row>
    <row r="1203" spans="12:17">
      <c r="L1203" s="1"/>
      <c r="M1203" s="1"/>
      <c r="N1203" s="3"/>
      <c r="O1203" s="3"/>
      <c r="P1203" s="3"/>
      <c r="Q1203" s="3"/>
    </row>
    <row r="1204" spans="12:17">
      <c r="L1204" s="1"/>
      <c r="M1204" s="1"/>
      <c r="N1204" s="3"/>
      <c r="O1204" s="3"/>
      <c r="P1204" s="3"/>
      <c r="Q1204" s="3"/>
    </row>
    <row r="1205" spans="12:17">
      <c r="L1205" s="1"/>
      <c r="M1205" s="1"/>
      <c r="N1205" s="3"/>
      <c r="O1205" s="3"/>
      <c r="P1205" s="3"/>
      <c r="Q1205" s="3"/>
    </row>
    <row r="1206" spans="12:17">
      <c r="L1206" s="1"/>
      <c r="M1206" s="1"/>
      <c r="N1206" s="3"/>
      <c r="O1206" s="3"/>
      <c r="P1206" s="3"/>
      <c r="Q1206" s="3"/>
    </row>
    <row r="1207" spans="12:17">
      <c r="L1207" s="1"/>
      <c r="M1207" s="1"/>
      <c r="N1207" s="3"/>
      <c r="O1207" s="3"/>
      <c r="P1207" s="3"/>
      <c r="Q1207" s="3"/>
    </row>
    <row r="1208" spans="12:17">
      <c r="L1208" s="1"/>
      <c r="M1208" s="1"/>
      <c r="N1208" s="3"/>
      <c r="O1208" s="3"/>
      <c r="P1208" s="3"/>
      <c r="Q1208" s="3"/>
    </row>
    <row r="1209" spans="12:17">
      <c r="L1209" s="1"/>
      <c r="M1209" s="1"/>
      <c r="N1209" s="3"/>
      <c r="O1209" s="3"/>
      <c r="P1209" s="3"/>
      <c r="Q1209" s="3"/>
    </row>
    <row r="1210" spans="12:17">
      <c r="L1210" s="1"/>
      <c r="M1210" s="1"/>
      <c r="N1210" s="3"/>
      <c r="O1210" s="3"/>
      <c r="P1210" s="3"/>
      <c r="Q1210" s="3"/>
    </row>
    <row r="1211" spans="12:17">
      <c r="L1211" s="1"/>
      <c r="M1211" s="1"/>
      <c r="N1211" s="3"/>
      <c r="O1211" s="3"/>
      <c r="P1211" s="3"/>
      <c r="Q1211" s="3"/>
    </row>
    <row r="1212" spans="12:17">
      <c r="L1212" s="1"/>
      <c r="M1212" s="1"/>
      <c r="N1212" s="3"/>
      <c r="O1212" s="3"/>
      <c r="P1212" s="3"/>
      <c r="Q1212" s="3"/>
    </row>
    <row r="1213" spans="12:17">
      <c r="L1213" s="1"/>
      <c r="M1213" s="1"/>
      <c r="N1213" s="3"/>
      <c r="O1213" s="3"/>
      <c r="P1213" s="3"/>
      <c r="Q1213" s="3"/>
    </row>
    <row r="1214" spans="12:17">
      <c r="L1214" s="1"/>
      <c r="M1214" s="1"/>
      <c r="N1214" s="3"/>
      <c r="O1214" s="3"/>
      <c r="P1214" s="3"/>
      <c r="Q1214" s="3"/>
    </row>
    <row r="1215" spans="12:17">
      <c r="L1215" s="1"/>
      <c r="M1215" s="1"/>
      <c r="N1215" s="3"/>
      <c r="O1215" s="3"/>
      <c r="P1215" s="3"/>
      <c r="Q1215" s="3"/>
    </row>
    <row r="1216" spans="12:17">
      <c r="L1216" s="1"/>
      <c r="M1216" s="1"/>
      <c r="N1216" s="3"/>
      <c r="O1216" s="3"/>
      <c r="P1216" s="3"/>
      <c r="Q1216" s="3"/>
    </row>
    <row r="1217" spans="12:17">
      <c r="L1217" s="1"/>
      <c r="M1217" s="1"/>
      <c r="N1217" s="3"/>
      <c r="O1217" s="3"/>
      <c r="P1217" s="3"/>
      <c r="Q1217" s="3"/>
    </row>
    <row r="1218" spans="12:17">
      <c r="L1218" s="1"/>
      <c r="M1218" s="1"/>
      <c r="N1218" s="3"/>
      <c r="O1218" s="3"/>
      <c r="P1218" s="3"/>
      <c r="Q1218" s="3"/>
    </row>
    <row r="1219" spans="12:17">
      <c r="L1219" s="1"/>
      <c r="M1219" s="1"/>
      <c r="N1219" s="3"/>
      <c r="O1219" s="3"/>
      <c r="P1219" s="3"/>
      <c r="Q1219" s="3"/>
    </row>
    <row r="1220" spans="12:17">
      <c r="L1220" s="1"/>
      <c r="M1220" s="1"/>
      <c r="N1220" s="3"/>
      <c r="O1220" s="3"/>
      <c r="P1220" s="3"/>
      <c r="Q1220" s="3"/>
    </row>
    <row r="1221" spans="12:17">
      <c r="L1221" s="1"/>
      <c r="M1221" s="1"/>
      <c r="N1221" s="3"/>
      <c r="O1221" s="3"/>
      <c r="P1221" s="3"/>
      <c r="Q1221" s="3"/>
    </row>
    <row r="1222" spans="12:17">
      <c r="L1222" s="1"/>
      <c r="M1222" s="1"/>
      <c r="N1222" s="3"/>
      <c r="O1222" s="3"/>
      <c r="P1222" s="3"/>
      <c r="Q1222" s="3"/>
    </row>
    <row r="1223" spans="12:17">
      <c r="L1223" s="1"/>
      <c r="M1223" s="1"/>
      <c r="N1223" s="3"/>
      <c r="O1223" s="3"/>
      <c r="P1223" s="3"/>
      <c r="Q1223" s="3"/>
    </row>
    <row r="1224" spans="12:17">
      <c r="L1224" s="1"/>
      <c r="M1224" s="1"/>
      <c r="N1224" s="3"/>
      <c r="O1224" s="3"/>
      <c r="P1224" s="3"/>
      <c r="Q1224" s="3"/>
    </row>
    <row r="1225" spans="12:17">
      <c r="L1225" s="1"/>
      <c r="M1225" s="1"/>
      <c r="N1225" s="3"/>
      <c r="O1225" s="3"/>
      <c r="P1225" s="3"/>
      <c r="Q1225" s="3"/>
    </row>
    <row r="1226" spans="12:17">
      <c r="L1226" s="1"/>
      <c r="M1226" s="1"/>
      <c r="N1226" s="3"/>
      <c r="O1226" s="3"/>
      <c r="P1226" s="3"/>
      <c r="Q1226" s="3"/>
    </row>
    <row r="1227" spans="12:17">
      <c r="L1227" s="1"/>
      <c r="M1227" s="1"/>
      <c r="N1227" s="3"/>
      <c r="O1227" s="3"/>
      <c r="P1227" s="3"/>
      <c r="Q1227" s="3"/>
    </row>
    <row r="1228" spans="12:17">
      <c r="L1228" s="1"/>
      <c r="M1228" s="1"/>
      <c r="N1228" s="3"/>
      <c r="O1228" s="3"/>
      <c r="P1228" s="3"/>
      <c r="Q1228" s="3"/>
    </row>
    <row r="1229" spans="12:17">
      <c r="L1229" s="1"/>
      <c r="M1229" s="1"/>
      <c r="N1229" s="3"/>
      <c r="O1229" s="3"/>
      <c r="P1229" s="3"/>
      <c r="Q1229" s="3"/>
    </row>
    <row r="1230" spans="12:17">
      <c r="L1230" s="1"/>
      <c r="M1230" s="1"/>
      <c r="N1230" s="3"/>
      <c r="O1230" s="3"/>
      <c r="P1230" s="3"/>
      <c r="Q1230" s="3"/>
    </row>
    <row r="1231" spans="12:17">
      <c r="L1231" s="1"/>
      <c r="M1231" s="1"/>
      <c r="N1231" s="3"/>
      <c r="O1231" s="3"/>
      <c r="P1231" s="3"/>
      <c r="Q1231" s="3"/>
    </row>
    <row r="1232" spans="12:17">
      <c r="L1232" s="1"/>
      <c r="M1232" s="1"/>
      <c r="N1232" s="3"/>
      <c r="O1232" s="3"/>
      <c r="P1232" s="3"/>
      <c r="Q1232" s="3"/>
    </row>
    <row r="1233" spans="12:17">
      <c r="L1233" s="1"/>
      <c r="M1233" s="1"/>
      <c r="N1233" s="3"/>
      <c r="O1233" s="3"/>
      <c r="P1233" s="3"/>
      <c r="Q1233" s="3"/>
    </row>
    <row r="1234" spans="12:17">
      <c r="L1234" s="1"/>
      <c r="M1234" s="1"/>
      <c r="N1234" s="3"/>
      <c r="O1234" s="3"/>
      <c r="P1234" s="3"/>
      <c r="Q1234" s="3"/>
    </row>
    <row r="1235" spans="12:17">
      <c r="L1235" s="1"/>
      <c r="M1235" s="1"/>
      <c r="N1235" s="3"/>
      <c r="O1235" s="3"/>
      <c r="P1235" s="3"/>
      <c r="Q1235" s="3"/>
    </row>
    <row r="1236" spans="12:17">
      <c r="L1236" s="1"/>
      <c r="M1236" s="1"/>
      <c r="N1236" s="3"/>
      <c r="O1236" s="3"/>
      <c r="P1236" s="3"/>
      <c r="Q1236" s="3"/>
    </row>
    <row r="1237" spans="12:17">
      <c r="L1237" s="1"/>
      <c r="M1237" s="1"/>
      <c r="N1237" s="3"/>
      <c r="O1237" s="3"/>
      <c r="P1237" s="3"/>
      <c r="Q1237" s="3"/>
    </row>
    <row r="1238" spans="12:17">
      <c r="L1238" s="1"/>
      <c r="M1238" s="1"/>
      <c r="N1238" s="3"/>
      <c r="O1238" s="3"/>
      <c r="P1238" s="3"/>
      <c r="Q1238" s="3"/>
    </row>
    <row r="1239" spans="12:17">
      <c r="L1239" s="1"/>
      <c r="M1239" s="1"/>
      <c r="N1239" s="3"/>
      <c r="O1239" s="3"/>
      <c r="P1239" s="3"/>
      <c r="Q1239" s="3"/>
    </row>
    <row r="1240" spans="12:17">
      <c r="L1240" s="1"/>
      <c r="M1240" s="1"/>
      <c r="N1240" s="3"/>
      <c r="O1240" s="3"/>
      <c r="P1240" s="3"/>
      <c r="Q1240" s="3"/>
    </row>
    <row r="1241" spans="12:17">
      <c r="L1241" s="1"/>
      <c r="M1241" s="1"/>
      <c r="N1241" s="3"/>
      <c r="O1241" s="3"/>
      <c r="P1241" s="3"/>
      <c r="Q1241" s="3"/>
    </row>
    <row r="1242" spans="12:17">
      <c r="L1242" s="1"/>
      <c r="M1242" s="1"/>
      <c r="N1242" s="3"/>
      <c r="O1242" s="3"/>
      <c r="P1242" s="3"/>
      <c r="Q1242" s="3"/>
    </row>
    <row r="1243" spans="12:17">
      <c r="L1243" s="1"/>
      <c r="M1243" s="1"/>
      <c r="N1243" s="3"/>
      <c r="O1243" s="3"/>
      <c r="P1243" s="3"/>
      <c r="Q1243" s="3"/>
    </row>
    <row r="1244" spans="12:17">
      <c r="L1244" s="1"/>
      <c r="M1244" s="1"/>
      <c r="N1244" s="3"/>
      <c r="O1244" s="3"/>
      <c r="P1244" s="3"/>
      <c r="Q1244" s="3"/>
    </row>
    <row r="1245" spans="12:17">
      <c r="L1245" s="1"/>
      <c r="M1245" s="1"/>
      <c r="N1245" s="3"/>
      <c r="O1245" s="3"/>
      <c r="P1245" s="3"/>
      <c r="Q1245" s="3"/>
    </row>
    <row r="1246" spans="12:17">
      <c r="L1246" s="1"/>
      <c r="M1246" s="1"/>
      <c r="N1246" s="3"/>
      <c r="O1246" s="3"/>
      <c r="P1246" s="3"/>
      <c r="Q1246" s="3"/>
    </row>
    <row r="1247" spans="12:17">
      <c r="L1247" s="1"/>
      <c r="M1247" s="1"/>
      <c r="N1247" s="3"/>
      <c r="O1247" s="3"/>
      <c r="P1247" s="3"/>
      <c r="Q1247" s="3"/>
    </row>
    <row r="1248" spans="12:17">
      <c r="L1248" s="1"/>
      <c r="M1248" s="1"/>
      <c r="N1248" s="3"/>
      <c r="O1248" s="3"/>
      <c r="P1248" s="3"/>
      <c r="Q1248" s="3"/>
    </row>
    <row r="1249" spans="12:17">
      <c r="L1249" s="1"/>
      <c r="M1249" s="1"/>
      <c r="N1249" s="3"/>
      <c r="O1249" s="3"/>
      <c r="P1249" s="3"/>
      <c r="Q1249" s="3"/>
    </row>
    <row r="1250" spans="12:17">
      <c r="L1250" s="1"/>
      <c r="M1250" s="1"/>
      <c r="N1250" s="3"/>
      <c r="O1250" s="3"/>
      <c r="P1250" s="3"/>
      <c r="Q1250" s="3"/>
    </row>
    <row r="1251" spans="12:17">
      <c r="L1251" s="1"/>
      <c r="M1251" s="1"/>
      <c r="N1251" s="3"/>
      <c r="O1251" s="3"/>
      <c r="P1251" s="3"/>
      <c r="Q1251" s="3"/>
    </row>
    <row r="1252" spans="12:17">
      <c r="L1252" s="1"/>
      <c r="M1252" s="1"/>
      <c r="N1252" s="3"/>
      <c r="O1252" s="3"/>
      <c r="P1252" s="3"/>
      <c r="Q1252" s="3"/>
    </row>
    <row r="1253" spans="12:17">
      <c r="L1253" s="1"/>
      <c r="M1253" s="1"/>
      <c r="N1253" s="3"/>
      <c r="O1253" s="3"/>
      <c r="P1253" s="3"/>
      <c r="Q1253" s="3"/>
    </row>
    <row r="1254" spans="12:17">
      <c r="L1254" s="1"/>
      <c r="M1254" s="1"/>
      <c r="N1254" s="3"/>
      <c r="O1254" s="3"/>
      <c r="P1254" s="3"/>
      <c r="Q1254" s="3"/>
    </row>
    <row r="1255" spans="12:17">
      <c r="L1255" s="1"/>
      <c r="M1255" s="1"/>
      <c r="N1255" s="3"/>
      <c r="O1255" s="3"/>
      <c r="P1255" s="3"/>
      <c r="Q1255" s="3"/>
    </row>
    <row r="1256" spans="12:17">
      <c r="L1256" s="1"/>
      <c r="M1256" s="1"/>
      <c r="N1256" s="3"/>
      <c r="O1256" s="3"/>
      <c r="P1256" s="3"/>
      <c r="Q1256" s="3"/>
    </row>
    <row r="1257" spans="12:17">
      <c r="L1257" s="1"/>
      <c r="M1257" s="1"/>
      <c r="N1257" s="3"/>
      <c r="O1257" s="3"/>
      <c r="P1257" s="3"/>
      <c r="Q1257" s="3"/>
    </row>
    <row r="1258" spans="12:17">
      <c r="L1258" s="1"/>
      <c r="M1258" s="1"/>
      <c r="N1258" s="3"/>
      <c r="O1258" s="3"/>
      <c r="P1258" s="3"/>
      <c r="Q1258" s="3"/>
    </row>
    <row r="1259" spans="12:17">
      <c r="L1259" s="1"/>
      <c r="M1259" s="1"/>
      <c r="N1259" s="3"/>
      <c r="O1259" s="3"/>
      <c r="P1259" s="3"/>
      <c r="Q1259" s="3"/>
    </row>
    <row r="1260" spans="12:17">
      <c r="L1260" s="1"/>
      <c r="M1260" s="1"/>
      <c r="N1260" s="3"/>
      <c r="O1260" s="3"/>
      <c r="P1260" s="3"/>
      <c r="Q1260" s="3"/>
    </row>
    <row r="1261" spans="12:17">
      <c r="L1261" s="1"/>
      <c r="M1261" s="1"/>
      <c r="N1261" s="3"/>
      <c r="O1261" s="3"/>
      <c r="P1261" s="3"/>
      <c r="Q1261" s="3"/>
    </row>
    <row r="1262" spans="12:17">
      <c r="L1262" s="1"/>
      <c r="M1262" s="1"/>
      <c r="N1262" s="3"/>
      <c r="O1262" s="3"/>
      <c r="P1262" s="3"/>
      <c r="Q1262" s="3"/>
    </row>
    <row r="1263" spans="12:17">
      <c r="L1263" s="1"/>
      <c r="M1263" s="1"/>
      <c r="N1263" s="3"/>
      <c r="O1263" s="3"/>
      <c r="P1263" s="3"/>
      <c r="Q1263" s="3"/>
    </row>
    <row r="1264" spans="12:17">
      <c r="L1264" s="1"/>
      <c r="M1264" s="1"/>
      <c r="N1264" s="3"/>
      <c r="O1264" s="3"/>
      <c r="P1264" s="3"/>
      <c r="Q1264" s="3"/>
    </row>
    <row r="1265" spans="12:17">
      <c r="L1265" s="1"/>
      <c r="M1265" s="1"/>
      <c r="N1265" s="3"/>
      <c r="O1265" s="3"/>
      <c r="P1265" s="3"/>
      <c r="Q1265" s="3"/>
    </row>
    <row r="1266" spans="12:17">
      <c r="L1266" s="1"/>
      <c r="M1266" s="1"/>
      <c r="N1266" s="3"/>
      <c r="O1266" s="3"/>
      <c r="P1266" s="3"/>
      <c r="Q1266" s="3"/>
    </row>
    <row r="1267" spans="12:17">
      <c r="L1267" s="1"/>
      <c r="M1267" s="1"/>
      <c r="N1267" s="3"/>
      <c r="O1267" s="3"/>
      <c r="P1267" s="3"/>
      <c r="Q1267" s="3"/>
    </row>
    <row r="1268" spans="12:17">
      <c r="L1268" s="1"/>
      <c r="M1268" s="1"/>
      <c r="N1268" s="3"/>
      <c r="O1268" s="3"/>
      <c r="P1268" s="3"/>
      <c r="Q1268" s="3"/>
    </row>
    <row r="1269" spans="12:17">
      <c r="L1269" s="1"/>
      <c r="M1269" s="1"/>
      <c r="N1269" s="3"/>
      <c r="O1269" s="3"/>
      <c r="P1269" s="3"/>
      <c r="Q1269" s="3"/>
    </row>
    <row r="1270" spans="12:17">
      <c r="L1270" s="1"/>
      <c r="M1270" s="1"/>
      <c r="N1270" s="3"/>
      <c r="O1270" s="3"/>
      <c r="P1270" s="3"/>
      <c r="Q1270" s="3"/>
    </row>
    <row r="1271" spans="12:17">
      <c r="L1271" s="1"/>
      <c r="M1271" s="1"/>
      <c r="N1271" s="3"/>
      <c r="O1271" s="3"/>
      <c r="P1271" s="3"/>
      <c r="Q1271" s="3"/>
    </row>
    <row r="1272" spans="12:17">
      <c r="L1272" s="1"/>
      <c r="M1272" s="1"/>
      <c r="N1272" s="3"/>
      <c r="O1272" s="3"/>
      <c r="P1272" s="3"/>
      <c r="Q1272" s="3"/>
    </row>
    <row r="1273" spans="12:17">
      <c r="L1273" s="1"/>
      <c r="M1273" s="1"/>
      <c r="N1273" s="3"/>
      <c r="O1273" s="3"/>
      <c r="P1273" s="3"/>
      <c r="Q1273" s="3"/>
    </row>
    <row r="1274" spans="12:17">
      <c r="L1274" s="1"/>
      <c r="M1274" s="1"/>
      <c r="N1274" s="3"/>
      <c r="O1274" s="3"/>
      <c r="P1274" s="3"/>
      <c r="Q1274" s="3"/>
    </row>
    <row r="1275" spans="12:17">
      <c r="L1275" s="1"/>
      <c r="M1275" s="1"/>
      <c r="N1275" s="3"/>
      <c r="O1275" s="3"/>
      <c r="P1275" s="3"/>
      <c r="Q1275" s="3"/>
    </row>
    <row r="1276" spans="12:17">
      <c r="L1276" s="1"/>
      <c r="M1276" s="1"/>
      <c r="N1276" s="3"/>
      <c r="O1276" s="3"/>
      <c r="P1276" s="3"/>
      <c r="Q1276" s="3"/>
    </row>
    <row r="1277" spans="12:17">
      <c r="L1277" s="1"/>
      <c r="M1277" s="1"/>
      <c r="N1277" s="3"/>
      <c r="O1277" s="3"/>
      <c r="P1277" s="3"/>
      <c r="Q1277" s="3"/>
    </row>
    <row r="1278" spans="12:17">
      <c r="L1278" s="1"/>
      <c r="M1278" s="1"/>
      <c r="N1278" s="3"/>
      <c r="O1278" s="3"/>
      <c r="P1278" s="3"/>
      <c r="Q1278" s="3"/>
    </row>
    <row r="1279" spans="12:17">
      <c r="L1279" s="1"/>
      <c r="M1279" s="1"/>
      <c r="N1279" s="3"/>
      <c r="O1279" s="3"/>
      <c r="P1279" s="3"/>
      <c r="Q1279" s="3"/>
    </row>
    <row r="1280" spans="12:17">
      <c r="L1280" s="1"/>
      <c r="M1280" s="1"/>
      <c r="N1280" s="3"/>
      <c r="O1280" s="3"/>
      <c r="P1280" s="3"/>
      <c r="Q1280" s="3"/>
    </row>
    <row r="1281" spans="12:17">
      <c r="L1281" s="1"/>
      <c r="M1281" s="1"/>
      <c r="N1281" s="3"/>
      <c r="O1281" s="3"/>
      <c r="P1281" s="3"/>
      <c r="Q1281" s="3"/>
    </row>
    <row r="1282" spans="12:17">
      <c r="L1282" s="1"/>
      <c r="M1282" s="1"/>
      <c r="N1282" s="3"/>
      <c r="O1282" s="3"/>
      <c r="P1282" s="3"/>
      <c r="Q1282" s="3"/>
    </row>
    <row r="1283" spans="12:17">
      <c r="L1283" s="1"/>
      <c r="M1283" s="1"/>
      <c r="N1283" s="3"/>
      <c r="O1283" s="3"/>
      <c r="P1283" s="3"/>
      <c r="Q1283" s="3"/>
    </row>
    <row r="1284" spans="12:17">
      <c r="L1284" s="1"/>
      <c r="M1284" s="1"/>
      <c r="N1284" s="3"/>
      <c r="O1284" s="3"/>
      <c r="P1284" s="3"/>
      <c r="Q1284" s="3"/>
    </row>
    <row r="1285" spans="12:17">
      <c r="L1285" s="1"/>
      <c r="M1285" s="1"/>
      <c r="N1285" s="3"/>
      <c r="O1285" s="3"/>
      <c r="P1285" s="3"/>
      <c r="Q1285" s="3"/>
    </row>
    <row r="1286" spans="12:17">
      <c r="L1286" s="1"/>
      <c r="M1286" s="1"/>
      <c r="N1286" s="3"/>
      <c r="O1286" s="3"/>
      <c r="P1286" s="3"/>
      <c r="Q1286" s="3"/>
    </row>
    <row r="1287" spans="12:17">
      <c r="L1287" s="1"/>
      <c r="M1287" s="1"/>
      <c r="N1287" s="3"/>
      <c r="O1287" s="3"/>
      <c r="P1287" s="3"/>
      <c r="Q1287" s="3"/>
    </row>
    <row r="1288" spans="12:17">
      <c r="L1288" s="1"/>
      <c r="M1288" s="1"/>
      <c r="N1288" s="3"/>
      <c r="O1288" s="3"/>
      <c r="P1288" s="3"/>
      <c r="Q1288" s="3"/>
    </row>
    <row r="1289" spans="12:17">
      <c r="L1289" s="1"/>
      <c r="M1289" s="1"/>
      <c r="N1289" s="3"/>
      <c r="O1289" s="3"/>
      <c r="P1289" s="3"/>
      <c r="Q1289" s="3"/>
    </row>
    <row r="1290" spans="12:17">
      <c r="L1290" s="1"/>
      <c r="M1290" s="1"/>
      <c r="N1290" s="3"/>
      <c r="O1290" s="3"/>
      <c r="P1290" s="3"/>
      <c r="Q1290" s="3"/>
    </row>
    <row r="1291" spans="12:17">
      <c r="L1291" s="1"/>
      <c r="M1291" s="1"/>
      <c r="N1291" s="3"/>
      <c r="O1291" s="3"/>
      <c r="P1291" s="3"/>
      <c r="Q1291" s="3"/>
    </row>
    <row r="1292" spans="12:17">
      <c r="L1292" s="1"/>
      <c r="M1292" s="1"/>
      <c r="N1292" s="3"/>
      <c r="O1292" s="3"/>
      <c r="P1292" s="3"/>
      <c r="Q1292" s="3"/>
    </row>
    <row r="1293" spans="12:17">
      <c r="L1293" s="1"/>
      <c r="M1293" s="1"/>
      <c r="N1293" s="3"/>
      <c r="O1293" s="3"/>
      <c r="P1293" s="3"/>
      <c r="Q1293" s="3"/>
    </row>
    <row r="1294" spans="12:17">
      <c r="L1294" s="1"/>
      <c r="M1294" s="1"/>
      <c r="N1294" s="3"/>
      <c r="O1294" s="3"/>
      <c r="P1294" s="3"/>
      <c r="Q1294" s="3"/>
    </row>
    <row r="1295" spans="12:17">
      <c r="L1295" s="1"/>
      <c r="M1295" s="1"/>
      <c r="N1295" s="3"/>
      <c r="O1295" s="3"/>
      <c r="P1295" s="3"/>
      <c r="Q1295" s="3"/>
    </row>
    <row r="1296" spans="12:17">
      <c r="L1296" s="1"/>
      <c r="M1296" s="1"/>
      <c r="N1296" s="3"/>
      <c r="O1296" s="3"/>
      <c r="P1296" s="3"/>
      <c r="Q1296" s="3"/>
    </row>
    <row r="1297" spans="12:17">
      <c r="L1297" s="1"/>
      <c r="M1297" s="1"/>
      <c r="N1297" s="3"/>
      <c r="O1297" s="3"/>
      <c r="P1297" s="3"/>
      <c r="Q1297" s="3"/>
    </row>
    <row r="1298" spans="12:17">
      <c r="L1298" s="1"/>
      <c r="M1298" s="1"/>
      <c r="N1298" s="3"/>
      <c r="O1298" s="3"/>
      <c r="P1298" s="3"/>
      <c r="Q1298" s="3"/>
    </row>
    <row r="1299" spans="12:17">
      <c r="L1299" s="1"/>
      <c r="M1299" s="1"/>
      <c r="N1299" s="3"/>
      <c r="O1299" s="3"/>
      <c r="P1299" s="3"/>
      <c r="Q1299" s="3"/>
    </row>
    <row r="1300" spans="12:17">
      <c r="L1300" s="1"/>
      <c r="M1300" s="1"/>
      <c r="N1300" s="3"/>
      <c r="O1300" s="3"/>
      <c r="P1300" s="3"/>
      <c r="Q1300" s="3"/>
    </row>
    <row r="1301" spans="12:17">
      <c r="L1301" s="1"/>
      <c r="M1301" s="1"/>
      <c r="N1301" s="3"/>
      <c r="O1301" s="3"/>
      <c r="P1301" s="3"/>
      <c r="Q1301" s="3"/>
    </row>
    <row r="1302" spans="12:17">
      <c r="L1302" s="1"/>
      <c r="M1302" s="1"/>
      <c r="N1302" s="3"/>
      <c r="O1302" s="3"/>
      <c r="P1302" s="3"/>
      <c r="Q1302" s="3"/>
    </row>
    <row r="1303" spans="12:17">
      <c r="L1303" s="1"/>
      <c r="M1303" s="1"/>
      <c r="N1303" s="3"/>
      <c r="O1303" s="3"/>
      <c r="P1303" s="3"/>
      <c r="Q1303" s="3"/>
    </row>
    <row r="1304" spans="12:17">
      <c r="L1304" s="1"/>
      <c r="M1304" s="1"/>
      <c r="N1304" s="3"/>
      <c r="O1304" s="3"/>
      <c r="P1304" s="3"/>
      <c r="Q1304" s="3"/>
    </row>
    <row r="1305" spans="12:17">
      <c r="L1305" s="1"/>
      <c r="M1305" s="1"/>
      <c r="N1305" s="3"/>
      <c r="O1305" s="3"/>
      <c r="P1305" s="3"/>
      <c r="Q1305" s="3"/>
    </row>
    <row r="1306" spans="12:17">
      <c r="L1306" s="1"/>
      <c r="M1306" s="1"/>
      <c r="N1306" s="3"/>
      <c r="O1306" s="3"/>
      <c r="P1306" s="3"/>
      <c r="Q1306" s="3"/>
    </row>
    <row r="1307" spans="12:17">
      <c r="L1307" s="1"/>
      <c r="M1307" s="1"/>
      <c r="N1307" s="3"/>
      <c r="O1307" s="3"/>
      <c r="P1307" s="3"/>
      <c r="Q1307" s="3"/>
    </row>
    <row r="1308" spans="12:17">
      <c r="L1308" s="1"/>
      <c r="M1308" s="1"/>
      <c r="N1308" s="3"/>
      <c r="O1308" s="3"/>
      <c r="P1308" s="3"/>
      <c r="Q1308" s="3"/>
    </row>
    <row r="1309" spans="12:17">
      <c r="L1309" s="1"/>
      <c r="M1309" s="1"/>
      <c r="N1309" s="3"/>
      <c r="O1309" s="3"/>
      <c r="P1309" s="3"/>
      <c r="Q1309" s="3"/>
    </row>
    <row r="1310" spans="12:17">
      <c r="L1310" s="1"/>
      <c r="M1310" s="1"/>
      <c r="N1310" s="3"/>
      <c r="O1310" s="3"/>
      <c r="P1310" s="3"/>
      <c r="Q1310" s="3"/>
    </row>
    <row r="1311" spans="12:17">
      <c r="L1311" s="1"/>
      <c r="M1311" s="1"/>
      <c r="N1311" s="3"/>
      <c r="O1311" s="3"/>
      <c r="P1311" s="3"/>
      <c r="Q1311" s="3"/>
    </row>
    <row r="1312" spans="12:17">
      <c r="L1312" s="1"/>
      <c r="M1312" s="1"/>
      <c r="N1312" s="3"/>
      <c r="O1312" s="3"/>
      <c r="P1312" s="3"/>
      <c r="Q1312" s="3"/>
    </row>
    <row r="1313" spans="12:17">
      <c r="L1313" s="1"/>
      <c r="M1313" s="1"/>
      <c r="N1313" s="3"/>
      <c r="O1313" s="3"/>
      <c r="P1313" s="3"/>
      <c r="Q1313" s="3"/>
    </row>
    <row r="1314" spans="12:17">
      <c r="L1314" s="1"/>
      <c r="M1314" s="1"/>
      <c r="N1314" s="3"/>
      <c r="O1314" s="3"/>
      <c r="P1314" s="3"/>
      <c r="Q1314" s="3"/>
    </row>
    <row r="1315" spans="12:17">
      <c r="L1315" s="1"/>
      <c r="M1315" s="1"/>
      <c r="N1315" s="3"/>
      <c r="O1315" s="3"/>
      <c r="P1315" s="3"/>
      <c r="Q1315" s="3"/>
    </row>
    <row r="1316" spans="12:17">
      <c r="L1316" s="1"/>
      <c r="M1316" s="1"/>
      <c r="N1316" s="3"/>
      <c r="O1316" s="3"/>
      <c r="P1316" s="3"/>
      <c r="Q1316" s="3"/>
    </row>
    <row r="1317" spans="12:17">
      <c r="L1317" s="1"/>
      <c r="M1317" s="1"/>
      <c r="N1317" s="3"/>
      <c r="O1317" s="3"/>
      <c r="P1317" s="3"/>
      <c r="Q1317" s="3"/>
    </row>
    <row r="1318" spans="12:17">
      <c r="L1318" s="1"/>
      <c r="M1318" s="1"/>
      <c r="N1318" s="3"/>
      <c r="O1318" s="3"/>
      <c r="P1318" s="3"/>
      <c r="Q1318" s="3"/>
    </row>
    <row r="1319" spans="12:17">
      <c r="L1319" s="1"/>
      <c r="M1319" s="1"/>
      <c r="N1319" s="3"/>
      <c r="O1319" s="3"/>
      <c r="P1319" s="3"/>
      <c r="Q1319" s="3"/>
    </row>
    <row r="1320" spans="12:17">
      <c r="L1320" s="1"/>
      <c r="M1320" s="1"/>
      <c r="N1320" s="3"/>
      <c r="O1320" s="3"/>
      <c r="P1320" s="3"/>
      <c r="Q1320" s="3"/>
    </row>
    <row r="1321" spans="12:17">
      <c r="L1321" s="1"/>
      <c r="M1321" s="1"/>
      <c r="N1321" s="3"/>
      <c r="O1321" s="3"/>
      <c r="P1321" s="3"/>
      <c r="Q1321" s="3"/>
    </row>
    <row r="1322" spans="12:17">
      <c r="L1322" s="1"/>
      <c r="M1322" s="1"/>
      <c r="N1322" s="3"/>
      <c r="O1322" s="3"/>
      <c r="P1322" s="3"/>
      <c r="Q1322" s="3"/>
    </row>
    <row r="1323" spans="12:17">
      <c r="L1323" s="1"/>
      <c r="M1323" s="1"/>
      <c r="N1323" s="3"/>
      <c r="O1323" s="3"/>
      <c r="P1323" s="3"/>
      <c r="Q1323" s="3"/>
    </row>
    <row r="1324" spans="12:17">
      <c r="L1324" s="1"/>
      <c r="M1324" s="1"/>
      <c r="N1324" s="3"/>
      <c r="O1324" s="3"/>
      <c r="P1324" s="3"/>
      <c r="Q1324" s="3"/>
    </row>
    <row r="1325" spans="12:17">
      <c r="L1325" s="1"/>
      <c r="M1325" s="1"/>
      <c r="N1325" s="3"/>
      <c r="O1325" s="3"/>
      <c r="P1325" s="3"/>
      <c r="Q1325" s="3"/>
    </row>
    <row r="1326" spans="12:17">
      <c r="L1326" s="1"/>
      <c r="M1326" s="1"/>
      <c r="N1326" s="3"/>
      <c r="O1326" s="3"/>
      <c r="P1326" s="3"/>
      <c r="Q1326" s="3"/>
    </row>
    <row r="1327" spans="12:17">
      <c r="L1327" s="1"/>
      <c r="M1327" s="1"/>
      <c r="N1327" s="3"/>
      <c r="O1327" s="3"/>
      <c r="P1327" s="3"/>
      <c r="Q1327" s="3"/>
    </row>
    <row r="1328" spans="12:17">
      <c r="L1328" s="1"/>
      <c r="M1328" s="1"/>
      <c r="N1328" s="3"/>
      <c r="O1328" s="3"/>
      <c r="P1328" s="3"/>
      <c r="Q1328" s="3"/>
    </row>
    <row r="1329" spans="12:17">
      <c r="L1329" s="1"/>
      <c r="M1329" s="1"/>
      <c r="N1329" s="3"/>
      <c r="O1329" s="3"/>
      <c r="P1329" s="3"/>
      <c r="Q1329" s="3"/>
    </row>
    <row r="1330" spans="12:17">
      <c r="L1330" s="1"/>
      <c r="M1330" s="1"/>
      <c r="N1330" s="3"/>
      <c r="O1330" s="3"/>
      <c r="P1330" s="3"/>
      <c r="Q1330" s="3"/>
    </row>
    <row r="1331" spans="12:17">
      <c r="L1331" s="1"/>
      <c r="M1331" s="1"/>
      <c r="N1331" s="3"/>
      <c r="O1331" s="3"/>
      <c r="P1331" s="3"/>
      <c r="Q1331" s="3"/>
    </row>
    <row r="1332" spans="12:17">
      <c r="L1332" s="1"/>
      <c r="M1332" s="1"/>
      <c r="N1332" s="3"/>
      <c r="O1332" s="3"/>
      <c r="P1332" s="3"/>
      <c r="Q1332" s="3"/>
    </row>
    <row r="1333" spans="12:17">
      <c r="L1333" s="1"/>
      <c r="M1333" s="1"/>
      <c r="N1333" s="3"/>
      <c r="O1333" s="3"/>
      <c r="P1333" s="3"/>
      <c r="Q1333" s="3"/>
    </row>
    <row r="1334" spans="12:17">
      <c r="L1334" s="1"/>
      <c r="M1334" s="1"/>
      <c r="N1334" s="3"/>
      <c r="O1334" s="3"/>
      <c r="P1334" s="3"/>
      <c r="Q1334" s="3"/>
    </row>
    <row r="1335" spans="12:17">
      <c r="L1335" s="1"/>
      <c r="M1335" s="1"/>
      <c r="N1335" s="3"/>
      <c r="O1335" s="3"/>
      <c r="P1335" s="3"/>
      <c r="Q1335" s="3"/>
    </row>
    <row r="1336" spans="12:17">
      <c r="L1336" s="1"/>
      <c r="M1336" s="1"/>
      <c r="N1336" s="3"/>
      <c r="O1336" s="3"/>
      <c r="P1336" s="3"/>
      <c r="Q1336" s="3"/>
    </row>
    <row r="1337" spans="12:17">
      <c r="L1337" s="1"/>
      <c r="M1337" s="1"/>
      <c r="N1337" s="3"/>
      <c r="O1337" s="3"/>
      <c r="P1337" s="3"/>
      <c r="Q1337" s="3"/>
    </row>
    <row r="1338" spans="12:17">
      <c r="L1338" s="1"/>
      <c r="M1338" s="1"/>
      <c r="N1338" s="3"/>
      <c r="O1338" s="3"/>
      <c r="P1338" s="3"/>
      <c r="Q1338" s="3"/>
    </row>
    <row r="1339" spans="12:17">
      <c r="L1339" s="1"/>
      <c r="M1339" s="1"/>
      <c r="N1339" s="3"/>
      <c r="O1339" s="3"/>
      <c r="P1339" s="3"/>
      <c r="Q1339" s="3"/>
    </row>
    <row r="1340" spans="12:17">
      <c r="L1340" s="1"/>
      <c r="M1340" s="1"/>
      <c r="N1340" s="3"/>
      <c r="O1340" s="3"/>
      <c r="P1340" s="3"/>
      <c r="Q1340" s="3"/>
    </row>
    <row r="1341" spans="12:17">
      <c r="L1341" s="1"/>
      <c r="M1341" s="1"/>
      <c r="N1341" s="3"/>
      <c r="O1341" s="3"/>
      <c r="P1341" s="3"/>
      <c r="Q1341" s="3"/>
    </row>
    <row r="1342" spans="12:17">
      <c r="L1342" s="1"/>
      <c r="M1342" s="1"/>
      <c r="N1342" s="3"/>
      <c r="O1342" s="3"/>
      <c r="P1342" s="3"/>
      <c r="Q1342" s="3"/>
    </row>
    <row r="1343" spans="12:17">
      <c r="L1343" s="1"/>
      <c r="M1343" s="1"/>
      <c r="N1343" s="3"/>
      <c r="O1343" s="3"/>
      <c r="P1343" s="3"/>
      <c r="Q1343" s="3"/>
    </row>
    <row r="1344" spans="12:17">
      <c r="L1344" s="1"/>
      <c r="M1344" s="1"/>
      <c r="N1344" s="3"/>
      <c r="O1344" s="3"/>
      <c r="P1344" s="3"/>
      <c r="Q1344" s="3"/>
    </row>
    <row r="1345" spans="12:17">
      <c r="L1345" s="1"/>
      <c r="M1345" s="1"/>
      <c r="N1345" s="3"/>
      <c r="O1345" s="3"/>
      <c r="P1345" s="3"/>
      <c r="Q1345" s="3"/>
    </row>
    <row r="1346" spans="12:17">
      <c r="L1346" s="1"/>
      <c r="M1346" s="1"/>
      <c r="N1346" s="3"/>
      <c r="O1346" s="3"/>
      <c r="P1346" s="3"/>
      <c r="Q1346" s="3"/>
    </row>
    <row r="1347" spans="12:17">
      <c r="L1347" s="1"/>
      <c r="M1347" s="1"/>
      <c r="N1347" s="3"/>
      <c r="O1347" s="3"/>
      <c r="P1347" s="3"/>
      <c r="Q1347" s="3"/>
    </row>
    <row r="1348" spans="12:17">
      <c r="L1348" s="1"/>
      <c r="M1348" s="1"/>
      <c r="N1348" s="3"/>
      <c r="O1348" s="3"/>
      <c r="P1348" s="3"/>
      <c r="Q1348" s="3"/>
    </row>
    <row r="1349" spans="12:17">
      <c r="L1349" s="1"/>
      <c r="M1349" s="1"/>
      <c r="N1349" s="3"/>
      <c r="O1349" s="3"/>
      <c r="P1349" s="3"/>
      <c r="Q1349" s="3"/>
    </row>
    <row r="1350" spans="12:17">
      <c r="L1350" s="1"/>
      <c r="M1350" s="1"/>
      <c r="N1350" s="3"/>
      <c r="O1350" s="3"/>
      <c r="P1350" s="3"/>
      <c r="Q1350" s="3"/>
    </row>
    <row r="1351" spans="12:17">
      <c r="L1351" s="1"/>
      <c r="M1351" s="1"/>
      <c r="N1351" s="3"/>
      <c r="O1351" s="3"/>
      <c r="P1351" s="3"/>
      <c r="Q1351" s="3"/>
    </row>
    <row r="1352" spans="12:17">
      <c r="L1352" s="1"/>
      <c r="M1352" s="1"/>
      <c r="N1352" s="3"/>
      <c r="O1352" s="3"/>
      <c r="P1352" s="3"/>
      <c r="Q1352" s="3"/>
    </row>
    <row r="1353" spans="12:17">
      <c r="L1353" s="1"/>
      <c r="M1353" s="1"/>
      <c r="N1353" s="3"/>
      <c r="O1353" s="3"/>
      <c r="P1353" s="3"/>
      <c r="Q1353" s="3"/>
    </row>
    <row r="1354" spans="12:17">
      <c r="L1354" s="1"/>
      <c r="M1354" s="1"/>
      <c r="N1354" s="3"/>
      <c r="O1354" s="3"/>
      <c r="P1354" s="3"/>
      <c r="Q1354" s="3"/>
    </row>
    <row r="1355" spans="12:17">
      <c r="L1355" s="1"/>
      <c r="M1355" s="1"/>
      <c r="N1355" s="3"/>
      <c r="O1355" s="3"/>
      <c r="P1355" s="3"/>
      <c r="Q1355" s="3"/>
    </row>
    <row r="1356" spans="12:17">
      <c r="L1356" s="1"/>
      <c r="M1356" s="1"/>
      <c r="N1356" s="3"/>
      <c r="O1356" s="3"/>
      <c r="P1356" s="3"/>
      <c r="Q1356" s="3"/>
    </row>
    <row r="1357" spans="12:17">
      <c r="L1357" s="1"/>
      <c r="M1357" s="1"/>
      <c r="N1357" s="3"/>
      <c r="O1357" s="3"/>
      <c r="P1357" s="3"/>
      <c r="Q1357" s="3"/>
    </row>
    <row r="1358" spans="12:17">
      <c r="L1358" s="1"/>
      <c r="M1358" s="1"/>
      <c r="N1358" s="3"/>
      <c r="O1358" s="3"/>
      <c r="P1358" s="3"/>
      <c r="Q1358" s="3"/>
    </row>
    <row r="1359" spans="12:17">
      <c r="L1359" s="1"/>
      <c r="M1359" s="1"/>
      <c r="N1359" s="3"/>
      <c r="O1359" s="3"/>
      <c r="P1359" s="3"/>
      <c r="Q1359" s="3"/>
    </row>
    <row r="1360" spans="12:17">
      <c r="L1360" s="1"/>
      <c r="M1360" s="1"/>
      <c r="N1360" s="3"/>
      <c r="O1360" s="3"/>
      <c r="P1360" s="3"/>
      <c r="Q1360" s="3"/>
    </row>
    <row r="1361" spans="12:17">
      <c r="L1361" s="1"/>
      <c r="M1361" s="1"/>
      <c r="N1361" s="3"/>
      <c r="O1361" s="3"/>
      <c r="P1361" s="3"/>
      <c r="Q1361" s="3"/>
    </row>
    <row r="1362" spans="12:17">
      <c r="L1362" s="1"/>
      <c r="M1362" s="1"/>
      <c r="N1362" s="3"/>
      <c r="O1362" s="3"/>
      <c r="P1362" s="3"/>
      <c r="Q1362" s="3"/>
    </row>
    <row r="1363" spans="12:17">
      <c r="L1363" s="1"/>
      <c r="M1363" s="1"/>
      <c r="N1363" s="3"/>
      <c r="O1363" s="3"/>
      <c r="P1363" s="3"/>
      <c r="Q1363" s="3"/>
    </row>
    <row r="1364" spans="12:17">
      <c r="L1364" s="1"/>
      <c r="M1364" s="1"/>
      <c r="N1364" s="3"/>
      <c r="O1364" s="3"/>
      <c r="P1364" s="3"/>
      <c r="Q1364" s="3"/>
    </row>
    <row r="1365" spans="12:17">
      <c r="L1365" s="1"/>
      <c r="M1365" s="1"/>
      <c r="N1365" s="3"/>
      <c r="O1365" s="3"/>
      <c r="P1365" s="3"/>
      <c r="Q1365" s="3"/>
    </row>
    <row r="1366" spans="12:17">
      <c r="L1366" s="1"/>
      <c r="M1366" s="1"/>
      <c r="N1366" s="3"/>
      <c r="O1366" s="3"/>
      <c r="P1366" s="3"/>
      <c r="Q1366" s="3"/>
    </row>
    <row r="1367" spans="12:17">
      <c r="L1367" s="1"/>
      <c r="M1367" s="1"/>
      <c r="N1367" s="3"/>
      <c r="O1367" s="3"/>
      <c r="P1367" s="3"/>
      <c r="Q1367" s="3"/>
    </row>
    <row r="1368" spans="12:17">
      <c r="L1368" s="1"/>
      <c r="M1368" s="1"/>
      <c r="N1368" s="3"/>
      <c r="O1368" s="3"/>
      <c r="P1368" s="3"/>
      <c r="Q1368" s="3"/>
    </row>
    <row r="1369" spans="12:17">
      <c r="L1369" s="1"/>
      <c r="M1369" s="1"/>
      <c r="N1369" s="3"/>
      <c r="O1369" s="3"/>
      <c r="P1369" s="3"/>
      <c r="Q1369" s="3"/>
    </row>
    <row r="1370" spans="12:17">
      <c r="L1370" s="1"/>
      <c r="M1370" s="1"/>
      <c r="N1370" s="3"/>
      <c r="O1370" s="3"/>
      <c r="P1370" s="3"/>
      <c r="Q1370" s="3"/>
    </row>
    <row r="1371" spans="12:17">
      <c r="L1371" s="1"/>
      <c r="M1371" s="1"/>
      <c r="N1371" s="3"/>
      <c r="O1371" s="3"/>
      <c r="P1371" s="3"/>
      <c r="Q1371" s="3"/>
    </row>
    <row r="1372" spans="12:17">
      <c r="L1372" s="1"/>
      <c r="M1372" s="1"/>
      <c r="N1372" s="3"/>
      <c r="O1372" s="3"/>
      <c r="P1372" s="3"/>
      <c r="Q1372" s="3"/>
    </row>
    <row r="1373" spans="12:17">
      <c r="L1373" s="1"/>
      <c r="M1373" s="1"/>
      <c r="N1373" s="3"/>
      <c r="O1373" s="3"/>
      <c r="P1373" s="3"/>
      <c r="Q1373" s="3"/>
    </row>
    <row r="1374" spans="12:17">
      <c r="L1374" s="1"/>
      <c r="M1374" s="1"/>
      <c r="N1374" s="3"/>
      <c r="O1374" s="3"/>
      <c r="P1374" s="3"/>
      <c r="Q1374" s="3"/>
    </row>
    <row r="1375" spans="12:17">
      <c r="L1375" s="1"/>
      <c r="M1375" s="1"/>
      <c r="N1375" s="3"/>
      <c r="O1375" s="3"/>
      <c r="P1375" s="3"/>
      <c r="Q1375" s="3"/>
    </row>
    <row r="1376" spans="12:17">
      <c r="L1376" s="1"/>
      <c r="M1376" s="1"/>
      <c r="N1376" s="3"/>
      <c r="O1376" s="3"/>
      <c r="P1376" s="3"/>
      <c r="Q1376" s="3"/>
    </row>
    <row r="1377" spans="12:17">
      <c r="L1377" s="1"/>
      <c r="M1377" s="1"/>
      <c r="N1377" s="3"/>
      <c r="O1377" s="3"/>
      <c r="P1377" s="3"/>
      <c r="Q1377" s="3"/>
    </row>
    <row r="1378" spans="12:17">
      <c r="L1378" s="1"/>
      <c r="M1378" s="1"/>
      <c r="N1378" s="3"/>
      <c r="O1378" s="3"/>
      <c r="P1378" s="3"/>
      <c r="Q1378" s="3"/>
    </row>
    <row r="1379" spans="12:17">
      <c r="L1379" s="1"/>
      <c r="M1379" s="1"/>
      <c r="N1379" s="3"/>
      <c r="O1379" s="3"/>
      <c r="P1379" s="3"/>
      <c r="Q1379" s="3"/>
    </row>
    <row r="1380" spans="12:17">
      <c r="L1380" s="1"/>
      <c r="M1380" s="1"/>
      <c r="N1380" s="3"/>
      <c r="O1380" s="3"/>
      <c r="P1380" s="3"/>
      <c r="Q1380" s="3"/>
    </row>
    <row r="1381" spans="12:17">
      <c r="L1381" s="1"/>
      <c r="M1381" s="1"/>
      <c r="N1381" s="3"/>
      <c r="O1381" s="3"/>
      <c r="P1381" s="3"/>
      <c r="Q1381" s="3"/>
    </row>
    <row r="1382" spans="12:17">
      <c r="L1382" s="1"/>
      <c r="M1382" s="1"/>
      <c r="N1382" s="3"/>
      <c r="O1382" s="3"/>
      <c r="P1382" s="3"/>
      <c r="Q1382" s="3"/>
    </row>
    <row r="1383" spans="12:17">
      <c r="L1383" s="1"/>
      <c r="M1383" s="1"/>
      <c r="N1383" s="3"/>
      <c r="O1383" s="3"/>
      <c r="P1383" s="3"/>
      <c r="Q1383" s="3"/>
    </row>
    <row r="1384" spans="12:17">
      <c r="L1384" s="1"/>
      <c r="M1384" s="1"/>
      <c r="N1384" s="3"/>
      <c r="O1384" s="3"/>
      <c r="P1384" s="3"/>
      <c r="Q1384" s="3"/>
    </row>
    <row r="1385" spans="12:17">
      <c r="L1385" s="1"/>
      <c r="M1385" s="1"/>
      <c r="N1385" s="3"/>
      <c r="O1385" s="3"/>
      <c r="P1385" s="3"/>
      <c r="Q1385" s="3"/>
    </row>
    <row r="1386" spans="12:17">
      <c r="L1386" s="1"/>
      <c r="M1386" s="1"/>
      <c r="N1386" s="3"/>
      <c r="O1386" s="3"/>
      <c r="P1386" s="3"/>
      <c r="Q1386" s="3"/>
    </row>
    <row r="1387" spans="12:17">
      <c r="L1387" s="1"/>
      <c r="M1387" s="1"/>
      <c r="N1387" s="3"/>
      <c r="O1387" s="3"/>
      <c r="P1387" s="3"/>
      <c r="Q1387" s="3"/>
    </row>
    <row r="1388" spans="12:17">
      <c r="L1388" s="1"/>
      <c r="M1388" s="1"/>
      <c r="N1388" s="3"/>
      <c r="O1388" s="3"/>
      <c r="P1388" s="3"/>
      <c r="Q1388" s="3"/>
    </row>
    <row r="1389" spans="12:17">
      <c r="L1389" s="1"/>
      <c r="M1389" s="1"/>
      <c r="N1389" s="3"/>
      <c r="O1389" s="3"/>
      <c r="P1389" s="3"/>
      <c r="Q1389" s="3"/>
    </row>
    <row r="1390" spans="12:17">
      <c r="L1390" s="1"/>
      <c r="M1390" s="1"/>
      <c r="N1390" s="3"/>
      <c r="O1390" s="3"/>
      <c r="P1390" s="3"/>
      <c r="Q1390" s="3"/>
    </row>
    <row r="1391" spans="12:17">
      <c r="L1391" s="1"/>
      <c r="M1391" s="1"/>
      <c r="N1391" s="3"/>
      <c r="O1391" s="3"/>
      <c r="P1391" s="3"/>
      <c r="Q1391" s="3"/>
    </row>
    <row r="1392" spans="12:17">
      <c r="L1392" s="1"/>
      <c r="M1392" s="1"/>
      <c r="N1392" s="3"/>
      <c r="O1392" s="3"/>
      <c r="P1392" s="3"/>
      <c r="Q1392" s="3"/>
    </row>
    <row r="1393" spans="12:17">
      <c r="L1393" s="1"/>
      <c r="M1393" s="1"/>
      <c r="N1393" s="3"/>
      <c r="O1393" s="3"/>
      <c r="P1393" s="3"/>
      <c r="Q1393" s="3"/>
    </row>
    <row r="1394" spans="12:17">
      <c r="L1394" s="1"/>
      <c r="M1394" s="1"/>
      <c r="N1394" s="3"/>
      <c r="O1394" s="3"/>
      <c r="P1394" s="3"/>
      <c r="Q1394" s="3"/>
    </row>
    <row r="1395" spans="12:17">
      <c r="L1395" s="1"/>
      <c r="M1395" s="1"/>
      <c r="N1395" s="3"/>
      <c r="O1395" s="3"/>
      <c r="P1395" s="3"/>
      <c r="Q1395" s="3"/>
    </row>
    <row r="1396" spans="12:17">
      <c r="L1396" s="1"/>
      <c r="M1396" s="1"/>
      <c r="N1396" s="3"/>
      <c r="O1396" s="3"/>
      <c r="P1396" s="3"/>
      <c r="Q1396" s="3"/>
    </row>
    <row r="1397" spans="12:17">
      <c r="L1397" s="1"/>
      <c r="M1397" s="1"/>
      <c r="N1397" s="3"/>
      <c r="O1397" s="3"/>
      <c r="P1397" s="3"/>
      <c r="Q1397" s="3"/>
    </row>
    <row r="1398" spans="12:17">
      <c r="L1398" s="1"/>
      <c r="M1398" s="1"/>
      <c r="N1398" s="3"/>
      <c r="O1398" s="3"/>
      <c r="P1398" s="3"/>
      <c r="Q1398" s="3"/>
    </row>
    <row r="1399" spans="12:17">
      <c r="L1399" s="1"/>
      <c r="M1399" s="1"/>
      <c r="N1399" s="3"/>
      <c r="O1399" s="3"/>
      <c r="P1399" s="3"/>
      <c r="Q1399" s="3"/>
    </row>
    <row r="1400" spans="12:17">
      <c r="L1400" s="1"/>
      <c r="M1400" s="1"/>
      <c r="N1400" s="3"/>
      <c r="O1400" s="3"/>
      <c r="P1400" s="3"/>
      <c r="Q1400" s="3"/>
    </row>
    <row r="1401" spans="12:17">
      <c r="L1401" s="1"/>
      <c r="M1401" s="1"/>
      <c r="N1401" s="3"/>
      <c r="O1401" s="3"/>
      <c r="P1401" s="3"/>
      <c r="Q1401" s="3"/>
    </row>
    <row r="1402" spans="12:17">
      <c r="L1402" s="1"/>
      <c r="M1402" s="1"/>
      <c r="N1402" s="3"/>
      <c r="O1402" s="3"/>
      <c r="P1402" s="3"/>
      <c r="Q1402" s="3"/>
    </row>
    <row r="1403" spans="12:17">
      <c r="L1403" s="1"/>
      <c r="M1403" s="1"/>
      <c r="N1403" s="3"/>
      <c r="O1403" s="3"/>
      <c r="P1403" s="3"/>
      <c r="Q1403" s="3"/>
    </row>
    <row r="1404" spans="12:17">
      <c r="L1404" s="1"/>
      <c r="M1404" s="1"/>
      <c r="N1404" s="3"/>
      <c r="O1404" s="3"/>
      <c r="P1404" s="3"/>
      <c r="Q1404" s="3"/>
    </row>
    <row r="1405" spans="12:17">
      <c r="L1405" s="1"/>
      <c r="M1405" s="1"/>
      <c r="N1405" s="3"/>
      <c r="O1405" s="3"/>
      <c r="P1405" s="3"/>
      <c r="Q1405" s="3"/>
    </row>
    <row r="1406" spans="12:17">
      <c r="L1406" s="1"/>
      <c r="M1406" s="1"/>
      <c r="N1406" s="3"/>
      <c r="O1406" s="3"/>
      <c r="P1406" s="3"/>
      <c r="Q1406" s="3"/>
    </row>
    <row r="1407" spans="12:17">
      <c r="L1407" s="1"/>
      <c r="M1407" s="1"/>
      <c r="N1407" s="3"/>
      <c r="O1407" s="3"/>
      <c r="P1407" s="3"/>
      <c r="Q1407" s="3"/>
    </row>
    <row r="1408" spans="12:17">
      <c r="L1408" s="1"/>
      <c r="M1408" s="1"/>
      <c r="N1408" s="3"/>
      <c r="O1408" s="3"/>
      <c r="P1408" s="3"/>
      <c r="Q1408" s="3"/>
    </row>
    <row r="1409" spans="12:17">
      <c r="L1409" s="1"/>
      <c r="M1409" s="1"/>
      <c r="N1409" s="3"/>
      <c r="O1409" s="3"/>
      <c r="P1409" s="3"/>
      <c r="Q1409" s="3"/>
    </row>
    <row r="1410" spans="12:17">
      <c r="L1410" s="1"/>
      <c r="M1410" s="1"/>
      <c r="N1410" s="3"/>
      <c r="O1410" s="3"/>
      <c r="P1410" s="3"/>
      <c r="Q1410" s="3"/>
    </row>
    <row r="1411" spans="12:17">
      <c r="L1411" s="1"/>
      <c r="M1411" s="1"/>
      <c r="N1411" s="3"/>
      <c r="O1411" s="3"/>
      <c r="P1411" s="3"/>
      <c r="Q1411" s="3"/>
    </row>
    <row r="1412" spans="12:17">
      <c r="L1412" s="1"/>
      <c r="M1412" s="1"/>
      <c r="N1412" s="3"/>
      <c r="O1412" s="3"/>
      <c r="P1412" s="3"/>
      <c r="Q1412" s="3"/>
    </row>
    <row r="1413" spans="12:17">
      <c r="L1413" s="1"/>
      <c r="M1413" s="1"/>
      <c r="N1413" s="3"/>
      <c r="O1413" s="3"/>
      <c r="P1413" s="3"/>
      <c r="Q1413" s="3"/>
    </row>
    <row r="1414" spans="12:17">
      <c r="L1414" s="1"/>
      <c r="M1414" s="1"/>
      <c r="N1414" s="3"/>
      <c r="O1414" s="3"/>
      <c r="P1414" s="3"/>
      <c r="Q1414" s="3"/>
    </row>
    <row r="1415" spans="12:17">
      <c r="L1415" s="1"/>
      <c r="M1415" s="1"/>
      <c r="N1415" s="3"/>
      <c r="O1415" s="3"/>
      <c r="P1415" s="3"/>
      <c r="Q1415" s="3"/>
    </row>
    <row r="1416" spans="12:17">
      <c r="L1416" s="1"/>
      <c r="M1416" s="1"/>
      <c r="N1416" s="3"/>
      <c r="O1416" s="3"/>
      <c r="P1416" s="3"/>
      <c r="Q1416" s="3"/>
    </row>
    <row r="1417" spans="12:17">
      <c r="L1417" s="1"/>
      <c r="M1417" s="1"/>
      <c r="N1417" s="3"/>
      <c r="O1417" s="3"/>
      <c r="P1417" s="3"/>
      <c r="Q1417" s="3"/>
    </row>
    <row r="1418" spans="12:17">
      <c r="L1418" s="1"/>
      <c r="M1418" s="1"/>
      <c r="N1418" s="3"/>
      <c r="O1418" s="3"/>
      <c r="P1418" s="3"/>
      <c r="Q1418" s="3"/>
    </row>
    <row r="1419" spans="12:17">
      <c r="L1419" s="1"/>
      <c r="M1419" s="1"/>
      <c r="N1419" s="3"/>
      <c r="O1419" s="3"/>
      <c r="P1419" s="3"/>
      <c r="Q1419" s="3"/>
    </row>
    <row r="1420" spans="12:17">
      <c r="L1420" s="1"/>
      <c r="M1420" s="1"/>
      <c r="N1420" s="3"/>
      <c r="O1420" s="3"/>
      <c r="P1420" s="3"/>
      <c r="Q1420" s="3"/>
    </row>
    <row r="1421" spans="12:17">
      <c r="L1421" s="1"/>
      <c r="M1421" s="1"/>
      <c r="N1421" s="3"/>
      <c r="O1421" s="3"/>
      <c r="P1421" s="3"/>
      <c r="Q1421" s="3"/>
    </row>
    <row r="1422" spans="12:17">
      <c r="L1422" s="1"/>
      <c r="M1422" s="1"/>
      <c r="N1422" s="3"/>
      <c r="O1422" s="3"/>
      <c r="P1422" s="3"/>
      <c r="Q1422" s="3"/>
    </row>
    <row r="1423" spans="12:17">
      <c r="L1423" s="1"/>
      <c r="M1423" s="1"/>
      <c r="N1423" s="3"/>
      <c r="O1423" s="3"/>
      <c r="P1423" s="3"/>
      <c r="Q1423" s="3"/>
    </row>
    <row r="1424" spans="12:17">
      <c r="L1424" s="1"/>
      <c r="M1424" s="1"/>
      <c r="N1424" s="3"/>
      <c r="O1424" s="3"/>
      <c r="P1424" s="3"/>
      <c r="Q1424" s="3"/>
    </row>
    <row r="1425" spans="12:17">
      <c r="L1425" s="1"/>
      <c r="M1425" s="1"/>
      <c r="N1425" s="3"/>
      <c r="O1425" s="3"/>
      <c r="P1425" s="3"/>
      <c r="Q1425" s="3"/>
    </row>
    <row r="1426" spans="12:17">
      <c r="L1426" s="1"/>
      <c r="M1426" s="1"/>
      <c r="N1426" s="3"/>
      <c r="O1426" s="3"/>
      <c r="P1426" s="3"/>
      <c r="Q1426" s="3"/>
    </row>
    <row r="1427" spans="12:17">
      <c r="L1427" s="1"/>
      <c r="M1427" s="1"/>
      <c r="N1427" s="3"/>
      <c r="O1427" s="3"/>
      <c r="P1427" s="3"/>
      <c r="Q1427" s="3"/>
    </row>
    <row r="1428" spans="12:17">
      <c r="L1428" s="1"/>
      <c r="M1428" s="1"/>
      <c r="N1428" s="3"/>
      <c r="O1428" s="3"/>
      <c r="P1428" s="3"/>
      <c r="Q1428" s="3"/>
    </row>
    <row r="1429" spans="12:17">
      <c r="L1429" s="1"/>
      <c r="M1429" s="1"/>
      <c r="N1429" s="3"/>
      <c r="O1429" s="3"/>
      <c r="P1429" s="3"/>
      <c r="Q1429" s="3"/>
    </row>
    <row r="1430" spans="12:17">
      <c r="L1430" s="1"/>
      <c r="M1430" s="1"/>
      <c r="N1430" s="3"/>
      <c r="O1430" s="3"/>
      <c r="P1430" s="3"/>
      <c r="Q1430" s="3"/>
    </row>
    <row r="1431" spans="12:17">
      <c r="L1431" s="1"/>
      <c r="M1431" s="1"/>
      <c r="N1431" s="3"/>
      <c r="O1431" s="3"/>
      <c r="P1431" s="3"/>
      <c r="Q1431" s="3"/>
    </row>
    <row r="1432" spans="12:17">
      <c r="L1432" s="1"/>
      <c r="M1432" s="1"/>
      <c r="N1432" s="3"/>
      <c r="O1432" s="3"/>
      <c r="P1432" s="3"/>
      <c r="Q1432" s="3"/>
    </row>
    <row r="1433" spans="12:17">
      <c r="L1433" s="1"/>
      <c r="M1433" s="1"/>
      <c r="N1433" s="3"/>
      <c r="O1433" s="3"/>
      <c r="P1433" s="3"/>
      <c r="Q1433" s="3"/>
    </row>
    <row r="1434" spans="12:17">
      <c r="L1434" s="1"/>
      <c r="M1434" s="1"/>
      <c r="N1434" s="3"/>
      <c r="O1434" s="3"/>
      <c r="P1434" s="3"/>
      <c r="Q1434" s="3"/>
    </row>
    <row r="1435" spans="12:17">
      <c r="L1435" s="1"/>
      <c r="M1435" s="1"/>
      <c r="N1435" s="3"/>
      <c r="O1435" s="3"/>
      <c r="P1435" s="3"/>
      <c r="Q1435" s="3"/>
    </row>
    <row r="1436" spans="12:17">
      <c r="L1436" s="1"/>
      <c r="M1436" s="1"/>
      <c r="N1436" s="3"/>
      <c r="O1436" s="3"/>
      <c r="P1436" s="3"/>
      <c r="Q1436" s="3"/>
    </row>
    <row r="1437" spans="12:17">
      <c r="L1437" s="1"/>
      <c r="M1437" s="1"/>
      <c r="N1437" s="3"/>
      <c r="O1437" s="3"/>
      <c r="P1437" s="3"/>
      <c r="Q1437" s="3"/>
    </row>
    <row r="1438" spans="12:17">
      <c r="L1438" s="1"/>
      <c r="M1438" s="1"/>
      <c r="N1438" s="3"/>
      <c r="O1438" s="3"/>
      <c r="P1438" s="3"/>
      <c r="Q1438" s="3"/>
    </row>
    <row r="1439" spans="12:17">
      <c r="L1439" s="1"/>
      <c r="M1439" s="1"/>
      <c r="N1439" s="3"/>
      <c r="O1439" s="3"/>
      <c r="P1439" s="3"/>
      <c r="Q1439" s="3"/>
    </row>
    <row r="1440" spans="12:17">
      <c r="L1440" s="1"/>
      <c r="M1440" s="1"/>
      <c r="N1440" s="3"/>
      <c r="O1440" s="3"/>
      <c r="P1440" s="3"/>
      <c r="Q1440" s="3"/>
    </row>
    <row r="1441" spans="12:17">
      <c r="L1441" s="1"/>
      <c r="M1441" s="1"/>
      <c r="N1441" s="3"/>
      <c r="O1441" s="3"/>
      <c r="P1441" s="3"/>
      <c r="Q1441" s="3"/>
    </row>
    <row r="1442" spans="12:17">
      <c r="L1442" s="1"/>
      <c r="M1442" s="1"/>
      <c r="N1442" s="3"/>
      <c r="O1442" s="3"/>
      <c r="P1442" s="3"/>
      <c r="Q1442" s="3"/>
    </row>
    <row r="1443" spans="12:17">
      <c r="L1443" s="1"/>
      <c r="M1443" s="1"/>
      <c r="N1443" s="3"/>
      <c r="O1443" s="3"/>
      <c r="P1443" s="3"/>
      <c r="Q1443" s="3"/>
    </row>
    <row r="1444" spans="12:17">
      <c r="L1444" s="1"/>
      <c r="M1444" s="1"/>
      <c r="N1444" s="3"/>
      <c r="O1444" s="3"/>
      <c r="P1444" s="3"/>
      <c r="Q1444" s="3"/>
    </row>
    <row r="1445" spans="12:17">
      <c r="L1445" s="1"/>
      <c r="M1445" s="1"/>
      <c r="N1445" s="3"/>
      <c r="O1445" s="3"/>
      <c r="P1445" s="3"/>
      <c r="Q1445" s="3"/>
    </row>
    <row r="1446" spans="12:17">
      <c r="L1446" s="1"/>
      <c r="M1446" s="1"/>
      <c r="N1446" s="3"/>
      <c r="O1446" s="3"/>
      <c r="P1446" s="3"/>
      <c r="Q1446" s="3"/>
    </row>
    <row r="1447" spans="12:17">
      <c r="L1447" s="1"/>
      <c r="M1447" s="1"/>
      <c r="N1447" s="3"/>
      <c r="O1447" s="3"/>
      <c r="P1447" s="3"/>
      <c r="Q1447" s="3"/>
    </row>
    <row r="1448" spans="12:17">
      <c r="L1448" s="1"/>
      <c r="M1448" s="1"/>
      <c r="N1448" s="3"/>
      <c r="O1448" s="3"/>
      <c r="P1448" s="3"/>
      <c r="Q1448" s="3"/>
    </row>
    <row r="1449" spans="12:17">
      <c r="L1449" s="1"/>
      <c r="M1449" s="1"/>
      <c r="N1449" s="3"/>
      <c r="O1449" s="3"/>
      <c r="P1449" s="3"/>
      <c r="Q1449" s="3"/>
    </row>
    <row r="1450" spans="12:17">
      <c r="L1450" s="1"/>
      <c r="M1450" s="1"/>
      <c r="N1450" s="3"/>
      <c r="O1450" s="3"/>
      <c r="P1450" s="3"/>
      <c r="Q1450" s="3"/>
    </row>
    <row r="1451" spans="12:17">
      <c r="L1451" s="1"/>
      <c r="M1451" s="1"/>
      <c r="N1451" s="3"/>
      <c r="O1451" s="3"/>
      <c r="P1451" s="3"/>
      <c r="Q1451" s="3"/>
    </row>
    <row r="1452" spans="12:17">
      <c r="L1452" s="1"/>
      <c r="M1452" s="1"/>
      <c r="N1452" s="3"/>
      <c r="O1452" s="3"/>
      <c r="P1452" s="3"/>
      <c r="Q1452" s="3"/>
    </row>
    <row r="1453" spans="12:17">
      <c r="L1453" s="1"/>
      <c r="M1453" s="1"/>
      <c r="N1453" s="3"/>
      <c r="O1453" s="3"/>
      <c r="P1453" s="3"/>
      <c r="Q1453" s="3"/>
    </row>
    <row r="1454" spans="12:17">
      <c r="L1454" s="1"/>
      <c r="M1454" s="1"/>
      <c r="N1454" s="3"/>
      <c r="O1454" s="3"/>
      <c r="P1454" s="3"/>
      <c r="Q1454" s="3"/>
    </row>
    <row r="1455" spans="12:17">
      <c r="L1455" s="1"/>
      <c r="M1455" s="1"/>
      <c r="N1455" s="3"/>
      <c r="O1455" s="3"/>
      <c r="P1455" s="3"/>
      <c r="Q1455" s="3"/>
    </row>
    <row r="1456" spans="12:17">
      <c r="L1456" s="1"/>
      <c r="M1456" s="1"/>
      <c r="N1456" s="3"/>
      <c r="O1456" s="3"/>
      <c r="P1456" s="3"/>
      <c r="Q1456" s="3"/>
    </row>
    <row r="1457" spans="12:17">
      <c r="L1457" s="1"/>
      <c r="M1457" s="1"/>
      <c r="N1457" s="3"/>
      <c r="O1457" s="3"/>
      <c r="P1457" s="3"/>
      <c r="Q1457" s="3"/>
    </row>
    <row r="1458" spans="12:17">
      <c r="L1458" s="1"/>
      <c r="M1458" s="1"/>
      <c r="N1458" s="3"/>
      <c r="O1458" s="3"/>
      <c r="P1458" s="3"/>
      <c r="Q1458" s="3"/>
    </row>
    <row r="1459" spans="12:17">
      <c r="L1459" s="1"/>
      <c r="M1459" s="1"/>
      <c r="N1459" s="3"/>
      <c r="O1459" s="3"/>
      <c r="P1459" s="3"/>
      <c r="Q1459" s="3"/>
    </row>
    <row r="1460" spans="12:17">
      <c r="L1460" s="1"/>
      <c r="M1460" s="1"/>
      <c r="N1460" s="3"/>
      <c r="O1460" s="3"/>
      <c r="P1460" s="3"/>
      <c r="Q1460" s="3"/>
    </row>
    <row r="1461" spans="12:17">
      <c r="L1461" s="1"/>
      <c r="M1461" s="1"/>
      <c r="N1461" s="3"/>
      <c r="O1461" s="3"/>
      <c r="P1461" s="3"/>
      <c r="Q1461" s="3"/>
    </row>
    <row r="1462" spans="12:17">
      <c r="L1462" s="1"/>
      <c r="M1462" s="1"/>
      <c r="N1462" s="3"/>
      <c r="O1462" s="3"/>
      <c r="P1462" s="3"/>
      <c r="Q1462" s="3"/>
    </row>
    <row r="1463" spans="12:17">
      <c r="L1463" s="1"/>
      <c r="M1463" s="1"/>
      <c r="N1463" s="3"/>
      <c r="O1463" s="3"/>
      <c r="P1463" s="3"/>
      <c r="Q1463" s="3"/>
    </row>
    <row r="1464" spans="12:17">
      <c r="L1464" s="1"/>
      <c r="M1464" s="1"/>
      <c r="N1464" s="3"/>
      <c r="O1464" s="3"/>
      <c r="P1464" s="3"/>
      <c r="Q1464" s="3"/>
    </row>
    <row r="1465" spans="12:17">
      <c r="L1465" s="1"/>
      <c r="M1465" s="1"/>
      <c r="N1465" s="3"/>
      <c r="O1465" s="3"/>
      <c r="P1465" s="3"/>
      <c r="Q1465" s="3"/>
    </row>
    <row r="1466" spans="12:17">
      <c r="L1466" s="1"/>
      <c r="M1466" s="1"/>
      <c r="N1466" s="3"/>
      <c r="O1466" s="3"/>
      <c r="P1466" s="3"/>
      <c r="Q1466" s="3"/>
    </row>
    <row r="1467" spans="12:17">
      <c r="L1467" s="1"/>
      <c r="M1467" s="1"/>
      <c r="N1467" s="3"/>
      <c r="O1467" s="3"/>
      <c r="P1467" s="3"/>
      <c r="Q1467" s="3"/>
    </row>
    <row r="1468" spans="12:17">
      <c r="L1468" s="1"/>
      <c r="M1468" s="1"/>
      <c r="N1468" s="3"/>
      <c r="O1468" s="3"/>
      <c r="P1468" s="3"/>
      <c r="Q1468" s="3"/>
    </row>
    <row r="1469" spans="12:17">
      <c r="L1469" s="1"/>
      <c r="M1469" s="1"/>
      <c r="N1469" s="3"/>
      <c r="O1469" s="3"/>
      <c r="P1469" s="3"/>
      <c r="Q1469" s="3"/>
    </row>
    <row r="1470" spans="12:17">
      <c r="L1470" s="1"/>
      <c r="M1470" s="1"/>
      <c r="N1470" s="3"/>
      <c r="O1470" s="3"/>
      <c r="P1470" s="3"/>
      <c r="Q1470" s="3"/>
    </row>
    <row r="1471" spans="12:17">
      <c r="L1471" s="1"/>
      <c r="M1471" s="1"/>
      <c r="N1471" s="3"/>
      <c r="O1471" s="3"/>
      <c r="P1471" s="3"/>
      <c r="Q1471" s="3"/>
    </row>
    <row r="1472" spans="12:17">
      <c r="L1472" s="1"/>
      <c r="M1472" s="1"/>
      <c r="N1472" s="3"/>
      <c r="O1472" s="3"/>
      <c r="P1472" s="3"/>
      <c r="Q1472" s="3"/>
    </row>
    <row r="1473" spans="12:17">
      <c r="L1473" s="1"/>
      <c r="M1473" s="1"/>
      <c r="N1473" s="3"/>
      <c r="O1473" s="3"/>
      <c r="P1473" s="3"/>
      <c r="Q1473" s="3"/>
    </row>
    <row r="1474" spans="12:17">
      <c r="L1474" s="1"/>
      <c r="M1474" s="1"/>
      <c r="N1474" s="3"/>
      <c r="O1474" s="3"/>
      <c r="P1474" s="3"/>
      <c r="Q1474" s="3"/>
    </row>
    <row r="1475" spans="12:17">
      <c r="L1475" s="1"/>
      <c r="M1475" s="1"/>
      <c r="N1475" s="3"/>
      <c r="O1475" s="3"/>
      <c r="P1475" s="3"/>
      <c r="Q1475" s="3"/>
    </row>
    <row r="1476" spans="12:17">
      <c r="L1476" s="1"/>
      <c r="M1476" s="1"/>
      <c r="N1476" s="3"/>
      <c r="O1476" s="3"/>
      <c r="P1476" s="3"/>
      <c r="Q1476" s="3"/>
    </row>
    <row r="1477" spans="12:17">
      <c r="L1477" s="1"/>
      <c r="M1477" s="1"/>
      <c r="N1477" s="3"/>
      <c r="O1477" s="3"/>
      <c r="P1477" s="3"/>
      <c r="Q1477" s="3"/>
    </row>
    <row r="1478" spans="12:17">
      <c r="L1478" s="1"/>
      <c r="M1478" s="1"/>
      <c r="N1478" s="3"/>
      <c r="O1478" s="3"/>
      <c r="P1478" s="3"/>
      <c r="Q1478" s="3"/>
    </row>
    <row r="1479" spans="12:17">
      <c r="L1479" s="1"/>
      <c r="M1479" s="1"/>
      <c r="N1479" s="3"/>
      <c r="O1479" s="3"/>
      <c r="P1479" s="3"/>
      <c r="Q1479" s="3"/>
    </row>
    <row r="1480" spans="12:17">
      <c r="L1480" s="1"/>
      <c r="M1480" s="1"/>
      <c r="N1480" s="3"/>
      <c r="O1480" s="3"/>
      <c r="P1480" s="3"/>
      <c r="Q1480" s="3"/>
    </row>
    <row r="1481" spans="12:17">
      <c r="L1481" s="1"/>
      <c r="M1481" s="1"/>
      <c r="N1481" s="3"/>
      <c r="O1481" s="3"/>
      <c r="P1481" s="3"/>
      <c r="Q1481" s="3"/>
    </row>
    <row r="1482" spans="12:17">
      <c r="L1482" s="1"/>
      <c r="M1482" s="1"/>
      <c r="N1482" s="3"/>
      <c r="O1482" s="3"/>
      <c r="P1482" s="3"/>
      <c r="Q1482" s="3"/>
    </row>
    <row r="1483" spans="12:17">
      <c r="L1483" s="1"/>
      <c r="M1483" s="1"/>
      <c r="N1483" s="3"/>
      <c r="O1483" s="3"/>
      <c r="P1483" s="3"/>
      <c r="Q1483" s="3"/>
    </row>
    <row r="1484" spans="12:17">
      <c r="L1484" s="1"/>
      <c r="M1484" s="1"/>
      <c r="N1484" s="3"/>
      <c r="O1484" s="3"/>
      <c r="P1484" s="3"/>
      <c r="Q1484" s="3"/>
    </row>
    <row r="1485" spans="12:17">
      <c r="L1485" s="1"/>
      <c r="M1485" s="1"/>
      <c r="N1485" s="3"/>
      <c r="O1485" s="3"/>
      <c r="P1485" s="3"/>
      <c r="Q1485" s="3"/>
    </row>
    <row r="1486" spans="12:17">
      <c r="L1486" s="1"/>
      <c r="M1486" s="1"/>
      <c r="N1486" s="3"/>
      <c r="O1486" s="3"/>
      <c r="P1486" s="3"/>
      <c r="Q1486" s="3"/>
    </row>
    <row r="1487" spans="12:17">
      <c r="L1487" s="1"/>
      <c r="M1487" s="1"/>
      <c r="N1487" s="3"/>
      <c r="O1487" s="3"/>
      <c r="P1487" s="3"/>
      <c r="Q1487" s="3"/>
    </row>
    <row r="1488" spans="12:17">
      <c r="L1488" s="1"/>
      <c r="M1488" s="1"/>
      <c r="N1488" s="3"/>
      <c r="O1488" s="3"/>
      <c r="P1488" s="3"/>
      <c r="Q1488" s="3"/>
    </row>
    <row r="1489" spans="12:17">
      <c r="L1489" s="1"/>
      <c r="M1489" s="1"/>
      <c r="N1489" s="3"/>
      <c r="O1489" s="3"/>
      <c r="P1489" s="3"/>
      <c r="Q1489" s="3"/>
    </row>
    <row r="1490" spans="12:17">
      <c r="L1490" s="1"/>
      <c r="M1490" s="1"/>
      <c r="N1490" s="3"/>
      <c r="O1490" s="3"/>
      <c r="P1490" s="3"/>
      <c r="Q1490" s="3"/>
    </row>
    <row r="1491" spans="12:17">
      <c r="L1491" s="1"/>
      <c r="M1491" s="1"/>
      <c r="N1491" s="3"/>
      <c r="O1491" s="3"/>
      <c r="P1491" s="3"/>
      <c r="Q1491" s="3"/>
    </row>
    <row r="1492" spans="12:17">
      <c r="L1492" s="1"/>
      <c r="M1492" s="1"/>
      <c r="N1492" s="3"/>
      <c r="O1492" s="3"/>
      <c r="P1492" s="3"/>
      <c r="Q1492" s="3"/>
    </row>
    <row r="1493" spans="12:17">
      <c r="L1493" s="1"/>
      <c r="M1493" s="1"/>
      <c r="N1493" s="3"/>
      <c r="O1493" s="3"/>
      <c r="P1493" s="3"/>
      <c r="Q1493" s="3"/>
    </row>
    <row r="1494" spans="12:17">
      <c r="L1494" s="1"/>
      <c r="M1494" s="1"/>
      <c r="N1494" s="3"/>
      <c r="O1494" s="3"/>
      <c r="P1494" s="3"/>
      <c r="Q1494" s="3"/>
    </row>
    <row r="1495" spans="12:17">
      <c r="L1495" s="1"/>
      <c r="M1495" s="1"/>
      <c r="N1495" s="3"/>
      <c r="O1495" s="3"/>
      <c r="P1495" s="3"/>
      <c r="Q1495" s="3"/>
    </row>
    <row r="1496" spans="12:17">
      <c r="L1496" s="1"/>
      <c r="M1496" s="1"/>
      <c r="N1496" s="3"/>
      <c r="O1496" s="3"/>
      <c r="P1496" s="3"/>
      <c r="Q1496" s="3"/>
    </row>
    <row r="1497" spans="12:17">
      <c r="L1497" s="1"/>
      <c r="M1497" s="1"/>
      <c r="N1497" s="3"/>
      <c r="O1497" s="3"/>
      <c r="P1497" s="3"/>
      <c r="Q1497" s="3"/>
    </row>
    <row r="1498" spans="12:17">
      <c r="L1498" s="1"/>
      <c r="M1498" s="1"/>
      <c r="N1498" s="3"/>
      <c r="O1498" s="3"/>
      <c r="P1498" s="3"/>
      <c r="Q1498" s="3"/>
    </row>
    <row r="1499" spans="12:17">
      <c r="L1499" s="1"/>
      <c r="M1499" s="1"/>
      <c r="N1499" s="3"/>
      <c r="O1499" s="3"/>
      <c r="P1499" s="3"/>
      <c r="Q1499" s="3"/>
    </row>
    <row r="1500" spans="12:17">
      <c r="L1500" s="1"/>
      <c r="M1500" s="1"/>
      <c r="N1500" s="3"/>
      <c r="O1500" s="3"/>
      <c r="P1500" s="3"/>
      <c r="Q1500" s="3"/>
    </row>
    <row r="1501" spans="12:17">
      <c r="L1501" s="1"/>
      <c r="M1501" s="1"/>
      <c r="N1501" s="3"/>
      <c r="O1501" s="3"/>
      <c r="P1501" s="3"/>
      <c r="Q1501" s="3"/>
    </row>
    <row r="1502" spans="12:17">
      <c r="L1502" s="1"/>
      <c r="M1502" s="1"/>
      <c r="N1502" s="3"/>
      <c r="O1502" s="3"/>
      <c r="P1502" s="3"/>
      <c r="Q1502" s="3"/>
    </row>
    <row r="1503" spans="12:17">
      <c r="L1503" s="1"/>
      <c r="M1503" s="1"/>
      <c r="N1503" s="3"/>
      <c r="O1503" s="3"/>
      <c r="P1503" s="3"/>
      <c r="Q1503" s="3"/>
    </row>
    <row r="1504" spans="12:17">
      <c r="L1504" s="1"/>
      <c r="M1504" s="1"/>
      <c r="N1504" s="3"/>
      <c r="O1504" s="3"/>
      <c r="P1504" s="3"/>
      <c r="Q1504" s="3"/>
    </row>
    <row r="1505" spans="12:17">
      <c r="L1505" s="1"/>
      <c r="M1505" s="1"/>
      <c r="N1505" s="3"/>
      <c r="O1505" s="3"/>
      <c r="P1505" s="3"/>
      <c r="Q1505" s="3"/>
    </row>
    <row r="1506" spans="12:17">
      <c r="L1506" s="1"/>
      <c r="M1506" s="1"/>
      <c r="N1506" s="3"/>
      <c r="O1506" s="3"/>
      <c r="P1506" s="3"/>
      <c r="Q1506" s="3"/>
    </row>
    <row r="1507" spans="12:17">
      <c r="L1507" s="1"/>
      <c r="M1507" s="1"/>
      <c r="N1507" s="3"/>
      <c r="O1507" s="3"/>
      <c r="P1507" s="3"/>
      <c r="Q1507" s="3"/>
    </row>
    <row r="1508" spans="12:17">
      <c r="L1508" s="1"/>
      <c r="M1508" s="1"/>
      <c r="N1508" s="3"/>
      <c r="O1508" s="3"/>
      <c r="P1508" s="3"/>
      <c r="Q1508" s="3"/>
    </row>
    <row r="1509" spans="12:17">
      <c r="L1509" s="1"/>
      <c r="M1509" s="1"/>
      <c r="N1509" s="3"/>
      <c r="O1509" s="3"/>
      <c r="P1509" s="3"/>
      <c r="Q1509" s="3"/>
    </row>
    <row r="1510" spans="12:17">
      <c r="L1510" s="1"/>
      <c r="M1510" s="1"/>
      <c r="N1510" s="3"/>
      <c r="O1510" s="3"/>
      <c r="P1510" s="3"/>
      <c r="Q1510" s="3"/>
    </row>
    <row r="1511" spans="12:17">
      <c r="L1511" s="1"/>
      <c r="M1511" s="1"/>
      <c r="N1511" s="3"/>
      <c r="O1511" s="3"/>
      <c r="P1511" s="3"/>
      <c r="Q1511" s="3"/>
    </row>
    <row r="1512" spans="12:17">
      <c r="L1512" s="1"/>
      <c r="M1512" s="1"/>
      <c r="N1512" s="3"/>
      <c r="O1512" s="3"/>
      <c r="P1512" s="3"/>
      <c r="Q1512" s="3"/>
    </row>
    <row r="1513" spans="12:17">
      <c r="L1513" s="1"/>
      <c r="M1513" s="1"/>
      <c r="N1513" s="3"/>
      <c r="O1513" s="3"/>
      <c r="P1513" s="3"/>
      <c r="Q1513" s="3"/>
    </row>
    <row r="1514" spans="12:17">
      <c r="L1514" s="1"/>
      <c r="M1514" s="1"/>
      <c r="N1514" s="3"/>
      <c r="O1514" s="3"/>
      <c r="P1514" s="3"/>
      <c r="Q1514" s="3"/>
    </row>
    <row r="1515" spans="12:17">
      <c r="L1515" s="1"/>
      <c r="M1515" s="1"/>
      <c r="N1515" s="3"/>
      <c r="O1515" s="3"/>
      <c r="P1515" s="3"/>
      <c r="Q1515" s="3"/>
    </row>
    <row r="1516" spans="12:17">
      <c r="L1516" s="1"/>
      <c r="M1516" s="1"/>
      <c r="N1516" s="3"/>
      <c r="O1516" s="3"/>
      <c r="P1516" s="3"/>
      <c r="Q1516" s="3"/>
    </row>
    <row r="1517" spans="12:17">
      <c r="L1517" s="1"/>
      <c r="M1517" s="1"/>
      <c r="N1517" s="3"/>
      <c r="O1517" s="3"/>
      <c r="P1517" s="3"/>
      <c r="Q1517" s="3"/>
    </row>
    <row r="1518" spans="12:17">
      <c r="L1518" s="1"/>
      <c r="M1518" s="1"/>
      <c r="N1518" s="3"/>
      <c r="O1518" s="3"/>
      <c r="P1518" s="3"/>
      <c r="Q1518" s="3"/>
    </row>
    <row r="1519" spans="12:17">
      <c r="L1519" s="1"/>
      <c r="M1519" s="1"/>
      <c r="N1519" s="3"/>
      <c r="O1519" s="3"/>
      <c r="P1519" s="3"/>
      <c r="Q1519" s="3"/>
    </row>
    <row r="1520" spans="12:17">
      <c r="L1520" s="1"/>
      <c r="M1520" s="1"/>
      <c r="N1520" s="3"/>
      <c r="O1520" s="3"/>
      <c r="P1520" s="3"/>
      <c r="Q1520" s="3"/>
    </row>
    <row r="1521" spans="12:17">
      <c r="L1521" s="1"/>
      <c r="M1521" s="1"/>
      <c r="N1521" s="3"/>
      <c r="O1521" s="3"/>
      <c r="P1521" s="3"/>
      <c r="Q1521" s="3"/>
    </row>
    <row r="1522" spans="12:17">
      <c r="L1522" s="1"/>
      <c r="M1522" s="1"/>
      <c r="N1522" s="3"/>
      <c r="O1522" s="3"/>
      <c r="P1522" s="3"/>
      <c r="Q1522" s="3"/>
    </row>
    <row r="1523" spans="12:17">
      <c r="L1523" s="1"/>
      <c r="M1523" s="1"/>
      <c r="N1523" s="3"/>
      <c r="O1523" s="3"/>
      <c r="P1523" s="3"/>
      <c r="Q1523" s="3"/>
    </row>
    <row r="1524" spans="12:17">
      <c r="L1524" s="1"/>
      <c r="M1524" s="1"/>
      <c r="N1524" s="3"/>
      <c r="O1524" s="3"/>
      <c r="P1524" s="3"/>
      <c r="Q1524" s="3"/>
    </row>
    <row r="1525" spans="12:17">
      <c r="L1525" s="1"/>
      <c r="M1525" s="1"/>
      <c r="N1525" s="3"/>
      <c r="O1525" s="3"/>
      <c r="P1525" s="3"/>
      <c r="Q1525" s="3"/>
    </row>
    <row r="1526" spans="12:17">
      <c r="L1526" s="1"/>
      <c r="M1526" s="1"/>
      <c r="N1526" s="3"/>
      <c r="O1526" s="3"/>
      <c r="P1526" s="3"/>
      <c r="Q1526" s="3"/>
    </row>
    <row r="1527" spans="12:17">
      <c r="L1527" s="1"/>
      <c r="M1527" s="1"/>
      <c r="N1527" s="3"/>
      <c r="O1527" s="3"/>
      <c r="P1527" s="3"/>
      <c r="Q1527" s="3"/>
    </row>
    <row r="1528" spans="12:17">
      <c r="L1528" s="1"/>
      <c r="M1528" s="1"/>
      <c r="N1528" s="3"/>
      <c r="O1528" s="3"/>
      <c r="P1528" s="3"/>
      <c r="Q1528" s="3"/>
    </row>
    <row r="1529" spans="12:17">
      <c r="L1529" s="1"/>
      <c r="M1529" s="1"/>
      <c r="N1529" s="3"/>
      <c r="O1529" s="3"/>
      <c r="P1529" s="3"/>
      <c r="Q1529" s="3"/>
    </row>
    <row r="1530" spans="12:17">
      <c r="L1530" s="1"/>
      <c r="M1530" s="1"/>
      <c r="N1530" s="3"/>
      <c r="O1530" s="3"/>
      <c r="P1530" s="3"/>
      <c r="Q1530" s="3"/>
    </row>
    <row r="1531" spans="12:17">
      <c r="L1531" s="1"/>
      <c r="M1531" s="1"/>
      <c r="N1531" s="3"/>
      <c r="O1531" s="3"/>
      <c r="P1531" s="3"/>
      <c r="Q1531" s="3"/>
    </row>
    <row r="1532" spans="12:17">
      <c r="L1532" s="1"/>
      <c r="M1532" s="1"/>
      <c r="N1532" s="3"/>
      <c r="O1532" s="3"/>
      <c r="P1532" s="3"/>
      <c r="Q1532" s="3"/>
    </row>
    <row r="1533" spans="12:17">
      <c r="L1533" s="1"/>
      <c r="M1533" s="1"/>
      <c r="N1533" s="3"/>
      <c r="O1533" s="3"/>
      <c r="P1533" s="3"/>
      <c r="Q1533" s="3"/>
    </row>
    <row r="1534" spans="12:17">
      <c r="L1534" s="1"/>
      <c r="M1534" s="1"/>
      <c r="N1534" s="3"/>
      <c r="O1534" s="3"/>
      <c r="P1534" s="3"/>
      <c r="Q1534" s="3"/>
    </row>
    <row r="1535" spans="12:17">
      <c r="L1535" s="1"/>
      <c r="M1535" s="1"/>
      <c r="N1535" s="3"/>
      <c r="O1535" s="3"/>
      <c r="P1535" s="3"/>
      <c r="Q1535" s="3"/>
    </row>
    <row r="1536" spans="12:17">
      <c r="L1536" s="1"/>
      <c r="M1536" s="1"/>
      <c r="N1536" s="3"/>
      <c r="O1536" s="3"/>
      <c r="P1536" s="3"/>
      <c r="Q1536" s="3"/>
    </row>
    <row r="1537" spans="12:17">
      <c r="L1537" s="1"/>
      <c r="M1537" s="1"/>
      <c r="N1537" s="3"/>
      <c r="O1537" s="3"/>
      <c r="P1537" s="3"/>
      <c r="Q1537" s="3"/>
    </row>
    <row r="1538" spans="12:17">
      <c r="L1538" s="1"/>
      <c r="M1538" s="1"/>
      <c r="N1538" s="3"/>
      <c r="O1538" s="3"/>
      <c r="P1538" s="3"/>
      <c r="Q1538" s="3"/>
    </row>
    <row r="1539" spans="12:17">
      <c r="L1539" s="1"/>
      <c r="M1539" s="1"/>
      <c r="N1539" s="3"/>
      <c r="O1539" s="3"/>
      <c r="P1539" s="3"/>
      <c r="Q1539" s="3"/>
    </row>
    <row r="1540" spans="12:17">
      <c r="L1540" s="1"/>
      <c r="M1540" s="1"/>
      <c r="N1540" s="3"/>
      <c r="O1540" s="3"/>
      <c r="P1540" s="3"/>
      <c r="Q1540" s="3"/>
    </row>
    <row r="1541" spans="12:17">
      <c r="L1541" s="1"/>
      <c r="M1541" s="1"/>
      <c r="N1541" s="3"/>
      <c r="O1541" s="3"/>
      <c r="P1541" s="3"/>
      <c r="Q1541" s="3"/>
    </row>
    <row r="1542" spans="12:17">
      <c r="L1542" s="1"/>
      <c r="M1542" s="1"/>
      <c r="N1542" s="3"/>
      <c r="O1542" s="3"/>
      <c r="P1542" s="3"/>
      <c r="Q1542" s="3"/>
    </row>
    <row r="1543" spans="12:17">
      <c r="L1543" s="1"/>
      <c r="M1543" s="1"/>
      <c r="N1543" s="3"/>
      <c r="O1543" s="3"/>
      <c r="P1543" s="3"/>
      <c r="Q1543" s="3"/>
    </row>
    <row r="1544" spans="12:17">
      <c r="L1544" s="1"/>
      <c r="M1544" s="1"/>
      <c r="N1544" s="3"/>
      <c r="O1544" s="3"/>
      <c r="P1544" s="3"/>
      <c r="Q1544" s="3"/>
    </row>
    <row r="1545" spans="12:17">
      <c r="L1545" s="1"/>
      <c r="M1545" s="1"/>
      <c r="N1545" s="3"/>
      <c r="O1545" s="3"/>
      <c r="P1545" s="3"/>
      <c r="Q1545" s="3"/>
    </row>
    <row r="1546" spans="12:17">
      <c r="L1546" s="1"/>
      <c r="M1546" s="1"/>
      <c r="N1546" s="3"/>
      <c r="O1546" s="3"/>
      <c r="P1546" s="3"/>
      <c r="Q1546" s="3"/>
    </row>
    <row r="1547" spans="12:17">
      <c r="L1547" s="1"/>
      <c r="M1547" s="1"/>
      <c r="N1547" s="3"/>
      <c r="O1547" s="3"/>
      <c r="P1547" s="3"/>
      <c r="Q1547" s="3"/>
    </row>
    <row r="1548" spans="12:17">
      <c r="L1548" s="1"/>
      <c r="M1548" s="1"/>
      <c r="N1548" s="3"/>
      <c r="O1548" s="3"/>
      <c r="P1548" s="3"/>
      <c r="Q1548" s="3"/>
    </row>
    <row r="1549" spans="12:17">
      <c r="L1549" s="1"/>
      <c r="M1549" s="1"/>
      <c r="N1549" s="3"/>
      <c r="O1549" s="3"/>
      <c r="P1549" s="3"/>
      <c r="Q1549" s="3"/>
    </row>
    <row r="1550" spans="12:17">
      <c r="L1550" s="1"/>
      <c r="M1550" s="1"/>
      <c r="N1550" s="3"/>
      <c r="O1550" s="3"/>
      <c r="P1550" s="3"/>
      <c r="Q1550" s="3"/>
    </row>
    <row r="1551" spans="12:17">
      <c r="L1551" s="1"/>
      <c r="M1551" s="1"/>
      <c r="N1551" s="3"/>
      <c r="O1551" s="3"/>
      <c r="P1551" s="3"/>
      <c r="Q1551" s="3"/>
    </row>
    <row r="1552" spans="12:17">
      <c r="L1552" s="1"/>
      <c r="M1552" s="1"/>
      <c r="N1552" s="3"/>
      <c r="O1552" s="3"/>
      <c r="P1552" s="3"/>
      <c r="Q1552" s="3"/>
    </row>
    <row r="1553" spans="12:17">
      <c r="L1553" s="1"/>
      <c r="M1553" s="1"/>
      <c r="N1553" s="3"/>
      <c r="O1553" s="3"/>
      <c r="P1553" s="3"/>
      <c r="Q1553" s="3"/>
    </row>
    <row r="1554" spans="12:17">
      <c r="L1554" s="1"/>
      <c r="M1554" s="1"/>
      <c r="N1554" s="3"/>
      <c r="O1554" s="3"/>
      <c r="P1554" s="3"/>
      <c r="Q1554" s="3"/>
    </row>
    <row r="1555" spans="12:17">
      <c r="L1555" s="1"/>
      <c r="M1555" s="1"/>
      <c r="N1555" s="3"/>
      <c r="O1555" s="3"/>
      <c r="P1555" s="3"/>
      <c r="Q1555" s="3"/>
    </row>
    <row r="1556" spans="12:17">
      <c r="L1556" s="1"/>
      <c r="M1556" s="1"/>
      <c r="N1556" s="3"/>
      <c r="O1556" s="3"/>
      <c r="P1556" s="3"/>
      <c r="Q1556" s="3"/>
    </row>
    <row r="1557" spans="12:17">
      <c r="L1557" s="1"/>
      <c r="M1557" s="1"/>
      <c r="N1557" s="3"/>
      <c r="O1557" s="3"/>
      <c r="P1557" s="3"/>
      <c r="Q1557" s="3"/>
    </row>
    <row r="1558" spans="12:17">
      <c r="L1558" s="1"/>
      <c r="M1558" s="1"/>
      <c r="N1558" s="3"/>
      <c r="O1558" s="3"/>
      <c r="P1558" s="3"/>
      <c r="Q1558" s="3"/>
    </row>
    <row r="1559" spans="12:17">
      <c r="L1559" s="1"/>
      <c r="M1559" s="1"/>
      <c r="N1559" s="3"/>
      <c r="O1559" s="3"/>
      <c r="P1559" s="3"/>
      <c r="Q1559" s="3"/>
    </row>
    <row r="1560" spans="12:17">
      <c r="L1560" s="1"/>
      <c r="M1560" s="1"/>
      <c r="N1560" s="3"/>
      <c r="O1560" s="3"/>
      <c r="P1560" s="3"/>
      <c r="Q1560" s="3"/>
    </row>
    <row r="1561" spans="12:17">
      <c r="L1561" s="1"/>
      <c r="M1561" s="1"/>
      <c r="N1561" s="3"/>
      <c r="O1561" s="3"/>
      <c r="P1561" s="3"/>
      <c r="Q1561" s="3"/>
    </row>
    <row r="1562" spans="12:17">
      <c r="L1562" s="1"/>
      <c r="M1562" s="1"/>
      <c r="N1562" s="3"/>
      <c r="O1562" s="3"/>
      <c r="P1562" s="3"/>
      <c r="Q1562" s="3"/>
    </row>
    <row r="1563" spans="12:17">
      <c r="L1563" s="1"/>
      <c r="M1563" s="1"/>
      <c r="N1563" s="3"/>
      <c r="O1563" s="3"/>
      <c r="P1563" s="3"/>
      <c r="Q1563" s="3"/>
    </row>
    <row r="1564" spans="12:17">
      <c r="L1564" s="1"/>
      <c r="M1564" s="1"/>
      <c r="N1564" s="3"/>
      <c r="O1564" s="3"/>
      <c r="P1564" s="3"/>
      <c r="Q1564" s="3"/>
    </row>
    <row r="1565" spans="12:17">
      <c r="L1565" s="1"/>
      <c r="M1565" s="1"/>
      <c r="N1565" s="3"/>
      <c r="O1565" s="3"/>
      <c r="P1565" s="3"/>
      <c r="Q1565" s="3"/>
    </row>
    <row r="1566" spans="12:17">
      <c r="L1566" s="1"/>
      <c r="M1566" s="1"/>
      <c r="N1566" s="3"/>
      <c r="O1566" s="3"/>
      <c r="P1566" s="3"/>
      <c r="Q1566" s="3"/>
    </row>
    <row r="1567" spans="12:17">
      <c r="L1567" s="1"/>
      <c r="M1567" s="1"/>
      <c r="N1567" s="3"/>
      <c r="O1567" s="3"/>
      <c r="P1567" s="3"/>
      <c r="Q1567" s="3"/>
    </row>
    <row r="1568" spans="12:17">
      <c r="L1568" s="1"/>
      <c r="M1568" s="1"/>
      <c r="N1568" s="3"/>
      <c r="O1568" s="3"/>
      <c r="P1568" s="3"/>
      <c r="Q1568" s="3"/>
    </row>
    <row r="1569" spans="12:17">
      <c r="L1569" s="1"/>
      <c r="M1569" s="1"/>
      <c r="N1569" s="3"/>
      <c r="O1569" s="3"/>
      <c r="P1569" s="3"/>
      <c r="Q1569" s="3"/>
    </row>
    <row r="1570" spans="12:17">
      <c r="L1570" s="1"/>
      <c r="M1570" s="1"/>
      <c r="N1570" s="3"/>
      <c r="O1570" s="3"/>
      <c r="P1570" s="3"/>
      <c r="Q1570" s="3"/>
    </row>
    <row r="1571" spans="12:17">
      <c r="L1571" s="1"/>
      <c r="M1571" s="1"/>
      <c r="N1571" s="3"/>
      <c r="O1571" s="3"/>
      <c r="P1571" s="3"/>
      <c r="Q1571" s="3"/>
    </row>
    <row r="1572" spans="12:17">
      <c r="L1572" s="1"/>
      <c r="M1572" s="1"/>
      <c r="N1572" s="3"/>
      <c r="O1572" s="3"/>
      <c r="P1572" s="3"/>
      <c r="Q1572" s="3"/>
    </row>
    <row r="1573" spans="12:17">
      <c r="L1573" s="1"/>
      <c r="M1573" s="1"/>
      <c r="N1573" s="3"/>
      <c r="O1573" s="3"/>
      <c r="P1573" s="3"/>
      <c r="Q1573" s="3"/>
    </row>
    <row r="1574" spans="12:17">
      <c r="L1574" s="1"/>
      <c r="M1574" s="1"/>
      <c r="N1574" s="3"/>
      <c r="O1574" s="3"/>
      <c r="P1574" s="3"/>
      <c r="Q1574" s="3"/>
    </row>
    <row r="1575" spans="12:17">
      <c r="L1575" s="1"/>
      <c r="M1575" s="1"/>
      <c r="N1575" s="3"/>
      <c r="O1575" s="3"/>
      <c r="P1575" s="3"/>
      <c r="Q1575" s="3"/>
    </row>
    <row r="1576" spans="12:17">
      <c r="L1576" s="1"/>
      <c r="M1576" s="1"/>
      <c r="N1576" s="3"/>
      <c r="O1576" s="3"/>
      <c r="P1576" s="3"/>
      <c r="Q1576" s="3"/>
    </row>
    <row r="1577" spans="12:17">
      <c r="L1577" s="1"/>
      <c r="M1577" s="1"/>
      <c r="N1577" s="3"/>
      <c r="O1577" s="3"/>
      <c r="P1577" s="3"/>
      <c r="Q1577" s="3"/>
    </row>
    <row r="1578" spans="12:17">
      <c r="L1578" s="1"/>
      <c r="M1578" s="1"/>
      <c r="N1578" s="3"/>
      <c r="O1578" s="3"/>
      <c r="P1578" s="3"/>
      <c r="Q1578" s="3"/>
    </row>
    <row r="1579" spans="12:17">
      <c r="L1579" s="1"/>
      <c r="M1579" s="1"/>
      <c r="N1579" s="3"/>
      <c r="O1579" s="3"/>
      <c r="P1579" s="3"/>
      <c r="Q1579" s="3"/>
    </row>
    <row r="1580" spans="12:17">
      <c r="L1580" s="1"/>
      <c r="M1580" s="1"/>
      <c r="N1580" s="3"/>
      <c r="O1580" s="3"/>
      <c r="P1580" s="3"/>
      <c r="Q1580" s="3"/>
    </row>
    <row r="1581" spans="12:17">
      <c r="L1581" s="1"/>
      <c r="M1581" s="1"/>
      <c r="N1581" s="3"/>
      <c r="O1581" s="3"/>
      <c r="P1581" s="3"/>
      <c r="Q1581" s="3"/>
    </row>
    <row r="1582" spans="12:17">
      <c r="L1582" s="1"/>
      <c r="M1582" s="1"/>
      <c r="N1582" s="3"/>
      <c r="O1582" s="3"/>
      <c r="P1582" s="3"/>
      <c r="Q1582" s="3"/>
    </row>
    <row r="1583" spans="12:17">
      <c r="L1583" s="1"/>
      <c r="M1583" s="1"/>
      <c r="N1583" s="3"/>
      <c r="O1583" s="3"/>
      <c r="P1583" s="3"/>
      <c r="Q1583" s="3"/>
    </row>
    <row r="1584" spans="12:17">
      <c r="L1584" s="1"/>
      <c r="M1584" s="1"/>
      <c r="N1584" s="3"/>
      <c r="O1584" s="3"/>
      <c r="P1584" s="3"/>
      <c r="Q1584" s="3"/>
    </row>
    <row r="1585" spans="12:17">
      <c r="L1585" s="1"/>
      <c r="M1585" s="1"/>
      <c r="N1585" s="3"/>
      <c r="O1585" s="3"/>
      <c r="P1585" s="3"/>
      <c r="Q1585" s="3"/>
    </row>
    <row r="1586" spans="12:17">
      <c r="L1586" s="1"/>
      <c r="M1586" s="1"/>
      <c r="N1586" s="3"/>
      <c r="O1586" s="3"/>
      <c r="P1586" s="3"/>
      <c r="Q1586" s="3"/>
    </row>
    <row r="1587" spans="12:17">
      <c r="L1587" s="1"/>
      <c r="M1587" s="1"/>
      <c r="N1587" s="3"/>
      <c r="O1587" s="3"/>
      <c r="P1587" s="3"/>
      <c r="Q1587" s="3"/>
    </row>
    <row r="1588" spans="12:17">
      <c r="L1588" s="1"/>
      <c r="M1588" s="1"/>
      <c r="N1588" s="3"/>
      <c r="O1588" s="3"/>
      <c r="P1588" s="3"/>
      <c r="Q1588" s="3"/>
    </row>
    <row r="1589" spans="12:17">
      <c r="L1589" s="1"/>
      <c r="M1589" s="1"/>
      <c r="N1589" s="3"/>
      <c r="O1589" s="3"/>
      <c r="P1589" s="3"/>
      <c r="Q1589" s="3"/>
    </row>
    <row r="1590" spans="12:17">
      <c r="L1590" s="1"/>
      <c r="M1590" s="1"/>
      <c r="N1590" s="3"/>
      <c r="O1590" s="3"/>
      <c r="P1590" s="3"/>
      <c r="Q1590" s="3"/>
    </row>
    <row r="1591" spans="12:17">
      <c r="L1591" s="1"/>
      <c r="M1591" s="1"/>
      <c r="N1591" s="3"/>
      <c r="O1591" s="3"/>
      <c r="P1591" s="3"/>
      <c r="Q1591" s="3"/>
    </row>
    <row r="1592" spans="12:17">
      <c r="L1592" s="1"/>
      <c r="M1592" s="1"/>
      <c r="N1592" s="3"/>
      <c r="O1592" s="3"/>
      <c r="P1592" s="3"/>
      <c r="Q1592" s="3"/>
    </row>
    <row r="1593" spans="12:17">
      <c r="L1593" s="1"/>
      <c r="M1593" s="1"/>
      <c r="N1593" s="3"/>
      <c r="O1593" s="3"/>
      <c r="P1593" s="3"/>
      <c r="Q1593" s="3"/>
    </row>
    <row r="1594" spans="12:17">
      <c r="L1594" s="1"/>
      <c r="M1594" s="1"/>
      <c r="N1594" s="3"/>
      <c r="O1594" s="3"/>
      <c r="P1594" s="3"/>
      <c r="Q1594" s="3"/>
    </row>
    <row r="1595" spans="12:17">
      <c r="L1595" s="1"/>
      <c r="M1595" s="1"/>
      <c r="N1595" s="3"/>
      <c r="O1595" s="3"/>
      <c r="P1595" s="3"/>
      <c r="Q1595" s="3"/>
    </row>
    <row r="1596" spans="12:17">
      <c r="L1596" s="1"/>
      <c r="M1596" s="1"/>
      <c r="N1596" s="3"/>
      <c r="O1596" s="3"/>
      <c r="P1596" s="3"/>
      <c r="Q1596" s="3"/>
    </row>
    <row r="1597" spans="12:17">
      <c r="L1597" s="1"/>
      <c r="M1597" s="1"/>
      <c r="N1597" s="3"/>
      <c r="O1597" s="3"/>
      <c r="P1597" s="3"/>
      <c r="Q1597" s="3"/>
    </row>
    <row r="1598" spans="12:17">
      <c r="L1598" s="1"/>
      <c r="M1598" s="1"/>
      <c r="N1598" s="3"/>
      <c r="O1598" s="3"/>
      <c r="P1598" s="3"/>
      <c r="Q1598" s="3"/>
    </row>
    <row r="1599" spans="12:17">
      <c r="L1599" s="1"/>
      <c r="M1599" s="1"/>
      <c r="N1599" s="3"/>
      <c r="O1599" s="3"/>
      <c r="P1599" s="3"/>
      <c r="Q1599" s="3"/>
    </row>
    <row r="1600" spans="12:17">
      <c r="L1600" s="1"/>
      <c r="M1600" s="1"/>
      <c r="N1600" s="3"/>
      <c r="O1600" s="3"/>
      <c r="P1600" s="3"/>
      <c r="Q1600" s="3"/>
    </row>
    <row r="1601" spans="12:17">
      <c r="L1601" s="1"/>
      <c r="M1601" s="1"/>
      <c r="N1601" s="3"/>
      <c r="O1601" s="3"/>
      <c r="P1601" s="3"/>
      <c r="Q1601" s="3"/>
    </row>
    <row r="1602" spans="12:17">
      <c r="L1602" s="1"/>
      <c r="M1602" s="1"/>
      <c r="N1602" s="3"/>
      <c r="O1602" s="3"/>
      <c r="P1602" s="3"/>
      <c r="Q1602" s="3"/>
    </row>
    <row r="1603" spans="12:17">
      <c r="L1603" s="1"/>
      <c r="M1603" s="1"/>
      <c r="N1603" s="3"/>
      <c r="O1603" s="3"/>
      <c r="P1603" s="3"/>
      <c r="Q1603" s="3"/>
    </row>
    <row r="1604" spans="12:17">
      <c r="L1604" s="1"/>
      <c r="M1604" s="1"/>
      <c r="N1604" s="3"/>
      <c r="O1604" s="3"/>
      <c r="P1604" s="3"/>
      <c r="Q1604" s="3"/>
    </row>
    <row r="1605" spans="12:17">
      <c r="L1605" s="1"/>
      <c r="M1605" s="1"/>
      <c r="N1605" s="3"/>
      <c r="O1605" s="3"/>
      <c r="P1605" s="3"/>
      <c r="Q1605" s="3"/>
    </row>
    <row r="1606" spans="12:17">
      <c r="L1606" s="1"/>
      <c r="M1606" s="1"/>
      <c r="N1606" s="3"/>
      <c r="O1606" s="3"/>
      <c r="P1606" s="3"/>
      <c r="Q1606" s="3"/>
    </row>
    <row r="1607" spans="12:17">
      <c r="L1607" s="1"/>
      <c r="M1607" s="1"/>
      <c r="N1607" s="3"/>
      <c r="O1607" s="3"/>
      <c r="P1607" s="3"/>
      <c r="Q1607" s="3"/>
    </row>
    <row r="1608" spans="12:17">
      <c r="L1608" s="1"/>
      <c r="M1608" s="1"/>
      <c r="N1608" s="3"/>
      <c r="O1608" s="3"/>
      <c r="P1608" s="3"/>
      <c r="Q1608" s="3"/>
    </row>
    <row r="1609" spans="12:17">
      <c r="L1609" s="1"/>
      <c r="M1609" s="1"/>
      <c r="N1609" s="3"/>
      <c r="O1609" s="3"/>
      <c r="P1609" s="3"/>
      <c r="Q1609" s="3"/>
    </row>
    <row r="1610" spans="12:17">
      <c r="L1610" s="1"/>
      <c r="M1610" s="1"/>
      <c r="N1610" s="3"/>
      <c r="O1610" s="3"/>
      <c r="P1610" s="3"/>
      <c r="Q1610" s="3"/>
    </row>
    <row r="1611" spans="12:17">
      <c r="L1611" s="1"/>
      <c r="M1611" s="1"/>
      <c r="N1611" s="3"/>
      <c r="O1611" s="3"/>
      <c r="P1611" s="3"/>
      <c r="Q1611" s="3"/>
    </row>
    <row r="1612" spans="12:17">
      <c r="L1612" s="1"/>
      <c r="M1612" s="1"/>
      <c r="N1612" s="3"/>
      <c r="O1612" s="3"/>
      <c r="P1612" s="3"/>
      <c r="Q1612" s="3"/>
    </row>
    <row r="1613" spans="12:17">
      <c r="L1613" s="1"/>
      <c r="M1613" s="1"/>
      <c r="N1613" s="3"/>
      <c r="O1613" s="3"/>
      <c r="P1613" s="3"/>
      <c r="Q1613" s="3"/>
    </row>
    <row r="1614" spans="12:17">
      <c r="L1614" s="1"/>
      <c r="M1614" s="1"/>
      <c r="N1614" s="3"/>
      <c r="O1614" s="3"/>
      <c r="P1614" s="3"/>
      <c r="Q1614" s="3"/>
    </row>
    <row r="1615" spans="12:17">
      <c r="L1615" s="1"/>
      <c r="M1615" s="1"/>
      <c r="N1615" s="3"/>
      <c r="O1615" s="3"/>
      <c r="P1615" s="3"/>
      <c r="Q1615" s="3"/>
    </row>
    <row r="1616" spans="12:17">
      <c r="L1616" s="1"/>
      <c r="M1616" s="1"/>
      <c r="N1616" s="3"/>
      <c r="O1616" s="3"/>
      <c r="P1616" s="3"/>
      <c r="Q1616" s="3"/>
    </row>
    <row r="1617" spans="12:17">
      <c r="L1617" s="1"/>
      <c r="M1617" s="1"/>
      <c r="N1617" s="3"/>
      <c r="O1617" s="3"/>
      <c r="P1617" s="3"/>
      <c r="Q1617" s="3"/>
    </row>
    <row r="1618" spans="12:17">
      <c r="L1618" s="1"/>
      <c r="M1618" s="1"/>
      <c r="N1618" s="3"/>
      <c r="O1618" s="3"/>
      <c r="P1618" s="3"/>
      <c r="Q1618" s="3"/>
    </row>
    <row r="1619" spans="12:17">
      <c r="L1619" s="1"/>
      <c r="M1619" s="1"/>
      <c r="N1619" s="3"/>
      <c r="O1619" s="3"/>
      <c r="P1619" s="3"/>
      <c r="Q1619" s="3"/>
    </row>
    <row r="1620" spans="12:17">
      <c r="L1620" s="1"/>
      <c r="M1620" s="1"/>
      <c r="N1620" s="3"/>
      <c r="O1620" s="3"/>
      <c r="P1620" s="3"/>
      <c r="Q1620" s="3"/>
    </row>
    <row r="1621" spans="12:17">
      <c r="L1621" s="1"/>
      <c r="M1621" s="1"/>
      <c r="N1621" s="3"/>
      <c r="O1621" s="3"/>
      <c r="P1621" s="3"/>
      <c r="Q1621" s="3"/>
    </row>
    <row r="1622" spans="12:17">
      <c r="L1622" s="1"/>
      <c r="M1622" s="1"/>
      <c r="N1622" s="3"/>
      <c r="O1622" s="3"/>
      <c r="P1622" s="3"/>
      <c r="Q1622" s="3"/>
    </row>
    <row r="1623" spans="12:17">
      <c r="L1623" s="1"/>
      <c r="M1623" s="1"/>
      <c r="N1623" s="3"/>
      <c r="O1623" s="3"/>
      <c r="P1623" s="3"/>
      <c r="Q1623" s="3"/>
    </row>
    <row r="1624" spans="12:17">
      <c r="L1624" s="1"/>
      <c r="M1624" s="1"/>
      <c r="N1624" s="3"/>
      <c r="O1624" s="3"/>
      <c r="P1624" s="3"/>
      <c r="Q1624" s="3"/>
    </row>
    <row r="1625" spans="12:17">
      <c r="L1625" s="1"/>
      <c r="M1625" s="1"/>
      <c r="N1625" s="3"/>
      <c r="O1625" s="3"/>
      <c r="P1625" s="3"/>
      <c r="Q1625" s="3"/>
    </row>
    <row r="1626" spans="12:17">
      <c r="L1626" s="1"/>
      <c r="M1626" s="1"/>
      <c r="N1626" s="3"/>
      <c r="O1626" s="3"/>
      <c r="P1626" s="3"/>
      <c r="Q1626" s="3"/>
    </row>
    <row r="1627" spans="12:17">
      <c r="L1627" s="1"/>
      <c r="M1627" s="1"/>
      <c r="N1627" s="3"/>
      <c r="O1627" s="3"/>
      <c r="P1627" s="3"/>
      <c r="Q1627" s="3"/>
    </row>
    <row r="1628" spans="12:17">
      <c r="L1628" s="1"/>
      <c r="M1628" s="1"/>
      <c r="N1628" s="3"/>
      <c r="O1628" s="3"/>
      <c r="P1628" s="3"/>
      <c r="Q1628" s="3"/>
    </row>
    <row r="1629" spans="12:17">
      <c r="L1629" s="1"/>
      <c r="M1629" s="1"/>
      <c r="N1629" s="3"/>
      <c r="O1629" s="3"/>
      <c r="P1629" s="3"/>
      <c r="Q1629" s="3"/>
    </row>
    <row r="1630" spans="12:17">
      <c r="L1630" s="1"/>
      <c r="M1630" s="1"/>
      <c r="N1630" s="3"/>
      <c r="O1630" s="3"/>
      <c r="P1630" s="3"/>
      <c r="Q1630" s="3"/>
    </row>
    <row r="1631" spans="12:17">
      <c r="L1631" s="1"/>
      <c r="M1631" s="1"/>
      <c r="N1631" s="3"/>
      <c r="O1631" s="3"/>
      <c r="P1631" s="3"/>
      <c r="Q1631" s="3"/>
    </row>
    <row r="1632" spans="12:17">
      <c r="L1632" s="1"/>
      <c r="M1632" s="1"/>
      <c r="N1632" s="3"/>
      <c r="O1632" s="3"/>
      <c r="P1632" s="3"/>
      <c r="Q1632" s="3"/>
    </row>
    <row r="1633" spans="12:17">
      <c r="L1633" s="1"/>
      <c r="M1633" s="1"/>
      <c r="N1633" s="3"/>
      <c r="O1633" s="3"/>
      <c r="P1633" s="3"/>
      <c r="Q1633" s="3"/>
    </row>
    <row r="1634" spans="12:17">
      <c r="L1634" s="1"/>
      <c r="M1634" s="1"/>
      <c r="N1634" s="3"/>
      <c r="O1634" s="3"/>
      <c r="P1634" s="3"/>
      <c r="Q1634" s="3"/>
    </row>
    <row r="1635" spans="12:17">
      <c r="L1635" s="1"/>
      <c r="M1635" s="1"/>
      <c r="N1635" s="3"/>
      <c r="O1635" s="3"/>
      <c r="P1635" s="3"/>
      <c r="Q1635" s="3"/>
    </row>
    <row r="1636" spans="12:17">
      <c r="L1636" s="1"/>
      <c r="M1636" s="1"/>
      <c r="N1636" s="3"/>
      <c r="O1636" s="3"/>
      <c r="P1636" s="3"/>
      <c r="Q1636" s="3"/>
    </row>
    <row r="1637" spans="12:17">
      <c r="L1637" s="1"/>
      <c r="M1637" s="1"/>
      <c r="N1637" s="3"/>
      <c r="O1637" s="3"/>
      <c r="P1637" s="3"/>
      <c r="Q1637" s="3"/>
    </row>
    <row r="1638" spans="12:17">
      <c r="L1638" s="1"/>
      <c r="M1638" s="1"/>
      <c r="N1638" s="3"/>
      <c r="O1638" s="3"/>
      <c r="P1638" s="3"/>
      <c r="Q1638" s="3"/>
    </row>
    <row r="1639" spans="12:17">
      <c r="L1639" s="1"/>
      <c r="M1639" s="1"/>
      <c r="N1639" s="3"/>
      <c r="O1639" s="3"/>
      <c r="P1639" s="3"/>
      <c r="Q1639" s="3"/>
    </row>
    <row r="1640" spans="12:17">
      <c r="L1640" s="1"/>
      <c r="M1640" s="1"/>
      <c r="N1640" s="3"/>
      <c r="O1640" s="3"/>
      <c r="P1640" s="3"/>
      <c r="Q1640" s="3"/>
    </row>
    <row r="1641" spans="12:17">
      <c r="L1641" s="1"/>
      <c r="M1641" s="1"/>
      <c r="N1641" s="3"/>
      <c r="O1641" s="3"/>
      <c r="P1641" s="3"/>
      <c r="Q1641" s="3"/>
    </row>
    <row r="1642" spans="12:17">
      <c r="L1642" s="1"/>
      <c r="M1642" s="1"/>
      <c r="N1642" s="3"/>
      <c r="O1642" s="3"/>
      <c r="P1642" s="3"/>
      <c r="Q1642" s="3"/>
    </row>
    <row r="1643" spans="12:17">
      <c r="L1643" s="1"/>
      <c r="M1643" s="1"/>
      <c r="N1643" s="3"/>
      <c r="O1643" s="3"/>
      <c r="P1643" s="3"/>
      <c r="Q1643" s="3"/>
    </row>
    <row r="1644" spans="12:17">
      <c r="L1644" s="1"/>
      <c r="M1644" s="1"/>
      <c r="N1644" s="3"/>
      <c r="O1644" s="3"/>
      <c r="P1644" s="3"/>
      <c r="Q1644" s="3"/>
    </row>
    <row r="1645" spans="12:17">
      <c r="L1645" s="1"/>
      <c r="M1645" s="1"/>
      <c r="N1645" s="3"/>
      <c r="O1645" s="3"/>
      <c r="P1645" s="3"/>
      <c r="Q1645" s="3"/>
    </row>
    <row r="1646" spans="12:17">
      <c r="L1646" s="1"/>
      <c r="M1646" s="1"/>
      <c r="N1646" s="3"/>
      <c r="O1646" s="3"/>
      <c r="P1646" s="3"/>
      <c r="Q1646" s="3"/>
    </row>
    <row r="1647" spans="12:17">
      <c r="L1647" s="1"/>
      <c r="M1647" s="1"/>
      <c r="N1647" s="3"/>
      <c r="O1647" s="3"/>
      <c r="P1647" s="3"/>
      <c r="Q1647" s="3"/>
    </row>
    <row r="1648" spans="12:17">
      <c r="L1648" s="1"/>
      <c r="M1648" s="1"/>
      <c r="N1648" s="3"/>
      <c r="O1648" s="3"/>
      <c r="P1648" s="3"/>
      <c r="Q1648" s="3"/>
    </row>
    <row r="1649" spans="12:17">
      <c r="L1649" s="1"/>
      <c r="M1649" s="1"/>
      <c r="N1649" s="3"/>
      <c r="O1649" s="3"/>
      <c r="P1649" s="3"/>
      <c r="Q1649" s="3"/>
    </row>
    <row r="1650" spans="12:17">
      <c r="L1650" s="1"/>
      <c r="M1650" s="1"/>
      <c r="N1650" s="3"/>
      <c r="O1650" s="3"/>
      <c r="P1650" s="3"/>
      <c r="Q1650" s="3"/>
    </row>
    <row r="1651" spans="12:17">
      <c r="L1651" s="1"/>
      <c r="M1651" s="1"/>
      <c r="N1651" s="3"/>
      <c r="O1651" s="3"/>
      <c r="P1651" s="3"/>
      <c r="Q1651" s="3"/>
    </row>
    <row r="1652" spans="12:17">
      <c r="L1652" s="1"/>
      <c r="M1652" s="1"/>
      <c r="N1652" s="3"/>
      <c r="O1652" s="3"/>
      <c r="P1652" s="3"/>
      <c r="Q1652" s="3"/>
    </row>
    <row r="1653" spans="12:17">
      <c r="L1653" s="1"/>
      <c r="M1653" s="1"/>
      <c r="N1653" s="3"/>
      <c r="O1653" s="3"/>
      <c r="P1653" s="3"/>
      <c r="Q1653" s="3"/>
    </row>
    <row r="1654" spans="12:17">
      <c r="L1654" s="1"/>
      <c r="M1654" s="1"/>
      <c r="N1654" s="3"/>
      <c r="O1654" s="3"/>
      <c r="P1654" s="3"/>
      <c r="Q1654" s="3"/>
    </row>
    <row r="1655" spans="12:17">
      <c r="L1655" s="1"/>
      <c r="M1655" s="1"/>
      <c r="N1655" s="3"/>
      <c r="O1655" s="3"/>
      <c r="P1655" s="3"/>
      <c r="Q1655" s="3"/>
    </row>
    <row r="1656" spans="12:17">
      <c r="L1656" s="1"/>
      <c r="M1656" s="1"/>
      <c r="N1656" s="3"/>
      <c r="O1656" s="3"/>
      <c r="P1656" s="3"/>
      <c r="Q1656" s="3"/>
    </row>
    <row r="1657" spans="12:17">
      <c r="L1657" s="1"/>
      <c r="M1657" s="1"/>
      <c r="N1657" s="3"/>
      <c r="O1657" s="3"/>
      <c r="P1657" s="3"/>
      <c r="Q1657" s="3"/>
    </row>
    <row r="1658" spans="12:17">
      <c r="L1658" s="1"/>
      <c r="M1658" s="1"/>
      <c r="N1658" s="3"/>
      <c r="O1658" s="3"/>
      <c r="P1658" s="3"/>
      <c r="Q1658" s="3"/>
    </row>
    <row r="1659" spans="12:17">
      <c r="L1659" s="1"/>
      <c r="M1659" s="1"/>
      <c r="N1659" s="3"/>
      <c r="O1659" s="3"/>
      <c r="P1659" s="3"/>
      <c r="Q1659" s="3"/>
    </row>
    <row r="1660" spans="12:17">
      <c r="L1660" s="1"/>
      <c r="M1660" s="1"/>
      <c r="N1660" s="3"/>
      <c r="O1660" s="3"/>
      <c r="P1660" s="3"/>
      <c r="Q1660" s="3"/>
    </row>
    <row r="1661" spans="12:17">
      <c r="L1661" s="1"/>
      <c r="M1661" s="1"/>
      <c r="N1661" s="3"/>
      <c r="O1661" s="3"/>
      <c r="P1661" s="3"/>
      <c r="Q1661" s="3"/>
    </row>
    <row r="1662" spans="12:17">
      <c r="L1662" s="1"/>
      <c r="M1662" s="1"/>
      <c r="N1662" s="3"/>
      <c r="O1662" s="3"/>
      <c r="P1662" s="3"/>
      <c r="Q1662" s="3"/>
    </row>
    <row r="1663" spans="12:17">
      <c r="L1663" s="1"/>
      <c r="M1663" s="1"/>
      <c r="N1663" s="3"/>
      <c r="O1663" s="3"/>
      <c r="P1663" s="3"/>
      <c r="Q1663" s="3"/>
    </row>
    <row r="1664" spans="12:17">
      <c r="L1664" s="1"/>
      <c r="M1664" s="1"/>
      <c r="N1664" s="3"/>
      <c r="O1664" s="3"/>
      <c r="P1664" s="3"/>
      <c r="Q1664" s="3"/>
    </row>
    <row r="1665" spans="12:17">
      <c r="L1665" s="1"/>
      <c r="M1665" s="1"/>
      <c r="N1665" s="3"/>
      <c r="O1665" s="3"/>
      <c r="P1665" s="3"/>
      <c r="Q1665" s="3"/>
    </row>
    <row r="1666" spans="12:17">
      <c r="L1666" s="1"/>
      <c r="M1666" s="1"/>
      <c r="N1666" s="3"/>
      <c r="O1666" s="3"/>
      <c r="P1666" s="3"/>
      <c r="Q1666" s="3"/>
    </row>
    <row r="1667" spans="12:17">
      <c r="L1667" s="1"/>
      <c r="M1667" s="1"/>
      <c r="N1667" s="3"/>
      <c r="O1667" s="3"/>
      <c r="P1667" s="3"/>
      <c r="Q1667" s="3"/>
    </row>
    <row r="1668" spans="12:17">
      <c r="L1668" s="1"/>
      <c r="M1668" s="1"/>
      <c r="N1668" s="3"/>
      <c r="O1668" s="3"/>
      <c r="P1668" s="3"/>
      <c r="Q1668" s="3"/>
    </row>
    <row r="1669" spans="12:17">
      <c r="L1669" s="1"/>
      <c r="M1669" s="1"/>
      <c r="N1669" s="3"/>
      <c r="O1669" s="3"/>
      <c r="P1669" s="3"/>
      <c r="Q1669" s="3"/>
    </row>
    <row r="1670" spans="12:17">
      <c r="L1670" s="1"/>
      <c r="M1670" s="1"/>
      <c r="N1670" s="3"/>
      <c r="O1670" s="3"/>
      <c r="P1670" s="3"/>
      <c r="Q1670" s="3"/>
    </row>
    <row r="1671" spans="12:17">
      <c r="L1671" s="1"/>
      <c r="M1671" s="1"/>
      <c r="N1671" s="3"/>
      <c r="O1671" s="3"/>
      <c r="P1671" s="3"/>
      <c r="Q1671" s="3"/>
    </row>
    <row r="1672" spans="12:17">
      <c r="L1672" s="1"/>
      <c r="M1672" s="1"/>
      <c r="N1672" s="3"/>
      <c r="O1672" s="3"/>
      <c r="P1672" s="3"/>
      <c r="Q1672" s="3"/>
    </row>
    <row r="1673" spans="12:17">
      <c r="L1673" s="1"/>
      <c r="M1673" s="1"/>
      <c r="N1673" s="3"/>
      <c r="O1673" s="3"/>
      <c r="P1673" s="3"/>
      <c r="Q1673" s="3"/>
    </row>
    <row r="1674" spans="12:17">
      <c r="L1674" s="1"/>
      <c r="M1674" s="1"/>
      <c r="N1674" s="3"/>
      <c r="O1674" s="3"/>
      <c r="P1674" s="3"/>
      <c r="Q1674" s="3"/>
    </row>
    <row r="1675" spans="12:17">
      <c r="L1675" s="1"/>
      <c r="M1675" s="1"/>
      <c r="N1675" s="3"/>
      <c r="O1675" s="3"/>
      <c r="P1675" s="3"/>
      <c r="Q1675" s="3"/>
    </row>
    <row r="1676" spans="12:17">
      <c r="L1676" s="1"/>
      <c r="M1676" s="1"/>
      <c r="N1676" s="3"/>
      <c r="O1676" s="3"/>
      <c r="P1676" s="3"/>
      <c r="Q1676" s="3"/>
    </row>
    <row r="1677" spans="12:17">
      <c r="L1677" s="1"/>
      <c r="M1677" s="1"/>
      <c r="N1677" s="3"/>
      <c r="O1677" s="3"/>
      <c r="P1677" s="3"/>
      <c r="Q1677" s="3"/>
    </row>
    <row r="1678" spans="12:17">
      <c r="L1678" s="1"/>
      <c r="M1678" s="1"/>
      <c r="N1678" s="3"/>
      <c r="O1678" s="3"/>
      <c r="P1678" s="3"/>
      <c r="Q1678" s="3"/>
    </row>
    <row r="1679" spans="12:17">
      <c r="L1679" s="1"/>
      <c r="M1679" s="1"/>
      <c r="N1679" s="3"/>
      <c r="O1679" s="3"/>
      <c r="P1679" s="3"/>
      <c r="Q1679" s="3"/>
    </row>
    <row r="1680" spans="12:17">
      <c r="L1680" s="1"/>
      <c r="M1680" s="1"/>
      <c r="N1680" s="3"/>
      <c r="O1680" s="3"/>
      <c r="P1680" s="3"/>
      <c r="Q1680" s="3"/>
    </row>
    <row r="1681" spans="12:17">
      <c r="L1681" s="1"/>
      <c r="M1681" s="1"/>
      <c r="N1681" s="3"/>
      <c r="O1681" s="3"/>
      <c r="P1681" s="3"/>
      <c r="Q1681" s="3"/>
    </row>
    <row r="1682" spans="12:17">
      <c r="L1682" s="1"/>
      <c r="M1682" s="1"/>
      <c r="N1682" s="3"/>
      <c r="O1682" s="3"/>
      <c r="P1682" s="3"/>
      <c r="Q1682" s="3"/>
    </row>
    <row r="1683" spans="12:17">
      <c r="L1683" s="1"/>
      <c r="M1683" s="1"/>
      <c r="N1683" s="3"/>
      <c r="O1683" s="3"/>
      <c r="P1683" s="3"/>
      <c r="Q1683" s="3"/>
    </row>
    <row r="1684" spans="12:17">
      <c r="L1684" s="1"/>
      <c r="M1684" s="1"/>
      <c r="N1684" s="3"/>
      <c r="O1684" s="3"/>
      <c r="P1684" s="3"/>
      <c r="Q1684" s="3"/>
    </row>
    <row r="1685" spans="12:17">
      <c r="L1685" s="1"/>
      <c r="M1685" s="1"/>
      <c r="N1685" s="3"/>
      <c r="O1685" s="3"/>
      <c r="P1685" s="3"/>
      <c r="Q1685" s="3"/>
    </row>
    <row r="1686" spans="12:17">
      <c r="L1686" s="1"/>
      <c r="M1686" s="1"/>
      <c r="N1686" s="3"/>
      <c r="O1686" s="3"/>
      <c r="P1686" s="3"/>
      <c r="Q1686" s="3"/>
    </row>
    <row r="1687" spans="12:17">
      <c r="L1687" s="1"/>
      <c r="M1687" s="1"/>
      <c r="N1687" s="3"/>
      <c r="O1687" s="3"/>
      <c r="P1687" s="3"/>
      <c r="Q1687" s="3"/>
    </row>
    <row r="1688" spans="12:17">
      <c r="L1688" s="1"/>
      <c r="M1688" s="1"/>
      <c r="N1688" s="3"/>
      <c r="O1688" s="3"/>
      <c r="P1688" s="3"/>
      <c r="Q1688" s="3"/>
    </row>
    <row r="1689" spans="12:17">
      <c r="L1689" s="1"/>
      <c r="M1689" s="1"/>
      <c r="N1689" s="3"/>
      <c r="O1689" s="3"/>
      <c r="P1689" s="3"/>
      <c r="Q1689" s="3"/>
    </row>
    <row r="1690" spans="12:17">
      <c r="L1690" s="1"/>
      <c r="M1690" s="1"/>
      <c r="N1690" s="3"/>
      <c r="O1690" s="3"/>
      <c r="P1690" s="3"/>
      <c r="Q1690" s="3"/>
    </row>
    <row r="1691" spans="12:17">
      <c r="L1691" s="1"/>
      <c r="M1691" s="1"/>
      <c r="N1691" s="3"/>
      <c r="O1691" s="3"/>
      <c r="P1691" s="3"/>
      <c r="Q1691" s="3"/>
    </row>
    <row r="1692" spans="12:17">
      <c r="L1692" s="1"/>
      <c r="M1692" s="1"/>
      <c r="N1692" s="3"/>
      <c r="O1692" s="3"/>
      <c r="P1692" s="3"/>
      <c r="Q1692" s="3"/>
    </row>
    <row r="1693" spans="12:17">
      <c r="L1693" s="1"/>
      <c r="M1693" s="1"/>
      <c r="N1693" s="3"/>
      <c r="O1693" s="3"/>
      <c r="P1693" s="3"/>
      <c r="Q1693" s="3"/>
    </row>
    <row r="1694" spans="12:17">
      <c r="L1694" s="1"/>
      <c r="M1694" s="1"/>
      <c r="N1694" s="3"/>
      <c r="O1694" s="3"/>
      <c r="P1694" s="3"/>
      <c r="Q1694" s="3"/>
    </row>
    <row r="1695" spans="12:17">
      <c r="L1695" s="1"/>
      <c r="M1695" s="1"/>
      <c r="N1695" s="3"/>
      <c r="O1695" s="3"/>
      <c r="P1695" s="3"/>
      <c r="Q1695" s="3"/>
    </row>
    <row r="1696" spans="12:17">
      <c r="L1696" s="1"/>
      <c r="M1696" s="1"/>
      <c r="N1696" s="3"/>
      <c r="O1696" s="3"/>
      <c r="P1696" s="3"/>
      <c r="Q1696" s="3"/>
    </row>
    <row r="1697" spans="12:17">
      <c r="L1697" s="1"/>
      <c r="M1697" s="1"/>
      <c r="N1697" s="3"/>
      <c r="O1697" s="3"/>
      <c r="P1697" s="3"/>
      <c r="Q1697" s="3"/>
    </row>
    <row r="1698" spans="12:17">
      <c r="L1698" s="1"/>
      <c r="M1698" s="1"/>
      <c r="N1698" s="3"/>
      <c r="O1698" s="3"/>
      <c r="P1698" s="3"/>
      <c r="Q1698" s="3"/>
    </row>
    <row r="1699" spans="12:17">
      <c r="L1699" s="1"/>
      <c r="M1699" s="1"/>
      <c r="N1699" s="3"/>
      <c r="O1699" s="3"/>
      <c r="P1699" s="3"/>
      <c r="Q1699" s="3"/>
    </row>
    <row r="1700" spans="12:17">
      <c r="L1700" s="1"/>
      <c r="M1700" s="1"/>
      <c r="N1700" s="3"/>
      <c r="O1700" s="3"/>
      <c r="P1700" s="3"/>
      <c r="Q1700" s="3"/>
    </row>
    <row r="1701" spans="12:17">
      <c r="L1701" s="1"/>
      <c r="M1701" s="1"/>
      <c r="N1701" s="3"/>
      <c r="O1701" s="3"/>
      <c r="P1701" s="3"/>
      <c r="Q1701" s="3"/>
    </row>
    <row r="1702" spans="12:17">
      <c r="L1702" s="1"/>
      <c r="M1702" s="1"/>
      <c r="N1702" s="3"/>
      <c r="O1702" s="3"/>
      <c r="P1702" s="3"/>
      <c r="Q1702" s="3"/>
    </row>
    <row r="1703" spans="12:17">
      <c r="L1703" s="1"/>
      <c r="M1703" s="1"/>
      <c r="N1703" s="3"/>
      <c r="O1703" s="3"/>
      <c r="P1703" s="3"/>
      <c r="Q1703" s="3"/>
    </row>
    <row r="1704" spans="12:17">
      <c r="L1704" s="1"/>
      <c r="M1704" s="1"/>
      <c r="N1704" s="3"/>
      <c r="O1704" s="3"/>
      <c r="P1704" s="3"/>
      <c r="Q1704" s="3"/>
    </row>
    <row r="1705" spans="12:17">
      <c r="L1705" s="1"/>
      <c r="M1705" s="1"/>
      <c r="N1705" s="3"/>
      <c r="O1705" s="3"/>
      <c r="P1705" s="3"/>
      <c r="Q1705" s="3"/>
    </row>
    <row r="1706" spans="12:17">
      <c r="L1706" s="1"/>
      <c r="M1706" s="1"/>
      <c r="N1706" s="3"/>
      <c r="O1706" s="3"/>
      <c r="P1706" s="3"/>
      <c r="Q1706" s="3"/>
    </row>
    <row r="1707" spans="12:17">
      <c r="L1707" s="1"/>
      <c r="M1707" s="1"/>
      <c r="N1707" s="3"/>
      <c r="O1707" s="3"/>
      <c r="P1707" s="3"/>
      <c r="Q1707" s="3"/>
    </row>
    <row r="1708" spans="12:17">
      <c r="L1708" s="1"/>
      <c r="M1708" s="1"/>
      <c r="N1708" s="3"/>
      <c r="O1708" s="3"/>
      <c r="P1708" s="3"/>
      <c r="Q1708" s="3"/>
    </row>
    <row r="1709" spans="12:17">
      <c r="L1709" s="1"/>
      <c r="M1709" s="1"/>
      <c r="N1709" s="3"/>
      <c r="O1709" s="3"/>
      <c r="P1709" s="3"/>
      <c r="Q1709" s="3"/>
    </row>
    <row r="1710" spans="12:17">
      <c r="L1710" s="1"/>
      <c r="M1710" s="1"/>
      <c r="N1710" s="3"/>
      <c r="O1710" s="3"/>
      <c r="P1710" s="3"/>
      <c r="Q1710" s="3"/>
    </row>
    <row r="1711" spans="12:17">
      <c r="L1711" s="1"/>
      <c r="M1711" s="1"/>
      <c r="N1711" s="3"/>
      <c r="O1711" s="3"/>
      <c r="P1711" s="3"/>
      <c r="Q1711" s="3"/>
    </row>
    <row r="1712" spans="12:17">
      <c r="L1712" s="1"/>
      <c r="M1712" s="1"/>
      <c r="N1712" s="3"/>
      <c r="O1712" s="3"/>
      <c r="P1712" s="3"/>
      <c r="Q1712" s="3"/>
    </row>
    <row r="1713" spans="12:17">
      <c r="L1713" s="1"/>
      <c r="M1713" s="1"/>
      <c r="N1713" s="3"/>
      <c r="O1713" s="3"/>
      <c r="P1713" s="3"/>
      <c r="Q1713" s="3"/>
    </row>
    <row r="1714" spans="12:17">
      <c r="L1714" s="1"/>
      <c r="M1714" s="1"/>
      <c r="N1714" s="3"/>
      <c r="O1714" s="3"/>
      <c r="P1714" s="3"/>
      <c r="Q1714" s="3"/>
    </row>
    <row r="1715" spans="12:17">
      <c r="L1715" s="1"/>
      <c r="M1715" s="1"/>
      <c r="N1715" s="3"/>
      <c r="O1715" s="3"/>
      <c r="P1715" s="3"/>
      <c r="Q1715" s="3"/>
    </row>
    <row r="1716" spans="12:17">
      <c r="L1716" s="1"/>
      <c r="M1716" s="1"/>
      <c r="N1716" s="3"/>
      <c r="O1716" s="3"/>
      <c r="P1716" s="3"/>
      <c r="Q1716" s="3"/>
    </row>
    <row r="1717" spans="12:17">
      <c r="L1717" s="1"/>
      <c r="M1717" s="1"/>
      <c r="N1717" s="3"/>
      <c r="O1717" s="3"/>
      <c r="P1717" s="3"/>
      <c r="Q1717" s="3"/>
    </row>
    <row r="1718" spans="12:17">
      <c r="L1718" s="1"/>
      <c r="M1718" s="1"/>
      <c r="N1718" s="3"/>
      <c r="O1718" s="3"/>
      <c r="P1718" s="3"/>
      <c r="Q1718" s="3"/>
    </row>
    <row r="1719" spans="12:17">
      <c r="L1719" s="1"/>
      <c r="M1719" s="1"/>
      <c r="N1719" s="3"/>
      <c r="O1719" s="3"/>
      <c r="P1719" s="3"/>
      <c r="Q1719" s="3"/>
    </row>
    <row r="1720" spans="12:17">
      <c r="L1720" s="1"/>
      <c r="M1720" s="1"/>
      <c r="N1720" s="3"/>
      <c r="O1720" s="3"/>
      <c r="P1720" s="3"/>
      <c r="Q1720" s="3"/>
    </row>
    <row r="1721" spans="12:17">
      <c r="L1721" s="1"/>
      <c r="M1721" s="1"/>
      <c r="N1721" s="3"/>
      <c r="O1721" s="3"/>
      <c r="P1721" s="3"/>
      <c r="Q1721" s="3"/>
    </row>
    <row r="1722" spans="12:17">
      <c r="L1722" s="1"/>
      <c r="M1722" s="1"/>
      <c r="N1722" s="3"/>
      <c r="O1722" s="3"/>
      <c r="P1722" s="3"/>
      <c r="Q1722" s="3"/>
    </row>
    <row r="1723" spans="12:17">
      <c r="L1723" s="1"/>
      <c r="M1723" s="1"/>
      <c r="N1723" s="3"/>
      <c r="O1723" s="3"/>
      <c r="P1723" s="3"/>
      <c r="Q1723" s="3"/>
    </row>
    <row r="1724" spans="12:17">
      <c r="L1724" s="1"/>
      <c r="M1724" s="1"/>
      <c r="N1724" s="3"/>
      <c r="O1724" s="3"/>
      <c r="P1724" s="3"/>
      <c r="Q1724" s="3"/>
    </row>
    <row r="1725" spans="12:17">
      <c r="L1725" s="1"/>
      <c r="M1725" s="1"/>
      <c r="N1725" s="3"/>
      <c r="O1725" s="3"/>
      <c r="P1725" s="3"/>
      <c r="Q1725" s="3"/>
    </row>
    <row r="1726" spans="12:17">
      <c r="L1726" s="1"/>
      <c r="M1726" s="1"/>
      <c r="N1726" s="3"/>
      <c r="O1726" s="3"/>
      <c r="P1726" s="3"/>
      <c r="Q1726" s="3"/>
    </row>
    <row r="1727" spans="12:17">
      <c r="L1727" s="1"/>
      <c r="M1727" s="1"/>
      <c r="N1727" s="3"/>
      <c r="O1727" s="3"/>
      <c r="P1727" s="3"/>
      <c r="Q1727" s="3"/>
    </row>
    <row r="1728" spans="12:17">
      <c r="L1728" s="1"/>
      <c r="M1728" s="1"/>
      <c r="N1728" s="3"/>
      <c r="O1728" s="3"/>
      <c r="P1728" s="3"/>
      <c r="Q1728" s="3"/>
    </row>
    <row r="1729" spans="12:17">
      <c r="L1729" s="1"/>
      <c r="M1729" s="1"/>
      <c r="N1729" s="3"/>
      <c r="O1729" s="3"/>
      <c r="P1729" s="3"/>
      <c r="Q1729" s="3"/>
    </row>
    <row r="1730" spans="12:17">
      <c r="L1730" s="1"/>
      <c r="M1730" s="1"/>
      <c r="N1730" s="3"/>
      <c r="O1730" s="3"/>
      <c r="P1730" s="3"/>
      <c r="Q1730" s="3"/>
    </row>
    <row r="1731" spans="12:17">
      <c r="L1731" s="1"/>
      <c r="M1731" s="1"/>
      <c r="N1731" s="3"/>
      <c r="O1731" s="3"/>
      <c r="P1731" s="3"/>
      <c r="Q1731" s="3"/>
    </row>
    <row r="1732" spans="12:17">
      <c r="L1732" s="1"/>
      <c r="M1732" s="1"/>
      <c r="N1732" s="3"/>
      <c r="O1732" s="3"/>
      <c r="P1732" s="3"/>
      <c r="Q1732" s="3"/>
    </row>
    <row r="1733" spans="12:17">
      <c r="L1733" s="1"/>
      <c r="M1733" s="1"/>
      <c r="N1733" s="3"/>
      <c r="O1733" s="3"/>
      <c r="P1733" s="3"/>
      <c r="Q1733" s="3"/>
    </row>
    <row r="1734" spans="12:17">
      <c r="L1734" s="1"/>
      <c r="M1734" s="1"/>
      <c r="N1734" s="3"/>
      <c r="O1734" s="3"/>
      <c r="P1734" s="3"/>
      <c r="Q1734" s="3"/>
    </row>
    <row r="1735" spans="12:17">
      <c r="L1735" s="1"/>
      <c r="M1735" s="1"/>
      <c r="N1735" s="3"/>
      <c r="O1735" s="3"/>
      <c r="P1735" s="3"/>
      <c r="Q1735" s="3"/>
    </row>
    <row r="1736" spans="12:17">
      <c r="L1736" s="1"/>
      <c r="M1736" s="1"/>
      <c r="N1736" s="3"/>
      <c r="O1736" s="3"/>
      <c r="P1736" s="3"/>
      <c r="Q1736" s="3"/>
    </row>
    <row r="1737" spans="12:17">
      <c r="L1737" s="1"/>
      <c r="M1737" s="1"/>
      <c r="N1737" s="3"/>
      <c r="O1737" s="3"/>
      <c r="P1737" s="3"/>
      <c r="Q1737" s="3"/>
    </row>
    <row r="1738" spans="12:17">
      <c r="L1738" s="1"/>
      <c r="M1738" s="1"/>
      <c r="N1738" s="3"/>
      <c r="O1738" s="3"/>
      <c r="P1738" s="3"/>
      <c r="Q1738" s="3"/>
    </row>
    <row r="1739" spans="12:17">
      <c r="L1739" s="1"/>
      <c r="M1739" s="1"/>
      <c r="N1739" s="3"/>
      <c r="O1739" s="3"/>
      <c r="P1739" s="3"/>
      <c r="Q1739" s="3"/>
    </row>
    <row r="1740" spans="12:17">
      <c r="L1740" s="1"/>
      <c r="M1740" s="1"/>
      <c r="N1740" s="3"/>
      <c r="O1740" s="3"/>
      <c r="P1740" s="3"/>
      <c r="Q1740" s="3"/>
    </row>
    <row r="1741" spans="12:17">
      <c r="L1741" s="1"/>
      <c r="M1741" s="1"/>
      <c r="N1741" s="3"/>
      <c r="O1741" s="3"/>
      <c r="P1741" s="3"/>
      <c r="Q1741" s="3"/>
    </row>
    <row r="1742" spans="12:17">
      <c r="L1742" s="1"/>
      <c r="M1742" s="1"/>
      <c r="N1742" s="3"/>
      <c r="O1742" s="3"/>
      <c r="P1742" s="3"/>
      <c r="Q1742" s="3"/>
    </row>
    <row r="1743" spans="12:17">
      <c r="L1743" s="1"/>
      <c r="M1743" s="1"/>
      <c r="N1743" s="3"/>
      <c r="O1743" s="3"/>
      <c r="P1743" s="3"/>
      <c r="Q1743" s="3"/>
    </row>
    <row r="1744" spans="12:17">
      <c r="L1744" s="1"/>
      <c r="M1744" s="1"/>
      <c r="N1744" s="3"/>
      <c r="O1744" s="3"/>
      <c r="P1744" s="3"/>
      <c r="Q1744" s="3"/>
    </row>
    <row r="1745" spans="12:17">
      <c r="L1745" s="1"/>
      <c r="M1745" s="1"/>
      <c r="N1745" s="3"/>
      <c r="O1745" s="3"/>
      <c r="P1745" s="3"/>
      <c r="Q1745" s="3"/>
    </row>
    <row r="1746" spans="12:17">
      <c r="L1746" s="1"/>
      <c r="M1746" s="1"/>
      <c r="N1746" s="3"/>
      <c r="O1746" s="3"/>
      <c r="P1746" s="3"/>
      <c r="Q1746" s="3"/>
    </row>
    <row r="1747" spans="12:17">
      <c r="L1747" s="1"/>
      <c r="M1747" s="1"/>
      <c r="N1747" s="3"/>
      <c r="O1747" s="3"/>
      <c r="P1747" s="3"/>
      <c r="Q1747" s="3"/>
    </row>
    <row r="1748" spans="12:17">
      <c r="L1748" s="1"/>
      <c r="M1748" s="1"/>
      <c r="N1748" s="3"/>
      <c r="O1748" s="3"/>
      <c r="P1748" s="3"/>
      <c r="Q1748" s="3"/>
    </row>
    <row r="1749" spans="12:17">
      <c r="L1749" s="1"/>
      <c r="M1749" s="1"/>
      <c r="N1749" s="3"/>
      <c r="O1749" s="3"/>
      <c r="P1749" s="3"/>
      <c r="Q1749" s="3"/>
    </row>
    <row r="1750" spans="12:17">
      <c r="L1750" s="1"/>
      <c r="M1750" s="1"/>
      <c r="N1750" s="3"/>
      <c r="O1750" s="3"/>
      <c r="P1750" s="3"/>
      <c r="Q1750" s="3"/>
    </row>
    <row r="1751" spans="12:17">
      <c r="L1751" s="1"/>
      <c r="M1751" s="1"/>
      <c r="N1751" s="3"/>
      <c r="O1751" s="3"/>
      <c r="P1751" s="3"/>
      <c r="Q1751" s="3"/>
    </row>
    <row r="1752" spans="12:17">
      <c r="L1752" s="1"/>
      <c r="M1752" s="1"/>
      <c r="N1752" s="3"/>
      <c r="O1752" s="3"/>
      <c r="P1752" s="3"/>
      <c r="Q1752" s="3"/>
    </row>
    <row r="1753" spans="12:17">
      <c r="L1753" s="1"/>
      <c r="M1753" s="1"/>
      <c r="N1753" s="3"/>
      <c r="O1753" s="3"/>
      <c r="P1753" s="3"/>
      <c r="Q1753" s="3"/>
    </row>
    <row r="1754" spans="12:17">
      <c r="L1754" s="1"/>
      <c r="M1754" s="1"/>
      <c r="N1754" s="3"/>
      <c r="O1754" s="3"/>
      <c r="P1754" s="3"/>
      <c r="Q1754" s="3"/>
    </row>
    <row r="1755" spans="12:17">
      <c r="L1755" s="1"/>
      <c r="M1755" s="1"/>
      <c r="N1755" s="3"/>
      <c r="O1755" s="3"/>
      <c r="P1755" s="3"/>
      <c r="Q1755" s="3"/>
    </row>
    <row r="1756" spans="12:17">
      <c r="L1756" s="1"/>
      <c r="M1756" s="1"/>
      <c r="N1756" s="3"/>
      <c r="O1756" s="3"/>
      <c r="P1756" s="3"/>
      <c r="Q1756" s="3"/>
    </row>
    <row r="1757" spans="12:17">
      <c r="L1757" s="1"/>
      <c r="M1757" s="1"/>
      <c r="N1757" s="3"/>
      <c r="O1757" s="3"/>
      <c r="P1757" s="3"/>
      <c r="Q1757" s="3"/>
    </row>
    <row r="1758" spans="12:17">
      <c r="L1758" s="1"/>
      <c r="M1758" s="1"/>
      <c r="N1758" s="3"/>
      <c r="O1758" s="3"/>
      <c r="P1758" s="3"/>
      <c r="Q1758" s="3"/>
    </row>
    <row r="1759" spans="12:17">
      <c r="L1759" s="1"/>
      <c r="M1759" s="1"/>
      <c r="N1759" s="3"/>
      <c r="O1759" s="3"/>
      <c r="P1759" s="3"/>
      <c r="Q1759" s="3"/>
    </row>
    <row r="1760" spans="12:17">
      <c r="L1760" s="1"/>
      <c r="M1760" s="1"/>
      <c r="N1760" s="3"/>
      <c r="O1760" s="3"/>
      <c r="P1760" s="3"/>
      <c r="Q1760" s="3"/>
    </row>
    <row r="1761" spans="12:17">
      <c r="L1761" s="1"/>
      <c r="M1761" s="1"/>
      <c r="N1761" s="3"/>
      <c r="O1761" s="3"/>
      <c r="P1761" s="3"/>
      <c r="Q1761" s="3"/>
    </row>
    <row r="1762" spans="12:17">
      <c r="L1762" s="1"/>
      <c r="M1762" s="1"/>
      <c r="N1762" s="3"/>
      <c r="O1762" s="3"/>
      <c r="P1762" s="3"/>
      <c r="Q1762" s="3"/>
    </row>
    <row r="1763" spans="12:17">
      <c r="L1763" s="1"/>
      <c r="M1763" s="1"/>
      <c r="N1763" s="3"/>
      <c r="O1763" s="3"/>
      <c r="P1763" s="3"/>
      <c r="Q1763" s="3"/>
    </row>
    <row r="1764" spans="12:17">
      <c r="L1764" s="1"/>
      <c r="M1764" s="1"/>
      <c r="N1764" s="3"/>
      <c r="O1764" s="3"/>
      <c r="P1764" s="3"/>
      <c r="Q1764" s="3"/>
    </row>
    <row r="1765" spans="12:17">
      <c r="L1765" s="1"/>
      <c r="M1765" s="1"/>
      <c r="N1765" s="3"/>
      <c r="O1765" s="3"/>
      <c r="P1765" s="3"/>
      <c r="Q1765" s="3"/>
    </row>
    <row r="1766" spans="12:17">
      <c r="L1766" s="1"/>
      <c r="M1766" s="1"/>
      <c r="N1766" s="3"/>
      <c r="O1766" s="3"/>
      <c r="P1766" s="3"/>
      <c r="Q1766" s="3"/>
    </row>
    <row r="1767" spans="12:17">
      <c r="L1767" s="1"/>
      <c r="M1767" s="1"/>
      <c r="N1767" s="3"/>
      <c r="O1767" s="3"/>
      <c r="P1767" s="3"/>
      <c r="Q1767" s="3"/>
    </row>
    <row r="1768" spans="12:17">
      <c r="L1768" s="1"/>
      <c r="M1768" s="1"/>
      <c r="N1768" s="3"/>
      <c r="O1768" s="3"/>
      <c r="P1768" s="3"/>
      <c r="Q1768" s="3"/>
    </row>
    <row r="1769" spans="12:17">
      <c r="L1769" s="1"/>
      <c r="M1769" s="1"/>
      <c r="N1769" s="3"/>
      <c r="O1769" s="3"/>
      <c r="P1769" s="3"/>
      <c r="Q1769" s="3"/>
    </row>
    <row r="1770" spans="12:17">
      <c r="L1770" s="1"/>
      <c r="M1770" s="1"/>
      <c r="N1770" s="3"/>
      <c r="O1770" s="3"/>
      <c r="P1770" s="3"/>
      <c r="Q1770" s="3"/>
    </row>
    <row r="1771" spans="12:17">
      <c r="L1771" s="1"/>
      <c r="M1771" s="1"/>
      <c r="N1771" s="3"/>
      <c r="O1771" s="3"/>
      <c r="P1771" s="3"/>
      <c r="Q1771" s="3"/>
    </row>
    <row r="1772" spans="12:17">
      <c r="L1772" s="1"/>
      <c r="M1772" s="1"/>
      <c r="N1772" s="3"/>
      <c r="O1772" s="3"/>
      <c r="P1772" s="3"/>
      <c r="Q1772" s="3"/>
    </row>
    <row r="1773" spans="12:17">
      <c r="L1773" s="1"/>
      <c r="M1773" s="1"/>
      <c r="N1773" s="3"/>
      <c r="O1773" s="3"/>
      <c r="P1773" s="3"/>
      <c r="Q1773" s="3"/>
    </row>
    <row r="1774" spans="12:17">
      <c r="L1774" s="1"/>
      <c r="M1774" s="1"/>
      <c r="N1774" s="3"/>
      <c r="O1774" s="3"/>
      <c r="P1774" s="3"/>
      <c r="Q1774" s="3"/>
    </row>
    <row r="1775" spans="12:17">
      <c r="L1775" s="1"/>
      <c r="M1775" s="1"/>
      <c r="N1775" s="3"/>
      <c r="O1775" s="3"/>
      <c r="P1775" s="3"/>
      <c r="Q1775" s="3"/>
    </row>
    <row r="1776" spans="12:17">
      <c r="L1776" s="1"/>
      <c r="M1776" s="1"/>
      <c r="N1776" s="3"/>
      <c r="O1776" s="3"/>
      <c r="P1776" s="3"/>
      <c r="Q1776" s="3"/>
    </row>
    <row r="1777" spans="12:17">
      <c r="L1777" s="1"/>
      <c r="M1777" s="1"/>
      <c r="N1777" s="3"/>
      <c r="O1777" s="3"/>
      <c r="P1777" s="3"/>
      <c r="Q1777" s="3"/>
    </row>
    <row r="1778" spans="12:17">
      <c r="L1778" s="1"/>
      <c r="M1778" s="1"/>
      <c r="N1778" s="3"/>
      <c r="O1778" s="3"/>
      <c r="P1778" s="3"/>
      <c r="Q1778" s="3"/>
    </row>
    <row r="1779" spans="12:17">
      <c r="L1779" s="1"/>
      <c r="M1779" s="1"/>
      <c r="N1779" s="3"/>
      <c r="O1779" s="3"/>
      <c r="P1779" s="3"/>
      <c r="Q1779" s="3"/>
    </row>
    <row r="1780" spans="12:17">
      <c r="L1780" s="1"/>
      <c r="M1780" s="1"/>
      <c r="N1780" s="3"/>
      <c r="O1780" s="3"/>
      <c r="P1780" s="3"/>
      <c r="Q1780" s="3"/>
    </row>
    <row r="1781" spans="12:17">
      <c r="L1781" s="1"/>
      <c r="M1781" s="1"/>
      <c r="N1781" s="3"/>
      <c r="O1781" s="3"/>
      <c r="P1781" s="3"/>
      <c r="Q1781" s="3"/>
    </row>
    <row r="1782" spans="12:17">
      <c r="L1782" s="1"/>
      <c r="M1782" s="1"/>
      <c r="N1782" s="3"/>
      <c r="O1782" s="3"/>
      <c r="P1782" s="3"/>
      <c r="Q1782" s="3"/>
    </row>
    <row r="1783" spans="12:17">
      <c r="L1783" s="1"/>
      <c r="M1783" s="1"/>
      <c r="N1783" s="3"/>
      <c r="O1783" s="3"/>
      <c r="P1783" s="3"/>
      <c r="Q1783" s="3"/>
    </row>
    <row r="1784" spans="12:17">
      <c r="L1784" s="1"/>
      <c r="M1784" s="1"/>
      <c r="N1784" s="3"/>
      <c r="O1784" s="3"/>
      <c r="P1784" s="3"/>
      <c r="Q1784" s="3"/>
    </row>
    <row r="1785" spans="12:17">
      <c r="L1785" s="1"/>
      <c r="M1785" s="1"/>
      <c r="N1785" s="3"/>
      <c r="O1785" s="3"/>
      <c r="P1785" s="3"/>
      <c r="Q1785" s="3"/>
    </row>
    <row r="1786" spans="12:17">
      <c r="L1786" s="1"/>
      <c r="M1786" s="1"/>
      <c r="N1786" s="3"/>
      <c r="O1786" s="3"/>
      <c r="P1786" s="3"/>
      <c r="Q1786" s="3"/>
    </row>
    <row r="1787" spans="12:17">
      <c r="L1787" s="1"/>
      <c r="M1787" s="1"/>
      <c r="N1787" s="3"/>
      <c r="O1787" s="3"/>
      <c r="P1787" s="3"/>
      <c r="Q1787" s="3"/>
    </row>
    <row r="1788" spans="12:17">
      <c r="L1788" s="1"/>
      <c r="M1788" s="1"/>
      <c r="N1788" s="3"/>
      <c r="O1788" s="3"/>
      <c r="P1788" s="3"/>
      <c r="Q1788" s="3"/>
    </row>
    <row r="1789" spans="12:17">
      <c r="L1789" s="1"/>
      <c r="M1789" s="1"/>
      <c r="N1789" s="3"/>
      <c r="O1789" s="3"/>
      <c r="P1789" s="3"/>
      <c r="Q1789" s="3"/>
    </row>
    <row r="1790" spans="12:17">
      <c r="L1790" s="1"/>
      <c r="M1790" s="1"/>
      <c r="N1790" s="3"/>
      <c r="O1790" s="3"/>
      <c r="P1790" s="3"/>
      <c r="Q1790" s="3"/>
    </row>
    <row r="1791" spans="12:17">
      <c r="L1791" s="1"/>
      <c r="M1791" s="1"/>
      <c r="N1791" s="3"/>
      <c r="O1791" s="3"/>
      <c r="P1791" s="3"/>
      <c r="Q1791" s="3"/>
    </row>
    <row r="1792" spans="12:17">
      <c r="L1792" s="1"/>
      <c r="M1792" s="1"/>
      <c r="N1792" s="3"/>
      <c r="O1792" s="3"/>
      <c r="P1792" s="3"/>
      <c r="Q1792" s="3"/>
    </row>
    <row r="1793" spans="12:17">
      <c r="L1793" s="1"/>
      <c r="M1793" s="1"/>
      <c r="N1793" s="3"/>
      <c r="O1793" s="3"/>
      <c r="P1793" s="3"/>
      <c r="Q1793" s="3"/>
    </row>
    <row r="1794" spans="12:17">
      <c r="L1794" s="1"/>
      <c r="M1794" s="1"/>
      <c r="N1794" s="3"/>
      <c r="O1794" s="3"/>
      <c r="P1794" s="3"/>
      <c r="Q1794" s="3"/>
    </row>
    <row r="1795" spans="12:17">
      <c r="L1795" s="1"/>
      <c r="M1795" s="1"/>
      <c r="N1795" s="3"/>
      <c r="O1795" s="3"/>
      <c r="P1795" s="3"/>
      <c r="Q1795" s="3"/>
    </row>
    <row r="1796" spans="12:17">
      <c r="L1796" s="1"/>
      <c r="M1796" s="1"/>
      <c r="N1796" s="3"/>
      <c r="O1796" s="3"/>
      <c r="P1796" s="3"/>
      <c r="Q1796" s="3"/>
    </row>
    <row r="1797" spans="12:17">
      <c r="L1797" s="1"/>
      <c r="M1797" s="1"/>
      <c r="N1797" s="3"/>
      <c r="O1797" s="3"/>
      <c r="P1797" s="3"/>
      <c r="Q1797" s="3"/>
    </row>
    <row r="1798" spans="12:17">
      <c r="L1798" s="1"/>
      <c r="M1798" s="1"/>
      <c r="N1798" s="3"/>
      <c r="O1798" s="3"/>
      <c r="P1798" s="3"/>
      <c r="Q1798" s="3"/>
    </row>
    <row r="1799" spans="12:17">
      <c r="L1799" s="1"/>
      <c r="M1799" s="1"/>
      <c r="N1799" s="3"/>
      <c r="O1799" s="3"/>
      <c r="P1799" s="3"/>
      <c r="Q1799" s="3"/>
    </row>
    <row r="1800" spans="12:17">
      <c r="L1800" s="1"/>
      <c r="M1800" s="1"/>
      <c r="N1800" s="3"/>
      <c r="O1800" s="3"/>
      <c r="P1800" s="3"/>
      <c r="Q1800" s="3"/>
    </row>
    <row r="1801" spans="12:17">
      <c r="L1801" s="1"/>
      <c r="M1801" s="1"/>
      <c r="N1801" s="3"/>
      <c r="O1801" s="3"/>
      <c r="P1801" s="3"/>
      <c r="Q1801" s="3"/>
    </row>
    <row r="1802" spans="12:17">
      <c r="L1802" s="1"/>
      <c r="M1802" s="1"/>
      <c r="N1802" s="3"/>
      <c r="O1802" s="3"/>
      <c r="P1802" s="3"/>
      <c r="Q1802" s="3"/>
    </row>
    <row r="1803" spans="12:17">
      <c r="L1803" s="1"/>
      <c r="M1803" s="1"/>
      <c r="N1803" s="3"/>
      <c r="O1803" s="3"/>
      <c r="P1803" s="3"/>
      <c r="Q1803" s="3"/>
    </row>
    <row r="1804" spans="12:17">
      <c r="L1804" s="1"/>
      <c r="M1804" s="1"/>
      <c r="N1804" s="3"/>
      <c r="O1804" s="3"/>
      <c r="P1804" s="3"/>
      <c r="Q1804" s="3"/>
    </row>
    <row r="1805" spans="12:17">
      <c r="L1805" s="1"/>
      <c r="M1805" s="1"/>
      <c r="N1805" s="3"/>
      <c r="O1805" s="3"/>
      <c r="P1805" s="3"/>
      <c r="Q1805" s="3"/>
    </row>
    <row r="1806" spans="12:17">
      <c r="L1806" s="1"/>
      <c r="M1806" s="1"/>
      <c r="N1806" s="3"/>
      <c r="O1806" s="3"/>
      <c r="P1806" s="3"/>
      <c r="Q1806" s="3"/>
    </row>
    <row r="1807" spans="12:17">
      <c r="L1807" s="1"/>
      <c r="M1807" s="1"/>
      <c r="N1807" s="3"/>
      <c r="O1807" s="3"/>
      <c r="P1807" s="3"/>
      <c r="Q1807" s="3"/>
    </row>
    <row r="1808" spans="12:17">
      <c r="L1808" s="1"/>
      <c r="M1808" s="1"/>
      <c r="N1808" s="3"/>
      <c r="O1808" s="3"/>
      <c r="P1808" s="3"/>
      <c r="Q1808" s="3"/>
    </row>
    <row r="1809" spans="12:17">
      <c r="L1809" s="1"/>
      <c r="M1809" s="1"/>
      <c r="N1809" s="3"/>
      <c r="O1809" s="3"/>
      <c r="P1809" s="3"/>
      <c r="Q1809" s="3"/>
    </row>
    <row r="1810" spans="12:17">
      <c r="L1810" s="1"/>
      <c r="M1810" s="1"/>
      <c r="N1810" s="3"/>
      <c r="O1810" s="3"/>
      <c r="P1810" s="3"/>
      <c r="Q1810" s="3"/>
    </row>
    <row r="1811" spans="12:17">
      <c r="L1811" s="1"/>
      <c r="M1811" s="1"/>
      <c r="N1811" s="3"/>
      <c r="O1811" s="3"/>
      <c r="P1811" s="3"/>
      <c r="Q1811" s="3"/>
    </row>
    <row r="1812" spans="12:17">
      <c r="L1812" s="1"/>
      <c r="M1812" s="1"/>
      <c r="N1812" s="3"/>
      <c r="O1812" s="3"/>
      <c r="P1812" s="3"/>
      <c r="Q1812" s="3"/>
    </row>
    <row r="1813" spans="12:17">
      <c r="L1813" s="1"/>
      <c r="M1813" s="1"/>
      <c r="N1813" s="3"/>
      <c r="O1813" s="3"/>
      <c r="P1813" s="3"/>
      <c r="Q1813" s="3"/>
    </row>
    <row r="1814" spans="12:17">
      <c r="L1814" s="1"/>
      <c r="M1814" s="1"/>
      <c r="N1814" s="3"/>
      <c r="O1814" s="3"/>
      <c r="P1814" s="3"/>
      <c r="Q1814" s="3"/>
    </row>
    <row r="1815" spans="12:17">
      <c r="L1815" s="1"/>
      <c r="M1815" s="1"/>
      <c r="N1815" s="3"/>
      <c r="O1815" s="3"/>
      <c r="P1815" s="3"/>
      <c r="Q1815" s="3"/>
    </row>
    <row r="1816" spans="12:17">
      <c r="L1816" s="1"/>
      <c r="M1816" s="1"/>
      <c r="N1816" s="3"/>
      <c r="O1816" s="3"/>
      <c r="P1816" s="3"/>
      <c r="Q1816" s="3"/>
    </row>
    <row r="1817" spans="12:17">
      <c r="L1817" s="1"/>
      <c r="M1817" s="1"/>
      <c r="N1817" s="3"/>
      <c r="O1817" s="3"/>
      <c r="P1817" s="3"/>
      <c r="Q1817" s="3"/>
    </row>
    <row r="1818" spans="12:17">
      <c r="L1818" s="1"/>
      <c r="M1818" s="1"/>
      <c r="N1818" s="3"/>
      <c r="O1818" s="3"/>
      <c r="P1818" s="3"/>
      <c r="Q1818" s="3"/>
    </row>
    <row r="1819" spans="12:17">
      <c r="L1819" s="1"/>
      <c r="M1819" s="1"/>
      <c r="N1819" s="3"/>
      <c r="O1819" s="3"/>
      <c r="P1819" s="3"/>
      <c r="Q1819" s="3"/>
    </row>
    <row r="1820" spans="12:17">
      <c r="L1820" s="1"/>
      <c r="M1820" s="1"/>
      <c r="N1820" s="3"/>
      <c r="O1820" s="3"/>
      <c r="P1820" s="3"/>
      <c r="Q1820" s="3"/>
    </row>
    <row r="1821" spans="12:17">
      <c r="L1821" s="1"/>
      <c r="M1821" s="1"/>
      <c r="N1821" s="3"/>
      <c r="O1821" s="3"/>
      <c r="P1821" s="3"/>
      <c r="Q1821" s="3"/>
    </row>
    <row r="1822" spans="12:17">
      <c r="L1822" s="1"/>
      <c r="M1822" s="1"/>
      <c r="N1822" s="3"/>
      <c r="O1822" s="3"/>
      <c r="P1822" s="3"/>
      <c r="Q1822" s="3"/>
    </row>
    <row r="1823" spans="12:17">
      <c r="L1823" s="1"/>
      <c r="M1823" s="1"/>
      <c r="N1823" s="3"/>
      <c r="O1823" s="3"/>
      <c r="P1823" s="3"/>
      <c r="Q1823" s="3"/>
    </row>
    <row r="1824" spans="12:17">
      <c r="L1824" s="1"/>
      <c r="M1824" s="1"/>
      <c r="N1824" s="3"/>
      <c r="O1824" s="3"/>
      <c r="P1824" s="3"/>
      <c r="Q1824" s="3"/>
    </row>
    <row r="1825" spans="12:17">
      <c r="L1825" s="1"/>
      <c r="M1825" s="1"/>
      <c r="N1825" s="3"/>
      <c r="O1825" s="3"/>
      <c r="P1825" s="3"/>
      <c r="Q1825" s="3"/>
    </row>
    <row r="1826" spans="12:17">
      <c r="L1826" s="1"/>
      <c r="M1826" s="1"/>
      <c r="N1826" s="3"/>
      <c r="O1826" s="3"/>
      <c r="P1826" s="3"/>
      <c r="Q1826" s="3"/>
    </row>
    <row r="1827" spans="12:17">
      <c r="L1827" s="1"/>
      <c r="M1827" s="1"/>
      <c r="N1827" s="3"/>
      <c r="O1827" s="3"/>
      <c r="P1827" s="3"/>
      <c r="Q1827" s="3"/>
    </row>
    <row r="1828" spans="12:17">
      <c r="L1828" s="1"/>
      <c r="M1828" s="1"/>
      <c r="N1828" s="3"/>
      <c r="O1828" s="3"/>
      <c r="P1828" s="3"/>
      <c r="Q1828" s="3"/>
    </row>
    <row r="1829" spans="12:17">
      <c r="L1829" s="1"/>
      <c r="M1829" s="1"/>
      <c r="N1829" s="3"/>
      <c r="O1829" s="3"/>
      <c r="P1829" s="3"/>
      <c r="Q1829" s="3"/>
    </row>
    <row r="1830" spans="12:17">
      <c r="L1830" s="1"/>
      <c r="M1830" s="1"/>
      <c r="N1830" s="3"/>
      <c r="O1830" s="3"/>
      <c r="P1830" s="3"/>
      <c r="Q1830" s="3"/>
    </row>
    <row r="1831" spans="12:17">
      <c r="L1831" s="1"/>
      <c r="M1831" s="1"/>
      <c r="N1831" s="3"/>
      <c r="O1831" s="3"/>
      <c r="P1831" s="3"/>
      <c r="Q1831" s="3"/>
    </row>
    <row r="1832" spans="12:17">
      <c r="L1832" s="1"/>
      <c r="M1832" s="1"/>
      <c r="N1832" s="3"/>
      <c r="O1832" s="3"/>
      <c r="P1832" s="3"/>
      <c r="Q1832" s="3"/>
    </row>
    <row r="1833" spans="12:17">
      <c r="L1833" s="1"/>
      <c r="M1833" s="1"/>
      <c r="N1833" s="3"/>
      <c r="O1833" s="3"/>
      <c r="P1833" s="3"/>
      <c r="Q1833" s="3"/>
    </row>
    <row r="1834" spans="12:17">
      <c r="L1834" s="1"/>
      <c r="M1834" s="1"/>
      <c r="N1834" s="3"/>
      <c r="O1834" s="3"/>
      <c r="P1834" s="3"/>
      <c r="Q1834" s="3"/>
    </row>
    <row r="1835" spans="12:17">
      <c r="L1835" s="1"/>
      <c r="M1835" s="1"/>
      <c r="N1835" s="3"/>
      <c r="O1835" s="3"/>
      <c r="P1835" s="3"/>
      <c r="Q1835" s="3"/>
    </row>
    <row r="1836" spans="12:17">
      <c r="L1836" s="1"/>
      <c r="M1836" s="1"/>
      <c r="N1836" s="3"/>
      <c r="O1836" s="3"/>
      <c r="P1836" s="3"/>
      <c r="Q1836" s="3"/>
    </row>
    <row r="1837" spans="12:17">
      <c r="L1837" s="1"/>
      <c r="M1837" s="1"/>
      <c r="N1837" s="3"/>
      <c r="O1837" s="3"/>
      <c r="P1837" s="3"/>
      <c r="Q1837" s="3"/>
    </row>
    <row r="1838" spans="12:17">
      <c r="L1838" s="1"/>
      <c r="M1838" s="1"/>
      <c r="N1838" s="3"/>
      <c r="O1838" s="3"/>
      <c r="P1838" s="3"/>
      <c r="Q1838" s="3"/>
    </row>
    <row r="1839" spans="12:17">
      <c r="L1839" s="1"/>
      <c r="M1839" s="1"/>
      <c r="N1839" s="3"/>
      <c r="O1839" s="3"/>
      <c r="P1839" s="3"/>
      <c r="Q1839" s="3"/>
    </row>
    <row r="1840" spans="12:17">
      <c r="L1840" s="1"/>
      <c r="M1840" s="1"/>
      <c r="N1840" s="3"/>
      <c r="O1840" s="3"/>
      <c r="P1840" s="3"/>
      <c r="Q1840" s="3"/>
    </row>
    <row r="1841" spans="12:17">
      <c r="L1841" s="1"/>
      <c r="M1841" s="1"/>
      <c r="N1841" s="3"/>
      <c r="O1841" s="3"/>
      <c r="P1841" s="3"/>
      <c r="Q1841" s="3"/>
    </row>
    <row r="1842" spans="12:17">
      <c r="L1842" s="1"/>
      <c r="M1842" s="1"/>
      <c r="N1842" s="3"/>
      <c r="O1842" s="3"/>
      <c r="P1842" s="3"/>
      <c r="Q1842" s="3"/>
    </row>
    <row r="1843" spans="12:17">
      <c r="L1843" s="1"/>
      <c r="M1843" s="1"/>
      <c r="N1843" s="3"/>
      <c r="O1843" s="3"/>
      <c r="P1843" s="3"/>
      <c r="Q1843" s="3"/>
    </row>
    <row r="1844" spans="12:17">
      <c r="L1844" s="1"/>
      <c r="M1844" s="1"/>
      <c r="N1844" s="3"/>
      <c r="O1844" s="3"/>
      <c r="P1844" s="3"/>
      <c r="Q1844" s="3"/>
    </row>
    <row r="1845" spans="12:17">
      <c r="L1845" s="1"/>
      <c r="M1845" s="1"/>
      <c r="N1845" s="3"/>
      <c r="O1845" s="3"/>
      <c r="P1845" s="3"/>
      <c r="Q1845" s="3"/>
    </row>
    <row r="1846" spans="12:17">
      <c r="L1846" s="1"/>
      <c r="M1846" s="1"/>
      <c r="N1846" s="3"/>
      <c r="O1846" s="3"/>
      <c r="P1846" s="3"/>
      <c r="Q1846" s="3"/>
    </row>
    <row r="1847" spans="12:17">
      <c r="L1847" s="1"/>
      <c r="M1847" s="1"/>
      <c r="N1847" s="3"/>
      <c r="O1847" s="3"/>
      <c r="P1847" s="3"/>
      <c r="Q1847" s="3"/>
    </row>
    <row r="1848" spans="12:17">
      <c r="L1848" s="1"/>
      <c r="M1848" s="1"/>
      <c r="N1848" s="3"/>
      <c r="O1848" s="3"/>
      <c r="P1848" s="3"/>
      <c r="Q1848" s="3"/>
    </row>
    <row r="1849" spans="12:17">
      <c r="L1849" s="1"/>
      <c r="M1849" s="1"/>
      <c r="N1849" s="3"/>
      <c r="O1849" s="3"/>
      <c r="P1849" s="3"/>
      <c r="Q1849" s="3"/>
    </row>
    <row r="1850" spans="12:17">
      <c r="L1850" s="1"/>
      <c r="M1850" s="1"/>
      <c r="N1850" s="3"/>
      <c r="O1850" s="3"/>
      <c r="P1850" s="3"/>
      <c r="Q1850" s="3"/>
    </row>
    <row r="1851" spans="12:17">
      <c r="L1851" s="1"/>
      <c r="M1851" s="1"/>
      <c r="N1851" s="3"/>
      <c r="O1851" s="3"/>
      <c r="P1851" s="3"/>
      <c r="Q1851" s="3"/>
    </row>
    <row r="1852" spans="12:17">
      <c r="L1852" s="1"/>
      <c r="M1852" s="1"/>
      <c r="N1852" s="3"/>
      <c r="O1852" s="3"/>
      <c r="P1852" s="3"/>
      <c r="Q1852" s="3"/>
    </row>
    <row r="1853" spans="12:17">
      <c r="L1853" s="1"/>
      <c r="M1853" s="1"/>
      <c r="N1853" s="3"/>
      <c r="O1853" s="3"/>
      <c r="P1853" s="3"/>
      <c r="Q1853" s="3"/>
    </row>
    <row r="1854" spans="12:17">
      <c r="L1854" s="1"/>
      <c r="M1854" s="1"/>
      <c r="N1854" s="3"/>
      <c r="O1854" s="3"/>
      <c r="P1854" s="3"/>
      <c r="Q1854" s="3"/>
    </row>
    <row r="1855" spans="12:17">
      <c r="L1855" s="1"/>
      <c r="M1855" s="1"/>
      <c r="N1855" s="3"/>
      <c r="O1855" s="3"/>
      <c r="P1855" s="3"/>
      <c r="Q1855" s="3"/>
    </row>
    <row r="1856" spans="12:17">
      <c r="L1856" s="1"/>
      <c r="M1856" s="1"/>
      <c r="N1856" s="3"/>
      <c r="O1856" s="3"/>
      <c r="P1856" s="3"/>
      <c r="Q1856" s="3"/>
    </row>
    <row r="1857" spans="12:17">
      <c r="L1857" s="1"/>
      <c r="M1857" s="1"/>
      <c r="N1857" s="3"/>
      <c r="O1857" s="3"/>
      <c r="P1857" s="3"/>
      <c r="Q1857" s="3"/>
    </row>
    <row r="1858" spans="12:17">
      <c r="L1858" s="1"/>
      <c r="M1858" s="1"/>
      <c r="N1858" s="3"/>
      <c r="O1858" s="3"/>
      <c r="P1858" s="3"/>
      <c r="Q1858" s="3"/>
    </row>
    <row r="1859" spans="12:17">
      <c r="L1859" s="1"/>
      <c r="M1859" s="1"/>
      <c r="N1859" s="3"/>
      <c r="O1859" s="3"/>
      <c r="P1859" s="3"/>
      <c r="Q1859" s="3"/>
    </row>
    <row r="1860" spans="12:17">
      <c r="L1860" s="1"/>
      <c r="M1860" s="1"/>
      <c r="N1860" s="3"/>
      <c r="O1860" s="3"/>
      <c r="P1860" s="3"/>
      <c r="Q1860" s="3"/>
    </row>
    <row r="1861" spans="12:17">
      <c r="L1861" s="1"/>
      <c r="M1861" s="1"/>
      <c r="N1861" s="3"/>
      <c r="O1861" s="3"/>
      <c r="P1861" s="3"/>
      <c r="Q1861" s="3"/>
    </row>
    <row r="1862" spans="12:17">
      <c r="L1862" s="1"/>
      <c r="M1862" s="1"/>
      <c r="N1862" s="3"/>
      <c r="O1862" s="3"/>
      <c r="P1862" s="3"/>
      <c r="Q1862" s="3"/>
    </row>
    <row r="1863" spans="12:17">
      <c r="L1863" s="1"/>
      <c r="M1863" s="1"/>
      <c r="N1863" s="3"/>
      <c r="O1863" s="3"/>
      <c r="P1863" s="3"/>
      <c r="Q1863" s="3"/>
    </row>
    <row r="1864" spans="12:17">
      <c r="L1864" s="1"/>
      <c r="M1864" s="1"/>
      <c r="N1864" s="3"/>
      <c r="O1864" s="3"/>
      <c r="P1864" s="3"/>
      <c r="Q1864" s="3"/>
    </row>
    <row r="1865" spans="12:17">
      <c r="L1865" s="1"/>
      <c r="M1865" s="1"/>
      <c r="N1865" s="3"/>
      <c r="O1865" s="3"/>
      <c r="P1865" s="3"/>
      <c r="Q1865" s="3"/>
    </row>
    <row r="1866" spans="12:17">
      <c r="L1866" s="1"/>
      <c r="M1866" s="1"/>
      <c r="N1866" s="3"/>
      <c r="O1866" s="3"/>
      <c r="P1866" s="3"/>
      <c r="Q1866" s="3"/>
    </row>
    <row r="1867" spans="12:17">
      <c r="L1867" s="1"/>
      <c r="M1867" s="1"/>
      <c r="N1867" s="3"/>
      <c r="O1867" s="3"/>
      <c r="P1867" s="3"/>
      <c r="Q1867" s="3"/>
    </row>
    <row r="1868" spans="12:17">
      <c r="L1868" s="1"/>
      <c r="M1868" s="1"/>
      <c r="N1868" s="3"/>
      <c r="O1868" s="3"/>
      <c r="P1868" s="3"/>
      <c r="Q1868" s="3"/>
    </row>
    <row r="1869" spans="12:17">
      <c r="L1869" s="1"/>
      <c r="M1869" s="1"/>
      <c r="N1869" s="3"/>
      <c r="O1869" s="3"/>
      <c r="P1869" s="3"/>
      <c r="Q1869" s="3"/>
    </row>
    <row r="1870" spans="12:17">
      <c r="L1870" s="1"/>
      <c r="M1870" s="1"/>
      <c r="N1870" s="3"/>
      <c r="O1870" s="3"/>
      <c r="P1870" s="3"/>
      <c r="Q1870" s="3"/>
    </row>
    <row r="1871" spans="12:17">
      <c r="L1871" s="1"/>
      <c r="M1871" s="1"/>
      <c r="N1871" s="3"/>
      <c r="O1871" s="3"/>
      <c r="P1871" s="3"/>
      <c r="Q1871" s="3"/>
    </row>
    <row r="1872" spans="12:17">
      <c r="L1872" s="1"/>
      <c r="M1872" s="1"/>
      <c r="N1872" s="3"/>
      <c r="O1872" s="3"/>
      <c r="P1872" s="3"/>
      <c r="Q1872" s="3"/>
    </row>
    <row r="1873" spans="12:17">
      <c r="L1873" s="1"/>
      <c r="M1873" s="1"/>
      <c r="N1873" s="3"/>
      <c r="O1873" s="3"/>
      <c r="P1873" s="3"/>
      <c r="Q1873" s="3"/>
    </row>
    <row r="1874" spans="12:17">
      <c r="L1874" s="1"/>
      <c r="M1874" s="1"/>
      <c r="N1874" s="3"/>
      <c r="O1874" s="3"/>
      <c r="P1874" s="3"/>
      <c r="Q1874" s="3"/>
    </row>
    <row r="1875" spans="12:17">
      <c r="L1875" s="1"/>
      <c r="M1875" s="1"/>
      <c r="N1875" s="3"/>
      <c r="O1875" s="3"/>
      <c r="P1875" s="3"/>
      <c r="Q1875" s="3"/>
    </row>
    <row r="1876" spans="12:17">
      <c r="L1876" s="1"/>
      <c r="M1876" s="1"/>
      <c r="N1876" s="3"/>
      <c r="O1876" s="3"/>
      <c r="P1876" s="3"/>
      <c r="Q1876" s="3"/>
    </row>
    <row r="1877" spans="12:17">
      <c r="L1877" s="1"/>
      <c r="M1877" s="1"/>
      <c r="N1877" s="3"/>
      <c r="O1877" s="3"/>
      <c r="P1877" s="3"/>
      <c r="Q1877" s="3"/>
    </row>
    <row r="1878" spans="12:17">
      <c r="L1878" s="1"/>
      <c r="M1878" s="1"/>
      <c r="N1878" s="3"/>
      <c r="O1878" s="3"/>
      <c r="P1878" s="3"/>
      <c r="Q1878" s="3"/>
    </row>
    <row r="1879" spans="12:17">
      <c r="L1879" s="1"/>
      <c r="M1879" s="1"/>
      <c r="N1879" s="3"/>
      <c r="O1879" s="3"/>
      <c r="P1879" s="3"/>
      <c r="Q1879" s="3"/>
    </row>
    <row r="1880" spans="12:17">
      <c r="L1880" s="1"/>
      <c r="M1880" s="1"/>
      <c r="N1880" s="3"/>
      <c r="O1880" s="3"/>
      <c r="P1880" s="3"/>
      <c r="Q1880" s="3"/>
    </row>
    <row r="1881" spans="12:17">
      <c r="L1881" s="1"/>
      <c r="M1881" s="1"/>
      <c r="N1881" s="3"/>
      <c r="O1881" s="3"/>
      <c r="P1881" s="3"/>
      <c r="Q1881" s="3"/>
    </row>
    <row r="1882" spans="12:17">
      <c r="L1882" s="1"/>
      <c r="M1882" s="1"/>
      <c r="N1882" s="3"/>
      <c r="O1882" s="3"/>
      <c r="P1882" s="3"/>
      <c r="Q1882" s="3"/>
    </row>
    <row r="1883" spans="12:17">
      <c r="L1883" s="1"/>
      <c r="M1883" s="1"/>
      <c r="N1883" s="3"/>
      <c r="O1883" s="3"/>
      <c r="P1883" s="3"/>
      <c r="Q1883" s="3"/>
    </row>
    <row r="1884" spans="12:17">
      <c r="L1884" s="1"/>
      <c r="M1884" s="1"/>
      <c r="N1884" s="3"/>
      <c r="O1884" s="3"/>
      <c r="P1884" s="3"/>
      <c r="Q1884" s="3"/>
    </row>
    <row r="1885" spans="12:17">
      <c r="L1885" s="1"/>
      <c r="M1885" s="1"/>
      <c r="N1885" s="3"/>
      <c r="O1885" s="3"/>
      <c r="P1885" s="3"/>
      <c r="Q1885" s="3"/>
    </row>
    <row r="1886" spans="12:17">
      <c r="L1886" s="1"/>
      <c r="M1886" s="1"/>
      <c r="N1886" s="3"/>
      <c r="O1886" s="3"/>
      <c r="P1886" s="3"/>
      <c r="Q1886" s="3"/>
    </row>
    <row r="1887" spans="12:17">
      <c r="L1887" s="1"/>
      <c r="M1887" s="1"/>
      <c r="N1887" s="3"/>
      <c r="O1887" s="3"/>
      <c r="P1887" s="3"/>
      <c r="Q1887" s="3"/>
    </row>
    <row r="1888" spans="12:17">
      <c r="L1888" s="1"/>
      <c r="M1888" s="1"/>
      <c r="N1888" s="3"/>
      <c r="O1888" s="3"/>
      <c r="P1888" s="3"/>
      <c r="Q1888" s="3"/>
    </row>
    <row r="1889" spans="12:17">
      <c r="L1889" s="1"/>
      <c r="M1889" s="1"/>
      <c r="N1889" s="3"/>
      <c r="O1889" s="3"/>
      <c r="P1889" s="3"/>
      <c r="Q1889" s="3"/>
    </row>
    <row r="1890" spans="12:17">
      <c r="L1890" s="1"/>
      <c r="M1890" s="1"/>
      <c r="N1890" s="3"/>
      <c r="O1890" s="3"/>
      <c r="P1890" s="3"/>
      <c r="Q1890" s="3"/>
    </row>
    <row r="1891" spans="12:17">
      <c r="L1891" s="1"/>
      <c r="M1891" s="1"/>
      <c r="N1891" s="3"/>
      <c r="O1891" s="3"/>
      <c r="P1891" s="3"/>
      <c r="Q1891" s="3"/>
    </row>
    <row r="1892" spans="12:17">
      <c r="L1892" s="1"/>
      <c r="M1892" s="1"/>
      <c r="N1892" s="3"/>
      <c r="O1892" s="3"/>
      <c r="P1892" s="3"/>
      <c r="Q1892" s="3"/>
    </row>
    <row r="1893" spans="12:17">
      <c r="L1893" s="1"/>
      <c r="M1893" s="1"/>
      <c r="N1893" s="3"/>
      <c r="O1893" s="3"/>
      <c r="P1893" s="3"/>
      <c r="Q1893" s="3"/>
    </row>
    <row r="1894" spans="12:17">
      <c r="L1894" s="1"/>
      <c r="M1894" s="1"/>
      <c r="N1894" s="3"/>
      <c r="O1894" s="3"/>
      <c r="P1894" s="3"/>
      <c r="Q1894" s="3"/>
    </row>
    <row r="1895" spans="12:17">
      <c r="L1895" s="1"/>
      <c r="M1895" s="1"/>
      <c r="N1895" s="3"/>
      <c r="O1895" s="3"/>
      <c r="P1895" s="3"/>
      <c r="Q1895" s="3"/>
    </row>
    <row r="1896" spans="12:17">
      <c r="L1896" s="1"/>
      <c r="M1896" s="1"/>
      <c r="N1896" s="3"/>
      <c r="O1896" s="3"/>
      <c r="P1896" s="3"/>
      <c r="Q1896" s="3"/>
    </row>
    <row r="1897" spans="12:17">
      <c r="L1897" s="1"/>
      <c r="M1897" s="1"/>
      <c r="N1897" s="3"/>
      <c r="O1897" s="3"/>
      <c r="P1897" s="3"/>
      <c r="Q1897" s="3"/>
    </row>
    <row r="1898" spans="12:17">
      <c r="L1898" s="1"/>
      <c r="M1898" s="1"/>
      <c r="N1898" s="3"/>
      <c r="O1898" s="3"/>
      <c r="P1898" s="3"/>
      <c r="Q1898" s="3"/>
    </row>
    <row r="1899" spans="12:17">
      <c r="L1899" s="1"/>
      <c r="M1899" s="1"/>
      <c r="N1899" s="3"/>
      <c r="O1899" s="3"/>
      <c r="P1899" s="3"/>
      <c r="Q1899" s="3"/>
    </row>
    <row r="1900" spans="12:17">
      <c r="L1900" s="1"/>
      <c r="M1900" s="1"/>
      <c r="N1900" s="3"/>
      <c r="O1900" s="3"/>
      <c r="P1900" s="3"/>
      <c r="Q1900" s="3"/>
    </row>
    <row r="1901" spans="12:17">
      <c r="L1901" s="1"/>
      <c r="M1901" s="1"/>
      <c r="N1901" s="3"/>
      <c r="O1901" s="3"/>
      <c r="P1901" s="3"/>
      <c r="Q1901" s="3"/>
    </row>
    <row r="1902" spans="12:17">
      <c r="L1902" s="1"/>
      <c r="M1902" s="1"/>
      <c r="N1902" s="3"/>
      <c r="O1902" s="3"/>
      <c r="P1902" s="3"/>
      <c r="Q1902" s="3"/>
    </row>
    <row r="1903" spans="12:17">
      <c r="L1903" s="1"/>
      <c r="M1903" s="1"/>
      <c r="N1903" s="3"/>
      <c r="O1903" s="3"/>
      <c r="P1903" s="3"/>
      <c r="Q1903" s="3"/>
    </row>
    <row r="1904" spans="12:17">
      <c r="L1904" s="1"/>
      <c r="M1904" s="1"/>
      <c r="N1904" s="3"/>
      <c r="O1904" s="3"/>
      <c r="P1904" s="3"/>
      <c r="Q1904" s="3"/>
    </row>
    <row r="1905" spans="12:17">
      <c r="L1905" s="1"/>
      <c r="M1905" s="1"/>
      <c r="N1905" s="3"/>
      <c r="O1905" s="3"/>
      <c r="P1905" s="3"/>
      <c r="Q1905" s="3"/>
    </row>
    <row r="1906" spans="12:17">
      <c r="L1906" s="1"/>
      <c r="M1906" s="1"/>
      <c r="N1906" s="3"/>
      <c r="O1906" s="3"/>
      <c r="P1906" s="3"/>
      <c r="Q1906" s="3"/>
    </row>
    <row r="1907" spans="12:17">
      <c r="L1907" s="1"/>
      <c r="M1907" s="1"/>
      <c r="N1907" s="3"/>
      <c r="O1907" s="3"/>
      <c r="P1907" s="3"/>
      <c r="Q1907" s="3"/>
    </row>
    <row r="1908" spans="12:17">
      <c r="L1908" s="1"/>
      <c r="M1908" s="1"/>
      <c r="N1908" s="3"/>
      <c r="O1908" s="3"/>
      <c r="P1908" s="3"/>
      <c r="Q1908" s="3"/>
    </row>
    <row r="1909" spans="12:17">
      <c r="L1909" s="1"/>
      <c r="M1909" s="1"/>
      <c r="N1909" s="3"/>
      <c r="O1909" s="3"/>
      <c r="P1909" s="3"/>
      <c r="Q1909" s="3"/>
    </row>
    <row r="1910" spans="12:17">
      <c r="L1910" s="1"/>
      <c r="M1910" s="1"/>
      <c r="N1910" s="3"/>
      <c r="O1910" s="3"/>
      <c r="P1910" s="3"/>
      <c r="Q1910" s="3"/>
    </row>
    <row r="1911" spans="12:17">
      <c r="L1911" s="1"/>
      <c r="M1911" s="1"/>
      <c r="N1911" s="3"/>
      <c r="O1911" s="3"/>
      <c r="P1911" s="3"/>
      <c r="Q1911" s="3"/>
    </row>
    <row r="1912" spans="12:17">
      <c r="L1912" s="1"/>
      <c r="M1912" s="1"/>
      <c r="N1912" s="3"/>
      <c r="O1912" s="3"/>
      <c r="P1912" s="3"/>
      <c r="Q1912" s="3"/>
    </row>
    <row r="1913" spans="12:17">
      <c r="L1913" s="1"/>
      <c r="M1913" s="1"/>
      <c r="N1913" s="3"/>
      <c r="O1913" s="3"/>
      <c r="P1913" s="3"/>
      <c r="Q1913" s="3"/>
    </row>
    <row r="1914" spans="12:17">
      <c r="L1914" s="1"/>
      <c r="M1914" s="1"/>
      <c r="N1914" s="3"/>
      <c r="O1914" s="3"/>
      <c r="P1914" s="3"/>
      <c r="Q1914" s="3"/>
    </row>
    <row r="1915" spans="12:17">
      <c r="L1915" s="1"/>
      <c r="M1915" s="1"/>
      <c r="N1915" s="3"/>
      <c r="O1915" s="3"/>
      <c r="P1915" s="3"/>
      <c r="Q1915" s="3"/>
    </row>
    <row r="1916" spans="12:17">
      <c r="L1916" s="1"/>
      <c r="M1916" s="1"/>
      <c r="N1916" s="3"/>
      <c r="O1916" s="3"/>
      <c r="P1916" s="3"/>
      <c r="Q1916" s="3"/>
    </row>
    <row r="1917" spans="12:17">
      <c r="L1917" s="1"/>
      <c r="M1917" s="1"/>
      <c r="N1917" s="3"/>
      <c r="O1917" s="3"/>
      <c r="P1917" s="3"/>
      <c r="Q1917" s="3"/>
    </row>
    <row r="1918" spans="12:17">
      <c r="L1918" s="1"/>
      <c r="M1918" s="1"/>
      <c r="N1918" s="3"/>
      <c r="O1918" s="3"/>
      <c r="P1918" s="3"/>
      <c r="Q1918" s="3"/>
    </row>
    <row r="1919" spans="12:17">
      <c r="L1919" s="1"/>
      <c r="M1919" s="1"/>
      <c r="N1919" s="3"/>
      <c r="O1919" s="3"/>
      <c r="P1919" s="3"/>
      <c r="Q1919" s="3"/>
    </row>
    <row r="1920" spans="12:17">
      <c r="L1920" s="1"/>
      <c r="M1920" s="1"/>
      <c r="N1920" s="3"/>
      <c r="O1920" s="3"/>
      <c r="P1920" s="3"/>
      <c r="Q1920" s="3"/>
    </row>
    <row r="1921" spans="12:17">
      <c r="L1921" s="1"/>
      <c r="M1921" s="1"/>
      <c r="N1921" s="3"/>
      <c r="O1921" s="3"/>
      <c r="P1921" s="3"/>
      <c r="Q1921" s="3"/>
    </row>
    <row r="1922" spans="12:17">
      <c r="L1922" s="1"/>
      <c r="M1922" s="1"/>
      <c r="N1922" s="3"/>
      <c r="O1922" s="3"/>
      <c r="P1922" s="3"/>
      <c r="Q1922" s="3"/>
    </row>
    <row r="1923" spans="12:17">
      <c r="L1923" s="1"/>
      <c r="M1923" s="1"/>
      <c r="N1923" s="3"/>
      <c r="O1923" s="3"/>
      <c r="P1923" s="3"/>
      <c r="Q1923" s="3"/>
    </row>
    <row r="1924" spans="12:17">
      <c r="L1924" s="1"/>
      <c r="M1924" s="1"/>
      <c r="N1924" s="3"/>
      <c r="O1924" s="3"/>
      <c r="P1924" s="3"/>
      <c r="Q1924" s="3"/>
    </row>
    <row r="1925" spans="12:17">
      <c r="L1925" s="1"/>
      <c r="M1925" s="1"/>
      <c r="N1925" s="3"/>
      <c r="O1925" s="3"/>
      <c r="P1925" s="3"/>
      <c r="Q1925" s="3"/>
    </row>
    <row r="1926" spans="12:17">
      <c r="L1926" s="1"/>
      <c r="M1926" s="1"/>
      <c r="N1926" s="3"/>
      <c r="O1926" s="3"/>
      <c r="P1926" s="3"/>
      <c r="Q1926" s="3"/>
    </row>
    <row r="1927" spans="12:17">
      <c r="L1927" s="1"/>
      <c r="M1927" s="1"/>
      <c r="N1927" s="3"/>
      <c r="O1927" s="3"/>
      <c r="P1927" s="3"/>
      <c r="Q1927" s="3"/>
    </row>
    <row r="1928" spans="12:17">
      <c r="L1928" s="1"/>
      <c r="M1928" s="1"/>
      <c r="N1928" s="3"/>
      <c r="O1928" s="3"/>
      <c r="P1928" s="3"/>
      <c r="Q1928" s="3"/>
    </row>
    <row r="1929" spans="12:17">
      <c r="L1929" s="1"/>
      <c r="M1929" s="1"/>
      <c r="N1929" s="3"/>
      <c r="O1929" s="3"/>
      <c r="P1929" s="3"/>
      <c r="Q1929" s="3"/>
    </row>
    <row r="1930" spans="12:17">
      <c r="L1930" s="1"/>
      <c r="M1930" s="1"/>
      <c r="N1930" s="3"/>
      <c r="O1930" s="3"/>
      <c r="P1930" s="3"/>
      <c r="Q1930" s="3"/>
    </row>
    <row r="1931" spans="12:17">
      <c r="L1931" s="1"/>
      <c r="M1931" s="1"/>
      <c r="N1931" s="3"/>
      <c r="O1931" s="3"/>
      <c r="P1931" s="3"/>
      <c r="Q1931" s="3"/>
    </row>
    <row r="1932" spans="12:17">
      <c r="L1932" s="1"/>
      <c r="M1932" s="1"/>
      <c r="N1932" s="3"/>
      <c r="O1932" s="3"/>
      <c r="P1932" s="3"/>
      <c r="Q1932" s="3"/>
    </row>
    <row r="1933" spans="12:17">
      <c r="L1933" s="1"/>
      <c r="M1933" s="1"/>
      <c r="N1933" s="3"/>
      <c r="O1933" s="3"/>
      <c r="P1933" s="3"/>
      <c r="Q1933" s="3"/>
    </row>
    <row r="1934" spans="12:17">
      <c r="L1934" s="1"/>
      <c r="M1934" s="1"/>
      <c r="N1934" s="3"/>
      <c r="O1934" s="3"/>
      <c r="P1934" s="3"/>
      <c r="Q1934" s="3"/>
    </row>
    <row r="1935" spans="12:17">
      <c r="L1935" s="1"/>
      <c r="M1935" s="1"/>
      <c r="N1935" s="3"/>
      <c r="O1935" s="3"/>
      <c r="P1935" s="3"/>
      <c r="Q1935" s="3"/>
    </row>
    <row r="1936" spans="12:17">
      <c r="L1936" s="1"/>
      <c r="M1936" s="1"/>
      <c r="N1936" s="3"/>
      <c r="O1936" s="3"/>
      <c r="P1936" s="3"/>
      <c r="Q1936" s="3"/>
    </row>
    <row r="1937" spans="12:17">
      <c r="L1937" s="1"/>
      <c r="M1937" s="1"/>
      <c r="N1937" s="3"/>
      <c r="O1937" s="3"/>
      <c r="P1937" s="3"/>
      <c r="Q1937" s="3"/>
    </row>
    <row r="1938" spans="12:17">
      <c r="L1938" s="1"/>
      <c r="M1938" s="1"/>
      <c r="N1938" s="3"/>
      <c r="O1938" s="3"/>
      <c r="P1938" s="3"/>
      <c r="Q1938" s="3"/>
    </row>
    <row r="1939" spans="12:17">
      <c r="L1939" s="1"/>
      <c r="M1939" s="1"/>
      <c r="N1939" s="3"/>
      <c r="O1939" s="3"/>
      <c r="P1939" s="3"/>
      <c r="Q1939" s="3"/>
    </row>
    <row r="1940" spans="12:17">
      <c r="L1940" s="1"/>
      <c r="M1940" s="1"/>
      <c r="N1940" s="3"/>
      <c r="O1940" s="3"/>
      <c r="P1940" s="3"/>
      <c r="Q1940" s="3"/>
    </row>
    <row r="1941" spans="12:17">
      <c r="L1941" s="1"/>
      <c r="M1941" s="1"/>
      <c r="N1941" s="3"/>
      <c r="O1941" s="3"/>
      <c r="P1941" s="3"/>
      <c r="Q1941" s="3"/>
    </row>
    <row r="1942" spans="12:17">
      <c r="L1942" s="1"/>
      <c r="M1942" s="1"/>
      <c r="N1942" s="3"/>
      <c r="O1942" s="3"/>
      <c r="P1942" s="3"/>
      <c r="Q1942" s="3"/>
    </row>
    <row r="1943" spans="12:17">
      <c r="L1943" s="1"/>
      <c r="M1943" s="1"/>
      <c r="N1943" s="3"/>
      <c r="O1943" s="3"/>
      <c r="P1943" s="3"/>
      <c r="Q1943" s="3"/>
    </row>
    <row r="1944" spans="12:17">
      <c r="L1944" s="1"/>
      <c r="M1944" s="1"/>
      <c r="N1944" s="3"/>
      <c r="O1944" s="3"/>
      <c r="P1944" s="3"/>
      <c r="Q1944" s="3"/>
    </row>
    <row r="1945" spans="12:17">
      <c r="L1945" s="1"/>
      <c r="M1945" s="1"/>
      <c r="N1945" s="3"/>
      <c r="O1945" s="3"/>
      <c r="P1945" s="3"/>
      <c r="Q1945" s="3"/>
    </row>
    <row r="1946" spans="12:17">
      <c r="L1946" s="1"/>
      <c r="M1946" s="1"/>
      <c r="N1946" s="3"/>
      <c r="O1946" s="3"/>
      <c r="P1946" s="3"/>
      <c r="Q1946" s="3"/>
    </row>
    <row r="1947" spans="12:17">
      <c r="L1947" s="1"/>
      <c r="M1947" s="1"/>
      <c r="N1947" s="3"/>
      <c r="O1947" s="3"/>
      <c r="P1947" s="3"/>
      <c r="Q1947" s="3"/>
    </row>
    <row r="1948" spans="12:17">
      <c r="L1948" s="1"/>
      <c r="M1948" s="1"/>
      <c r="N1948" s="3"/>
      <c r="O1948" s="3"/>
      <c r="P1948" s="3"/>
      <c r="Q1948" s="3"/>
    </row>
    <row r="1949" spans="12:17">
      <c r="L1949" s="1"/>
      <c r="M1949" s="1"/>
      <c r="N1949" s="3"/>
      <c r="O1949" s="3"/>
      <c r="P1949" s="3"/>
      <c r="Q1949" s="3"/>
    </row>
    <row r="1950" spans="12:17">
      <c r="L1950" s="1"/>
      <c r="M1950" s="1"/>
      <c r="N1950" s="3"/>
      <c r="O1950" s="3"/>
      <c r="P1950" s="3"/>
      <c r="Q1950" s="3"/>
    </row>
    <row r="1951" spans="12:17">
      <c r="L1951" s="1"/>
      <c r="M1951" s="1"/>
      <c r="N1951" s="3"/>
      <c r="O1951" s="3"/>
      <c r="P1951" s="3"/>
      <c r="Q1951" s="3"/>
    </row>
    <row r="1952" spans="12:17">
      <c r="L1952" s="1"/>
      <c r="M1952" s="1"/>
      <c r="N1952" s="3"/>
      <c r="O1952" s="3"/>
      <c r="P1952" s="3"/>
      <c r="Q1952" s="3"/>
    </row>
    <row r="1953" spans="12:17">
      <c r="L1953" s="1"/>
      <c r="M1953" s="1"/>
      <c r="N1953" s="3"/>
      <c r="O1953" s="3"/>
      <c r="P1953" s="3"/>
      <c r="Q1953" s="3"/>
    </row>
    <row r="1954" spans="12:17">
      <c r="L1954" s="1"/>
      <c r="M1954" s="1"/>
      <c r="N1954" s="3"/>
      <c r="O1954" s="3"/>
      <c r="P1954" s="3"/>
      <c r="Q1954" s="3"/>
    </row>
    <row r="1955" spans="12:17">
      <c r="L1955" s="1"/>
      <c r="M1955" s="1"/>
      <c r="N1955" s="3"/>
      <c r="O1955" s="3"/>
      <c r="P1955" s="3"/>
      <c r="Q1955" s="3"/>
    </row>
    <row r="1956" spans="12:17">
      <c r="L1956" s="1"/>
      <c r="M1956" s="1"/>
      <c r="N1956" s="3"/>
      <c r="O1956" s="3"/>
      <c r="P1956" s="3"/>
      <c r="Q1956" s="3"/>
    </row>
    <row r="1957" spans="12:17">
      <c r="L1957" s="1"/>
      <c r="M1957" s="1"/>
      <c r="N1957" s="3"/>
      <c r="O1957" s="3"/>
      <c r="P1957" s="3"/>
      <c r="Q1957" s="3"/>
    </row>
    <row r="1958" spans="12:17">
      <c r="L1958" s="1"/>
      <c r="M1958" s="1"/>
      <c r="N1958" s="3"/>
      <c r="O1958" s="3"/>
      <c r="P1958" s="3"/>
      <c r="Q1958" s="3"/>
    </row>
    <row r="1959" spans="12:17">
      <c r="L1959" s="1"/>
      <c r="M1959" s="1"/>
      <c r="N1959" s="3"/>
      <c r="O1959" s="3"/>
      <c r="P1959" s="3"/>
      <c r="Q1959" s="3"/>
    </row>
    <row r="1960" spans="12:17">
      <c r="L1960" s="1"/>
      <c r="M1960" s="1"/>
      <c r="N1960" s="3"/>
      <c r="O1960" s="3"/>
      <c r="P1960" s="3"/>
      <c r="Q1960" s="3"/>
    </row>
    <row r="1961" spans="12:17">
      <c r="L1961" s="1"/>
      <c r="M1961" s="1"/>
      <c r="N1961" s="3"/>
      <c r="O1961" s="3"/>
      <c r="P1961" s="3"/>
      <c r="Q1961" s="3"/>
    </row>
    <row r="1962" spans="12:17">
      <c r="L1962" s="1"/>
      <c r="M1962" s="1"/>
      <c r="N1962" s="3"/>
      <c r="O1962" s="3"/>
      <c r="P1962" s="3"/>
      <c r="Q1962" s="3"/>
    </row>
    <row r="1963" spans="12:17">
      <c r="L1963" s="1"/>
      <c r="M1963" s="1"/>
      <c r="N1963" s="3"/>
      <c r="O1963" s="3"/>
      <c r="P1963" s="3"/>
      <c r="Q1963" s="3"/>
    </row>
    <row r="1964" spans="12:17">
      <c r="L1964" s="1"/>
      <c r="M1964" s="1"/>
      <c r="N1964" s="3"/>
      <c r="O1964" s="3"/>
      <c r="P1964" s="3"/>
      <c r="Q1964" s="3"/>
    </row>
    <row r="1965" spans="12:17">
      <c r="L1965" s="1"/>
      <c r="M1965" s="1"/>
      <c r="N1965" s="3"/>
      <c r="O1965" s="3"/>
      <c r="P1965" s="3"/>
      <c r="Q1965" s="3"/>
    </row>
    <row r="1966" spans="12:17">
      <c r="L1966" s="1"/>
      <c r="M1966" s="1"/>
      <c r="N1966" s="3"/>
      <c r="O1966" s="3"/>
      <c r="P1966" s="3"/>
      <c r="Q1966" s="3"/>
    </row>
    <row r="1967" spans="12:17">
      <c r="L1967" s="1"/>
      <c r="M1967" s="1"/>
      <c r="N1967" s="3"/>
      <c r="O1967" s="3"/>
      <c r="P1967" s="3"/>
      <c r="Q1967" s="3"/>
    </row>
    <row r="1968" spans="12:17">
      <c r="L1968" s="1"/>
      <c r="M1968" s="1"/>
      <c r="N1968" s="3"/>
      <c r="O1968" s="3"/>
      <c r="P1968" s="3"/>
      <c r="Q1968" s="3"/>
    </row>
    <row r="1969" spans="12:17">
      <c r="L1969" s="1"/>
      <c r="M1969" s="1"/>
      <c r="N1969" s="3"/>
      <c r="O1969" s="3"/>
      <c r="P1969" s="3"/>
      <c r="Q1969" s="3"/>
    </row>
    <row r="1970" spans="12:17">
      <c r="L1970" s="1"/>
      <c r="M1970" s="1"/>
      <c r="N1970" s="3"/>
      <c r="O1970" s="3"/>
      <c r="P1970" s="3"/>
      <c r="Q1970" s="3"/>
    </row>
    <row r="1971" spans="12:17">
      <c r="L1971" s="1"/>
      <c r="M1971" s="1"/>
      <c r="N1971" s="3"/>
      <c r="O1971" s="3"/>
      <c r="P1971" s="3"/>
      <c r="Q1971" s="3"/>
    </row>
    <row r="1972" spans="12:17">
      <c r="L1972" s="1"/>
      <c r="M1972" s="1"/>
      <c r="N1972" s="3"/>
      <c r="O1972" s="3"/>
      <c r="P1972" s="3"/>
      <c r="Q1972" s="3"/>
    </row>
    <row r="1973" spans="12:17">
      <c r="L1973" s="1"/>
      <c r="M1973" s="1"/>
      <c r="N1973" s="3"/>
      <c r="O1973" s="3"/>
      <c r="P1973" s="3"/>
      <c r="Q1973" s="3"/>
    </row>
    <row r="1974" spans="12:17">
      <c r="L1974" s="1"/>
      <c r="M1974" s="1"/>
      <c r="N1974" s="3"/>
      <c r="O1974" s="3"/>
      <c r="P1974" s="3"/>
      <c r="Q1974" s="3"/>
    </row>
    <row r="1975" spans="12:17">
      <c r="L1975" s="1"/>
      <c r="M1975" s="1"/>
      <c r="N1975" s="3"/>
      <c r="O1975" s="3"/>
      <c r="P1975" s="3"/>
      <c r="Q1975" s="3"/>
    </row>
    <row r="1976" spans="12:17">
      <c r="L1976" s="1"/>
      <c r="M1976" s="1"/>
      <c r="N1976" s="3"/>
      <c r="O1976" s="3"/>
      <c r="P1976" s="3"/>
      <c r="Q1976" s="3"/>
    </row>
    <row r="1977" spans="12:17">
      <c r="L1977" s="1"/>
      <c r="M1977" s="1"/>
      <c r="N1977" s="3"/>
      <c r="O1977" s="3"/>
      <c r="P1977" s="3"/>
      <c r="Q1977" s="3"/>
    </row>
    <row r="1978" spans="12:17">
      <c r="L1978" s="1"/>
      <c r="M1978" s="1"/>
      <c r="N1978" s="3"/>
      <c r="O1978" s="3"/>
      <c r="P1978" s="3"/>
      <c r="Q1978" s="3"/>
    </row>
    <row r="1979" spans="12:17">
      <c r="L1979" s="1"/>
      <c r="M1979" s="1"/>
      <c r="N1979" s="3"/>
      <c r="O1979" s="3"/>
      <c r="P1979" s="3"/>
      <c r="Q1979" s="3"/>
    </row>
    <row r="1980" spans="12:17">
      <c r="L1980" s="1"/>
      <c r="M1980" s="1"/>
      <c r="N1980" s="3"/>
      <c r="O1980" s="3"/>
      <c r="P1980" s="3"/>
      <c r="Q1980" s="3"/>
    </row>
    <row r="1981" spans="12:17">
      <c r="L1981" s="1"/>
      <c r="M1981" s="1"/>
      <c r="N1981" s="3"/>
      <c r="O1981" s="3"/>
      <c r="P1981" s="3"/>
      <c r="Q1981" s="3"/>
    </row>
    <row r="1982" spans="12:17">
      <c r="L1982" s="1"/>
      <c r="M1982" s="1"/>
      <c r="N1982" s="3"/>
      <c r="O1982" s="3"/>
      <c r="P1982" s="3"/>
      <c r="Q1982" s="3"/>
    </row>
    <row r="1983" spans="12:17">
      <c r="L1983" s="1"/>
      <c r="M1983" s="1"/>
      <c r="N1983" s="3"/>
      <c r="O1983" s="3"/>
      <c r="P1983" s="3"/>
      <c r="Q1983" s="3"/>
    </row>
    <row r="1984" spans="12:17">
      <c r="L1984" s="1"/>
      <c r="M1984" s="1"/>
      <c r="N1984" s="3"/>
      <c r="O1984" s="3"/>
      <c r="P1984" s="3"/>
      <c r="Q1984" s="3"/>
    </row>
    <row r="1985" spans="12:17">
      <c r="L1985" s="1"/>
      <c r="M1985" s="1"/>
      <c r="N1985" s="3"/>
      <c r="O1985" s="3"/>
      <c r="P1985" s="3"/>
      <c r="Q1985" s="3"/>
    </row>
    <row r="1986" spans="12:17">
      <c r="L1986" s="1"/>
      <c r="M1986" s="1"/>
      <c r="N1986" s="3"/>
      <c r="O1986" s="3"/>
      <c r="P1986" s="3"/>
      <c r="Q1986" s="3"/>
    </row>
    <row r="1987" spans="12:17">
      <c r="L1987" s="1"/>
      <c r="M1987" s="1"/>
      <c r="N1987" s="3"/>
      <c r="O1987" s="3"/>
      <c r="P1987" s="3"/>
      <c r="Q1987" s="3"/>
    </row>
    <row r="1988" spans="12:17">
      <c r="L1988" s="1"/>
      <c r="M1988" s="1"/>
      <c r="N1988" s="3"/>
      <c r="O1988" s="3"/>
      <c r="P1988" s="3"/>
      <c r="Q1988" s="3"/>
    </row>
    <row r="1989" spans="12:17">
      <c r="L1989" s="1"/>
      <c r="M1989" s="1"/>
      <c r="N1989" s="3"/>
      <c r="O1989" s="3"/>
      <c r="P1989" s="3"/>
      <c r="Q1989" s="3"/>
    </row>
    <row r="1990" spans="12:17">
      <c r="L1990" s="1"/>
      <c r="M1990" s="1"/>
      <c r="N1990" s="3"/>
      <c r="O1990" s="3"/>
      <c r="P1990" s="3"/>
      <c r="Q1990" s="3"/>
    </row>
    <row r="1991" spans="12:17">
      <c r="L1991" s="1"/>
      <c r="M1991" s="1"/>
      <c r="N1991" s="3"/>
      <c r="O1991" s="3"/>
      <c r="P1991" s="3"/>
      <c r="Q1991" s="3"/>
    </row>
    <row r="1992" spans="12:17">
      <c r="L1992" s="1"/>
      <c r="M1992" s="1"/>
      <c r="N1992" s="3"/>
      <c r="O1992" s="3"/>
      <c r="P1992" s="3"/>
      <c r="Q1992" s="3"/>
    </row>
    <row r="1993" spans="12:17">
      <c r="L1993" s="1"/>
      <c r="M1993" s="1"/>
      <c r="N1993" s="3"/>
      <c r="O1993" s="3"/>
      <c r="P1993" s="3"/>
      <c r="Q1993" s="3"/>
    </row>
    <row r="1994" spans="12:17">
      <c r="L1994" s="1"/>
      <c r="M1994" s="1"/>
      <c r="N1994" s="3"/>
      <c r="O1994" s="3"/>
      <c r="P1994" s="3"/>
      <c r="Q1994" s="3"/>
    </row>
    <row r="1995" spans="12:17">
      <c r="L1995" s="1"/>
      <c r="M1995" s="1"/>
      <c r="N1995" s="3"/>
      <c r="O1995" s="3"/>
      <c r="P1995" s="3"/>
      <c r="Q1995" s="3"/>
    </row>
    <row r="1996" spans="12:17">
      <c r="L1996" s="1"/>
      <c r="M1996" s="1"/>
      <c r="N1996" s="3"/>
      <c r="O1996" s="3"/>
      <c r="P1996" s="3"/>
      <c r="Q1996" s="3"/>
    </row>
    <row r="1997" spans="12:17">
      <c r="L1997" s="1"/>
      <c r="M1997" s="1"/>
      <c r="N1997" s="3"/>
      <c r="O1997" s="3"/>
      <c r="P1997" s="3"/>
      <c r="Q1997" s="3"/>
    </row>
    <row r="1998" spans="12:17">
      <c r="L1998" s="1"/>
      <c r="M1998" s="1"/>
      <c r="N1998" s="3"/>
      <c r="O1998" s="3"/>
      <c r="P1998" s="3"/>
      <c r="Q1998" s="3"/>
    </row>
    <row r="1999" spans="12:17">
      <c r="L1999" s="1"/>
      <c r="M1999" s="1"/>
      <c r="N1999" s="3"/>
      <c r="O1999" s="3"/>
      <c r="P1999" s="3"/>
      <c r="Q1999" s="3"/>
    </row>
    <row r="2000" spans="12:17">
      <c r="L2000" s="1"/>
      <c r="M2000" s="1"/>
      <c r="N2000" s="3"/>
      <c r="O2000" s="3"/>
      <c r="P2000" s="3"/>
      <c r="Q2000" s="3"/>
    </row>
    <row r="2001" spans="12:17">
      <c r="L2001" s="1"/>
      <c r="M2001" s="1"/>
      <c r="N2001" s="3"/>
      <c r="O2001" s="3"/>
      <c r="P2001" s="3"/>
      <c r="Q2001" s="3"/>
    </row>
    <row r="2002" spans="12:17">
      <c r="L2002" s="1"/>
      <c r="M2002" s="1"/>
      <c r="N2002" s="3"/>
      <c r="O2002" s="3"/>
      <c r="P2002" s="3"/>
      <c r="Q2002" s="3"/>
    </row>
    <row r="2003" spans="12:17">
      <c r="L2003" s="1"/>
      <c r="M2003" s="1"/>
      <c r="N2003" s="3"/>
      <c r="O2003" s="3"/>
      <c r="P2003" s="3"/>
      <c r="Q2003" s="3"/>
    </row>
    <row r="2004" spans="12:17">
      <c r="L2004" s="1"/>
      <c r="M2004" s="1"/>
      <c r="N2004" s="3"/>
      <c r="O2004" s="3"/>
      <c r="P2004" s="3"/>
      <c r="Q2004" s="3"/>
    </row>
    <row r="2005" spans="12:17">
      <c r="L2005" s="1"/>
      <c r="M2005" s="1"/>
      <c r="N2005" s="3"/>
      <c r="O2005" s="3"/>
      <c r="P2005" s="3"/>
      <c r="Q2005" s="3"/>
    </row>
    <row r="2006" spans="12:17">
      <c r="L2006" s="1"/>
      <c r="M2006" s="1"/>
      <c r="N2006" s="3"/>
      <c r="O2006" s="3"/>
      <c r="P2006" s="3"/>
      <c r="Q2006" s="3"/>
    </row>
    <row r="2007" spans="12:17">
      <c r="L2007" s="1"/>
      <c r="M2007" s="1"/>
      <c r="N2007" s="3"/>
      <c r="O2007" s="3"/>
      <c r="P2007" s="3"/>
      <c r="Q2007" s="3"/>
    </row>
    <row r="2008" spans="12:17">
      <c r="L2008" s="1"/>
      <c r="M2008" s="1"/>
      <c r="N2008" s="3"/>
      <c r="O2008" s="3"/>
      <c r="P2008" s="3"/>
      <c r="Q2008" s="3"/>
    </row>
    <row r="2009" spans="12:17">
      <c r="L2009" s="1"/>
      <c r="M2009" s="1"/>
      <c r="N2009" s="3"/>
      <c r="O2009" s="3"/>
      <c r="P2009" s="3"/>
      <c r="Q2009" s="3"/>
    </row>
    <row r="2010" spans="12:17">
      <c r="L2010" s="1"/>
      <c r="M2010" s="1"/>
      <c r="N2010" s="3"/>
      <c r="O2010" s="3"/>
      <c r="P2010" s="3"/>
      <c r="Q2010" s="3"/>
    </row>
    <row r="2011" spans="12:17">
      <c r="L2011" s="1"/>
      <c r="M2011" s="1"/>
      <c r="N2011" s="3"/>
      <c r="O2011" s="3"/>
      <c r="P2011" s="3"/>
      <c r="Q2011" s="3"/>
    </row>
    <row r="2012" spans="12:17">
      <c r="L2012" s="1"/>
      <c r="M2012" s="1"/>
      <c r="N2012" s="3"/>
      <c r="O2012" s="3"/>
      <c r="P2012" s="3"/>
      <c r="Q2012" s="3"/>
    </row>
    <row r="2013" spans="12:17">
      <c r="L2013" s="1"/>
      <c r="M2013" s="1"/>
      <c r="N2013" s="3"/>
      <c r="O2013" s="3"/>
      <c r="P2013" s="3"/>
      <c r="Q2013" s="3"/>
    </row>
    <row r="2014" spans="12:17">
      <c r="L2014" s="1"/>
      <c r="M2014" s="1"/>
      <c r="N2014" s="3"/>
      <c r="O2014" s="3"/>
      <c r="P2014" s="3"/>
      <c r="Q2014" s="3"/>
    </row>
    <row r="2015" spans="12:17">
      <c r="L2015" s="1"/>
      <c r="M2015" s="1"/>
      <c r="N2015" s="3"/>
      <c r="O2015" s="3"/>
      <c r="P2015" s="3"/>
      <c r="Q2015" s="3"/>
    </row>
    <row r="2016" spans="12:17">
      <c r="L2016" s="1"/>
      <c r="M2016" s="1"/>
      <c r="N2016" s="3"/>
      <c r="O2016" s="3"/>
      <c r="P2016" s="3"/>
      <c r="Q2016" s="3"/>
    </row>
    <row r="2017" spans="12:17">
      <c r="L2017" s="1"/>
      <c r="M2017" s="1"/>
      <c r="N2017" s="3"/>
      <c r="O2017" s="3"/>
      <c r="P2017" s="3"/>
      <c r="Q2017" s="3"/>
    </row>
    <row r="2018" spans="12:17">
      <c r="L2018" s="1"/>
      <c r="M2018" s="1"/>
      <c r="N2018" s="3"/>
      <c r="O2018" s="3"/>
      <c r="P2018" s="3"/>
      <c r="Q2018" s="3"/>
    </row>
    <row r="2019" spans="12:17">
      <c r="L2019" s="1"/>
      <c r="M2019" s="1"/>
      <c r="N2019" s="3"/>
      <c r="O2019" s="3"/>
      <c r="P2019" s="3"/>
      <c r="Q2019" s="3"/>
    </row>
    <row r="2020" spans="12:17">
      <c r="L2020" s="1"/>
      <c r="M2020" s="1"/>
      <c r="N2020" s="3"/>
      <c r="O2020" s="3"/>
      <c r="P2020" s="3"/>
      <c r="Q2020" s="3"/>
    </row>
    <row r="2021" spans="12:17">
      <c r="L2021" s="1"/>
      <c r="M2021" s="1"/>
      <c r="N2021" s="3"/>
      <c r="O2021" s="3"/>
      <c r="P2021" s="3"/>
      <c r="Q2021" s="3"/>
    </row>
    <row r="2022" spans="12:17">
      <c r="L2022" s="1"/>
      <c r="M2022" s="1"/>
      <c r="N2022" s="3"/>
      <c r="O2022" s="3"/>
      <c r="P2022" s="3"/>
      <c r="Q2022" s="3"/>
    </row>
    <row r="2023" spans="12:17">
      <c r="L2023" s="1"/>
      <c r="M2023" s="1"/>
      <c r="N2023" s="3"/>
      <c r="O2023" s="3"/>
      <c r="P2023" s="3"/>
      <c r="Q2023" s="3"/>
    </row>
    <row r="2024" spans="12:17">
      <c r="L2024" s="1"/>
      <c r="M2024" s="1"/>
      <c r="N2024" s="3"/>
      <c r="O2024" s="3"/>
      <c r="P2024" s="3"/>
      <c r="Q2024" s="3"/>
    </row>
    <row r="2025" spans="12:17">
      <c r="L2025" s="1"/>
      <c r="M2025" s="1"/>
      <c r="N2025" s="3"/>
      <c r="O2025" s="3"/>
      <c r="P2025" s="3"/>
      <c r="Q2025" s="3"/>
    </row>
    <row r="2026" spans="12:17">
      <c r="L2026" s="1"/>
      <c r="M2026" s="1"/>
      <c r="N2026" s="3"/>
      <c r="O2026" s="3"/>
      <c r="P2026" s="3"/>
      <c r="Q2026" s="3"/>
    </row>
    <row r="2027" spans="12:17">
      <c r="L2027" s="1"/>
      <c r="M2027" s="1"/>
      <c r="N2027" s="3"/>
      <c r="O2027" s="3"/>
      <c r="P2027" s="3"/>
      <c r="Q2027" s="3"/>
    </row>
    <row r="2028" spans="12:17">
      <c r="L2028" s="1"/>
      <c r="M2028" s="1"/>
      <c r="N2028" s="3"/>
      <c r="O2028" s="3"/>
      <c r="P2028" s="3"/>
      <c r="Q2028" s="3"/>
    </row>
    <row r="2029" spans="12:17">
      <c r="L2029" s="1"/>
      <c r="M2029" s="1"/>
      <c r="N2029" s="3"/>
      <c r="O2029" s="3"/>
      <c r="P2029" s="3"/>
      <c r="Q2029" s="3"/>
    </row>
    <row r="2030" spans="12:17">
      <c r="L2030" s="1"/>
      <c r="M2030" s="1"/>
      <c r="N2030" s="3"/>
      <c r="O2030" s="3"/>
      <c r="P2030" s="3"/>
      <c r="Q2030" s="3"/>
    </row>
    <row r="2031" spans="12:17">
      <c r="L2031" s="1"/>
      <c r="M2031" s="1"/>
      <c r="N2031" s="3"/>
      <c r="O2031" s="3"/>
      <c r="P2031" s="3"/>
      <c r="Q2031" s="3"/>
    </row>
    <row r="2032" spans="12:17">
      <c r="L2032" s="1"/>
      <c r="M2032" s="1"/>
      <c r="N2032" s="3"/>
      <c r="O2032" s="3"/>
      <c r="P2032" s="3"/>
      <c r="Q2032" s="3"/>
    </row>
    <row r="2033" spans="12:17">
      <c r="L2033" s="1"/>
      <c r="M2033" s="1"/>
      <c r="N2033" s="3"/>
      <c r="O2033" s="3"/>
      <c r="P2033" s="3"/>
      <c r="Q2033" s="3"/>
    </row>
    <row r="2034" spans="12:17">
      <c r="L2034" s="1"/>
      <c r="M2034" s="1"/>
      <c r="N2034" s="3"/>
      <c r="O2034" s="3"/>
      <c r="P2034" s="3"/>
      <c r="Q2034" s="3"/>
    </row>
    <row r="2035" spans="12:17">
      <c r="L2035" s="1"/>
      <c r="M2035" s="1"/>
      <c r="N2035" s="3"/>
      <c r="O2035" s="3"/>
      <c r="P2035" s="3"/>
      <c r="Q2035" s="3"/>
    </row>
    <row r="2036" spans="12:17">
      <c r="L2036" s="1"/>
      <c r="M2036" s="1"/>
      <c r="N2036" s="3"/>
      <c r="O2036" s="3"/>
      <c r="P2036" s="3"/>
      <c r="Q2036" s="3"/>
    </row>
    <row r="2037" spans="12:17">
      <c r="L2037" s="1"/>
      <c r="M2037" s="1"/>
      <c r="N2037" s="3"/>
      <c r="O2037" s="3"/>
      <c r="P2037" s="3"/>
      <c r="Q2037" s="3"/>
    </row>
    <row r="2038" spans="12:17">
      <c r="L2038" s="1"/>
      <c r="M2038" s="1"/>
      <c r="N2038" s="3"/>
      <c r="O2038" s="3"/>
      <c r="P2038" s="3"/>
      <c r="Q2038" s="3"/>
    </row>
    <row r="2039" spans="12:17">
      <c r="L2039" s="1"/>
      <c r="M2039" s="1"/>
      <c r="N2039" s="3"/>
      <c r="O2039" s="3"/>
      <c r="P2039" s="3"/>
      <c r="Q2039" s="3"/>
    </row>
    <row r="2040" spans="12:17">
      <c r="L2040" s="1"/>
      <c r="M2040" s="1"/>
      <c r="N2040" s="3"/>
      <c r="O2040" s="3"/>
      <c r="P2040" s="3"/>
      <c r="Q2040" s="3"/>
    </row>
    <row r="2041" spans="12:17">
      <c r="L2041" s="1"/>
      <c r="M2041" s="1"/>
      <c r="N2041" s="3"/>
      <c r="O2041" s="3"/>
      <c r="P2041" s="3"/>
      <c r="Q2041" s="3"/>
    </row>
    <row r="2042" spans="12:17">
      <c r="L2042" s="1"/>
      <c r="M2042" s="1"/>
      <c r="N2042" s="3"/>
      <c r="O2042" s="3"/>
      <c r="P2042" s="3"/>
      <c r="Q2042" s="3"/>
    </row>
    <row r="2043" spans="12:17">
      <c r="L2043" s="1"/>
      <c r="M2043" s="1"/>
      <c r="N2043" s="3"/>
      <c r="O2043" s="3"/>
      <c r="P2043" s="3"/>
      <c r="Q2043" s="3"/>
    </row>
    <row r="2044" spans="12:17">
      <c r="L2044" s="1"/>
      <c r="M2044" s="1"/>
      <c r="N2044" s="3"/>
      <c r="O2044" s="3"/>
      <c r="P2044" s="3"/>
      <c r="Q2044" s="3"/>
    </row>
    <row r="2045" spans="12:17">
      <c r="L2045" s="1"/>
      <c r="M2045" s="1"/>
      <c r="N2045" s="3"/>
      <c r="O2045" s="3"/>
      <c r="P2045" s="3"/>
      <c r="Q2045" s="3"/>
    </row>
    <row r="2046" spans="12:17">
      <c r="L2046" s="1"/>
      <c r="M2046" s="1"/>
      <c r="N2046" s="3"/>
      <c r="O2046" s="3"/>
      <c r="P2046" s="3"/>
      <c r="Q2046" s="3"/>
    </row>
    <row r="2047" spans="12:17">
      <c r="L2047" s="1"/>
      <c r="M2047" s="1"/>
      <c r="N2047" s="3"/>
      <c r="O2047" s="3"/>
      <c r="P2047" s="3"/>
      <c r="Q2047" s="3"/>
    </row>
    <row r="2048" spans="12:17">
      <c r="L2048" s="1"/>
      <c r="M2048" s="1"/>
      <c r="N2048" s="3"/>
      <c r="O2048" s="3"/>
      <c r="P2048" s="3"/>
      <c r="Q2048" s="3"/>
    </row>
    <row r="2049" spans="12:17">
      <c r="L2049" s="1"/>
      <c r="M2049" s="1"/>
      <c r="N2049" s="3"/>
      <c r="O2049" s="3"/>
      <c r="P2049" s="3"/>
      <c r="Q2049" s="3"/>
    </row>
    <row r="2050" spans="12:17">
      <c r="L2050" s="1"/>
      <c r="M2050" s="1"/>
      <c r="N2050" s="3"/>
      <c r="O2050" s="3"/>
      <c r="P2050" s="3"/>
      <c r="Q2050" s="3"/>
    </row>
    <row r="2051" spans="12:17">
      <c r="L2051" s="1"/>
      <c r="M2051" s="1"/>
      <c r="N2051" s="3"/>
      <c r="O2051" s="3"/>
      <c r="P2051" s="3"/>
      <c r="Q2051" s="3"/>
    </row>
    <row r="2052" spans="12:17">
      <c r="L2052" s="1"/>
      <c r="M2052" s="1"/>
      <c r="N2052" s="3"/>
      <c r="O2052" s="3"/>
      <c r="P2052" s="3"/>
      <c r="Q2052" s="3"/>
    </row>
    <row r="2053" spans="12:17">
      <c r="L2053" s="1"/>
      <c r="M2053" s="1"/>
      <c r="N2053" s="3"/>
      <c r="O2053" s="3"/>
      <c r="P2053" s="3"/>
      <c r="Q2053" s="3"/>
    </row>
    <row r="2054" spans="12:17">
      <c r="L2054" s="1"/>
      <c r="M2054" s="1"/>
      <c r="N2054" s="3"/>
      <c r="O2054" s="3"/>
      <c r="P2054" s="3"/>
      <c r="Q2054" s="3"/>
    </row>
    <row r="2055" spans="12:17">
      <c r="L2055" s="1"/>
      <c r="M2055" s="1"/>
      <c r="N2055" s="3"/>
      <c r="O2055" s="3"/>
      <c r="P2055" s="3"/>
      <c r="Q2055" s="3"/>
    </row>
    <row r="2056" spans="12:17">
      <c r="L2056" s="1"/>
      <c r="M2056" s="1"/>
      <c r="N2056" s="3"/>
      <c r="O2056" s="3"/>
      <c r="P2056" s="3"/>
      <c r="Q2056" s="3"/>
    </row>
    <row r="2057" spans="12:17">
      <c r="L2057" s="1"/>
      <c r="M2057" s="1"/>
      <c r="N2057" s="3"/>
      <c r="O2057" s="3"/>
      <c r="P2057" s="3"/>
      <c r="Q2057" s="3"/>
    </row>
    <row r="2058" spans="12:17">
      <c r="L2058" s="1"/>
      <c r="M2058" s="1"/>
      <c r="N2058" s="3"/>
      <c r="O2058" s="3"/>
      <c r="P2058" s="3"/>
      <c r="Q2058" s="3"/>
    </row>
    <row r="2059" spans="12:17">
      <c r="L2059" s="1"/>
      <c r="M2059" s="1"/>
      <c r="N2059" s="3"/>
      <c r="O2059" s="3"/>
      <c r="P2059" s="3"/>
      <c r="Q2059" s="3"/>
    </row>
    <row r="2060" spans="12:17">
      <c r="L2060" s="1"/>
      <c r="M2060" s="1"/>
      <c r="N2060" s="3"/>
      <c r="O2060" s="3"/>
      <c r="P2060" s="3"/>
      <c r="Q2060" s="3"/>
    </row>
    <row r="2061" spans="12:17">
      <c r="L2061" s="1"/>
      <c r="M2061" s="1"/>
      <c r="N2061" s="3"/>
      <c r="O2061" s="3"/>
      <c r="P2061" s="3"/>
      <c r="Q2061" s="3"/>
    </row>
    <row r="2062" spans="12:17">
      <c r="L2062" s="1"/>
      <c r="M2062" s="1"/>
      <c r="N2062" s="3"/>
      <c r="O2062" s="3"/>
      <c r="P2062" s="3"/>
      <c r="Q2062" s="3"/>
    </row>
    <row r="2063" spans="12:17">
      <c r="L2063" s="1"/>
      <c r="M2063" s="1"/>
      <c r="N2063" s="3"/>
      <c r="O2063" s="3"/>
      <c r="P2063" s="3"/>
      <c r="Q2063" s="3"/>
    </row>
    <row r="2064" spans="12:17">
      <c r="L2064" s="1"/>
      <c r="M2064" s="1"/>
      <c r="N2064" s="3"/>
      <c r="O2064" s="3"/>
      <c r="P2064" s="3"/>
      <c r="Q2064" s="3"/>
    </row>
    <row r="2065" spans="12:17">
      <c r="L2065" s="1"/>
      <c r="M2065" s="1"/>
      <c r="N2065" s="3"/>
      <c r="O2065" s="3"/>
      <c r="P2065" s="3"/>
      <c r="Q2065" s="3"/>
    </row>
    <row r="2066" spans="12:17">
      <c r="L2066" s="1"/>
      <c r="M2066" s="1"/>
      <c r="N2066" s="3"/>
      <c r="O2066" s="3"/>
      <c r="P2066" s="3"/>
      <c r="Q2066" s="3"/>
    </row>
    <row r="2067" spans="12:17">
      <c r="L2067" s="1"/>
      <c r="M2067" s="1"/>
      <c r="N2067" s="3"/>
      <c r="O2067" s="3"/>
      <c r="P2067" s="3"/>
      <c r="Q2067" s="3"/>
    </row>
    <row r="2068" spans="12:17">
      <c r="L2068" s="1"/>
      <c r="M2068" s="1"/>
      <c r="N2068" s="3"/>
      <c r="O2068" s="3"/>
      <c r="P2068" s="3"/>
      <c r="Q2068" s="3"/>
    </row>
    <row r="2069" spans="12:17">
      <c r="L2069" s="1"/>
      <c r="M2069" s="1"/>
      <c r="N2069" s="3"/>
      <c r="O2069" s="3"/>
      <c r="P2069" s="3"/>
      <c r="Q2069" s="3"/>
    </row>
    <row r="2070" spans="12:17">
      <c r="L2070" s="1"/>
      <c r="M2070" s="1"/>
      <c r="N2070" s="3"/>
      <c r="O2070" s="3"/>
      <c r="P2070" s="3"/>
      <c r="Q2070" s="3"/>
    </row>
    <row r="2071" spans="12:17">
      <c r="L2071" s="1"/>
      <c r="M2071" s="1"/>
      <c r="N2071" s="3"/>
      <c r="O2071" s="3"/>
      <c r="P2071" s="3"/>
      <c r="Q2071" s="3"/>
    </row>
    <row r="2072" spans="12:17">
      <c r="L2072" s="1"/>
      <c r="M2072" s="1"/>
      <c r="N2072" s="3"/>
      <c r="O2072" s="3"/>
      <c r="P2072" s="3"/>
      <c r="Q2072" s="3"/>
    </row>
    <row r="2073" spans="12:17">
      <c r="L2073" s="1"/>
      <c r="M2073" s="1"/>
      <c r="N2073" s="3"/>
      <c r="O2073" s="3"/>
      <c r="P2073" s="3"/>
      <c r="Q2073" s="3"/>
    </row>
    <row r="2074" spans="12:17">
      <c r="L2074" s="1"/>
      <c r="M2074" s="1"/>
      <c r="N2074" s="3"/>
      <c r="O2074" s="3"/>
      <c r="P2074" s="3"/>
      <c r="Q2074" s="3"/>
    </row>
    <row r="2075" spans="12:17">
      <c r="L2075" s="1"/>
      <c r="M2075" s="1"/>
      <c r="N2075" s="3"/>
      <c r="O2075" s="3"/>
      <c r="P2075" s="3"/>
      <c r="Q2075" s="3"/>
    </row>
    <row r="2076" spans="12:17">
      <c r="L2076" s="1"/>
      <c r="M2076" s="1"/>
      <c r="N2076" s="3"/>
      <c r="O2076" s="3"/>
      <c r="P2076" s="3"/>
      <c r="Q2076" s="3"/>
    </row>
    <row r="2077" spans="12:17">
      <c r="L2077" s="1"/>
      <c r="M2077" s="1"/>
      <c r="N2077" s="3"/>
      <c r="O2077" s="3"/>
      <c r="P2077" s="3"/>
      <c r="Q2077" s="3"/>
    </row>
    <row r="2078" spans="12:17">
      <c r="L2078" s="1"/>
      <c r="M2078" s="1"/>
      <c r="N2078" s="3"/>
      <c r="O2078" s="3"/>
      <c r="P2078" s="3"/>
      <c r="Q2078" s="3"/>
    </row>
    <row r="2079" spans="12:17">
      <c r="L2079" s="1"/>
      <c r="M2079" s="1"/>
      <c r="N2079" s="3"/>
      <c r="O2079" s="3"/>
      <c r="P2079" s="3"/>
      <c r="Q2079" s="3"/>
    </row>
    <row r="2080" spans="12:17">
      <c r="L2080" s="1"/>
      <c r="M2080" s="1"/>
      <c r="N2080" s="3"/>
      <c r="O2080" s="3"/>
      <c r="P2080" s="3"/>
      <c r="Q2080" s="3"/>
    </row>
    <row r="2081" spans="12:17">
      <c r="L2081" s="1"/>
      <c r="M2081" s="1"/>
      <c r="N2081" s="3"/>
      <c r="O2081" s="3"/>
      <c r="P2081" s="3"/>
      <c r="Q2081" s="3"/>
    </row>
    <row r="2082" spans="12:17">
      <c r="L2082" s="1"/>
      <c r="M2082" s="1"/>
      <c r="N2082" s="3"/>
      <c r="O2082" s="3"/>
      <c r="P2082" s="3"/>
      <c r="Q2082" s="3"/>
    </row>
    <row r="2083" spans="12:17">
      <c r="L2083" s="1"/>
      <c r="M2083" s="1"/>
      <c r="N2083" s="3"/>
      <c r="O2083" s="3"/>
      <c r="P2083" s="3"/>
      <c r="Q2083" s="3"/>
    </row>
    <row r="2084" spans="12:17">
      <c r="L2084" s="1"/>
      <c r="M2084" s="1"/>
      <c r="N2084" s="3"/>
      <c r="O2084" s="3"/>
      <c r="P2084" s="3"/>
      <c r="Q2084" s="3"/>
    </row>
    <row r="2085" spans="12:17">
      <c r="L2085" s="1"/>
      <c r="M2085" s="1"/>
      <c r="N2085" s="3"/>
      <c r="O2085" s="3"/>
      <c r="P2085" s="3"/>
      <c r="Q2085" s="3"/>
    </row>
    <row r="2086" spans="12:17">
      <c r="L2086" s="1"/>
      <c r="M2086" s="1"/>
      <c r="N2086" s="3"/>
      <c r="O2086" s="3"/>
      <c r="P2086" s="3"/>
      <c r="Q2086" s="3"/>
    </row>
    <row r="2087" spans="12:17">
      <c r="L2087" s="1"/>
      <c r="M2087" s="1"/>
      <c r="N2087" s="3"/>
      <c r="O2087" s="3"/>
      <c r="P2087" s="3"/>
      <c r="Q2087" s="3"/>
    </row>
    <row r="2088" spans="12:17">
      <c r="L2088" s="1"/>
      <c r="M2088" s="1"/>
      <c r="N2088" s="3"/>
      <c r="O2088" s="3"/>
      <c r="P2088" s="3"/>
      <c r="Q2088" s="3"/>
    </row>
    <row r="2089" spans="12:17">
      <c r="L2089" s="1"/>
      <c r="M2089" s="1"/>
      <c r="N2089" s="3"/>
      <c r="O2089" s="3"/>
      <c r="P2089" s="3"/>
      <c r="Q2089" s="3"/>
    </row>
    <row r="2090" spans="12:17">
      <c r="L2090" s="1"/>
      <c r="M2090" s="1"/>
      <c r="N2090" s="3"/>
      <c r="O2090" s="3"/>
      <c r="P2090" s="3"/>
      <c r="Q2090" s="3"/>
    </row>
    <row r="2091" spans="12:17">
      <c r="L2091" s="1"/>
      <c r="M2091" s="1"/>
      <c r="N2091" s="3"/>
      <c r="O2091" s="3"/>
      <c r="P2091" s="3"/>
      <c r="Q2091" s="3"/>
    </row>
    <row r="2092" spans="12:17">
      <c r="L2092" s="1"/>
      <c r="M2092" s="1"/>
      <c r="N2092" s="3"/>
      <c r="O2092" s="3"/>
      <c r="P2092" s="3"/>
      <c r="Q2092" s="3"/>
    </row>
    <row r="2093" spans="12:17">
      <c r="L2093" s="1"/>
      <c r="M2093" s="1"/>
      <c r="N2093" s="3"/>
      <c r="O2093" s="3"/>
      <c r="P2093" s="3"/>
      <c r="Q2093" s="3"/>
    </row>
    <row r="2094" spans="12:17">
      <c r="L2094" s="1"/>
      <c r="M2094" s="1"/>
      <c r="N2094" s="3"/>
      <c r="O2094" s="3"/>
      <c r="P2094" s="3"/>
      <c r="Q2094" s="3"/>
    </row>
    <row r="2095" spans="12:17">
      <c r="L2095" s="1"/>
      <c r="M2095" s="1"/>
      <c r="N2095" s="3"/>
      <c r="O2095" s="3"/>
      <c r="P2095" s="3"/>
      <c r="Q2095" s="3"/>
    </row>
    <row r="2096" spans="12:17">
      <c r="L2096" s="1"/>
      <c r="M2096" s="1"/>
      <c r="N2096" s="3"/>
      <c r="O2096" s="3"/>
      <c r="P2096" s="3"/>
      <c r="Q2096" s="3"/>
    </row>
    <row r="2097" spans="12:17">
      <c r="L2097" s="1"/>
      <c r="M2097" s="1"/>
      <c r="N2097" s="3"/>
      <c r="O2097" s="3"/>
      <c r="P2097" s="3"/>
      <c r="Q2097" s="3"/>
    </row>
    <row r="2098" spans="12:17">
      <c r="L2098" s="1"/>
      <c r="M2098" s="1"/>
      <c r="N2098" s="3"/>
      <c r="O2098" s="3"/>
      <c r="P2098" s="3"/>
      <c r="Q2098" s="3"/>
    </row>
    <row r="2099" spans="12:17">
      <c r="L2099" s="1"/>
      <c r="M2099" s="1"/>
      <c r="N2099" s="3"/>
      <c r="O2099" s="3"/>
      <c r="P2099" s="3"/>
      <c r="Q2099" s="3"/>
    </row>
    <row r="2100" spans="12:17">
      <c r="L2100" s="1"/>
      <c r="M2100" s="1"/>
      <c r="N2100" s="3"/>
      <c r="O2100" s="3"/>
      <c r="P2100" s="3"/>
      <c r="Q2100" s="3"/>
    </row>
    <row r="2101" spans="12:17">
      <c r="L2101" s="1"/>
      <c r="M2101" s="1"/>
      <c r="N2101" s="3"/>
      <c r="O2101" s="3"/>
      <c r="P2101" s="3"/>
      <c r="Q2101" s="3"/>
    </row>
    <row r="2102" spans="12:17">
      <c r="L2102" s="1"/>
      <c r="M2102" s="1"/>
      <c r="N2102" s="3"/>
      <c r="O2102" s="3"/>
      <c r="P2102" s="3"/>
      <c r="Q2102" s="3"/>
    </row>
    <row r="2103" spans="12:17">
      <c r="L2103" s="1"/>
      <c r="M2103" s="1"/>
      <c r="N2103" s="3"/>
      <c r="O2103" s="3"/>
      <c r="P2103" s="3"/>
      <c r="Q2103" s="3"/>
    </row>
    <row r="2104" spans="12:17">
      <c r="L2104" s="1"/>
      <c r="M2104" s="1"/>
      <c r="N2104" s="3"/>
      <c r="O2104" s="3"/>
      <c r="P2104" s="3"/>
      <c r="Q2104" s="3"/>
    </row>
    <row r="2105" spans="12:17">
      <c r="L2105" s="1"/>
      <c r="M2105" s="1"/>
      <c r="N2105" s="3"/>
      <c r="O2105" s="3"/>
      <c r="P2105" s="3"/>
      <c r="Q2105" s="3"/>
    </row>
    <row r="2106" spans="12:17">
      <c r="L2106" s="1"/>
      <c r="M2106" s="1"/>
      <c r="N2106" s="3"/>
      <c r="O2106" s="3"/>
      <c r="P2106" s="3"/>
      <c r="Q2106" s="3"/>
    </row>
    <row r="2107" spans="12:17">
      <c r="L2107" s="1"/>
      <c r="M2107" s="1"/>
      <c r="N2107" s="3"/>
      <c r="O2107" s="3"/>
      <c r="P2107" s="3"/>
      <c r="Q2107" s="3"/>
    </row>
    <row r="2108" spans="12:17">
      <c r="L2108" s="1"/>
      <c r="M2108" s="1"/>
      <c r="N2108" s="3"/>
      <c r="O2108" s="3"/>
      <c r="P2108" s="3"/>
      <c r="Q2108" s="3"/>
    </row>
    <row r="2109" spans="12:17">
      <c r="L2109" s="1"/>
      <c r="M2109" s="1"/>
      <c r="N2109" s="3"/>
      <c r="O2109" s="3"/>
      <c r="P2109" s="3"/>
      <c r="Q2109" s="3"/>
    </row>
    <row r="2110" spans="12:17">
      <c r="L2110" s="1"/>
      <c r="M2110" s="1"/>
      <c r="N2110" s="3"/>
      <c r="O2110" s="3"/>
      <c r="P2110" s="3"/>
      <c r="Q2110" s="3"/>
    </row>
    <row r="2111" spans="12:17">
      <c r="L2111" s="1"/>
      <c r="M2111" s="1"/>
      <c r="N2111" s="3"/>
      <c r="O2111" s="3"/>
      <c r="P2111" s="3"/>
      <c r="Q2111" s="3"/>
    </row>
    <row r="2112" spans="12:17">
      <c r="L2112" s="1"/>
      <c r="M2112" s="1"/>
      <c r="N2112" s="3"/>
      <c r="O2112" s="3"/>
      <c r="P2112" s="3"/>
      <c r="Q2112" s="3"/>
    </row>
    <row r="2113" spans="12:17">
      <c r="L2113" s="1"/>
      <c r="M2113" s="1"/>
      <c r="N2113" s="3"/>
      <c r="O2113" s="3"/>
      <c r="P2113" s="3"/>
      <c r="Q2113" s="3"/>
    </row>
    <row r="2114" spans="12:17">
      <c r="L2114" s="1"/>
      <c r="M2114" s="1"/>
      <c r="N2114" s="3"/>
      <c r="O2114" s="3"/>
      <c r="P2114" s="3"/>
      <c r="Q2114" s="3"/>
    </row>
    <row r="2115" spans="12:17">
      <c r="L2115" s="1"/>
      <c r="M2115" s="1"/>
      <c r="N2115" s="3"/>
      <c r="O2115" s="3"/>
      <c r="P2115" s="3"/>
      <c r="Q2115" s="3"/>
    </row>
    <row r="2116" spans="12:17">
      <c r="L2116" s="1"/>
      <c r="M2116" s="1"/>
      <c r="N2116" s="3"/>
      <c r="O2116" s="3"/>
      <c r="P2116" s="3"/>
      <c r="Q2116" s="3"/>
    </row>
    <row r="2117" spans="12:17">
      <c r="L2117" s="1"/>
      <c r="M2117" s="1"/>
      <c r="N2117" s="3"/>
      <c r="O2117" s="3"/>
      <c r="P2117" s="3"/>
      <c r="Q2117" s="3"/>
    </row>
    <row r="2118" spans="12:17">
      <c r="L2118" s="1"/>
      <c r="M2118" s="1"/>
      <c r="N2118" s="3"/>
      <c r="O2118" s="3"/>
      <c r="P2118" s="3"/>
      <c r="Q2118" s="3"/>
    </row>
    <row r="2119" spans="12:17">
      <c r="L2119" s="1"/>
      <c r="M2119" s="1"/>
      <c r="N2119" s="3"/>
      <c r="O2119" s="3"/>
      <c r="P2119" s="3"/>
      <c r="Q2119" s="3"/>
    </row>
    <row r="2120" spans="12:17">
      <c r="L2120" s="1"/>
      <c r="M2120" s="1"/>
      <c r="N2120" s="3"/>
      <c r="O2120" s="3"/>
      <c r="P2120" s="3"/>
      <c r="Q2120" s="3"/>
    </row>
    <row r="2121" spans="12:17">
      <c r="L2121" s="1"/>
      <c r="M2121" s="1"/>
      <c r="N2121" s="3"/>
      <c r="O2121" s="3"/>
      <c r="P2121" s="3"/>
      <c r="Q2121" s="3"/>
    </row>
    <row r="2122" spans="12:17">
      <c r="L2122" s="1"/>
      <c r="M2122" s="1"/>
      <c r="N2122" s="3"/>
      <c r="O2122" s="3"/>
      <c r="P2122" s="3"/>
      <c r="Q2122" s="3"/>
    </row>
    <row r="2123" spans="12:17">
      <c r="L2123" s="1"/>
      <c r="M2123" s="1"/>
      <c r="N2123" s="3"/>
      <c r="O2123" s="3"/>
      <c r="P2123" s="3"/>
      <c r="Q2123" s="3"/>
    </row>
    <row r="2124" spans="12:17">
      <c r="L2124" s="1"/>
      <c r="M2124" s="1"/>
      <c r="N2124" s="3"/>
      <c r="O2124" s="3"/>
      <c r="P2124" s="3"/>
      <c r="Q2124" s="3"/>
    </row>
    <row r="2125" spans="12:17">
      <c r="L2125" s="1"/>
      <c r="M2125" s="1"/>
      <c r="N2125" s="3"/>
      <c r="O2125" s="3"/>
      <c r="P2125" s="3"/>
      <c r="Q2125" s="3"/>
    </row>
    <row r="2126" spans="12:17">
      <c r="L2126" s="1"/>
      <c r="M2126" s="1"/>
      <c r="N2126" s="3"/>
      <c r="O2126" s="3"/>
      <c r="P2126" s="3"/>
      <c r="Q2126" s="3"/>
    </row>
    <row r="2127" spans="12:17">
      <c r="L2127" s="1"/>
      <c r="M2127" s="1"/>
      <c r="N2127" s="3"/>
      <c r="O2127" s="3"/>
      <c r="P2127" s="3"/>
      <c r="Q2127" s="3"/>
    </row>
    <row r="2128" spans="12:17">
      <c r="L2128" s="1"/>
      <c r="M2128" s="1"/>
      <c r="N2128" s="3"/>
      <c r="O2128" s="3"/>
      <c r="P2128" s="3"/>
      <c r="Q2128" s="3"/>
    </row>
    <row r="2129" spans="12:17">
      <c r="L2129" s="1"/>
      <c r="M2129" s="1"/>
      <c r="N2129" s="3"/>
      <c r="O2129" s="3"/>
      <c r="P2129" s="3"/>
      <c r="Q2129" s="3"/>
    </row>
    <row r="2130" spans="12:17">
      <c r="L2130" s="1"/>
      <c r="M2130" s="1"/>
      <c r="N2130" s="3"/>
      <c r="O2130" s="3"/>
      <c r="P2130" s="3"/>
      <c r="Q2130" s="3"/>
    </row>
    <row r="2131" spans="12:17">
      <c r="L2131" s="1"/>
      <c r="M2131" s="1"/>
      <c r="N2131" s="3"/>
      <c r="O2131" s="3"/>
      <c r="P2131" s="3"/>
      <c r="Q2131" s="3"/>
    </row>
    <row r="2132" spans="12:17">
      <c r="L2132" s="1"/>
      <c r="M2132" s="1"/>
      <c r="N2132" s="3"/>
      <c r="O2132" s="3"/>
      <c r="P2132" s="3"/>
      <c r="Q2132" s="3"/>
    </row>
    <row r="2133" spans="12:17">
      <c r="L2133" s="1"/>
      <c r="M2133" s="1"/>
      <c r="N2133" s="3"/>
      <c r="O2133" s="3"/>
      <c r="P2133" s="3"/>
      <c r="Q2133" s="3"/>
    </row>
    <row r="2134" spans="12:17">
      <c r="L2134" s="1"/>
      <c r="M2134" s="1"/>
      <c r="N2134" s="3"/>
      <c r="O2134" s="3"/>
      <c r="P2134" s="3"/>
      <c r="Q2134" s="3"/>
    </row>
    <row r="2135" spans="12:17">
      <c r="L2135" s="1"/>
      <c r="M2135" s="1"/>
      <c r="N2135" s="3"/>
      <c r="O2135" s="3"/>
      <c r="P2135" s="3"/>
      <c r="Q2135" s="3"/>
    </row>
    <row r="2136" spans="12:17">
      <c r="L2136" s="1"/>
      <c r="M2136" s="1"/>
      <c r="N2136" s="3"/>
      <c r="O2136" s="3"/>
      <c r="P2136" s="3"/>
      <c r="Q2136" s="3"/>
    </row>
    <row r="2137" spans="12:17">
      <c r="L2137" s="1"/>
      <c r="M2137" s="1"/>
      <c r="N2137" s="3"/>
      <c r="O2137" s="3"/>
      <c r="P2137" s="3"/>
      <c r="Q2137" s="3"/>
    </row>
    <row r="2138" spans="12:17">
      <c r="L2138" s="1"/>
      <c r="M2138" s="1"/>
      <c r="N2138" s="3"/>
      <c r="O2138" s="3"/>
      <c r="P2138" s="3"/>
      <c r="Q2138" s="3"/>
    </row>
    <row r="2139" spans="12:17">
      <c r="L2139" s="1"/>
      <c r="M2139" s="1"/>
      <c r="N2139" s="3"/>
      <c r="O2139" s="3"/>
      <c r="P2139" s="3"/>
      <c r="Q2139" s="3"/>
    </row>
    <row r="2140" spans="12:17">
      <c r="L2140" s="1"/>
      <c r="M2140" s="1"/>
      <c r="N2140" s="3"/>
      <c r="O2140" s="3"/>
      <c r="P2140" s="3"/>
      <c r="Q2140" s="3"/>
    </row>
    <row r="2141" spans="12:17">
      <c r="L2141" s="1"/>
      <c r="M2141" s="1"/>
      <c r="N2141" s="3"/>
      <c r="O2141" s="3"/>
      <c r="P2141" s="3"/>
      <c r="Q2141" s="3"/>
    </row>
    <row r="2142" spans="12:17">
      <c r="L2142" s="1"/>
      <c r="M2142" s="1"/>
      <c r="N2142" s="3"/>
      <c r="O2142" s="3"/>
      <c r="P2142" s="3"/>
      <c r="Q2142" s="3"/>
    </row>
    <row r="2143" spans="12:17">
      <c r="L2143" s="1"/>
      <c r="M2143" s="1"/>
      <c r="N2143" s="3"/>
      <c r="O2143" s="3"/>
      <c r="P2143" s="3"/>
      <c r="Q2143" s="3"/>
    </row>
    <row r="2144" spans="12:17">
      <c r="L2144" s="1"/>
      <c r="M2144" s="1"/>
      <c r="N2144" s="3"/>
      <c r="O2144" s="3"/>
      <c r="P2144" s="3"/>
      <c r="Q2144" s="3"/>
    </row>
    <row r="2145" spans="12:17">
      <c r="L2145" s="1"/>
      <c r="M2145" s="1"/>
      <c r="N2145" s="3"/>
      <c r="O2145" s="3"/>
      <c r="P2145" s="3"/>
      <c r="Q2145" s="3"/>
    </row>
    <row r="2146" spans="12:17">
      <c r="L2146" s="1"/>
      <c r="M2146" s="1"/>
      <c r="N2146" s="3"/>
      <c r="O2146" s="3"/>
      <c r="P2146" s="3"/>
      <c r="Q2146" s="3"/>
    </row>
    <row r="2147" spans="12:17">
      <c r="L2147" s="1"/>
      <c r="M2147" s="1"/>
      <c r="N2147" s="3"/>
      <c r="O2147" s="3"/>
      <c r="P2147" s="3"/>
      <c r="Q2147" s="3"/>
    </row>
    <row r="2148" spans="12:17">
      <c r="L2148" s="1"/>
      <c r="M2148" s="1"/>
      <c r="N2148" s="3"/>
      <c r="O2148" s="3"/>
      <c r="P2148" s="3"/>
      <c r="Q2148" s="3"/>
    </row>
    <row r="2149" spans="12:17">
      <c r="L2149" s="1"/>
      <c r="M2149" s="1"/>
      <c r="N2149" s="3"/>
      <c r="O2149" s="3"/>
      <c r="P2149" s="3"/>
      <c r="Q2149" s="3"/>
    </row>
    <row r="2150" spans="12:17">
      <c r="L2150" s="1"/>
      <c r="M2150" s="1"/>
      <c r="N2150" s="3"/>
      <c r="O2150" s="3"/>
      <c r="P2150" s="3"/>
      <c r="Q2150" s="3"/>
    </row>
    <row r="2151" spans="12:17">
      <c r="L2151" s="1"/>
      <c r="M2151" s="1"/>
      <c r="N2151" s="3"/>
      <c r="O2151" s="3"/>
      <c r="P2151" s="3"/>
      <c r="Q2151" s="3"/>
    </row>
  </sheetData>
  <autoFilter ref="A3:Q92" xr:uid="{00000000-0009-0000-0000-000008000000}"/>
  <mergeCells count="1">
    <mergeCell ref="A1:Q1"/>
  </mergeCells>
  <conditionalFormatting sqref="L5 N5:O5 L6:N6 O6:P11 N7:N11 L8:L11 L16:Q41 L65:Q65 L93:Q2151">
    <cfRule type="cellIs" dxfId="10" priority="11" operator="equal">
      <formula>0</formula>
    </cfRule>
  </conditionalFormatting>
  <conditionalFormatting sqref="L7:M7">
    <cfRule type="cellIs" dxfId="9" priority="7" operator="equal">
      <formula>0</formula>
    </cfRule>
  </conditionalFormatting>
  <conditionalFormatting sqref="L13:Q14">
    <cfRule type="cellIs" dxfId="8" priority="9" operator="equal">
      <formula>0</formula>
    </cfRule>
  </conditionalFormatting>
  <conditionalFormatting sqref="L43:Q59">
    <cfRule type="cellIs" dxfId="7" priority="3" operator="equal">
      <formula>0</formula>
    </cfRule>
  </conditionalFormatting>
  <conditionalFormatting sqref="L61:Q63">
    <cfRule type="cellIs" dxfId="6" priority="1" operator="equal">
      <formula>0</formula>
    </cfRule>
  </conditionalFormatting>
  <conditionalFormatting sqref="L67:Q91">
    <cfRule type="cellIs" dxfId="5" priority="4" operator="equal">
      <formula>0</formula>
    </cfRule>
  </conditionalFormatting>
  <conditionalFormatting sqref="M10:M11">
    <cfRule type="cellIs" dxfId="4" priority="6" operator="equal">
      <formula>0</formula>
    </cfRule>
  </conditionalFormatting>
  <conditionalFormatting sqref="N5:N11">
    <cfRule type="cellIs" dxfId="3" priority="10" operator="equal">
      <formula>"""0"""</formula>
    </cfRule>
  </conditionalFormatting>
  <conditionalFormatting sqref="N13:N14">
    <cfRule type="cellIs" dxfId="2" priority="8" operator="equal">
      <formula>"""0"""</formula>
    </cfRule>
  </conditionalFormatting>
  <conditionalFormatting sqref="N61">
    <cfRule type="cellIs" dxfId="1" priority="2" operator="equal">
      <formula>"""0"""</formula>
    </cfRule>
  </conditionalFormatting>
  <conditionalFormatting sqref="Q5:Q11 M8">
    <cfRule type="cellIs" dxfId="0" priority="5" operator="equal">
      <formula>0</formula>
    </cfRule>
  </conditionalFormatting>
  <printOptions horizontalCentered="1"/>
  <pageMargins left="0.39370078740157483" right="0.39370078740157483" top="0.78740157480314965" bottom="0.39370078740157483" header="0.31496062992125984" footer="0.31496062992125984"/>
  <pageSetup paperSize="9" scale="55"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B69CD6-6376-45B9-9842-4D94686FADF9}">
  <dimension ref="A1:F28"/>
  <sheetViews>
    <sheetView showGridLines="0" view="pageBreakPreview" zoomScaleNormal="100" zoomScaleSheetLayoutView="100" workbookViewId="0">
      <selection activeCell="H26" sqref="H26"/>
    </sheetView>
  </sheetViews>
  <sheetFormatPr defaultColWidth="12.5703125" defaultRowHeight="12.75"/>
  <cols>
    <col min="1" max="1" width="10.5703125" style="765" customWidth="1"/>
    <col min="2" max="2" width="6.85546875" style="765" customWidth="1"/>
    <col min="3" max="3" width="8" style="765" customWidth="1"/>
    <col min="4" max="4" width="79.28515625" style="765" customWidth="1"/>
    <col min="5" max="16384" width="12.5703125" style="765"/>
  </cols>
  <sheetData>
    <row r="1" spans="1:4" ht="15" customHeight="1">
      <c r="A1" s="1782" t="s">
        <v>21</v>
      </c>
      <c r="B1" s="1783"/>
      <c r="C1" s="1783"/>
      <c r="D1" s="1784"/>
    </row>
    <row r="2" spans="1:4" ht="15" customHeight="1">
      <c r="A2" s="1785" t="s">
        <v>132</v>
      </c>
      <c r="B2" s="1786"/>
      <c r="C2" s="1786"/>
      <c r="D2" s="1787"/>
    </row>
    <row r="3" spans="1:4" ht="15" customHeight="1">
      <c r="A3" s="1788" t="s">
        <v>909</v>
      </c>
      <c r="B3" s="1789"/>
      <c r="C3" s="1789"/>
      <c r="D3" s="1790"/>
    </row>
    <row r="4" spans="1:4" ht="9.75" customHeight="1">
      <c r="A4" s="766"/>
      <c r="D4" s="767"/>
    </row>
    <row r="5" spans="1:4" ht="15">
      <c r="A5" s="1779" t="s">
        <v>910</v>
      </c>
      <c r="B5" s="1780"/>
      <c r="C5" s="770" t="s">
        <v>911</v>
      </c>
      <c r="D5" s="771"/>
    </row>
    <row r="6" spans="1:4" ht="15">
      <c r="A6" s="1779" t="s">
        <v>912</v>
      </c>
      <c r="B6" s="1780"/>
      <c r="C6" s="765" t="s">
        <v>913</v>
      </c>
      <c r="D6" s="767"/>
    </row>
    <row r="7" spans="1:4" ht="15">
      <c r="A7" s="768" t="s">
        <v>914</v>
      </c>
      <c r="B7" s="769"/>
      <c r="C7" s="770" t="s">
        <v>915</v>
      </c>
      <c r="D7" s="771"/>
    </row>
    <row r="8" spans="1:4" ht="15">
      <c r="A8" s="1779" t="s">
        <v>916</v>
      </c>
      <c r="B8" s="1780"/>
      <c r="C8" s="1791">
        <v>28.8</v>
      </c>
      <c r="D8" s="1792"/>
    </row>
    <row r="9" spans="1:4" ht="15">
      <c r="A9" s="1779" t="s">
        <v>65</v>
      </c>
      <c r="B9" s="1780"/>
      <c r="C9" s="772" t="s">
        <v>374</v>
      </c>
      <c r="D9" s="771"/>
    </row>
    <row r="10" spans="1:4" ht="15">
      <c r="A10" s="1779" t="s">
        <v>917</v>
      </c>
      <c r="B10" s="1780"/>
      <c r="C10" s="770" t="s">
        <v>918</v>
      </c>
      <c r="D10" s="771"/>
    </row>
    <row r="11" spans="1:4" ht="6.75" customHeight="1">
      <c r="A11" s="766"/>
      <c r="D11" s="767"/>
    </row>
    <row r="12" spans="1:4" s="773" customFormat="1" ht="16.5" customHeight="1">
      <c r="A12" s="1781" t="s">
        <v>1687</v>
      </c>
      <c r="B12" s="1781"/>
      <c r="C12" s="1781"/>
      <c r="D12" s="1781"/>
    </row>
    <row r="13" spans="1:4" s="773" customFormat="1" ht="6.75" customHeight="1">
      <c r="A13" s="774"/>
      <c r="D13" s="775"/>
    </row>
    <row r="14" spans="1:4" s="773" customFormat="1" ht="12.75" customHeight="1">
      <c r="A14" s="776"/>
      <c r="B14" s="777" t="s">
        <v>1688</v>
      </c>
      <c r="C14" s="778" t="s">
        <v>1689</v>
      </c>
      <c r="D14" s="778" t="s">
        <v>1690</v>
      </c>
    </row>
    <row r="15" spans="1:4" s="773" customFormat="1">
      <c r="A15" s="779" t="s">
        <v>1691</v>
      </c>
      <c r="B15" s="780">
        <v>31</v>
      </c>
      <c r="C15" s="781">
        <f>ROUNDUP((B15*1),0)</f>
        <v>31</v>
      </c>
      <c r="D15" s="782" t="s">
        <v>1692</v>
      </c>
    </row>
    <row r="16" spans="1:4" s="773" customFormat="1">
      <c r="A16" s="783" t="s">
        <v>1693</v>
      </c>
      <c r="B16" s="780">
        <v>49</v>
      </c>
      <c r="C16" s="781">
        <f>ROUNDUP((B16*1),0)</f>
        <v>49</v>
      </c>
      <c r="D16" s="782" t="s">
        <v>1694</v>
      </c>
    </row>
    <row r="17" spans="1:6" s="773" customFormat="1">
      <c r="A17" s="783" t="s">
        <v>1695</v>
      </c>
      <c r="B17" s="784">
        <v>14</v>
      </c>
      <c r="C17" s="781">
        <f t="shared" ref="C17" si="0">ROUNDUP((B17*1.33),0)</f>
        <v>19</v>
      </c>
      <c r="D17" s="782" t="s">
        <v>1696</v>
      </c>
    </row>
    <row r="18" spans="1:6" s="773" customFormat="1">
      <c r="A18" s="785" t="s">
        <v>1697</v>
      </c>
      <c r="B18" s="784">
        <v>302</v>
      </c>
      <c r="C18" s="781">
        <f>ROUNDUP((B18*1.33),0)</f>
        <v>402</v>
      </c>
      <c r="D18" s="782" t="s">
        <v>1698</v>
      </c>
    </row>
    <row r="19" spans="1:6" s="773" customFormat="1">
      <c r="A19" s="783" t="s">
        <v>1699</v>
      </c>
      <c r="B19" s="780">
        <v>0</v>
      </c>
      <c r="C19" s="781">
        <f>ROUNDUP((B19*1),0)</f>
        <v>0</v>
      </c>
      <c r="D19" s="782" t="s">
        <v>1700</v>
      </c>
    </row>
    <row r="20" spans="1:6" s="789" customFormat="1">
      <c r="A20" s="786" t="s">
        <v>1701</v>
      </c>
      <c r="B20" s="787">
        <v>365</v>
      </c>
      <c r="C20" s="781">
        <f>C16+C18+C17</f>
        <v>470</v>
      </c>
      <c r="D20" s="788" t="s">
        <v>1702</v>
      </c>
    </row>
    <row r="21" spans="1:6" s="773" customFormat="1">
      <c r="A21" s="774"/>
      <c r="D21" s="775"/>
      <c r="F21" s="790"/>
    </row>
    <row r="22" spans="1:6" s="773" customFormat="1">
      <c r="A22" s="791" t="s">
        <v>1703</v>
      </c>
      <c r="D22" s="775"/>
    </row>
    <row r="23" spans="1:6" s="773" customFormat="1">
      <c r="A23" s="774" t="s">
        <v>1704</v>
      </c>
      <c r="D23" s="775"/>
    </row>
    <row r="24" spans="1:6" s="773" customFormat="1">
      <c r="A24" s="774" t="s">
        <v>1705</v>
      </c>
      <c r="D24" s="775"/>
    </row>
    <row r="25" spans="1:6" s="773" customFormat="1">
      <c r="A25" s="791" t="s">
        <v>1706</v>
      </c>
      <c r="D25" s="775"/>
    </row>
    <row r="26" spans="1:6" s="773" customFormat="1">
      <c r="A26" s="792"/>
      <c r="B26" s="793"/>
      <c r="C26" s="793"/>
      <c r="D26" s="794"/>
    </row>
    <row r="28" spans="1:6">
      <c r="A28" s="795"/>
      <c r="B28" s="795"/>
      <c r="C28" s="795"/>
      <c r="D28" s="795"/>
    </row>
  </sheetData>
  <mergeCells count="10">
    <mergeCell ref="A9:B9"/>
    <mergeCell ref="A10:B10"/>
    <mergeCell ref="A12:D12"/>
    <mergeCell ref="A1:D1"/>
    <mergeCell ref="A2:D2"/>
    <mergeCell ref="A3:D3"/>
    <mergeCell ref="A5:B5"/>
    <mergeCell ref="A6:B6"/>
    <mergeCell ref="A8:B8"/>
    <mergeCell ref="C8:D8"/>
  </mergeCells>
  <printOptions horizontalCentered="1"/>
  <pageMargins left="0.39370078740157483" right="0.39370078740157483" top="0.98425196850393704" bottom="0.59055118110236227" header="0.51181102362204722" footer="0.51181102362204722"/>
  <pageSetup paperSize="9" scale="93" orientation="portrait" r:id="rId1"/>
  <headerFooter scaleWithDoc="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395BD-6C35-4748-9DE8-39CC99418FF5}">
  <dimension ref="A1:F115"/>
  <sheetViews>
    <sheetView showGridLines="0" view="pageBreakPreview" topLeftCell="A100" zoomScale="110" zoomScaleNormal="100" zoomScaleSheetLayoutView="110" workbookViewId="0">
      <selection activeCell="D33" sqref="D33"/>
    </sheetView>
  </sheetViews>
  <sheetFormatPr defaultColWidth="12.5703125" defaultRowHeight="12.75"/>
  <cols>
    <col min="1" max="1" width="57.5703125" style="826" customWidth="1"/>
    <col min="2" max="2" width="12.42578125" style="826" bestFit="1" customWidth="1"/>
    <col min="3" max="3" width="17.28515625" style="826" customWidth="1"/>
    <col min="4" max="4" width="14.5703125" style="826" customWidth="1"/>
    <col min="5" max="16384" width="12.5703125" style="826"/>
  </cols>
  <sheetData>
    <row r="1" spans="1:6" s="789" customFormat="1" ht="29.25" customHeight="1">
      <c r="A1" s="1781" t="s">
        <v>1707</v>
      </c>
      <c r="B1" s="1781"/>
      <c r="C1" s="1781"/>
      <c r="D1" s="1781"/>
    </row>
    <row r="2" spans="1:6" s="789" customFormat="1" ht="15" customHeight="1">
      <c r="A2" s="796"/>
      <c r="D2" s="797"/>
    </row>
    <row r="3" spans="1:6" s="789" customFormat="1" ht="26.25" thickBot="1">
      <c r="A3" s="798" t="s">
        <v>1708</v>
      </c>
      <c r="B3" s="799" t="s">
        <v>1709</v>
      </c>
      <c r="C3" s="800" t="s">
        <v>1710</v>
      </c>
      <c r="D3" s="797"/>
    </row>
    <row r="4" spans="1:6" s="789" customFormat="1" ht="13.5" thickBot="1">
      <c r="A4" s="801" t="s">
        <v>1711</v>
      </c>
      <c r="B4" s="802">
        <v>0.8</v>
      </c>
      <c r="C4" s="803">
        <v>1</v>
      </c>
      <c r="D4" s="797"/>
    </row>
    <row r="5" spans="1:6" s="789" customFormat="1">
      <c r="A5" s="796"/>
      <c r="D5" s="797"/>
    </row>
    <row r="6" spans="1:6" s="789" customFormat="1" ht="26.25" thickBot="1">
      <c r="A6" s="798" t="s">
        <v>1712</v>
      </c>
      <c r="B6" s="799" t="s">
        <v>1713</v>
      </c>
      <c r="D6" s="797"/>
    </row>
    <row r="7" spans="1:6" s="789" customFormat="1" ht="13.5" thickBot="1">
      <c r="A7" s="804" t="s">
        <v>1714</v>
      </c>
      <c r="B7" s="805">
        <v>1.05</v>
      </c>
      <c r="D7" s="797"/>
    </row>
    <row r="8" spans="1:6" s="789" customFormat="1" ht="24" customHeight="1">
      <c r="A8" s="804" t="s">
        <v>1715</v>
      </c>
      <c r="B8" s="806">
        <v>1.04</v>
      </c>
      <c r="D8" s="797"/>
    </row>
    <row r="9" spans="1:6" s="789" customFormat="1" ht="13.5" thickBot="1">
      <c r="A9" s="804" t="s">
        <v>1716</v>
      </c>
      <c r="B9" s="807">
        <v>1.1299999999999999</v>
      </c>
      <c r="D9" s="797"/>
    </row>
    <row r="10" spans="1:6" s="789" customFormat="1" ht="26.25" thickBot="1">
      <c r="A10" s="804" t="s">
        <v>1717</v>
      </c>
      <c r="B10" s="805">
        <v>1.06</v>
      </c>
      <c r="D10" s="797"/>
    </row>
    <row r="11" spans="1:6" s="789" customFormat="1" ht="25.5">
      <c r="A11" s="808" t="s">
        <v>1718</v>
      </c>
      <c r="B11" s="806">
        <v>1.04</v>
      </c>
      <c r="D11" s="797"/>
    </row>
    <row r="12" spans="1:6" s="789" customFormat="1">
      <c r="A12" s="808" t="s">
        <v>1719</v>
      </c>
      <c r="B12" s="809">
        <v>1.05</v>
      </c>
      <c r="D12" s="797"/>
    </row>
    <row r="13" spans="1:6" s="789" customFormat="1">
      <c r="A13" s="810"/>
      <c r="B13" s="811"/>
      <c r="D13" s="797"/>
    </row>
    <row r="14" spans="1:6" s="789" customFormat="1">
      <c r="A14" s="1795" t="s">
        <v>1720</v>
      </c>
      <c r="B14" s="1795" t="s">
        <v>1721</v>
      </c>
      <c r="C14" s="1795"/>
      <c r="D14" s="1795"/>
    </row>
    <row r="15" spans="1:6" s="789" customFormat="1" ht="25.5">
      <c r="A15" s="1795"/>
      <c r="B15" s="812" t="s">
        <v>1722</v>
      </c>
      <c r="C15" s="812" t="s">
        <v>1723</v>
      </c>
      <c r="D15" s="812" t="s">
        <v>1724</v>
      </c>
    </row>
    <row r="16" spans="1:6" s="789" customFormat="1">
      <c r="A16" s="813" t="s">
        <v>1725</v>
      </c>
      <c r="B16" s="813" t="s">
        <v>1726</v>
      </c>
      <c r="C16" s="813" t="s">
        <v>1727</v>
      </c>
      <c r="D16" s="813" t="s">
        <v>1728</v>
      </c>
      <c r="E16" s="814"/>
      <c r="F16" s="814"/>
    </row>
    <row r="17" spans="1:6" s="811" customFormat="1">
      <c r="A17" s="813" t="s">
        <v>1729</v>
      </c>
      <c r="B17" s="815">
        <v>0</v>
      </c>
      <c r="C17" s="815">
        <v>0</v>
      </c>
      <c r="D17" s="816">
        <v>38.5</v>
      </c>
      <c r="E17" s="817"/>
      <c r="F17" s="818"/>
    </row>
    <row r="18" spans="1:6" s="811" customFormat="1">
      <c r="A18" s="813" t="s">
        <v>1730</v>
      </c>
      <c r="B18" s="813">
        <f>0.0014*B17</f>
        <v>0</v>
      </c>
      <c r="C18" s="813">
        <f>0.0009*C17</f>
        <v>0</v>
      </c>
      <c r="D18" s="813">
        <f>0.0008*D17</f>
        <v>3.0800000000000001E-2</v>
      </c>
      <c r="E18" s="819"/>
    </row>
    <row r="19" spans="1:6" s="789" customFormat="1">
      <c r="A19" s="820" t="s">
        <v>1731</v>
      </c>
      <c r="D19" s="797"/>
    </row>
    <row r="20" spans="1:6" s="789" customFormat="1">
      <c r="A20" s="796"/>
      <c r="D20" s="797"/>
    </row>
    <row r="21" spans="1:6" s="789" customFormat="1" ht="13.5" thickBot="1">
      <c r="A21" s="1796" t="s">
        <v>1732</v>
      </c>
      <c r="B21" s="1797"/>
      <c r="C21" s="1796"/>
      <c r="D21" s="1796"/>
    </row>
    <row r="22" spans="1:6" s="789" customFormat="1">
      <c r="A22" s="821" t="s">
        <v>1711</v>
      </c>
      <c r="B22" s="822">
        <f>B4</f>
        <v>0.8</v>
      </c>
      <c r="C22" s="1798" t="s">
        <v>1733</v>
      </c>
      <c r="D22" s="1799"/>
    </row>
    <row r="23" spans="1:6" s="789" customFormat="1">
      <c r="A23" s="1800" t="s">
        <v>1713</v>
      </c>
      <c r="B23" s="823">
        <f>B7</f>
        <v>1.05</v>
      </c>
      <c r="C23" s="1802" t="str">
        <f>A7</f>
        <v>Construção e restauração rodoviária de pequeno ou médio porte</v>
      </c>
      <c r="D23" s="1803"/>
    </row>
    <row r="24" spans="1:6" s="789" customFormat="1">
      <c r="A24" s="1801"/>
      <c r="B24" s="823">
        <f>B10</f>
        <v>1.06</v>
      </c>
      <c r="C24" s="1802" t="s">
        <v>1734</v>
      </c>
      <c r="D24" s="1803"/>
    </row>
    <row r="25" spans="1:6" s="789" customFormat="1" ht="13.5" thickBot="1">
      <c r="A25" s="821" t="s">
        <v>1735</v>
      </c>
      <c r="B25" s="824">
        <f>1+(B18+C18+D18)</f>
        <v>1.0307999999999999</v>
      </c>
      <c r="C25" s="1793" t="s">
        <v>1724</v>
      </c>
      <c r="D25" s="1794"/>
    </row>
    <row r="26" spans="1:6" s="789" customFormat="1">
      <c r="A26" s="796"/>
      <c r="D26" s="797"/>
    </row>
    <row r="27" spans="1:6" s="789" customFormat="1">
      <c r="A27" s="796" t="s">
        <v>1736</v>
      </c>
      <c r="D27" s="797"/>
    </row>
    <row r="28" spans="1:6" s="789" customFormat="1">
      <c r="A28" s="796" t="s">
        <v>1737</v>
      </c>
      <c r="D28" s="797"/>
    </row>
    <row r="29" spans="1:6" s="789" customFormat="1">
      <c r="A29" s="796"/>
      <c r="D29" s="797"/>
    </row>
    <row r="30" spans="1:6">
      <c r="A30" s="825"/>
      <c r="D30" s="827"/>
    </row>
    <row r="31" spans="1:6">
      <c r="A31" s="825"/>
      <c r="D31" s="827"/>
    </row>
    <row r="32" spans="1:6" ht="15">
      <c r="A32" s="828"/>
      <c r="D32" s="827"/>
    </row>
    <row r="33" spans="1:4">
      <c r="A33" s="825"/>
      <c r="D33" s="827"/>
    </row>
    <row r="34" spans="1:4">
      <c r="A34" s="825"/>
      <c r="D34" s="827"/>
    </row>
    <row r="35" spans="1:4">
      <c r="A35" s="825"/>
      <c r="D35" s="827"/>
    </row>
    <row r="36" spans="1:4">
      <c r="A36" s="825"/>
      <c r="D36" s="827"/>
    </row>
    <row r="37" spans="1:4">
      <c r="A37" s="825"/>
      <c r="D37" s="827"/>
    </row>
    <row r="38" spans="1:4">
      <c r="A38" s="825"/>
      <c r="D38" s="827"/>
    </row>
    <row r="39" spans="1:4">
      <c r="A39" s="825"/>
      <c r="D39" s="827"/>
    </row>
    <row r="40" spans="1:4">
      <c r="A40" s="825"/>
      <c r="D40" s="827"/>
    </row>
    <row r="41" spans="1:4">
      <c r="A41" s="825"/>
      <c r="D41" s="827"/>
    </row>
    <row r="42" spans="1:4">
      <c r="A42" s="825"/>
      <c r="D42" s="827"/>
    </row>
    <row r="43" spans="1:4">
      <c r="A43" s="825"/>
      <c r="D43" s="827"/>
    </row>
    <row r="44" spans="1:4">
      <c r="A44" s="825"/>
      <c r="D44" s="827"/>
    </row>
    <row r="45" spans="1:4">
      <c r="A45" s="825"/>
      <c r="D45" s="827"/>
    </row>
    <row r="46" spans="1:4">
      <c r="A46" s="825"/>
      <c r="D46" s="827"/>
    </row>
    <row r="47" spans="1:4">
      <c r="A47" s="825"/>
      <c r="D47" s="827"/>
    </row>
    <row r="48" spans="1:4">
      <c r="A48" s="825"/>
      <c r="D48" s="827"/>
    </row>
    <row r="49" spans="1:4">
      <c r="A49" s="825"/>
      <c r="D49" s="827"/>
    </row>
    <row r="50" spans="1:4">
      <c r="A50" s="825"/>
      <c r="D50" s="827"/>
    </row>
    <row r="51" spans="1:4">
      <c r="A51" s="825"/>
      <c r="D51" s="827"/>
    </row>
    <row r="52" spans="1:4">
      <c r="A52" s="825"/>
      <c r="D52" s="827"/>
    </row>
    <row r="53" spans="1:4">
      <c r="A53" s="825"/>
      <c r="D53" s="827"/>
    </row>
    <row r="54" spans="1:4">
      <c r="A54" s="825"/>
      <c r="D54" s="827"/>
    </row>
    <row r="55" spans="1:4">
      <c r="A55" s="829"/>
      <c r="B55" s="830"/>
      <c r="C55" s="830"/>
      <c r="D55" s="831"/>
    </row>
    <row r="56" spans="1:4" s="789" customFormat="1" ht="29.25" customHeight="1">
      <c r="A56" s="1781" t="s">
        <v>1738</v>
      </c>
      <c r="B56" s="1781"/>
      <c r="C56" s="1781"/>
      <c r="D56" s="1781"/>
    </row>
    <row r="57" spans="1:4">
      <c r="A57" s="825"/>
      <c r="D57" s="827"/>
    </row>
    <row r="58" spans="1:4">
      <c r="A58" s="825"/>
      <c r="D58" s="827"/>
    </row>
    <row r="59" spans="1:4">
      <c r="A59" s="825"/>
      <c r="D59" s="827"/>
    </row>
    <row r="60" spans="1:4">
      <c r="A60" s="825"/>
      <c r="D60" s="827"/>
    </row>
    <row r="61" spans="1:4">
      <c r="A61" s="825"/>
      <c r="D61" s="827"/>
    </row>
    <row r="62" spans="1:4">
      <c r="A62" s="825"/>
      <c r="D62" s="827"/>
    </row>
    <row r="63" spans="1:4">
      <c r="A63" s="825"/>
      <c r="D63" s="827"/>
    </row>
    <row r="64" spans="1:4">
      <c r="A64" s="825"/>
      <c r="D64" s="827"/>
    </row>
    <row r="65" spans="1:4">
      <c r="A65" s="825"/>
      <c r="D65" s="827"/>
    </row>
    <row r="66" spans="1:4">
      <c r="A66" s="825"/>
      <c r="D66" s="827"/>
    </row>
    <row r="67" spans="1:4">
      <c r="A67" s="825"/>
      <c r="D67" s="827"/>
    </row>
    <row r="68" spans="1:4">
      <c r="A68" s="825"/>
      <c r="D68" s="827"/>
    </row>
    <row r="69" spans="1:4">
      <c r="A69" s="825"/>
      <c r="D69" s="827"/>
    </row>
    <row r="70" spans="1:4">
      <c r="A70" s="825"/>
      <c r="D70" s="827"/>
    </row>
    <row r="71" spans="1:4">
      <c r="A71" s="825"/>
      <c r="D71" s="827"/>
    </row>
    <row r="72" spans="1:4">
      <c r="A72" s="825"/>
      <c r="D72" s="827"/>
    </row>
    <row r="73" spans="1:4">
      <c r="A73" s="825"/>
      <c r="D73" s="827"/>
    </row>
    <row r="74" spans="1:4">
      <c r="A74" s="825"/>
      <c r="D74" s="827"/>
    </row>
    <row r="75" spans="1:4">
      <c r="A75" s="825"/>
      <c r="D75" s="827"/>
    </row>
    <row r="76" spans="1:4">
      <c r="A76" s="825"/>
      <c r="D76" s="827"/>
    </row>
    <row r="77" spans="1:4">
      <c r="A77" s="825"/>
      <c r="D77" s="827"/>
    </row>
    <row r="78" spans="1:4">
      <c r="A78" s="825"/>
      <c r="D78" s="827"/>
    </row>
    <row r="79" spans="1:4">
      <c r="A79" s="825"/>
      <c r="D79" s="827"/>
    </row>
    <row r="80" spans="1:4">
      <c r="A80" s="825"/>
      <c r="D80" s="827"/>
    </row>
    <row r="81" spans="1:4">
      <c r="A81" s="825"/>
      <c r="D81" s="827"/>
    </row>
    <row r="82" spans="1:4">
      <c r="A82" s="825"/>
      <c r="D82" s="827"/>
    </row>
    <row r="83" spans="1:4">
      <c r="A83" s="825"/>
      <c r="D83" s="827"/>
    </row>
    <row r="84" spans="1:4">
      <c r="A84" s="825"/>
      <c r="D84" s="827"/>
    </row>
    <row r="85" spans="1:4">
      <c r="A85" s="825"/>
      <c r="D85" s="827"/>
    </row>
    <row r="86" spans="1:4">
      <c r="A86" s="825"/>
      <c r="D86" s="827"/>
    </row>
    <row r="87" spans="1:4">
      <c r="A87" s="825"/>
      <c r="D87" s="827"/>
    </row>
    <row r="88" spans="1:4">
      <c r="A88" s="825"/>
      <c r="D88" s="827"/>
    </row>
    <row r="89" spans="1:4">
      <c r="A89" s="825"/>
      <c r="D89" s="827"/>
    </row>
    <row r="90" spans="1:4">
      <c r="A90" s="825"/>
      <c r="D90" s="827"/>
    </row>
    <row r="91" spans="1:4">
      <c r="A91" s="825"/>
      <c r="D91" s="827"/>
    </row>
    <row r="92" spans="1:4">
      <c r="A92" s="825"/>
      <c r="D92" s="827"/>
    </row>
    <row r="93" spans="1:4">
      <c r="A93" s="825"/>
      <c r="D93" s="827"/>
    </row>
    <row r="94" spans="1:4">
      <c r="A94" s="825"/>
      <c r="D94" s="827"/>
    </row>
    <row r="95" spans="1:4">
      <c r="A95" s="825"/>
      <c r="D95" s="827"/>
    </row>
    <row r="96" spans="1:4">
      <c r="A96" s="825"/>
      <c r="D96" s="827"/>
    </row>
    <row r="97" spans="1:4">
      <c r="A97" s="825"/>
      <c r="D97" s="827"/>
    </row>
    <row r="98" spans="1:4">
      <c r="A98" s="825"/>
      <c r="D98" s="827"/>
    </row>
    <row r="99" spans="1:4">
      <c r="A99" s="825"/>
      <c r="D99" s="827"/>
    </row>
    <row r="100" spans="1:4">
      <c r="A100" s="825"/>
      <c r="D100" s="827"/>
    </row>
    <row r="101" spans="1:4">
      <c r="A101" s="825"/>
      <c r="D101" s="827"/>
    </row>
    <row r="102" spans="1:4">
      <c r="A102" s="825"/>
      <c r="D102" s="827"/>
    </row>
    <row r="103" spans="1:4">
      <c r="A103" s="825"/>
      <c r="D103" s="827"/>
    </row>
    <row r="104" spans="1:4">
      <c r="A104" s="825"/>
      <c r="D104" s="827"/>
    </row>
    <row r="105" spans="1:4">
      <c r="A105" s="825"/>
      <c r="D105" s="827"/>
    </row>
    <row r="106" spans="1:4">
      <c r="A106" s="825"/>
      <c r="D106" s="827"/>
    </row>
    <row r="107" spans="1:4">
      <c r="A107" s="825"/>
      <c r="D107" s="827"/>
    </row>
    <row r="108" spans="1:4">
      <c r="A108" s="825"/>
      <c r="D108" s="827"/>
    </row>
    <row r="109" spans="1:4">
      <c r="A109" s="825"/>
      <c r="D109" s="827"/>
    </row>
    <row r="110" spans="1:4">
      <c r="A110" s="825"/>
      <c r="D110" s="827"/>
    </row>
    <row r="111" spans="1:4">
      <c r="A111" s="825"/>
      <c r="D111" s="827"/>
    </row>
    <row r="112" spans="1:4">
      <c r="A112" s="825"/>
      <c r="D112" s="827"/>
    </row>
    <row r="113" spans="1:4">
      <c r="A113" s="825"/>
      <c r="D113" s="827"/>
    </row>
    <row r="114" spans="1:4">
      <c r="A114" s="825"/>
      <c r="D114" s="827"/>
    </row>
    <row r="115" spans="1:4">
      <c r="A115" s="829"/>
      <c r="B115" s="830"/>
      <c r="C115" s="830"/>
      <c r="D115" s="831"/>
    </row>
  </sheetData>
  <mergeCells count="10">
    <mergeCell ref="C25:D25"/>
    <mergeCell ref="A56:D56"/>
    <mergeCell ref="A1:D1"/>
    <mergeCell ref="A14:A15"/>
    <mergeCell ref="B14:D14"/>
    <mergeCell ref="A21:D21"/>
    <mergeCell ref="C22:D22"/>
    <mergeCell ref="A23:A24"/>
    <mergeCell ref="C23:D23"/>
    <mergeCell ref="C24:D24"/>
  </mergeCells>
  <printOptions horizontalCentered="1"/>
  <pageMargins left="0.39370078740157483" right="0.39370078740157483" top="0.78740157480314965" bottom="0.39370078740157483" header="0.51181102362204722" footer="0.51181102362204722"/>
  <pageSetup paperSize="9" scale="93" orientation="portrait" r:id="rId1"/>
  <headerFooter scaleWithDoc="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B5371-0A11-4D1E-83CA-903F650DC43C}">
  <dimension ref="A1:D465"/>
  <sheetViews>
    <sheetView showGridLines="0" view="pageBreakPreview" topLeftCell="A34" zoomScaleNormal="100" zoomScaleSheetLayoutView="100" workbookViewId="0">
      <selection activeCell="A33" sqref="A33:D33"/>
    </sheetView>
  </sheetViews>
  <sheetFormatPr defaultColWidth="12.5703125" defaultRowHeight="12.75"/>
  <cols>
    <col min="1" max="1" width="42" style="826" customWidth="1"/>
    <col min="2" max="2" width="19.7109375" style="826" bestFit="1" customWidth="1"/>
    <col min="3" max="3" width="12.85546875" style="826" customWidth="1"/>
    <col min="4" max="4" width="22.85546875" style="826" customWidth="1"/>
    <col min="5" max="5" width="13.5703125" style="826" bestFit="1" customWidth="1"/>
    <col min="6" max="6" width="12.5703125" style="826"/>
    <col min="7" max="7" width="21.28515625" style="826" customWidth="1"/>
    <col min="8" max="16384" width="12.5703125" style="826"/>
  </cols>
  <sheetData>
    <row r="1" spans="1:4" s="789" customFormat="1" ht="25.5" customHeight="1">
      <c r="A1" s="1781" t="s">
        <v>1739</v>
      </c>
      <c r="B1" s="1781"/>
      <c r="C1" s="1781"/>
      <c r="D1" s="1781"/>
    </row>
    <row r="2" spans="1:4" s="789" customFormat="1" ht="14.25" customHeight="1">
      <c r="D2" s="832"/>
    </row>
    <row r="3" spans="1:4" s="789" customFormat="1" ht="32.25" customHeight="1" thickBot="1">
      <c r="A3" s="1795" t="s">
        <v>1740</v>
      </c>
      <c r="B3" s="1804"/>
      <c r="C3" s="1804"/>
      <c r="D3" s="1804"/>
    </row>
    <row r="4" spans="1:4" s="789" customFormat="1" ht="27" customHeight="1">
      <c r="A4" s="833" t="s">
        <v>1741</v>
      </c>
      <c r="B4" s="834" t="s">
        <v>1742</v>
      </c>
      <c r="C4" s="835" t="s">
        <v>1743</v>
      </c>
      <c r="D4" s="836" t="s">
        <v>1744</v>
      </c>
    </row>
    <row r="5" spans="1:4" s="789" customFormat="1" ht="26.25" thickBot="1">
      <c r="A5" s="837" t="s">
        <v>1745</v>
      </c>
      <c r="B5" s="838">
        <v>0.33329999999999999</v>
      </c>
      <c r="C5" s="839">
        <v>0.4</v>
      </c>
      <c r="D5" s="840">
        <v>0.45</v>
      </c>
    </row>
    <row r="6" spans="1:4" s="789" customFormat="1" ht="14.25" customHeight="1">
      <c r="D6" s="832"/>
    </row>
    <row r="7" spans="1:4" s="789" customFormat="1" ht="27.75" customHeight="1">
      <c r="A7" s="1796" t="s">
        <v>1746</v>
      </c>
      <c r="B7" s="1796"/>
      <c r="C7" s="1796"/>
      <c r="D7" s="1796"/>
    </row>
    <row r="8" spans="1:4" s="789" customFormat="1" ht="14.25" customHeight="1" thickBot="1">
      <c r="A8" s="1804" t="s">
        <v>1747</v>
      </c>
      <c r="B8" s="1804"/>
      <c r="C8" s="1804"/>
      <c r="D8" s="1804"/>
    </row>
    <row r="9" spans="1:4" s="789" customFormat="1" ht="14.25" customHeight="1" thickBot="1">
      <c r="A9" s="1805">
        <v>0.05</v>
      </c>
      <c r="B9" s="1806"/>
      <c r="C9" s="1806"/>
      <c r="D9" s="1807"/>
    </row>
    <row r="10" spans="1:4" s="789" customFormat="1"/>
    <row r="11" spans="1:4" s="789" customFormat="1" ht="17.25" customHeight="1">
      <c r="A11" s="1796" t="s">
        <v>1748</v>
      </c>
      <c r="B11" s="1797"/>
      <c r="C11" s="1796"/>
      <c r="D11" s="1796"/>
    </row>
    <row r="12" spans="1:4" s="789" customFormat="1" ht="36.75" customHeight="1">
      <c r="A12" s="841" t="s">
        <v>1749</v>
      </c>
      <c r="B12" s="842">
        <v>1777.58</v>
      </c>
      <c r="C12" s="1808" t="s">
        <v>1750</v>
      </c>
      <c r="D12" s="1808"/>
    </row>
    <row r="13" spans="1:4" s="789" customFormat="1"/>
    <row r="14" spans="1:4" s="789" customFormat="1" ht="34.5" customHeight="1" thickBot="1">
      <c r="A14" s="1795" t="s">
        <v>1751</v>
      </c>
      <c r="B14" s="1804"/>
      <c r="C14" s="1795"/>
      <c r="D14" s="1795"/>
    </row>
    <row r="15" spans="1:4" s="789" customFormat="1" ht="25.5">
      <c r="A15" s="833" t="s">
        <v>1752</v>
      </c>
      <c r="B15" s="843" t="s">
        <v>1753</v>
      </c>
      <c r="C15" s="1809" t="s">
        <v>1754</v>
      </c>
      <c r="D15" s="1810"/>
    </row>
    <row r="16" spans="1:4" s="789" customFormat="1">
      <c r="A16" s="844" t="s">
        <v>1755</v>
      </c>
      <c r="B16" s="845">
        <f>(57.95+(4.5*CANT_Efetivo!C15))*0.8</f>
        <v>157.96</v>
      </c>
      <c r="C16" s="1811" t="s">
        <v>1756</v>
      </c>
      <c r="D16" s="1812"/>
    </row>
    <row r="17" spans="1:4" s="789" customFormat="1">
      <c r="A17" s="844" t="s">
        <v>1757</v>
      </c>
      <c r="B17" s="845">
        <f>(1.55*(0.5*CANT_Efetivo!C20))*0.8</f>
        <v>291.40000000000003</v>
      </c>
      <c r="C17" s="1811" t="s">
        <v>1758</v>
      </c>
      <c r="D17" s="1812"/>
    </row>
    <row r="18" spans="1:4" s="789" customFormat="1">
      <c r="A18" s="844" t="s">
        <v>1759</v>
      </c>
      <c r="B18" s="845">
        <f>(3.11*0.5*(CANT_Efetivo!C18+CANT_Efetivo!C17))*0.8</f>
        <v>523.72400000000005</v>
      </c>
      <c r="C18" s="1811" t="s">
        <v>1760</v>
      </c>
      <c r="D18" s="1812"/>
    </row>
    <row r="19" spans="1:4" s="789" customFormat="1">
      <c r="A19" s="844" t="s">
        <v>1761</v>
      </c>
      <c r="B19" s="845">
        <f>(0.77*(CANT_Efetivo!C18+CANT_Efetivo!C17))*0.8</f>
        <v>259.33600000000001</v>
      </c>
      <c r="C19" s="1811" t="s">
        <v>1762</v>
      </c>
      <c r="D19" s="1812"/>
    </row>
    <row r="20" spans="1:4" s="789" customFormat="1">
      <c r="A20" s="844" t="s">
        <v>1763</v>
      </c>
      <c r="B20" s="845">
        <f>(0.25*CANT_Efetivo!C20)*0.8</f>
        <v>94</v>
      </c>
      <c r="C20" s="1811" t="s">
        <v>1764</v>
      </c>
      <c r="D20" s="1812"/>
    </row>
    <row r="21" spans="1:4" s="789" customFormat="1">
      <c r="A21" s="844" t="s">
        <v>1765</v>
      </c>
      <c r="B21" s="845">
        <f>(1.5*(0.5*CANT_Efetivo!C19))*0.8</f>
        <v>0</v>
      </c>
      <c r="C21" s="1811" t="s">
        <v>1766</v>
      </c>
      <c r="D21" s="1812"/>
    </row>
    <row r="22" spans="1:4" s="789" customFormat="1" ht="13.5" thickBot="1">
      <c r="A22" s="844" t="s">
        <v>1767</v>
      </c>
      <c r="B22" s="846">
        <f>(8.46*CANT_Efetivo!C16)*0.8</f>
        <v>331.63200000000006</v>
      </c>
      <c r="C22" s="1811" t="s">
        <v>1768</v>
      </c>
      <c r="D22" s="1812"/>
    </row>
    <row r="23" spans="1:4" s="789" customFormat="1" ht="32.25" customHeight="1">
      <c r="A23" s="1813" t="s">
        <v>1769</v>
      </c>
      <c r="B23" s="1813"/>
      <c r="C23" s="1813"/>
      <c r="D23" s="1813"/>
    </row>
    <row r="24" spans="1:4" s="789" customFormat="1"/>
    <row r="25" spans="1:4" s="789" customFormat="1" ht="33.75" customHeight="1">
      <c r="A25" s="1795" t="s">
        <v>1770</v>
      </c>
      <c r="B25" s="1795"/>
      <c r="C25" s="1795"/>
      <c r="D25" s="1795"/>
    </row>
    <row r="26" spans="1:4" s="789" customFormat="1" ht="13.5" thickBot="1">
      <c r="A26" s="1797" t="s">
        <v>1752</v>
      </c>
      <c r="B26" s="1815" t="s">
        <v>1771</v>
      </c>
      <c r="C26" s="1816"/>
      <c r="D26" s="1817"/>
    </row>
    <row r="27" spans="1:4" s="789" customFormat="1">
      <c r="A27" s="1814"/>
      <c r="B27" s="834" t="s">
        <v>1742</v>
      </c>
      <c r="C27" s="835" t="s">
        <v>1743</v>
      </c>
      <c r="D27" s="836" t="s">
        <v>1744</v>
      </c>
    </row>
    <row r="28" spans="1:4" s="789" customFormat="1">
      <c r="A28" s="844" t="s">
        <v>1772</v>
      </c>
      <c r="B28" s="847">
        <v>100</v>
      </c>
      <c r="C28" s="845">
        <v>136</v>
      </c>
      <c r="D28" s="848">
        <v>172</v>
      </c>
    </row>
    <row r="29" spans="1:4" s="789" customFormat="1">
      <c r="A29" s="844" t="s">
        <v>1773</v>
      </c>
      <c r="B29" s="847">
        <v>120</v>
      </c>
      <c r="C29" s="845">
        <v>120</v>
      </c>
      <c r="D29" s="848">
        <v>120</v>
      </c>
    </row>
    <row r="30" spans="1:4" s="789" customFormat="1" ht="13.5" thickBot="1">
      <c r="A30" s="844" t="s">
        <v>1774</v>
      </c>
      <c r="B30" s="847">
        <v>2.25</v>
      </c>
      <c r="C30" s="846">
        <v>2.25</v>
      </c>
      <c r="D30" s="848">
        <v>2.25</v>
      </c>
    </row>
    <row r="31" spans="1:4" s="789" customFormat="1" ht="32.25" customHeight="1">
      <c r="A31" s="1813" t="s">
        <v>1775</v>
      </c>
      <c r="B31" s="1813"/>
      <c r="C31" s="1813"/>
      <c r="D31" s="1813"/>
    </row>
    <row r="32" spans="1:4" s="789" customFormat="1"/>
    <row r="33" spans="1:4" s="789" customFormat="1" ht="47.25" customHeight="1">
      <c r="A33" s="1795" t="s">
        <v>1776</v>
      </c>
      <c r="B33" s="1795"/>
      <c r="C33" s="1795"/>
      <c r="D33" s="1795"/>
    </row>
    <row r="34" spans="1:4" s="789" customFormat="1" ht="25.5">
      <c r="A34" s="800" t="s">
        <v>1777</v>
      </c>
      <c r="B34" s="798" t="s">
        <v>1778</v>
      </c>
      <c r="C34" s="800" t="s">
        <v>1779</v>
      </c>
      <c r="D34" s="798" t="s">
        <v>1780</v>
      </c>
    </row>
    <row r="35" spans="1:4" s="789" customFormat="1">
      <c r="A35" s="849" t="s">
        <v>1755</v>
      </c>
      <c r="B35" s="850">
        <f t="shared" ref="B35:B40" si="0">B16</f>
        <v>157.96</v>
      </c>
      <c r="C35" s="813">
        <v>70</v>
      </c>
      <c r="D35" s="850">
        <f t="shared" ref="D35:D44" si="1">B35*(C35/100)</f>
        <v>110.572</v>
      </c>
    </row>
    <row r="36" spans="1:4" s="789" customFormat="1">
      <c r="A36" s="849" t="s">
        <v>1757</v>
      </c>
      <c r="B36" s="850">
        <f t="shared" si="0"/>
        <v>291.40000000000003</v>
      </c>
      <c r="C36" s="813">
        <v>70</v>
      </c>
      <c r="D36" s="850">
        <f t="shared" si="1"/>
        <v>203.98000000000002</v>
      </c>
    </row>
    <row r="37" spans="1:4" s="789" customFormat="1">
      <c r="A37" s="849" t="s">
        <v>1759</v>
      </c>
      <c r="B37" s="850">
        <f t="shared" si="0"/>
        <v>523.72400000000005</v>
      </c>
      <c r="C37" s="813">
        <v>70</v>
      </c>
      <c r="D37" s="850">
        <f t="shared" si="1"/>
        <v>366.60680000000002</v>
      </c>
    </row>
    <row r="38" spans="1:4" s="789" customFormat="1">
      <c r="A38" s="849" t="s">
        <v>1761</v>
      </c>
      <c r="B38" s="850">
        <f t="shared" si="0"/>
        <v>259.33600000000001</v>
      </c>
      <c r="C38" s="813">
        <v>70</v>
      </c>
      <c r="D38" s="850">
        <f t="shared" si="1"/>
        <v>181.5352</v>
      </c>
    </row>
    <row r="39" spans="1:4" s="789" customFormat="1">
      <c r="A39" s="849" t="s">
        <v>1763</v>
      </c>
      <c r="B39" s="850">
        <f t="shared" si="0"/>
        <v>94</v>
      </c>
      <c r="C39" s="813">
        <v>60</v>
      </c>
      <c r="D39" s="850">
        <f t="shared" si="1"/>
        <v>56.4</v>
      </c>
    </row>
    <row r="40" spans="1:4" s="789" customFormat="1">
      <c r="A40" s="849" t="s">
        <v>1765</v>
      </c>
      <c r="B40" s="850">
        <f t="shared" si="0"/>
        <v>0</v>
      </c>
      <c r="C40" s="813">
        <v>50</v>
      </c>
      <c r="D40" s="850">
        <f t="shared" si="1"/>
        <v>0</v>
      </c>
    </row>
    <row r="41" spans="1:4" s="789" customFormat="1">
      <c r="A41" s="849" t="s">
        <v>1767</v>
      </c>
      <c r="B41" s="850">
        <f>B22</f>
        <v>331.63200000000006</v>
      </c>
      <c r="C41" s="813">
        <v>70</v>
      </c>
      <c r="D41" s="850">
        <f t="shared" si="1"/>
        <v>232.14240000000004</v>
      </c>
    </row>
    <row r="42" spans="1:4" s="789" customFormat="1">
      <c r="A42" s="844" t="s">
        <v>1772</v>
      </c>
      <c r="B42" s="850">
        <f>C28</f>
        <v>136</v>
      </c>
      <c r="C42" s="813">
        <v>50</v>
      </c>
      <c r="D42" s="850">
        <f t="shared" si="1"/>
        <v>68</v>
      </c>
    </row>
    <row r="43" spans="1:4" s="789" customFormat="1">
      <c r="A43" s="849" t="s">
        <v>1773</v>
      </c>
      <c r="B43" s="850">
        <f>C29</f>
        <v>120</v>
      </c>
      <c r="C43" s="813">
        <v>50</v>
      </c>
      <c r="D43" s="850">
        <f t="shared" si="1"/>
        <v>60</v>
      </c>
    </row>
    <row r="44" spans="1:4" s="789" customFormat="1" ht="13.5" thickBot="1">
      <c r="A44" s="849" t="s">
        <v>1774</v>
      </c>
      <c r="B44" s="851">
        <f>C30</f>
        <v>2.25</v>
      </c>
      <c r="C44" s="813">
        <v>70</v>
      </c>
      <c r="D44" s="851">
        <f t="shared" si="1"/>
        <v>1.575</v>
      </c>
    </row>
    <row r="45" spans="1:4" s="789" customFormat="1" ht="13.5" thickBot="1">
      <c r="A45" s="852" t="s">
        <v>1002</v>
      </c>
      <c r="B45" s="853">
        <f>SUM(B35:B44)</f>
        <v>1916.3020000000001</v>
      </c>
      <c r="C45" s="854"/>
      <c r="D45" s="853">
        <f>SUM(D35:D44)</f>
        <v>1280.8114</v>
      </c>
    </row>
    <row r="46" spans="1:4" s="789" customFormat="1">
      <c r="D46" s="832"/>
    </row>
    <row r="47" spans="1:4" s="789" customFormat="1">
      <c r="A47" s="1795" t="s">
        <v>1781</v>
      </c>
      <c r="B47" s="1795"/>
    </row>
    <row r="48" spans="1:4" s="789" customFormat="1">
      <c r="A48" s="855" t="s">
        <v>1782</v>
      </c>
      <c r="B48" s="856">
        <f>B45/C5</f>
        <v>4790.7550000000001</v>
      </c>
      <c r="C48" s="789" t="s">
        <v>1783</v>
      </c>
      <c r="D48" s="832"/>
    </row>
    <row r="49" spans="1:3" s="789" customFormat="1">
      <c r="A49" s="789" t="s">
        <v>1784</v>
      </c>
    </row>
    <row r="50" spans="1:3" s="789" customFormat="1"/>
    <row r="51" spans="1:3" s="789" customFormat="1">
      <c r="A51" s="1795" t="s">
        <v>1785</v>
      </c>
      <c r="B51" s="1795"/>
    </row>
    <row r="52" spans="1:3" s="789" customFormat="1">
      <c r="A52" s="855" t="s">
        <v>1786</v>
      </c>
      <c r="B52" s="850">
        <f>B48-B45</f>
        <v>2874.453</v>
      </c>
      <c r="C52" s="789" t="s">
        <v>1787</v>
      </c>
    </row>
    <row r="53" spans="1:3" s="789" customFormat="1">
      <c r="A53" s="789" t="s">
        <v>1788</v>
      </c>
    </row>
    <row r="54" spans="1:3" s="789" customFormat="1"/>
    <row r="55" spans="1:3" s="789" customFormat="1">
      <c r="A55" s="1795" t="s">
        <v>1789</v>
      </c>
      <c r="B55" s="1795"/>
    </row>
    <row r="56" spans="1:3" s="789" customFormat="1">
      <c r="A56" s="855" t="s">
        <v>1790</v>
      </c>
      <c r="B56" s="857">
        <f>B45</f>
        <v>1916.3020000000001</v>
      </c>
      <c r="C56" s="789" t="s">
        <v>1791</v>
      </c>
    </row>
    <row r="57" spans="1:3" s="789" customFormat="1"/>
    <row r="58" spans="1:3" s="789" customFormat="1">
      <c r="A58" s="1795" t="s">
        <v>1792</v>
      </c>
      <c r="B58" s="1795"/>
    </row>
    <row r="59" spans="1:3" s="789" customFormat="1">
      <c r="A59" s="858" t="s">
        <v>1793</v>
      </c>
      <c r="B59" s="859">
        <f>(((CANT_Coef!B22*CANT_Coef!B23*CANT_Coef!B25*D45)+(B52*A9))*B12)</f>
        <v>2226848.0196665553</v>
      </c>
      <c r="C59" s="860"/>
    </row>
    <row r="60" spans="1:3" s="789" customFormat="1"/>
    <row r="61" spans="1:3" s="789" customFormat="1">
      <c r="A61" s="789" t="s">
        <v>1794</v>
      </c>
      <c r="B61" s="860"/>
      <c r="C61" s="860"/>
    </row>
    <row r="62" spans="1:3" s="789" customFormat="1">
      <c r="A62" s="861"/>
      <c r="B62" s="860"/>
      <c r="C62" s="860"/>
    </row>
    <row r="63" spans="1:3" s="789" customFormat="1">
      <c r="A63" s="861"/>
      <c r="B63" s="860"/>
      <c r="C63" s="860"/>
    </row>
    <row r="465" spans="1:1" ht="15">
      <c r="A465" s="862" t="s">
        <v>1795</v>
      </c>
    </row>
  </sheetData>
  <mergeCells count="26">
    <mergeCell ref="A55:B55"/>
    <mergeCell ref="A58:B58"/>
    <mergeCell ref="A26:A27"/>
    <mergeCell ref="B26:D26"/>
    <mergeCell ref="A31:D31"/>
    <mergeCell ref="A33:D33"/>
    <mergeCell ref="A47:B47"/>
    <mergeCell ref="A51:B51"/>
    <mergeCell ref="A25:D25"/>
    <mergeCell ref="C12:D12"/>
    <mergeCell ref="A14:D14"/>
    <mergeCell ref="C15:D15"/>
    <mergeCell ref="C16:D16"/>
    <mergeCell ref="C17:D17"/>
    <mergeCell ref="C18:D18"/>
    <mergeCell ref="C19:D19"/>
    <mergeCell ref="C20:D20"/>
    <mergeCell ref="C21:D21"/>
    <mergeCell ref="C22:D22"/>
    <mergeCell ref="A23:D23"/>
    <mergeCell ref="A11:D11"/>
    <mergeCell ref="A1:D1"/>
    <mergeCell ref="A3:D3"/>
    <mergeCell ref="A7:D7"/>
    <mergeCell ref="A8:D8"/>
    <mergeCell ref="A9:D9"/>
  </mergeCells>
  <printOptions horizontalCentered="1"/>
  <pageMargins left="0.39370078740157483" right="0.39370078740157483" top="0.78740157480314965" bottom="0.39370078740157483" header="0.51181102362204722" footer="0.51181102362204722"/>
  <pageSetup paperSize="9" scale="85" orientation="portrait" r:id="rId1"/>
  <headerFooter scaleWithDoc="0"/>
  <rowBreaks count="1" manualBreakCount="1">
    <brk id="46" max="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88492-9066-48EB-9F82-A3017D884339}">
  <dimension ref="A1:D447"/>
  <sheetViews>
    <sheetView showGridLines="0" view="pageBreakPreview" topLeftCell="A13" zoomScaleNormal="100" zoomScaleSheetLayoutView="100" workbookViewId="0">
      <selection activeCell="D33" sqref="D33"/>
    </sheetView>
  </sheetViews>
  <sheetFormatPr defaultColWidth="12.5703125" defaultRowHeight="12.75"/>
  <cols>
    <col min="1" max="1" width="42" style="826" customWidth="1"/>
    <col min="2" max="2" width="19.7109375" style="826" bestFit="1" customWidth="1"/>
    <col min="3" max="3" width="12.85546875" style="826" customWidth="1"/>
    <col min="4" max="4" width="22.85546875" style="826" customWidth="1"/>
    <col min="5" max="5" width="13.5703125" style="826" bestFit="1" customWidth="1"/>
    <col min="6" max="6" width="12.5703125" style="826"/>
    <col min="7" max="7" width="21.28515625" style="826" customWidth="1"/>
    <col min="8" max="16384" width="12.5703125" style="826"/>
  </cols>
  <sheetData>
    <row r="1" spans="1:4" s="789" customFormat="1" ht="25.5" customHeight="1">
      <c r="A1" s="1781" t="s">
        <v>1796</v>
      </c>
      <c r="B1" s="1781"/>
      <c r="C1" s="1781"/>
      <c r="D1" s="1781"/>
    </row>
    <row r="2" spans="1:4" s="789" customFormat="1" ht="14.25" customHeight="1">
      <c r="D2" s="832"/>
    </row>
    <row r="3" spans="1:4" s="789" customFormat="1" ht="32.25" customHeight="1" thickBot="1">
      <c r="A3" s="1795" t="s">
        <v>1740</v>
      </c>
      <c r="B3" s="1804"/>
      <c r="C3" s="1804"/>
      <c r="D3" s="1804"/>
    </row>
    <row r="4" spans="1:4" s="789" customFormat="1" ht="27" customHeight="1">
      <c r="A4" s="833" t="s">
        <v>1797</v>
      </c>
      <c r="B4" s="835" t="s">
        <v>1742</v>
      </c>
      <c r="C4" s="863" t="s">
        <v>1743</v>
      </c>
      <c r="D4" s="800" t="s">
        <v>1744</v>
      </c>
    </row>
    <row r="5" spans="1:4" s="789" customFormat="1" ht="26.25" thickBot="1">
      <c r="A5" s="837" t="s">
        <v>1745</v>
      </c>
      <c r="B5" s="839">
        <v>0.35</v>
      </c>
      <c r="C5" s="864">
        <v>0.35</v>
      </c>
      <c r="D5" s="865">
        <v>0.35</v>
      </c>
    </row>
    <row r="6" spans="1:4" s="789" customFormat="1" ht="14.25" customHeight="1">
      <c r="D6" s="832"/>
    </row>
    <row r="7" spans="1:4" s="789" customFormat="1" ht="27.75" customHeight="1">
      <c r="A7" s="1796" t="s">
        <v>1746</v>
      </c>
      <c r="B7" s="1796"/>
      <c r="C7" s="1796"/>
      <c r="D7" s="1796"/>
    </row>
    <row r="8" spans="1:4" s="789" customFormat="1" ht="14.25" customHeight="1" thickBot="1">
      <c r="A8" s="1804" t="s">
        <v>1747</v>
      </c>
      <c r="B8" s="1804"/>
      <c r="C8" s="1804"/>
      <c r="D8" s="1804"/>
    </row>
    <row r="9" spans="1:4" s="789" customFormat="1" ht="14.25" customHeight="1" thickBot="1">
      <c r="A9" s="1805">
        <v>0.05</v>
      </c>
      <c r="B9" s="1806"/>
      <c r="C9" s="1806"/>
      <c r="D9" s="1807"/>
    </row>
    <row r="10" spans="1:4" s="789" customFormat="1"/>
    <row r="11" spans="1:4" s="789" customFormat="1" ht="17.25" customHeight="1">
      <c r="A11" s="1796" t="s">
        <v>1748</v>
      </c>
      <c r="B11" s="1797"/>
      <c r="C11" s="1796"/>
      <c r="D11" s="1796"/>
    </row>
    <row r="12" spans="1:4" s="789" customFormat="1" ht="36.75" customHeight="1">
      <c r="A12" s="841" t="s">
        <v>1749</v>
      </c>
      <c r="B12" s="842">
        <v>1777.58</v>
      </c>
      <c r="C12" s="1808" t="s">
        <v>1750</v>
      </c>
      <c r="D12" s="1808"/>
    </row>
    <row r="13" spans="1:4" s="789" customFormat="1"/>
    <row r="14" spans="1:4" s="789" customFormat="1" ht="33.75" customHeight="1">
      <c r="A14" s="1795" t="s">
        <v>1798</v>
      </c>
      <c r="B14" s="1795"/>
      <c r="C14" s="1795"/>
      <c r="D14" s="1795"/>
    </row>
    <row r="15" spans="1:4" s="789" customFormat="1" ht="13.5" thickBot="1">
      <c r="A15" s="1797" t="s">
        <v>1752</v>
      </c>
      <c r="B15" s="1815" t="s">
        <v>1771</v>
      </c>
      <c r="C15" s="1816"/>
      <c r="D15" s="1817"/>
    </row>
    <row r="16" spans="1:4" s="789" customFormat="1">
      <c r="A16" s="1814"/>
      <c r="B16" s="835" t="s">
        <v>1742</v>
      </c>
      <c r="C16" s="863" t="s">
        <v>1743</v>
      </c>
      <c r="D16" s="800" t="s">
        <v>1744</v>
      </c>
    </row>
    <row r="17" spans="1:4" s="789" customFormat="1">
      <c r="A17" s="844" t="s">
        <v>1772</v>
      </c>
      <c r="B17" s="845">
        <v>131</v>
      </c>
      <c r="C17" s="866">
        <v>136</v>
      </c>
      <c r="D17" s="867">
        <v>172</v>
      </c>
    </row>
    <row r="18" spans="1:4" s="789" customFormat="1">
      <c r="A18" s="844" t="s">
        <v>1773</v>
      </c>
      <c r="B18" s="845">
        <v>18.100000000000001</v>
      </c>
      <c r="C18" s="866">
        <v>120</v>
      </c>
      <c r="D18" s="867">
        <v>120</v>
      </c>
    </row>
    <row r="19" spans="1:4" s="789" customFormat="1" ht="13.5" thickBot="1">
      <c r="A19" s="844" t="s">
        <v>1774</v>
      </c>
      <c r="B19" s="846">
        <v>2.25</v>
      </c>
      <c r="C19" s="866">
        <v>2.25</v>
      </c>
      <c r="D19" s="867">
        <v>2.25</v>
      </c>
    </row>
    <row r="20" spans="1:4" s="789" customFormat="1" ht="32.25" customHeight="1">
      <c r="A20" s="1813" t="s">
        <v>1775</v>
      </c>
      <c r="B20" s="1813"/>
      <c r="C20" s="1813"/>
      <c r="D20" s="1813"/>
    </row>
    <row r="21" spans="1:4" s="789" customFormat="1"/>
    <row r="22" spans="1:4" s="789" customFormat="1" ht="47.25" customHeight="1">
      <c r="A22" s="1795" t="s">
        <v>1776</v>
      </c>
      <c r="B22" s="1795"/>
      <c r="C22" s="1795"/>
      <c r="D22" s="1795"/>
    </row>
    <row r="23" spans="1:4" s="789" customFormat="1" ht="25.5">
      <c r="A23" s="800" t="s">
        <v>1777</v>
      </c>
      <c r="B23" s="798" t="s">
        <v>1778</v>
      </c>
      <c r="C23" s="800" t="s">
        <v>1779</v>
      </c>
      <c r="D23" s="798" t="s">
        <v>1780</v>
      </c>
    </row>
    <row r="24" spans="1:4" s="789" customFormat="1">
      <c r="A24" s="844" t="s">
        <v>1772</v>
      </c>
      <c r="B24" s="850">
        <f>B17</f>
        <v>131</v>
      </c>
      <c r="C24" s="813">
        <v>50</v>
      </c>
      <c r="D24" s="850">
        <f t="shared" ref="D24:D26" si="0">B24*(C24/100)</f>
        <v>65.5</v>
      </c>
    </row>
    <row r="25" spans="1:4" s="789" customFormat="1">
      <c r="A25" s="849" t="s">
        <v>1773</v>
      </c>
      <c r="B25" s="850">
        <f>B18</f>
        <v>18.100000000000001</v>
      </c>
      <c r="C25" s="813">
        <v>50</v>
      </c>
      <c r="D25" s="850">
        <f t="shared" si="0"/>
        <v>9.0500000000000007</v>
      </c>
    </row>
    <row r="26" spans="1:4" s="789" customFormat="1" ht="13.5" thickBot="1">
      <c r="A26" s="849" t="s">
        <v>1774</v>
      </c>
      <c r="B26" s="851">
        <f>B19</f>
        <v>2.25</v>
      </c>
      <c r="C26" s="813">
        <v>70</v>
      </c>
      <c r="D26" s="851">
        <f t="shared" si="0"/>
        <v>1.575</v>
      </c>
    </row>
    <row r="27" spans="1:4" s="789" customFormat="1" ht="13.5" thickBot="1">
      <c r="A27" s="852" t="s">
        <v>1002</v>
      </c>
      <c r="B27" s="853">
        <f>SUM(B24:B26)</f>
        <v>151.35</v>
      </c>
      <c r="C27" s="854"/>
      <c r="D27" s="853">
        <f>SUM(D24:D26)</f>
        <v>76.125</v>
      </c>
    </row>
    <row r="28" spans="1:4" s="789" customFormat="1">
      <c r="D28" s="832"/>
    </row>
    <row r="29" spans="1:4" s="789" customFormat="1">
      <c r="A29" s="1795" t="s">
        <v>1781</v>
      </c>
      <c r="B29" s="1795"/>
    </row>
    <row r="30" spans="1:4" s="789" customFormat="1">
      <c r="A30" s="855" t="s">
        <v>1782</v>
      </c>
      <c r="B30" s="856">
        <f>B27/B5</f>
        <v>432.42857142857144</v>
      </c>
      <c r="C30" s="789" t="s">
        <v>1799</v>
      </c>
      <c r="D30" s="832"/>
    </row>
    <row r="31" spans="1:4" s="789" customFormat="1">
      <c r="A31" s="789" t="s">
        <v>1784</v>
      </c>
    </row>
    <row r="32" spans="1:4" s="789" customFormat="1"/>
    <row r="33" spans="1:3" s="789" customFormat="1">
      <c r="A33" s="1795" t="s">
        <v>1785</v>
      </c>
      <c r="B33" s="1795"/>
    </row>
    <row r="34" spans="1:3" s="789" customFormat="1">
      <c r="A34" s="855" t="s">
        <v>1786</v>
      </c>
      <c r="B34" s="850">
        <f>B30-B27</f>
        <v>281.07857142857142</v>
      </c>
      <c r="C34" s="789" t="s">
        <v>1787</v>
      </c>
    </row>
    <row r="35" spans="1:3" s="789" customFormat="1">
      <c r="A35" s="789" t="s">
        <v>1788</v>
      </c>
    </row>
    <row r="36" spans="1:3" s="789" customFormat="1"/>
    <row r="37" spans="1:3" s="789" customFormat="1">
      <c r="A37" s="1795" t="s">
        <v>1789</v>
      </c>
      <c r="B37" s="1795"/>
    </row>
    <row r="38" spans="1:3" s="789" customFormat="1">
      <c r="A38" s="855" t="s">
        <v>1790</v>
      </c>
      <c r="B38" s="857">
        <f>B27</f>
        <v>151.35</v>
      </c>
      <c r="C38" s="789" t="s">
        <v>1791</v>
      </c>
    </row>
    <row r="39" spans="1:3" s="789" customFormat="1"/>
    <row r="40" spans="1:3" s="789" customFormat="1">
      <c r="A40" s="1795" t="s">
        <v>1792</v>
      </c>
      <c r="B40" s="1795"/>
    </row>
    <row r="41" spans="1:3" s="789" customFormat="1">
      <c r="A41" s="858" t="s">
        <v>1793</v>
      </c>
      <c r="B41" s="859">
        <f>(((CANT_Coef!B22*CANT_Coef!B24*CANT_Coef!B25*D27)+(B34*A9))*B12)</f>
        <v>143266.17856905601</v>
      </c>
      <c r="C41" s="860"/>
    </row>
    <row r="42" spans="1:3" s="789" customFormat="1"/>
    <row r="43" spans="1:3" s="789" customFormat="1">
      <c r="A43" s="789" t="s">
        <v>1800</v>
      </c>
      <c r="B43" s="860"/>
      <c r="C43" s="860"/>
    </row>
    <row r="44" spans="1:3" s="789" customFormat="1">
      <c r="A44" s="861"/>
      <c r="B44" s="860"/>
      <c r="C44" s="860"/>
    </row>
    <row r="45" spans="1:3" s="789" customFormat="1">
      <c r="A45" s="861"/>
      <c r="B45" s="860"/>
      <c r="C45" s="860"/>
    </row>
    <row r="447" spans="1:1" ht="15">
      <c r="A447" s="862" t="s">
        <v>1795</v>
      </c>
    </row>
  </sheetData>
  <mergeCells count="16">
    <mergeCell ref="A29:B29"/>
    <mergeCell ref="A33:B33"/>
    <mergeCell ref="A37:B37"/>
    <mergeCell ref="A40:B40"/>
    <mergeCell ref="C12:D12"/>
    <mergeCell ref="A14:D14"/>
    <mergeCell ref="A15:A16"/>
    <mergeCell ref="B15:D15"/>
    <mergeCell ref="A20:D20"/>
    <mergeCell ref="A22:D22"/>
    <mergeCell ref="A11:D11"/>
    <mergeCell ref="A1:D1"/>
    <mergeCell ref="A3:D3"/>
    <mergeCell ref="A7:D7"/>
    <mergeCell ref="A8:D8"/>
    <mergeCell ref="A9:D9"/>
  </mergeCells>
  <printOptions horizontalCentered="1"/>
  <pageMargins left="0.39370078740157483" right="0.39370078740157483" top="0.78740157480314965" bottom="0.39370078740157483" header="0.51181102362204722" footer="0.51181102362204722"/>
  <pageSetup paperSize="9" scale="93" orientation="portrait" r:id="rId1"/>
  <headerFooter scaleWithDoc="0"/>
  <rowBreaks count="1" manualBreakCount="1">
    <brk id="21"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B02CA-E3AB-481B-9252-D4043473D6E9}">
  <dimension ref="A1:N18"/>
  <sheetViews>
    <sheetView showGridLines="0" view="pageBreakPreview" zoomScaleNormal="100" zoomScaleSheetLayoutView="100" workbookViewId="0">
      <selection activeCell="D33" sqref="D33"/>
    </sheetView>
  </sheetViews>
  <sheetFormatPr defaultColWidth="12.5703125" defaultRowHeight="14.25"/>
  <cols>
    <col min="1" max="1" width="17.140625" style="884" customWidth="1"/>
    <col min="2" max="2" width="45.42578125" style="884" customWidth="1"/>
    <col min="3" max="3" width="16.140625" style="884" customWidth="1"/>
    <col min="4" max="4" width="20.85546875" style="884" bestFit="1" customWidth="1"/>
    <col min="5" max="5" width="17.42578125" style="884" customWidth="1"/>
    <col min="6" max="6" width="21.28515625" style="884" customWidth="1"/>
    <col min="7" max="7" width="15.140625" style="884" bestFit="1" customWidth="1"/>
    <col min="8" max="13" width="12.5703125" style="884"/>
    <col min="14" max="14" width="17.85546875" style="884" bestFit="1" customWidth="1"/>
    <col min="15" max="16384" width="12.5703125" style="884"/>
  </cols>
  <sheetData>
    <row r="1" spans="1:14" s="868" customFormat="1" ht="32.25" customHeight="1">
      <c r="A1" s="1781" t="s">
        <v>1801</v>
      </c>
      <c r="B1" s="1781"/>
      <c r="C1" s="1781"/>
      <c r="D1" s="1781"/>
      <c r="E1" s="1781"/>
      <c r="F1" s="1781"/>
    </row>
    <row r="2" spans="1:14" s="868" customFormat="1">
      <c r="A2" s="869"/>
      <c r="B2" s="869"/>
      <c r="C2" s="869"/>
      <c r="D2" s="869"/>
      <c r="E2" s="869"/>
      <c r="N2" s="870"/>
    </row>
    <row r="3" spans="1:14" s="789" customFormat="1" ht="15.75" customHeight="1">
      <c r="A3" s="1796" t="s">
        <v>1748</v>
      </c>
      <c r="B3" s="1796"/>
      <c r="C3" s="1796"/>
      <c r="D3" s="1796"/>
    </row>
    <row r="4" spans="1:14" s="789" customFormat="1" ht="39" customHeight="1">
      <c r="A4" s="786" t="s">
        <v>1749</v>
      </c>
      <c r="B4" s="871">
        <f>CANT_Princ!B12</f>
        <v>1777.58</v>
      </c>
      <c r="C4" s="1808" t="str">
        <f>CANT_Princ!C12</f>
        <v>Custo médio da Construção civil - Jul/2025 (Pernambuco)
(Não considerando a desoneração)</v>
      </c>
      <c r="D4" s="1808"/>
      <c r="H4" s="872"/>
      <c r="N4" s="873"/>
    </row>
    <row r="5" spans="1:14" s="789" customFormat="1" ht="12.75"/>
    <row r="6" spans="1:14" s="868" customFormat="1" ht="15.75" customHeight="1">
      <c r="A6" s="1819" t="s">
        <v>1802</v>
      </c>
      <c r="B6" s="1819"/>
      <c r="C6" s="1819"/>
      <c r="D6" s="1819"/>
      <c r="E6" s="1819"/>
      <c r="F6" s="1819"/>
    </row>
    <row r="7" spans="1:14" s="868" customFormat="1"/>
    <row r="8" spans="1:14" s="868" customFormat="1" ht="15">
      <c r="A8" s="1819" t="s">
        <v>1803</v>
      </c>
      <c r="B8" s="1819"/>
      <c r="C8" s="1819"/>
      <c r="D8" s="1819"/>
    </row>
    <row r="9" spans="1:14" s="868" customFormat="1" ht="15">
      <c r="A9" s="875" t="s">
        <v>1777</v>
      </c>
      <c r="B9" s="874" t="s">
        <v>1804</v>
      </c>
      <c r="C9" s="875" t="s">
        <v>1779</v>
      </c>
      <c r="D9" s="874" t="s">
        <v>1805</v>
      </c>
    </row>
    <row r="10" spans="1:14" s="868" customFormat="1" ht="24">
      <c r="A10" s="876" t="s">
        <v>1806</v>
      </c>
      <c r="B10" s="877">
        <f>94.36+94.36</f>
        <v>188.72</v>
      </c>
      <c r="C10" s="878">
        <v>60</v>
      </c>
      <c r="D10" s="879">
        <f>B10*(C10/100)</f>
        <v>113.232</v>
      </c>
    </row>
    <row r="11" spans="1:14" s="868" customFormat="1" ht="24">
      <c r="A11" s="876" t="s">
        <v>1807</v>
      </c>
      <c r="B11" s="877">
        <f>41.68+41.68</f>
        <v>83.36</v>
      </c>
      <c r="C11" s="878">
        <v>50</v>
      </c>
      <c r="D11" s="879">
        <f>B11*(C11/100)</f>
        <v>41.68</v>
      </c>
    </row>
    <row r="12" spans="1:14" s="868" customFormat="1" ht="24">
      <c r="A12" s="876" t="s">
        <v>1808</v>
      </c>
      <c r="B12" s="877">
        <f>18.1+18.1</f>
        <v>36.200000000000003</v>
      </c>
      <c r="C12" s="878">
        <v>50</v>
      </c>
      <c r="D12" s="880">
        <f>B12*(C12/100)</f>
        <v>18.100000000000001</v>
      </c>
    </row>
    <row r="13" spans="1:14" s="868" customFormat="1" ht="15">
      <c r="A13" s="881" t="s">
        <v>1002</v>
      </c>
      <c r="B13" s="882">
        <f>SUM(B10:B12)</f>
        <v>308.27999999999997</v>
      </c>
      <c r="C13" s="881"/>
      <c r="D13" s="881">
        <f>SUM(D10:D12)</f>
        <v>173.012</v>
      </c>
    </row>
    <row r="14" spans="1:14" s="868" customFormat="1" ht="16.5" customHeight="1"/>
    <row r="15" spans="1:14" s="868" customFormat="1" ht="15">
      <c r="A15" s="1820" t="s">
        <v>1809</v>
      </c>
      <c r="B15" s="1821"/>
      <c r="C15" s="1822"/>
      <c r="D15" s="883">
        <f>CANT_Coef!$B$22*CANT_Coef!$B$23*CANT_Coef!$B$25*CANT_Ind!$D$13*$B$4</f>
        <v>266292.58758947713</v>
      </c>
      <c r="E15" s="868" t="s">
        <v>1810</v>
      </c>
    </row>
    <row r="16" spans="1:14" s="868" customFormat="1"/>
    <row r="17" spans="1:6" s="868" customFormat="1"/>
    <row r="18" spans="1:6" s="868" customFormat="1" ht="15">
      <c r="A18" s="1818" t="s">
        <v>1811</v>
      </c>
      <c r="B18" s="1818"/>
      <c r="C18" s="1818"/>
      <c r="D18" s="1818"/>
      <c r="E18" s="1818"/>
      <c r="F18" s="883">
        <f>D15</f>
        <v>266292.58758947713</v>
      </c>
    </row>
  </sheetData>
  <mergeCells count="7">
    <mergeCell ref="A18:E18"/>
    <mergeCell ref="A1:F1"/>
    <mergeCell ref="A3:D3"/>
    <mergeCell ref="C4:D4"/>
    <mergeCell ref="A6:F6"/>
    <mergeCell ref="A8:D8"/>
    <mergeCell ref="A15:C15"/>
  </mergeCells>
  <printOptions horizontalCentered="1"/>
  <pageMargins left="0.59055118110236227" right="0.39370078740157483" top="0.78740157480314965" bottom="0.39370078740157483" header="0.51181102362204722" footer="0.51181102362204722"/>
  <pageSetup paperSize="9" scale="68" orientation="portrait" r:id="rId1"/>
  <headerFooter scaleWithDoc="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751BC-5783-45CE-B55B-7D91AEC99F1F}">
  <dimension ref="A1:Z827"/>
  <sheetViews>
    <sheetView view="pageBreakPreview" topLeftCell="A105" zoomScale="40" zoomScaleNormal="40" zoomScaleSheetLayoutView="40" workbookViewId="0">
      <selection activeCell="W28" sqref="W28"/>
    </sheetView>
  </sheetViews>
  <sheetFormatPr defaultColWidth="14.42578125" defaultRowHeight="15" customHeight="1"/>
  <cols>
    <col min="1" max="1" width="2" style="889" customWidth="1"/>
    <col min="2" max="3" width="8.7109375" style="889" customWidth="1"/>
    <col min="4" max="4" width="14.85546875" style="889" customWidth="1"/>
    <col min="5" max="7" width="20.7109375" style="889" customWidth="1"/>
    <col min="8" max="8" width="35.42578125" style="889" customWidth="1"/>
    <col min="9" max="10" width="15.5703125" style="889" customWidth="1"/>
    <col min="11" max="11" width="18.42578125" style="889" customWidth="1"/>
    <col min="12" max="12" width="16.7109375" style="889" customWidth="1"/>
    <col min="13" max="15" width="15.7109375" style="889" customWidth="1"/>
    <col min="16" max="16" width="16.42578125" style="889" customWidth="1"/>
    <col min="17" max="17" width="22.85546875" style="889" customWidth="1"/>
    <col min="18" max="18" width="15.7109375" style="889" customWidth="1"/>
    <col min="19" max="19" width="18.7109375" style="889" customWidth="1"/>
    <col min="20" max="20" width="8.7109375" style="889" customWidth="1"/>
    <col min="21" max="21" width="6.7109375" style="889" customWidth="1"/>
    <col min="22" max="22" width="9.28515625" style="889" customWidth="1"/>
    <col min="23" max="23" width="14" style="889" bestFit="1" customWidth="1"/>
    <col min="24" max="24" width="16.42578125" style="889" customWidth="1"/>
    <col min="25" max="26" width="8" style="889" customWidth="1"/>
    <col min="27" max="16384" width="14.42578125" style="889"/>
  </cols>
  <sheetData>
    <row r="1" spans="1:26" ht="13.5" customHeight="1" thickBot="1">
      <c r="A1" s="885"/>
      <c r="B1" s="885"/>
      <c r="C1" s="885"/>
      <c r="D1" s="886"/>
      <c r="E1" s="885"/>
      <c r="F1" s="885"/>
      <c r="G1" s="885"/>
      <c r="H1" s="887"/>
      <c r="I1" s="885"/>
      <c r="J1" s="885"/>
      <c r="K1" s="885"/>
      <c r="L1" s="885"/>
      <c r="M1" s="885"/>
      <c r="N1" s="885"/>
      <c r="O1" s="885"/>
      <c r="P1" s="885"/>
      <c r="Q1" s="885"/>
      <c r="R1" s="888"/>
      <c r="S1" s="885"/>
      <c r="T1" s="885"/>
      <c r="U1" s="885"/>
      <c r="V1" s="885"/>
      <c r="W1" s="885"/>
      <c r="X1" s="885"/>
      <c r="Y1" s="885"/>
      <c r="Z1" s="885"/>
    </row>
    <row r="2" spans="1:26" ht="19.5" customHeight="1">
      <c r="A2" s="885"/>
      <c r="B2" s="1823" t="s">
        <v>21</v>
      </c>
      <c r="C2" s="1824"/>
      <c r="D2" s="1824"/>
      <c r="E2" s="1824"/>
      <c r="F2" s="1824"/>
      <c r="G2" s="1824"/>
      <c r="H2" s="1824"/>
      <c r="I2" s="1824"/>
      <c r="J2" s="1824"/>
      <c r="K2" s="1824"/>
      <c r="L2" s="1824"/>
      <c r="M2" s="1824"/>
      <c r="N2" s="1824"/>
      <c r="O2" s="1824"/>
      <c r="P2" s="1824"/>
      <c r="Q2" s="1824"/>
      <c r="R2" s="1824"/>
      <c r="S2" s="1824"/>
      <c r="T2" s="1825"/>
      <c r="U2" s="885"/>
      <c r="V2" s="885"/>
      <c r="W2" s="885"/>
      <c r="X2" s="885"/>
      <c r="Y2" s="885"/>
      <c r="Z2" s="885"/>
    </row>
    <row r="3" spans="1:26">
      <c r="A3" s="885"/>
      <c r="B3" s="1826" t="s">
        <v>132</v>
      </c>
      <c r="C3" s="1827"/>
      <c r="D3" s="1827"/>
      <c r="E3" s="1827"/>
      <c r="F3" s="1827"/>
      <c r="G3" s="1827"/>
      <c r="H3" s="1827"/>
      <c r="I3" s="1827"/>
      <c r="J3" s="1827"/>
      <c r="K3" s="1827"/>
      <c r="L3" s="1827"/>
      <c r="M3" s="1827"/>
      <c r="N3" s="1827"/>
      <c r="O3" s="1827"/>
      <c r="P3" s="1827"/>
      <c r="Q3" s="1827"/>
      <c r="R3" s="1827"/>
      <c r="S3" s="1827"/>
      <c r="T3" s="1828"/>
      <c r="U3" s="885"/>
      <c r="V3" s="885"/>
      <c r="W3" s="885"/>
      <c r="X3" s="885"/>
      <c r="Y3" s="885"/>
      <c r="Z3" s="885"/>
    </row>
    <row r="4" spans="1:26">
      <c r="A4" s="885"/>
      <c r="B4" s="1829" t="s">
        <v>909</v>
      </c>
      <c r="C4" s="1830"/>
      <c r="D4" s="1830"/>
      <c r="E4" s="1830"/>
      <c r="F4" s="1830"/>
      <c r="G4" s="1830"/>
      <c r="H4" s="1830"/>
      <c r="I4" s="1830"/>
      <c r="J4" s="1830"/>
      <c r="K4" s="1830"/>
      <c r="L4" s="1830"/>
      <c r="M4" s="1830"/>
      <c r="N4" s="1830"/>
      <c r="O4" s="1830"/>
      <c r="P4" s="1830"/>
      <c r="Q4" s="1830"/>
      <c r="R4" s="1830"/>
      <c r="S4" s="1830"/>
      <c r="T4" s="1831"/>
      <c r="U4" s="885"/>
      <c r="V4" s="885"/>
      <c r="W4" s="885"/>
      <c r="X4" s="885"/>
      <c r="Y4" s="885"/>
      <c r="Z4" s="885"/>
    </row>
    <row r="5" spans="1:26" ht="9.75" customHeight="1">
      <c r="A5" s="885"/>
      <c r="B5" s="1832"/>
      <c r="C5" s="1833"/>
      <c r="D5" s="1833"/>
      <c r="E5" s="1833"/>
      <c r="F5" s="1833"/>
      <c r="G5" s="1833"/>
      <c r="H5" s="1833"/>
      <c r="I5" s="1833"/>
      <c r="J5" s="1833"/>
      <c r="K5" s="1833"/>
      <c r="L5" s="1833"/>
      <c r="M5" s="1833"/>
      <c r="N5" s="1833"/>
      <c r="O5" s="1833"/>
      <c r="P5" s="1833"/>
      <c r="Q5" s="1833"/>
      <c r="R5" s="1833"/>
      <c r="S5" s="1833"/>
      <c r="T5" s="1834"/>
      <c r="U5" s="885"/>
      <c r="V5" s="885"/>
      <c r="W5" s="885"/>
      <c r="X5" s="885"/>
      <c r="Y5" s="885"/>
      <c r="Z5" s="885"/>
    </row>
    <row r="6" spans="1:26">
      <c r="A6" s="885"/>
      <c r="B6" s="1835" t="s">
        <v>910</v>
      </c>
      <c r="C6" s="1836"/>
      <c r="D6" s="1837" t="s">
        <v>911</v>
      </c>
      <c r="E6" s="1836"/>
      <c r="F6" s="1836"/>
      <c r="G6" s="1836"/>
      <c r="H6" s="1836"/>
      <c r="I6" s="1836"/>
      <c r="J6" s="1836"/>
      <c r="K6" s="1836"/>
      <c r="L6" s="1836"/>
      <c r="M6" s="1836"/>
      <c r="N6" s="1836"/>
      <c r="O6" s="1836"/>
      <c r="P6" s="1836"/>
      <c r="Q6" s="1836"/>
      <c r="R6" s="1836"/>
      <c r="S6" s="1836"/>
      <c r="T6" s="1838"/>
      <c r="U6" s="885"/>
      <c r="V6" s="885"/>
      <c r="W6" s="885"/>
      <c r="X6" s="885"/>
      <c r="Y6" s="885"/>
      <c r="Z6" s="885"/>
    </row>
    <row r="7" spans="1:26" ht="12.75" customHeight="1">
      <c r="A7" s="885"/>
      <c r="B7" s="1835" t="s">
        <v>912</v>
      </c>
      <c r="C7" s="1836"/>
      <c r="D7" s="1845" t="s">
        <v>913</v>
      </c>
      <c r="E7" s="1836"/>
      <c r="F7" s="1836"/>
      <c r="G7" s="1836"/>
      <c r="H7" s="1836"/>
      <c r="I7" s="1836"/>
      <c r="J7" s="1836"/>
      <c r="K7" s="1836"/>
      <c r="L7" s="1836"/>
      <c r="M7" s="1836"/>
      <c r="N7" s="1836"/>
      <c r="O7" s="1836"/>
      <c r="P7" s="1836"/>
      <c r="Q7" s="1836"/>
      <c r="R7" s="1836"/>
      <c r="S7" s="1836"/>
      <c r="T7" s="1838"/>
      <c r="U7" s="885"/>
      <c r="V7" s="885"/>
      <c r="W7" s="885"/>
      <c r="X7" s="885"/>
      <c r="Y7" s="885"/>
      <c r="Z7" s="885"/>
    </row>
    <row r="8" spans="1:26" ht="12.75" customHeight="1">
      <c r="A8" s="885"/>
      <c r="B8" s="890" t="s">
        <v>914</v>
      </c>
      <c r="C8" s="891"/>
      <c r="D8" s="892" t="s">
        <v>915</v>
      </c>
      <c r="E8" s="891"/>
      <c r="F8" s="891"/>
      <c r="G8" s="891"/>
      <c r="H8" s="891"/>
      <c r="I8" s="891"/>
      <c r="J8" s="891"/>
      <c r="K8" s="891"/>
      <c r="L8" s="891"/>
      <c r="M8" s="891"/>
      <c r="N8" s="891"/>
      <c r="O8" s="891"/>
      <c r="P8" s="891"/>
      <c r="Q8" s="891"/>
      <c r="R8" s="891"/>
      <c r="S8" s="891"/>
      <c r="T8" s="893"/>
      <c r="U8" s="885"/>
      <c r="V8" s="885"/>
      <c r="W8" s="885"/>
      <c r="X8" s="885"/>
      <c r="Y8" s="885"/>
      <c r="Z8" s="885"/>
    </row>
    <row r="9" spans="1:26" ht="12.75" customHeight="1">
      <c r="A9" s="885"/>
      <c r="B9" s="1835" t="s">
        <v>916</v>
      </c>
      <c r="C9" s="1836"/>
      <c r="D9" s="894">
        <v>28.8</v>
      </c>
      <c r="E9" s="895"/>
      <c r="F9" s="895"/>
      <c r="G9" s="895"/>
      <c r="H9" s="895"/>
      <c r="I9" s="895"/>
      <c r="J9" s="895"/>
      <c r="K9" s="895"/>
      <c r="L9" s="895"/>
      <c r="M9" s="895"/>
      <c r="N9" s="895"/>
      <c r="O9" s="895"/>
      <c r="P9" s="895"/>
      <c r="Q9" s="895"/>
      <c r="R9" s="895"/>
      <c r="S9" s="895"/>
      <c r="T9" s="896"/>
      <c r="U9" s="885"/>
      <c r="V9" s="885"/>
      <c r="W9" s="885"/>
      <c r="X9" s="885"/>
      <c r="Y9" s="885"/>
      <c r="Z9" s="885"/>
    </row>
    <row r="10" spans="1:26" ht="12.75" customHeight="1">
      <c r="A10" s="885"/>
      <c r="B10" s="1835" t="s">
        <v>65</v>
      </c>
      <c r="C10" s="1836"/>
      <c r="D10" s="1846" t="s">
        <v>374</v>
      </c>
      <c r="E10" s="1836"/>
      <c r="F10" s="1836"/>
      <c r="G10" s="1836"/>
      <c r="H10" s="1836"/>
      <c r="I10" s="1836"/>
      <c r="J10" s="1836"/>
      <c r="K10" s="1836"/>
      <c r="L10" s="1836"/>
      <c r="M10" s="1836"/>
      <c r="N10" s="1836"/>
      <c r="O10" s="1836"/>
      <c r="P10" s="1836"/>
      <c r="Q10" s="1836"/>
      <c r="R10" s="1836"/>
      <c r="S10" s="1836"/>
      <c r="T10" s="1838"/>
      <c r="U10" s="885"/>
      <c r="V10" s="885"/>
      <c r="W10" s="885"/>
      <c r="X10" s="885"/>
      <c r="Y10" s="885"/>
      <c r="Z10" s="885"/>
    </row>
    <row r="11" spans="1:26" ht="12.75" customHeight="1">
      <c r="A11" s="885"/>
      <c r="B11" s="1835" t="s">
        <v>917</v>
      </c>
      <c r="C11" s="1836"/>
      <c r="D11" s="1847" t="s">
        <v>918</v>
      </c>
      <c r="E11" s="1836"/>
      <c r="F11" s="1836"/>
      <c r="G11" s="1836"/>
      <c r="H11" s="1836"/>
      <c r="I11" s="1836"/>
      <c r="J11" s="1836"/>
      <c r="K11" s="1836"/>
      <c r="L11" s="1836"/>
      <c r="M11" s="1836"/>
      <c r="N11" s="1836"/>
      <c r="O11" s="1836"/>
      <c r="P11" s="1836"/>
      <c r="Q11" s="1836"/>
      <c r="R11" s="1836"/>
      <c r="S11" s="1836"/>
      <c r="T11" s="1838"/>
      <c r="U11" s="885"/>
      <c r="V11" s="885"/>
      <c r="W11" s="885"/>
      <c r="X11" s="885"/>
      <c r="Y11" s="885"/>
      <c r="Z11" s="885"/>
    </row>
    <row r="12" spans="1:26" ht="9.75" customHeight="1" thickBot="1">
      <c r="A12" s="885"/>
      <c r="B12" s="897"/>
      <c r="C12" s="898"/>
      <c r="D12" s="886"/>
      <c r="E12" s="898"/>
      <c r="F12" s="898"/>
      <c r="G12" s="898"/>
      <c r="H12" s="899"/>
      <c r="I12" s="898"/>
      <c r="J12" s="898"/>
      <c r="K12" s="898"/>
      <c r="L12" s="898"/>
      <c r="M12" s="898"/>
      <c r="N12" s="898"/>
      <c r="O12" s="898"/>
      <c r="P12" s="898"/>
      <c r="Q12" s="898"/>
      <c r="R12" s="900"/>
      <c r="S12" s="898"/>
      <c r="T12" s="901"/>
      <c r="U12" s="885"/>
      <c r="V12" s="885"/>
      <c r="W12" s="885"/>
      <c r="X12" s="885"/>
      <c r="Y12" s="885"/>
      <c r="Z12" s="885"/>
    </row>
    <row r="13" spans="1:26" ht="19.5" customHeight="1" thickBot="1">
      <c r="A13" s="902"/>
      <c r="B13" s="1839" t="s">
        <v>1812</v>
      </c>
      <c r="C13" s="1840"/>
      <c r="D13" s="1840"/>
      <c r="E13" s="1840"/>
      <c r="F13" s="1840"/>
      <c r="G13" s="1840"/>
      <c r="H13" s="1840"/>
      <c r="I13" s="1840"/>
      <c r="J13" s="1840"/>
      <c r="K13" s="1840"/>
      <c r="L13" s="1840"/>
      <c r="M13" s="1840"/>
      <c r="N13" s="1840"/>
      <c r="O13" s="1840"/>
      <c r="P13" s="1840"/>
      <c r="Q13" s="1840"/>
      <c r="R13" s="1840"/>
      <c r="S13" s="1840"/>
      <c r="T13" s="1841"/>
      <c r="U13" s="902"/>
      <c r="V13" s="902"/>
      <c r="W13" s="902"/>
      <c r="X13" s="902"/>
      <c r="Y13" s="902"/>
      <c r="Z13" s="902"/>
    </row>
    <row r="14" spans="1:26" ht="19.5" customHeight="1">
      <c r="A14" s="885"/>
      <c r="B14" s="903"/>
      <c r="C14" s="1842" t="s">
        <v>1813</v>
      </c>
      <c r="D14" s="1827"/>
      <c r="E14" s="1827"/>
      <c r="F14" s="904"/>
      <c r="G14" s="904"/>
      <c r="H14" s="887"/>
      <c r="I14" s="885"/>
      <c r="J14" s="885"/>
      <c r="K14" s="885"/>
      <c r="L14" s="885"/>
      <c r="M14" s="885"/>
      <c r="N14" s="885"/>
      <c r="O14" s="885"/>
      <c r="P14" s="885"/>
      <c r="Q14" s="885"/>
      <c r="R14" s="888"/>
      <c r="S14" s="885"/>
      <c r="T14" s="905"/>
      <c r="U14" s="885"/>
      <c r="V14" s="885"/>
      <c r="W14" s="885"/>
      <c r="X14" s="885"/>
      <c r="Y14" s="885"/>
      <c r="Z14" s="885"/>
    </row>
    <row r="15" spans="1:26" ht="15" customHeight="1">
      <c r="A15" s="885"/>
      <c r="B15" s="903"/>
      <c r="C15" s="1843" t="s">
        <v>1814</v>
      </c>
      <c r="D15" s="1827"/>
      <c r="E15" s="1827"/>
      <c r="F15" s="1827"/>
      <c r="G15" s="1827"/>
      <c r="H15" s="1827"/>
      <c r="I15" s="1827"/>
      <c r="J15" s="1827"/>
      <c r="K15" s="1827"/>
      <c r="L15" s="1827"/>
      <c r="M15" s="1827"/>
      <c r="N15" s="1827"/>
      <c r="O15" s="1827"/>
      <c r="P15" s="1827"/>
      <c r="Q15" s="1827"/>
      <c r="R15" s="1827"/>
      <c r="S15" s="1827"/>
      <c r="T15" s="905"/>
      <c r="U15" s="885"/>
      <c r="V15" s="885"/>
      <c r="W15" s="885"/>
      <c r="X15" s="885"/>
      <c r="Y15" s="885"/>
      <c r="Z15" s="885"/>
    </row>
    <row r="16" spans="1:26" ht="15" customHeight="1">
      <c r="A16" s="885"/>
      <c r="B16" s="903"/>
      <c r="C16" s="1827"/>
      <c r="D16" s="1827"/>
      <c r="E16" s="1827"/>
      <c r="F16" s="1827"/>
      <c r="G16" s="1827"/>
      <c r="H16" s="1827"/>
      <c r="I16" s="1827"/>
      <c r="J16" s="1827"/>
      <c r="K16" s="1827"/>
      <c r="L16" s="1827"/>
      <c r="M16" s="1827"/>
      <c r="N16" s="1827"/>
      <c r="O16" s="1827"/>
      <c r="P16" s="1827"/>
      <c r="Q16" s="1827"/>
      <c r="R16" s="1827"/>
      <c r="S16" s="1827"/>
      <c r="T16" s="905"/>
      <c r="U16" s="885"/>
      <c r="V16" s="885"/>
      <c r="W16" s="885"/>
      <c r="X16" s="885"/>
      <c r="Y16" s="885"/>
      <c r="Z16" s="885"/>
    </row>
    <row r="17" spans="1:26" ht="13.9" customHeight="1">
      <c r="A17" s="885"/>
      <c r="B17" s="903"/>
      <c r="C17" s="885"/>
      <c r="D17" s="886"/>
      <c r="E17" s="885"/>
      <c r="F17" s="885"/>
      <c r="G17" s="885"/>
      <c r="H17" s="907" t="s">
        <v>1815</v>
      </c>
      <c r="I17" s="1844" t="s">
        <v>1816</v>
      </c>
      <c r="J17" s="1827"/>
      <c r="K17" s="1827"/>
      <c r="L17" s="1827"/>
      <c r="M17" s="1827"/>
      <c r="N17" s="1827"/>
      <c r="O17" s="885"/>
      <c r="P17" s="885"/>
      <c r="Q17" s="885"/>
      <c r="R17" s="888"/>
      <c r="S17" s="885"/>
      <c r="T17" s="905"/>
      <c r="U17" s="885"/>
      <c r="V17" s="885"/>
      <c r="W17" s="885"/>
      <c r="X17" s="885"/>
      <c r="Y17" s="885"/>
      <c r="Z17" s="885"/>
    </row>
    <row r="18" spans="1:26" ht="13.9" customHeight="1">
      <c r="A18" s="885"/>
      <c r="B18" s="903"/>
      <c r="C18" s="885"/>
      <c r="D18" s="886"/>
      <c r="E18" s="885"/>
      <c r="F18" s="885"/>
      <c r="G18" s="885"/>
      <c r="H18" s="907" t="s">
        <v>1817</v>
      </c>
      <c r="I18" s="1844" t="s">
        <v>1818</v>
      </c>
      <c r="J18" s="1827"/>
      <c r="K18" s="1827"/>
      <c r="L18" s="1827"/>
      <c r="M18" s="1827"/>
      <c r="N18" s="1827"/>
      <c r="O18" s="885"/>
      <c r="P18" s="885"/>
      <c r="Q18" s="885"/>
      <c r="R18" s="888"/>
      <c r="S18" s="885"/>
      <c r="T18" s="905"/>
      <c r="U18" s="885"/>
      <c r="V18" s="885"/>
      <c r="W18" s="885"/>
      <c r="X18" s="885"/>
      <c r="Y18" s="885"/>
      <c r="Z18" s="885"/>
    </row>
    <row r="19" spans="1:26" ht="13.9" customHeight="1">
      <c r="A19" s="885"/>
      <c r="B19" s="903"/>
      <c r="C19" s="885"/>
      <c r="D19" s="886"/>
      <c r="E19" s="885"/>
      <c r="F19" s="885"/>
      <c r="G19" s="885"/>
      <c r="H19" s="907" t="s">
        <v>1819</v>
      </c>
      <c r="I19" s="1844" t="s">
        <v>1820</v>
      </c>
      <c r="J19" s="1827"/>
      <c r="K19" s="1827"/>
      <c r="L19" s="1827"/>
      <c r="M19" s="1827"/>
      <c r="N19" s="1827"/>
      <c r="O19" s="885"/>
      <c r="P19" s="885"/>
      <c r="Q19" s="885"/>
      <c r="R19" s="888"/>
      <c r="S19" s="885"/>
      <c r="T19" s="905"/>
      <c r="U19" s="885"/>
      <c r="V19" s="885"/>
      <c r="W19" s="885"/>
      <c r="X19" s="885"/>
      <c r="Y19" s="885"/>
      <c r="Z19" s="885"/>
    </row>
    <row r="20" spans="1:26" ht="13.9" customHeight="1">
      <c r="A20" s="885"/>
      <c r="B20" s="903"/>
      <c r="C20" s="885"/>
      <c r="D20" s="886"/>
      <c r="E20" s="885"/>
      <c r="F20" s="885"/>
      <c r="G20" s="885"/>
      <c r="H20" s="907" t="s">
        <v>1821</v>
      </c>
      <c r="I20" s="1844" t="s">
        <v>1822</v>
      </c>
      <c r="J20" s="1827"/>
      <c r="K20" s="1827"/>
      <c r="L20" s="1827"/>
      <c r="M20" s="1827"/>
      <c r="N20" s="1827"/>
      <c r="O20" s="885"/>
      <c r="P20" s="885"/>
      <c r="Q20" s="885"/>
      <c r="R20" s="888"/>
      <c r="S20" s="885"/>
      <c r="T20" s="905"/>
      <c r="U20" s="885"/>
      <c r="V20" s="885"/>
      <c r="W20" s="885"/>
      <c r="X20" s="885"/>
      <c r="Y20" s="885"/>
      <c r="Z20" s="885"/>
    </row>
    <row r="21" spans="1:26" ht="13.9" customHeight="1">
      <c r="A21" s="885"/>
      <c r="B21" s="903"/>
      <c r="C21" s="885"/>
      <c r="D21" s="886"/>
      <c r="E21" s="885"/>
      <c r="F21" s="885"/>
      <c r="G21" s="885"/>
      <c r="H21" s="907" t="s">
        <v>1823</v>
      </c>
      <c r="I21" s="1844" t="s">
        <v>1824</v>
      </c>
      <c r="J21" s="1827"/>
      <c r="K21" s="1827"/>
      <c r="L21" s="1827"/>
      <c r="M21" s="1827"/>
      <c r="N21" s="1827"/>
      <c r="O21" s="885"/>
      <c r="P21" s="885"/>
      <c r="Q21" s="885"/>
      <c r="R21" s="888"/>
      <c r="S21" s="885"/>
      <c r="T21" s="905"/>
      <c r="U21" s="885"/>
      <c r="V21" s="885"/>
      <c r="W21" s="885"/>
      <c r="X21" s="885"/>
      <c r="Y21" s="885"/>
      <c r="Z21" s="885"/>
    </row>
    <row r="22" spans="1:26" ht="13.9" customHeight="1">
      <c r="A22" s="885"/>
      <c r="B22" s="903"/>
      <c r="C22" s="885"/>
      <c r="D22" s="886"/>
      <c r="E22" s="885"/>
      <c r="F22" s="885"/>
      <c r="G22" s="885"/>
      <c r="H22" s="907" t="s">
        <v>1825</v>
      </c>
      <c r="I22" s="1844" t="s">
        <v>1826</v>
      </c>
      <c r="J22" s="1827"/>
      <c r="K22" s="1827"/>
      <c r="L22" s="1827"/>
      <c r="M22" s="1827"/>
      <c r="N22" s="1827"/>
      <c r="O22" s="885"/>
      <c r="P22" s="885"/>
      <c r="Q22" s="885"/>
      <c r="R22" s="888"/>
      <c r="S22" s="885"/>
      <c r="T22" s="905"/>
      <c r="U22" s="885"/>
      <c r="V22" s="885"/>
      <c r="W22" s="885"/>
      <c r="X22" s="885"/>
      <c r="Y22" s="885"/>
      <c r="Z22" s="885"/>
    </row>
    <row r="23" spans="1:26" ht="9" customHeight="1">
      <c r="A23" s="885"/>
      <c r="B23" s="903"/>
      <c r="C23" s="885"/>
      <c r="D23" s="886"/>
      <c r="E23" s="885"/>
      <c r="F23" s="885"/>
      <c r="G23" s="885"/>
      <c r="H23" s="887"/>
      <c r="I23" s="885"/>
      <c r="J23" s="885"/>
      <c r="K23" s="885"/>
      <c r="L23" s="885"/>
      <c r="M23" s="885"/>
      <c r="N23" s="885"/>
      <c r="O23" s="885"/>
      <c r="P23" s="885"/>
      <c r="Q23" s="885"/>
      <c r="R23" s="888"/>
      <c r="S23" s="885"/>
      <c r="T23" s="905"/>
      <c r="U23" s="885"/>
      <c r="V23" s="885"/>
      <c r="W23" s="885"/>
      <c r="X23" s="885"/>
      <c r="Y23" s="885"/>
      <c r="Z23" s="885"/>
    </row>
    <row r="24" spans="1:26" ht="19.5" customHeight="1">
      <c r="A24" s="885"/>
      <c r="B24" s="903"/>
      <c r="C24" s="1844" t="s">
        <v>1827</v>
      </c>
      <c r="D24" s="1827"/>
      <c r="E24" s="1827"/>
      <c r="F24" s="1827"/>
      <c r="G24" s="1827"/>
      <c r="H24" s="1827"/>
      <c r="I24" s="1827"/>
      <c r="J24" s="1827"/>
      <c r="K24" s="1827"/>
      <c r="L24" s="1827"/>
      <c r="M24" s="1827"/>
      <c r="N24" s="1827"/>
      <c r="O24" s="1827"/>
      <c r="P24" s="1827"/>
      <c r="Q24" s="1827"/>
      <c r="R24" s="1827"/>
      <c r="S24" s="1827"/>
      <c r="T24" s="905"/>
      <c r="U24" s="885"/>
      <c r="V24" s="885"/>
      <c r="W24" s="885"/>
      <c r="X24" s="885"/>
      <c r="Y24" s="885"/>
      <c r="Z24" s="885"/>
    </row>
    <row r="25" spans="1:26" ht="19.5" customHeight="1">
      <c r="A25" s="885"/>
      <c r="B25" s="903"/>
      <c r="C25" s="1844" t="s">
        <v>1828</v>
      </c>
      <c r="D25" s="1827"/>
      <c r="E25" s="1827"/>
      <c r="F25" s="1827"/>
      <c r="G25" s="1827"/>
      <c r="H25" s="1827"/>
      <c r="I25" s="1827"/>
      <c r="J25" s="1827"/>
      <c r="K25" s="1827"/>
      <c r="L25" s="1827"/>
      <c r="M25" s="1827"/>
      <c r="N25" s="1827"/>
      <c r="O25" s="1827"/>
      <c r="P25" s="1827"/>
      <c r="Q25" s="1827"/>
      <c r="R25" s="1827"/>
      <c r="S25" s="1827"/>
      <c r="T25" s="905"/>
      <c r="U25" s="885"/>
      <c r="V25" s="885"/>
      <c r="W25" s="885"/>
      <c r="X25" s="885"/>
      <c r="Y25" s="885"/>
      <c r="Z25" s="885"/>
    </row>
    <row r="26" spans="1:26" ht="9" customHeight="1">
      <c r="A26" s="885"/>
      <c r="B26" s="903"/>
      <c r="C26" s="885"/>
      <c r="D26" s="886"/>
      <c r="E26" s="885"/>
      <c r="F26" s="885"/>
      <c r="G26" s="885"/>
      <c r="H26" s="887"/>
      <c r="I26" s="885"/>
      <c r="J26" s="885"/>
      <c r="K26" s="885"/>
      <c r="L26" s="885"/>
      <c r="M26" s="885"/>
      <c r="N26" s="885"/>
      <c r="O26" s="885"/>
      <c r="P26" s="885"/>
      <c r="Q26" s="885"/>
      <c r="R26" s="888"/>
      <c r="S26" s="885"/>
      <c r="T26" s="905"/>
      <c r="U26" s="885"/>
      <c r="V26" s="885"/>
      <c r="W26" s="885"/>
      <c r="X26" s="885"/>
      <c r="Y26" s="885"/>
      <c r="Z26" s="885"/>
    </row>
    <row r="27" spans="1:26" ht="19.5" customHeight="1">
      <c r="A27" s="885"/>
      <c r="B27" s="903"/>
      <c r="C27" s="1842" t="s">
        <v>1829</v>
      </c>
      <c r="D27" s="1827"/>
      <c r="E27" s="885"/>
      <c r="F27" s="885"/>
      <c r="G27" s="885"/>
      <c r="H27" s="887"/>
      <c r="I27" s="885"/>
      <c r="J27" s="885"/>
      <c r="K27" s="885"/>
      <c r="L27" s="885"/>
      <c r="M27" s="885"/>
      <c r="N27" s="885"/>
      <c r="O27" s="885"/>
      <c r="P27" s="885"/>
      <c r="Q27" s="885"/>
      <c r="R27" s="888"/>
      <c r="S27" s="885"/>
      <c r="T27" s="905"/>
      <c r="U27" s="885"/>
      <c r="V27" s="885"/>
      <c r="W27" s="885"/>
      <c r="X27" s="885"/>
      <c r="Y27" s="885"/>
      <c r="Z27" s="885"/>
    </row>
    <row r="28" spans="1:26" ht="19.5" customHeight="1">
      <c r="A28" s="885"/>
      <c r="B28" s="903"/>
      <c r="C28" s="1843" t="s">
        <v>1830</v>
      </c>
      <c r="D28" s="1827"/>
      <c r="E28" s="1827"/>
      <c r="F28" s="1827"/>
      <c r="G28" s="1827"/>
      <c r="H28" s="1827"/>
      <c r="I28" s="1827"/>
      <c r="J28" s="1827"/>
      <c r="K28" s="1827"/>
      <c r="L28" s="1827"/>
      <c r="M28" s="1827"/>
      <c r="N28" s="1827"/>
      <c r="O28" s="1827"/>
      <c r="P28" s="1827"/>
      <c r="Q28" s="1827"/>
      <c r="R28" s="1827"/>
      <c r="S28" s="1827"/>
      <c r="T28" s="905"/>
      <c r="U28" s="885"/>
      <c r="V28" s="885"/>
      <c r="W28" s="885"/>
      <c r="X28" s="885"/>
      <c r="Y28" s="885"/>
      <c r="Z28" s="885"/>
    </row>
    <row r="29" spans="1:26" ht="19.5" customHeight="1">
      <c r="A29" s="885"/>
      <c r="B29" s="903"/>
      <c r="C29" s="1827"/>
      <c r="D29" s="1827"/>
      <c r="E29" s="1827"/>
      <c r="F29" s="1827"/>
      <c r="G29" s="1827"/>
      <c r="H29" s="1827"/>
      <c r="I29" s="1827"/>
      <c r="J29" s="1827"/>
      <c r="K29" s="1827"/>
      <c r="L29" s="1827"/>
      <c r="M29" s="1827"/>
      <c r="N29" s="1827"/>
      <c r="O29" s="1827"/>
      <c r="P29" s="1827"/>
      <c r="Q29" s="1827"/>
      <c r="R29" s="1827"/>
      <c r="S29" s="1827"/>
      <c r="T29" s="905"/>
      <c r="U29" s="885"/>
      <c r="V29" s="885"/>
      <c r="W29" s="885"/>
      <c r="X29" s="885"/>
      <c r="Y29" s="885"/>
      <c r="Z29" s="885"/>
    </row>
    <row r="30" spans="1:26" ht="19.5" customHeight="1">
      <c r="A30" s="885"/>
      <c r="B30" s="903"/>
      <c r="C30" s="1844" t="s">
        <v>1831</v>
      </c>
      <c r="D30" s="1827"/>
      <c r="E30" s="1827"/>
      <c r="F30" s="1827"/>
      <c r="G30" s="1827"/>
      <c r="H30" s="1827"/>
      <c r="I30" s="1827"/>
      <c r="J30" s="1827"/>
      <c r="K30" s="1827"/>
      <c r="L30" s="1827"/>
      <c r="M30" s="1827"/>
      <c r="N30" s="1827"/>
      <c r="O30" s="1827"/>
      <c r="P30" s="1827"/>
      <c r="Q30" s="1827"/>
      <c r="R30" s="1827"/>
      <c r="S30" s="1827"/>
      <c r="T30" s="905"/>
      <c r="U30" s="885"/>
      <c r="V30" s="885"/>
      <c r="W30" s="885"/>
      <c r="X30" s="885"/>
      <c r="Y30" s="885"/>
      <c r="Z30" s="885"/>
    </row>
    <row r="31" spans="1:26" ht="9" customHeight="1">
      <c r="A31" s="885"/>
      <c r="B31" s="903"/>
      <c r="C31" s="885"/>
      <c r="D31" s="886"/>
      <c r="E31" s="885"/>
      <c r="F31" s="885"/>
      <c r="G31" s="885"/>
      <c r="H31" s="887"/>
      <c r="I31" s="885"/>
      <c r="J31" s="885"/>
      <c r="K31" s="885"/>
      <c r="L31" s="885"/>
      <c r="M31" s="885"/>
      <c r="N31" s="885"/>
      <c r="O31" s="885"/>
      <c r="P31" s="885"/>
      <c r="Q31" s="885"/>
      <c r="R31" s="888"/>
      <c r="S31" s="885"/>
      <c r="T31" s="905"/>
      <c r="U31" s="885"/>
      <c r="V31" s="885"/>
      <c r="W31" s="885"/>
      <c r="X31" s="885"/>
      <c r="Y31" s="885"/>
      <c r="Z31" s="885"/>
    </row>
    <row r="32" spans="1:26" ht="19.5" customHeight="1">
      <c r="A32" s="885"/>
      <c r="B32" s="903"/>
      <c r="C32" s="1842" t="s">
        <v>1832</v>
      </c>
      <c r="D32" s="1827"/>
      <c r="E32" s="885"/>
      <c r="F32" s="885"/>
      <c r="G32" s="885"/>
      <c r="H32" s="887"/>
      <c r="I32" s="885"/>
      <c r="J32" s="885"/>
      <c r="K32" s="885"/>
      <c r="L32" s="885"/>
      <c r="M32" s="885"/>
      <c r="N32" s="885"/>
      <c r="O32" s="885"/>
      <c r="P32" s="885"/>
      <c r="Q32" s="885"/>
      <c r="R32" s="888"/>
      <c r="S32" s="885"/>
      <c r="T32" s="905"/>
      <c r="U32" s="885"/>
      <c r="V32" s="885"/>
      <c r="W32" s="908"/>
      <c r="X32" s="885"/>
      <c r="Y32" s="885"/>
      <c r="Z32" s="885"/>
    </row>
    <row r="33" spans="1:26" ht="19.5" customHeight="1">
      <c r="A33" s="885"/>
      <c r="B33" s="903"/>
      <c r="C33" s="885"/>
      <c r="D33" s="886"/>
      <c r="E33" s="885"/>
      <c r="F33" s="885"/>
      <c r="G33" s="885"/>
      <c r="H33" s="1848" t="s">
        <v>1833</v>
      </c>
      <c r="I33" s="1830"/>
      <c r="J33" s="1830"/>
      <c r="K33" s="1830"/>
      <c r="L33" s="1830"/>
      <c r="M33" s="885"/>
      <c r="N33" s="885"/>
      <c r="O33" s="885"/>
      <c r="P33" s="885"/>
      <c r="Q33" s="885"/>
      <c r="R33" s="888"/>
      <c r="S33" s="885"/>
      <c r="T33" s="905"/>
      <c r="U33" s="885"/>
      <c r="V33" s="885"/>
      <c r="W33" s="908"/>
      <c r="X33" s="885"/>
      <c r="Y33" s="885"/>
      <c r="Z33" s="885"/>
    </row>
    <row r="34" spans="1:26" ht="21" customHeight="1">
      <c r="A34" s="885"/>
      <c r="B34" s="903"/>
      <c r="C34" s="885"/>
      <c r="D34" s="886"/>
      <c r="E34" s="885"/>
      <c r="F34" s="885"/>
      <c r="G34" s="885"/>
      <c r="H34" s="1849" t="s">
        <v>1834</v>
      </c>
      <c r="I34" s="1850"/>
      <c r="J34" s="1850"/>
      <c r="K34" s="1851"/>
      <c r="L34" s="909">
        <v>60</v>
      </c>
      <c r="M34" s="885"/>
      <c r="N34" s="885"/>
      <c r="O34" s="885"/>
      <c r="P34" s="885"/>
      <c r="Q34" s="885"/>
      <c r="R34" s="888"/>
      <c r="S34" s="885"/>
      <c r="T34" s="905"/>
      <c r="U34" s="885"/>
      <c r="V34" s="885"/>
      <c r="W34" s="908"/>
      <c r="X34" s="885"/>
      <c r="Y34" s="885"/>
      <c r="Z34" s="885"/>
    </row>
    <row r="35" spans="1:26" ht="21" customHeight="1">
      <c r="A35" s="885"/>
      <c r="B35" s="903"/>
      <c r="C35" s="885"/>
      <c r="D35" s="886"/>
      <c r="E35" s="885"/>
      <c r="F35" s="885"/>
      <c r="G35" s="885"/>
      <c r="H35" s="1849" t="s">
        <v>1835</v>
      </c>
      <c r="I35" s="1850"/>
      <c r="J35" s="1850"/>
      <c r="K35" s="1851"/>
      <c r="L35" s="909">
        <v>50</v>
      </c>
      <c r="M35" s="885"/>
      <c r="N35" s="885"/>
      <c r="O35" s="885"/>
      <c r="P35" s="885"/>
      <c r="Q35" s="885"/>
      <c r="R35" s="888"/>
      <c r="S35" s="885"/>
      <c r="T35" s="905"/>
      <c r="U35" s="885"/>
      <c r="V35" s="885"/>
      <c r="W35" s="908"/>
      <c r="X35" s="885"/>
      <c r="Y35" s="885"/>
      <c r="Z35" s="885"/>
    </row>
    <row r="36" spans="1:26" ht="21" customHeight="1">
      <c r="A36" s="885"/>
      <c r="B36" s="903"/>
      <c r="C36" s="885"/>
      <c r="D36" s="886"/>
      <c r="E36" s="885"/>
      <c r="F36" s="885"/>
      <c r="G36" s="885"/>
      <c r="H36" s="1849" t="s">
        <v>1836</v>
      </c>
      <c r="I36" s="1850"/>
      <c r="J36" s="1850"/>
      <c r="K36" s="1851"/>
      <c r="L36" s="909">
        <v>40</v>
      </c>
      <c r="M36" s="885"/>
      <c r="N36" s="885"/>
      <c r="O36" s="885"/>
      <c r="P36" s="885"/>
      <c r="Q36" s="885"/>
      <c r="R36" s="888"/>
      <c r="S36" s="885"/>
      <c r="T36" s="905"/>
      <c r="U36" s="885"/>
      <c r="V36" s="885"/>
      <c r="W36" s="908"/>
      <c r="X36" s="885"/>
      <c r="Y36" s="885"/>
      <c r="Z36" s="885"/>
    </row>
    <row r="37" spans="1:26" ht="21" customHeight="1">
      <c r="A37" s="885"/>
      <c r="B37" s="903"/>
      <c r="C37" s="885"/>
      <c r="D37" s="886"/>
      <c r="E37" s="885"/>
      <c r="F37" s="885"/>
      <c r="G37" s="885"/>
      <c r="H37" s="1855" t="s">
        <v>1837</v>
      </c>
      <c r="I37" s="1850"/>
      <c r="J37" s="910" t="s">
        <v>1838</v>
      </c>
      <c r="K37" s="911"/>
      <c r="L37" s="912">
        <v>167</v>
      </c>
      <c r="M37" s="885"/>
      <c r="N37" s="885"/>
      <c r="O37" s="885"/>
      <c r="P37" s="885"/>
      <c r="Q37" s="885"/>
      <c r="R37" s="888"/>
      <c r="S37" s="885"/>
      <c r="T37" s="905"/>
      <c r="U37" s="885"/>
      <c r="V37" s="885"/>
      <c r="W37" s="908"/>
      <c r="X37" s="885"/>
      <c r="Y37" s="885"/>
      <c r="Z37" s="885"/>
    </row>
    <row r="38" spans="1:26" ht="9.75" customHeight="1" thickBot="1">
      <c r="A38" s="885"/>
      <c r="B38" s="913"/>
      <c r="C38" s="914"/>
      <c r="D38" s="915"/>
      <c r="E38" s="914"/>
      <c r="F38" s="914"/>
      <c r="G38" s="914"/>
      <c r="H38" s="916"/>
      <c r="I38" s="914"/>
      <c r="J38" s="914"/>
      <c r="K38" s="914"/>
      <c r="L38" s="914"/>
      <c r="M38" s="914"/>
      <c r="N38" s="914"/>
      <c r="O38" s="914"/>
      <c r="P38" s="914"/>
      <c r="Q38" s="914"/>
      <c r="R38" s="917"/>
      <c r="S38" s="914"/>
      <c r="T38" s="918"/>
      <c r="U38" s="885"/>
      <c r="Z38" s="885"/>
    </row>
    <row r="39" spans="1:26" ht="19.5" customHeight="1">
      <c r="A39" s="885"/>
      <c r="B39" s="903"/>
      <c r="C39" s="885"/>
      <c r="D39" s="886"/>
      <c r="E39" s="885"/>
      <c r="F39" s="885"/>
      <c r="G39" s="885"/>
      <c r="H39" s="887"/>
      <c r="I39" s="885"/>
      <c r="J39" s="885"/>
      <c r="K39" s="885"/>
      <c r="L39" s="885"/>
      <c r="M39" s="885"/>
      <c r="N39" s="885"/>
      <c r="O39" s="885"/>
      <c r="P39" s="885"/>
      <c r="Q39" s="885"/>
      <c r="R39" s="888"/>
      <c r="S39" s="885"/>
      <c r="T39" s="905"/>
      <c r="U39" s="885"/>
      <c r="Z39" s="885"/>
    </row>
    <row r="40" spans="1:26" ht="43.5" customHeight="1">
      <c r="A40" s="919"/>
      <c r="B40" s="920"/>
      <c r="C40" s="921" t="s">
        <v>23</v>
      </c>
      <c r="D40" s="921" t="s">
        <v>11</v>
      </c>
      <c r="E40" s="1856" t="s">
        <v>1839</v>
      </c>
      <c r="F40" s="1857"/>
      <c r="G40" s="1857"/>
      <c r="H40" s="1858"/>
      <c r="I40" s="921" t="s">
        <v>1840</v>
      </c>
      <c r="J40" s="921" t="s">
        <v>1841</v>
      </c>
      <c r="K40" s="921" t="s">
        <v>1842</v>
      </c>
      <c r="L40" s="921" t="s">
        <v>1843</v>
      </c>
      <c r="M40" s="921" t="s">
        <v>1844</v>
      </c>
      <c r="N40" s="921" t="s">
        <v>1845</v>
      </c>
      <c r="O40" s="921" t="s">
        <v>1846</v>
      </c>
      <c r="P40" s="921" t="s">
        <v>1847</v>
      </c>
      <c r="Q40" s="921" t="s">
        <v>1848</v>
      </c>
      <c r="R40" s="922" t="s">
        <v>1849</v>
      </c>
      <c r="S40" s="921" t="s">
        <v>1850</v>
      </c>
      <c r="T40" s="923"/>
      <c r="U40" s="919"/>
      <c r="V40" s="919"/>
      <c r="W40" s="919"/>
      <c r="X40" s="919"/>
      <c r="Y40" s="919"/>
      <c r="Z40" s="919"/>
    </row>
    <row r="41" spans="1:26" ht="22.5" customHeight="1">
      <c r="A41" s="902"/>
      <c r="B41" s="924"/>
      <c r="C41" s="925">
        <v>1</v>
      </c>
      <c r="D41" s="1859" t="s">
        <v>1851</v>
      </c>
      <c r="E41" s="1857"/>
      <c r="F41" s="1857"/>
      <c r="G41" s="1857"/>
      <c r="H41" s="1857"/>
      <c r="I41" s="1857"/>
      <c r="J41" s="1857"/>
      <c r="K41" s="1857"/>
      <c r="L41" s="1857"/>
      <c r="M41" s="1857"/>
      <c r="N41" s="1857"/>
      <c r="O41" s="1857"/>
      <c r="P41" s="1857"/>
      <c r="Q41" s="1857"/>
      <c r="R41" s="1857"/>
      <c r="S41" s="1858"/>
      <c r="T41" s="926"/>
      <c r="U41" s="902"/>
      <c r="W41" s="902"/>
      <c r="X41" s="902"/>
      <c r="Y41" s="902"/>
      <c r="Z41" s="902"/>
    </row>
    <row r="42" spans="1:26" ht="19.5" customHeight="1">
      <c r="A42" s="886"/>
      <c r="B42" s="927"/>
      <c r="C42" s="928" t="s">
        <v>1</v>
      </c>
      <c r="D42" s="928" t="s">
        <v>1627</v>
      </c>
      <c r="E42" s="1852" t="str">
        <f>VLOOKUP(D42,'[16]EQUIPAMENTOS SICRO'!D:G,2,0)</f>
        <v>Motoniveladora - 93 kW</v>
      </c>
      <c r="F42" s="1853"/>
      <c r="G42" s="1853"/>
      <c r="H42" s="1854"/>
      <c r="I42" s="929" t="str">
        <f>$J$37</f>
        <v>RECIFE/PE</v>
      </c>
      <c r="J42" s="928" t="s">
        <v>1852</v>
      </c>
      <c r="K42" s="930">
        <f>$L$37</f>
        <v>167</v>
      </c>
      <c r="L42" s="930">
        <f t="shared" ref="L42:L93" si="0">$L$34</f>
        <v>60</v>
      </c>
      <c r="M42" s="928">
        <f>TRUNC(K42/L42,2)</f>
        <v>2.78</v>
      </c>
      <c r="N42" s="930">
        <v>1</v>
      </c>
      <c r="O42" s="931">
        <f t="shared" ref="O42:O46" si="1">IF(D42=Q42,1,2)</f>
        <v>2</v>
      </c>
      <c r="P42" s="931">
        <f>VLOOKUP(D42,'Equip Mínimo'!A:H,8,0)</f>
        <v>4</v>
      </c>
      <c r="Q42" s="928" t="s">
        <v>1853</v>
      </c>
      <c r="R42" s="932">
        <f>VLOOKUP(Q42,'[16]EQUIPAMENTOS SICRO'!D:G,3,0)</f>
        <v>406.02420000000001</v>
      </c>
      <c r="S42" s="933">
        <f t="shared" ref="S42:S93" si="2">TRUNC(M42*N42*O42*P42*R42,2)</f>
        <v>9029.9699999999993</v>
      </c>
      <c r="T42" s="934"/>
      <c r="U42" s="886"/>
      <c r="V42" s="898"/>
      <c r="W42" s="886"/>
      <c r="X42" s="886"/>
      <c r="Y42" s="886"/>
      <c r="Z42" s="886"/>
    </row>
    <row r="43" spans="1:26" ht="19.5" customHeight="1">
      <c r="A43" s="886"/>
      <c r="B43" s="927"/>
      <c r="C43" s="928" t="s">
        <v>1854</v>
      </c>
      <c r="D43" s="928" t="s">
        <v>1855</v>
      </c>
      <c r="E43" s="1852" t="str">
        <f>VLOOKUP(D43,'[16]EQUIPAMENTOS SICRO'!D:G,2,0)</f>
        <v>Caminhão carroceria com capacidade de 5 t - 120 kW</v>
      </c>
      <c r="F43" s="1853"/>
      <c r="G43" s="1853"/>
      <c r="H43" s="1854"/>
      <c r="I43" s="929" t="str">
        <f t="shared" ref="I43:I93" si="3">$J$37</f>
        <v>RECIFE/PE</v>
      </c>
      <c r="J43" s="928" t="s">
        <v>1852</v>
      </c>
      <c r="K43" s="930">
        <f t="shared" ref="K43:K93" si="4">$L$37</f>
        <v>167</v>
      </c>
      <c r="L43" s="930">
        <f t="shared" si="0"/>
        <v>60</v>
      </c>
      <c r="M43" s="928">
        <f t="shared" ref="M43:M93" si="5">TRUNC(K43/L43,2)</f>
        <v>2.78</v>
      </c>
      <c r="N43" s="930">
        <v>1</v>
      </c>
      <c r="O43" s="931">
        <f t="shared" si="1"/>
        <v>1</v>
      </c>
      <c r="P43" s="931">
        <f>VLOOKUP(D43,'Equip Mínimo'!A:H,8,0)</f>
        <v>1</v>
      </c>
      <c r="Q43" s="928" t="str">
        <f t="shared" ref="Q43" si="6">D43</f>
        <v>E9687</v>
      </c>
      <c r="R43" s="932">
        <f>VLOOKUP(Q43,'[16]EQUIPAMENTOS SICRO'!D:G,3,0)</f>
        <v>156.2329</v>
      </c>
      <c r="S43" s="933">
        <f t="shared" si="2"/>
        <v>434.32</v>
      </c>
      <c r="T43" s="934"/>
      <c r="U43" s="886"/>
      <c r="V43" s="898"/>
      <c r="W43" s="886"/>
      <c r="X43" s="886"/>
      <c r="Y43" s="886"/>
      <c r="Z43" s="886"/>
    </row>
    <row r="44" spans="1:26" ht="19.5" customHeight="1">
      <c r="A44" s="886"/>
      <c r="B44" s="927"/>
      <c r="C44" s="928" t="s">
        <v>1856</v>
      </c>
      <c r="D44" s="928" t="s">
        <v>1857</v>
      </c>
      <c r="E44" s="1852" t="str">
        <f>VLOOKUP(D44,'[16]EQUIPAMENTOS SICRO'!D:G,2,0)</f>
        <v>Vibroacabadora de asfalto sobre esteiras - 97 kW</v>
      </c>
      <c r="F44" s="1853"/>
      <c r="G44" s="1853"/>
      <c r="H44" s="1854"/>
      <c r="I44" s="929" t="str">
        <f t="shared" si="3"/>
        <v>RECIFE/PE</v>
      </c>
      <c r="J44" s="928" t="s">
        <v>1852</v>
      </c>
      <c r="K44" s="930">
        <f t="shared" si="4"/>
        <v>167</v>
      </c>
      <c r="L44" s="930">
        <f t="shared" si="0"/>
        <v>60</v>
      </c>
      <c r="M44" s="928">
        <f t="shared" si="5"/>
        <v>2.78</v>
      </c>
      <c r="N44" s="930">
        <v>0.5</v>
      </c>
      <c r="O44" s="931">
        <f t="shared" si="1"/>
        <v>2</v>
      </c>
      <c r="P44" s="931">
        <f>VLOOKUP(D44,'Equip Mínimo'!A:H,8,0)</f>
        <v>1</v>
      </c>
      <c r="Q44" s="928" t="s">
        <v>1858</v>
      </c>
      <c r="R44" s="932">
        <f>VLOOKUP(Q44,'[16]EQUIPAMENTOS SICRO'!D:G,3,0)</f>
        <v>533.73400000000004</v>
      </c>
      <c r="S44" s="933">
        <f t="shared" si="2"/>
        <v>1483.78</v>
      </c>
      <c r="T44" s="934"/>
      <c r="U44" s="886"/>
      <c r="V44" s="898"/>
      <c r="W44" s="886"/>
      <c r="X44" s="886"/>
      <c r="Y44" s="886"/>
      <c r="Z44" s="886"/>
    </row>
    <row r="45" spans="1:26" ht="19.5" customHeight="1">
      <c r="A45" s="886"/>
      <c r="B45" s="927"/>
      <c r="C45" s="928" t="s">
        <v>1859</v>
      </c>
      <c r="D45" s="928" t="s">
        <v>1860</v>
      </c>
      <c r="E45" s="1852" t="str">
        <f>VLOOKUP(D45,'[16]EQUIPAMENTOS SICRO'!D:G,2,0)</f>
        <v>Rolo compactador liso tandem vibratório autopropelido de 10,4 t - 82 kW</v>
      </c>
      <c r="F45" s="1853"/>
      <c r="G45" s="1853"/>
      <c r="H45" s="1854"/>
      <c r="I45" s="929" t="str">
        <f t="shared" si="3"/>
        <v>RECIFE/PE</v>
      </c>
      <c r="J45" s="928" t="s">
        <v>1852</v>
      </c>
      <c r="K45" s="930">
        <f t="shared" si="4"/>
        <v>167</v>
      </c>
      <c r="L45" s="930">
        <f t="shared" si="0"/>
        <v>60</v>
      </c>
      <c r="M45" s="928">
        <f t="shared" si="5"/>
        <v>2.78</v>
      </c>
      <c r="N45" s="930">
        <v>0.5</v>
      </c>
      <c r="O45" s="931">
        <f t="shared" si="1"/>
        <v>2</v>
      </c>
      <c r="P45" s="931">
        <f>VLOOKUP(D45,'Equip Mínimo'!A:H,8,0)</f>
        <v>1</v>
      </c>
      <c r="Q45" s="928" t="s">
        <v>1861</v>
      </c>
      <c r="R45" s="932">
        <f>VLOOKUP(Q45,'[16]EQUIPAMENTOS SICRO'!D:G,3,0)</f>
        <v>448.7919</v>
      </c>
      <c r="S45" s="933">
        <f t="shared" si="2"/>
        <v>1247.6400000000001</v>
      </c>
      <c r="T45" s="934"/>
      <c r="U45" s="886"/>
      <c r="V45" s="898"/>
      <c r="W45" s="886"/>
      <c r="X45" s="886"/>
      <c r="Y45" s="886"/>
      <c r="Z45" s="886"/>
    </row>
    <row r="46" spans="1:26" ht="19.5" customHeight="1">
      <c r="A46" s="886"/>
      <c r="B46" s="927"/>
      <c r="C46" s="928" t="s">
        <v>1862</v>
      </c>
      <c r="D46" s="928" t="s">
        <v>1863</v>
      </c>
      <c r="E46" s="1852" t="str">
        <f>VLOOKUP(D46,'[16]EQUIPAMENTOS SICRO'!D:G,2,0)</f>
        <v>Tanque de estocagem de asfalto com capacidade de 30.000 l</v>
      </c>
      <c r="F46" s="1853"/>
      <c r="G46" s="1853"/>
      <c r="H46" s="1854"/>
      <c r="I46" s="929" t="str">
        <f t="shared" si="3"/>
        <v>RECIFE/PE</v>
      </c>
      <c r="J46" s="928" t="s">
        <v>1852</v>
      </c>
      <c r="K46" s="930">
        <f t="shared" si="4"/>
        <v>167</v>
      </c>
      <c r="L46" s="930">
        <f t="shared" si="0"/>
        <v>60</v>
      </c>
      <c r="M46" s="928">
        <f t="shared" si="5"/>
        <v>2.78</v>
      </c>
      <c r="N46" s="930">
        <v>1</v>
      </c>
      <c r="O46" s="931">
        <f t="shared" si="1"/>
        <v>2</v>
      </c>
      <c r="P46" s="931">
        <v>6</v>
      </c>
      <c r="Q46" s="928" t="s">
        <v>1853</v>
      </c>
      <c r="R46" s="932">
        <f>VLOOKUP(Q46,'[16]EQUIPAMENTOS SICRO'!D:G,3,0)</f>
        <v>406.02420000000001</v>
      </c>
      <c r="S46" s="933">
        <f t="shared" si="2"/>
        <v>13544.96</v>
      </c>
      <c r="T46" s="934"/>
      <c r="U46" s="886"/>
      <c r="V46" s="898"/>
      <c r="W46" s="886"/>
      <c r="X46" s="886"/>
      <c r="Y46" s="886"/>
      <c r="Z46" s="886"/>
    </row>
    <row r="47" spans="1:26" ht="22.5" customHeight="1">
      <c r="A47" s="886"/>
      <c r="B47" s="927"/>
      <c r="C47" s="928" t="s">
        <v>1864</v>
      </c>
      <c r="D47" s="928" t="s">
        <v>1865</v>
      </c>
      <c r="E47" s="1852" t="str">
        <f>VLOOKUP(D47,'[16]EQUIPAMENTOS SICRO'!D:G,2,0)</f>
        <v xml:space="preserve">Retroescavadeira de pneus - capacidade da caçamba da pá-carregadeira de 0,76 m³ e da retroescavadeira de 0,29 m³ - 58 kW </v>
      </c>
      <c r="F47" s="1853"/>
      <c r="G47" s="1853"/>
      <c r="H47" s="1854"/>
      <c r="I47" s="929" t="str">
        <f t="shared" si="3"/>
        <v>RECIFE/PE</v>
      </c>
      <c r="J47" s="928" t="s">
        <v>1852</v>
      </c>
      <c r="K47" s="930">
        <f t="shared" si="4"/>
        <v>167</v>
      </c>
      <c r="L47" s="930">
        <f t="shared" si="0"/>
        <v>60</v>
      </c>
      <c r="M47" s="928">
        <f t="shared" si="5"/>
        <v>2.78</v>
      </c>
      <c r="N47" s="930">
        <v>1</v>
      </c>
      <c r="O47" s="931">
        <f>IF(D47=Q47,1,2)</f>
        <v>2</v>
      </c>
      <c r="P47" s="931">
        <f>VLOOKUP(D47,'Equip Mínimo'!A:H,8,0)</f>
        <v>1</v>
      </c>
      <c r="Q47" s="928" t="s">
        <v>1853</v>
      </c>
      <c r="R47" s="932">
        <f>VLOOKUP(Q47,'[16]EQUIPAMENTOS SICRO'!D:G,3,0)</f>
        <v>406.02420000000001</v>
      </c>
      <c r="S47" s="933">
        <f t="shared" si="2"/>
        <v>2257.4899999999998</v>
      </c>
      <c r="T47" s="934"/>
      <c r="U47" s="886"/>
      <c r="V47" s="898"/>
      <c r="W47" s="886"/>
      <c r="X47" s="886"/>
      <c r="Y47" s="886"/>
      <c r="Z47" s="886"/>
    </row>
    <row r="48" spans="1:26" ht="19.5" customHeight="1">
      <c r="A48" s="886"/>
      <c r="B48" s="927"/>
      <c r="C48" s="928" t="s">
        <v>1866</v>
      </c>
      <c r="D48" s="928" t="s">
        <v>1867</v>
      </c>
      <c r="E48" s="1852" t="str">
        <f>VLOOKUP(D48,'[16]EQUIPAMENTOS SICRO'!D:G,2,0)</f>
        <v>Caminhão tanque distribuidor de asfalto com capacidade de 6.000 l - 7 kW/136 kW</v>
      </c>
      <c r="F48" s="1853"/>
      <c r="G48" s="1853"/>
      <c r="H48" s="1854"/>
      <c r="I48" s="929" t="str">
        <f t="shared" si="3"/>
        <v>RECIFE/PE</v>
      </c>
      <c r="J48" s="928" t="s">
        <v>1852</v>
      </c>
      <c r="K48" s="930">
        <f t="shared" si="4"/>
        <v>167</v>
      </c>
      <c r="L48" s="930">
        <f t="shared" si="0"/>
        <v>60</v>
      </c>
      <c r="M48" s="928">
        <f t="shared" si="5"/>
        <v>2.78</v>
      </c>
      <c r="N48" s="930">
        <v>1</v>
      </c>
      <c r="O48" s="931">
        <f t="shared" ref="O48:O93" si="7">IF(D48=Q48,1,2)</f>
        <v>1</v>
      </c>
      <c r="P48" s="931">
        <f>VLOOKUP(D48,'Equip Mínimo'!A:H,8,0)</f>
        <v>1</v>
      </c>
      <c r="Q48" s="928" t="s">
        <v>1867</v>
      </c>
      <c r="R48" s="932">
        <f>VLOOKUP(Q48,'[16]EQUIPAMENTOS SICRO'!D:G,3,0)</f>
        <v>264.80880000000002</v>
      </c>
      <c r="S48" s="933">
        <f t="shared" si="2"/>
        <v>736.16</v>
      </c>
      <c r="T48" s="934"/>
      <c r="U48" s="886"/>
      <c r="V48" s="898"/>
      <c r="W48" s="886"/>
      <c r="X48" s="886"/>
      <c r="Y48" s="886"/>
      <c r="Z48" s="886"/>
    </row>
    <row r="49" spans="1:26" ht="19.5" customHeight="1">
      <c r="A49" s="886"/>
      <c r="B49" s="927"/>
      <c r="C49" s="928" t="s">
        <v>1868</v>
      </c>
      <c r="D49" s="928" t="s">
        <v>1869</v>
      </c>
      <c r="E49" s="1852" t="str">
        <f>VLOOKUP(D49,'[16]EQUIPAMENTOS SICRO'!D:G,2,0)</f>
        <v>Equipamento para pintura eletrostática com cabine dupla de 7,00 kW e estufa de 80.000 kCal</v>
      </c>
      <c r="F49" s="1853"/>
      <c r="G49" s="1853"/>
      <c r="H49" s="1854"/>
      <c r="I49" s="929" t="str">
        <f t="shared" si="3"/>
        <v>RECIFE/PE</v>
      </c>
      <c r="J49" s="928" t="s">
        <v>1852</v>
      </c>
      <c r="K49" s="930">
        <f t="shared" si="4"/>
        <v>167</v>
      </c>
      <c r="L49" s="930">
        <f t="shared" si="0"/>
        <v>60</v>
      </c>
      <c r="M49" s="928">
        <f t="shared" si="5"/>
        <v>2.78</v>
      </c>
      <c r="N49" s="930">
        <v>1</v>
      </c>
      <c r="O49" s="931">
        <f t="shared" si="7"/>
        <v>2</v>
      </c>
      <c r="P49" s="931">
        <f>VLOOKUP(D49,'Equip Mínimo'!A:H,8,0)</f>
        <v>1</v>
      </c>
      <c r="Q49" s="928" t="s">
        <v>1853</v>
      </c>
      <c r="R49" s="932">
        <f>VLOOKUP(Q49,'[16]EQUIPAMENTOS SICRO'!D:G,3,0)</f>
        <v>406.02420000000001</v>
      </c>
      <c r="S49" s="933">
        <f t="shared" si="2"/>
        <v>2257.4899999999998</v>
      </c>
      <c r="T49" s="934"/>
      <c r="U49" s="886"/>
      <c r="V49" s="898"/>
      <c r="W49" s="886"/>
      <c r="X49" s="886"/>
      <c r="Y49" s="886"/>
      <c r="Z49" s="886"/>
    </row>
    <row r="50" spans="1:26" ht="19.5" customHeight="1">
      <c r="A50" s="886"/>
      <c r="B50" s="927"/>
      <c r="C50" s="928" t="s">
        <v>1870</v>
      </c>
      <c r="D50" s="928" t="s">
        <v>1871</v>
      </c>
      <c r="E50" s="1852" t="str">
        <f>VLOOKUP(D50,'[16]EQUIPAMENTOS SICRO'!D:G,2,0)</f>
        <v>Trator agrícola sobre pneus - 77 kW</v>
      </c>
      <c r="F50" s="1853"/>
      <c r="G50" s="1853"/>
      <c r="H50" s="1854"/>
      <c r="I50" s="929" t="str">
        <f t="shared" si="3"/>
        <v>RECIFE/PE</v>
      </c>
      <c r="J50" s="928" t="s">
        <v>1852</v>
      </c>
      <c r="K50" s="930">
        <f t="shared" si="4"/>
        <v>167</v>
      </c>
      <c r="L50" s="930">
        <f t="shared" si="0"/>
        <v>60</v>
      </c>
      <c r="M50" s="928">
        <f t="shared" si="5"/>
        <v>2.78</v>
      </c>
      <c r="N50" s="930">
        <v>0.5</v>
      </c>
      <c r="O50" s="931">
        <f t="shared" si="7"/>
        <v>2</v>
      </c>
      <c r="P50" s="931">
        <f>VLOOKUP(D50,'Equip Mínimo'!A:H,8,0)</f>
        <v>4</v>
      </c>
      <c r="Q50" s="928" t="s">
        <v>1853</v>
      </c>
      <c r="R50" s="932">
        <f>VLOOKUP(Q50,'[16]EQUIPAMENTOS SICRO'!D:G,3,0)</f>
        <v>406.02420000000001</v>
      </c>
      <c r="S50" s="933">
        <f t="shared" si="2"/>
        <v>4514.9799999999996</v>
      </c>
      <c r="T50" s="934"/>
      <c r="U50" s="886"/>
      <c r="V50" s="898"/>
      <c r="W50" s="886"/>
      <c r="X50" s="886"/>
      <c r="Y50" s="886"/>
      <c r="Z50" s="886"/>
    </row>
    <row r="51" spans="1:26" ht="19.5" customHeight="1">
      <c r="A51" s="886"/>
      <c r="B51" s="927"/>
      <c r="C51" s="928" t="s">
        <v>1872</v>
      </c>
      <c r="D51" s="928" t="s">
        <v>1873</v>
      </c>
      <c r="E51" s="1852" t="str">
        <f>VLOOKUP(D51,'[16]EQUIPAMENTOS SICRO'!D:G,2,0)</f>
        <v>Rolo compactador de pneus autopropelido de 27 t - 85 kW</v>
      </c>
      <c r="F51" s="1853"/>
      <c r="G51" s="1853"/>
      <c r="H51" s="1854"/>
      <c r="I51" s="929" t="str">
        <f t="shared" si="3"/>
        <v>RECIFE/PE</v>
      </c>
      <c r="J51" s="928" t="s">
        <v>1852</v>
      </c>
      <c r="K51" s="930">
        <f t="shared" si="4"/>
        <v>167</v>
      </c>
      <c r="L51" s="930">
        <f t="shared" si="0"/>
        <v>60</v>
      </c>
      <c r="M51" s="928">
        <f t="shared" si="5"/>
        <v>2.78</v>
      </c>
      <c r="N51" s="930">
        <v>0.5</v>
      </c>
      <c r="O51" s="931">
        <f t="shared" si="7"/>
        <v>2</v>
      </c>
      <c r="P51" s="931">
        <v>1</v>
      </c>
      <c r="Q51" s="928" t="s">
        <v>1861</v>
      </c>
      <c r="R51" s="932">
        <f>VLOOKUP(Q51,'[16]EQUIPAMENTOS SICRO'!D:G,3,0)</f>
        <v>448.7919</v>
      </c>
      <c r="S51" s="933">
        <f t="shared" si="2"/>
        <v>1247.6400000000001</v>
      </c>
      <c r="T51" s="934"/>
      <c r="U51" s="886"/>
      <c r="V51" s="898"/>
      <c r="W51" s="886"/>
      <c r="X51" s="886"/>
      <c r="Y51" s="886"/>
      <c r="Z51" s="886"/>
    </row>
    <row r="52" spans="1:26" ht="22.5" customHeight="1">
      <c r="A52" s="886"/>
      <c r="B52" s="927"/>
      <c r="C52" s="928" t="s">
        <v>1874</v>
      </c>
      <c r="D52" s="928" t="s">
        <v>1875</v>
      </c>
      <c r="E52" s="1852" t="str">
        <f>VLOOKUP(D52,'[16]EQUIPAMENTOS SICRO'!D:G,2,0)</f>
        <v>Retroescavadeira de pneus com caçamba de escavação trapezoidal ou triangular com seção de corte de 0,15 a 0,20 m² - 58 kW</v>
      </c>
      <c r="F52" s="1853"/>
      <c r="G52" s="1853"/>
      <c r="H52" s="1854"/>
      <c r="I52" s="929" t="str">
        <f t="shared" si="3"/>
        <v>RECIFE/PE</v>
      </c>
      <c r="J52" s="928" t="s">
        <v>1852</v>
      </c>
      <c r="K52" s="930">
        <f t="shared" si="4"/>
        <v>167</v>
      </c>
      <c r="L52" s="930">
        <f t="shared" si="0"/>
        <v>60</v>
      </c>
      <c r="M52" s="928">
        <f t="shared" si="5"/>
        <v>2.78</v>
      </c>
      <c r="N52" s="930">
        <v>1</v>
      </c>
      <c r="O52" s="931">
        <f t="shared" si="7"/>
        <v>2</v>
      </c>
      <c r="P52" s="931">
        <f>VLOOKUP(D52,'Equip Mínimo'!A:H,8,0)</f>
        <v>1</v>
      </c>
      <c r="Q52" s="928" t="s">
        <v>1853</v>
      </c>
      <c r="R52" s="932">
        <f>VLOOKUP(Q52,'[16]EQUIPAMENTOS SICRO'!D:G,3,0)</f>
        <v>406.02420000000001</v>
      </c>
      <c r="S52" s="933">
        <f t="shared" si="2"/>
        <v>2257.4899999999998</v>
      </c>
      <c r="T52" s="934"/>
      <c r="U52" s="886"/>
      <c r="V52" s="898"/>
      <c r="W52" s="886"/>
      <c r="X52" s="886"/>
      <c r="Y52" s="886"/>
      <c r="Z52" s="886"/>
    </row>
    <row r="53" spans="1:26" ht="22.5" customHeight="1">
      <c r="A53" s="886"/>
      <c r="B53" s="927"/>
      <c r="C53" s="928" t="s">
        <v>1876</v>
      </c>
      <c r="D53" s="928" t="s">
        <v>1877</v>
      </c>
      <c r="E53" s="1852" t="str">
        <f>VLOOKUP(D53,'[16]EQUIPAMENTOS SICRO'!D:G,2,0)</f>
        <v>Caminhão com sistema de hidrojateamento de alta pressão e vácuo para limpeza e desobstrução de bueiros com capacidade total de 15.600 l - 188 kW</v>
      </c>
      <c r="F53" s="1853"/>
      <c r="G53" s="1853"/>
      <c r="H53" s="1854"/>
      <c r="I53" s="929" t="str">
        <f t="shared" si="3"/>
        <v>RECIFE/PE</v>
      </c>
      <c r="J53" s="928" t="s">
        <v>1852</v>
      </c>
      <c r="K53" s="930">
        <f t="shared" si="4"/>
        <v>167</v>
      </c>
      <c r="L53" s="930">
        <f t="shared" si="0"/>
        <v>60</v>
      </c>
      <c r="M53" s="928">
        <f t="shared" si="5"/>
        <v>2.78</v>
      </c>
      <c r="N53" s="930">
        <v>1</v>
      </c>
      <c r="O53" s="931">
        <f t="shared" si="7"/>
        <v>1</v>
      </c>
      <c r="P53" s="931">
        <f>VLOOKUP(D53,'Equip Mínimo'!A:H,8,0)</f>
        <v>1</v>
      </c>
      <c r="Q53" s="928" t="s">
        <v>1877</v>
      </c>
      <c r="R53" s="932">
        <f>VLOOKUP(Q53,'[16]EQUIPAMENTOS SICRO'!D:G,3,0)</f>
        <v>351.3648</v>
      </c>
      <c r="S53" s="933">
        <f t="shared" si="2"/>
        <v>976.79</v>
      </c>
      <c r="T53" s="934"/>
      <c r="U53" s="886"/>
      <c r="V53" s="898"/>
      <c r="W53" s="886"/>
      <c r="X53" s="886"/>
      <c r="Y53" s="886"/>
      <c r="Z53" s="886"/>
    </row>
    <row r="54" spans="1:26" ht="19.5" customHeight="1">
      <c r="A54" s="886"/>
      <c r="B54" s="927"/>
      <c r="C54" s="928" t="s">
        <v>1878</v>
      </c>
      <c r="D54" s="928" t="s">
        <v>1879</v>
      </c>
      <c r="E54" s="1852" t="str">
        <f>VLOOKUP(D54,'[16]EQUIPAMENTOS SICRO'!D:G,2,0)</f>
        <v>Caminhão tanque com capacidade de 10.000 l - 188 kW</v>
      </c>
      <c r="F54" s="1853"/>
      <c r="G54" s="1853"/>
      <c r="H54" s="1854"/>
      <c r="I54" s="929" t="str">
        <f t="shared" si="3"/>
        <v>RECIFE/PE</v>
      </c>
      <c r="J54" s="928" t="s">
        <v>1852</v>
      </c>
      <c r="K54" s="930">
        <f t="shared" si="4"/>
        <v>167</v>
      </c>
      <c r="L54" s="930">
        <f t="shared" si="0"/>
        <v>60</v>
      </c>
      <c r="M54" s="928">
        <f t="shared" si="5"/>
        <v>2.78</v>
      </c>
      <c r="N54" s="930">
        <v>1</v>
      </c>
      <c r="O54" s="931">
        <f t="shared" si="7"/>
        <v>1</v>
      </c>
      <c r="P54" s="931">
        <f>VLOOKUP(D54,'Equip Mínimo'!A:H,8,0)</f>
        <v>4</v>
      </c>
      <c r="Q54" s="928" t="s">
        <v>1879</v>
      </c>
      <c r="R54" s="932">
        <f>VLOOKUP(Q54,'[16]EQUIPAMENTOS SICRO'!D:G,3,0)</f>
        <v>328.49520000000001</v>
      </c>
      <c r="S54" s="933">
        <f t="shared" si="2"/>
        <v>3652.86</v>
      </c>
      <c r="T54" s="934"/>
      <c r="U54" s="886"/>
      <c r="V54" s="898"/>
      <c r="W54" s="886"/>
      <c r="X54" s="886"/>
      <c r="Y54" s="886"/>
      <c r="Z54" s="886"/>
    </row>
    <row r="55" spans="1:26" ht="19.5" customHeight="1">
      <c r="A55" s="886"/>
      <c r="B55" s="927"/>
      <c r="C55" s="928" t="s">
        <v>1880</v>
      </c>
      <c r="D55" s="928" t="s">
        <v>1881</v>
      </c>
      <c r="E55" s="1852" t="str">
        <f>VLOOKUP(D55,'[16]EQUIPAMENTOS SICRO'!D:G,2,0)</f>
        <v>Rolo compactador pé de carneiro vibratório autopropelido por pneus de 11,6 t - 82 kW</v>
      </c>
      <c r="F55" s="1853"/>
      <c r="G55" s="1853"/>
      <c r="H55" s="1854"/>
      <c r="I55" s="929" t="str">
        <f t="shared" si="3"/>
        <v>RECIFE/PE</v>
      </c>
      <c r="J55" s="928" t="s">
        <v>1852</v>
      </c>
      <c r="K55" s="930">
        <f t="shared" si="4"/>
        <v>167</v>
      </c>
      <c r="L55" s="930">
        <f t="shared" si="0"/>
        <v>60</v>
      </c>
      <c r="M55" s="928">
        <f t="shared" si="5"/>
        <v>2.78</v>
      </c>
      <c r="N55" s="930">
        <v>0.5</v>
      </c>
      <c r="O55" s="931">
        <f t="shared" si="7"/>
        <v>2</v>
      </c>
      <c r="P55" s="931">
        <f>VLOOKUP(D55,'Equip Mínimo'!A:H,8,0)</f>
        <v>4</v>
      </c>
      <c r="Q55" s="928" t="s">
        <v>1861</v>
      </c>
      <c r="R55" s="932">
        <f>VLOOKUP(Q55,'[16]EQUIPAMENTOS SICRO'!D:G,3,0)</f>
        <v>448.7919</v>
      </c>
      <c r="S55" s="933">
        <f t="shared" si="2"/>
        <v>4990.5600000000004</v>
      </c>
      <c r="T55" s="934"/>
      <c r="U55" s="886"/>
      <c r="V55" s="898"/>
      <c r="W55" s="886"/>
      <c r="X55" s="886"/>
      <c r="Y55" s="886"/>
      <c r="Z55" s="886"/>
    </row>
    <row r="56" spans="1:26" ht="19.5" customHeight="1">
      <c r="A56" s="886"/>
      <c r="B56" s="927"/>
      <c r="C56" s="928" t="s">
        <v>1882</v>
      </c>
      <c r="D56" s="928" t="s">
        <v>1883</v>
      </c>
      <c r="E56" s="1852" t="str">
        <f>VLOOKUP(D56,'[16]EQUIPAMENTOS SICRO'!D:G,2,0)</f>
        <v>Rolo compactador liso vibratório autopropelido por pneus de 11 t - 97 kW</v>
      </c>
      <c r="F56" s="1853"/>
      <c r="G56" s="1853"/>
      <c r="H56" s="1854"/>
      <c r="I56" s="929" t="str">
        <f t="shared" si="3"/>
        <v>RECIFE/PE</v>
      </c>
      <c r="J56" s="928" t="s">
        <v>1852</v>
      </c>
      <c r="K56" s="930">
        <f t="shared" si="4"/>
        <v>167</v>
      </c>
      <c r="L56" s="930">
        <f t="shared" si="0"/>
        <v>60</v>
      </c>
      <c r="M56" s="928">
        <f t="shared" si="5"/>
        <v>2.78</v>
      </c>
      <c r="N56" s="930">
        <v>0.5</v>
      </c>
      <c r="O56" s="931">
        <f t="shared" si="7"/>
        <v>2</v>
      </c>
      <c r="P56" s="931">
        <f>VLOOKUP(D56,'Equip Mínimo'!A:H,8,0)</f>
        <v>1</v>
      </c>
      <c r="Q56" s="928" t="s">
        <v>1861</v>
      </c>
      <c r="R56" s="932">
        <f>VLOOKUP(Q56,'[16]EQUIPAMENTOS SICRO'!D:G,3,0)</f>
        <v>448.7919</v>
      </c>
      <c r="S56" s="933">
        <f t="shared" si="2"/>
        <v>1247.6400000000001</v>
      </c>
      <c r="T56" s="934"/>
      <c r="U56" s="886"/>
      <c r="V56" s="898"/>
      <c r="W56" s="886"/>
      <c r="X56" s="886"/>
      <c r="Y56" s="886"/>
      <c r="Z56" s="886"/>
    </row>
    <row r="57" spans="1:26" ht="22.5" customHeight="1">
      <c r="A57" s="886"/>
      <c r="B57" s="927"/>
      <c r="C57" s="928" t="s">
        <v>1884</v>
      </c>
      <c r="D57" s="928" t="s">
        <v>1885</v>
      </c>
      <c r="E57" s="1852" t="str">
        <f>VLOOKUP(D57,'[16]EQUIPAMENTOS SICRO'!D:G,2,0)</f>
        <v>Bate-estaca hidráulico para defensas montado em caminhão guindauto com capacidade de 6,2 t e carroceria de 5 t - 152 kW</v>
      </c>
      <c r="F57" s="1853"/>
      <c r="G57" s="1853"/>
      <c r="H57" s="1854"/>
      <c r="I57" s="929" t="str">
        <f t="shared" si="3"/>
        <v>RECIFE/PE</v>
      </c>
      <c r="J57" s="928" t="s">
        <v>1852</v>
      </c>
      <c r="K57" s="930">
        <f t="shared" si="4"/>
        <v>167</v>
      </c>
      <c r="L57" s="930">
        <f t="shared" si="0"/>
        <v>60</v>
      </c>
      <c r="M57" s="928">
        <f t="shared" si="5"/>
        <v>2.78</v>
      </c>
      <c r="N57" s="930">
        <v>1</v>
      </c>
      <c r="O57" s="931">
        <f t="shared" si="7"/>
        <v>1</v>
      </c>
      <c r="P57" s="931">
        <f>VLOOKUP(D57,'Equip Mínimo'!A:H,8,0)</f>
        <v>1</v>
      </c>
      <c r="Q57" s="928" t="s">
        <v>1885</v>
      </c>
      <c r="R57" s="932">
        <f>VLOOKUP(Q57,'[16]EQUIPAMENTOS SICRO'!D:G,3,0)</f>
        <v>355.85860000000002</v>
      </c>
      <c r="S57" s="933">
        <f t="shared" si="2"/>
        <v>989.28</v>
      </c>
      <c r="T57" s="934"/>
      <c r="U57" s="886"/>
      <c r="V57" s="898"/>
      <c r="W57" s="886"/>
      <c r="X57" s="886"/>
      <c r="Y57" s="886"/>
      <c r="Z57" s="886"/>
    </row>
    <row r="58" spans="1:26" ht="19.5" customHeight="1">
      <c r="A58" s="886"/>
      <c r="B58" s="927"/>
      <c r="C58" s="928" t="s">
        <v>1886</v>
      </c>
      <c r="D58" s="928" t="s">
        <v>1887</v>
      </c>
      <c r="E58" s="1852" t="str">
        <f>VLOOKUP(D58,'[16]EQUIPAMENTOS SICRO'!D:G,2,0)</f>
        <v>Caminhão demarcador de faixas com sistema de pintura a frio - 28 kW/129 kW</v>
      </c>
      <c r="F58" s="1853"/>
      <c r="G58" s="1853"/>
      <c r="H58" s="1854"/>
      <c r="I58" s="929" t="str">
        <f t="shared" si="3"/>
        <v>RECIFE/PE</v>
      </c>
      <c r="J58" s="928" t="s">
        <v>1852</v>
      </c>
      <c r="K58" s="930">
        <f t="shared" si="4"/>
        <v>167</v>
      </c>
      <c r="L58" s="930">
        <f t="shared" si="0"/>
        <v>60</v>
      </c>
      <c r="M58" s="928">
        <f t="shared" si="5"/>
        <v>2.78</v>
      </c>
      <c r="N58" s="930">
        <v>1</v>
      </c>
      <c r="O58" s="931">
        <f t="shared" si="7"/>
        <v>1</v>
      </c>
      <c r="P58" s="931">
        <f>VLOOKUP(D58,'Equip Mínimo'!A:H,8,0)</f>
        <v>1</v>
      </c>
      <c r="Q58" s="928" t="s">
        <v>1887</v>
      </c>
      <c r="R58" s="932">
        <f>VLOOKUP(Q58,'[16]EQUIPAMENTOS SICRO'!D:G,3,0)</f>
        <v>401.69619999999998</v>
      </c>
      <c r="S58" s="933">
        <f t="shared" si="2"/>
        <v>1116.71</v>
      </c>
      <c r="T58" s="934"/>
      <c r="U58" s="886"/>
      <c r="V58" s="886"/>
      <c r="W58" s="886"/>
      <c r="X58" s="886"/>
      <c r="Y58" s="886"/>
      <c r="Z58" s="886"/>
    </row>
    <row r="59" spans="1:26" ht="19.5" customHeight="1">
      <c r="A59" s="886"/>
      <c r="B59" s="927"/>
      <c r="C59" s="928" t="s">
        <v>1888</v>
      </c>
      <c r="D59" s="928" t="s">
        <v>1889</v>
      </c>
      <c r="E59" s="1852" t="str">
        <f>VLOOKUP(D59,'[16]EQUIPAMENTOS SICRO'!D:G,2,0)</f>
        <v>Caminhão basculante com capacidade de 14 m³ - 210 kW</v>
      </c>
      <c r="F59" s="1853"/>
      <c r="G59" s="1853"/>
      <c r="H59" s="1854"/>
      <c r="I59" s="929" t="str">
        <f t="shared" si="3"/>
        <v>RECIFE/PE</v>
      </c>
      <c r="J59" s="928" t="s">
        <v>1852</v>
      </c>
      <c r="K59" s="930">
        <f t="shared" si="4"/>
        <v>167</v>
      </c>
      <c r="L59" s="930">
        <f t="shared" si="0"/>
        <v>60</v>
      </c>
      <c r="M59" s="928">
        <f t="shared" si="5"/>
        <v>2.78</v>
      </c>
      <c r="N59" s="930">
        <v>1</v>
      </c>
      <c r="O59" s="931">
        <f t="shared" si="7"/>
        <v>1</v>
      </c>
      <c r="P59" s="931">
        <f>VLOOKUP(D59,'Equip Mínimo'!A:H,8,0)</f>
        <v>34</v>
      </c>
      <c r="Q59" s="928" t="s">
        <v>1889</v>
      </c>
      <c r="R59" s="932">
        <f>VLOOKUP(Q59,'[16]EQUIPAMENTOS SICRO'!D:G,3,0)</f>
        <v>310.95999999999998</v>
      </c>
      <c r="S59" s="933">
        <f t="shared" si="2"/>
        <v>29391.93</v>
      </c>
      <c r="T59" s="934"/>
      <c r="U59" s="886"/>
      <c r="V59" s="886"/>
      <c r="W59" s="886"/>
      <c r="X59" s="886"/>
      <c r="Y59" s="886"/>
      <c r="Z59" s="886"/>
    </row>
    <row r="60" spans="1:26" ht="19.5" customHeight="1">
      <c r="A60" s="886"/>
      <c r="B60" s="927"/>
      <c r="C60" s="928" t="s">
        <v>1890</v>
      </c>
      <c r="D60" s="928" t="s">
        <v>1891</v>
      </c>
      <c r="E60" s="1852" t="str">
        <f>VLOOKUP(D60,'[16]EQUIPAMENTOS SICRO'!D:G,2,0)</f>
        <v>Escavadeira hidráulica sobre esteiras com caçamba com capacidade de 1,56 m³ - 118 kW</v>
      </c>
      <c r="F60" s="1853"/>
      <c r="G60" s="1853"/>
      <c r="H60" s="1854"/>
      <c r="I60" s="929" t="str">
        <f t="shared" si="3"/>
        <v>RECIFE/PE</v>
      </c>
      <c r="J60" s="928" t="s">
        <v>1852</v>
      </c>
      <c r="K60" s="930">
        <f t="shared" si="4"/>
        <v>167</v>
      </c>
      <c r="L60" s="930">
        <f t="shared" si="0"/>
        <v>60</v>
      </c>
      <c r="M60" s="928">
        <f t="shared" si="5"/>
        <v>2.78</v>
      </c>
      <c r="N60" s="930">
        <v>1</v>
      </c>
      <c r="O60" s="931">
        <f t="shared" si="7"/>
        <v>2</v>
      </c>
      <c r="P60" s="931">
        <f>VLOOKUP(D60,'Equip Mínimo'!A:H,8,0)</f>
        <v>2</v>
      </c>
      <c r="Q60" s="928" t="s">
        <v>1861</v>
      </c>
      <c r="R60" s="932">
        <f>VLOOKUP(Q60,'[16]EQUIPAMENTOS SICRO'!D:G,3,0)</f>
        <v>448.7919</v>
      </c>
      <c r="S60" s="933">
        <f t="shared" si="2"/>
        <v>4990.5600000000004</v>
      </c>
      <c r="T60" s="934"/>
      <c r="U60" s="886"/>
      <c r="V60" s="886"/>
      <c r="W60" s="886"/>
      <c r="X60" s="886"/>
      <c r="Y60" s="886"/>
      <c r="Z60" s="886"/>
    </row>
    <row r="61" spans="1:26" ht="19.5" customHeight="1">
      <c r="A61" s="886"/>
      <c r="B61" s="927"/>
      <c r="C61" s="928" t="s">
        <v>1892</v>
      </c>
      <c r="D61" s="928" t="s">
        <v>1893</v>
      </c>
      <c r="E61" s="1852" t="str">
        <f>VLOOKUP(D61,'[16]EQUIPAMENTOS SICRO'!D:G,2,0)</f>
        <v>Caminhão basculante para rocha com capacidade de 12 m³ - 210 kW</v>
      </c>
      <c r="F61" s="1853"/>
      <c r="G61" s="1853"/>
      <c r="H61" s="1854"/>
      <c r="I61" s="929" t="str">
        <f t="shared" si="3"/>
        <v>RECIFE/PE</v>
      </c>
      <c r="J61" s="928" t="s">
        <v>1852</v>
      </c>
      <c r="K61" s="930">
        <f t="shared" si="4"/>
        <v>167</v>
      </c>
      <c r="L61" s="930">
        <f t="shared" si="0"/>
        <v>60</v>
      </c>
      <c r="M61" s="928">
        <f t="shared" si="5"/>
        <v>2.78</v>
      </c>
      <c r="N61" s="930">
        <v>1</v>
      </c>
      <c r="O61" s="931">
        <f t="shared" si="7"/>
        <v>1</v>
      </c>
      <c r="P61" s="931">
        <f>VLOOKUP(D61,'Equip Mínimo'!A:H,8,0)</f>
        <v>1</v>
      </c>
      <c r="Q61" s="928" t="s">
        <v>1893</v>
      </c>
      <c r="R61" s="932">
        <f>VLOOKUP(Q61,'[16]EQUIPAMENTOS SICRO'!D:G,3,0)</f>
        <v>331.16860000000003</v>
      </c>
      <c r="S61" s="933">
        <f t="shared" si="2"/>
        <v>920.64</v>
      </c>
      <c r="T61" s="934"/>
      <c r="U61" s="886"/>
      <c r="V61" s="886"/>
      <c r="W61" s="886"/>
      <c r="X61" s="886"/>
      <c r="Y61" s="886"/>
      <c r="Z61" s="886"/>
    </row>
    <row r="62" spans="1:26" ht="19.5" customHeight="1">
      <c r="A62" s="886"/>
      <c r="B62" s="927"/>
      <c r="C62" s="928" t="s">
        <v>1894</v>
      </c>
      <c r="D62" s="928" t="s">
        <v>1895</v>
      </c>
      <c r="E62" s="1852" t="str">
        <f>VLOOKUP(D62,'[16]EQUIPAMENTOS SICRO'!D:G,2,0)</f>
        <v>Vibroacabadora de concreto sobre esteiras com fôrmas deslizantes - 205 kW</v>
      </c>
      <c r="F62" s="1853"/>
      <c r="G62" s="1853"/>
      <c r="H62" s="1854"/>
      <c r="I62" s="929" t="str">
        <f t="shared" si="3"/>
        <v>RECIFE/PE</v>
      </c>
      <c r="J62" s="928" t="s">
        <v>1852</v>
      </c>
      <c r="K62" s="930">
        <f t="shared" si="4"/>
        <v>167</v>
      </c>
      <c r="L62" s="930">
        <f t="shared" si="0"/>
        <v>60</v>
      </c>
      <c r="M62" s="928">
        <f t="shared" si="5"/>
        <v>2.78</v>
      </c>
      <c r="N62" s="930">
        <v>0.5</v>
      </c>
      <c r="O62" s="931">
        <f t="shared" si="7"/>
        <v>2</v>
      </c>
      <c r="P62" s="931">
        <f>VLOOKUP(D62,'Equip Mínimo'!A:H,8,0)</f>
        <v>1</v>
      </c>
      <c r="Q62" s="928" t="s">
        <v>1858</v>
      </c>
      <c r="R62" s="932">
        <f>VLOOKUP(Q62,'[16]EQUIPAMENTOS SICRO'!D:G,3,0)</f>
        <v>533.73400000000004</v>
      </c>
      <c r="S62" s="933">
        <f t="shared" si="2"/>
        <v>1483.78</v>
      </c>
      <c r="T62" s="934"/>
      <c r="U62" s="886"/>
      <c r="V62" s="886"/>
      <c r="W62" s="886"/>
      <c r="X62" s="886"/>
      <c r="Y62" s="886"/>
      <c r="Z62" s="886"/>
    </row>
    <row r="63" spans="1:26" ht="19.5" customHeight="1">
      <c r="A63" s="886"/>
      <c r="B63" s="927"/>
      <c r="C63" s="928" t="s">
        <v>1896</v>
      </c>
      <c r="D63" s="928" t="s">
        <v>1897</v>
      </c>
      <c r="E63" s="1852" t="str">
        <f>VLOOKUP(D63,'[16]EQUIPAMENTOS SICRO'!D:G,2,0)</f>
        <v>Carregadeira de pneus com capacidade de 3,40 m³ - 195 kW</v>
      </c>
      <c r="F63" s="1853"/>
      <c r="G63" s="1853"/>
      <c r="H63" s="1854"/>
      <c r="I63" s="929" t="str">
        <f t="shared" si="3"/>
        <v>RECIFE/PE</v>
      </c>
      <c r="J63" s="928" t="s">
        <v>1852</v>
      </c>
      <c r="K63" s="930">
        <f t="shared" si="4"/>
        <v>167</v>
      </c>
      <c r="L63" s="930">
        <f t="shared" si="0"/>
        <v>60</v>
      </c>
      <c r="M63" s="928">
        <f t="shared" si="5"/>
        <v>2.78</v>
      </c>
      <c r="N63" s="930">
        <v>1</v>
      </c>
      <c r="O63" s="931">
        <f t="shared" si="7"/>
        <v>2</v>
      </c>
      <c r="P63" s="931">
        <f>VLOOKUP(D63,'Equip Mínimo'!A:H,8,0)</f>
        <v>1</v>
      </c>
      <c r="Q63" s="928" t="s">
        <v>1853</v>
      </c>
      <c r="R63" s="932">
        <f>VLOOKUP(Q63,'[16]EQUIPAMENTOS SICRO'!D:G,3,0)</f>
        <v>406.02420000000001</v>
      </c>
      <c r="S63" s="933">
        <f t="shared" si="2"/>
        <v>2257.4899999999998</v>
      </c>
      <c r="T63" s="934"/>
      <c r="U63" s="886"/>
      <c r="V63" s="886"/>
      <c r="W63" s="886"/>
      <c r="X63" s="886"/>
      <c r="Y63" s="886"/>
      <c r="Z63" s="886"/>
    </row>
    <row r="64" spans="1:26" ht="19.5" customHeight="1">
      <c r="A64" s="886"/>
      <c r="B64" s="927"/>
      <c r="C64" s="928" t="s">
        <v>1898</v>
      </c>
      <c r="D64" s="928" t="s">
        <v>1899</v>
      </c>
      <c r="E64" s="1852" t="str">
        <f>VLOOKUP(D64,'[16]EQUIPAMENTOS SICRO'!D:G,2,0)</f>
        <v>Perfuratriz sobre esteiras - 145 kW</v>
      </c>
      <c r="F64" s="1853"/>
      <c r="G64" s="1853"/>
      <c r="H64" s="1854"/>
      <c r="I64" s="929" t="str">
        <f t="shared" si="3"/>
        <v>RECIFE/PE</v>
      </c>
      <c r="J64" s="928" t="s">
        <v>1852</v>
      </c>
      <c r="K64" s="930">
        <f t="shared" si="4"/>
        <v>167</v>
      </c>
      <c r="L64" s="930">
        <f t="shared" si="0"/>
        <v>60</v>
      </c>
      <c r="M64" s="928">
        <f t="shared" si="5"/>
        <v>2.78</v>
      </c>
      <c r="N64" s="930">
        <v>1</v>
      </c>
      <c r="O64" s="931">
        <f t="shared" si="7"/>
        <v>2</v>
      </c>
      <c r="P64" s="931">
        <f>VLOOKUP(D64,'Equip Mínimo'!A:H,8,0)</f>
        <v>1</v>
      </c>
      <c r="Q64" s="928" t="s">
        <v>1853</v>
      </c>
      <c r="R64" s="932">
        <f>VLOOKUP(Q64,'[16]EQUIPAMENTOS SICRO'!D:G,3,0)</f>
        <v>406.02420000000001</v>
      </c>
      <c r="S64" s="933">
        <f t="shared" si="2"/>
        <v>2257.4899999999998</v>
      </c>
      <c r="T64" s="934"/>
      <c r="U64" s="886"/>
      <c r="V64" s="886"/>
      <c r="W64" s="886"/>
      <c r="X64" s="886"/>
      <c r="Y64" s="886"/>
      <c r="Z64" s="886"/>
    </row>
    <row r="65" spans="1:26" ht="19.5" customHeight="1">
      <c r="A65" s="886"/>
      <c r="B65" s="927"/>
      <c r="C65" s="928" t="s">
        <v>1900</v>
      </c>
      <c r="D65" s="928" t="s">
        <v>1901</v>
      </c>
      <c r="E65" s="1852" t="str">
        <f>VLOOKUP(D65,'[16]EQUIPAMENTOS SICRO'!D:G,2,0)</f>
        <v>Trator sobre esteiras com lâmina - 259 kW</v>
      </c>
      <c r="F65" s="1853"/>
      <c r="G65" s="1853"/>
      <c r="H65" s="1854"/>
      <c r="I65" s="929" t="str">
        <f t="shared" si="3"/>
        <v>RECIFE/PE</v>
      </c>
      <c r="J65" s="928" t="s">
        <v>1852</v>
      </c>
      <c r="K65" s="930">
        <f t="shared" si="4"/>
        <v>167</v>
      </c>
      <c r="L65" s="930">
        <f t="shared" si="0"/>
        <v>60</v>
      </c>
      <c r="M65" s="928">
        <f t="shared" si="5"/>
        <v>2.78</v>
      </c>
      <c r="N65" s="930">
        <v>1</v>
      </c>
      <c r="O65" s="931">
        <f t="shared" si="7"/>
        <v>2</v>
      </c>
      <c r="P65" s="931">
        <f>VLOOKUP(D65,'Equip Mínimo'!A:H,8,0)</f>
        <v>1</v>
      </c>
      <c r="Q65" s="928" t="s">
        <v>1858</v>
      </c>
      <c r="R65" s="932">
        <f>VLOOKUP(Q65,'[16]EQUIPAMENTOS SICRO'!D:G,3,0)</f>
        <v>533.73400000000004</v>
      </c>
      <c r="S65" s="933">
        <f t="shared" si="2"/>
        <v>2967.56</v>
      </c>
      <c r="T65" s="934"/>
      <c r="U65" s="886"/>
      <c r="V65" s="886"/>
      <c r="W65" s="886"/>
      <c r="X65" s="886"/>
      <c r="Y65" s="886"/>
      <c r="Z65" s="886"/>
    </row>
    <row r="66" spans="1:26" ht="19.5" customHeight="1">
      <c r="A66" s="886"/>
      <c r="B66" s="927"/>
      <c r="C66" s="928" t="s">
        <v>1902</v>
      </c>
      <c r="D66" s="928" t="s">
        <v>1903</v>
      </c>
      <c r="E66" s="1852" t="str">
        <f>VLOOKUP(D66,'[16]EQUIPAMENTOS SICRO'!D:G,2,0)</f>
        <v>Trator sobre esteiras com lâmina - 127 kW</v>
      </c>
      <c r="F66" s="1853"/>
      <c r="G66" s="1853"/>
      <c r="H66" s="1854"/>
      <c r="I66" s="929" t="str">
        <f t="shared" si="3"/>
        <v>RECIFE/PE</v>
      </c>
      <c r="J66" s="928" t="s">
        <v>1852</v>
      </c>
      <c r="K66" s="930">
        <f t="shared" si="4"/>
        <v>167</v>
      </c>
      <c r="L66" s="930">
        <f t="shared" si="0"/>
        <v>60</v>
      </c>
      <c r="M66" s="928">
        <f t="shared" si="5"/>
        <v>2.78</v>
      </c>
      <c r="N66" s="930">
        <v>0.5</v>
      </c>
      <c r="O66" s="931">
        <f t="shared" si="7"/>
        <v>2</v>
      </c>
      <c r="P66" s="931">
        <f>VLOOKUP(D66,'Equip Mínimo'!A:H,8,0)</f>
        <v>1</v>
      </c>
      <c r="Q66" s="928" t="s">
        <v>1858</v>
      </c>
      <c r="R66" s="932">
        <f>VLOOKUP(Q66,'[16]EQUIPAMENTOS SICRO'!D:G,3,0)</f>
        <v>533.73400000000004</v>
      </c>
      <c r="S66" s="933">
        <f t="shared" si="2"/>
        <v>1483.78</v>
      </c>
      <c r="T66" s="934"/>
      <c r="U66" s="886"/>
      <c r="V66" s="886"/>
      <c r="W66" s="886"/>
      <c r="X66" s="886"/>
      <c r="Y66" s="886"/>
      <c r="Z66" s="886"/>
    </row>
    <row r="67" spans="1:26" ht="19.5" customHeight="1">
      <c r="A67" s="886"/>
      <c r="B67" s="927"/>
      <c r="C67" s="928" t="s">
        <v>1904</v>
      </c>
      <c r="D67" s="928" t="s">
        <v>1905</v>
      </c>
      <c r="E67" s="1852" t="str">
        <f>VLOOKUP(D67,'[16]EQUIPAMENTOS SICRO'!D:G,2,0)</f>
        <v>Central de concreto com capacidade de 150 m³/h - dosadora e misturadora</v>
      </c>
      <c r="F67" s="1853"/>
      <c r="G67" s="1853"/>
      <c r="H67" s="1854"/>
      <c r="I67" s="929" t="str">
        <f t="shared" si="3"/>
        <v>RECIFE/PE</v>
      </c>
      <c r="J67" s="928" t="s">
        <v>1852</v>
      </c>
      <c r="K67" s="930">
        <f t="shared" si="4"/>
        <v>167</v>
      </c>
      <c r="L67" s="930">
        <f t="shared" si="0"/>
        <v>60</v>
      </c>
      <c r="M67" s="928">
        <f t="shared" si="5"/>
        <v>2.78</v>
      </c>
      <c r="N67" s="930">
        <v>3</v>
      </c>
      <c r="O67" s="931">
        <f t="shared" si="7"/>
        <v>2</v>
      </c>
      <c r="P67" s="931">
        <f>VLOOKUP(D67,'Equip Mínimo'!A:H,8,0)</f>
        <v>1</v>
      </c>
      <c r="Q67" s="928" t="s">
        <v>1858</v>
      </c>
      <c r="R67" s="932">
        <f>VLOOKUP(Q67,'[16]EQUIPAMENTOS SICRO'!D:G,3,0)</f>
        <v>533.73400000000004</v>
      </c>
      <c r="S67" s="933">
        <f t="shared" si="2"/>
        <v>8902.68</v>
      </c>
      <c r="T67" s="934"/>
      <c r="U67" s="886"/>
      <c r="V67" s="886"/>
      <c r="W67" s="886"/>
      <c r="X67" s="886"/>
      <c r="Y67" s="886"/>
      <c r="Z67" s="886"/>
    </row>
    <row r="68" spans="1:26" ht="19.5" customHeight="1">
      <c r="A68" s="886"/>
      <c r="B68" s="927"/>
      <c r="C68" s="928" t="s">
        <v>1906</v>
      </c>
      <c r="D68" s="928" t="s">
        <v>1907</v>
      </c>
      <c r="E68" s="1852" t="str">
        <f>VLOOKUP(D68,'[16]EQUIPAMENTOS SICRO'!D:G,2,0)</f>
        <v>Usina móvel de lama asfáltica ou microrrevestimento com cavalo mecânico com capacidade de 12 m³ - 95,6 kW/276 kW</v>
      </c>
      <c r="F68" s="1853"/>
      <c r="G68" s="1853"/>
      <c r="H68" s="1854"/>
      <c r="I68" s="929" t="str">
        <f t="shared" si="3"/>
        <v>RECIFE/PE</v>
      </c>
      <c r="J68" s="928" t="s">
        <v>1852</v>
      </c>
      <c r="K68" s="930">
        <f t="shared" si="4"/>
        <v>167</v>
      </c>
      <c r="L68" s="930">
        <f t="shared" si="0"/>
        <v>60</v>
      </c>
      <c r="M68" s="928">
        <f t="shared" si="5"/>
        <v>2.78</v>
      </c>
      <c r="N68" s="930">
        <v>1</v>
      </c>
      <c r="O68" s="931">
        <f t="shared" si="7"/>
        <v>1</v>
      </c>
      <c r="P68" s="931">
        <f>VLOOKUP(D68,'Equip Mínimo'!A:H,8,0)</f>
        <v>1</v>
      </c>
      <c r="Q68" s="928" t="s">
        <v>1907</v>
      </c>
      <c r="R68" s="932">
        <f>VLOOKUP(Q68,'[16]EQUIPAMENTOS SICRO'!D:G,3,0)</f>
        <v>794.01790000000005</v>
      </c>
      <c r="S68" s="933">
        <f t="shared" si="2"/>
        <v>2207.36</v>
      </c>
      <c r="T68" s="934"/>
      <c r="U68" s="886"/>
      <c r="V68" s="886"/>
      <c r="W68" s="886"/>
      <c r="X68" s="886"/>
      <c r="Y68" s="886"/>
      <c r="Z68" s="886"/>
    </row>
    <row r="69" spans="1:26" ht="19.5" customHeight="1">
      <c r="A69" s="886"/>
      <c r="B69" s="927"/>
      <c r="C69" s="928" t="s">
        <v>1908</v>
      </c>
      <c r="D69" s="928" t="s">
        <v>1909</v>
      </c>
      <c r="E69" s="1852" t="str">
        <f>VLOOKUP(D69,'[16]EQUIPAMENTOS SICRO'!D:G,2,0)</f>
        <v>Grupo gerador - 456 kVA</v>
      </c>
      <c r="F69" s="1853"/>
      <c r="G69" s="1853"/>
      <c r="H69" s="1854"/>
      <c r="I69" s="929" t="str">
        <f t="shared" si="3"/>
        <v>RECIFE/PE</v>
      </c>
      <c r="J69" s="928" t="s">
        <v>1852</v>
      </c>
      <c r="K69" s="930">
        <f t="shared" si="4"/>
        <v>167</v>
      </c>
      <c r="L69" s="930">
        <f t="shared" si="0"/>
        <v>60</v>
      </c>
      <c r="M69" s="928">
        <f t="shared" si="5"/>
        <v>2.78</v>
      </c>
      <c r="N69" s="930">
        <v>1</v>
      </c>
      <c r="O69" s="931">
        <f t="shared" si="7"/>
        <v>2</v>
      </c>
      <c r="P69" s="931">
        <f>VLOOKUP(D69,'Equip Mínimo'!A:H,8,0)</f>
        <v>1</v>
      </c>
      <c r="Q69" s="928" t="s">
        <v>1910</v>
      </c>
      <c r="R69" s="932">
        <f>VLOOKUP(Q69,'[16]EQUIPAMENTOS SICRO'!D:G,3,0)</f>
        <v>184.65729999999999</v>
      </c>
      <c r="S69" s="933">
        <f t="shared" si="2"/>
        <v>1026.69</v>
      </c>
      <c r="T69" s="934"/>
      <c r="U69" s="886"/>
      <c r="V69" s="886"/>
      <c r="W69" s="886"/>
      <c r="X69" s="886"/>
      <c r="Y69" s="886"/>
      <c r="Z69" s="886"/>
    </row>
    <row r="70" spans="1:26" ht="19.5" customHeight="1">
      <c r="A70" s="886"/>
      <c r="B70" s="927"/>
      <c r="C70" s="928" t="s">
        <v>1911</v>
      </c>
      <c r="D70" s="928" t="s">
        <v>1912</v>
      </c>
      <c r="E70" s="1852" t="str">
        <f>VLOOKUP(D70,'[16]EQUIPAMENTOS SICRO'!D:G,2,0)</f>
        <v>Carregadeira de pneus para rocha com capacidade de 2,50 m³ - 105 kW</v>
      </c>
      <c r="F70" s="1853"/>
      <c r="G70" s="1853"/>
      <c r="H70" s="1854"/>
      <c r="I70" s="929" t="str">
        <f t="shared" si="3"/>
        <v>RECIFE/PE</v>
      </c>
      <c r="J70" s="928" t="s">
        <v>1852</v>
      </c>
      <c r="K70" s="930">
        <f t="shared" si="4"/>
        <v>167</v>
      </c>
      <c r="L70" s="930">
        <f t="shared" si="0"/>
        <v>60</v>
      </c>
      <c r="M70" s="928">
        <f t="shared" si="5"/>
        <v>2.78</v>
      </c>
      <c r="N70" s="930">
        <v>1</v>
      </c>
      <c r="O70" s="931">
        <f t="shared" si="7"/>
        <v>2</v>
      </c>
      <c r="P70" s="931">
        <f>VLOOKUP(D70,'Equip Mínimo'!A:H,8,0)</f>
        <v>1</v>
      </c>
      <c r="Q70" s="928" t="s">
        <v>1853</v>
      </c>
      <c r="R70" s="932">
        <f>VLOOKUP(Q70,'[16]EQUIPAMENTOS SICRO'!D:G,3,0)</f>
        <v>406.02420000000001</v>
      </c>
      <c r="S70" s="933">
        <f t="shared" si="2"/>
        <v>2257.4899999999998</v>
      </c>
      <c r="T70" s="934"/>
      <c r="U70" s="886"/>
      <c r="V70" s="886"/>
      <c r="W70" s="886"/>
      <c r="X70" s="886"/>
      <c r="Y70" s="886"/>
      <c r="Z70" s="886"/>
    </row>
    <row r="71" spans="1:26" ht="16.149999999999999" customHeight="1">
      <c r="A71" s="886"/>
      <c r="B71" s="927"/>
      <c r="C71" s="928" t="s">
        <v>1913</v>
      </c>
      <c r="D71" s="928" t="s">
        <v>1914</v>
      </c>
      <c r="E71" s="1852" t="str">
        <f>VLOOKUP(D71,'[16]EQUIPAMENTOS SICRO'!D:G,2,0)</f>
        <v>Perfuratriz hidráulica sobre esteiras para estaca raiz - 56 kW</v>
      </c>
      <c r="F71" s="1853"/>
      <c r="G71" s="1853"/>
      <c r="H71" s="1854"/>
      <c r="I71" s="929" t="str">
        <f t="shared" si="3"/>
        <v>RECIFE/PE</v>
      </c>
      <c r="J71" s="928" t="s">
        <v>1852</v>
      </c>
      <c r="K71" s="930">
        <f t="shared" si="4"/>
        <v>167</v>
      </c>
      <c r="L71" s="930">
        <f t="shared" si="0"/>
        <v>60</v>
      </c>
      <c r="M71" s="928">
        <f t="shared" si="5"/>
        <v>2.78</v>
      </c>
      <c r="N71" s="930">
        <v>1</v>
      </c>
      <c r="O71" s="931">
        <f t="shared" si="7"/>
        <v>2</v>
      </c>
      <c r="P71" s="931">
        <f>VLOOKUP(D71,'Equip Mínimo'!A:H,8,0)</f>
        <v>1</v>
      </c>
      <c r="Q71" s="928" t="s">
        <v>1853</v>
      </c>
      <c r="R71" s="932">
        <f>VLOOKUP(Q71,'[16]EQUIPAMENTOS SICRO'!D:G,3,0)</f>
        <v>406.02420000000001</v>
      </c>
      <c r="S71" s="933">
        <f t="shared" si="2"/>
        <v>2257.4899999999998</v>
      </c>
      <c r="T71" s="934"/>
      <c r="U71" s="886"/>
      <c r="V71" s="886"/>
      <c r="W71" s="886"/>
      <c r="X71" s="886"/>
      <c r="Y71" s="886"/>
      <c r="Z71" s="886"/>
    </row>
    <row r="72" spans="1:26" ht="16.149999999999999" customHeight="1">
      <c r="A72" s="886"/>
      <c r="B72" s="927"/>
      <c r="C72" s="928" t="s">
        <v>1915</v>
      </c>
      <c r="D72" s="928" t="s">
        <v>1916</v>
      </c>
      <c r="E72" s="1852" t="str">
        <f>VLOOKUP(D72,'[16]EQUIPAMENTOS SICRO'!D:G,2,0)</f>
        <v>Máquina texturizadora e aplicadora de cura química em pavimento de concreto - 44,80 kW</v>
      </c>
      <c r="F72" s="1853"/>
      <c r="G72" s="1853"/>
      <c r="H72" s="1854"/>
      <c r="I72" s="929" t="str">
        <f t="shared" si="3"/>
        <v>RECIFE/PE</v>
      </c>
      <c r="J72" s="928" t="s">
        <v>1852</v>
      </c>
      <c r="K72" s="930">
        <f t="shared" si="4"/>
        <v>167</v>
      </c>
      <c r="L72" s="930">
        <f t="shared" si="0"/>
        <v>60</v>
      </c>
      <c r="M72" s="928">
        <f t="shared" si="5"/>
        <v>2.78</v>
      </c>
      <c r="N72" s="930">
        <v>1</v>
      </c>
      <c r="O72" s="931">
        <f t="shared" si="7"/>
        <v>2</v>
      </c>
      <c r="P72" s="931">
        <f>VLOOKUP(D72,'Equip Mínimo'!A:H,8,0)</f>
        <v>1</v>
      </c>
      <c r="Q72" s="928" t="s">
        <v>1853</v>
      </c>
      <c r="R72" s="932">
        <f>VLOOKUP(Q72,'[16]EQUIPAMENTOS SICRO'!D:G,3,0)</f>
        <v>406.02420000000001</v>
      </c>
      <c r="S72" s="933">
        <f t="shared" si="2"/>
        <v>2257.4899999999998</v>
      </c>
      <c r="T72" s="934"/>
      <c r="U72" s="886"/>
      <c r="V72" s="886"/>
      <c r="W72" s="886"/>
      <c r="X72" s="886"/>
      <c r="Y72" s="886"/>
      <c r="Z72" s="886"/>
    </row>
    <row r="73" spans="1:26" ht="16.149999999999999" customHeight="1">
      <c r="A73" s="886"/>
      <c r="B73" s="927"/>
      <c r="C73" s="928" t="s">
        <v>1917</v>
      </c>
      <c r="D73" s="928" t="s">
        <v>1918</v>
      </c>
      <c r="E73" s="1852" t="str">
        <f>VLOOKUP(D73,'[16]EQUIPAMENTOS SICRO'!D:G,2,0)</f>
        <v>Guindaste móvel sobre pneus com 6 eixos com capacidade máxima de 350 t - 450 kW</v>
      </c>
      <c r="F73" s="1853"/>
      <c r="G73" s="1853"/>
      <c r="H73" s="1854"/>
      <c r="I73" s="929" t="str">
        <f t="shared" si="3"/>
        <v>RECIFE/PE</v>
      </c>
      <c r="J73" s="928" t="s">
        <v>1852</v>
      </c>
      <c r="K73" s="930">
        <f t="shared" si="4"/>
        <v>167</v>
      </c>
      <c r="L73" s="930">
        <f t="shared" si="0"/>
        <v>60</v>
      </c>
      <c r="M73" s="928">
        <f t="shared" si="5"/>
        <v>2.78</v>
      </c>
      <c r="N73" s="930">
        <v>1</v>
      </c>
      <c r="O73" s="931">
        <f t="shared" si="7"/>
        <v>1</v>
      </c>
      <c r="P73" s="931">
        <f>VLOOKUP(D73,'Equip Mínimo'!A:H,8,0)</f>
        <v>1</v>
      </c>
      <c r="Q73" s="928" t="s">
        <v>1918</v>
      </c>
      <c r="R73" s="932">
        <f>VLOOKUP(Q73,'[16]EQUIPAMENTOS SICRO'!D:G,3,0)</f>
        <v>2995.4632999999999</v>
      </c>
      <c r="S73" s="933">
        <f t="shared" si="2"/>
        <v>8327.3799999999992</v>
      </c>
      <c r="T73" s="934"/>
      <c r="U73" s="886"/>
      <c r="V73" s="886"/>
      <c r="W73" s="886"/>
      <c r="X73" s="886"/>
      <c r="Y73" s="886"/>
      <c r="Z73" s="886"/>
    </row>
    <row r="74" spans="1:26" ht="19.5" customHeight="1">
      <c r="A74" s="886"/>
      <c r="B74" s="927"/>
      <c r="C74" s="935" t="s">
        <v>1919</v>
      </c>
      <c r="D74" s="935" t="s">
        <v>1920</v>
      </c>
      <c r="E74" s="1860" t="str">
        <f>VLOOKUP(D74,'[16]EQUIPAMENTOS SICRO'!D:G,2,0)</f>
        <v>Escavadeira hidráulica sobre esteira com capacidade de 0,4 m³ - 64 kW</v>
      </c>
      <c r="F74" s="1861"/>
      <c r="G74" s="1861"/>
      <c r="H74" s="1862"/>
      <c r="I74" s="936" t="str">
        <f t="shared" si="3"/>
        <v>RECIFE/PE</v>
      </c>
      <c r="J74" s="935" t="s">
        <v>1852</v>
      </c>
      <c r="K74" s="937">
        <f t="shared" si="4"/>
        <v>167</v>
      </c>
      <c r="L74" s="937">
        <f t="shared" si="0"/>
        <v>60</v>
      </c>
      <c r="M74" s="935">
        <f t="shared" si="5"/>
        <v>2.78</v>
      </c>
      <c r="N74" s="937">
        <v>1</v>
      </c>
      <c r="O74" s="938">
        <f t="shared" si="7"/>
        <v>2</v>
      </c>
      <c r="P74" s="938">
        <f>VLOOKUP(D74,'Equip Mínimo'!A:H,8,0)</f>
        <v>1</v>
      </c>
      <c r="Q74" s="935" t="s">
        <v>1853</v>
      </c>
      <c r="R74" s="939">
        <f>VLOOKUP(Q74,'[16]EQUIPAMENTOS SICRO'!D:G,3,0)</f>
        <v>406.02420000000001</v>
      </c>
      <c r="S74" s="940">
        <f t="shared" si="2"/>
        <v>2257.4899999999998</v>
      </c>
      <c r="T74" s="934"/>
      <c r="U74" s="886"/>
      <c r="V74" s="886"/>
      <c r="W74" s="886"/>
      <c r="X74" s="886"/>
      <c r="Y74" s="886"/>
      <c r="Z74" s="886"/>
    </row>
    <row r="75" spans="1:26" ht="19.5" customHeight="1">
      <c r="A75" s="886"/>
      <c r="B75" s="927"/>
      <c r="C75" s="886"/>
      <c r="D75" s="886"/>
      <c r="E75" s="906"/>
      <c r="F75" s="941"/>
      <c r="G75" s="941"/>
      <c r="H75" s="941"/>
      <c r="I75" s="942"/>
      <c r="J75" s="886"/>
      <c r="K75" s="943"/>
      <c r="L75" s="943"/>
      <c r="M75" s="886"/>
      <c r="N75" s="943"/>
      <c r="O75" s="944"/>
      <c r="P75" s="944"/>
      <c r="Q75" s="886"/>
      <c r="R75" s="945"/>
      <c r="S75" s="946"/>
      <c r="T75" s="934"/>
      <c r="U75" s="886"/>
      <c r="V75" s="886"/>
      <c r="W75" s="886"/>
      <c r="X75" s="886"/>
      <c r="Y75" s="886"/>
      <c r="Z75" s="886"/>
    </row>
    <row r="76" spans="1:26" ht="19.5" customHeight="1" thickBot="1">
      <c r="A76" s="886"/>
      <c r="B76" s="947"/>
      <c r="C76" s="948"/>
      <c r="D76" s="948"/>
      <c r="E76" s="949"/>
      <c r="F76" s="950"/>
      <c r="G76" s="950"/>
      <c r="H76" s="950"/>
      <c r="I76" s="951"/>
      <c r="J76" s="948"/>
      <c r="K76" s="952"/>
      <c r="L76" s="952"/>
      <c r="M76" s="948"/>
      <c r="N76" s="952"/>
      <c r="O76" s="953"/>
      <c r="P76" s="953"/>
      <c r="Q76" s="948"/>
      <c r="R76" s="954"/>
      <c r="S76" s="955"/>
      <c r="T76" s="956"/>
      <c r="U76" s="886"/>
      <c r="V76" s="886"/>
      <c r="W76" s="886"/>
      <c r="X76" s="886"/>
      <c r="Y76" s="886"/>
      <c r="Z76" s="886"/>
    </row>
    <row r="77" spans="1:26" ht="43.5" customHeight="1">
      <c r="A77" s="919"/>
      <c r="B77" s="920"/>
      <c r="C77" s="921" t="s">
        <v>23</v>
      </c>
      <c r="D77" s="921" t="s">
        <v>11</v>
      </c>
      <c r="E77" s="1856" t="s">
        <v>1839</v>
      </c>
      <c r="F77" s="1857"/>
      <c r="G77" s="1857"/>
      <c r="H77" s="1858"/>
      <c r="I77" s="921" t="s">
        <v>1840</v>
      </c>
      <c r="J77" s="921" t="s">
        <v>1841</v>
      </c>
      <c r="K77" s="921" t="s">
        <v>1842</v>
      </c>
      <c r="L77" s="921" t="s">
        <v>1843</v>
      </c>
      <c r="M77" s="921" t="s">
        <v>1844</v>
      </c>
      <c r="N77" s="921" t="s">
        <v>1845</v>
      </c>
      <c r="O77" s="921" t="s">
        <v>1846</v>
      </c>
      <c r="P77" s="921" t="s">
        <v>1847</v>
      </c>
      <c r="Q77" s="921" t="s">
        <v>1848</v>
      </c>
      <c r="R77" s="922" t="s">
        <v>1849</v>
      </c>
      <c r="S77" s="921" t="s">
        <v>1850</v>
      </c>
      <c r="T77" s="923"/>
      <c r="U77" s="919"/>
      <c r="V77" s="919"/>
      <c r="W77" s="919"/>
      <c r="X77" s="919"/>
      <c r="Y77" s="919"/>
      <c r="Z77" s="919"/>
    </row>
    <row r="78" spans="1:26" ht="22.5" customHeight="1">
      <c r="A78" s="902"/>
      <c r="B78" s="924"/>
      <c r="C78" s="925">
        <v>1</v>
      </c>
      <c r="D78" s="1859" t="s">
        <v>1851</v>
      </c>
      <c r="E78" s="1857"/>
      <c r="F78" s="1857"/>
      <c r="G78" s="1857"/>
      <c r="H78" s="1857"/>
      <c r="I78" s="1857"/>
      <c r="J78" s="1857"/>
      <c r="K78" s="1857"/>
      <c r="L78" s="1857"/>
      <c r="M78" s="1857"/>
      <c r="N78" s="1857"/>
      <c r="O78" s="1857"/>
      <c r="P78" s="1857"/>
      <c r="Q78" s="1857"/>
      <c r="R78" s="1857"/>
      <c r="S78" s="1858"/>
      <c r="T78" s="926"/>
      <c r="U78" s="902"/>
      <c r="W78" s="902"/>
      <c r="X78" s="902"/>
      <c r="Y78" s="902"/>
      <c r="Z78" s="902"/>
    </row>
    <row r="79" spans="1:26" ht="19.5" customHeight="1">
      <c r="A79" s="886"/>
      <c r="B79" s="927"/>
      <c r="C79" s="957" t="s">
        <v>1921</v>
      </c>
      <c r="D79" s="957" t="s">
        <v>1624</v>
      </c>
      <c r="E79" s="1863" t="str">
        <f>VLOOKUP(D79,'[16]EQUIPAMENTOS SICRO'!D:G,2,0)</f>
        <v>Caminhão guindauto com capacidade de elevação de 6,2 t e carroceria de 7 t - 136 kW</v>
      </c>
      <c r="F79" s="1864"/>
      <c r="G79" s="1864"/>
      <c r="H79" s="1865"/>
      <c r="I79" s="958" t="str">
        <f t="shared" si="3"/>
        <v>RECIFE/PE</v>
      </c>
      <c r="J79" s="957" t="s">
        <v>1852</v>
      </c>
      <c r="K79" s="959">
        <f t="shared" si="4"/>
        <v>167</v>
      </c>
      <c r="L79" s="959">
        <f t="shared" si="0"/>
        <v>60</v>
      </c>
      <c r="M79" s="957">
        <f t="shared" si="5"/>
        <v>2.78</v>
      </c>
      <c r="N79" s="959">
        <v>1</v>
      </c>
      <c r="O79" s="960">
        <f t="shared" si="7"/>
        <v>1</v>
      </c>
      <c r="P79" s="960">
        <f>VLOOKUP(D79,'Equip Mínimo'!A:H,8,0)</f>
        <v>1</v>
      </c>
      <c r="Q79" s="957" t="s">
        <v>1624</v>
      </c>
      <c r="R79" s="961">
        <f>VLOOKUP(Q79,'[16]EQUIPAMENTOS SICRO'!D:G,3,0)</f>
        <v>291.2371</v>
      </c>
      <c r="S79" s="962">
        <f t="shared" si="2"/>
        <v>809.63</v>
      </c>
      <c r="T79" s="934"/>
      <c r="U79" s="886"/>
      <c r="V79" s="886"/>
      <c r="W79" s="886"/>
      <c r="X79" s="886"/>
      <c r="Y79" s="886"/>
      <c r="Z79" s="886"/>
    </row>
    <row r="80" spans="1:26" ht="19.5" customHeight="1">
      <c r="A80" s="886"/>
      <c r="B80" s="927"/>
      <c r="C80" s="928" t="s">
        <v>1922</v>
      </c>
      <c r="D80" s="928" t="s">
        <v>1923</v>
      </c>
      <c r="E80" s="1852" t="str">
        <f>VLOOKUP(D80,'[16]EQUIPAMENTOS SICRO'!D:G,2,0)</f>
        <v>Carregadeira de pneus com capacidade de 1,72 m³ - 113 kW</v>
      </c>
      <c r="F80" s="1853"/>
      <c r="G80" s="1853"/>
      <c r="H80" s="1854"/>
      <c r="I80" s="929" t="str">
        <f t="shared" si="3"/>
        <v>RECIFE/PE</v>
      </c>
      <c r="J80" s="928" t="s">
        <v>1852</v>
      </c>
      <c r="K80" s="930">
        <f t="shared" si="4"/>
        <v>167</v>
      </c>
      <c r="L80" s="930">
        <f t="shared" si="0"/>
        <v>60</v>
      </c>
      <c r="M80" s="928">
        <f t="shared" si="5"/>
        <v>2.78</v>
      </c>
      <c r="N80" s="930">
        <v>1</v>
      </c>
      <c r="O80" s="931">
        <f t="shared" si="7"/>
        <v>2</v>
      </c>
      <c r="P80" s="931">
        <f>VLOOKUP(D80,'Equip Mínimo'!A:H,8,0)</f>
        <v>1</v>
      </c>
      <c r="Q80" s="928" t="s">
        <v>1853</v>
      </c>
      <c r="R80" s="932">
        <f>VLOOKUP(Q80,'[16]EQUIPAMENTOS SICRO'!D:G,3,0)</f>
        <v>406.02420000000001</v>
      </c>
      <c r="S80" s="933">
        <f t="shared" si="2"/>
        <v>2257.4899999999998</v>
      </c>
      <c r="T80" s="934"/>
      <c r="U80" s="886"/>
      <c r="V80" s="886"/>
      <c r="W80" s="886"/>
      <c r="X80" s="886"/>
      <c r="Y80" s="886"/>
      <c r="Z80" s="886"/>
    </row>
    <row r="81" spans="1:26" ht="19.5" customHeight="1">
      <c r="A81" s="886"/>
      <c r="B81" s="927"/>
      <c r="C81" s="928" t="s">
        <v>1924</v>
      </c>
      <c r="D81" s="928" t="s">
        <v>1925</v>
      </c>
      <c r="E81" s="1852" t="str">
        <f>VLOOKUP(D81,'[16]EQUIPAMENTOS SICRO'!D:G,2,0)</f>
        <v>Escavadeira hidráulica com martelo hidráulico de 520 kg - 75 kW</v>
      </c>
      <c r="F81" s="1853"/>
      <c r="G81" s="1853"/>
      <c r="H81" s="1854"/>
      <c r="I81" s="929" t="str">
        <f t="shared" si="3"/>
        <v>RECIFE/PE</v>
      </c>
      <c r="J81" s="928" t="s">
        <v>1852</v>
      </c>
      <c r="K81" s="930">
        <f t="shared" si="4"/>
        <v>167</v>
      </c>
      <c r="L81" s="930">
        <f t="shared" si="0"/>
        <v>60</v>
      </c>
      <c r="M81" s="928">
        <f t="shared" si="5"/>
        <v>2.78</v>
      </c>
      <c r="N81" s="930">
        <v>1</v>
      </c>
      <c r="O81" s="931">
        <f t="shared" si="7"/>
        <v>2</v>
      </c>
      <c r="P81" s="931">
        <f>VLOOKUP(D81,'Equip Mínimo'!A:H,8,0)</f>
        <v>1</v>
      </c>
      <c r="Q81" s="928" t="s">
        <v>1853</v>
      </c>
      <c r="R81" s="932">
        <f>VLOOKUP(Q81,'[16]EQUIPAMENTOS SICRO'!D:G,3,0)</f>
        <v>406.02420000000001</v>
      </c>
      <c r="S81" s="933">
        <f t="shared" si="2"/>
        <v>2257.4899999999998</v>
      </c>
      <c r="T81" s="934"/>
      <c r="U81" s="886"/>
      <c r="V81" s="886"/>
      <c r="W81" s="886"/>
      <c r="X81" s="886"/>
      <c r="Y81" s="886"/>
      <c r="Z81" s="886"/>
    </row>
    <row r="82" spans="1:26" ht="19.5" customHeight="1">
      <c r="A82" s="886"/>
      <c r="B82" s="927"/>
      <c r="C82" s="928" t="s">
        <v>1926</v>
      </c>
      <c r="D82" s="928" t="s">
        <v>1927</v>
      </c>
      <c r="E82" s="1852" t="str">
        <f>VLOOKUP(D82,'[16]EQUIPAMENTOS SICRO'!D:G,2,0)</f>
        <v>Caminhão tanque com capacidade de 6.000 l - 136 kW</v>
      </c>
      <c r="F82" s="1853"/>
      <c r="G82" s="1853"/>
      <c r="H82" s="1854"/>
      <c r="I82" s="929" t="str">
        <f t="shared" si="3"/>
        <v>RECIFE/PE</v>
      </c>
      <c r="J82" s="928" t="s">
        <v>1852</v>
      </c>
      <c r="K82" s="930">
        <f t="shared" si="4"/>
        <v>167</v>
      </c>
      <c r="L82" s="930">
        <f t="shared" si="0"/>
        <v>60</v>
      </c>
      <c r="M82" s="928">
        <f t="shared" si="5"/>
        <v>2.78</v>
      </c>
      <c r="N82" s="930">
        <v>1</v>
      </c>
      <c r="O82" s="931">
        <f t="shared" si="7"/>
        <v>1</v>
      </c>
      <c r="P82" s="931">
        <f>VLOOKUP(D82,'Equip Mínimo'!A:H,8,0)</f>
        <v>1</v>
      </c>
      <c r="Q82" s="928" t="s">
        <v>1927</v>
      </c>
      <c r="R82" s="932">
        <f>VLOOKUP(Q82,'[16]EQUIPAMENTOS SICRO'!D:G,3,0)</f>
        <v>250.6722</v>
      </c>
      <c r="S82" s="933">
        <f t="shared" si="2"/>
        <v>696.86</v>
      </c>
      <c r="T82" s="934"/>
      <c r="U82" s="886"/>
      <c r="V82" s="886"/>
      <c r="W82" s="886"/>
      <c r="X82" s="886"/>
      <c r="Y82" s="886"/>
      <c r="Z82" s="886"/>
    </row>
    <row r="83" spans="1:26" ht="19.5" customHeight="1">
      <c r="A83" s="886"/>
      <c r="B83" s="927"/>
      <c r="C83" s="928" t="s">
        <v>1928</v>
      </c>
      <c r="D83" s="928" t="s">
        <v>1929</v>
      </c>
      <c r="E83" s="1852" t="str">
        <f>VLOOKUP(D83,'[16]EQUIPAMENTOS SICRO'!D:G,2,0)</f>
        <v>Retroescavadeira de pneus com caçamba de escavação trapezoidal ou triangular com seção de corte de 0,20 a 0,30 m² - 58 kW</v>
      </c>
      <c r="F83" s="1853"/>
      <c r="G83" s="1853"/>
      <c r="H83" s="1854"/>
      <c r="I83" s="929" t="str">
        <f t="shared" si="3"/>
        <v>RECIFE/PE</v>
      </c>
      <c r="J83" s="928" t="s">
        <v>1852</v>
      </c>
      <c r="K83" s="930">
        <f t="shared" si="4"/>
        <v>167</v>
      </c>
      <c r="L83" s="930">
        <f t="shared" si="0"/>
        <v>60</v>
      </c>
      <c r="M83" s="928">
        <f t="shared" si="5"/>
        <v>2.78</v>
      </c>
      <c r="N83" s="930">
        <v>1</v>
      </c>
      <c r="O83" s="931">
        <f t="shared" si="7"/>
        <v>2</v>
      </c>
      <c r="P83" s="931">
        <f>VLOOKUP(D83,'Equip Mínimo'!A:H,8,0)</f>
        <v>1</v>
      </c>
      <c r="Q83" s="928" t="s">
        <v>1853</v>
      </c>
      <c r="R83" s="932">
        <f>VLOOKUP(Q83,'[16]EQUIPAMENTOS SICRO'!D:G,3,0)</f>
        <v>406.02420000000001</v>
      </c>
      <c r="S83" s="933">
        <f t="shared" si="2"/>
        <v>2257.4899999999998</v>
      </c>
      <c r="T83" s="934"/>
      <c r="U83" s="886"/>
      <c r="V83" s="886"/>
      <c r="W83" s="886"/>
      <c r="X83" s="886"/>
      <c r="Y83" s="886"/>
      <c r="Z83" s="886"/>
    </row>
    <row r="84" spans="1:26" ht="19.5" customHeight="1">
      <c r="A84" s="886"/>
      <c r="B84" s="927"/>
      <c r="C84" s="928" t="s">
        <v>1930</v>
      </c>
      <c r="D84" s="928" t="s">
        <v>1931</v>
      </c>
      <c r="E84" s="1852" t="str">
        <f>VLOOKUP(D84,'[16]EQUIPAMENTOS SICRO'!D:G,2,0)</f>
        <v>Usina misturadora de pré-misturado a frio com capacidade de 60 t/h - 23,50 kW</v>
      </c>
      <c r="F84" s="1853"/>
      <c r="G84" s="1853"/>
      <c r="H84" s="1854"/>
      <c r="I84" s="929" t="str">
        <f t="shared" si="3"/>
        <v>RECIFE/PE</v>
      </c>
      <c r="J84" s="928" t="s">
        <v>1852</v>
      </c>
      <c r="K84" s="930">
        <f t="shared" si="4"/>
        <v>167</v>
      </c>
      <c r="L84" s="930">
        <f t="shared" si="0"/>
        <v>60</v>
      </c>
      <c r="M84" s="928">
        <f t="shared" si="5"/>
        <v>2.78</v>
      </c>
      <c r="N84" s="930">
        <v>1</v>
      </c>
      <c r="O84" s="931">
        <f t="shared" si="7"/>
        <v>2</v>
      </c>
      <c r="P84" s="931">
        <f>VLOOKUP(D84,'Equip Mínimo'!A:H,8,0)</f>
        <v>1</v>
      </c>
      <c r="Q84" s="928" t="s">
        <v>1853</v>
      </c>
      <c r="R84" s="932">
        <f>VLOOKUP(Q84,'[16]EQUIPAMENTOS SICRO'!D:G,3,0)</f>
        <v>406.02420000000001</v>
      </c>
      <c r="S84" s="933">
        <f t="shared" si="2"/>
        <v>2257.4899999999998</v>
      </c>
      <c r="T84" s="934"/>
      <c r="U84" s="886"/>
      <c r="V84" s="886"/>
      <c r="W84" s="886"/>
      <c r="X84" s="886"/>
      <c r="Y84" s="886"/>
      <c r="Z84" s="886"/>
    </row>
    <row r="85" spans="1:26" ht="19.5" customHeight="1">
      <c r="A85" s="886"/>
      <c r="B85" s="927"/>
      <c r="C85" s="928" t="s">
        <v>1932</v>
      </c>
      <c r="D85" s="928" t="s">
        <v>1933</v>
      </c>
      <c r="E85" s="1852" t="str">
        <f>VLOOKUP(D85,'[16]EQUIPAMENTOS SICRO'!D:G,2,0)</f>
        <v>Caminhão para hidrossemeadura com capacidade de 7.500 l - 77,2 kW/235 kW</v>
      </c>
      <c r="F85" s="1853"/>
      <c r="G85" s="1853"/>
      <c r="H85" s="1854"/>
      <c r="I85" s="929" t="str">
        <f t="shared" si="3"/>
        <v>RECIFE/PE</v>
      </c>
      <c r="J85" s="928" t="s">
        <v>1852</v>
      </c>
      <c r="K85" s="930">
        <f t="shared" si="4"/>
        <v>167</v>
      </c>
      <c r="L85" s="930">
        <f t="shared" si="0"/>
        <v>60</v>
      </c>
      <c r="M85" s="928">
        <f t="shared" si="5"/>
        <v>2.78</v>
      </c>
      <c r="N85" s="930">
        <v>1</v>
      </c>
      <c r="O85" s="931">
        <f t="shared" si="7"/>
        <v>1</v>
      </c>
      <c r="P85" s="931">
        <f>VLOOKUP(D85,'Equip Mínimo'!A:H,8,0)</f>
        <v>1</v>
      </c>
      <c r="Q85" s="928" t="s">
        <v>1933</v>
      </c>
      <c r="R85" s="932">
        <f>VLOOKUP(Q85,'[16]EQUIPAMENTOS SICRO'!D:G,3,0)</f>
        <v>0</v>
      </c>
      <c r="S85" s="933">
        <f t="shared" si="2"/>
        <v>0</v>
      </c>
      <c r="T85" s="934"/>
      <c r="U85" s="886"/>
      <c r="V85" s="886"/>
      <c r="W85" s="886"/>
      <c r="X85" s="886"/>
      <c r="Y85" s="886"/>
      <c r="Z85" s="886"/>
    </row>
    <row r="86" spans="1:26" ht="19.5" customHeight="1">
      <c r="A86" s="886"/>
      <c r="B86" s="927"/>
      <c r="C86" s="928" t="s">
        <v>1934</v>
      </c>
      <c r="D86" s="928" t="s">
        <v>1935</v>
      </c>
      <c r="E86" s="1852" t="str">
        <f>VLOOKUP(D86,'[16]EQUIPAMENTOS SICRO'!D:G,2,0)</f>
        <v>Caminhão guindauto com capacidade de elevação de 11,9 t e carroceria de 11,5 t - 188 kW</v>
      </c>
      <c r="F86" s="1853"/>
      <c r="G86" s="1853"/>
      <c r="H86" s="1854"/>
      <c r="I86" s="929" t="str">
        <f t="shared" si="3"/>
        <v>RECIFE/PE</v>
      </c>
      <c r="J86" s="928" t="s">
        <v>1852</v>
      </c>
      <c r="K86" s="930">
        <f t="shared" si="4"/>
        <v>167</v>
      </c>
      <c r="L86" s="930">
        <f t="shared" si="0"/>
        <v>60</v>
      </c>
      <c r="M86" s="928">
        <f t="shared" si="5"/>
        <v>2.78</v>
      </c>
      <c r="N86" s="930">
        <v>1</v>
      </c>
      <c r="O86" s="931">
        <f t="shared" si="7"/>
        <v>1</v>
      </c>
      <c r="P86" s="931">
        <f>VLOOKUP(D86,'Equip Mínimo'!A:H,8,0)</f>
        <v>1</v>
      </c>
      <c r="Q86" s="928" t="s">
        <v>1935</v>
      </c>
      <c r="R86" s="932">
        <f>VLOOKUP(Q86,'[16]EQUIPAMENTOS SICRO'!D:G,3,0)</f>
        <v>363.05250000000001</v>
      </c>
      <c r="S86" s="933">
        <f t="shared" si="2"/>
        <v>1009.28</v>
      </c>
      <c r="T86" s="934"/>
      <c r="U86" s="886"/>
      <c r="V86" s="886"/>
      <c r="W86" s="886"/>
      <c r="X86" s="886"/>
      <c r="Y86" s="886"/>
      <c r="Z86" s="886"/>
    </row>
    <row r="87" spans="1:26" ht="19.5" customHeight="1">
      <c r="A87" s="886"/>
      <c r="B87" s="927"/>
      <c r="C87" s="928" t="s">
        <v>1936</v>
      </c>
      <c r="D87" s="928" t="s">
        <v>1937</v>
      </c>
      <c r="E87" s="1852" t="str">
        <f>VLOOKUP(D87,'[16]EQUIPAMENTOS SICRO'!D:G,2,0)</f>
        <v>Guindaste móvel sobre pneus com 2 eixos com capacidade máxima de 55 t - 186 kW</v>
      </c>
      <c r="F87" s="1853"/>
      <c r="G87" s="1853"/>
      <c r="H87" s="1854"/>
      <c r="I87" s="929" t="str">
        <f t="shared" si="3"/>
        <v>RECIFE/PE</v>
      </c>
      <c r="J87" s="928" t="s">
        <v>1852</v>
      </c>
      <c r="K87" s="930">
        <f t="shared" si="4"/>
        <v>167</v>
      </c>
      <c r="L87" s="930">
        <f t="shared" si="0"/>
        <v>60</v>
      </c>
      <c r="M87" s="928">
        <f t="shared" si="5"/>
        <v>2.78</v>
      </c>
      <c r="N87" s="930">
        <v>1</v>
      </c>
      <c r="O87" s="931">
        <f t="shared" si="7"/>
        <v>1</v>
      </c>
      <c r="P87" s="931">
        <f>VLOOKUP(D87,'Equip Mínimo'!A:H,8,0)</f>
        <v>1</v>
      </c>
      <c r="Q87" s="928" t="s">
        <v>1937</v>
      </c>
      <c r="R87" s="932">
        <f>VLOOKUP(Q87,'[16]EQUIPAMENTOS SICRO'!D:G,3,0)</f>
        <v>439.50689999999997</v>
      </c>
      <c r="S87" s="933">
        <f t="shared" si="2"/>
        <v>1221.82</v>
      </c>
      <c r="T87" s="934"/>
      <c r="U87" s="886"/>
      <c r="V87" s="886"/>
      <c r="W87" s="886"/>
      <c r="X87" s="886"/>
      <c r="Y87" s="886"/>
      <c r="Z87" s="886"/>
    </row>
    <row r="88" spans="1:26" ht="19.5" customHeight="1">
      <c r="A88" s="886"/>
      <c r="B88" s="927"/>
      <c r="C88" s="928" t="s">
        <v>1938</v>
      </c>
      <c r="D88" s="928" t="s">
        <v>1939</v>
      </c>
      <c r="E88" s="1852" t="str">
        <f>VLOOKUP(D88,'[16]EQUIPAMENTOS SICRO'!D:G,2,0)</f>
        <v>Empilhadeira a diesel com capacidade de 10 t - 82 kW</v>
      </c>
      <c r="F88" s="1853"/>
      <c r="G88" s="1853"/>
      <c r="H88" s="1854"/>
      <c r="I88" s="929" t="str">
        <f t="shared" si="3"/>
        <v>RECIFE/PE</v>
      </c>
      <c r="J88" s="928" t="s">
        <v>1852</v>
      </c>
      <c r="K88" s="930">
        <f t="shared" si="4"/>
        <v>167</v>
      </c>
      <c r="L88" s="930">
        <f t="shared" si="0"/>
        <v>60</v>
      </c>
      <c r="M88" s="928">
        <f t="shared" si="5"/>
        <v>2.78</v>
      </c>
      <c r="N88" s="930">
        <v>0.5</v>
      </c>
      <c r="O88" s="931">
        <f t="shared" si="7"/>
        <v>2</v>
      </c>
      <c r="P88" s="931">
        <f>VLOOKUP(D88,'Equip Mínimo'!A:H,8,0)</f>
        <v>1</v>
      </c>
      <c r="Q88" s="928" t="s">
        <v>1861</v>
      </c>
      <c r="R88" s="932">
        <f>VLOOKUP(Q88,'[16]EQUIPAMENTOS SICRO'!D:G,3,0)</f>
        <v>448.7919</v>
      </c>
      <c r="S88" s="933">
        <f t="shared" si="2"/>
        <v>1247.6400000000001</v>
      </c>
      <c r="T88" s="934"/>
      <c r="U88" s="886"/>
      <c r="V88" s="886"/>
      <c r="W88" s="886"/>
      <c r="X88" s="886"/>
      <c r="Y88" s="886"/>
      <c r="Z88" s="886"/>
    </row>
    <row r="89" spans="1:26" ht="19.5" customHeight="1">
      <c r="A89" s="886"/>
      <c r="B89" s="927"/>
      <c r="C89" s="928" t="s">
        <v>1940</v>
      </c>
      <c r="D89" s="928" t="s">
        <v>1941</v>
      </c>
      <c r="E89" s="1852" t="str">
        <f>VLOOKUP(D89,'[16]EQUIPAMENTOS SICRO'!D:G,2,0)</f>
        <v>Fresadora a frio - 455 kW</v>
      </c>
      <c r="F89" s="1853"/>
      <c r="G89" s="1853"/>
      <c r="H89" s="1854"/>
      <c r="I89" s="929" t="str">
        <f t="shared" si="3"/>
        <v>RECIFE/PE</v>
      </c>
      <c r="J89" s="928" t="s">
        <v>1852</v>
      </c>
      <c r="K89" s="930">
        <f t="shared" si="4"/>
        <v>167</v>
      </c>
      <c r="L89" s="930">
        <f t="shared" si="0"/>
        <v>60</v>
      </c>
      <c r="M89" s="928">
        <f t="shared" si="5"/>
        <v>2.78</v>
      </c>
      <c r="N89" s="930">
        <v>1</v>
      </c>
      <c r="O89" s="931">
        <f t="shared" si="7"/>
        <v>2</v>
      </c>
      <c r="P89" s="931">
        <f>VLOOKUP(D89,'Equip Mínimo'!A:H,8,0)</f>
        <v>1</v>
      </c>
      <c r="Q89" s="928" t="s">
        <v>1861</v>
      </c>
      <c r="R89" s="932">
        <f>VLOOKUP(Q89,'[16]EQUIPAMENTOS SICRO'!D:G,3,0)</f>
        <v>448.7919</v>
      </c>
      <c r="S89" s="933">
        <f t="shared" si="2"/>
        <v>2495.2800000000002</v>
      </c>
      <c r="T89" s="934"/>
      <c r="U89" s="886"/>
      <c r="V89" s="886"/>
      <c r="W89" s="886"/>
      <c r="X89" s="886"/>
      <c r="Y89" s="886"/>
      <c r="Z89" s="886"/>
    </row>
    <row r="90" spans="1:26" ht="19.5" customHeight="1">
      <c r="A90" s="886"/>
      <c r="B90" s="927"/>
      <c r="C90" s="928" t="s">
        <v>1942</v>
      </c>
      <c r="D90" s="928" t="s">
        <v>1943</v>
      </c>
      <c r="E90" s="1852" t="str">
        <f>VLOOKUP(D90,'[16]EQUIPAMENTOS SICRO'!D:G,2,0)</f>
        <v>Pórtico metálico rolante com talha com capacidade de 5 t - 10 kW</v>
      </c>
      <c r="F90" s="1853"/>
      <c r="G90" s="1853"/>
      <c r="H90" s="1854"/>
      <c r="I90" s="929" t="str">
        <f t="shared" si="3"/>
        <v>RECIFE/PE</v>
      </c>
      <c r="J90" s="928" t="s">
        <v>1852</v>
      </c>
      <c r="K90" s="930">
        <f t="shared" si="4"/>
        <v>167</v>
      </c>
      <c r="L90" s="930">
        <f t="shared" si="0"/>
        <v>60</v>
      </c>
      <c r="M90" s="928">
        <f t="shared" si="5"/>
        <v>2.78</v>
      </c>
      <c r="N90" s="930">
        <v>2</v>
      </c>
      <c r="O90" s="931">
        <f t="shared" si="7"/>
        <v>2</v>
      </c>
      <c r="P90" s="931">
        <f>VLOOKUP(D90,'Equip Mínimo'!A:H,8,0)</f>
        <v>1</v>
      </c>
      <c r="Q90" s="928" t="s">
        <v>1861</v>
      </c>
      <c r="R90" s="932">
        <f>VLOOKUP(Q90,'[16]EQUIPAMENTOS SICRO'!D:G,3,0)</f>
        <v>448.7919</v>
      </c>
      <c r="S90" s="933">
        <f t="shared" si="2"/>
        <v>4990.5600000000004</v>
      </c>
      <c r="T90" s="934"/>
      <c r="U90" s="886"/>
      <c r="V90" s="886"/>
      <c r="W90" s="886"/>
      <c r="X90" s="886"/>
      <c r="Y90" s="886"/>
      <c r="Z90" s="886"/>
    </row>
    <row r="91" spans="1:26" ht="19.5" customHeight="1">
      <c r="A91" s="886"/>
      <c r="B91" s="927"/>
      <c r="C91" s="928" t="s">
        <v>1944</v>
      </c>
      <c r="D91" s="928" t="s">
        <v>1945</v>
      </c>
      <c r="E91" s="1852" t="str">
        <f>VLOOKUP(D91,'[16]EQUIPAMENTOS SICRO'!D:G,2,0)</f>
        <v>Caminhão basculante com capacidade de 10 m³ - 210 kW</v>
      </c>
      <c r="F91" s="1853"/>
      <c r="G91" s="1853"/>
      <c r="H91" s="1854"/>
      <c r="I91" s="929" t="str">
        <f t="shared" si="3"/>
        <v>RECIFE/PE</v>
      </c>
      <c r="J91" s="928" t="s">
        <v>1852</v>
      </c>
      <c r="K91" s="930">
        <f t="shared" si="4"/>
        <v>167</v>
      </c>
      <c r="L91" s="930">
        <f t="shared" si="0"/>
        <v>60</v>
      </c>
      <c r="M91" s="928">
        <f t="shared" si="5"/>
        <v>2.78</v>
      </c>
      <c r="N91" s="930">
        <v>1</v>
      </c>
      <c r="O91" s="931">
        <f t="shared" si="7"/>
        <v>1</v>
      </c>
      <c r="P91" s="931">
        <f>VLOOKUP(D91,'Equip Mínimo'!A:H,8,0)</f>
        <v>1</v>
      </c>
      <c r="Q91" s="928" t="s">
        <v>1945</v>
      </c>
      <c r="R91" s="932">
        <f>VLOOKUP(Q91,'[16]EQUIPAMENTOS SICRO'!D:G,3,0)</f>
        <v>291.88479999999998</v>
      </c>
      <c r="S91" s="933">
        <f t="shared" si="2"/>
        <v>811.43</v>
      </c>
      <c r="T91" s="934"/>
      <c r="U91" s="886"/>
      <c r="V91" s="886"/>
      <c r="W91" s="886"/>
      <c r="X91" s="886"/>
      <c r="Y91" s="886"/>
      <c r="Z91" s="886"/>
    </row>
    <row r="92" spans="1:26" ht="19.5" customHeight="1">
      <c r="A92" s="886"/>
      <c r="B92" s="927"/>
      <c r="C92" s="928" t="s">
        <v>1946</v>
      </c>
      <c r="D92" s="928" t="s">
        <v>1947</v>
      </c>
      <c r="E92" s="1852" t="str">
        <f>VLOOKUP(D92,'[16]EQUIPAMENTOS SICRO'!D:G,2,0)</f>
        <v>Usina de asfalto a quente gravimétrica com capacidade de 100/140 t/h - 260 kW</v>
      </c>
      <c r="F92" s="1853"/>
      <c r="G92" s="1853"/>
      <c r="H92" s="1854"/>
      <c r="I92" s="929" t="str">
        <f t="shared" si="3"/>
        <v>RECIFE/PE</v>
      </c>
      <c r="J92" s="928" t="s">
        <v>1852</v>
      </c>
      <c r="K92" s="930">
        <f t="shared" si="4"/>
        <v>167</v>
      </c>
      <c r="L92" s="930">
        <f t="shared" si="0"/>
        <v>60</v>
      </c>
      <c r="M92" s="928">
        <f t="shared" si="5"/>
        <v>2.78</v>
      </c>
      <c r="N92" s="930">
        <v>3</v>
      </c>
      <c r="O92" s="931">
        <f t="shared" si="7"/>
        <v>2</v>
      </c>
      <c r="P92" s="931">
        <f>VLOOKUP(D92,'Equip Mínimo'!A:H,8,0)</f>
        <v>1</v>
      </c>
      <c r="Q92" s="928" t="s">
        <v>1861</v>
      </c>
      <c r="R92" s="932">
        <f>VLOOKUP(Q92,'[16]EQUIPAMENTOS SICRO'!D:G,3,0)</f>
        <v>448.7919</v>
      </c>
      <c r="S92" s="933">
        <f t="shared" si="2"/>
        <v>7485.84</v>
      </c>
      <c r="T92" s="934"/>
      <c r="U92" s="886"/>
      <c r="V92" s="886"/>
      <c r="W92" s="886"/>
      <c r="X92" s="886"/>
      <c r="Y92" s="886"/>
      <c r="Z92" s="886"/>
    </row>
    <row r="93" spans="1:26" ht="19.5" customHeight="1">
      <c r="A93" s="886"/>
      <c r="B93" s="927"/>
      <c r="C93" s="928" t="s">
        <v>1948</v>
      </c>
      <c r="D93" s="928" t="s">
        <v>1949</v>
      </c>
      <c r="E93" s="1852" t="str">
        <f>VLOOKUP(D93,'[16]EQUIPAMENTOS SICRO'!D:G,2,0)</f>
        <v>Minicarregadeira de pneus com vassoura de 1,68 m - 45,50 kW</v>
      </c>
      <c r="F93" s="1853"/>
      <c r="G93" s="1853"/>
      <c r="H93" s="1854"/>
      <c r="I93" s="929" t="str">
        <f t="shared" si="3"/>
        <v>RECIFE/PE</v>
      </c>
      <c r="J93" s="928" t="s">
        <v>1852</v>
      </c>
      <c r="K93" s="930">
        <f t="shared" si="4"/>
        <v>167</v>
      </c>
      <c r="L93" s="930">
        <f t="shared" si="0"/>
        <v>60</v>
      </c>
      <c r="M93" s="928">
        <f t="shared" si="5"/>
        <v>2.78</v>
      </c>
      <c r="N93" s="930">
        <v>0.33</v>
      </c>
      <c r="O93" s="931">
        <f t="shared" si="7"/>
        <v>2</v>
      </c>
      <c r="P93" s="931">
        <f>VLOOKUP(D93,'Equip Mínimo'!A:H,8,0)</f>
        <v>1</v>
      </c>
      <c r="Q93" s="928" t="s">
        <v>1853</v>
      </c>
      <c r="R93" s="932">
        <f>VLOOKUP(Q93,'[16]EQUIPAMENTOS SICRO'!D:G,3,0)</f>
        <v>406.02420000000001</v>
      </c>
      <c r="S93" s="933">
        <f t="shared" si="2"/>
        <v>744.97</v>
      </c>
      <c r="T93" s="934"/>
      <c r="U93" s="886"/>
      <c r="V93" s="886"/>
      <c r="W93" s="886"/>
      <c r="X93" s="886"/>
      <c r="Y93" s="886"/>
      <c r="Z93" s="886"/>
    </row>
    <row r="94" spans="1:26" ht="26.25" customHeight="1">
      <c r="A94" s="963"/>
      <c r="B94" s="964"/>
      <c r="C94" s="1866" t="s">
        <v>1950</v>
      </c>
      <c r="D94" s="1857"/>
      <c r="E94" s="1857"/>
      <c r="F94" s="1857"/>
      <c r="G94" s="1857"/>
      <c r="H94" s="1857"/>
      <c r="I94" s="1857"/>
      <c r="J94" s="1857"/>
      <c r="K94" s="1857"/>
      <c r="L94" s="1857"/>
      <c r="M94" s="1857"/>
      <c r="N94" s="1857"/>
      <c r="O94" s="1857"/>
      <c r="P94" s="1857"/>
      <c r="Q94" s="1857"/>
      <c r="R94" s="1858"/>
      <c r="S94" s="965">
        <f>SUM(S42:S93)</f>
        <v>157776.32999999999</v>
      </c>
      <c r="T94" s="966"/>
      <c r="U94" s="963"/>
      <c r="V94" s="963"/>
      <c r="W94" s="886"/>
      <c r="X94" s="963"/>
      <c r="Y94" s="963"/>
      <c r="Z94" s="963"/>
    </row>
    <row r="95" spans="1:26" ht="26.25" customHeight="1" thickBot="1">
      <c r="A95" s="963"/>
      <c r="B95" s="964"/>
      <c r="C95" s="967"/>
      <c r="D95" s="968"/>
      <c r="E95" s="968"/>
      <c r="F95" s="968"/>
      <c r="G95" s="968"/>
      <c r="H95" s="968"/>
      <c r="I95" s="968"/>
      <c r="J95" s="968"/>
      <c r="K95" s="968"/>
      <c r="L95" s="968"/>
      <c r="M95" s="968"/>
      <c r="N95" s="968"/>
      <c r="O95" s="968"/>
      <c r="P95" s="968"/>
      <c r="Q95" s="968"/>
      <c r="R95" s="968"/>
      <c r="S95" s="969"/>
      <c r="T95" s="966"/>
      <c r="U95" s="963"/>
      <c r="V95" s="963"/>
      <c r="W95" s="886"/>
      <c r="X95" s="963"/>
      <c r="Y95" s="963"/>
      <c r="Z95" s="963"/>
    </row>
    <row r="96" spans="1:26">
      <c r="A96" s="885"/>
      <c r="B96" s="970"/>
      <c r="C96" s="971"/>
      <c r="D96" s="972"/>
      <c r="E96" s="971"/>
      <c r="F96" s="971"/>
      <c r="G96" s="971"/>
      <c r="H96" s="973"/>
      <c r="I96" s="971"/>
      <c r="J96" s="971"/>
      <c r="K96" s="971"/>
      <c r="L96" s="971"/>
      <c r="M96" s="971"/>
      <c r="N96" s="971"/>
      <c r="O96" s="971"/>
      <c r="P96" s="971"/>
      <c r="Q96" s="971"/>
      <c r="R96" s="974"/>
      <c r="S96" s="971"/>
      <c r="T96" s="975"/>
      <c r="U96" s="885"/>
      <c r="V96" s="885"/>
      <c r="W96" s="885"/>
      <c r="X96" s="885"/>
      <c r="Y96" s="885"/>
      <c r="Z96" s="885"/>
    </row>
    <row r="97" spans="1:26" ht="38.25" customHeight="1">
      <c r="A97" s="885"/>
      <c r="B97" s="903"/>
      <c r="C97" s="921" t="s">
        <v>23</v>
      </c>
      <c r="D97" s="921" t="s">
        <v>11</v>
      </c>
      <c r="E97" s="1856" t="s">
        <v>1839</v>
      </c>
      <c r="F97" s="1857"/>
      <c r="G97" s="1857"/>
      <c r="H97" s="1858"/>
      <c r="I97" s="921" t="s">
        <v>0</v>
      </c>
      <c r="J97" s="921" t="s">
        <v>1951</v>
      </c>
      <c r="K97" s="921" t="s">
        <v>1952</v>
      </c>
      <c r="L97" s="921" t="s">
        <v>1953</v>
      </c>
      <c r="M97" s="921" t="s">
        <v>1954</v>
      </c>
      <c r="N97" s="921" t="s">
        <v>1955</v>
      </c>
      <c r="O97" s="921" t="s">
        <v>1956</v>
      </c>
      <c r="P97" s="1856" t="s">
        <v>1957</v>
      </c>
      <c r="Q97" s="1867"/>
      <c r="R97" s="1868"/>
      <c r="S97" s="1869"/>
      <c r="T97" s="905"/>
      <c r="U97" s="885"/>
      <c r="V97" s="885"/>
      <c r="W97" s="885"/>
      <c r="X97" s="885"/>
      <c r="Y97" s="885"/>
      <c r="Z97" s="885"/>
    </row>
    <row r="98" spans="1:26" ht="22.5" customHeight="1">
      <c r="A98" s="885"/>
      <c r="B98" s="903"/>
      <c r="C98" s="925">
        <v>2</v>
      </c>
      <c r="D98" s="1859" t="s">
        <v>1958</v>
      </c>
      <c r="E98" s="1857"/>
      <c r="F98" s="1857"/>
      <c r="G98" s="1857"/>
      <c r="H98" s="1857"/>
      <c r="I98" s="1857"/>
      <c r="J98" s="1857"/>
      <c r="K98" s="1857"/>
      <c r="L98" s="1857"/>
      <c r="M98" s="1857"/>
      <c r="N98" s="1857"/>
      <c r="O98" s="1857"/>
      <c r="P98" s="1857"/>
      <c r="Q98" s="1857"/>
      <c r="R98" s="1857"/>
      <c r="S98" s="1858"/>
      <c r="T98" s="905"/>
      <c r="U98" s="885"/>
      <c r="V98" s="885"/>
      <c r="W98" s="885"/>
      <c r="X98" s="885"/>
      <c r="Y98" s="885"/>
      <c r="Z98" s="885"/>
    </row>
    <row r="99" spans="1:26" ht="17.25" customHeight="1">
      <c r="A99" s="885"/>
      <c r="B99" s="903"/>
      <c r="C99" s="928" t="s">
        <v>2</v>
      </c>
      <c r="D99" s="928" t="s">
        <v>1959</v>
      </c>
      <c r="E99" s="1852" t="str">
        <f>VLOOKUP(D99,'Equip Mínimo'!A:H,2,0)</f>
        <v>Grupo gerador - 7,2 kVA</v>
      </c>
      <c r="F99" s="1853"/>
      <c r="G99" s="1853"/>
      <c r="H99" s="1854"/>
      <c r="I99" s="929" t="s">
        <v>844</v>
      </c>
      <c r="J99" s="931">
        <f>VLOOKUP(D99,'Equip Mínimo'!A:H,8,0)</f>
        <v>1</v>
      </c>
      <c r="K99" s="930">
        <f t="shared" ref="K99:K140" si="8">$K$52</f>
        <v>167</v>
      </c>
      <c r="L99" s="930">
        <v>2</v>
      </c>
      <c r="M99" s="930">
        <v>97</v>
      </c>
      <c r="N99" s="929">
        <f>M99/1000</f>
        <v>9.7000000000000003E-2</v>
      </c>
      <c r="O99" s="930">
        <f t="shared" ref="O99:O140" si="9">N99*J99</f>
        <v>9.7000000000000003E-2</v>
      </c>
      <c r="P99" s="1870" t="s">
        <v>1960</v>
      </c>
      <c r="Q99" s="1871"/>
      <c r="R99" s="1872"/>
      <c r="S99" s="1873"/>
      <c r="T99" s="905"/>
      <c r="U99" s="885"/>
      <c r="V99" s="885"/>
      <c r="W99" s="885"/>
      <c r="X99" s="885"/>
      <c r="Y99" s="885"/>
      <c r="Z99" s="885"/>
    </row>
    <row r="100" spans="1:26" ht="17.25" customHeight="1">
      <c r="A100" s="885"/>
      <c r="B100" s="903"/>
      <c r="C100" s="928" t="s">
        <v>378</v>
      </c>
      <c r="D100" s="928" t="s">
        <v>1377</v>
      </c>
      <c r="E100" s="1852" t="str">
        <f>VLOOKUP(D100,'Equip Mínimo'!A:H,2,0)</f>
        <v>Betoneira com motor a gasolina com capacidade de 600 l - 10 kW</v>
      </c>
      <c r="F100" s="1853"/>
      <c r="G100" s="1853"/>
      <c r="H100" s="1854"/>
      <c r="I100" s="929" t="s">
        <v>844</v>
      </c>
      <c r="J100" s="931">
        <f>VLOOKUP(D100,'Equip Mínimo'!A:H,8,0)</f>
        <v>1</v>
      </c>
      <c r="K100" s="930">
        <f t="shared" si="8"/>
        <v>167</v>
      </c>
      <c r="L100" s="930">
        <v>2</v>
      </c>
      <c r="M100" s="930">
        <v>1050</v>
      </c>
      <c r="N100" s="929">
        <f t="shared" ref="N100:N140" si="10">M100/1000</f>
        <v>1.05</v>
      </c>
      <c r="O100" s="930">
        <f t="shared" si="9"/>
        <v>1.05</v>
      </c>
      <c r="P100" s="1870" t="s">
        <v>1960</v>
      </c>
      <c r="Q100" s="1871"/>
      <c r="R100" s="1872"/>
      <c r="S100" s="1873"/>
      <c r="T100" s="905"/>
      <c r="U100" s="885"/>
      <c r="V100" s="885"/>
      <c r="W100" s="885"/>
      <c r="X100" s="885"/>
      <c r="Y100" s="885"/>
      <c r="Z100" s="885"/>
    </row>
    <row r="101" spans="1:26" ht="17.25" customHeight="1">
      <c r="A101" s="885"/>
      <c r="B101" s="903"/>
      <c r="C101" s="928" t="s">
        <v>3</v>
      </c>
      <c r="D101" s="928" t="s">
        <v>1961</v>
      </c>
      <c r="E101" s="1852" t="str">
        <f>VLOOKUP(D101,'Equip Mínimo'!A:H,2,0)</f>
        <v>Grupo gerador - 14 kVA</v>
      </c>
      <c r="F101" s="1853"/>
      <c r="G101" s="1853"/>
      <c r="H101" s="1854"/>
      <c r="I101" s="929" t="s">
        <v>844</v>
      </c>
      <c r="J101" s="931">
        <f>VLOOKUP(D101,'Equip Mínimo'!A:H,8,0)</f>
        <v>2</v>
      </c>
      <c r="K101" s="930">
        <f t="shared" si="8"/>
        <v>167</v>
      </c>
      <c r="L101" s="930">
        <v>2</v>
      </c>
      <c r="M101" s="930">
        <v>548</v>
      </c>
      <c r="N101" s="929">
        <f t="shared" si="10"/>
        <v>0.54800000000000004</v>
      </c>
      <c r="O101" s="930">
        <f t="shared" si="9"/>
        <v>1.0960000000000001</v>
      </c>
      <c r="P101" s="1870" t="s">
        <v>1960</v>
      </c>
      <c r="Q101" s="1871"/>
      <c r="R101" s="1872"/>
      <c r="S101" s="1873"/>
      <c r="T101" s="905"/>
      <c r="U101" s="885"/>
      <c r="V101" s="885"/>
      <c r="W101" s="885"/>
      <c r="X101" s="885"/>
      <c r="Y101" s="885"/>
      <c r="Z101" s="885"/>
    </row>
    <row r="102" spans="1:26" ht="17.25" customHeight="1">
      <c r="A102" s="885"/>
      <c r="B102" s="903"/>
      <c r="C102" s="928" t="s">
        <v>4</v>
      </c>
      <c r="D102" s="928" t="s">
        <v>1962</v>
      </c>
      <c r="E102" s="1852" t="str">
        <f>VLOOKUP(D102,'Equip Mínimo'!A:H,2,0)</f>
        <v>Serra circular com bancada - D = 30 cm - 4 kW</v>
      </c>
      <c r="F102" s="1853"/>
      <c r="G102" s="1853"/>
      <c r="H102" s="1854"/>
      <c r="I102" s="929" t="s">
        <v>844</v>
      </c>
      <c r="J102" s="931">
        <f>VLOOKUP(D102,'Equip Mínimo'!A:H,8,0)</f>
        <v>2</v>
      </c>
      <c r="K102" s="930">
        <f t="shared" si="8"/>
        <v>167</v>
      </c>
      <c r="L102" s="930">
        <v>2</v>
      </c>
      <c r="M102" s="930">
        <v>95</v>
      </c>
      <c r="N102" s="929">
        <f t="shared" si="10"/>
        <v>9.5000000000000001E-2</v>
      </c>
      <c r="O102" s="930">
        <f t="shared" si="9"/>
        <v>0.19</v>
      </c>
      <c r="P102" s="1870" t="s">
        <v>1960</v>
      </c>
      <c r="Q102" s="1871"/>
      <c r="R102" s="1872"/>
      <c r="S102" s="1873"/>
      <c r="T102" s="905"/>
      <c r="U102" s="885"/>
      <c r="V102" s="885"/>
      <c r="W102" s="885"/>
      <c r="X102" s="885"/>
      <c r="Y102" s="885"/>
      <c r="Z102" s="885"/>
    </row>
    <row r="103" spans="1:26" ht="17.25" customHeight="1">
      <c r="A103" s="885"/>
      <c r="B103" s="903"/>
      <c r="C103" s="928" t="s">
        <v>469</v>
      </c>
      <c r="D103" s="928" t="s">
        <v>1383</v>
      </c>
      <c r="E103" s="1852" t="str">
        <f>VLOOKUP(D103,'Equip Mínimo'!A:H,2,0)</f>
        <v>Transportador manual carrinho de mão com capacidade de 80 l</v>
      </c>
      <c r="F103" s="1853"/>
      <c r="G103" s="1853"/>
      <c r="H103" s="1854"/>
      <c r="I103" s="929" t="s">
        <v>844</v>
      </c>
      <c r="J103" s="931">
        <f>VLOOKUP(D103,'Equip Mínimo'!A:H,8,0)</f>
        <v>4</v>
      </c>
      <c r="K103" s="930">
        <f t="shared" si="8"/>
        <v>167</v>
      </c>
      <c r="L103" s="930">
        <v>2</v>
      </c>
      <c r="M103" s="930">
        <v>18.05</v>
      </c>
      <c r="N103" s="929">
        <f t="shared" si="10"/>
        <v>1.805E-2</v>
      </c>
      <c r="O103" s="930">
        <f t="shared" si="9"/>
        <v>7.22E-2</v>
      </c>
      <c r="P103" s="1870" t="s">
        <v>1960</v>
      </c>
      <c r="Q103" s="1871"/>
      <c r="R103" s="1872"/>
      <c r="S103" s="1873"/>
      <c r="T103" s="905"/>
      <c r="U103" s="885"/>
      <c r="V103" s="885"/>
      <c r="W103" s="885"/>
      <c r="X103" s="885"/>
      <c r="Y103" s="885"/>
      <c r="Z103" s="885"/>
    </row>
    <row r="104" spans="1:26" ht="17.25" customHeight="1">
      <c r="A104" s="885"/>
      <c r="B104" s="903"/>
      <c r="C104" s="928" t="s">
        <v>1963</v>
      </c>
      <c r="D104" s="928" t="s">
        <v>1964</v>
      </c>
      <c r="E104" s="1852" t="str">
        <f>VLOOKUP(D104,'Equip Mínimo'!A:H,2,0)</f>
        <v>Grupo gerador - 23 kVA</v>
      </c>
      <c r="F104" s="1853"/>
      <c r="G104" s="1853"/>
      <c r="H104" s="1854"/>
      <c r="I104" s="929" t="s">
        <v>844</v>
      </c>
      <c r="J104" s="931">
        <f>VLOOKUP(D104,'Equip Mínimo'!A:H,8,0)</f>
        <v>1</v>
      </c>
      <c r="K104" s="930">
        <f t="shared" si="8"/>
        <v>167</v>
      </c>
      <c r="L104" s="930">
        <v>2</v>
      </c>
      <c r="M104" s="930">
        <v>584</v>
      </c>
      <c r="N104" s="929">
        <f t="shared" si="10"/>
        <v>0.58399999999999996</v>
      </c>
      <c r="O104" s="930">
        <f t="shared" si="9"/>
        <v>0.58399999999999996</v>
      </c>
      <c r="P104" s="1870" t="s">
        <v>1960</v>
      </c>
      <c r="Q104" s="1871"/>
      <c r="R104" s="1872"/>
      <c r="S104" s="1873"/>
      <c r="T104" s="905"/>
      <c r="U104" s="885"/>
      <c r="V104" s="885"/>
      <c r="W104" s="885"/>
      <c r="X104" s="885"/>
      <c r="Y104" s="885"/>
      <c r="Z104" s="885"/>
    </row>
    <row r="105" spans="1:26" ht="17.25" customHeight="1">
      <c r="A105" s="885"/>
      <c r="B105" s="903"/>
      <c r="C105" s="928" t="s">
        <v>1965</v>
      </c>
      <c r="D105" s="928" t="s">
        <v>1381</v>
      </c>
      <c r="E105" s="1852" t="str">
        <f>VLOOKUP(D105,'Equip Mínimo'!A:H,2,0)</f>
        <v>Balança plataforma digital à bateria, com mesa de 75 x 75 cm e capacidade de 500 kg</v>
      </c>
      <c r="F105" s="1853"/>
      <c r="G105" s="1853"/>
      <c r="H105" s="1854"/>
      <c r="I105" s="929" t="s">
        <v>844</v>
      </c>
      <c r="J105" s="931">
        <f>VLOOKUP(D105,'Equip Mínimo'!A:H,8,0)</f>
        <v>1</v>
      </c>
      <c r="K105" s="930">
        <f t="shared" si="8"/>
        <v>167</v>
      </c>
      <c r="L105" s="930">
        <v>2</v>
      </c>
      <c r="M105" s="930">
        <v>89</v>
      </c>
      <c r="N105" s="929">
        <f t="shared" si="10"/>
        <v>8.8999999999999996E-2</v>
      </c>
      <c r="O105" s="930">
        <f t="shared" si="9"/>
        <v>8.8999999999999996E-2</v>
      </c>
      <c r="P105" s="1870" t="s">
        <v>1960</v>
      </c>
      <c r="Q105" s="1871"/>
      <c r="R105" s="1872"/>
      <c r="S105" s="1873"/>
      <c r="T105" s="905"/>
      <c r="U105" s="885"/>
      <c r="V105" s="885"/>
      <c r="W105" s="885"/>
      <c r="X105" s="885"/>
      <c r="Y105" s="885"/>
      <c r="Z105" s="885"/>
    </row>
    <row r="106" spans="1:26" ht="17.25" customHeight="1">
      <c r="A106" s="885"/>
      <c r="B106" s="903"/>
      <c r="C106" s="928" t="s">
        <v>1966</v>
      </c>
      <c r="D106" s="928" t="s">
        <v>1967</v>
      </c>
      <c r="E106" s="1852" t="str">
        <f>VLOOKUP(D106,'Equip Mínimo'!A:H,2,0)</f>
        <v>Martelete perfurador/rompedor elétrico - 1,50 kW</v>
      </c>
      <c r="F106" s="1853"/>
      <c r="G106" s="1853"/>
      <c r="H106" s="1854"/>
      <c r="I106" s="929" t="s">
        <v>844</v>
      </c>
      <c r="J106" s="931">
        <f>VLOOKUP(D106,'Equip Mínimo'!A:H,8,0)</f>
        <v>1</v>
      </c>
      <c r="K106" s="930">
        <f t="shared" si="8"/>
        <v>167</v>
      </c>
      <c r="L106" s="930">
        <v>2</v>
      </c>
      <c r="M106" s="930">
        <v>8.9</v>
      </c>
      <c r="N106" s="929">
        <f t="shared" si="10"/>
        <v>8.8999999999999999E-3</v>
      </c>
      <c r="O106" s="930">
        <f t="shared" si="9"/>
        <v>8.8999999999999999E-3</v>
      </c>
      <c r="P106" s="1870" t="s">
        <v>1960</v>
      </c>
      <c r="Q106" s="1871"/>
      <c r="R106" s="1872"/>
      <c r="S106" s="1873"/>
      <c r="T106" s="905"/>
      <c r="U106" s="885"/>
      <c r="V106" s="885"/>
      <c r="W106" s="885"/>
      <c r="X106" s="885"/>
      <c r="Y106" s="885"/>
      <c r="Z106" s="885"/>
    </row>
    <row r="107" spans="1:26" ht="17.25" customHeight="1">
      <c r="A107" s="885"/>
      <c r="B107" s="903"/>
      <c r="C107" s="928" t="s">
        <v>1968</v>
      </c>
      <c r="D107" s="928" t="s">
        <v>1969</v>
      </c>
      <c r="E107" s="1852" t="str">
        <f>VLOOKUP(D107,'Equip Mínimo'!A:H,2,0)</f>
        <v>Máquina de bancada universal para corte de chapa - 1,50 kW</v>
      </c>
      <c r="F107" s="1853"/>
      <c r="G107" s="1853"/>
      <c r="H107" s="1854"/>
      <c r="I107" s="929" t="s">
        <v>844</v>
      </c>
      <c r="J107" s="931">
        <f>VLOOKUP(D107,'Equip Mínimo'!A:H,8,0)</f>
        <v>1</v>
      </c>
      <c r="K107" s="930">
        <f t="shared" si="8"/>
        <v>167</v>
      </c>
      <c r="L107" s="930">
        <v>2</v>
      </c>
      <c r="M107" s="930">
        <v>790</v>
      </c>
      <c r="N107" s="929">
        <f t="shared" si="10"/>
        <v>0.79</v>
      </c>
      <c r="O107" s="930">
        <f t="shared" si="9"/>
        <v>0.79</v>
      </c>
      <c r="P107" s="1870" t="s">
        <v>1960</v>
      </c>
      <c r="Q107" s="1871"/>
      <c r="R107" s="1872"/>
      <c r="S107" s="1873"/>
      <c r="T107" s="905"/>
      <c r="U107" s="885"/>
      <c r="V107" s="885"/>
      <c r="W107" s="885"/>
      <c r="X107" s="885"/>
      <c r="Y107" s="885"/>
      <c r="Z107" s="885"/>
    </row>
    <row r="108" spans="1:26" ht="17.25" customHeight="1">
      <c r="A108" s="885"/>
      <c r="B108" s="903"/>
      <c r="C108" s="928" t="s">
        <v>1970</v>
      </c>
      <c r="D108" s="928" t="s">
        <v>1971</v>
      </c>
      <c r="E108" s="1852" t="str">
        <f>VLOOKUP(D108,'Equip Mínimo'!A:H,2,0)</f>
        <v>Máquina de bancada guilhotina - 4,00 kW</v>
      </c>
      <c r="F108" s="1853"/>
      <c r="G108" s="1853"/>
      <c r="H108" s="1854"/>
      <c r="I108" s="929" t="s">
        <v>844</v>
      </c>
      <c r="J108" s="931">
        <f>VLOOKUP(D108,'Equip Mínimo'!A:H,8,0)</f>
        <v>1</v>
      </c>
      <c r="K108" s="930">
        <f t="shared" si="8"/>
        <v>167</v>
      </c>
      <c r="L108" s="930">
        <v>2</v>
      </c>
      <c r="M108" s="930">
        <v>1270</v>
      </c>
      <c r="N108" s="929">
        <f t="shared" si="10"/>
        <v>1.27</v>
      </c>
      <c r="O108" s="930">
        <f t="shared" si="9"/>
        <v>1.27</v>
      </c>
      <c r="P108" s="1870" t="s">
        <v>1960</v>
      </c>
      <c r="Q108" s="1871"/>
      <c r="R108" s="1872"/>
      <c r="S108" s="1873"/>
      <c r="T108" s="905"/>
      <c r="U108" s="885"/>
      <c r="V108" s="885"/>
      <c r="W108" s="885"/>
      <c r="X108" s="885"/>
      <c r="Y108" s="885"/>
      <c r="Z108" s="885"/>
    </row>
    <row r="109" spans="1:26" ht="17.25" customHeight="1">
      <c r="A109" s="885"/>
      <c r="B109" s="903"/>
      <c r="C109" s="928" t="s">
        <v>1972</v>
      </c>
      <c r="D109" s="928" t="s">
        <v>1487</v>
      </c>
      <c r="E109" s="1852" t="str">
        <f>VLOOKUP(D109,'Equip Mínimo'!A:H,2,0)</f>
        <v>Compactador manual com soquete vibratório - 4,10 kW</v>
      </c>
      <c r="F109" s="1853"/>
      <c r="G109" s="1853"/>
      <c r="H109" s="1854"/>
      <c r="I109" s="929" t="s">
        <v>844</v>
      </c>
      <c r="J109" s="931">
        <f>VLOOKUP(D109,'Equip Mínimo'!A:H,8,0)</f>
        <v>1</v>
      </c>
      <c r="K109" s="930">
        <f t="shared" si="8"/>
        <v>167</v>
      </c>
      <c r="L109" s="930">
        <v>2</v>
      </c>
      <c r="M109" s="930">
        <v>78</v>
      </c>
      <c r="N109" s="929">
        <f t="shared" si="10"/>
        <v>7.8E-2</v>
      </c>
      <c r="O109" s="930">
        <f t="shared" si="9"/>
        <v>7.8E-2</v>
      </c>
      <c r="P109" s="1870" t="s">
        <v>1960</v>
      </c>
      <c r="Q109" s="1871"/>
      <c r="R109" s="1872"/>
      <c r="S109" s="1873"/>
      <c r="T109" s="905"/>
      <c r="U109" s="885"/>
      <c r="V109" s="885"/>
      <c r="W109" s="885"/>
      <c r="X109" s="885"/>
      <c r="Y109" s="885"/>
      <c r="Z109" s="885"/>
    </row>
    <row r="110" spans="1:26" ht="17.25" customHeight="1">
      <c r="A110" s="885"/>
      <c r="B110" s="903"/>
      <c r="C110" s="928" t="s">
        <v>1973</v>
      </c>
      <c r="D110" s="928" t="s">
        <v>1379</v>
      </c>
      <c r="E110" s="1852" t="str">
        <f>VLOOKUP(D110,'Equip Mínimo'!A:H,2,0)</f>
        <v>Transportador manual gerica com capacidade de 180 l</v>
      </c>
      <c r="F110" s="1853"/>
      <c r="G110" s="1853"/>
      <c r="H110" s="1854"/>
      <c r="I110" s="929" t="s">
        <v>844</v>
      </c>
      <c r="J110" s="931">
        <f>VLOOKUP(D110,'Equip Mínimo'!A:H,8,0)</f>
        <v>3</v>
      </c>
      <c r="K110" s="930">
        <f t="shared" si="8"/>
        <v>167</v>
      </c>
      <c r="L110" s="930">
        <v>2</v>
      </c>
      <c r="M110" s="930">
        <v>39.33</v>
      </c>
      <c r="N110" s="929">
        <f t="shared" si="10"/>
        <v>3.9329999999999997E-2</v>
      </c>
      <c r="O110" s="930">
        <f t="shared" si="9"/>
        <v>0.11798999999999998</v>
      </c>
      <c r="P110" s="1870" t="s">
        <v>1960</v>
      </c>
      <c r="Q110" s="1871"/>
      <c r="R110" s="1872"/>
      <c r="S110" s="1873"/>
      <c r="T110" s="905"/>
      <c r="U110" s="885"/>
      <c r="V110" s="885"/>
      <c r="W110" s="885"/>
      <c r="X110" s="885"/>
      <c r="Y110" s="885"/>
      <c r="Z110" s="885"/>
    </row>
    <row r="111" spans="1:26" ht="17.25" customHeight="1">
      <c r="A111" s="885"/>
      <c r="B111" s="903"/>
      <c r="C111" s="928" t="s">
        <v>1974</v>
      </c>
      <c r="D111" s="928" t="s">
        <v>1975</v>
      </c>
      <c r="E111" s="1852" t="str">
        <f>VLOOKUP(D111,'Equip Mínimo'!A:H,2,0)</f>
        <v>Vassoura mecânica rebocável com largura de 2,44 m</v>
      </c>
      <c r="F111" s="1853"/>
      <c r="G111" s="1853"/>
      <c r="H111" s="1854"/>
      <c r="I111" s="929" t="s">
        <v>844</v>
      </c>
      <c r="J111" s="931">
        <f>VLOOKUP(D111,'Equip Mínimo'!A:H,8,0)</f>
        <v>1</v>
      </c>
      <c r="K111" s="930">
        <f t="shared" si="8"/>
        <v>167</v>
      </c>
      <c r="L111" s="930">
        <v>2</v>
      </c>
      <c r="M111" s="930">
        <v>820</v>
      </c>
      <c r="N111" s="929">
        <f t="shared" si="10"/>
        <v>0.82</v>
      </c>
      <c r="O111" s="930">
        <f t="shared" si="9"/>
        <v>0.82</v>
      </c>
      <c r="P111" s="1870" t="s">
        <v>1960</v>
      </c>
      <c r="Q111" s="1871"/>
      <c r="R111" s="1872"/>
      <c r="S111" s="1873"/>
      <c r="T111" s="905"/>
      <c r="U111" s="885"/>
      <c r="V111" s="885"/>
      <c r="W111" s="885"/>
      <c r="X111" s="885"/>
      <c r="Y111" s="885"/>
      <c r="Z111" s="885"/>
    </row>
    <row r="112" spans="1:26" ht="17.25" customHeight="1">
      <c r="A112" s="885"/>
      <c r="B112" s="903"/>
      <c r="C112" s="928" t="s">
        <v>1976</v>
      </c>
      <c r="D112" s="928" t="s">
        <v>1977</v>
      </c>
      <c r="E112" s="1852" t="str">
        <f>VLOOKUP(D112,'Equip Mínimo'!A:H,2,0)</f>
        <v>Máquina de solda elétrica transformadora 250 A - 9,20 kW</v>
      </c>
      <c r="F112" s="1853"/>
      <c r="G112" s="1853"/>
      <c r="H112" s="1854"/>
      <c r="I112" s="929" t="s">
        <v>844</v>
      </c>
      <c r="J112" s="931">
        <f>VLOOKUP(D112,'Equip Mínimo'!A:H,8,0)</f>
        <v>1</v>
      </c>
      <c r="K112" s="930">
        <f t="shared" si="8"/>
        <v>167</v>
      </c>
      <c r="L112" s="930">
        <v>2</v>
      </c>
      <c r="M112" s="930">
        <v>24.5</v>
      </c>
      <c r="N112" s="929">
        <f t="shared" si="10"/>
        <v>2.4500000000000001E-2</v>
      </c>
      <c r="O112" s="930">
        <f t="shared" si="9"/>
        <v>2.4500000000000001E-2</v>
      </c>
      <c r="P112" s="1870" t="s">
        <v>1960</v>
      </c>
      <c r="Q112" s="1871"/>
      <c r="R112" s="1872"/>
      <c r="S112" s="1873"/>
      <c r="T112" s="905"/>
      <c r="U112" s="885"/>
      <c r="V112" s="885"/>
      <c r="W112" s="885"/>
      <c r="X112" s="885"/>
      <c r="Y112" s="885"/>
      <c r="Z112" s="885"/>
    </row>
    <row r="113" spans="1:26" ht="17.25" customHeight="1">
      <c r="A113" s="885"/>
      <c r="B113" s="903"/>
      <c r="C113" s="928" t="s">
        <v>1978</v>
      </c>
      <c r="D113" s="928" t="s">
        <v>1979</v>
      </c>
      <c r="E113" s="1852" t="str">
        <f>VLOOKUP(D113,'Equip Mínimo'!A:H,2,0)</f>
        <v>Furadeira de impacto de 12,5 mm - 0,80 kW</v>
      </c>
      <c r="F113" s="1853"/>
      <c r="G113" s="1853"/>
      <c r="H113" s="1854"/>
      <c r="I113" s="929" t="s">
        <v>844</v>
      </c>
      <c r="J113" s="931">
        <f>VLOOKUP(D113,'Equip Mínimo'!A:H,8,0)</f>
        <v>1</v>
      </c>
      <c r="K113" s="930">
        <f t="shared" si="8"/>
        <v>167</v>
      </c>
      <c r="L113" s="930">
        <v>2</v>
      </c>
      <c r="M113" s="930">
        <v>2.5</v>
      </c>
      <c r="N113" s="929">
        <f t="shared" si="10"/>
        <v>2.5000000000000001E-3</v>
      </c>
      <c r="O113" s="930">
        <f t="shared" si="9"/>
        <v>2.5000000000000001E-3</v>
      </c>
      <c r="P113" s="1870" t="s">
        <v>1960</v>
      </c>
      <c r="Q113" s="1871"/>
      <c r="R113" s="1872"/>
      <c r="S113" s="1873"/>
      <c r="T113" s="905"/>
      <c r="U113" s="885"/>
      <c r="V113" s="885"/>
      <c r="W113" s="885"/>
      <c r="X113" s="885"/>
      <c r="Y113" s="885"/>
      <c r="Z113" s="885"/>
    </row>
    <row r="114" spans="1:26" ht="17.25" customHeight="1">
      <c r="A114" s="885"/>
      <c r="B114" s="903"/>
      <c r="C114" s="928" t="s">
        <v>1980</v>
      </c>
      <c r="D114" s="928" t="s">
        <v>1981</v>
      </c>
      <c r="E114" s="1852" t="str">
        <f>VLOOKUP(D114,'Equip Mínimo'!A:H,2,0)</f>
        <v xml:space="preserve">Grupo gerador - 3,2 kva  </v>
      </c>
      <c r="F114" s="1853"/>
      <c r="G114" s="1853"/>
      <c r="H114" s="1854"/>
      <c r="I114" s="929" t="s">
        <v>844</v>
      </c>
      <c r="J114" s="931">
        <f>VLOOKUP(D114,'Equip Mínimo'!A:H,8,0)</f>
        <v>1</v>
      </c>
      <c r="K114" s="930">
        <f t="shared" si="8"/>
        <v>167</v>
      </c>
      <c r="L114" s="930">
        <v>2</v>
      </c>
      <c r="M114" s="930">
        <v>52.5</v>
      </c>
      <c r="N114" s="929">
        <f t="shared" si="10"/>
        <v>5.2499999999999998E-2</v>
      </c>
      <c r="O114" s="930">
        <f t="shared" si="9"/>
        <v>5.2499999999999998E-2</v>
      </c>
      <c r="P114" s="1870" t="s">
        <v>1960</v>
      </c>
      <c r="Q114" s="1871"/>
      <c r="R114" s="1872"/>
      <c r="S114" s="1873"/>
      <c r="T114" s="905"/>
      <c r="U114" s="885"/>
      <c r="V114" s="885"/>
      <c r="W114" s="885"/>
      <c r="X114" s="885"/>
      <c r="Y114" s="885"/>
      <c r="Z114" s="885"/>
    </row>
    <row r="115" spans="1:26" ht="17.25" customHeight="1">
      <c r="A115" s="885"/>
      <c r="B115" s="903"/>
      <c r="C115" s="928" t="s">
        <v>1982</v>
      </c>
      <c r="D115" s="928" t="s">
        <v>1983</v>
      </c>
      <c r="E115" s="1852" t="str">
        <f>VLOOKUP(D115,'Equip Mínimo'!A:H,2,0)</f>
        <v xml:space="preserve">Soprador de ar costal - 2,6 kw  </v>
      </c>
      <c r="F115" s="1853"/>
      <c r="G115" s="1853"/>
      <c r="H115" s="1854"/>
      <c r="I115" s="929" t="s">
        <v>844</v>
      </c>
      <c r="J115" s="931">
        <f>VLOOKUP(D115,'Equip Mínimo'!A:H,8,0)</f>
        <v>1</v>
      </c>
      <c r="K115" s="930">
        <f t="shared" si="8"/>
        <v>167</v>
      </c>
      <c r="L115" s="930">
        <v>2</v>
      </c>
      <c r="M115" s="930">
        <v>9.1</v>
      </c>
      <c r="N115" s="929">
        <f t="shared" si="10"/>
        <v>9.1000000000000004E-3</v>
      </c>
      <c r="O115" s="930">
        <f t="shared" si="9"/>
        <v>9.1000000000000004E-3</v>
      </c>
      <c r="P115" s="1870" t="s">
        <v>1960</v>
      </c>
      <c r="Q115" s="1871"/>
      <c r="R115" s="1872"/>
      <c r="S115" s="1873"/>
      <c r="T115" s="905"/>
      <c r="U115" s="885"/>
      <c r="V115" s="885"/>
      <c r="W115" s="885"/>
      <c r="X115" s="885"/>
      <c r="Y115" s="885"/>
      <c r="Z115" s="885"/>
    </row>
    <row r="116" spans="1:26" ht="17.25" customHeight="1">
      <c r="A116" s="885"/>
      <c r="B116" s="903"/>
      <c r="C116" s="928" t="s">
        <v>1984</v>
      </c>
      <c r="D116" s="928" t="s">
        <v>1985</v>
      </c>
      <c r="E116" s="1852" t="str">
        <f>VLOOKUP(D116,'Equip Mínimo'!A:H,2,0)</f>
        <v xml:space="preserve">Compactador manual de placa vibratória - 3,00 kw  </v>
      </c>
      <c r="F116" s="1853"/>
      <c r="G116" s="1853"/>
      <c r="H116" s="1854"/>
      <c r="I116" s="929" t="s">
        <v>844</v>
      </c>
      <c r="J116" s="931">
        <f>VLOOKUP(D116,'Equip Mínimo'!A:H,8,0)</f>
        <v>1</v>
      </c>
      <c r="K116" s="930">
        <f t="shared" si="8"/>
        <v>167</v>
      </c>
      <c r="L116" s="930">
        <v>2</v>
      </c>
      <c r="M116" s="930">
        <v>82</v>
      </c>
      <c r="N116" s="929">
        <f t="shared" si="10"/>
        <v>8.2000000000000003E-2</v>
      </c>
      <c r="O116" s="930">
        <f t="shared" si="9"/>
        <v>8.2000000000000003E-2</v>
      </c>
      <c r="P116" s="1870" t="s">
        <v>1960</v>
      </c>
      <c r="Q116" s="1871"/>
      <c r="R116" s="1872"/>
      <c r="S116" s="1873"/>
      <c r="T116" s="905"/>
      <c r="U116" s="885"/>
      <c r="V116" s="885"/>
      <c r="W116" s="885"/>
      <c r="X116" s="885"/>
      <c r="Y116" s="885"/>
      <c r="Z116" s="885"/>
    </row>
    <row r="117" spans="1:26" ht="17.25" customHeight="1">
      <c r="A117" s="885"/>
      <c r="B117" s="903"/>
      <c r="C117" s="928" t="s">
        <v>1986</v>
      </c>
      <c r="D117" s="928" t="s">
        <v>1987</v>
      </c>
      <c r="E117" s="1852" t="str">
        <f>VLOOKUP(D117,'Equip Mínimo'!A:H,2,0)</f>
        <v xml:space="preserve">Vibrador de imersão para concreto - 4,10 kw  </v>
      </c>
      <c r="F117" s="1853"/>
      <c r="G117" s="1853"/>
      <c r="H117" s="1854"/>
      <c r="I117" s="929" t="s">
        <v>844</v>
      </c>
      <c r="J117" s="931">
        <f>VLOOKUP(D117,'Equip Mínimo'!A:H,8,0)</f>
        <v>1</v>
      </c>
      <c r="K117" s="930">
        <f t="shared" si="8"/>
        <v>167</v>
      </c>
      <c r="L117" s="930">
        <v>2</v>
      </c>
      <c r="M117" s="930">
        <v>13</v>
      </c>
      <c r="N117" s="929">
        <f t="shared" si="10"/>
        <v>1.2999999999999999E-2</v>
      </c>
      <c r="O117" s="930">
        <f t="shared" si="9"/>
        <v>1.2999999999999999E-2</v>
      </c>
      <c r="P117" s="1870" t="s">
        <v>1960</v>
      </c>
      <c r="Q117" s="1871"/>
      <c r="R117" s="1872"/>
      <c r="S117" s="1873"/>
      <c r="T117" s="905"/>
      <c r="U117" s="885"/>
      <c r="V117" s="885"/>
      <c r="W117" s="885"/>
      <c r="X117" s="885"/>
      <c r="Y117" s="885"/>
      <c r="Z117" s="885"/>
    </row>
    <row r="118" spans="1:26">
      <c r="A118" s="885"/>
      <c r="B118" s="903"/>
      <c r="C118" s="928" t="s">
        <v>1988</v>
      </c>
      <c r="D118" s="928" t="s">
        <v>1989</v>
      </c>
      <c r="E118" s="1852" t="str">
        <f>VLOOKUP(D118,'Equip Mínimo'!A:H,2,0)</f>
        <v xml:space="preserve">Equipamento para pintura a ar comprimido de pistola com caneca com capacidade de 1.000 ml e compressor de 1,50 kw  </v>
      </c>
      <c r="F118" s="1853"/>
      <c r="G118" s="1853"/>
      <c r="H118" s="1854"/>
      <c r="I118" s="929" t="s">
        <v>844</v>
      </c>
      <c r="J118" s="931">
        <f>VLOOKUP(D118,'Equip Mínimo'!A:H,8,0)</f>
        <v>1</v>
      </c>
      <c r="K118" s="930">
        <f t="shared" si="8"/>
        <v>167</v>
      </c>
      <c r="L118" s="930">
        <v>2</v>
      </c>
      <c r="M118" s="930">
        <v>76</v>
      </c>
      <c r="N118" s="929">
        <f t="shared" si="10"/>
        <v>7.5999999999999998E-2</v>
      </c>
      <c r="O118" s="930">
        <f t="shared" si="9"/>
        <v>7.5999999999999998E-2</v>
      </c>
      <c r="P118" s="1870" t="s">
        <v>1960</v>
      </c>
      <c r="Q118" s="1871"/>
      <c r="R118" s="1872"/>
      <c r="S118" s="1873"/>
      <c r="T118" s="905"/>
      <c r="U118" s="885"/>
      <c r="V118" s="885"/>
      <c r="W118" s="885"/>
      <c r="X118" s="885"/>
      <c r="Y118" s="885"/>
      <c r="Z118" s="885"/>
    </row>
    <row r="119" spans="1:26" ht="17.25" customHeight="1">
      <c r="A119" s="885"/>
      <c r="B119" s="903"/>
      <c r="C119" s="928" t="s">
        <v>1990</v>
      </c>
      <c r="D119" s="928" t="s">
        <v>1991</v>
      </c>
      <c r="E119" s="1852" t="str">
        <f>VLOOKUP(D119,'[16]EQUIPAMENTOS SICRO'!D:G,2,0)</f>
        <v>Bomba para injeção de nata de cimento com capacidade de 2 MPa - 2,20 kW</v>
      </c>
      <c r="F119" s="1874"/>
      <c r="G119" s="1874"/>
      <c r="H119" s="1875"/>
      <c r="I119" s="929" t="s">
        <v>844</v>
      </c>
      <c r="J119" s="931">
        <f>VLOOKUP(D119,'Equip Mínimo'!A:H,8,0)</f>
        <v>1</v>
      </c>
      <c r="K119" s="930">
        <f t="shared" si="8"/>
        <v>167</v>
      </c>
      <c r="L119" s="930">
        <v>2</v>
      </c>
      <c r="M119" s="930">
        <v>266</v>
      </c>
      <c r="N119" s="929">
        <f t="shared" si="10"/>
        <v>0.26600000000000001</v>
      </c>
      <c r="O119" s="930">
        <f t="shared" si="9"/>
        <v>0.26600000000000001</v>
      </c>
      <c r="P119" s="1870" t="s">
        <v>1960</v>
      </c>
      <c r="Q119" s="1871"/>
      <c r="R119" s="1872"/>
      <c r="S119" s="1873"/>
      <c r="T119" s="905"/>
      <c r="U119" s="885"/>
      <c r="V119" s="885"/>
      <c r="W119" s="885"/>
      <c r="X119" s="885"/>
      <c r="Y119" s="885"/>
      <c r="Z119" s="885"/>
    </row>
    <row r="120" spans="1:26" ht="17.25" customHeight="1">
      <c r="A120" s="885"/>
      <c r="B120" s="903"/>
      <c r="C120" s="928" t="s">
        <v>1992</v>
      </c>
      <c r="D120" s="928" t="s">
        <v>1993</v>
      </c>
      <c r="E120" s="1852" t="str">
        <f>VLOOKUP(D120,'[16]EQUIPAMENTOS SICRO'!D:G,2,0)</f>
        <v>Talha manual com capacidade de 3 t</v>
      </c>
      <c r="F120" s="1853"/>
      <c r="G120" s="1853"/>
      <c r="H120" s="1854"/>
      <c r="I120" s="929" t="s">
        <v>844</v>
      </c>
      <c r="J120" s="931">
        <f>VLOOKUP(D120,'Equip Mínimo'!A:H,8,0)</f>
        <v>1</v>
      </c>
      <c r="K120" s="930">
        <f t="shared" si="8"/>
        <v>167</v>
      </c>
      <c r="L120" s="930">
        <v>2</v>
      </c>
      <c r="M120" s="930">
        <v>21.4</v>
      </c>
      <c r="N120" s="929">
        <f t="shared" si="10"/>
        <v>2.1399999999999999E-2</v>
      </c>
      <c r="O120" s="930">
        <f t="shared" si="9"/>
        <v>2.1399999999999999E-2</v>
      </c>
      <c r="P120" s="1870" t="s">
        <v>1960</v>
      </c>
      <c r="Q120" s="1871"/>
      <c r="R120" s="1872"/>
      <c r="S120" s="1873"/>
      <c r="T120" s="905"/>
      <c r="U120" s="885"/>
      <c r="V120" s="885"/>
      <c r="W120" s="885"/>
      <c r="X120" s="885"/>
      <c r="Y120" s="885"/>
      <c r="Z120" s="885"/>
    </row>
    <row r="121" spans="1:26" ht="17.25" customHeight="1">
      <c r="A121" s="885"/>
      <c r="B121" s="903"/>
      <c r="C121" s="928" t="s">
        <v>1994</v>
      </c>
      <c r="D121" s="928" t="s">
        <v>1995</v>
      </c>
      <c r="E121" s="1852" t="str">
        <f>VLOOKUP(D121,'[16]EQUIPAMENTOS SICRO'!D:G,2,0)</f>
        <v>Misturador de argamassa com capacidade de 0,250 m³ - 3,70 kW</v>
      </c>
      <c r="F121" s="1853"/>
      <c r="G121" s="1853"/>
      <c r="H121" s="1854"/>
      <c r="I121" s="929" t="s">
        <v>844</v>
      </c>
      <c r="J121" s="931">
        <f>VLOOKUP(D121,'Equip Mínimo'!A:H,8,0)</f>
        <v>1</v>
      </c>
      <c r="K121" s="930">
        <f t="shared" si="8"/>
        <v>167</v>
      </c>
      <c r="L121" s="930">
        <v>2</v>
      </c>
      <c r="M121" s="930">
        <v>359</v>
      </c>
      <c r="N121" s="929">
        <f t="shared" si="10"/>
        <v>0.35899999999999999</v>
      </c>
      <c r="O121" s="930">
        <f t="shared" si="9"/>
        <v>0.35899999999999999</v>
      </c>
      <c r="P121" s="1870" t="s">
        <v>1960</v>
      </c>
      <c r="Q121" s="1871"/>
      <c r="R121" s="1872"/>
      <c r="S121" s="1873"/>
      <c r="T121" s="905"/>
      <c r="U121" s="885"/>
      <c r="V121" s="885"/>
      <c r="W121" s="885"/>
      <c r="X121" s="885"/>
      <c r="Y121" s="885"/>
      <c r="Z121" s="885"/>
    </row>
    <row r="122" spans="1:26" ht="17.25" customHeight="1">
      <c r="A122" s="885"/>
      <c r="B122" s="903"/>
      <c r="C122" s="928" t="s">
        <v>1996</v>
      </c>
      <c r="D122" s="928" t="s">
        <v>1997</v>
      </c>
      <c r="E122" s="1852" t="str">
        <f>VLOOKUP(D122,'[16]EQUIPAMENTOS SICRO'!D:G,2,0)</f>
        <v>Equipamento para solda e corte com oxiacetileno</v>
      </c>
      <c r="F122" s="1853"/>
      <c r="G122" s="1853"/>
      <c r="H122" s="1854"/>
      <c r="I122" s="929" t="s">
        <v>844</v>
      </c>
      <c r="J122" s="931">
        <f>VLOOKUP(D122,'Equip Mínimo'!A:H,8,0)</f>
        <v>1</v>
      </c>
      <c r="K122" s="930">
        <f t="shared" si="8"/>
        <v>167</v>
      </c>
      <c r="L122" s="930">
        <v>2</v>
      </c>
      <c r="M122" s="930">
        <v>1.2</v>
      </c>
      <c r="N122" s="929">
        <f t="shared" si="10"/>
        <v>1.1999999999999999E-3</v>
      </c>
      <c r="O122" s="930">
        <f t="shared" si="9"/>
        <v>1.1999999999999999E-3</v>
      </c>
      <c r="P122" s="1870" t="s">
        <v>1960</v>
      </c>
      <c r="Q122" s="1871"/>
      <c r="R122" s="1872"/>
      <c r="S122" s="1873"/>
      <c r="T122" s="905"/>
      <c r="U122" s="885"/>
      <c r="V122" s="885"/>
      <c r="W122" s="885"/>
      <c r="X122" s="885"/>
      <c r="Y122" s="885"/>
      <c r="Z122" s="885"/>
    </row>
    <row r="123" spans="1:26" ht="17.25" customHeight="1">
      <c r="A123" s="885"/>
      <c r="B123" s="903"/>
      <c r="C123" s="928" t="s">
        <v>1998</v>
      </c>
      <c r="D123" s="928" t="s">
        <v>1999</v>
      </c>
      <c r="E123" s="1852" t="str">
        <f>VLOOKUP(D123,'[16]EQUIPAMENTOS SICRO'!D:G,2,0)</f>
        <v>Aquecedor de fluido térmico - 12 kW</v>
      </c>
      <c r="F123" s="1853"/>
      <c r="G123" s="1853"/>
      <c r="H123" s="1854"/>
      <c r="I123" s="929" t="s">
        <v>844</v>
      </c>
      <c r="J123" s="931">
        <f>VLOOKUP(D123,'Equip Mínimo'!A:H,8,0)</f>
        <v>1</v>
      </c>
      <c r="K123" s="930">
        <f t="shared" si="8"/>
        <v>167</v>
      </c>
      <c r="L123" s="930">
        <v>2</v>
      </c>
      <c r="M123" s="930">
        <v>1000</v>
      </c>
      <c r="N123" s="929">
        <f t="shared" si="10"/>
        <v>1</v>
      </c>
      <c r="O123" s="930">
        <f t="shared" si="9"/>
        <v>1</v>
      </c>
      <c r="P123" s="1870" t="s">
        <v>1960</v>
      </c>
      <c r="Q123" s="1871"/>
      <c r="R123" s="1872"/>
      <c r="S123" s="1873"/>
      <c r="T123" s="905"/>
      <c r="U123" s="885"/>
      <c r="V123" s="885"/>
      <c r="W123" s="885"/>
      <c r="X123" s="885"/>
      <c r="Y123" s="885"/>
      <c r="Z123" s="885"/>
    </row>
    <row r="124" spans="1:26" ht="17.25" customHeight="1">
      <c r="A124" s="885"/>
      <c r="B124" s="903"/>
      <c r="C124" s="928" t="s">
        <v>2000</v>
      </c>
      <c r="D124" s="928" t="s">
        <v>2001</v>
      </c>
      <c r="E124" s="1852" t="str">
        <f>VLOOKUP(D124,'[16]EQUIPAMENTOS SICRO'!D:G,2,0)</f>
        <v>Grupo gerador - 68 kVA</v>
      </c>
      <c r="F124" s="1853"/>
      <c r="G124" s="1853"/>
      <c r="H124" s="1854"/>
      <c r="I124" s="929" t="s">
        <v>844</v>
      </c>
      <c r="J124" s="931">
        <f>VLOOKUP(D124,'Equip Mínimo'!A:H,8,0)</f>
        <v>1</v>
      </c>
      <c r="K124" s="930">
        <f t="shared" si="8"/>
        <v>167</v>
      </c>
      <c r="L124" s="930">
        <v>2</v>
      </c>
      <c r="M124" s="930">
        <v>1133</v>
      </c>
      <c r="N124" s="929">
        <f t="shared" si="10"/>
        <v>1.133</v>
      </c>
      <c r="O124" s="930">
        <f t="shared" si="9"/>
        <v>1.133</v>
      </c>
      <c r="P124" s="1870" t="s">
        <v>1960</v>
      </c>
      <c r="Q124" s="1871"/>
      <c r="R124" s="1872"/>
      <c r="S124" s="1873"/>
      <c r="T124" s="905"/>
      <c r="U124" s="885"/>
      <c r="V124" s="885"/>
      <c r="W124" s="885"/>
      <c r="X124" s="885"/>
      <c r="Y124" s="885"/>
      <c r="Z124" s="885"/>
    </row>
    <row r="125" spans="1:26" ht="17.25" customHeight="1">
      <c r="A125" s="885"/>
      <c r="B125" s="903"/>
      <c r="C125" s="928" t="s">
        <v>2002</v>
      </c>
      <c r="D125" s="928" t="s">
        <v>2003</v>
      </c>
      <c r="E125" s="1852" t="str">
        <f>VLOOKUP(D125,'Equip Mínimo'!A:H,2,0)</f>
        <v xml:space="preserve">Máquina policorte - 2,20 kw  </v>
      </c>
      <c r="F125" s="1853"/>
      <c r="G125" s="1853"/>
      <c r="H125" s="1854"/>
      <c r="I125" s="929" t="s">
        <v>844</v>
      </c>
      <c r="J125" s="931">
        <f>VLOOKUP(D125,'Equip Mínimo'!A:H,8,0)</f>
        <v>1</v>
      </c>
      <c r="K125" s="930">
        <f t="shared" si="8"/>
        <v>167</v>
      </c>
      <c r="L125" s="930">
        <v>2</v>
      </c>
      <c r="M125" s="930">
        <v>17</v>
      </c>
      <c r="N125" s="929">
        <f t="shared" si="10"/>
        <v>1.7000000000000001E-2</v>
      </c>
      <c r="O125" s="930">
        <f t="shared" si="9"/>
        <v>1.7000000000000001E-2</v>
      </c>
      <c r="P125" s="1870" t="s">
        <v>1960</v>
      </c>
      <c r="Q125" s="1871"/>
      <c r="R125" s="1872"/>
      <c r="S125" s="1873"/>
      <c r="T125" s="905"/>
      <c r="U125" s="885"/>
      <c r="V125" s="885"/>
      <c r="W125" s="885"/>
      <c r="X125" s="885"/>
      <c r="Y125" s="885"/>
      <c r="Z125" s="885"/>
    </row>
    <row r="126" spans="1:26" ht="17.25" customHeight="1">
      <c r="A126" s="885"/>
      <c r="B126" s="903"/>
      <c r="C126" s="928" t="s">
        <v>2004</v>
      </c>
      <c r="D126" s="928" t="s">
        <v>2005</v>
      </c>
      <c r="E126" s="1852" t="str">
        <f>VLOOKUP(D126,'Equip Mínimo'!A:H,2,0)</f>
        <v xml:space="preserve">Compressor de ar portátil de 58,52 l/s (124 pcm) - 27 kw  </v>
      </c>
      <c r="F126" s="1853"/>
      <c r="G126" s="1853"/>
      <c r="H126" s="1854"/>
      <c r="I126" s="929" t="s">
        <v>844</v>
      </c>
      <c r="J126" s="931">
        <f>VLOOKUP(D126,'Equip Mínimo'!A:H,8,0)</f>
        <v>1</v>
      </c>
      <c r="K126" s="930">
        <f t="shared" si="8"/>
        <v>167</v>
      </c>
      <c r="L126" s="930">
        <v>2</v>
      </c>
      <c r="M126" s="930">
        <v>750</v>
      </c>
      <c r="N126" s="929">
        <f t="shared" si="10"/>
        <v>0.75</v>
      </c>
      <c r="O126" s="930">
        <f t="shared" si="9"/>
        <v>0.75</v>
      </c>
      <c r="P126" s="1870" t="s">
        <v>1960</v>
      </c>
      <c r="Q126" s="1871"/>
      <c r="R126" s="1872"/>
      <c r="S126" s="1873"/>
      <c r="T126" s="905"/>
      <c r="U126" s="885"/>
      <c r="V126" s="885"/>
      <c r="W126" s="885"/>
      <c r="X126" s="885"/>
      <c r="Y126" s="885"/>
      <c r="Z126" s="885"/>
    </row>
    <row r="127" spans="1:26" ht="17.25" customHeight="1">
      <c r="A127" s="885"/>
      <c r="B127" s="903"/>
      <c r="C127" s="928" t="s">
        <v>2006</v>
      </c>
      <c r="D127" s="928" t="s">
        <v>2007</v>
      </c>
      <c r="E127" s="1852" t="str">
        <f>VLOOKUP(D127,'Equip Mínimo'!A:H,2,0)</f>
        <v xml:space="preserve">Martelete perfurador/rompedor a ar comprimido de 25 kg para rocha com capacidade de 2.040 gpm  </v>
      </c>
      <c r="F127" s="1853"/>
      <c r="G127" s="1853"/>
      <c r="H127" s="1854"/>
      <c r="I127" s="929" t="s">
        <v>844</v>
      </c>
      <c r="J127" s="931">
        <f>VLOOKUP(D127,'Equip Mínimo'!A:H,8,0)</f>
        <v>1</v>
      </c>
      <c r="K127" s="930">
        <f t="shared" si="8"/>
        <v>167</v>
      </c>
      <c r="L127" s="930">
        <v>2</v>
      </c>
      <c r="M127" s="930">
        <v>25</v>
      </c>
      <c r="N127" s="929">
        <f t="shared" si="10"/>
        <v>2.5000000000000001E-2</v>
      </c>
      <c r="O127" s="930">
        <f t="shared" si="9"/>
        <v>2.5000000000000001E-2</v>
      </c>
      <c r="P127" s="1870" t="s">
        <v>1960</v>
      </c>
      <c r="Q127" s="1871"/>
      <c r="R127" s="1872"/>
      <c r="S127" s="1873"/>
      <c r="T127" s="905"/>
      <c r="U127" s="885"/>
      <c r="V127" s="885"/>
      <c r="W127" s="885"/>
      <c r="X127" s="885"/>
      <c r="Y127" s="885"/>
      <c r="Z127" s="885"/>
    </row>
    <row r="128" spans="1:26" ht="17.25" customHeight="1">
      <c r="A128" s="885"/>
      <c r="B128" s="903"/>
      <c r="C128" s="928" t="s">
        <v>2008</v>
      </c>
      <c r="D128" s="928" t="s">
        <v>2009</v>
      </c>
      <c r="E128" s="1852" t="str">
        <f>VLOOKUP(D128,'Equip Mínimo'!A:H,2,0)</f>
        <v xml:space="preserve">Grade de 24 discos rebocável de d = 60 cm (24")  </v>
      </c>
      <c r="F128" s="1853"/>
      <c r="G128" s="1853"/>
      <c r="H128" s="1854"/>
      <c r="I128" s="929" t="s">
        <v>844</v>
      </c>
      <c r="J128" s="931">
        <f>VLOOKUP(D128,'Equip Mínimo'!A:H,8,0)</f>
        <v>4</v>
      </c>
      <c r="K128" s="930">
        <f t="shared" si="8"/>
        <v>167</v>
      </c>
      <c r="L128" s="930">
        <v>2</v>
      </c>
      <c r="M128" s="930">
        <v>1860</v>
      </c>
      <c r="N128" s="929">
        <f t="shared" si="10"/>
        <v>1.86</v>
      </c>
      <c r="O128" s="930">
        <f t="shared" si="9"/>
        <v>7.44</v>
      </c>
      <c r="P128" s="1870" t="s">
        <v>1960</v>
      </c>
      <c r="Q128" s="1871"/>
      <c r="R128" s="1872"/>
      <c r="S128" s="1873"/>
      <c r="T128" s="905"/>
      <c r="U128" s="885"/>
      <c r="V128" s="885"/>
      <c r="W128" s="885"/>
      <c r="X128" s="885"/>
      <c r="Y128" s="885"/>
      <c r="Z128" s="885"/>
    </row>
    <row r="129" spans="1:26" ht="17.25" customHeight="1">
      <c r="A129" s="885"/>
      <c r="B129" s="903"/>
      <c r="C129" s="928" t="s">
        <v>2010</v>
      </c>
      <c r="D129" s="928" t="s">
        <v>2011</v>
      </c>
      <c r="E129" s="1852" t="str">
        <f>VLOOKUP(D129,'Equip Mínimo'!A:H,2,0)</f>
        <v xml:space="preserve">Compressor de ar portátil de 160,46 l/s (340 pcm) - 81 kw  </v>
      </c>
      <c r="F129" s="1853"/>
      <c r="G129" s="1853"/>
      <c r="H129" s="1854"/>
      <c r="I129" s="929" t="s">
        <v>844</v>
      </c>
      <c r="J129" s="931">
        <f>VLOOKUP(D129,'Equip Mínimo'!A:H,8,0)</f>
        <v>1</v>
      </c>
      <c r="K129" s="930">
        <f t="shared" si="8"/>
        <v>167</v>
      </c>
      <c r="L129" s="930">
        <v>2</v>
      </c>
      <c r="M129" s="930">
        <v>1523</v>
      </c>
      <c r="N129" s="929">
        <f t="shared" si="10"/>
        <v>1.5229999999999999</v>
      </c>
      <c r="O129" s="930">
        <f t="shared" si="9"/>
        <v>1.5229999999999999</v>
      </c>
      <c r="P129" s="1870" t="s">
        <v>1960</v>
      </c>
      <c r="Q129" s="1871"/>
      <c r="R129" s="1872"/>
      <c r="S129" s="1873"/>
      <c r="T129" s="905"/>
      <c r="U129" s="885"/>
      <c r="V129" s="885"/>
      <c r="W129" s="885"/>
      <c r="X129" s="885"/>
      <c r="Y129" s="885"/>
      <c r="Z129" s="885"/>
    </row>
    <row r="130" spans="1:26" ht="17.25" customHeight="1">
      <c r="A130" s="885"/>
      <c r="B130" s="903"/>
      <c r="C130" s="928" t="s">
        <v>2012</v>
      </c>
      <c r="D130" s="928" t="s">
        <v>2013</v>
      </c>
      <c r="E130" s="1852" t="str">
        <f>VLOOKUP(D130,'Equip Mínimo'!A:H,2,0)</f>
        <v xml:space="preserve">Equipamento para pintura com cal rebocável com dois bicos aplicadores e capacidade de 2.200 l  </v>
      </c>
      <c r="F130" s="1853"/>
      <c r="G130" s="1853"/>
      <c r="H130" s="1854"/>
      <c r="I130" s="929" t="s">
        <v>844</v>
      </c>
      <c r="J130" s="931">
        <f>VLOOKUP(D130,'Equip Mínimo'!A:H,8,0)</f>
        <v>1</v>
      </c>
      <c r="K130" s="930">
        <f t="shared" si="8"/>
        <v>167</v>
      </c>
      <c r="L130" s="930">
        <v>2</v>
      </c>
      <c r="M130" s="930">
        <v>850</v>
      </c>
      <c r="N130" s="929">
        <f t="shared" si="10"/>
        <v>0.85</v>
      </c>
      <c r="O130" s="930">
        <f t="shared" si="9"/>
        <v>0.85</v>
      </c>
      <c r="P130" s="1870" t="s">
        <v>1960</v>
      </c>
      <c r="Q130" s="1871"/>
      <c r="R130" s="1872"/>
      <c r="S130" s="1873"/>
      <c r="T130" s="905"/>
      <c r="U130" s="885"/>
      <c r="V130" s="885"/>
      <c r="W130" s="885"/>
      <c r="X130" s="885"/>
      <c r="Y130" s="885"/>
      <c r="Z130" s="885"/>
    </row>
    <row r="131" spans="1:26" ht="17.25" customHeight="1">
      <c r="A131" s="885"/>
      <c r="B131" s="903"/>
      <c r="C131" s="928" t="s">
        <v>2014</v>
      </c>
      <c r="D131" s="928" t="s">
        <v>2015</v>
      </c>
      <c r="E131" s="1852" t="str">
        <f>VLOOKUP(D131,'Equip Mínimo'!A:H,2,0)</f>
        <v xml:space="preserve">Compressor de ar portátil de 363,87 l/s (771 pcm) - 158,13 kw  </v>
      </c>
      <c r="F131" s="1853"/>
      <c r="G131" s="1853"/>
      <c r="H131" s="1854"/>
      <c r="I131" s="929" t="s">
        <v>844</v>
      </c>
      <c r="J131" s="931">
        <f>VLOOKUP(D131,'Equip Mínimo'!A:H,8,0)</f>
        <v>1</v>
      </c>
      <c r="K131" s="930">
        <f t="shared" si="8"/>
        <v>167</v>
      </c>
      <c r="L131" s="930">
        <v>2</v>
      </c>
      <c r="M131" s="930">
        <v>3180</v>
      </c>
      <c r="N131" s="929">
        <f t="shared" si="10"/>
        <v>3.18</v>
      </c>
      <c r="O131" s="930">
        <f t="shared" si="9"/>
        <v>3.18</v>
      </c>
      <c r="P131" s="1870" t="s">
        <v>1960</v>
      </c>
      <c r="Q131" s="1871"/>
      <c r="R131" s="1872"/>
      <c r="S131" s="1873"/>
      <c r="T131" s="905"/>
      <c r="U131" s="885"/>
      <c r="V131" s="885"/>
      <c r="W131" s="885"/>
      <c r="X131" s="885"/>
      <c r="Y131" s="885"/>
      <c r="Z131" s="885"/>
    </row>
    <row r="132" spans="1:26" ht="17.25" customHeight="1">
      <c r="A132" s="885"/>
      <c r="B132" s="903"/>
      <c r="C132" s="928" t="s">
        <v>2016</v>
      </c>
      <c r="D132" s="928" t="s">
        <v>2017</v>
      </c>
      <c r="E132" s="1852" t="str">
        <f>VLOOKUP(D132,'Equip Mínimo'!A:H,2,0)</f>
        <v xml:space="preserve">Misturador de argamassa de alta turbulência com capacidade de 220 l - 13 kw  </v>
      </c>
      <c r="F132" s="1853"/>
      <c r="G132" s="1853"/>
      <c r="H132" s="1854"/>
      <c r="I132" s="929" t="s">
        <v>844</v>
      </c>
      <c r="J132" s="931">
        <f>VLOOKUP(D132,'Equip Mínimo'!A:H,8,0)</f>
        <v>1</v>
      </c>
      <c r="K132" s="930">
        <f t="shared" si="8"/>
        <v>167</v>
      </c>
      <c r="L132" s="930">
        <v>2</v>
      </c>
      <c r="M132" s="930">
        <v>180</v>
      </c>
      <c r="N132" s="929">
        <f t="shared" si="10"/>
        <v>0.18</v>
      </c>
      <c r="O132" s="930">
        <f t="shared" si="9"/>
        <v>0.18</v>
      </c>
      <c r="P132" s="1870" t="s">
        <v>1960</v>
      </c>
      <c r="Q132" s="1871"/>
      <c r="R132" s="1872"/>
      <c r="S132" s="1873"/>
      <c r="T132" s="905"/>
      <c r="U132" s="885"/>
      <c r="V132" s="885"/>
      <c r="W132" s="885"/>
      <c r="X132" s="885"/>
      <c r="Y132" s="885"/>
      <c r="Z132" s="885"/>
    </row>
    <row r="133" spans="1:26" ht="17.25" customHeight="1">
      <c r="A133" s="885"/>
      <c r="B133" s="903"/>
      <c r="C133" s="928" t="s">
        <v>2018</v>
      </c>
      <c r="D133" s="928" t="s">
        <v>2019</v>
      </c>
      <c r="E133" s="1852" t="str">
        <f>VLOOKUP(D133,'Equip Mínimo'!A:H,2,0)</f>
        <v xml:space="preserve">Bomba para concreto projetado via seca com capacidade de 6 m³/h - 7,5 kw  </v>
      </c>
      <c r="F133" s="1853"/>
      <c r="G133" s="1853"/>
      <c r="H133" s="1854"/>
      <c r="I133" s="929" t="s">
        <v>844</v>
      </c>
      <c r="J133" s="931">
        <f>VLOOKUP(D133,'Equip Mínimo'!A:H,8,0)</f>
        <v>1</v>
      </c>
      <c r="K133" s="930">
        <f t="shared" si="8"/>
        <v>167</v>
      </c>
      <c r="L133" s="930">
        <v>2</v>
      </c>
      <c r="M133" s="930">
        <v>670</v>
      </c>
      <c r="N133" s="929">
        <f t="shared" si="10"/>
        <v>0.67</v>
      </c>
      <c r="O133" s="930">
        <f t="shared" si="9"/>
        <v>0.67</v>
      </c>
      <c r="P133" s="1870" t="s">
        <v>1960</v>
      </c>
      <c r="Q133" s="1871"/>
      <c r="R133" s="1872"/>
      <c r="S133" s="1873"/>
      <c r="T133" s="905"/>
      <c r="U133" s="885"/>
      <c r="V133" s="885"/>
      <c r="W133" s="885"/>
      <c r="X133" s="885"/>
      <c r="Y133" s="885"/>
      <c r="Z133" s="885"/>
    </row>
    <row r="134" spans="1:26" ht="17.25" customHeight="1">
      <c r="A134" s="885"/>
      <c r="B134" s="903"/>
      <c r="C134" s="928" t="s">
        <v>2020</v>
      </c>
      <c r="D134" s="928" t="s">
        <v>2021</v>
      </c>
      <c r="E134" s="1852" t="str">
        <f>VLOOKUP(D134,'Equip Mínimo'!A:H,2,0)</f>
        <v xml:space="preserve">Perfuratriz manual para coroa diamantada - 1,60 kw  </v>
      </c>
      <c r="F134" s="1853"/>
      <c r="G134" s="1853"/>
      <c r="H134" s="1854"/>
      <c r="I134" s="929" t="s">
        <v>844</v>
      </c>
      <c r="J134" s="931">
        <f>VLOOKUP(D134,'Equip Mínimo'!A:H,8,0)</f>
        <v>1</v>
      </c>
      <c r="K134" s="930">
        <f t="shared" si="8"/>
        <v>167</v>
      </c>
      <c r="L134" s="930">
        <v>2</v>
      </c>
      <c r="M134" s="930">
        <v>11</v>
      </c>
      <c r="N134" s="929">
        <f t="shared" si="10"/>
        <v>1.0999999999999999E-2</v>
      </c>
      <c r="O134" s="930">
        <f t="shared" si="9"/>
        <v>1.0999999999999999E-2</v>
      </c>
      <c r="P134" s="1870" t="s">
        <v>1960</v>
      </c>
      <c r="Q134" s="1871"/>
      <c r="R134" s="1872"/>
      <c r="S134" s="1873"/>
      <c r="T134" s="905"/>
      <c r="U134" s="885"/>
      <c r="V134" s="885"/>
      <c r="W134" s="885"/>
      <c r="X134" s="885"/>
      <c r="Y134" s="885"/>
      <c r="Z134" s="885"/>
    </row>
    <row r="135" spans="1:26" ht="17.25" customHeight="1">
      <c r="A135" s="885"/>
      <c r="B135" s="903"/>
      <c r="C135" s="928" t="s">
        <v>2022</v>
      </c>
      <c r="D135" s="928" t="s">
        <v>2023</v>
      </c>
      <c r="E135" s="1852" t="str">
        <f>VLOOKUP(D135,'Equip Mínimo'!A:H,2,0)</f>
        <v xml:space="preserve">Conjunto bomba e macaco hidráulico para protensão com capacidade de 2.500 kn - 7 kw  </v>
      </c>
      <c r="F135" s="1853"/>
      <c r="G135" s="1853"/>
      <c r="H135" s="1854"/>
      <c r="I135" s="929" t="s">
        <v>844</v>
      </c>
      <c r="J135" s="931">
        <f>VLOOKUP(D135,'Equip Mínimo'!A:H,8,0)</f>
        <v>1</v>
      </c>
      <c r="K135" s="930">
        <f t="shared" si="8"/>
        <v>167</v>
      </c>
      <c r="L135" s="930">
        <v>2</v>
      </c>
      <c r="M135" s="930">
        <v>390</v>
      </c>
      <c r="N135" s="929">
        <f t="shared" si="10"/>
        <v>0.39</v>
      </c>
      <c r="O135" s="930">
        <f t="shared" si="9"/>
        <v>0.39</v>
      </c>
      <c r="P135" s="1870" t="s">
        <v>1960</v>
      </c>
      <c r="Q135" s="1871"/>
      <c r="R135" s="1872"/>
      <c r="S135" s="1873"/>
      <c r="T135" s="905"/>
      <c r="U135" s="885"/>
      <c r="V135" s="885"/>
      <c r="W135" s="885"/>
      <c r="X135" s="885"/>
      <c r="Y135" s="885"/>
      <c r="Z135" s="885"/>
    </row>
    <row r="136" spans="1:26" ht="17.25" customHeight="1">
      <c r="A136" s="885"/>
      <c r="B136" s="903"/>
      <c r="C136" s="928" t="s">
        <v>2024</v>
      </c>
      <c r="D136" s="928" t="s">
        <v>2025</v>
      </c>
      <c r="E136" s="1852" t="str">
        <f>VLOOKUP(D136,'Equip Mínimo'!A:H,2,0)</f>
        <v xml:space="preserve">Grupo gerador - 40 kva  </v>
      </c>
      <c r="F136" s="1853"/>
      <c r="G136" s="1853"/>
      <c r="H136" s="1854"/>
      <c r="I136" s="929" t="s">
        <v>844</v>
      </c>
      <c r="J136" s="931">
        <f>VLOOKUP(D136,'Equip Mínimo'!A:H,8,0)</f>
        <v>1</v>
      </c>
      <c r="K136" s="930">
        <f t="shared" si="8"/>
        <v>167</v>
      </c>
      <c r="L136" s="930">
        <v>2</v>
      </c>
      <c r="M136" s="930">
        <v>1232</v>
      </c>
      <c r="N136" s="929">
        <f t="shared" si="10"/>
        <v>1.232</v>
      </c>
      <c r="O136" s="930">
        <f t="shared" si="9"/>
        <v>1.232</v>
      </c>
      <c r="P136" s="1870" t="s">
        <v>1960</v>
      </c>
      <c r="Q136" s="1871"/>
      <c r="R136" s="1872"/>
      <c r="S136" s="1873"/>
      <c r="T136" s="905"/>
      <c r="U136" s="885"/>
      <c r="V136" s="885"/>
      <c r="W136" s="885"/>
      <c r="X136" s="885"/>
      <c r="Y136" s="885"/>
      <c r="Z136" s="885"/>
    </row>
    <row r="137" spans="1:26" ht="17.25" customHeight="1">
      <c r="A137" s="885"/>
      <c r="B137" s="903"/>
      <c r="C137" s="928" t="s">
        <v>2026</v>
      </c>
      <c r="D137" s="928" t="s">
        <v>2027</v>
      </c>
      <c r="E137" s="1852" t="str">
        <f>VLOOKUP(D137,'Equip Mínimo'!A:H,2,0)</f>
        <v xml:space="preserve">Bomba de alta pressão para hidrojateamento com capacidade de 18 mpa - 5,20 kw  </v>
      </c>
      <c r="F137" s="1853"/>
      <c r="G137" s="1853"/>
      <c r="H137" s="1854"/>
      <c r="I137" s="929" t="s">
        <v>844</v>
      </c>
      <c r="J137" s="931">
        <f>VLOOKUP(D137,'Equip Mínimo'!A:H,8,0)</f>
        <v>1</v>
      </c>
      <c r="K137" s="930">
        <f t="shared" si="8"/>
        <v>167</v>
      </c>
      <c r="L137" s="930">
        <v>2</v>
      </c>
      <c r="M137" s="930">
        <v>36</v>
      </c>
      <c r="N137" s="929">
        <f t="shared" si="10"/>
        <v>3.5999999999999997E-2</v>
      </c>
      <c r="O137" s="930">
        <f t="shared" si="9"/>
        <v>3.5999999999999997E-2</v>
      </c>
      <c r="P137" s="1870" t="s">
        <v>1960</v>
      </c>
      <c r="Q137" s="1871"/>
      <c r="R137" s="1872"/>
      <c r="S137" s="1873"/>
      <c r="T137" s="905"/>
      <c r="U137" s="885"/>
      <c r="V137" s="885"/>
      <c r="W137" s="885"/>
      <c r="X137" s="885"/>
      <c r="Y137" s="885"/>
      <c r="Z137" s="885"/>
    </row>
    <row r="138" spans="1:26" ht="17.25" customHeight="1">
      <c r="A138" s="885"/>
      <c r="B138" s="903"/>
      <c r="C138" s="928" t="s">
        <v>2028</v>
      </c>
      <c r="D138" s="928" t="s">
        <v>2029</v>
      </c>
      <c r="E138" s="1852" t="str">
        <f>VLOOKUP(D138,'Equip Mínimo'!A:H,2,0)</f>
        <v xml:space="preserve">Bomba de injeção de argamassa com capacidade de 50 l/min  </v>
      </c>
      <c r="F138" s="1853"/>
      <c r="G138" s="1853"/>
      <c r="H138" s="1854"/>
      <c r="I138" s="929" t="s">
        <v>844</v>
      </c>
      <c r="J138" s="931">
        <f>VLOOKUP(D138,'Equip Mínimo'!A:H,8,0)</f>
        <v>1</v>
      </c>
      <c r="K138" s="930">
        <f t="shared" si="8"/>
        <v>167</v>
      </c>
      <c r="L138" s="930">
        <v>2</v>
      </c>
      <c r="M138" s="930">
        <v>212</v>
      </c>
      <c r="N138" s="929">
        <f t="shared" si="10"/>
        <v>0.21199999999999999</v>
      </c>
      <c r="O138" s="930">
        <f t="shared" si="9"/>
        <v>0.21199999999999999</v>
      </c>
      <c r="P138" s="1870" t="s">
        <v>1960</v>
      </c>
      <c r="Q138" s="1871"/>
      <c r="R138" s="1872"/>
      <c r="S138" s="1873"/>
      <c r="T138" s="905"/>
      <c r="U138" s="885"/>
      <c r="V138" s="885"/>
      <c r="W138" s="885"/>
      <c r="X138" s="885"/>
      <c r="Y138" s="885"/>
      <c r="Z138" s="885"/>
    </row>
    <row r="139" spans="1:26" ht="17.25" customHeight="1">
      <c r="A139" s="885"/>
      <c r="B139" s="903"/>
      <c r="C139" s="928" t="s">
        <v>2030</v>
      </c>
      <c r="D139" s="928" t="s">
        <v>2031</v>
      </c>
      <c r="E139" s="1852" t="str">
        <f>VLOOKUP(D139,'Equip Mínimo'!A:H,2,0)</f>
        <v xml:space="preserve">Bomba de injeção de argamassa e nata com capacidade de 1,08 m³/h (18 l/min) e misturador com tambor de 0,100 m³ - 6,20 kw  </v>
      </c>
      <c r="F139" s="1853"/>
      <c r="G139" s="1853"/>
      <c r="H139" s="1854"/>
      <c r="I139" s="929" t="s">
        <v>844</v>
      </c>
      <c r="J139" s="931">
        <f>VLOOKUP(D139,'Equip Mínimo'!A:H,8,0)</f>
        <v>1</v>
      </c>
      <c r="K139" s="930">
        <f t="shared" si="8"/>
        <v>167</v>
      </c>
      <c r="L139" s="930">
        <v>2</v>
      </c>
      <c r="M139" s="930">
        <v>520</v>
      </c>
      <c r="N139" s="929">
        <f t="shared" si="10"/>
        <v>0.52</v>
      </c>
      <c r="O139" s="930">
        <f t="shared" si="9"/>
        <v>0.52</v>
      </c>
      <c r="P139" s="1870" t="s">
        <v>1960</v>
      </c>
      <c r="Q139" s="1871"/>
      <c r="R139" s="1872"/>
      <c r="S139" s="1873"/>
      <c r="T139" s="905"/>
      <c r="U139" s="885"/>
      <c r="V139" s="885"/>
      <c r="W139" s="885"/>
      <c r="X139" s="885"/>
      <c r="Y139" s="885"/>
      <c r="Z139" s="885"/>
    </row>
    <row r="140" spans="1:26" ht="17.25" customHeight="1">
      <c r="A140" s="885"/>
      <c r="B140" s="903"/>
      <c r="C140" s="928" t="s">
        <v>2032</v>
      </c>
      <c r="D140" s="928" t="s">
        <v>2033</v>
      </c>
      <c r="E140" s="1852" t="str">
        <f>VLOOKUP(D140,'Equip Mínimo'!A:H,2,0)</f>
        <v xml:space="preserve">Misturador de nata cimento - 1,50 kw  </v>
      </c>
      <c r="F140" s="1853"/>
      <c r="G140" s="1853"/>
      <c r="H140" s="1854"/>
      <c r="I140" s="929" t="s">
        <v>844</v>
      </c>
      <c r="J140" s="931">
        <f>VLOOKUP(D140,'Equip Mínimo'!A:H,8,0)</f>
        <v>1</v>
      </c>
      <c r="K140" s="930">
        <f t="shared" si="8"/>
        <v>167</v>
      </c>
      <c r="L140" s="930">
        <v>2</v>
      </c>
      <c r="M140" s="930">
        <v>124</v>
      </c>
      <c r="N140" s="929">
        <f t="shared" si="10"/>
        <v>0.124</v>
      </c>
      <c r="O140" s="930">
        <f t="shared" si="9"/>
        <v>0.124</v>
      </c>
      <c r="P140" s="1870" t="s">
        <v>1960</v>
      </c>
      <c r="Q140" s="1871"/>
      <c r="R140" s="1872"/>
      <c r="S140" s="1873"/>
      <c r="T140" s="905"/>
      <c r="U140" s="885"/>
      <c r="V140" s="885"/>
      <c r="W140" s="885"/>
      <c r="X140" s="885"/>
      <c r="Y140" s="885"/>
      <c r="Z140" s="885"/>
    </row>
    <row r="141" spans="1:26" ht="33" customHeight="1">
      <c r="A141" s="885"/>
      <c r="B141" s="903"/>
      <c r="C141" s="1890" t="s">
        <v>2034</v>
      </c>
      <c r="D141" s="1891"/>
      <c r="E141" s="1891"/>
      <c r="F141" s="1891"/>
      <c r="G141" s="1891"/>
      <c r="H141" s="1891"/>
      <c r="I141" s="1891"/>
      <c r="J141" s="1891"/>
      <c r="K141" s="1891"/>
      <c r="L141" s="1891"/>
      <c r="M141" s="1891"/>
      <c r="N141" s="1892"/>
      <c r="O141" s="976">
        <f>(SUM(O99:O140))</f>
        <v>26.463290000000001</v>
      </c>
      <c r="P141" s="1893" t="s">
        <v>11</v>
      </c>
      <c r="Q141" s="1894"/>
      <c r="R141" s="1895" t="s">
        <v>2035</v>
      </c>
      <c r="S141" s="1896"/>
      <c r="T141" s="905"/>
      <c r="U141" s="885"/>
      <c r="V141" s="885"/>
      <c r="W141" s="885"/>
      <c r="X141" s="885"/>
      <c r="Y141" s="885"/>
      <c r="Z141" s="885"/>
    </row>
    <row r="142" spans="1:26" ht="18" customHeight="1">
      <c r="A142" s="885"/>
      <c r="B142" s="903"/>
      <c r="C142" s="1876" t="s">
        <v>2036</v>
      </c>
      <c r="D142" s="1877"/>
      <c r="E142" s="1877"/>
      <c r="F142" s="1877"/>
      <c r="G142" s="1877"/>
      <c r="H142" s="1877"/>
      <c r="I142" s="1877"/>
      <c r="J142" s="1877"/>
      <c r="K142" s="1877"/>
      <c r="L142" s="1877"/>
      <c r="M142" s="1877"/>
      <c r="N142" s="1877"/>
      <c r="O142" s="1878"/>
      <c r="P142" s="1879">
        <v>5914333</v>
      </c>
      <c r="Q142" s="1880"/>
      <c r="R142" s="1881">
        <v>34.19</v>
      </c>
      <c r="S142" s="1882"/>
      <c r="T142" s="905"/>
      <c r="U142" s="885"/>
      <c r="V142" s="885"/>
      <c r="W142" s="885"/>
      <c r="X142" s="885"/>
      <c r="Y142" s="885"/>
      <c r="Z142" s="885"/>
    </row>
    <row r="143" spans="1:26" ht="18" customHeight="1">
      <c r="A143" s="885"/>
      <c r="B143" s="903"/>
      <c r="C143" s="1883" t="s">
        <v>2037</v>
      </c>
      <c r="D143" s="1884"/>
      <c r="E143" s="1884"/>
      <c r="F143" s="1884"/>
      <c r="G143" s="1884"/>
      <c r="H143" s="1884"/>
      <c r="I143" s="1884"/>
      <c r="J143" s="1884"/>
      <c r="K143" s="1884"/>
      <c r="L143" s="1884"/>
      <c r="M143" s="1884"/>
      <c r="N143" s="1884"/>
      <c r="O143" s="1885"/>
      <c r="P143" s="1886">
        <f>TRUNC((O141*R142),2)</f>
        <v>904.77</v>
      </c>
      <c r="Q143" s="1887" t="e">
        <f>TRUNC((P141*R142),2)</f>
        <v>#VALUE!</v>
      </c>
      <c r="R143" s="1888"/>
      <c r="S143" s="1889"/>
      <c r="T143" s="905"/>
      <c r="U143" s="885"/>
      <c r="V143" s="885"/>
      <c r="W143" s="885"/>
      <c r="X143" s="885"/>
      <c r="Y143" s="885"/>
      <c r="Z143" s="885"/>
    </row>
    <row r="144" spans="1:26" ht="18" customHeight="1">
      <c r="A144" s="885"/>
      <c r="B144" s="903"/>
      <c r="C144" s="1901" t="s">
        <v>2038</v>
      </c>
      <c r="D144" s="1902"/>
      <c r="E144" s="1902"/>
      <c r="F144" s="1902"/>
      <c r="G144" s="1902"/>
      <c r="H144" s="1902"/>
      <c r="I144" s="1902"/>
      <c r="J144" s="1902"/>
      <c r="K144" s="1902"/>
      <c r="L144" s="1902"/>
      <c r="M144" s="1902"/>
      <c r="N144" s="1902"/>
      <c r="O144" s="1903"/>
      <c r="P144" s="1904">
        <f>SUM(P143,S94)</f>
        <v>158681.09999999998</v>
      </c>
      <c r="Q144" s="1905"/>
      <c r="R144" s="1906"/>
      <c r="S144" s="1907"/>
      <c r="T144" s="905"/>
      <c r="U144" s="885"/>
      <c r="V144" s="885"/>
      <c r="W144" s="885"/>
      <c r="X144" s="885"/>
      <c r="Y144" s="885"/>
      <c r="Z144" s="885"/>
    </row>
    <row r="145" spans="1:26" ht="18" customHeight="1">
      <c r="A145" s="885"/>
      <c r="B145" s="903"/>
      <c r="C145" s="1908" t="s">
        <v>2039</v>
      </c>
      <c r="D145" s="1909"/>
      <c r="E145" s="1909"/>
      <c r="F145" s="1909"/>
      <c r="G145" s="1909"/>
      <c r="H145" s="1909"/>
      <c r="I145" s="1909"/>
      <c r="J145" s="1909"/>
      <c r="K145" s="1909"/>
      <c r="L145" s="1909"/>
      <c r="M145" s="1909"/>
      <c r="N145" s="1909"/>
      <c r="O145" s="977">
        <v>0.21759999999999999</v>
      </c>
      <c r="P145" s="1910">
        <f>ROUND((P144*O145),2)</f>
        <v>34529.01</v>
      </c>
      <c r="Q145" s="1911"/>
      <c r="R145" s="1912"/>
      <c r="S145" s="1913"/>
      <c r="T145" s="905"/>
      <c r="U145" s="885"/>
      <c r="V145" s="885"/>
      <c r="W145" s="885"/>
      <c r="X145" s="885"/>
      <c r="Y145" s="885"/>
      <c r="Z145" s="885"/>
    </row>
    <row r="146" spans="1:26" ht="18" customHeight="1">
      <c r="A146" s="885"/>
      <c r="B146" s="903"/>
      <c r="C146" s="1883" t="s">
        <v>2040</v>
      </c>
      <c r="D146" s="1884"/>
      <c r="E146" s="1884"/>
      <c r="F146" s="1884"/>
      <c r="G146" s="1884"/>
      <c r="H146" s="1884"/>
      <c r="I146" s="1884"/>
      <c r="J146" s="1884"/>
      <c r="K146" s="1884"/>
      <c r="L146" s="1884"/>
      <c r="M146" s="1884"/>
      <c r="N146" s="1884"/>
      <c r="O146" s="1885"/>
      <c r="P146" s="1897">
        <f>TRUNC((P144+P145),2)</f>
        <v>193210.11</v>
      </c>
      <c r="Q146" s="1898">
        <f>TRUNC((Q142+Q144),2)</f>
        <v>0</v>
      </c>
      <c r="R146" s="1899"/>
      <c r="S146" s="1900"/>
      <c r="T146" s="905"/>
      <c r="U146" s="885"/>
      <c r="V146" s="885"/>
      <c r="W146" s="885"/>
      <c r="X146" s="885"/>
      <c r="Y146" s="885"/>
      <c r="Z146" s="885"/>
    </row>
    <row r="147" spans="1:26" ht="18" customHeight="1">
      <c r="A147" s="885"/>
      <c r="B147" s="903"/>
      <c r="C147" s="967"/>
      <c r="D147" s="967"/>
      <c r="E147" s="967"/>
      <c r="F147" s="967"/>
      <c r="G147" s="967"/>
      <c r="H147" s="967"/>
      <c r="I147" s="967"/>
      <c r="J147" s="967"/>
      <c r="K147" s="967"/>
      <c r="L147" s="967"/>
      <c r="M147" s="967"/>
      <c r="N147" s="967"/>
      <c r="O147" s="967"/>
      <c r="P147" s="978"/>
      <c r="Q147" s="978"/>
      <c r="R147" s="979"/>
      <c r="S147" s="979"/>
      <c r="T147" s="905"/>
      <c r="U147" s="885"/>
      <c r="V147" s="885"/>
      <c r="W147" s="885"/>
      <c r="X147" s="885"/>
      <c r="Y147" s="885"/>
      <c r="Z147" s="885"/>
    </row>
    <row r="148" spans="1:26" ht="18" customHeight="1">
      <c r="A148" s="885"/>
      <c r="B148" s="903"/>
      <c r="C148" s="967"/>
      <c r="D148" s="967"/>
      <c r="E148" s="967"/>
      <c r="F148" s="967"/>
      <c r="G148" s="967"/>
      <c r="H148" s="967"/>
      <c r="I148" s="967"/>
      <c r="J148" s="967"/>
      <c r="K148" s="967"/>
      <c r="L148" s="967"/>
      <c r="M148" s="967"/>
      <c r="N148" s="967"/>
      <c r="O148" s="967"/>
      <c r="P148" s="978"/>
      <c r="Q148" s="978"/>
      <c r="R148" s="979"/>
      <c r="S148" s="979"/>
      <c r="T148" s="905"/>
      <c r="U148" s="885"/>
      <c r="V148" s="885"/>
      <c r="W148" s="885"/>
      <c r="X148" s="885"/>
      <c r="Y148" s="885"/>
      <c r="Z148" s="885"/>
    </row>
    <row r="149" spans="1:26" ht="18" customHeight="1" thickBot="1">
      <c r="A149" s="885"/>
      <c r="B149" s="980"/>
      <c r="C149" s="981"/>
      <c r="D149" s="948"/>
      <c r="E149" s="981"/>
      <c r="F149" s="981"/>
      <c r="G149" s="981"/>
      <c r="H149" s="982"/>
      <c r="I149" s="981"/>
      <c r="J149" s="981"/>
      <c r="K149" s="981"/>
      <c r="L149" s="981"/>
      <c r="M149" s="981"/>
      <c r="N149" s="981"/>
      <c r="O149" s="981"/>
      <c r="P149" s="981"/>
      <c r="Q149" s="981"/>
      <c r="R149" s="983"/>
      <c r="S149" s="981"/>
      <c r="T149" s="984"/>
      <c r="U149" s="885"/>
      <c r="V149" s="885"/>
      <c r="W149" s="885"/>
      <c r="X149" s="885"/>
      <c r="Y149" s="885"/>
      <c r="Z149" s="885"/>
    </row>
    <row r="150" spans="1:26" ht="15.75" customHeight="1"/>
    <row r="151" spans="1:26" ht="15.75" customHeight="1"/>
    <row r="152" spans="1:26" ht="15.75" customHeight="1"/>
    <row r="153" spans="1:26" ht="15.75" customHeight="1"/>
    <row r="154" spans="1:26" ht="15.75" customHeight="1"/>
    <row r="155" spans="1:26" ht="15.75" customHeight="1"/>
    <row r="156" spans="1:26" ht="15.75" customHeight="1"/>
    <row r="157" spans="1:26" ht="15.75" customHeight="1"/>
    <row r="158" spans="1:26" ht="15.75" customHeight="1"/>
    <row r="159" spans="1:26" ht="15.75" customHeight="1"/>
    <row r="160" spans="1:26"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sheetData>
  <autoFilter ref="C40:S74" xr:uid="{00000000-0009-0000-0000-000001000000}">
    <filterColumn colId="2" showButton="0"/>
    <filterColumn colId="3" showButton="0"/>
    <filterColumn colId="4" showButton="0"/>
  </autoFilter>
  <mergeCells count="234">
    <mergeCell ref="C146:O146"/>
    <mergeCell ref="P146:Q146"/>
    <mergeCell ref="R146:S146"/>
    <mergeCell ref="C144:O144"/>
    <mergeCell ref="P144:Q144"/>
    <mergeCell ref="R144:S144"/>
    <mergeCell ref="C145:N145"/>
    <mergeCell ref="P145:Q145"/>
    <mergeCell ref="R145:S145"/>
    <mergeCell ref="C142:O142"/>
    <mergeCell ref="P142:Q142"/>
    <mergeCell ref="R142:S142"/>
    <mergeCell ref="C143:O143"/>
    <mergeCell ref="P143:Q143"/>
    <mergeCell ref="R143:S143"/>
    <mergeCell ref="E140:H140"/>
    <mergeCell ref="P140:Q140"/>
    <mergeCell ref="R140:S140"/>
    <mergeCell ref="C141:N141"/>
    <mergeCell ref="P141:Q141"/>
    <mergeCell ref="R141:S141"/>
    <mergeCell ref="E138:H138"/>
    <mergeCell ref="P138:Q138"/>
    <mergeCell ref="R138:S138"/>
    <mergeCell ref="E139:H139"/>
    <mergeCell ref="P139:Q139"/>
    <mergeCell ref="R139:S139"/>
    <mergeCell ref="E136:H136"/>
    <mergeCell ref="P136:Q136"/>
    <mergeCell ref="R136:S136"/>
    <mergeCell ref="E137:H137"/>
    <mergeCell ref="P137:Q137"/>
    <mergeCell ref="R137:S137"/>
    <mergeCell ref="E134:H134"/>
    <mergeCell ref="P134:Q134"/>
    <mergeCell ref="R134:S134"/>
    <mergeCell ref="E135:H135"/>
    <mergeCell ref="P135:Q135"/>
    <mergeCell ref="R135:S135"/>
    <mergeCell ref="E132:H132"/>
    <mergeCell ref="P132:Q132"/>
    <mergeCell ref="R132:S132"/>
    <mergeCell ref="E133:H133"/>
    <mergeCell ref="P133:Q133"/>
    <mergeCell ref="R133:S133"/>
    <mergeCell ref="E130:H130"/>
    <mergeCell ref="P130:Q130"/>
    <mergeCell ref="R130:S130"/>
    <mergeCell ref="E131:H131"/>
    <mergeCell ref="P131:Q131"/>
    <mergeCell ref="R131:S131"/>
    <mergeCell ref="E128:H128"/>
    <mergeCell ref="P128:Q128"/>
    <mergeCell ref="R128:S128"/>
    <mergeCell ref="E129:H129"/>
    <mergeCell ref="P129:Q129"/>
    <mergeCell ref="R129:S129"/>
    <mergeCell ref="E126:H126"/>
    <mergeCell ref="P126:Q126"/>
    <mergeCell ref="R126:S126"/>
    <mergeCell ref="E127:H127"/>
    <mergeCell ref="P127:Q127"/>
    <mergeCell ref="R127:S127"/>
    <mergeCell ref="E124:H124"/>
    <mergeCell ref="P124:Q124"/>
    <mergeCell ref="R124:S124"/>
    <mergeCell ref="E125:H125"/>
    <mergeCell ref="P125:Q125"/>
    <mergeCell ref="R125:S125"/>
    <mergeCell ref="E122:H122"/>
    <mergeCell ref="P122:Q122"/>
    <mergeCell ref="R122:S122"/>
    <mergeCell ref="E123:H123"/>
    <mergeCell ref="P123:Q123"/>
    <mergeCell ref="R123:S123"/>
    <mergeCell ref="E120:H120"/>
    <mergeCell ref="P120:Q120"/>
    <mergeCell ref="R120:S120"/>
    <mergeCell ref="E121:H121"/>
    <mergeCell ref="P121:Q121"/>
    <mergeCell ref="R121:S121"/>
    <mergeCell ref="E118:H118"/>
    <mergeCell ref="P118:Q118"/>
    <mergeCell ref="R118:S118"/>
    <mergeCell ref="E119:H119"/>
    <mergeCell ref="P119:Q119"/>
    <mergeCell ref="R119:S119"/>
    <mergeCell ref="E116:H116"/>
    <mergeCell ref="P116:Q116"/>
    <mergeCell ref="R116:S116"/>
    <mergeCell ref="E117:H117"/>
    <mergeCell ref="P117:Q117"/>
    <mergeCell ref="R117:S117"/>
    <mergeCell ref="E114:H114"/>
    <mergeCell ref="P114:Q114"/>
    <mergeCell ref="R114:S114"/>
    <mergeCell ref="E115:H115"/>
    <mergeCell ref="P115:Q115"/>
    <mergeCell ref="R115:S115"/>
    <mergeCell ref="E112:H112"/>
    <mergeCell ref="P112:Q112"/>
    <mergeCell ref="R112:S112"/>
    <mergeCell ref="E113:H113"/>
    <mergeCell ref="P113:Q113"/>
    <mergeCell ref="R113:S113"/>
    <mergeCell ref="E110:H110"/>
    <mergeCell ref="P110:Q110"/>
    <mergeCell ref="R110:S110"/>
    <mergeCell ref="E111:H111"/>
    <mergeCell ref="P111:Q111"/>
    <mergeCell ref="R111:S111"/>
    <mergeCell ref="E108:H108"/>
    <mergeCell ref="P108:Q108"/>
    <mergeCell ref="R108:S108"/>
    <mergeCell ref="E109:H109"/>
    <mergeCell ref="P109:Q109"/>
    <mergeCell ref="R109:S109"/>
    <mergeCell ref="E106:H106"/>
    <mergeCell ref="P106:Q106"/>
    <mergeCell ref="R106:S106"/>
    <mergeCell ref="E107:H107"/>
    <mergeCell ref="P107:Q107"/>
    <mergeCell ref="R107:S107"/>
    <mergeCell ref="E104:H104"/>
    <mergeCell ref="P104:Q104"/>
    <mergeCell ref="R104:S104"/>
    <mergeCell ref="E105:H105"/>
    <mergeCell ref="P105:Q105"/>
    <mergeCell ref="R105:S105"/>
    <mergeCell ref="E102:H102"/>
    <mergeCell ref="P102:Q102"/>
    <mergeCell ref="R102:S102"/>
    <mergeCell ref="E103:H103"/>
    <mergeCell ref="P103:Q103"/>
    <mergeCell ref="R103:S103"/>
    <mergeCell ref="E100:H100"/>
    <mergeCell ref="P100:Q100"/>
    <mergeCell ref="R100:S100"/>
    <mergeCell ref="E101:H101"/>
    <mergeCell ref="P101:Q101"/>
    <mergeCell ref="R101:S101"/>
    <mergeCell ref="C94:R94"/>
    <mergeCell ref="E97:H97"/>
    <mergeCell ref="P97:Q97"/>
    <mergeCell ref="R97:S97"/>
    <mergeCell ref="D98:S98"/>
    <mergeCell ref="E99:H99"/>
    <mergeCell ref="P99:Q99"/>
    <mergeCell ref="R99:S99"/>
    <mergeCell ref="E88:H88"/>
    <mergeCell ref="E89:H89"/>
    <mergeCell ref="E90:H90"/>
    <mergeCell ref="E91:H91"/>
    <mergeCell ref="E92:H92"/>
    <mergeCell ref="E93:H93"/>
    <mergeCell ref="E82:H82"/>
    <mergeCell ref="E83:H83"/>
    <mergeCell ref="E84:H84"/>
    <mergeCell ref="E85:H85"/>
    <mergeCell ref="E86:H86"/>
    <mergeCell ref="E87:H87"/>
    <mergeCell ref="E74:H74"/>
    <mergeCell ref="E77:H77"/>
    <mergeCell ref="D78:S78"/>
    <mergeCell ref="E79:H79"/>
    <mergeCell ref="E80:H80"/>
    <mergeCell ref="E81:H81"/>
    <mergeCell ref="E68:H68"/>
    <mergeCell ref="E69:H69"/>
    <mergeCell ref="E70:H70"/>
    <mergeCell ref="E71:H71"/>
    <mergeCell ref="E72:H72"/>
    <mergeCell ref="E73:H73"/>
    <mergeCell ref="E62:H62"/>
    <mergeCell ref="E63:H63"/>
    <mergeCell ref="E64:H64"/>
    <mergeCell ref="E65:H65"/>
    <mergeCell ref="E66:H66"/>
    <mergeCell ref="E67:H67"/>
    <mergeCell ref="E56:H56"/>
    <mergeCell ref="E57:H57"/>
    <mergeCell ref="E58:H58"/>
    <mergeCell ref="E59:H59"/>
    <mergeCell ref="E60:H60"/>
    <mergeCell ref="E61:H61"/>
    <mergeCell ref="E50:H50"/>
    <mergeCell ref="E51:H51"/>
    <mergeCell ref="E52:H52"/>
    <mergeCell ref="E53:H53"/>
    <mergeCell ref="E54:H54"/>
    <mergeCell ref="E55:H55"/>
    <mergeCell ref="E44:H44"/>
    <mergeCell ref="E45:H45"/>
    <mergeCell ref="E46:H46"/>
    <mergeCell ref="E47:H47"/>
    <mergeCell ref="E48:H48"/>
    <mergeCell ref="E49:H49"/>
    <mergeCell ref="H36:K36"/>
    <mergeCell ref="H37:I37"/>
    <mergeCell ref="E40:H40"/>
    <mergeCell ref="D41:S41"/>
    <mergeCell ref="E42:H42"/>
    <mergeCell ref="E43:H43"/>
    <mergeCell ref="C28:S29"/>
    <mergeCell ref="C30:S30"/>
    <mergeCell ref="C32:D32"/>
    <mergeCell ref="H33:L33"/>
    <mergeCell ref="H34:K34"/>
    <mergeCell ref="H35:K35"/>
    <mergeCell ref="I20:N20"/>
    <mergeCell ref="I21:N21"/>
    <mergeCell ref="I22:N22"/>
    <mergeCell ref="C24:S24"/>
    <mergeCell ref="C25:S25"/>
    <mergeCell ref="C27:D27"/>
    <mergeCell ref="I17:N17"/>
    <mergeCell ref="I18:N18"/>
    <mergeCell ref="I19:N19"/>
    <mergeCell ref="B7:C7"/>
    <mergeCell ref="D7:T7"/>
    <mergeCell ref="B9:C9"/>
    <mergeCell ref="B10:C10"/>
    <mergeCell ref="D10:T10"/>
    <mergeCell ref="B11:C11"/>
    <mergeCell ref="D11:T11"/>
    <mergeCell ref="B2:T2"/>
    <mergeCell ref="B3:T3"/>
    <mergeCell ref="B4:T4"/>
    <mergeCell ref="B5:T5"/>
    <mergeCell ref="B6:C6"/>
    <mergeCell ref="D6:T6"/>
    <mergeCell ref="B13:T13"/>
    <mergeCell ref="C14:E14"/>
    <mergeCell ref="C15:S16"/>
  </mergeCells>
  <printOptions horizontalCentered="1"/>
  <pageMargins left="0.39370078740157483" right="0.39370078740157483" top="0.59055118110236227" bottom="0.39370078740157483" header="0" footer="0"/>
  <pageSetup paperSize="9" scale="40" fitToHeight="0" orientation="landscape" r:id="rId1"/>
  <rowBreaks count="1" manualBreakCount="1">
    <brk id="95" min="1" max="19"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F4C0E5-206E-4F96-925C-7DD8706865EE}">
  <dimension ref="A1:H107"/>
  <sheetViews>
    <sheetView view="pageBreakPreview" topLeftCell="A37" zoomScaleNormal="90" zoomScaleSheetLayoutView="100" workbookViewId="0">
      <selection activeCell="W28" sqref="W28"/>
    </sheetView>
  </sheetViews>
  <sheetFormatPr defaultColWidth="8.85546875" defaultRowHeight="14.25"/>
  <cols>
    <col min="1" max="1" width="15.42578125" style="985" customWidth="1"/>
    <col min="2" max="2" width="146.28515625" style="985" customWidth="1"/>
    <col min="3" max="3" width="8.85546875" style="985"/>
    <col min="4" max="6" width="15.140625" style="985" customWidth="1"/>
    <col min="7" max="8" width="17.140625" style="985" customWidth="1"/>
    <col min="9" max="16384" width="8.85546875" style="985"/>
  </cols>
  <sheetData>
    <row r="1" spans="1:8" ht="15">
      <c r="A1" s="1917" t="s">
        <v>21</v>
      </c>
      <c r="B1" s="1918"/>
      <c r="C1" s="1918"/>
      <c r="D1" s="1918"/>
      <c r="E1" s="1918"/>
      <c r="F1" s="1918"/>
      <c r="G1" s="1918"/>
      <c r="H1" s="1919"/>
    </row>
    <row r="2" spans="1:8" ht="15">
      <c r="A2" s="1920" t="s">
        <v>132</v>
      </c>
      <c r="B2" s="1921"/>
      <c r="C2" s="1921"/>
      <c r="D2" s="1921"/>
      <c r="E2" s="1921"/>
      <c r="F2" s="1921"/>
      <c r="G2" s="1921"/>
      <c r="H2" s="1922"/>
    </row>
    <row r="3" spans="1:8" ht="15">
      <c r="A3" s="1923" t="s">
        <v>909</v>
      </c>
      <c r="B3" s="1924"/>
      <c r="C3" s="1924"/>
      <c r="D3" s="1924"/>
      <c r="E3" s="1924"/>
      <c r="F3" s="1924"/>
      <c r="G3" s="1924"/>
      <c r="H3" s="1925"/>
    </row>
    <row r="4" spans="1:8" ht="9.75" customHeight="1">
      <c r="A4" s="1926"/>
      <c r="B4" s="1927"/>
      <c r="C4" s="1927"/>
      <c r="D4" s="1927"/>
      <c r="E4" s="1927"/>
      <c r="F4" s="1927"/>
      <c r="G4" s="1927"/>
      <c r="H4" s="1928"/>
    </row>
    <row r="5" spans="1:8" ht="15">
      <c r="A5" s="986" t="s">
        <v>910</v>
      </c>
      <c r="B5" s="1929" t="str">
        <f>'Mob. e Desmob'!D6</f>
        <v>BR-232</v>
      </c>
      <c r="C5" s="1929"/>
      <c r="D5" s="1929"/>
      <c r="E5" s="1929"/>
      <c r="F5" s="1929"/>
      <c r="G5" s="1929"/>
      <c r="H5" s="1930"/>
    </row>
    <row r="6" spans="1:8" ht="15">
      <c r="A6" s="987" t="s">
        <v>912</v>
      </c>
      <c r="B6" s="1929" t="str">
        <f>'Mob. e Desmob'!D7</f>
        <v>FIM DA DUPLICAÇÃO (SÃO CAETANO) - ENTR. VPE-230 (PESQUEIRA)</v>
      </c>
      <c r="C6" s="1929"/>
      <c r="D6" s="1929"/>
      <c r="E6" s="1929"/>
      <c r="F6" s="1929"/>
      <c r="G6" s="1929"/>
      <c r="H6" s="1930"/>
    </row>
    <row r="7" spans="1:8" ht="15">
      <c r="A7" s="988" t="s">
        <v>914</v>
      </c>
      <c r="B7" s="1929" t="str">
        <f>'Mob. e Desmob'!D8</f>
        <v>KM 149,10 - KM 177,90</v>
      </c>
      <c r="C7" s="1929"/>
      <c r="D7" s="1929"/>
      <c r="E7" s="1929"/>
      <c r="F7" s="1929"/>
      <c r="G7" s="1929"/>
      <c r="H7" s="1930"/>
    </row>
    <row r="8" spans="1:8" ht="15">
      <c r="A8" s="987" t="s">
        <v>916</v>
      </c>
      <c r="B8" s="1931">
        <f>'Mob. e Desmob'!D9</f>
        <v>28.8</v>
      </c>
      <c r="C8" s="1931"/>
      <c r="D8" s="1931"/>
      <c r="E8" s="1931"/>
      <c r="F8" s="1931"/>
      <c r="G8" s="1931"/>
      <c r="H8" s="1932"/>
    </row>
    <row r="9" spans="1:8" ht="15">
      <c r="A9" s="987" t="s">
        <v>65</v>
      </c>
      <c r="B9" s="1929" t="str">
        <f>'Mob. e Desmob'!D10</f>
        <v>JULHO/2025</v>
      </c>
      <c r="C9" s="1929"/>
      <c r="D9" s="1929"/>
      <c r="E9" s="1929"/>
      <c r="F9" s="1929"/>
      <c r="G9" s="1929"/>
      <c r="H9" s="1930"/>
    </row>
    <row r="10" spans="1:8" ht="15">
      <c r="A10" s="987" t="s">
        <v>917</v>
      </c>
      <c r="B10" s="1929" t="str">
        <f>'Mob. e Desmob'!D11</f>
        <v>SEM DESONERAÇÃO</v>
      </c>
      <c r="C10" s="1929"/>
      <c r="D10" s="1929"/>
      <c r="E10" s="1929"/>
      <c r="F10" s="1929"/>
      <c r="G10" s="1929"/>
      <c r="H10" s="1930"/>
    </row>
    <row r="11" spans="1:8" ht="6.75" customHeight="1">
      <c r="A11" s="1933"/>
      <c r="B11" s="1934"/>
      <c r="C11" s="1934"/>
      <c r="D11" s="1934"/>
      <c r="E11" s="1934"/>
      <c r="F11" s="1934"/>
      <c r="G11" s="1934"/>
      <c r="H11" s="1935"/>
    </row>
    <row r="12" spans="1:8" ht="24" customHeight="1">
      <c r="A12" s="1914" t="s">
        <v>2041</v>
      </c>
      <c r="B12" s="1915"/>
      <c r="C12" s="1915"/>
      <c r="D12" s="1915"/>
      <c r="E12" s="1915"/>
      <c r="F12" s="1915"/>
      <c r="G12" s="1915"/>
      <c r="H12" s="1916"/>
    </row>
    <row r="13" spans="1:8" ht="30" customHeight="1">
      <c r="A13" s="1936" t="s">
        <v>40</v>
      </c>
      <c r="B13" s="1936" t="s">
        <v>35</v>
      </c>
      <c r="C13" s="1936" t="s">
        <v>999</v>
      </c>
      <c r="D13" s="1936" t="s">
        <v>36</v>
      </c>
      <c r="E13" s="1936"/>
      <c r="F13" s="1936"/>
      <c r="G13" s="989" t="s">
        <v>2042</v>
      </c>
      <c r="H13" s="989" t="s">
        <v>2043</v>
      </c>
    </row>
    <row r="14" spans="1:8" ht="15">
      <c r="A14" s="1936"/>
      <c r="B14" s="1936"/>
      <c r="C14" s="1936"/>
      <c r="D14" s="989" t="s">
        <v>2044</v>
      </c>
      <c r="E14" s="989" t="s">
        <v>2045</v>
      </c>
      <c r="F14" s="989" t="s">
        <v>1002</v>
      </c>
      <c r="G14" s="989">
        <v>182.49</v>
      </c>
      <c r="H14" s="989">
        <v>24</v>
      </c>
    </row>
    <row r="15" spans="1:8" ht="23.25" customHeight="1">
      <c r="A15" s="990" t="s">
        <v>1851</v>
      </c>
      <c r="B15" s="991"/>
      <c r="C15" s="991"/>
      <c r="D15" s="992"/>
      <c r="E15" s="992"/>
      <c r="F15" s="992"/>
      <c r="G15" s="992"/>
      <c r="H15" s="993"/>
    </row>
    <row r="16" spans="1:8">
      <c r="A16" s="994" t="s">
        <v>1627</v>
      </c>
      <c r="B16" s="995" t="s">
        <v>2046</v>
      </c>
      <c r="C16" s="996" t="s">
        <v>22</v>
      </c>
      <c r="D16" s="997">
        <v>3268.3483299999998</v>
      </c>
      <c r="E16" s="997">
        <v>9914.4609999999993</v>
      </c>
      <c r="F16" s="998">
        <f>D16+E16</f>
        <v>13182.80933</v>
      </c>
      <c r="G16" s="998">
        <f t="shared" ref="G16:G24" si="0">F16/$G$14</f>
        <v>72.238529946846398</v>
      </c>
      <c r="H16" s="999">
        <f>ROUNDUP(G16/$H$14,0)</f>
        <v>4</v>
      </c>
    </row>
    <row r="17" spans="1:8">
      <c r="A17" s="994" t="s">
        <v>1855</v>
      </c>
      <c r="B17" s="995" t="s">
        <v>2047</v>
      </c>
      <c r="C17" s="996" t="s">
        <v>22</v>
      </c>
      <c r="D17" s="997">
        <v>574.98043099999995</v>
      </c>
      <c r="E17" s="997">
        <v>167.92699999999999</v>
      </c>
      <c r="F17" s="998">
        <f t="shared" ref="F17:F24" si="1">D17+E17</f>
        <v>742.90743099999997</v>
      </c>
      <c r="G17" s="998">
        <f t="shared" si="0"/>
        <v>4.0709487149980816</v>
      </c>
      <c r="H17" s="999">
        <f t="shared" ref="H17:H24" si="2">ROUNDUP(G17/$H$14,0)</f>
        <v>1</v>
      </c>
    </row>
    <row r="18" spans="1:8">
      <c r="A18" s="994" t="s">
        <v>1857</v>
      </c>
      <c r="B18" s="995" t="s">
        <v>2048</v>
      </c>
      <c r="C18" s="996" t="s">
        <v>22</v>
      </c>
      <c r="D18" s="997">
        <v>409.88156600000002</v>
      </c>
      <c r="E18" s="997"/>
      <c r="F18" s="998">
        <f t="shared" si="1"/>
        <v>409.88156600000002</v>
      </c>
      <c r="G18" s="998">
        <f t="shared" si="0"/>
        <v>2.246049460244397</v>
      </c>
      <c r="H18" s="999">
        <f t="shared" si="2"/>
        <v>1</v>
      </c>
    </row>
    <row r="19" spans="1:8">
      <c r="A19" s="994" t="s">
        <v>1860</v>
      </c>
      <c r="B19" s="995" t="s">
        <v>2049</v>
      </c>
      <c r="C19" s="996" t="s">
        <v>22</v>
      </c>
      <c r="D19" s="997">
        <v>269.99238700000001</v>
      </c>
      <c r="E19" s="997">
        <v>139.88900000000001</v>
      </c>
      <c r="F19" s="998">
        <f t="shared" si="1"/>
        <v>409.88138700000002</v>
      </c>
      <c r="G19" s="998">
        <f t="shared" si="0"/>
        <v>2.2460484793687323</v>
      </c>
      <c r="H19" s="999">
        <f t="shared" si="2"/>
        <v>1</v>
      </c>
    </row>
    <row r="20" spans="1:8">
      <c r="A20" s="994" t="s">
        <v>1863</v>
      </c>
      <c r="B20" s="995" t="s">
        <v>2050</v>
      </c>
      <c r="C20" s="996" t="s">
        <v>22</v>
      </c>
      <c r="D20" s="997">
        <v>731.939437</v>
      </c>
      <c r="E20" s="997"/>
      <c r="F20" s="998">
        <f t="shared" si="1"/>
        <v>731.939437</v>
      </c>
      <c r="G20" s="998">
        <f t="shared" si="0"/>
        <v>4.0108468244835329</v>
      </c>
      <c r="H20" s="999">
        <f t="shared" si="2"/>
        <v>1</v>
      </c>
    </row>
    <row r="21" spans="1:8">
      <c r="A21" s="994" t="s">
        <v>1865</v>
      </c>
      <c r="B21" s="1000" t="s">
        <v>2051</v>
      </c>
      <c r="C21" s="996" t="s">
        <v>22</v>
      </c>
      <c r="D21" s="997">
        <v>576.24546099999998</v>
      </c>
      <c r="E21" s="997">
        <v>41.948</v>
      </c>
      <c r="F21" s="998">
        <f t="shared" si="1"/>
        <v>618.19346099999996</v>
      </c>
      <c r="G21" s="998">
        <f t="shared" si="0"/>
        <v>3.3875470491533779</v>
      </c>
      <c r="H21" s="999">
        <f t="shared" si="2"/>
        <v>1</v>
      </c>
    </row>
    <row r="22" spans="1:8">
      <c r="A22" s="994" t="s">
        <v>1867</v>
      </c>
      <c r="B22" s="995" t="s">
        <v>2052</v>
      </c>
      <c r="C22" s="996" t="s">
        <v>22</v>
      </c>
      <c r="D22" s="997">
        <v>270.90003999999999</v>
      </c>
      <c r="E22" s="997"/>
      <c r="F22" s="998">
        <f t="shared" si="1"/>
        <v>270.90003999999999</v>
      </c>
      <c r="G22" s="998">
        <f t="shared" si="0"/>
        <v>1.4844651213765137</v>
      </c>
      <c r="H22" s="999">
        <f t="shared" si="2"/>
        <v>1</v>
      </c>
    </row>
    <row r="23" spans="1:8">
      <c r="A23" s="994" t="s">
        <v>1869</v>
      </c>
      <c r="B23" s="995" t="s">
        <v>2053</v>
      </c>
      <c r="C23" s="996" t="s">
        <v>22</v>
      </c>
      <c r="D23" s="997">
        <v>24.213916000000001</v>
      </c>
      <c r="E23" s="997"/>
      <c r="F23" s="998">
        <f t="shared" si="1"/>
        <v>24.213916000000001</v>
      </c>
      <c r="G23" s="998">
        <f t="shared" si="0"/>
        <v>0.13268626226094579</v>
      </c>
      <c r="H23" s="999">
        <f t="shared" si="2"/>
        <v>1</v>
      </c>
    </row>
    <row r="24" spans="1:8">
      <c r="A24" s="994" t="s">
        <v>1871</v>
      </c>
      <c r="B24" s="995" t="s">
        <v>2054</v>
      </c>
      <c r="C24" s="996" t="s">
        <v>22</v>
      </c>
      <c r="D24" s="997">
        <v>6406.0861539999996</v>
      </c>
      <c r="E24" s="997">
        <v>9022.4539999999997</v>
      </c>
      <c r="F24" s="998">
        <f t="shared" si="1"/>
        <v>15428.540153999998</v>
      </c>
      <c r="G24" s="998">
        <f t="shared" si="0"/>
        <v>84.544578628965951</v>
      </c>
      <c r="H24" s="999">
        <f t="shared" si="2"/>
        <v>4</v>
      </c>
    </row>
    <row r="25" spans="1:8">
      <c r="A25" s="994" t="s">
        <v>2055</v>
      </c>
      <c r="B25" s="995" t="s">
        <v>2056</v>
      </c>
      <c r="C25" s="996" t="s">
        <v>22</v>
      </c>
      <c r="D25" s="997">
        <v>664.39117199999998</v>
      </c>
      <c r="E25" s="997">
        <v>52.44</v>
      </c>
      <c r="F25" s="998">
        <f>D25+E25</f>
        <v>716.83117199999992</v>
      </c>
      <c r="G25" s="998">
        <f>F25/$G$14</f>
        <v>3.9280572743711977</v>
      </c>
      <c r="H25" s="999">
        <f>ROUNDUP(G25/$H$14,0)</f>
        <v>1</v>
      </c>
    </row>
    <row r="26" spans="1:8">
      <c r="A26" s="994" t="s">
        <v>1875</v>
      </c>
      <c r="B26" s="1000" t="s">
        <v>2057</v>
      </c>
      <c r="C26" s="996" t="s">
        <v>22</v>
      </c>
      <c r="D26" s="997">
        <v>272.09319699999998</v>
      </c>
      <c r="E26" s="997"/>
      <c r="F26" s="998">
        <f t="shared" ref="F26:F63" si="3">D26+E26</f>
        <v>272.09319699999998</v>
      </c>
      <c r="G26" s="998">
        <f t="shared" ref="G26:G32" si="4">F26/$G$14</f>
        <v>1.4910033262096551</v>
      </c>
      <c r="H26" s="999">
        <f t="shared" ref="H26:H32" si="5">ROUNDUP(G26/$H$14,0)</f>
        <v>1</v>
      </c>
    </row>
    <row r="27" spans="1:8">
      <c r="A27" s="994" t="s">
        <v>1877</v>
      </c>
      <c r="B27" s="995" t="s">
        <v>2058</v>
      </c>
      <c r="C27" s="996" t="s">
        <v>22</v>
      </c>
      <c r="D27" s="997">
        <v>6.7796609999999999</v>
      </c>
      <c r="E27" s="997"/>
      <c r="F27" s="998">
        <f t="shared" si="3"/>
        <v>6.7796609999999999</v>
      </c>
      <c r="G27" s="998">
        <f t="shared" si="4"/>
        <v>3.7150863060989643E-2</v>
      </c>
      <c r="H27" s="999">
        <f t="shared" si="5"/>
        <v>1</v>
      </c>
    </row>
    <row r="28" spans="1:8">
      <c r="A28" s="1001" t="s">
        <v>1879</v>
      </c>
      <c r="B28" s="1002" t="s">
        <v>2059</v>
      </c>
      <c r="C28" s="996" t="s">
        <v>22</v>
      </c>
      <c r="D28" s="1003">
        <v>9641.7861529999991</v>
      </c>
      <c r="E28" s="1003">
        <v>3504.578</v>
      </c>
      <c r="F28" s="998">
        <f t="shared" si="3"/>
        <v>13146.364152999999</v>
      </c>
      <c r="G28" s="998">
        <f t="shared" si="4"/>
        <v>72.038819403802933</v>
      </c>
      <c r="H28" s="999">
        <f t="shared" si="5"/>
        <v>4</v>
      </c>
    </row>
    <row r="29" spans="1:8">
      <c r="A29" s="994" t="s">
        <v>1881</v>
      </c>
      <c r="B29" s="995" t="s">
        <v>2060</v>
      </c>
      <c r="C29" s="996" t="s">
        <v>22</v>
      </c>
      <c r="D29" s="997">
        <v>13146.364670000001</v>
      </c>
      <c r="E29" s="997"/>
      <c r="F29" s="998">
        <f t="shared" si="3"/>
        <v>13146.364670000001</v>
      </c>
      <c r="G29" s="998">
        <f t="shared" si="4"/>
        <v>72.038822236834889</v>
      </c>
      <c r="H29" s="999">
        <f t="shared" si="5"/>
        <v>4</v>
      </c>
    </row>
    <row r="30" spans="1:8">
      <c r="A30" s="994" t="s">
        <v>1883</v>
      </c>
      <c r="B30" s="995" t="s">
        <v>2061</v>
      </c>
      <c r="C30" s="996" t="s">
        <v>22</v>
      </c>
      <c r="D30" s="997">
        <v>1.7479739999999999</v>
      </c>
      <c r="E30" s="997">
        <v>0.55100000000000005</v>
      </c>
      <c r="F30" s="998">
        <f t="shared" si="3"/>
        <v>2.2989739999999999</v>
      </c>
      <c r="G30" s="998">
        <f t="shared" si="4"/>
        <v>1.2597808099073921E-2</v>
      </c>
      <c r="H30" s="999">
        <f t="shared" si="5"/>
        <v>1</v>
      </c>
    </row>
    <row r="31" spans="1:8">
      <c r="A31" s="994" t="s">
        <v>1885</v>
      </c>
      <c r="B31" s="1000" t="s">
        <v>2062</v>
      </c>
      <c r="C31" s="996" t="s">
        <v>22</v>
      </c>
      <c r="D31" s="997">
        <v>307.62191200000001</v>
      </c>
      <c r="E31" s="997"/>
      <c r="F31" s="998">
        <f t="shared" si="3"/>
        <v>307.62191200000001</v>
      </c>
      <c r="G31" s="998">
        <f t="shared" si="4"/>
        <v>1.6856918844868212</v>
      </c>
      <c r="H31" s="999">
        <f t="shared" si="5"/>
        <v>1</v>
      </c>
    </row>
    <row r="32" spans="1:8">
      <c r="A32" s="994" t="s">
        <v>1887</v>
      </c>
      <c r="B32" s="995" t="s">
        <v>2063</v>
      </c>
      <c r="C32" s="996" t="s">
        <v>22</v>
      </c>
      <c r="D32" s="997">
        <v>323.10104699999999</v>
      </c>
      <c r="E32" s="997"/>
      <c r="F32" s="998">
        <f t="shared" si="3"/>
        <v>323.10104699999999</v>
      </c>
      <c r="G32" s="998">
        <f t="shared" si="4"/>
        <v>1.7705137103402926</v>
      </c>
      <c r="H32" s="999">
        <f t="shared" si="5"/>
        <v>1</v>
      </c>
    </row>
    <row r="33" spans="1:8">
      <c r="A33" s="994" t="s">
        <v>1889</v>
      </c>
      <c r="B33" s="995" t="s">
        <v>2064</v>
      </c>
      <c r="C33" s="996" t="s">
        <v>529</v>
      </c>
      <c r="D33" s="997">
        <v>144038.30003300001</v>
      </c>
      <c r="E33" s="997">
        <v>4773.7370000000001</v>
      </c>
      <c r="F33" s="998">
        <f>D33+E33</f>
        <v>148812.037033</v>
      </c>
      <c r="G33" s="998">
        <f>F33/$G$14</f>
        <v>815.45310446051838</v>
      </c>
      <c r="H33" s="999">
        <f>ROUNDUP(G33/$H$14,0)</f>
        <v>34</v>
      </c>
    </row>
    <row r="34" spans="1:8">
      <c r="A34" s="994" t="s">
        <v>1891</v>
      </c>
      <c r="B34" s="995" t="s">
        <v>2065</v>
      </c>
      <c r="C34" s="996" t="s">
        <v>529</v>
      </c>
      <c r="D34" s="997">
        <v>7240.0747869999996</v>
      </c>
      <c r="E34" s="997"/>
      <c r="F34" s="998">
        <f t="shared" si="3"/>
        <v>7240.0747869999996</v>
      </c>
      <c r="G34" s="998">
        <f t="shared" ref="G34:G63" si="6">F34/$G$14</f>
        <v>39.673816576250751</v>
      </c>
      <c r="H34" s="999">
        <f t="shared" ref="H34:H63" si="7">ROUNDUP(G34/$H$14,0)</f>
        <v>2</v>
      </c>
    </row>
    <row r="35" spans="1:8">
      <c r="A35" s="994" t="s">
        <v>1893</v>
      </c>
      <c r="B35" s="1000" t="s">
        <v>2066</v>
      </c>
      <c r="C35" s="996" t="s">
        <v>529</v>
      </c>
      <c r="D35" s="997">
        <v>89.440788999999995</v>
      </c>
      <c r="E35" s="997">
        <v>12.196</v>
      </c>
      <c r="F35" s="998">
        <f t="shared" si="3"/>
        <v>101.63678899999999</v>
      </c>
      <c r="G35" s="998">
        <f t="shared" si="6"/>
        <v>0.5569444298317715</v>
      </c>
      <c r="H35" s="999">
        <f t="shared" si="7"/>
        <v>1</v>
      </c>
    </row>
    <row r="36" spans="1:8">
      <c r="A36" s="994" t="s">
        <v>1895</v>
      </c>
      <c r="B36" s="995" t="s">
        <v>2067</v>
      </c>
      <c r="C36" s="996" t="s">
        <v>529</v>
      </c>
      <c r="D36" s="997">
        <v>1161.5659430000001</v>
      </c>
      <c r="E36" s="997"/>
      <c r="F36" s="998">
        <f t="shared" si="3"/>
        <v>1161.5659430000001</v>
      </c>
      <c r="G36" s="998">
        <f t="shared" si="6"/>
        <v>6.3650936654063237</v>
      </c>
      <c r="H36" s="999">
        <f t="shared" si="7"/>
        <v>1</v>
      </c>
    </row>
    <row r="37" spans="1:8">
      <c r="A37" s="994" t="s">
        <v>1897</v>
      </c>
      <c r="B37" s="995" t="s">
        <v>2068</v>
      </c>
      <c r="C37" s="996" t="s">
        <v>529</v>
      </c>
      <c r="D37" s="997">
        <v>1670.0875559999999</v>
      </c>
      <c r="E37" s="997">
        <v>1282.712</v>
      </c>
      <c r="F37" s="998">
        <f t="shared" si="3"/>
        <v>2952.7995559999999</v>
      </c>
      <c r="G37" s="998">
        <f t="shared" si="6"/>
        <v>16.180610203298809</v>
      </c>
      <c r="H37" s="999">
        <f t="shared" si="7"/>
        <v>1</v>
      </c>
    </row>
    <row r="38" spans="1:8">
      <c r="A38" s="994" t="s">
        <v>1899</v>
      </c>
      <c r="B38" s="995" t="s">
        <v>2069</v>
      </c>
      <c r="C38" s="996" t="s">
        <v>529</v>
      </c>
      <c r="D38" s="997">
        <v>33.879086000000001</v>
      </c>
      <c r="E38" s="997"/>
      <c r="F38" s="998">
        <f t="shared" si="3"/>
        <v>33.879086000000001</v>
      </c>
      <c r="G38" s="998">
        <f t="shared" si="6"/>
        <v>0.18564899994520248</v>
      </c>
      <c r="H38" s="999">
        <f t="shared" si="7"/>
        <v>1</v>
      </c>
    </row>
    <row r="39" spans="1:8">
      <c r="A39" s="994" t="s">
        <v>1947</v>
      </c>
      <c r="B39" s="995" t="s">
        <v>2070</v>
      </c>
      <c r="C39" s="996" t="s">
        <v>529</v>
      </c>
      <c r="D39" s="997">
        <v>95.069677999999996</v>
      </c>
      <c r="E39" s="997"/>
      <c r="F39" s="998">
        <f>D39+E39</f>
        <v>95.069677999999996</v>
      </c>
      <c r="G39" s="998">
        <f t="shared" si="6"/>
        <v>0.5209582881253767</v>
      </c>
      <c r="H39" s="999">
        <f t="shared" si="7"/>
        <v>1</v>
      </c>
    </row>
    <row r="40" spans="1:8">
      <c r="A40" s="994" t="s">
        <v>1901</v>
      </c>
      <c r="B40" s="1000" t="s">
        <v>2071</v>
      </c>
      <c r="C40" s="996" t="s">
        <v>529</v>
      </c>
      <c r="D40" s="997">
        <v>722.50709600000005</v>
      </c>
      <c r="E40" s="997"/>
      <c r="F40" s="998">
        <f t="shared" si="3"/>
        <v>722.50709600000005</v>
      </c>
      <c r="G40" s="998">
        <f t="shared" si="6"/>
        <v>3.9591599320510715</v>
      </c>
      <c r="H40" s="999">
        <f t="shared" si="7"/>
        <v>1</v>
      </c>
    </row>
    <row r="41" spans="1:8">
      <c r="A41" s="994" t="s">
        <v>1903</v>
      </c>
      <c r="B41" s="995" t="s">
        <v>2072</v>
      </c>
      <c r="C41" s="996" t="s">
        <v>529</v>
      </c>
      <c r="D41" s="997">
        <v>68.618015</v>
      </c>
      <c r="E41" s="997">
        <v>21.004999999999999</v>
      </c>
      <c r="F41" s="998">
        <f t="shared" si="3"/>
        <v>89.623014999999995</v>
      </c>
      <c r="G41" s="998">
        <f t="shared" si="6"/>
        <v>0.49111192394103781</v>
      </c>
      <c r="H41" s="999">
        <f t="shared" si="7"/>
        <v>1</v>
      </c>
    </row>
    <row r="42" spans="1:8">
      <c r="A42" s="994" t="s">
        <v>1905</v>
      </c>
      <c r="B42" s="995" t="s">
        <v>2073</v>
      </c>
      <c r="C42" s="996" t="s">
        <v>529</v>
      </c>
      <c r="D42" s="997">
        <v>1476.377831</v>
      </c>
      <c r="E42" s="997"/>
      <c r="F42" s="998">
        <f t="shared" si="3"/>
        <v>1476.377831</v>
      </c>
      <c r="G42" s="998">
        <f t="shared" si="6"/>
        <v>8.090184837525344</v>
      </c>
      <c r="H42" s="999">
        <f t="shared" si="7"/>
        <v>1</v>
      </c>
    </row>
    <row r="43" spans="1:8">
      <c r="A43" s="994" t="s">
        <v>1907</v>
      </c>
      <c r="B43" s="1000" t="s">
        <v>2074</v>
      </c>
      <c r="C43" s="996" t="s">
        <v>529</v>
      </c>
      <c r="D43" s="997">
        <v>119.367454</v>
      </c>
      <c r="E43" s="997"/>
      <c r="F43" s="998">
        <f t="shared" si="3"/>
        <v>119.367454</v>
      </c>
      <c r="G43" s="998">
        <f t="shared" si="6"/>
        <v>0.6541040824154748</v>
      </c>
      <c r="H43" s="999">
        <f t="shared" si="7"/>
        <v>1</v>
      </c>
    </row>
    <row r="44" spans="1:8">
      <c r="A44" s="994" t="s">
        <v>1909</v>
      </c>
      <c r="B44" s="995" t="s">
        <v>2075</v>
      </c>
      <c r="C44" s="996" t="s">
        <v>529</v>
      </c>
      <c r="D44" s="997">
        <v>1571.44751</v>
      </c>
      <c r="E44" s="997"/>
      <c r="F44" s="998">
        <f t="shared" si="3"/>
        <v>1571.44751</v>
      </c>
      <c r="G44" s="998">
        <f t="shared" si="6"/>
        <v>8.611143131130472</v>
      </c>
      <c r="H44" s="999">
        <f t="shared" si="7"/>
        <v>1</v>
      </c>
    </row>
    <row r="45" spans="1:8">
      <c r="A45" s="994" t="s">
        <v>1912</v>
      </c>
      <c r="B45" s="995" t="s">
        <v>2076</v>
      </c>
      <c r="C45" s="996" t="s">
        <v>529</v>
      </c>
      <c r="D45" s="997">
        <v>26.425687</v>
      </c>
      <c r="E45" s="997">
        <v>7.4530000000000003</v>
      </c>
      <c r="F45" s="998">
        <f t="shared" si="3"/>
        <v>33.878686999999999</v>
      </c>
      <c r="G45" s="998">
        <f t="shared" si="6"/>
        <v>0.1856468135240287</v>
      </c>
      <c r="H45" s="999">
        <f t="shared" si="7"/>
        <v>1</v>
      </c>
    </row>
    <row r="46" spans="1:8">
      <c r="A46" s="994" t="s">
        <v>1914</v>
      </c>
      <c r="B46" s="1000" t="s">
        <v>2077</v>
      </c>
      <c r="C46" s="996" t="s">
        <v>529</v>
      </c>
      <c r="D46" s="997">
        <v>605.85197900000003</v>
      </c>
      <c r="E46" s="997"/>
      <c r="F46" s="998">
        <f t="shared" si="3"/>
        <v>605.85197900000003</v>
      </c>
      <c r="G46" s="998">
        <f t="shared" si="6"/>
        <v>3.3199187845909366</v>
      </c>
      <c r="H46" s="999">
        <f t="shared" si="7"/>
        <v>1</v>
      </c>
    </row>
    <row r="47" spans="1:8">
      <c r="A47" s="994" t="s">
        <v>1916</v>
      </c>
      <c r="B47" s="995" t="s">
        <v>2078</v>
      </c>
      <c r="C47" s="996" t="s">
        <v>529</v>
      </c>
      <c r="D47" s="997">
        <v>836.32747900000004</v>
      </c>
      <c r="E47" s="997">
        <v>325.238</v>
      </c>
      <c r="F47" s="998">
        <f t="shared" si="3"/>
        <v>1161.5654790000001</v>
      </c>
      <c r="G47" s="998">
        <f t="shared" si="6"/>
        <v>6.3650911228012497</v>
      </c>
      <c r="H47" s="999">
        <f t="shared" si="7"/>
        <v>1</v>
      </c>
    </row>
    <row r="48" spans="1:8">
      <c r="A48" s="994" t="s">
        <v>1918</v>
      </c>
      <c r="B48" s="995" t="s">
        <v>2079</v>
      </c>
      <c r="C48" s="996" t="s">
        <v>529</v>
      </c>
      <c r="D48" s="997">
        <v>53.975903000000002</v>
      </c>
      <c r="E48" s="997"/>
      <c r="F48" s="998">
        <f t="shared" si="3"/>
        <v>53.975903000000002</v>
      </c>
      <c r="G48" s="998">
        <f t="shared" si="6"/>
        <v>0.29577457942900981</v>
      </c>
      <c r="H48" s="999">
        <f t="shared" si="7"/>
        <v>1</v>
      </c>
    </row>
    <row r="49" spans="1:8">
      <c r="A49" s="994" t="s">
        <v>1920</v>
      </c>
      <c r="B49" s="1000" t="s">
        <v>2080</v>
      </c>
      <c r="C49" s="996" t="s">
        <v>529</v>
      </c>
      <c r="D49" s="997">
        <v>1161.5659430000001</v>
      </c>
      <c r="E49" s="997"/>
      <c r="F49" s="998">
        <f t="shared" si="3"/>
        <v>1161.5659430000001</v>
      </c>
      <c r="G49" s="998">
        <f t="shared" si="6"/>
        <v>6.3650936654063237</v>
      </c>
      <c r="H49" s="999">
        <f t="shared" si="7"/>
        <v>1</v>
      </c>
    </row>
    <row r="50" spans="1:8">
      <c r="A50" s="994" t="s">
        <v>1624</v>
      </c>
      <c r="B50" s="995" t="s">
        <v>2081</v>
      </c>
      <c r="C50" s="996" t="s">
        <v>529</v>
      </c>
      <c r="D50" s="997">
        <v>402.46267</v>
      </c>
      <c r="E50" s="997"/>
      <c r="F50" s="998">
        <f t="shared" si="3"/>
        <v>402.46267</v>
      </c>
      <c r="G50" s="998">
        <f t="shared" si="6"/>
        <v>2.2053957477122035</v>
      </c>
      <c r="H50" s="999">
        <f t="shared" si="7"/>
        <v>1</v>
      </c>
    </row>
    <row r="51" spans="1:8">
      <c r="A51" s="994" t="s">
        <v>1923</v>
      </c>
      <c r="B51" s="995" t="s">
        <v>2082</v>
      </c>
      <c r="C51" s="996" t="s">
        <v>529</v>
      </c>
      <c r="D51" s="997">
        <v>84.433471999999995</v>
      </c>
      <c r="E51" s="997">
        <v>12.359</v>
      </c>
      <c r="F51" s="998">
        <f t="shared" si="3"/>
        <v>96.792471999999989</v>
      </c>
      <c r="G51" s="998">
        <f t="shared" si="6"/>
        <v>0.53039877253548129</v>
      </c>
      <c r="H51" s="999">
        <f t="shared" si="7"/>
        <v>1</v>
      </c>
    </row>
    <row r="52" spans="1:8">
      <c r="A52" s="994" t="s">
        <v>1925</v>
      </c>
      <c r="B52" s="995" t="s">
        <v>2083</v>
      </c>
      <c r="C52" s="996" t="s">
        <v>529</v>
      </c>
      <c r="D52" s="997">
        <v>243.648901</v>
      </c>
      <c r="E52" s="997"/>
      <c r="F52" s="998">
        <f t="shared" si="3"/>
        <v>243.648901</v>
      </c>
      <c r="G52" s="998">
        <f t="shared" si="6"/>
        <v>1.3351356293495533</v>
      </c>
      <c r="H52" s="999">
        <f t="shared" si="7"/>
        <v>1</v>
      </c>
    </row>
    <row r="53" spans="1:8">
      <c r="A53" s="994" t="s">
        <v>1927</v>
      </c>
      <c r="B53" s="995" t="s">
        <v>2084</v>
      </c>
      <c r="C53" s="996" t="s">
        <v>529</v>
      </c>
      <c r="D53" s="997">
        <v>39.457804000000003</v>
      </c>
      <c r="E53" s="997">
        <v>631.08799999999997</v>
      </c>
      <c r="F53" s="998">
        <f t="shared" si="3"/>
        <v>670.54580399999998</v>
      </c>
      <c r="G53" s="998">
        <f t="shared" si="6"/>
        <v>3.6744249219135292</v>
      </c>
      <c r="H53" s="999">
        <f t="shared" si="7"/>
        <v>1</v>
      </c>
    </row>
    <row r="54" spans="1:8">
      <c r="A54" s="994" t="s">
        <v>1929</v>
      </c>
      <c r="B54" s="995" t="s">
        <v>2085</v>
      </c>
      <c r="C54" s="996" t="s">
        <v>529</v>
      </c>
      <c r="D54" s="997">
        <v>153.911587</v>
      </c>
      <c r="E54" s="997"/>
      <c r="F54" s="998">
        <f t="shared" si="3"/>
        <v>153.911587</v>
      </c>
      <c r="G54" s="998">
        <f t="shared" si="6"/>
        <v>0.843397375198641</v>
      </c>
      <c r="H54" s="999">
        <f t="shared" si="7"/>
        <v>1</v>
      </c>
    </row>
    <row r="55" spans="1:8">
      <c r="A55" s="994" t="s">
        <v>1931</v>
      </c>
      <c r="B55" s="995" t="s">
        <v>2086</v>
      </c>
      <c r="C55" s="996" t="s">
        <v>529</v>
      </c>
      <c r="D55" s="997">
        <v>71.620472000000007</v>
      </c>
      <c r="E55" s="997"/>
      <c r="F55" s="998">
        <f t="shared" si="3"/>
        <v>71.620472000000007</v>
      </c>
      <c r="G55" s="998">
        <f t="shared" si="6"/>
        <v>0.392462447257384</v>
      </c>
      <c r="H55" s="999">
        <f t="shared" si="7"/>
        <v>1</v>
      </c>
    </row>
    <row r="56" spans="1:8">
      <c r="A56" s="994" t="s">
        <v>1933</v>
      </c>
      <c r="B56" s="995" t="s">
        <v>2087</v>
      </c>
      <c r="C56" s="996" t="s">
        <v>529</v>
      </c>
      <c r="D56" s="997">
        <v>20.338384999999999</v>
      </c>
      <c r="E56" s="997"/>
      <c r="F56" s="998">
        <f t="shared" si="3"/>
        <v>20.338384999999999</v>
      </c>
      <c r="G56" s="998">
        <f t="shared" si="6"/>
        <v>0.11144931229108443</v>
      </c>
      <c r="H56" s="999">
        <f t="shared" si="7"/>
        <v>1</v>
      </c>
    </row>
    <row r="57" spans="1:8" ht="18.75" customHeight="1">
      <c r="A57" s="994" t="s">
        <v>1935</v>
      </c>
      <c r="B57" s="995" t="s">
        <v>2088</v>
      </c>
      <c r="C57" s="996" t="s">
        <v>529</v>
      </c>
      <c r="D57" s="997">
        <v>31.971496999999999</v>
      </c>
      <c r="E57" s="997"/>
      <c r="F57" s="998">
        <f t="shared" si="3"/>
        <v>31.971496999999999</v>
      </c>
      <c r="G57" s="998">
        <f t="shared" si="6"/>
        <v>0.17519588470601127</v>
      </c>
      <c r="H57" s="999">
        <f t="shared" si="7"/>
        <v>1</v>
      </c>
    </row>
    <row r="58" spans="1:8">
      <c r="A58" s="994" t="s">
        <v>1937</v>
      </c>
      <c r="B58" s="995" t="s">
        <v>2089</v>
      </c>
      <c r="C58" s="996" t="s">
        <v>529</v>
      </c>
      <c r="D58" s="997">
        <v>43.979466000000002</v>
      </c>
      <c r="E58" s="997"/>
      <c r="F58" s="998">
        <f t="shared" si="3"/>
        <v>43.979466000000002</v>
      </c>
      <c r="G58" s="998">
        <f t="shared" si="6"/>
        <v>0.24099658063455531</v>
      </c>
      <c r="H58" s="999">
        <f t="shared" si="7"/>
        <v>1</v>
      </c>
    </row>
    <row r="59" spans="1:8">
      <c r="A59" s="994" t="s">
        <v>1939</v>
      </c>
      <c r="B59" s="995" t="s">
        <v>2090</v>
      </c>
      <c r="C59" s="996" t="s">
        <v>529</v>
      </c>
      <c r="D59" s="997">
        <v>17.625</v>
      </c>
      <c r="E59" s="997">
        <v>19.873999999999999</v>
      </c>
      <c r="F59" s="998">
        <f t="shared" si="3"/>
        <v>37.498999999999995</v>
      </c>
      <c r="G59" s="998">
        <f t="shared" si="6"/>
        <v>0.20548523206751051</v>
      </c>
      <c r="H59" s="999">
        <f t="shared" si="7"/>
        <v>1</v>
      </c>
    </row>
    <row r="60" spans="1:8">
      <c r="A60" s="994" t="s">
        <v>1941</v>
      </c>
      <c r="B60" s="995" t="s">
        <v>2091</v>
      </c>
      <c r="C60" s="996" t="s">
        <v>529</v>
      </c>
      <c r="D60" s="997">
        <v>130.75056000000001</v>
      </c>
      <c r="E60" s="997"/>
      <c r="F60" s="998">
        <f t="shared" si="3"/>
        <v>130.75056000000001</v>
      </c>
      <c r="G60" s="998">
        <f t="shared" si="6"/>
        <v>0.71648068387308894</v>
      </c>
      <c r="H60" s="999">
        <f t="shared" si="7"/>
        <v>1</v>
      </c>
    </row>
    <row r="61" spans="1:8" ht="18.75" customHeight="1">
      <c r="A61" s="994" t="s">
        <v>1943</v>
      </c>
      <c r="B61" s="995" t="s">
        <v>2092</v>
      </c>
      <c r="C61" s="996" t="s">
        <v>529</v>
      </c>
      <c r="D61" s="997">
        <v>37.499999000000003</v>
      </c>
      <c r="E61" s="997"/>
      <c r="F61" s="998">
        <f t="shared" si="3"/>
        <v>37.499999000000003</v>
      </c>
      <c r="G61" s="998">
        <f t="shared" si="6"/>
        <v>0.20549070634007344</v>
      </c>
      <c r="H61" s="999">
        <f t="shared" si="7"/>
        <v>1</v>
      </c>
    </row>
    <row r="62" spans="1:8" ht="18.75" customHeight="1">
      <c r="A62" s="994" t="s">
        <v>1945</v>
      </c>
      <c r="B62" s="995" t="s">
        <v>2093</v>
      </c>
      <c r="C62" s="996" t="s">
        <v>529</v>
      </c>
      <c r="D62" s="997">
        <v>2.4900449999999998</v>
      </c>
      <c r="E62" s="997">
        <v>7.0000000000000001E-3</v>
      </c>
      <c r="F62" s="998">
        <f t="shared" si="3"/>
        <v>2.497045</v>
      </c>
      <c r="G62" s="998">
        <f t="shared" si="6"/>
        <v>1.368318811989698E-2</v>
      </c>
      <c r="H62" s="999">
        <f t="shared" si="7"/>
        <v>1</v>
      </c>
    </row>
    <row r="63" spans="1:8" ht="18.75" customHeight="1">
      <c r="A63" s="1004" t="s">
        <v>1949</v>
      </c>
      <c r="B63" s="1005" t="s">
        <v>2094</v>
      </c>
      <c r="C63" s="1006" t="s">
        <v>529</v>
      </c>
      <c r="D63" s="1007">
        <v>126.82804400000001</v>
      </c>
      <c r="E63" s="1007">
        <v>3.9220000000000002</v>
      </c>
      <c r="F63" s="1008">
        <f t="shared" si="3"/>
        <v>130.750044</v>
      </c>
      <c r="G63" s="1008">
        <f t="shared" si="6"/>
        <v>0.71647785632089422</v>
      </c>
      <c r="H63" s="1009">
        <f t="shared" si="7"/>
        <v>1</v>
      </c>
    </row>
    <row r="64" spans="1:8" ht="23.25" customHeight="1">
      <c r="A64" s="990" t="s">
        <v>1958</v>
      </c>
      <c r="B64" s="991"/>
      <c r="C64" s="991"/>
      <c r="D64" s="1010"/>
      <c r="E64" s="1010"/>
      <c r="F64" s="992"/>
      <c r="G64" s="992"/>
      <c r="H64" s="993"/>
    </row>
    <row r="65" spans="1:8">
      <c r="A65" s="994" t="s">
        <v>1959</v>
      </c>
      <c r="B65" s="995" t="s">
        <v>2095</v>
      </c>
      <c r="C65" s="996" t="s">
        <v>22</v>
      </c>
      <c r="D65" s="997">
        <v>1310.5335849999999</v>
      </c>
      <c r="E65" s="997">
        <v>6.3390000000000004</v>
      </c>
      <c r="F65" s="998">
        <f t="shared" ref="F65:F106" si="8">D65+E65</f>
        <v>1316.8725849999998</v>
      </c>
      <c r="G65" s="998">
        <f t="shared" ref="G65:G106" si="9">F65/$G$14</f>
        <v>7.2161355964710383</v>
      </c>
      <c r="H65" s="999">
        <f t="shared" ref="H65:H106" si="10">ROUNDUP(G65/$H$14,0)</f>
        <v>1</v>
      </c>
    </row>
    <row r="66" spans="1:8">
      <c r="A66" s="994" t="s">
        <v>1377</v>
      </c>
      <c r="B66" s="995" t="s">
        <v>1378</v>
      </c>
      <c r="C66" s="996" t="s">
        <v>22</v>
      </c>
      <c r="D66" s="997">
        <v>4042.8794010000001</v>
      </c>
      <c r="E66" s="997"/>
      <c r="F66" s="998">
        <f t="shared" si="8"/>
        <v>4042.8794010000001</v>
      </c>
      <c r="G66" s="998">
        <f t="shared" si="9"/>
        <v>22.153977757685354</v>
      </c>
      <c r="H66" s="999">
        <f t="shared" si="10"/>
        <v>1</v>
      </c>
    </row>
    <row r="67" spans="1:8">
      <c r="A67" s="994" t="s">
        <v>1961</v>
      </c>
      <c r="B67" s="995" t="s">
        <v>2096</v>
      </c>
      <c r="C67" s="996" t="s">
        <v>22</v>
      </c>
      <c r="D67" s="997">
        <v>5291.1731589999999</v>
      </c>
      <c r="E67" s="997"/>
      <c r="F67" s="998">
        <f t="shared" si="8"/>
        <v>5291.1731589999999</v>
      </c>
      <c r="G67" s="998">
        <f t="shared" si="9"/>
        <v>28.994318368129758</v>
      </c>
      <c r="H67" s="999">
        <f t="shared" si="10"/>
        <v>2</v>
      </c>
    </row>
    <row r="68" spans="1:8">
      <c r="A68" s="994" t="s">
        <v>1962</v>
      </c>
      <c r="B68" s="995" t="s">
        <v>2097</v>
      </c>
      <c r="C68" s="996" t="s">
        <v>22</v>
      </c>
      <c r="D68" s="997">
        <v>5199.2636240000002</v>
      </c>
      <c r="E68" s="997"/>
      <c r="F68" s="998">
        <f t="shared" si="8"/>
        <v>5199.2636240000002</v>
      </c>
      <c r="G68" s="998">
        <f t="shared" si="9"/>
        <v>28.490676880924983</v>
      </c>
      <c r="H68" s="999">
        <f t="shared" si="10"/>
        <v>2</v>
      </c>
    </row>
    <row r="69" spans="1:8">
      <c r="A69" s="994" t="s">
        <v>1383</v>
      </c>
      <c r="B69" s="995" t="s">
        <v>1384</v>
      </c>
      <c r="C69" s="996" t="s">
        <v>22</v>
      </c>
      <c r="D69" s="997">
        <v>14464.456947000001</v>
      </c>
      <c r="E69" s="997">
        <v>1790.4480000000001</v>
      </c>
      <c r="F69" s="998">
        <f t="shared" si="8"/>
        <v>16254.904947000001</v>
      </c>
      <c r="G69" s="998">
        <f t="shared" si="9"/>
        <v>89.072853016603645</v>
      </c>
      <c r="H69" s="999">
        <f t="shared" si="10"/>
        <v>4</v>
      </c>
    </row>
    <row r="70" spans="1:8">
      <c r="A70" s="994" t="s">
        <v>1964</v>
      </c>
      <c r="B70" s="995" t="s">
        <v>2098</v>
      </c>
      <c r="C70" s="996" t="s">
        <v>22</v>
      </c>
      <c r="D70" s="997">
        <v>130.11398399999999</v>
      </c>
      <c r="E70" s="997"/>
      <c r="F70" s="998">
        <f t="shared" si="8"/>
        <v>130.11398399999999</v>
      </c>
      <c r="G70" s="998">
        <f t="shared" si="9"/>
        <v>0.71299240506329109</v>
      </c>
      <c r="H70" s="999">
        <f t="shared" si="10"/>
        <v>1</v>
      </c>
    </row>
    <row r="71" spans="1:8">
      <c r="A71" s="994" t="s">
        <v>1381</v>
      </c>
      <c r="B71" s="995" t="s">
        <v>1382</v>
      </c>
      <c r="C71" s="996" t="s">
        <v>22</v>
      </c>
      <c r="D71" s="998">
        <v>3693.5496280000002</v>
      </c>
      <c r="E71" s="997"/>
      <c r="F71" s="998">
        <f t="shared" si="8"/>
        <v>3693.5496280000002</v>
      </c>
      <c r="G71" s="998">
        <f t="shared" si="9"/>
        <v>20.239737125321934</v>
      </c>
      <c r="H71" s="999">
        <f t="shared" si="10"/>
        <v>1</v>
      </c>
    </row>
    <row r="72" spans="1:8">
      <c r="A72" s="994" t="s">
        <v>1967</v>
      </c>
      <c r="B72" s="995" t="s">
        <v>2099</v>
      </c>
      <c r="C72" s="996" t="s">
        <v>22</v>
      </c>
      <c r="D72" s="997">
        <v>811.45799499999998</v>
      </c>
      <c r="E72" s="997"/>
      <c r="F72" s="998">
        <f t="shared" si="8"/>
        <v>811.45799499999998</v>
      </c>
      <c r="G72" s="998">
        <f t="shared" si="9"/>
        <v>4.4465888267850291</v>
      </c>
      <c r="H72" s="999">
        <f t="shared" si="10"/>
        <v>1</v>
      </c>
    </row>
    <row r="73" spans="1:8">
      <c r="A73" s="994" t="s">
        <v>1969</v>
      </c>
      <c r="B73" s="995" t="s">
        <v>2100</v>
      </c>
      <c r="C73" s="996" t="s">
        <v>22</v>
      </c>
      <c r="D73" s="997">
        <v>86.842160000000007</v>
      </c>
      <c r="E73" s="997"/>
      <c r="F73" s="998">
        <f t="shared" si="8"/>
        <v>86.842160000000007</v>
      </c>
      <c r="G73" s="998">
        <f t="shared" si="9"/>
        <v>0.47587352731656529</v>
      </c>
      <c r="H73" s="999">
        <f t="shared" si="10"/>
        <v>1</v>
      </c>
    </row>
    <row r="74" spans="1:8">
      <c r="A74" s="994" t="s">
        <v>1971</v>
      </c>
      <c r="B74" s="995" t="s">
        <v>2101</v>
      </c>
      <c r="C74" s="996" t="s">
        <v>22</v>
      </c>
      <c r="D74" s="997">
        <v>36.183481999999998</v>
      </c>
      <c r="E74" s="997"/>
      <c r="F74" s="998">
        <f t="shared" si="8"/>
        <v>36.183481999999998</v>
      </c>
      <c r="G74" s="998">
        <f t="shared" si="9"/>
        <v>0.19827651926132936</v>
      </c>
      <c r="H74" s="999">
        <f t="shared" si="10"/>
        <v>1</v>
      </c>
    </row>
    <row r="75" spans="1:8">
      <c r="A75" s="994" t="s">
        <v>1487</v>
      </c>
      <c r="B75" s="995" t="s">
        <v>1488</v>
      </c>
      <c r="C75" s="996" t="s">
        <v>22</v>
      </c>
      <c r="D75" s="997">
        <v>1174.6017409999999</v>
      </c>
      <c r="E75" s="997"/>
      <c r="F75" s="998">
        <f t="shared" si="8"/>
        <v>1174.6017409999999</v>
      </c>
      <c r="G75" s="998">
        <f t="shared" si="9"/>
        <v>6.4365266096772418</v>
      </c>
      <c r="H75" s="999">
        <f t="shared" si="10"/>
        <v>1</v>
      </c>
    </row>
    <row r="76" spans="1:8">
      <c r="A76" s="994" t="s">
        <v>1379</v>
      </c>
      <c r="B76" s="995" t="s">
        <v>1380</v>
      </c>
      <c r="C76" s="996" t="s">
        <v>22</v>
      </c>
      <c r="D76" s="997">
        <v>4855.9001230000003</v>
      </c>
      <c r="E76" s="997">
        <v>7164.2960000000003</v>
      </c>
      <c r="F76" s="998">
        <f t="shared" si="8"/>
        <v>12020.196123000002</v>
      </c>
      <c r="G76" s="998">
        <f t="shared" si="9"/>
        <v>65.867697534111457</v>
      </c>
      <c r="H76" s="999">
        <f t="shared" si="10"/>
        <v>3</v>
      </c>
    </row>
    <row r="77" spans="1:8">
      <c r="A77" s="994" t="s">
        <v>1975</v>
      </c>
      <c r="B77" s="995" t="s">
        <v>2102</v>
      </c>
      <c r="C77" s="996" t="s">
        <v>22</v>
      </c>
      <c r="D77" s="997">
        <v>27.584624999999999</v>
      </c>
      <c r="E77" s="997"/>
      <c r="F77" s="998">
        <f t="shared" si="8"/>
        <v>27.584624999999999</v>
      </c>
      <c r="G77" s="998">
        <f t="shared" si="9"/>
        <v>0.15115691270754561</v>
      </c>
      <c r="H77" s="999">
        <f t="shared" si="10"/>
        <v>1</v>
      </c>
    </row>
    <row r="78" spans="1:8">
      <c r="A78" s="994" t="s">
        <v>1977</v>
      </c>
      <c r="B78" s="995" t="s">
        <v>2103</v>
      </c>
      <c r="C78" s="996" t="s">
        <v>22</v>
      </c>
      <c r="D78" s="997">
        <v>19.057905999999999</v>
      </c>
      <c r="E78" s="997"/>
      <c r="F78" s="998">
        <f t="shared" si="8"/>
        <v>19.057905999999999</v>
      </c>
      <c r="G78" s="998">
        <f t="shared" si="9"/>
        <v>0.1044326045262754</v>
      </c>
      <c r="H78" s="999">
        <f t="shared" si="10"/>
        <v>1</v>
      </c>
    </row>
    <row r="79" spans="1:8">
      <c r="A79" s="994" t="s">
        <v>1979</v>
      </c>
      <c r="B79" s="995" t="s">
        <v>2104</v>
      </c>
      <c r="C79" s="996" t="s">
        <v>22</v>
      </c>
      <c r="D79" s="997">
        <v>27.137612000000001</v>
      </c>
      <c r="E79" s="997"/>
      <c r="F79" s="998">
        <f t="shared" si="8"/>
        <v>27.137612000000001</v>
      </c>
      <c r="G79" s="998">
        <f t="shared" si="9"/>
        <v>0.1487073921858732</v>
      </c>
      <c r="H79" s="999">
        <f t="shared" si="10"/>
        <v>1</v>
      </c>
    </row>
    <row r="80" spans="1:8">
      <c r="A80" s="994" t="s">
        <v>1981</v>
      </c>
      <c r="B80" s="995" t="s">
        <v>2105</v>
      </c>
      <c r="C80" s="996" t="s">
        <v>22</v>
      </c>
      <c r="D80" s="997">
        <v>1.459241</v>
      </c>
      <c r="E80" s="997"/>
      <c r="F80" s="998">
        <f t="shared" si="8"/>
        <v>1.459241</v>
      </c>
      <c r="G80" s="998">
        <f t="shared" si="9"/>
        <v>7.9962792481779819E-3</v>
      </c>
      <c r="H80" s="999">
        <f t="shared" si="10"/>
        <v>1</v>
      </c>
    </row>
    <row r="81" spans="1:8">
      <c r="A81" s="994" t="s">
        <v>1983</v>
      </c>
      <c r="B81" s="995" t="s">
        <v>2106</v>
      </c>
      <c r="C81" s="996" t="s">
        <v>22</v>
      </c>
      <c r="D81" s="997">
        <v>486.915997</v>
      </c>
      <c r="E81" s="997"/>
      <c r="F81" s="998">
        <f t="shared" si="8"/>
        <v>486.915997</v>
      </c>
      <c r="G81" s="998">
        <f t="shared" si="9"/>
        <v>2.6681790618664034</v>
      </c>
      <c r="H81" s="999">
        <f t="shared" si="10"/>
        <v>1</v>
      </c>
    </row>
    <row r="82" spans="1:8">
      <c r="A82" s="994" t="s">
        <v>1985</v>
      </c>
      <c r="B82" s="995" t="s">
        <v>2107</v>
      </c>
      <c r="C82" s="996" t="s">
        <v>22</v>
      </c>
      <c r="D82" s="997">
        <v>26.246420000000001</v>
      </c>
      <c r="E82" s="997"/>
      <c r="F82" s="998">
        <f t="shared" si="8"/>
        <v>26.246420000000001</v>
      </c>
      <c r="G82" s="998">
        <f t="shared" si="9"/>
        <v>0.14382388076058961</v>
      </c>
      <c r="H82" s="999">
        <f t="shared" si="10"/>
        <v>1</v>
      </c>
    </row>
    <row r="83" spans="1:8">
      <c r="A83" s="994" t="s">
        <v>1987</v>
      </c>
      <c r="B83" s="995" t="s">
        <v>2108</v>
      </c>
      <c r="C83" s="996" t="s">
        <v>22</v>
      </c>
      <c r="D83" s="997">
        <v>166.36073300000001</v>
      </c>
      <c r="E83" s="997"/>
      <c r="F83" s="998">
        <f t="shared" si="8"/>
        <v>166.36073300000001</v>
      </c>
      <c r="G83" s="998">
        <f t="shared" si="9"/>
        <v>0.91161561181434603</v>
      </c>
      <c r="H83" s="999">
        <f t="shared" si="10"/>
        <v>1</v>
      </c>
    </row>
    <row r="84" spans="1:8">
      <c r="A84" s="994" t="s">
        <v>1989</v>
      </c>
      <c r="B84" s="995" t="s">
        <v>2109</v>
      </c>
      <c r="C84" s="996" t="s">
        <v>22</v>
      </c>
      <c r="D84" s="997">
        <v>1.459241</v>
      </c>
      <c r="E84" s="997"/>
      <c r="F84" s="998">
        <f t="shared" si="8"/>
        <v>1.459241</v>
      </c>
      <c r="G84" s="998">
        <f t="shared" si="9"/>
        <v>7.9962792481779819E-3</v>
      </c>
      <c r="H84" s="999">
        <f t="shared" si="10"/>
        <v>1</v>
      </c>
    </row>
    <row r="85" spans="1:8">
      <c r="A85" s="994" t="s">
        <v>2003</v>
      </c>
      <c r="B85" s="995" t="s">
        <v>2110</v>
      </c>
      <c r="C85" s="996" t="s">
        <v>22</v>
      </c>
      <c r="D85" s="997">
        <v>21.917021999999999</v>
      </c>
      <c r="E85" s="997">
        <v>6.3390000000000004</v>
      </c>
      <c r="F85" s="998">
        <f t="shared" si="8"/>
        <v>28.256022000000002</v>
      </c>
      <c r="G85" s="998">
        <f t="shared" si="9"/>
        <v>0.15483600197271083</v>
      </c>
      <c r="H85" s="999">
        <f t="shared" si="10"/>
        <v>1</v>
      </c>
    </row>
    <row r="86" spans="1:8">
      <c r="A86" s="994" t="s">
        <v>2005</v>
      </c>
      <c r="B86" s="995" t="s">
        <v>2111</v>
      </c>
      <c r="C86" s="996" t="s">
        <v>22</v>
      </c>
      <c r="D86" s="997">
        <v>120.31707900000001</v>
      </c>
      <c r="E86" s="997"/>
      <c r="F86" s="998">
        <f t="shared" si="8"/>
        <v>120.31707900000001</v>
      </c>
      <c r="G86" s="998">
        <f t="shared" si="9"/>
        <v>0.65930779220779223</v>
      </c>
      <c r="H86" s="999">
        <f t="shared" si="10"/>
        <v>1</v>
      </c>
    </row>
    <row r="87" spans="1:8">
      <c r="A87" s="994" t="s">
        <v>2007</v>
      </c>
      <c r="B87" s="995" t="s">
        <v>2112</v>
      </c>
      <c r="C87" s="996" t="s">
        <v>529</v>
      </c>
      <c r="D87" s="997">
        <v>510.54371300000003</v>
      </c>
      <c r="E87" s="997"/>
      <c r="F87" s="998">
        <f t="shared" si="8"/>
        <v>510.54371300000003</v>
      </c>
      <c r="G87" s="998">
        <f t="shared" si="9"/>
        <v>2.7976530933201817</v>
      </c>
      <c r="H87" s="999">
        <f t="shared" si="10"/>
        <v>1</v>
      </c>
    </row>
    <row r="88" spans="1:8">
      <c r="A88" s="994" t="s">
        <v>2009</v>
      </c>
      <c r="B88" s="995" t="s">
        <v>2113</v>
      </c>
      <c r="C88" s="996" t="s">
        <v>529</v>
      </c>
      <c r="D88" s="997">
        <v>5538.0504179999998</v>
      </c>
      <c r="E88" s="997">
        <v>7608.3140000000003</v>
      </c>
      <c r="F88" s="998">
        <f t="shared" si="8"/>
        <v>13146.364418000001</v>
      </c>
      <c r="G88" s="998">
        <f t="shared" si="9"/>
        <v>72.038820855937317</v>
      </c>
      <c r="H88" s="999">
        <f t="shared" si="10"/>
        <v>4</v>
      </c>
    </row>
    <row r="89" spans="1:8">
      <c r="A89" s="994" t="s">
        <v>2011</v>
      </c>
      <c r="B89" s="995" t="s">
        <v>2114</v>
      </c>
      <c r="C89" s="996" t="s">
        <v>529</v>
      </c>
      <c r="D89" s="997">
        <v>130.07554400000001</v>
      </c>
      <c r="E89" s="997"/>
      <c r="F89" s="998">
        <f t="shared" si="8"/>
        <v>130.07554400000001</v>
      </c>
      <c r="G89" s="998">
        <f t="shared" si="9"/>
        <v>0.712781763384295</v>
      </c>
      <c r="H89" s="999">
        <f t="shared" si="10"/>
        <v>1</v>
      </c>
    </row>
    <row r="90" spans="1:8">
      <c r="A90" s="994" t="s">
        <v>2013</v>
      </c>
      <c r="B90" s="995" t="s">
        <v>2115</v>
      </c>
      <c r="C90" s="996" t="s">
        <v>529</v>
      </c>
      <c r="D90" s="997">
        <v>486.915997</v>
      </c>
      <c r="E90" s="997"/>
      <c r="F90" s="998">
        <f t="shared" si="8"/>
        <v>486.915997</v>
      </c>
      <c r="G90" s="998">
        <f t="shared" si="9"/>
        <v>2.6681790618664034</v>
      </c>
      <c r="H90" s="999">
        <f t="shared" si="10"/>
        <v>1</v>
      </c>
    </row>
    <row r="91" spans="1:8">
      <c r="A91" s="994" t="s">
        <v>2015</v>
      </c>
      <c r="B91" s="995" t="s">
        <v>2116</v>
      </c>
      <c r="C91" s="996" t="s">
        <v>529</v>
      </c>
      <c r="D91" s="997">
        <v>38.861795999999998</v>
      </c>
      <c r="E91" s="997"/>
      <c r="F91" s="998">
        <f t="shared" si="8"/>
        <v>38.861795999999998</v>
      </c>
      <c r="G91" s="998">
        <f t="shared" si="9"/>
        <v>0.21295301660364949</v>
      </c>
      <c r="H91" s="999">
        <f t="shared" si="10"/>
        <v>1</v>
      </c>
    </row>
    <row r="92" spans="1:8">
      <c r="A92" s="994" t="s">
        <v>2017</v>
      </c>
      <c r="B92" s="995" t="s">
        <v>2117</v>
      </c>
      <c r="C92" s="996" t="s">
        <v>529</v>
      </c>
      <c r="D92" s="997">
        <v>98.875043000000005</v>
      </c>
      <c r="E92" s="997"/>
      <c r="F92" s="998">
        <f t="shared" si="8"/>
        <v>98.875043000000005</v>
      </c>
      <c r="G92" s="998">
        <f t="shared" si="9"/>
        <v>0.54181074579429012</v>
      </c>
      <c r="H92" s="999">
        <f t="shared" si="10"/>
        <v>1</v>
      </c>
    </row>
    <row r="93" spans="1:8">
      <c r="A93" s="994" t="s">
        <v>2019</v>
      </c>
      <c r="B93" s="995" t="s">
        <v>2118</v>
      </c>
      <c r="C93" s="996" t="s">
        <v>529</v>
      </c>
      <c r="D93" s="997">
        <v>38.861795999999998</v>
      </c>
      <c r="E93" s="997"/>
      <c r="F93" s="998">
        <f t="shared" si="8"/>
        <v>38.861795999999998</v>
      </c>
      <c r="G93" s="998">
        <f t="shared" si="9"/>
        <v>0.21295301660364949</v>
      </c>
      <c r="H93" s="999">
        <f t="shared" si="10"/>
        <v>1</v>
      </c>
    </row>
    <row r="94" spans="1:8">
      <c r="A94" s="994" t="s">
        <v>2021</v>
      </c>
      <c r="B94" s="995" t="s">
        <v>2119</v>
      </c>
      <c r="C94" s="996" t="s">
        <v>529</v>
      </c>
      <c r="D94" s="997">
        <v>462.18507099999999</v>
      </c>
      <c r="E94" s="997"/>
      <c r="F94" s="998">
        <f t="shared" si="8"/>
        <v>462.18507099999999</v>
      </c>
      <c r="G94" s="998">
        <f t="shared" si="9"/>
        <v>2.5326597128609785</v>
      </c>
      <c r="H94" s="999">
        <f t="shared" si="10"/>
        <v>1</v>
      </c>
    </row>
    <row r="95" spans="1:8">
      <c r="A95" s="994" t="s">
        <v>2023</v>
      </c>
      <c r="B95" s="995" t="s">
        <v>2120</v>
      </c>
      <c r="C95" s="996" t="s">
        <v>529</v>
      </c>
      <c r="D95" s="997">
        <v>40.481918999999998</v>
      </c>
      <c r="E95" s="997"/>
      <c r="F95" s="998">
        <f t="shared" si="8"/>
        <v>40.481918999999998</v>
      </c>
      <c r="G95" s="998">
        <f t="shared" si="9"/>
        <v>0.22183088936380074</v>
      </c>
      <c r="H95" s="999">
        <f t="shared" si="10"/>
        <v>1</v>
      </c>
    </row>
    <row r="96" spans="1:8">
      <c r="A96" s="994" t="s">
        <v>2025</v>
      </c>
      <c r="B96" s="995" t="s">
        <v>2121</v>
      </c>
      <c r="C96" s="996" t="s">
        <v>529</v>
      </c>
      <c r="D96" s="997">
        <v>37.499999000000003</v>
      </c>
      <c r="E96" s="997"/>
      <c r="F96" s="998">
        <f t="shared" si="8"/>
        <v>37.499999000000003</v>
      </c>
      <c r="G96" s="998">
        <f t="shared" si="9"/>
        <v>0.20549070634007344</v>
      </c>
      <c r="H96" s="999">
        <f t="shared" si="10"/>
        <v>1</v>
      </c>
    </row>
    <row r="97" spans="1:8">
      <c r="A97" s="994" t="s">
        <v>2027</v>
      </c>
      <c r="B97" s="995" t="s">
        <v>2122</v>
      </c>
      <c r="C97" s="996" t="s">
        <v>529</v>
      </c>
      <c r="D97" s="997">
        <v>25.832592000000002</v>
      </c>
      <c r="E97" s="997"/>
      <c r="F97" s="998">
        <f t="shared" si="8"/>
        <v>25.832592000000002</v>
      </c>
      <c r="G97" s="998">
        <f t="shared" si="9"/>
        <v>0.14155620581949696</v>
      </c>
      <c r="H97" s="999">
        <f t="shared" si="10"/>
        <v>1</v>
      </c>
    </row>
    <row r="98" spans="1:8">
      <c r="A98" s="994" t="s">
        <v>2029</v>
      </c>
      <c r="B98" s="995" t="s">
        <v>2123</v>
      </c>
      <c r="C98" s="996" t="s">
        <v>529</v>
      </c>
      <c r="D98" s="997">
        <v>74.216866999999993</v>
      </c>
      <c r="E98" s="997"/>
      <c r="F98" s="998">
        <f t="shared" si="8"/>
        <v>74.216866999999993</v>
      </c>
      <c r="G98" s="998">
        <f t="shared" si="9"/>
        <v>0.40669004876979553</v>
      </c>
      <c r="H98" s="999">
        <f t="shared" si="10"/>
        <v>1</v>
      </c>
    </row>
    <row r="99" spans="1:8">
      <c r="A99" s="994" t="s">
        <v>2031</v>
      </c>
      <c r="B99" s="995" t="s">
        <v>2124</v>
      </c>
      <c r="C99" s="996" t="s">
        <v>529</v>
      </c>
      <c r="D99" s="997">
        <v>12.565818</v>
      </c>
      <c r="E99" s="997"/>
      <c r="F99" s="998">
        <f t="shared" si="8"/>
        <v>12.565818</v>
      </c>
      <c r="G99" s="998">
        <f t="shared" si="9"/>
        <v>6.8857570277823438E-2</v>
      </c>
      <c r="H99" s="999">
        <f t="shared" si="10"/>
        <v>1</v>
      </c>
    </row>
    <row r="100" spans="1:8">
      <c r="A100" s="994" t="s">
        <v>1991</v>
      </c>
      <c r="B100" s="995" t="s">
        <v>2125</v>
      </c>
      <c r="C100" s="996" t="s">
        <v>529</v>
      </c>
      <c r="D100" s="997">
        <v>14.973496000000001</v>
      </c>
      <c r="E100" s="997"/>
      <c r="F100" s="998">
        <f t="shared" si="8"/>
        <v>14.973496000000001</v>
      </c>
      <c r="G100" s="998">
        <f t="shared" si="9"/>
        <v>8.2051049372568366E-2</v>
      </c>
      <c r="H100" s="999">
        <f t="shared" si="10"/>
        <v>1</v>
      </c>
    </row>
    <row r="101" spans="1:8">
      <c r="A101" s="994" t="s">
        <v>1993</v>
      </c>
      <c r="B101" s="995" t="s">
        <v>2126</v>
      </c>
      <c r="C101" s="996" t="s">
        <v>529</v>
      </c>
      <c r="D101" s="997">
        <v>40.481918999999998</v>
      </c>
      <c r="E101" s="997"/>
      <c r="F101" s="998">
        <f t="shared" si="8"/>
        <v>40.481918999999998</v>
      </c>
      <c r="G101" s="998">
        <f t="shared" si="9"/>
        <v>0.22183088936380074</v>
      </c>
      <c r="H101" s="999">
        <f t="shared" si="10"/>
        <v>1</v>
      </c>
    </row>
    <row r="102" spans="1:8">
      <c r="A102" s="994" t="s">
        <v>1995</v>
      </c>
      <c r="B102" s="995" t="s">
        <v>2127</v>
      </c>
      <c r="C102" s="996" t="s">
        <v>529</v>
      </c>
      <c r="D102" s="997">
        <v>0.131406</v>
      </c>
      <c r="E102" s="997"/>
      <c r="F102" s="998">
        <f t="shared" si="8"/>
        <v>0.131406</v>
      </c>
      <c r="G102" s="998">
        <f t="shared" si="9"/>
        <v>7.2007233273056054E-4</v>
      </c>
      <c r="H102" s="999">
        <f t="shared" si="10"/>
        <v>1</v>
      </c>
    </row>
    <row r="103" spans="1:8">
      <c r="A103" s="994" t="s">
        <v>1997</v>
      </c>
      <c r="B103" s="995" t="s">
        <v>2128</v>
      </c>
      <c r="C103" s="996" t="s">
        <v>529</v>
      </c>
      <c r="D103" s="997">
        <v>38.920234999999998</v>
      </c>
      <c r="E103" s="997"/>
      <c r="F103" s="998">
        <f t="shared" si="8"/>
        <v>38.920234999999998</v>
      </c>
      <c r="G103" s="998">
        <f t="shared" si="9"/>
        <v>0.21327324784919718</v>
      </c>
      <c r="H103" s="999">
        <f t="shared" si="10"/>
        <v>1</v>
      </c>
    </row>
    <row r="104" spans="1:8">
      <c r="A104" s="994" t="s">
        <v>1999</v>
      </c>
      <c r="B104" s="995" t="s">
        <v>2129</v>
      </c>
      <c r="C104" s="996" t="s">
        <v>529</v>
      </c>
      <c r="D104" s="997">
        <v>95.069677999999996</v>
      </c>
      <c r="E104" s="997"/>
      <c r="F104" s="998">
        <f t="shared" si="8"/>
        <v>95.069677999999996</v>
      </c>
      <c r="G104" s="998">
        <f t="shared" si="9"/>
        <v>0.5209582881253767</v>
      </c>
      <c r="H104" s="999">
        <f t="shared" si="10"/>
        <v>1</v>
      </c>
    </row>
    <row r="105" spans="1:8">
      <c r="A105" s="994" t="s">
        <v>2001</v>
      </c>
      <c r="B105" s="995" t="s">
        <v>2130</v>
      </c>
      <c r="C105" s="996" t="s">
        <v>529</v>
      </c>
      <c r="D105" s="997">
        <v>98.875043000000005</v>
      </c>
      <c r="E105" s="997"/>
      <c r="F105" s="998">
        <f t="shared" si="8"/>
        <v>98.875043000000005</v>
      </c>
      <c r="G105" s="998">
        <f t="shared" si="9"/>
        <v>0.54181074579429012</v>
      </c>
      <c r="H105" s="999">
        <f t="shared" si="10"/>
        <v>1</v>
      </c>
    </row>
    <row r="106" spans="1:8">
      <c r="A106" s="994" t="s">
        <v>2033</v>
      </c>
      <c r="B106" s="995" t="s">
        <v>2131</v>
      </c>
      <c r="C106" s="996" t="s">
        <v>529</v>
      </c>
      <c r="D106" s="997">
        <v>14.973496000000001</v>
      </c>
      <c r="E106" s="997"/>
      <c r="F106" s="998">
        <f t="shared" si="8"/>
        <v>14.973496000000001</v>
      </c>
      <c r="G106" s="998">
        <f t="shared" si="9"/>
        <v>8.2051049372568366E-2</v>
      </c>
      <c r="H106" s="999">
        <f t="shared" si="10"/>
        <v>1</v>
      </c>
    </row>
    <row r="107" spans="1:8" ht="15">
      <c r="A107" s="1937" t="s">
        <v>92</v>
      </c>
      <c r="B107" s="1938"/>
      <c r="C107" s="1938"/>
      <c r="D107" s="1938"/>
      <c r="E107" s="1938"/>
      <c r="F107" s="1938"/>
      <c r="G107" s="1939"/>
      <c r="H107" s="1011">
        <f>SUM(H16:H106)</f>
        <v>146</v>
      </c>
    </row>
  </sheetData>
  <autoFilter ref="A13:H107" xr:uid="{00000000-0009-0000-0000-000002000000}">
    <filterColumn colId="3" showButton="0"/>
    <filterColumn colId="4" showButton="0"/>
  </autoFilter>
  <mergeCells count="17">
    <mergeCell ref="A13:A14"/>
    <mergeCell ref="B13:B14"/>
    <mergeCell ref="C13:C14"/>
    <mergeCell ref="D13:F13"/>
    <mergeCell ref="A107:G107"/>
    <mergeCell ref="A12:H12"/>
    <mergeCell ref="A1:H1"/>
    <mergeCell ref="A2:H2"/>
    <mergeCell ref="A3:H3"/>
    <mergeCell ref="A4:H4"/>
    <mergeCell ref="B5:H5"/>
    <mergeCell ref="B6:H6"/>
    <mergeCell ref="B7:H7"/>
    <mergeCell ref="B8:H8"/>
    <mergeCell ref="B9:H9"/>
    <mergeCell ref="B10:H10"/>
    <mergeCell ref="A11:H11"/>
  </mergeCells>
  <printOptions horizontalCentered="1"/>
  <pageMargins left="0.39370078740157483" right="0.39370078740157483" top="0.78740157480314965" bottom="0.39370078740157483" header="0.31496062992125984" footer="0.31496062992125984"/>
  <pageSetup paperSize="9" scale="55" orientation="landscape" horizontalDpi="4294967293" verticalDpi="120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6E07F-45BC-4D22-8975-08FB82707535}">
  <dimension ref="A1:Q97"/>
  <sheetViews>
    <sheetView view="pageBreakPreview" topLeftCell="A85" zoomScale="90" zoomScaleNormal="100" zoomScaleSheetLayoutView="90" workbookViewId="0">
      <selection activeCell="W28" sqref="W28"/>
    </sheetView>
  </sheetViews>
  <sheetFormatPr defaultRowHeight="15"/>
  <cols>
    <col min="1" max="1" width="12.85546875" style="889" bestFit="1" customWidth="1"/>
    <col min="2" max="16384" width="9.140625" style="889"/>
  </cols>
  <sheetData>
    <row r="1" spans="1:17" ht="15.75">
      <c r="A1" s="1943" t="s">
        <v>21</v>
      </c>
      <c r="B1" s="1943"/>
      <c r="C1" s="1943"/>
      <c r="D1" s="1943"/>
      <c r="E1" s="1943"/>
      <c r="F1" s="1943"/>
      <c r="G1" s="1943"/>
      <c r="H1" s="1943"/>
      <c r="I1" s="1943"/>
      <c r="J1" s="1943"/>
      <c r="K1" s="1943"/>
      <c r="L1" s="1943"/>
      <c r="M1" s="1943"/>
      <c r="N1" s="1943"/>
      <c r="O1" s="1943"/>
      <c r="P1" s="1943"/>
      <c r="Q1" s="1943"/>
    </row>
    <row r="2" spans="1:17" ht="15.75">
      <c r="A2" s="1943" t="s">
        <v>132</v>
      </c>
      <c r="B2" s="1943"/>
      <c r="C2" s="1943"/>
      <c r="D2" s="1943"/>
      <c r="E2" s="1943"/>
      <c r="F2" s="1943"/>
      <c r="G2" s="1943"/>
      <c r="H2" s="1943"/>
      <c r="I2" s="1943"/>
      <c r="J2" s="1943"/>
      <c r="K2" s="1943"/>
      <c r="L2" s="1943"/>
      <c r="M2" s="1943"/>
      <c r="N2" s="1943"/>
      <c r="O2" s="1943"/>
      <c r="P2" s="1943"/>
      <c r="Q2" s="1943"/>
    </row>
    <row r="3" spans="1:17" ht="15.75">
      <c r="A3" s="1943" t="s">
        <v>909</v>
      </c>
      <c r="B3" s="1943"/>
      <c r="C3" s="1943"/>
      <c r="D3" s="1943"/>
      <c r="E3" s="1943"/>
      <c r="F3" s="1943"/>
      <c r="G3" s="1943"/>
      <c r="H3" s="1943"/>
      <c r="I3" s="1943"/>
      <c r="J3" s="1943"/>
      <c r="K3" s="1943"/>
      <c r="L3" s="1943"/>
      <c r="M3" s="1943"/>
      <c r="N3" s="1943"/>
      <c r="O3" s="1943"/>
      <c r="P3" s="1943"/>
      <c r="Q3" s="1943"/>
    </row>
    <row r="4" spans="1:17">
      <c r="A4" s="1012"/>
      <c r="B4" s="1012"/>
      <c r="C4" s="1012"/>
      <c r="D4" s="1012"/>
      <c r="E4" s="1012"/>
      <c r="F4" s="1012"/>
      <c r="G4" s="1012"/>
      <c r="H4" s="1012"/>
      <c r="I4" s="1012"/>
      <c r="J4" s="1012"/>
      <c r="K4" s="1012"/>
      <c r="L4" s="1012"/>
      <c r="M4" s="1012"/>
      <c r="N4" s="1012"/>
      <c r="O4" s="1012"/>
      <c r="P4" s="1012"/>
      <c r="Q4" s="1012"/>
    </row>
    <row r="5" spans="1:17">
      <c r="A5" s="1013" t="s">
        <v>910</v>
      </c>
      <c r="B5" s="1014" t="str">
        <f>'Mob. e Desmob'!D6</f>
        <v>BR-232</v>
      </c>
      <c r="C5" s="1014"/>
      <c r="D5" s="1014"/>
      <c r="E5" s="1014"/>
      <c r="F5" s="1014"/>
      <c r="G5" s="1014"/>
      <c r="H5" s="1014"/>
      <c r="I5" s="1014"/>
      <c r="J5" s="1014"/>
      <c r="K5" s="1014"/>
      <c r="L5" s="1014"/>
      <c r="M5" s="1014"/>
      <c r="N5" s="1014"/>
      <c r="O5" s="1014"/>
      <c r="P5" s="1014"/>
      <c r="Q5" s="1015"/>
    </row>
    <row r="6" spans="1:17">
      <c r="A6" s="1016" t="s">
        <v>912</v>
      </c>
      <c r="B6" s="1017" t="str">
        <f>'Mob. e Desmob'!D7</f>
        <v>FIM DA DUPLICAÇÃO (SÃO CAETANO) - ENTR. VPE-230 (PESQUEIRA)</v>
      </c>
      <c r="C6" s="1017"/>
      <c r="D6" s="1017"/>
      <c r="E6" s="1017"/>
      <c r="F6" s="1017"/>
      <c r="G6" s="1017"/>
      <c r="H6" s="1017"/>
      <c r="I6" s="1017"/>
      <c r="J6" s="1017"/>
      <c r="K6" s="1017"/>
      <c r="L6" s="1017"/>
      <c r="M6" s="1017"/>
      <c r="N6" s="1017"/>
      <c r="O6" s="1017"/>
      <c r="P6" s="1017"/>
      <c r="Q6" s="1018"/>
    </row>
    <row r="7" spans="1:17">
      <c r="A7" s="1019" t="s">
        <v>914</v>
      </c>
      <c r="B7" s="1017" t="str">
        <f>'Mob. e Desmob'!D8</f>
        <v>KM 149,10 - KM 177,90</v>
      </c>
      <c r="C7" s="1020"/>
      <c r="D7" s="1020"/>
      <c r="E7" s="1020"/>
      <c r="F7" s="1020"/>
      <c r="G7" s="1020"/>
      <c r="H7" s="1020"/>
      <c r="I7" s="1020"/>
      <c r="J7" s="1020"/>
      <c r="K7" s="1020"/>
      <c r="L7" s="1020"/>
      <c r="M7" s="1020"/>
      <c r="N7" s="1020"/>
      <c r="O7" s="1020"/>
      <c r="P7" s="1020"/>
      <c r="Q7" s="1021"/>
    </row>
    <row r="8" spans="1:17">
      <c r="A8" s="1022" t="s">
        <v>916</v>
      </c>
      <c r="B8" s="1017">
        <v>28.8</v>
      </c>
      <c r="C8" s="1023" t="s">
        <v>962</v>
      </c>
      <c r="D8" s="1023"/>
      <c r="E8" s="1023"/>
      <c r="F8" s="1023"/>
      <c r="G8" s="1023"/>
      <c r="H8" s="1023"/>
      <c r="I8" s="1023"/>
      <c r="J8" s="1023"/>
      <c r="K8" s="1023"/>
      <c r="L8" s="1023"/>
      <c r="M8" s="1023"/>
      <c r="N8" s="1023"/>
      <c r="O8" s="1023"/>
      <c r="P8" s="1023"/>
      <c r="Q8" s="1024"/>
    </row>
    <row r="9" spans="1:17">
      <c r="A9" s="1022" t="s">
        <v>65</v>
      </c>
      <c r="B9" s="1017" t="str">
        <f>'Mob. e Desmob'!D10</f>
        <v>JULHO/2025</v>
      </c>
      <c r="C9" s="1023"/>
      <c r="D9" s="1023"/>
      <c r="E9" s="1023"/>
      <c r="F9" s="1023"/>
      <c r="G9" s="1023"/>
      <c r="H9" s="1023"/>
      <c r="I9" s="1023"/>
      <c r="J9" s="1023"/>
      <c r="K9" s="1023"/>
      <c r="L9" s="1023"/>
      <c r="M9" s="1023"/>
      <c r="N9" s="1023"/>
      <c r="O9" s="1023"/>
      <c r="P9" s="1023"/>
      <c r="Q9" s="1024"/>
    </row>
    <row r="10" spans="1:17">
      <c r="A10" s="1025" t="s">
        <v>917</v>
      </c>
      <c r="B10" s="1026" t="str">
        <f>'Mob. e Desmob'!D11</f>
        <v>SEM DESONERAÇÃO</v>
      </c>
      <c r="C10" s="1026"/>
      <c r="D10" s="1026"/>
      <c r="E10" s="1026"/>
      <c r="F10" s="1026"/>
      <c r="G10" s="1026"/>
      <c r="H10" s="1026"/>
      <c r="I10" s="1026"/>
      <c r="J10" s="1026"/>
      <c r="K10" s="1026"/>
      <c r="L10" s="1026"/>
      <c r="M10" s="1026"/>
      <c r="N10" s="1026"/>
      <c r="O10" s="1026"/>
      <c r="P10" s="1026"/>
      <c r="Q10" s="1027"/>
    </row>
    <row r="11" spans="1:17" ht="6.75" customHeight="1" thickBot="1">
      <c r="A11" s="1028"/>
      <c r="B11" s="1029"/>
      <c r="C11" s="1029"/>
      <c r="D11" s="1029"/>
      <c r="E11" s="1029"/>
      <c r="F11" s="1029"/>
      <c r="G11" s="1029"/>
      <c r="H11" s="1029"/>
      <c r="I11" s="1029"/>
      <c r="J11" s="1029"/>
      <c r="K11" s="1029"/>
      <c r="L11" s="1029"/>
      <c r="M11" s="1029"/>
      <c r="N11" s="1029"/>
      <c r="O11" s="1029"/>
      <c r="P11" s="1029"/>
      <c r="Q11" s="1030"/>
    </row>
    <row r="12" spans="1:17" ht="15.75" thickBot="1">
      <c r="A12" s="1944" t="s">
        <v>2132</v>
      </c>
      <c r="B12" s="1945"/>
      <c r="C12" s="1945"/>
      <c r="D12" s="1945"/>
      <c r="E12" s="1945"/>
      <c r="F12" s="1945"/>
      <c r="G12" s="1945"/>
      <c r="H12" s="1945"/>
      <c r="I12" s="1945"/>
      <c r="J12" s="1945"/>
      <c r="K12" s="1945"/>
      <c r="L12" s="1945"/>
      <c r="M12" s="1945"/>
      <c r="N12" s="1945"/>
      <c r="O12" s="1945"/>
      <c r="P12" s="1945"/>
      <c r="Q12" s="1946"/>
    </row>
    <row r="13" spans="1:17">
      <c r="A13" s="1031"/>
      <c r="B13" s="1032"/>
      <c r="C13" s="1032"/>
      <c r="D13" s="1032"/>
      <c r="E13" s="1032"/>
      <c r="F13" s="1032"/>
      <c r="G13" s="1032"/>
      <c r="H13" s="1032"/>
      <c r="I13" s="1032"/>
      <c r="J13" s="1032"/>
      <c r="K13" s="1032"/>
      <c r="L13" s="1032"/>
      <c r="M13" s="1032"/>
      <c r="N13" s="1032"/>
      <c r="O13" s="1032"/>
      <c r="P13" s="1032"/>
      <c r="Q13" s="1033"/>
    </row>
    <row r="14" spans="1:17">
      <c r="A14" s="1940" t="s">
        <v>2133</v>
      </c>
      <c r="B14" s="1941"/>
      <c r="C14" s="1941"/>
      <c r="D14" s="1941"/>
      <c r="E14" s="1941"/>
      <c r="F14" s="1941"/>
      <c r="G14" s="1941"/>
      <c r="H14" s="1941"/>
      <c r="I14" s="1941"/>
      <c r="J14" s="1941"/>
      <c r="K14" s="1941"/>
      <c r="L14" s="1941"/>
      <c r="M14" s="1941"/>
      <c r="N14" s="1941"/>
      <c r="O14" s="1941"/>
      <c r="P14" s="1941"/>
      <c r="Q14" s="1942"/>
    </row>
    <row r="15" spans="1:17">
      <c r="A15" s="1034"/>
      <c r="Q15" s="1035"/>
    </row>
    <row r="16" spans="1:17">
      <c r="Q16" s="1035"/>
    </row>
    <row r="17" spans="1:17">
      <c r="A17" s="1034"/>
      <c r="Q17" s="1035"/>
    </row>
    <row r="18" spans="1:17">
      <c r="A18" s="1034"/>
      <c r="Q18" s="1035"/>
    </row>
    <row r="19" spans="1:17">
      <c r="A19" s="1034"/>
      <c r="Q19" s="1035"/>
    </row>
    <row r="20" spans="1:17">
      <c r="A20" s="1034"/>
      <c r="Q20" s="1035"/>
    </row>
    <row r="21" spans="1:17">
      <c r="A21" s="1034"/>
      <c r="Q21" s="1035"/>
    </row>
    <row r="22" spans="1:17">
      <c r="A22" s="1034"/>
      <c r="Q22" s="1035"/>
    </row>
    <row r="23" spans="1:17">
      <c r="A23" s="1034"/>
      <c r="Q23" s="1035"/>
    </row>
    <row r="24" spans="1:17">
      <c r="A24" s="1034"/>
      <c r="Q24" s="1035"/>
    </row>
    <row r="25" spans="1:17">
      <c r="A25" s="1034"/>
      <c r="Q25" s="1035"/>
    </row>
    <row r="26" spans="1:17">
      <c r="A26" s="1034"/>
      <c r="Q26" s="1035"/>
    </row>
    <row r="27" spans="1:17">
      <c r="A27" s="1034"/>
      <c r="Q27" s="1035"/>
    </row>
    <row r="28" spans="1:17">
      <c r="A28" s="1034"/>
      <c r="Q28" s="1035"/>
    </row>
    <row r="29" spans="1:17">
      <c r="A29" s="1034"/>
      <c r="Q29" s="1035"/>
    </row>
    <row r="30" spans="1:17">
      <c r="A30" s="1034"/>
      <c r="Q30" s="1035"/>
    </row>
    <row r="31" spans="1:17">
      <c r="A31" s="1034"/>
      <c r="Q31" s="1035"/>
    </row>
    <row r="32" spans="1:17">
      <c r="A32" s="1034"/>
      <c r="Q32" s="1035"/>
    </row>
    <row r="33" spans="1:17">
      <c r="A33" s="1034"/>
      <c r="Q33" s="1035"/>
    </row>
    <row r="34" spans="1:17">
      <c r="A34" s="1034"/>
      <c r="Q34" s="1035"/>
    </row>
    <row r="35" spans="1:17">
      <c r="A35" s="1034"/>
      <c r="Q35" s="1035"/>
    </row>
    <row r="36" spans="1:17">
      <c r="A36" s="1034"/>
      <c r="Q36" s="1035"/>
    </row>
    <row r="37" spans="1:17">
      <c r="A37" s="1034"/>
      <c r="Q37" s="1035"/>
    </row>
    <row r="38" spans="1:17">
      <c r="A38" s="1034"/>
      <c r="Q38" s="1035"/>
    </row>
    <row r="39" spans="1:17">
      <c r="A39" s="1034"/>
      <c r="Q39" s="1035"/>
    </row>
    <row r="40" spans="1:17">
      <c r="A40" s="1034"/>
      <c r="Q40" s="1035"/>
    </row>
    <row r="41" spans="1:17">
      <c r="A41" s="1036"/>
      <c r="B41" s="1012"/>
      <c r="C41" s="1012"/>
      <c r="D41" s="1012"/>
      <c r="E41" s="1012"/>
      <c r="F41" s="1012"/>
      <c r="G41" s="1012"/>
      <c r="H41" s="1012"/>
      <c r="I41" s="1012"/>
      <c r="J41" s="1012"/>
      <c r="K41" s="1012"/>
      <c r="L41" s="1012"/>
      <c r="M41" s="1012"/>
      <c r="N41" s="1012"/>
      <c r="O41" s="1012"/>
      <c r="P41" s="1012"/>
      <c r="Q41" s="1037"/>
    </row>
    <row r="42" spans="1:17">
      <c r="A42" s="1940" t="s">
        <v>2134</v>
      </c>
      <c r="B42" s="1941"/>
      <c r="C42" s="1941"/>
      <c r="D42" s="1941"/>
      <c r="E42" s="1941"/>
      <c r="F42" s="1941"/>
      <c r="G42" s="1941"/>
      <c r="H42" s="1941"/>
      <c r="I42" s="1941"/>
      <c r="J42" s="1941"/>
      <c r="K42" s="1941"/>
      <c r="L42" s="1941"/>
      <c r="M42" s="1941"/>
      <c r="N42" s="1941"/>
      <c r="O42" s="1941"/>
      <c r="P42" s="1941"/>
      <c r="Q42" s="1942"/>
    </row>
    <row r="43" spans="1:17">
      <c r="A43" s="1034"/>
      <c r="Q43" s="1035"/>
    </row>
    <row r="44" spans="1:17">
      <c r="A44" s="1034"/>
      <c r="Q44" s="1035"/>
    </row>
    <row r="45" spans="1:17">
      <c r="A45" s="1034"/>
      <c r="Q45" s="1035"/>
    </row>
    <row r="46" spans="1:17">
      <c r="A46" s="1034"/>
      <c r="Q46" s="1035"/>
    </row>
    <row r="47" spans="1:17">
      <c r="A47" s="1034"/>
      <c r="Q47" s="1035"/>
    </row>
    <row r="48" spans="1:17">
      <c r="A48" s="1034"/>
      <c r="Q48" s="1035"/>
    </row>
    <row r="49" spans="1:17">
      <c r="A49" s="1034"/>
      <c r="Q49" s="1035"/>
    </row>
    <row r="50" spans="1:17">
      <c r="A50" s="1034"/>
      <c r="Q50" s="1035"/>
    </row>
    <row r="51" spans="1:17">
      <c r="A51" s="1034"/>
      <c r="Q51" s="1035"/>
    </row>
    <row r="52" spans="1:17">
      <c r="A52" s="1034"/>
      <c r="Q52" s="1035"/>
    </row>
    <row r="53" spans="1:17">
      <c r="A53" s="1034"/>
      <c r="Q53" s="1035"/>
    </row>
    <row r="54" spans="1:17">
      <c r="A54" s="1034"/>
      <c r="Q54" s="1035"/>
    </row>
    <row r="55" spans="1:17">
      <c r="A55" s="1034"/>
      <c r="Q55" s="1035"/>
    </row>
    <row r="56" spans="1:17">
      <c r="A56" s="1034"/>
      <c r="Q56" s="1035"/>
    </row>
    <row r="57" spans="1:17">
      <c r="A57" s="1034"/>
      <c r="Q57" s="1035"/>
    </row>
    <row r="58" spans="1:17">
      <c r="A58" s="1034"/>
      <c r="Q58" s="1035"/>
    </row>
    <row r="59" spans="1:17">
      <c r="A59" s="1034"/>
      <c r="Q59" s="1035"/>
    </row>
    <row r="60" spans="1:17">
      <c r="A60" s="1034"/>
      <c r="Q60" s="1035"/>
    </row>
    <row r="61" spans="1:17">
      <c r="A61" s="1034"/>
      <c r="Q61" s="1035"/>
    </row>
    <row r="62" spans="1:17">
      <c r="A62" s="1034"/>
      <c r="Q62" s="1035"/>
    </row>
    <row r="63" spans="1:17">
      <c r="A63" s="1034"/>
      <c r="Q63" s="1035"/>
    </row>
    <row r="64" spans="1:17">
      <c r="A64" s="1034"/>
      <c r="Q64" s="1035"/>
    </row>
    <row r="65" spans="1:17">
      <c r="A65" s="1034"/>
      <c r="Q65" s="1035"/>
    </row>
    <row r="66" spans="1:17">
      <c r="A66" s="1034"/>
      <c r="Q66" s="1035"/>
    </row>
    <row r="67" spans="1:17">
      <c r="A67" s="1034"/>
      <c r="Q67" s="1035"/>
    </row>
    <row r="68" spans="1:17">
      <c r="A68" s="1034"/>
      <c r="Q68" s="1035"/>
    </row>
    <row r="69" spans="1:17">
      <c r="A69" s="1036"/>
      <c r="B69" s="1012"/>
      <c r="C69" s="1012"/>
      <c r="D69" s="1012"/>
      <c r="E69" s="1012"/>
      <c r="F69" s="1012"/>
      <c r="G69" s="1012"/>
      <c r="H69" s="1012"/>
      <c r="I69" s="1012"/>
      <c r="J69" s="1012"/>
      <c r="K69" s="1012"/>
      <c r="L69" s="1012"/>
      <c r="M69" s="1012"/>
      <c r="N69" s="1012"/>
      <c r="O69" s="1012"/>
      <c r="P69" s="1012"/>
      <c r="Q69" s="1037"/>
    </row>
    <row r="70" spans="1:17">
      <c r="A70" s="1940" t="s">
        <v>2135</v>
      </c>
      <c r="B70" s="1941"/>
      <c r="C70" s="1941"/>
      <c r="D70" s="1941"/>
      <c r="E70" s="1941"/>
      <c r="F70" s="1941"/>
      <c r="G70" s="1941"/>
      <c r="H70" s="1941"/>
      <c r="I70" s="1941"/>
      <c r="J70" s="1941"/>
      <c r="K70" s="1941"/>
      <c r="L70" s="1941"/>
      <c r="M70" s="1941"/>
      <c r="N70" s="1941"/>
      <c r="O70" s="1941"/>
      <c r="P70" s="1941"/>
      <c r="Q70" s="1942"/>
    </row>
    <row r="71" spans="1:17">
      <c r="A71" s="1034"/>
      <c r="Q71" s="1035"/>
    </row>
    <row r="72" spans="1:17">
      <c r="A72" s="1034"/>
      <c r="Q72" s="1035"/>
    </row>
    <row r="73" spans="1:17">
      <c r="A73" s="1034"/>
      <c r="Q73" s="1035"/>
    </row>
    <row r="74" spans="1:17">
      <c r="A74" s="1034"/>
      <c r="Q74" s="1035"/>
    </row>
    <row r="75" spans="1:17">
      <c r="A75" s="1034"/>
      <c r="Q75" s="1035"/>
    </row>
    <row r="76" spans="1:17">
      <c r="A76" s="1034"/>
      <c r="Q76" s="1035"/>
    </row>
    <row r="77" spans="1:17">
      <c r="A77" s="1034"/>
      <c r="Q77" s="1035"/>
    </row>
    <row r="78" spans="1:17">
      <c r="A78" s="1034"/>
      <c r="Q78" s="1035"/>
    </row>
    <row r="79" spans="1:17">
      <c r="A79" s="1034"/>
      <c r="Q79" s="1035"/>
    </row>
    <row r="80" spans="1:17">
      <c r="A80" s="1034"/>
      <c r="Q80" s="1035"/>
    </row>
    <row r="81" spans="1:17">
      <c r="A81" s="1034"/>
      <c r="Q81" s="1035"/>
    </row>
    <row r="82" spans="1:17">
      <c r="A82" s="1034"/>
      <c r="Q82" s="1035"/>
    </row>
    <row r="83" spans="1:17">
      <c r="A83" s="1034"/>
      <c r="Q83" s="1035"/>
    </row>
    <row r="84" spans="1:17">
      <c r="A84" s="1034"/>
      <c r="Q84" s="1035"/>
    </row>
    <row r="85" spans="1:17">
      <c r="A85" s="1034"/>
      <c r="Q85" s="1035"/>
    </row>
    <row r="86" spans="1:17">
      <c r="A86" s="1034"/>
      <c r="Q86" s="1035"/>
    </row>
    <row r="87" spans="1:17">
      <c r="A87" s="1034"/>
      <c r="Q87" s="1035"/>
    </row>
    <row r="88" spans="1:17">
      <c r="A88" s="1034"/>
      <c r="Q88" s="1035"/>
    </row>
    <row r="89" spans="1:17">
      <c r="A89" s="1034"/>
      <c r="Q89" s="1035"/>
    </row>
    <row r="90" spans="1:17">
      <c r="A90" s="1034"/>
      <c r="Q90" s="1035"/>
    </row>
    <row r="91" spans="1:17">
      <c r="A91" s="1034"/>
      <c r="Q91" s="1035"/>
    </row>
    <row r="92" spans="1:17">
      <c r="A92" s="1034"/>
      <c r="Q92" s="1035"/>
    </row>
    <row r="93" spans="1:17">
      <c r="A93" s="1034"/>
      <c r="Q93" s="1035"/>
    </row>
    <row r="94" spans="1:17">
      <c r="A94" s="1034"/>
      <c r="Q94" s="1035"/>
    </row>
    <row r="95" spans="1:17">
      <c r="A95" s="1034"/>
      <c r="Q95" s="1035"/>
    </row>
    <row r="96" spans="1:17">
      <c r="A96" s="1034"/>
      <c r="Q96" s="1035"/>
    </row>
    <row r="97" spans="1:17">
      <c r="A97" s="1036"/>
      <c r="B97" s="1012"/>
      <c r="C97" s="1012"/>
      <c r="D97" s="1012"/>
      <c r="E97" s="1012"/>
      <c r="F97" s="1012"/>
      <c r="G97" s="1012"/>
      <c r="H97" s="1012"/>
      <c r="I97" s="1012"/>
      <c r="J97" s="1012"/>
      <c r="K97" s="1012"/>
      <c r="L97" s="1012"/>
      <c r="M97" s="1012"/>
      <c r="N97" s="1012"/>
      <c r="O97" s="1012"/>
      <c r="P97" s="1012"/>
      <c r="Q97" s="1037"/>
    </row>
  </sheetData>
  <mergeCells count="7">
    <mergeCell ref="A70:Q70"/>
    <mergeCell ref="A1:Q1"/>
    <mergeCell ref="A2:Q2"/>
    <mergeCell ref="A3:Q3"/>
    <mergeCell ref="A12:Q12"/>
    <mergeCell ref="A14:Q14"/>
    <mergeCell ref="A42:Q42"/>
  </mergeCells>
  <printOptions horizontalCentered="1"/>
  <pageMargins left="0.39370078740157483" right="0.39370078740157483" top="0.78740157480314965" bottom="0.39370078740157483" header="0.31496062992125984" footer="0.31496062992125984"/>
  <pageSetup paperSize="9" scale="85" orientation="landscape" r:id="rId1"/>
  <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D49DA-063D-45CB-B80F-BF4E27D95F20}">
  <dimension ref="B1:Q107"/>
  <sheetViews>
    <sheetView view="pageBreakPreview" zoomScale="80" zoomScaleNormal="100" zoomScaleSheetLayoutView="80" workbookViewId="0">
      <selection activeCell="M35" sqref="M35"/>
    </sheetView>
  </sheetViews>
  <sheetFormatPr defaultColWidth="9.140625" defaultRowHeight="15"/>
  <cols>
    <col min="1" max="1" width="6.7109375" style="1038" customWidth="1"/>
    <col min="2" max="2" width="15.140625" style="1038" bestFit="1" customWidth="1"/>
    <col min="3" max="3" width="32" style="1038" customWidth="1"/>
    <col min="4" max="4" width="20.7109375" style="1038" customWidth="1"/>
    <col min="5" max="5" width="16.85546875" style="1039" customWidth="1"/>
    <col min="6" max="6" width="33.5703125" style="1038" customWidth="1"/>
    <col min="7" max="7" width="18.28515625" style="1038" bestFit="1" customWidth="1"/>
    <col min="8" max="10" width="20.7109375" style="1038" customWidth="1"/>
    <col min="11" max="11" width="15.7109375" style="1038" customWidth="1"/>
    <col min="12" max="12" width="6.7109375" style="1038" customWidth="1"/>
    <col min="13" max="13" width="9.140625" style="1038"/>
    <col min="14" max="14" width="17.85546875" style="1038" customWidth="1"/>
    <col min="15" max="15" width="12.42578125" style="1038" customWidth="1"/>
    <col min="16" max="16" width="13.42578125" style="1038" customWidth="1"/>
    <col min="17" max="17" width="14.85546875" style="1038" bestFit="1" customWidth="1"/>
    <col min="18" max="18" width="9.140625" style="1038" customWidth="1"/>
    <col min="19" max="19" width="9.42578125" style="1038" bestFit="1" customWidth="1"/>
    <col min="20" max="20" width="11.140625" style="1038" bestFit="1" customWidth="1"/>
    <col min="21" max="16384" width="9.140625" style="1038"/>
  </cols>
  <sheetData>
    <row r="1" spans="2:17" ht="15.75" thickBot="1"/>
    <row r="2" spans="2:17" s="1040" customFormat="1" ht="24.95" customHeight="1">
      <c r="B2" s="1950" t="s">
        <v>21</v>
      </c>
      <c r="C2" s="1951"/>
      <c r="D2" s="1951"/>
      <c r="E2" s="1951"/>
      <c r="F2" s="1951"/>
      <c r="G2" s="1951"/>
      <c r="H2" s="1951"/>
      <c r="I2" s="1951"/>
      <c r="J2" s="1951"/>
      <c r="K2" s="1952"/>
    </row>
    <row r="3" spans="2:17" s="1040" customFormat="1" ht="24.95" customHeight="1">
      <c r="B3" s="1953" t="s">
        <v>132</v>
      </c>
      <c r="C3" s="1954"/>
      <c r="D3" s="1954"/>
      <c r="E3" s="1954"/>
      <c r="F3" s="1954"/>
      <c r="G3" s="1954"/>
      <c r="H3" s="1954"/>
      <c r="I3" s="1954"/>
      <c r="J3" s="1954"/>
      <c r="K3" s="1955"/>
    </row>
    <row r="4" spans="2:17" s="1040" customFormat="1" ht="24.95" customHeight="1">
      <c r="B4" s="1956" t="s">
        <v>909</v>
      </c>
      <c r="C4" s="1957"/>
      <c r="D4" s="1957"/>
      <c r="E4" s="1957"/>
      <c r="F4" s="1957"/>
      <c r="G4" s="1957"/>
      <c r="H4" s="1957"/>
      <c r="I4" s="1957"/>
      <c r="J4" s="1957"/>
      <c r="K4" s="1958"/>
    </row>
    <row r="5" spans="2:17" s="1040" customFormat="1" ht="9.9499999999999993" customHeight="1">
      <c r="B5" s="1959"/>
      <c r="C5" s="1960"/>
      <c r="D5" s="1960"/>
      <c r="E5" s="1960"/>
      <c r="F5" s="1960"/>
      <c r="G5" s="1960"/>
      <c r="H5" s="1960"/>
      <c r="I5" s="1960"/>
      <c r="J5" s="1960"/>
      <c r="K5" s="1961"/>
    </row>
    <row r="6" spans="2:17" s="1040" customFormat="1">
      <c r="B6" s="1041" t="s">
        <v>910</v>
      </c>
      <c r="C6" s="1962" t="s">
        <v>911</v>
      </c>
      <c r="D6" s="1962"/>
      <c r="E6" s="1963"/>
      <c r="F6" s="1042" t="s">
        <v>916</v>
      </c>
      <c r="G6" s="1964">
        <v>28.8</v>
      </c>
      <c r="H6" s="1964"/>
      <c r="I6" s="1964"/>
      <c r="J6" s="1964"/>
      <c r="K6" s="1965"/>
    </row>
    <row r="7" spans="2:17" s="1040" customFormat="1" ht="15" customHeight="1">
      <c r="B7" s="1043" t="s">
        <v>912</v>
      </c>
      <c r="C7" s="1966" t="s">
        <v>913</v>
      </c>
      <c r="D7" s="1966"/>
      <c r="E7" s="1967"/>
      <c r="F7" s="1044" t="s">
        <v>65</v>
      </c>
      <c r="G7" s="1968" t="s">
        <v>374</v>
      </c>
      <c r="H7" s="1969"/>
      <c r="I7" s="1969"/>
      <c r="J7" s="1969"/>
      <c r="K7" s="1970"/>
    </row>
    <row r="8" spans="2:17" s="1040" customFormat="1">
      <c r="B8" s="1046" t="s">
        <v>914</v>
      </c>
      <c r="C8" s="1971" t="s">
        <v>915</v>
      </c>
      <c r="D8" s="1971"/>
      <c r="E8" s="1972"/>
      <c r="F8" s="1047" t="s">
        <v>917</v>
      </c>
      <c r="G8" s="1973" t="s">
        <v>918</v>
      </c>
      <c r="H8" s="1973"/>
      <c r="I8" s="1973"/>
      <c r="J8" s="1973"/>
      <c r="K8" s="1974"/>
    </row>
    <row r="9" spans="2:17" s="1040" customFormat="1" ht="9.9499999999999993" customHeight="1" thickBot="1">
      <c r="B9" s="1975"/>
      <c r="C9" s="1976"/>
      <c r="D9" s="1976"/>
      <c r="E9" s="1976"/>
      <c r="F9" s="1976"/>
      <c r="G9" s="1976"/>
      <c r="H9" s="1976"/>
      <c r="I9" s="1976"/>
      <c r="J9" s="1976"/>
      <c r="K9" s="1977"/>
    </row>
    <row r="10" spans="2:17" ht="20.100000000000001" customHeight="1" thickBot="1">
      <c r="B10" s="1947" t="s">
        <v>2136</v>
      </c>
      <c r="C10" s="1948"/>
      <c r="D10" s="1948"/>
      <c r="E10" s="1948"/>
      <c r="F10" s="1948"/>
      <c r="G10" s="1948"/>
      <c r="H10" s="1948"/>
      <c r="I10" s="1948"/>
      <c r="J10" s="1948"/>
      <c r="K10" s="1949"/>
    </row>
    <row r="11" spans="2:17">
      <c r="B11" s="1050"/>
      <c r="C11" s="1051"/>
      <c r="D11" s="1051"/>
      <c r="E11" s="1052"/>
      <c r="F11" s="1051"/>
      <c r="G11" s="1051"/>
      <c r="H11" s="1051"/>
      <c r="I11" s="1051"/>
      <c r="J11" s="1051"/>
      <c r="K11" s="1053"/>
    </row>
    <row r="12" spans="2:17">
      <c r="B12" s="1978" t="s">
        <v>2137</v>
      </c>
      <c r="C12" s="1979"/>
      <c r="D12" s="1979"/>
      <c r="E12" s="1979"/>
      <c r="F12" s="1979"/>
      <c r="G12" s="1979"/>
      <c r="H12" s="1979"/>
      <c r="I12" s="1979"/>
      <c r="J12" s="1979"/>
      <c r="K12" s="1980"/>
      <c r="N12" s="1987" t="s">
        <v>2138</v>
      </c>
      <c r="O12" s="1987" t="s">
        <v>2139</v>
      </c>
      <c r="P12" s="1987"/>
      <c r="Q12" s="1987" t="s">
        <v>2140</v>
      </c>
    </row>
    <row r="13" spans="2:17">
      <c r="B13" s="1981"/>
      <c r="C13" s="1982"/>
      <c r="D13" s="1982"/>
      <c r="E13" s="1982"/>
      <c r="F13" s="1982"/>
      <c r="G13" s="1982"/>
      <c r="H13" s="1982"/>
      <c r="I13" s="1982"/>
      <c r="J13" s="1982"/>
      <c r="K13" s="1983"/>
      <c r="N13" s="1987"/>
      <c r="O13" s="1054" t="s">
        <v>2141</v>
      </c>
      <c r="P13" s="1054" t="s">
        <v>2142</v>
      </c>
      <c r="Q13" s="1987"/>
    </row>
    <row r="14" spans="2:17">
      <c r="B14" s="1981"/>
      <c r="C14" s="1982"/>
      <c r="D14" s="1982"/>
      <c r="E14" s="1982"/>
      <c r="F14" s="1982"/>
      <c r="G14" s="1982"/>
      <c r="H14" s="1982"/>
      <c r="I14" s="1982"/>
      <c r="J14" s="1982"/>
      <c r="K14" s="1983"/>
      <c r="N14" s="1987"/>
      <c r="O14" s="1055">
        <v>45962</v>
      </c>
      <c r="P14" s="1055">
        <v>45839</v>
      </c>
      <c r="Q14" s="1987"/>
    </row>
    <row r="15" spans="2:17">
      <c r="B15" s="1984"/>
      <c r="C15" s="1985"/>
      <c r="D15" s="1985"/>
      <c r="E15" s="1985"/>
      <c r="F15" s="1985"/>
      <c r="G15" s="1985"/>
      <c r="H15" s="1985"/>
      <c r="I15" s="1985"/>
      <c r="J15" s="1985"/>
      <c r="K15" s="1986"/>
      <c r="N15" s="1056" t="s">
        <v>2143</v>
      </c>
      <c r="O15" s="1057">
        <v>590.66899999999998</v>
      </c>
      <c r="P15" s="1057">
        <v>587.47699999999998</v>
      </c>
      <c r="Q15" s="1058">
        <f>ROUND((P15/O15),4)</f>
        <v>0.99460000000000004</v>
      </c>
    </row>
    <row r="16" spans="2:17">
      <c r="B16" s="1059"/>
      <c r="K16" s="1060"/>
    </row>
    <row r="17" spans="2:13" ht="15.75" thickBot="1">
      <c r="B17" s="1059"/>
      <c r="K17" s="1060"/>
    </row>
    <row r="18" spans="2:13" ht="35.450000000000003" customHeight="1">
      <c r="B18" s="1059"/>
      <c r="C18" s="1061" t="s">
        <v>2144</v>
      </c>
      <c r="D18" s="1062" t="s">
        <v>2145</v>
      </c>
      <c r="E18" s="1063" t="s">
        <v>2146</v>
      </c>
      <c r="K18" s="1060"/>
    </row>
    <row r="19" spans="2:13">
      <c r="B19" s="1059"/>
      <c r="C19" s="1988" t="s">
        <v>2147</v>
      </c>
      <c r="D19" s="1990" t="s">
        <v>2148</v>
      </c>
      <c r="E19" s="1992">
        <v>692</v>
      </c>
      <c r="K19" s="1060"/>
      <c r="M19" s="1064"/>
    </row>
    <row r="20" spans="2:13" ht="15" customHeight="1">
      <c r="B20" s="1059"/>
      <c r="C20" s="1989"/>
      <c r="D20" s="1991"/>
      <c r="E20" s="1993"/>
      <c r="K20" s="1060"/>
      <c r="M20" s="1065"/>
    </row>
    <row r="21" spans="2:13" ht="30">
      <c r="B21" s="1059"/>
      <c r="C21" s="1066" t="s">
        <v>2149</v>
      </c>
      <c r="D21" s="1067" t="s">
        <v>2150</v>
      </c>
      <c r="E21" s="1068">
        <v>736</v>
      </c>
      <c r="K21" s="1060"/>
      <c r="M21" s="1065"/>
    </row>
    <row r="22" spans="2:13">
      <c r="B22" s="1059"/>
      <c r="C22" s="1988" t="s">
        <v>2151</v>
      </c>
      <c r="D22" s="1994" t="s">
        <v>2152</v>
      </c>
      <c r="E22" s="1992">
        <v>1937</v>
      </c>
      <c r="K22" s="1060"/>
      <c r="M22" s="1065"/>
    </row>
    <row r="23" spans="2:13">
      <c r="B23" s="1059"/>
      <c r="C23" s="1989"/>
      <c r="D23" s="1995"/>
      <c r="E23" s="1993"/>
      <c r="K23" s="1060"/>
      <c r="M23" s="1064"/>
    </row>
    <row r="24" spans="2:13" ht="15" customHeight="1">
      <c r="B24" s="1059"/>
      <c r="C24" s="1989" t="s">
        <v>2153</v>
      </c>
      <c r="D24" s="1995" t="s">
        <v>2154</v>
      </c>
      <c r="E24" s="1993">
        <v>2949</v>
      </c>
      <c r="K24" s="1060"/>
    </row>
    <row r="25" spans="2:13" ht="15" customHeight="1" thickBot="1">
      <c r="B25" s="1059"/>
      <c r="C25" s="1996"/>
      <c r="D25" s="1997"/>
      <c r="E25" s="1998"/>
      <c r="K25" s="1060"/>
    </row>
    <row r="26" spans="2:13" ht="15.75" thickBot="1">
      <c r="B26" s="1059"/>
      <c r="J26" s="1069"/>
      <c r="K26" s="1060"/>
    </row>
    <row r="27" spans="2:13" ht="35.25" customHeight="1">
      <c r="B27" s="1059"/>
      <c r="C27" s="1061" t="s">
        <v>2155</v>
      </c>
      <c r="D27" s="1062" t="s">
        <v>2145</v>
      </c>
      <c r="E27" s="1063" t="s">
        <v>2146</v>
      </c>
      <c r="J27" s="1069"/>
      <c r="K27" s="1060"/>
    </row>
    <row r="28" spans="2:13">
      <c r="B28" s="1059"/>
      <c r="C28" s="1988" t="s">
        <v>2156</v>
      </c>
      <c r="D28" s="1990" t="s">
        <v>2157</v>
      </c>
      <c r="E28" s="1992">
        <v>676</v>
      </c>
      <c r="J28" s="1069"/>
      <c r="K28" s="1060"/>
    </row>
    <row r="29" spans="2:13" ht="15" customHeight="1">
      <c r="B29" s="1059"/>
      <c r="C29" s="1989"/>
      <c r="D29" s="1991"/>
      <c r="E29" s="1993"/>
      <c r="J29" s="1069"/>
      <c r="K29" s="1060"/>
    </row>
    <row r="30" spans="2:13">
      <c r="B30" s="1059"/>
      <c r="C30" s="1999" t="s">
        <v>2158</v>
      </c>
      <c r="D30" s="1994" t="s">
        <v>2159</v>
      </c>
      <c r="E30" s="1992">
        <v>642</v>
      </c>
      <c r="J30" s="1069"/>
      <c r="K30" s="1060"/>
    </row>
    <row r="31" spans="2:13">
      <c r="B31" s="1059"/>
      <c r="C31" s="2000"/>
      <c r="D31" s="1995"/>
      <c r="E31" s="1993"/>
      <c r="J31" s="1069"/>
      <c r="K31" s="1060"/>
    </row>
    <row r="32" spans="2:13">
      <c r="B32" s="1059"/>
      <c r="C32" s="1999" t="s">
        <v>2160</v>
      </c>
      <c r="D32" s="1994" t="s">
        <v>2150</v>
      </c>
      <c r="E32" s="1992">
        <v>727</v>
      </c>
      <c r="J32" s="1069"/>
      <c r="K32" s="1060"/>
    </row>
    <row r="33" spans="2:11" ht="15.75" thickBot="1">
      <c r="B33" s="1059"/>
      <c r="C33" s="2002"/>
      <c r="D33" s="2003"/>
      <c r="E33" s="2004"/>
      <c r="J33" s="1069"/>
      <c r="K33" s="1060"/>
    </row>
    <row r="34" spans="2:11" ht="15.75" customHeight="1">
      <c r="B34" s="1059"/>
      <c r="C34" s="2005" t="s">
        <v>2161</v>
      </c>
      <c r="D34" s="2005"/>
      <c r="E34" s="2005"/>
      <c r="F34" s="2005"/>
      <c r="G34" s="1070"/>
      <c r="H34" s="1070"/>
      <c r="I34" s="1070"/>
      <c r="J34" s="1069"/>
      <c r="K34" s="1060"/>
    </row>
    <row r="35" spans="2:11">
      <c r="B35" s="1059"/>
      <c r="C35" s="2005"/>
      <c r="D35" s="2005"/>
      <c r="E35" s="2005"/>
      <c r="F35" s="2005"/>
      <c r="G35" s="1070"/>
      <c r="H35" s="1070"/>
      <c r="I35" s="1070"/>
      <c r="J35" s="1069"/>
      <c r="K35" s="1060"/>
    </row>
    <row r="36" spans="2:11">
      <c r="B36" s="1059"/>
      <c r="C36" s="1069"/>
      <c r="D36" s="1069"/>
      <c r="E36" s="1069"/>
      <c r="F36" s="1069"/>
      <c r="G36" s="1069"/>
      <c r="H36" s="1069"/>
      <c r="I36" s="1069"/>
      <c r="J36" s="1069"/>
      <c r="K36" s="1060"/>
    </row>
    <row r="37" spans="2:11" ht="15.75" thickBot="1">
      <c r="B37" s="1059"/>
      <c r="C37" s="1071"/>
      <c r="D37" s="1071"/>
      <c r="E37" s="1071"/>
      <c r="F37" s="1071"/>
      <c r="G37" s="1071"/>
      <c r="H37" s="1071"/>
      <c r="I37" s="1071"/>
      <c r="J37" s="1071"/>
      <c r="K37" s="1060"/>
    </row>
    <row r="38" spans="2:11" ht="20.100000000000001" customHeight="1" thickBot="1">
      <c r="B38" s="1947" t="s">
        <v>2162</v>
      </c>
      <c r="C38" s="1948"/>
      <c r="D38" s="1948"/>
      <c r="E38" s="1948"/>
      <c r="F38" s="1948"/>
      <c r="G38" s="1948"/>
      <c r="H38" s="1948"/>
      <c r="I38" s="1948"/>
      <c r="J38" s="1948"/>
      <c r="K38" s="1949"/>
    </row>
    <row r="39" spans="2:11">
      <c r="B39" s="1059"/>
      <c r="K39" s="1060"/>
    </row>
    <row r="40" spans="2:11" ht="18.75">
      <c r="B40" s="2006" t="s">
        <v>2163</v>
      </c>
      <c r="C40" s="2007"/>
      <c r="D40" s="2007"/>
      <c r="E40" s="2007"/>
      <c r="F40" s="2007"/>
      <c r="G40" s="2007"/>
      <c r="H40" s="2007"/>
      <c r="I40" s="2007"/>
      <c r="J40" s="2007"/>
      <c r="K40" s="2008"/>
    </row>
    <row r="41" spans="2:11" ht="18.75">
      <c r="B41" s="2006" t="s">
        <v>2164</v>
      </c>
      <c r="C41" s="2007"/>
      <c r="D41" s="2007"/>
      <c r="E41" s="2007"/>
      <c r="F41" s="2007"/>
      <c r="G41" s="2007"/>
      <c r="H41" s="2007"/>
      <c r="I41" s="2007"/>
      <c r="J41" s="2007"/>
      <c r="K41" s="2008"/>
    </row>
    <row r="42" spans="2:11">
      <c r="B42" s="1059"/>
      <c r="K42" s="1060"/>
    </row>
    <row r="43" spans="2:11">
      <c r="B43" s="1059"/>
      <c r="K43" s="1060"/>
    </row>
    <row r="44" spans="2:11" ht="15.75">
      <c r="B44" s="2009" t="s">
        <v>2165</v>
      </c>
      <c r="C44" s="2010"/>
      <c r="D44" s="2010"/>
      <c r="E44" s="2010"/>
      <c r="F44" s="2010"/>
      <c r="G44" s="2010"/>
      <c r="H44" s="2010"/>
      <c r="I44" s="2010"/>
      <c r="J44" s="2011"/>
      <c r="K44" s="2012"/>
    </row>
    <row r="45" spans="2:11">
      <c r="B45" s="1059"/>
      <c r="K45" s="1060"/>
    </row>
    <row r="46" spans="2:11">
      <c r="B46" s="1059"/>
      <c r="K46" s="1060"/>
    </row>
    <row r="47" spans="2:11" ht="21.6" customHeight="1">
      <c r="B47" s="1059"/>
      <c r="D47" s="1072" t="s">
        <v>2166</v>
      </c>
      <c r="E47" s="2013" t="s">
        <v>2167</v>
      </c>
      <c r="F47" s="2013"/>
      <c r="G47" s="1073" t="s">
        <v>2168</v>
      </c>
      <c r="H47" s="1074" t="s">
        <v>2169</v>
      </c>
      <c r="K47" s="1060"/>
    </row>
    <row r="48" spans="2:11">
      <c r="B48" s="1059"/>
      <c r="D48" s="1075" t="str">
        <f t="shared" ref="D48:D56" si="0">$G$7</f>
        <v>JULHO/2025</v>
      </c>
      <c r="E48" s="2014" t="s">
        <v>2170</v>
      </c>
      <c r="F48" s="2014"/>
      <c r="G48" s="1076" t="s">
        <v>2171</v>
      </c>
      <c r="H48" s="1077">
        <v>2.6483822087994322</v>
      </c>
      <c r="K48" s="1060"/>
    </row>
    <row r="49" spans="2:11">
      <c r="B49" s="1059"/>
      <c r="D49" s="1078" t="str">
        <f t="shared" si="0"/>
        <v>JULHO/2025</v>
      </c>
      <c r="E49" s="2015" t="s">
        <v>2170</v>
      </c>
      <c r="F49" s="2015"/>
      <c r="G49" s="1079" t="s">
        <v>2172</v>
      </c>
      <c r="H49" s="1080">
        <v>2.4699411313055455</v>
      </c>
      <c r="K49" s="1060"/>
    </row>
    <row r="50" spans="2:11">
      <c r="B50" s="1059"/>
      <c r="D50" s="1081" t="str">
        <f t="shared" si="0"/>
        <v>JULHO/2025</v>
      </c>
      <c r="E50" s="2001" t="s">
        <v>2170</v>
      </c>
      <c r="F50" s="2001"/>
      <c r="G50" s="1082" t="s">
        <v>2171</v>
      </c>
      <c r="H50" s="1083">
        <v>2.6483822087994322</v>
      </c>
      <c r="K50" s="1060"/>
    </row>
    <row r="51" spans="2:11">
      <c r="B51" s="1059"/>
      <c r="D51" s="1075" t="str">
        <f t="shared" si="0"/>
        <v>JULHO/2025</v>
      </c>
      <c r="E51" s="2014" t="s">
        <v>2173</v>
      </c>
      <c r="F51" s="2014"/>
      <c r="G51" s="1076" t="s">
        <v>2174</v>
      </c>
      <c r="H51" s="1077">
        <v>3.0601868514800263</v>
      </c>
      <c r="K51" s="1060"/>
    </row>
    <row r="52" spans="2:11">
      <c r="B52" s="1059"/>
      <c r="D52" s="1078" t="str">
        <f t="shared" si="0"/>
        <v>JULHO/2025</v>
      </c>
      <c r="E52" s="2015" t="s">
        <v>2173</v>
      </c>
      <c r="F52" s="2015"/>
      <c r="G52" s="1079" t="s">
        <v>2172</v>
      </c>
      <c r="H52" s="1080">
        <v>2.5295188141500438</v>
      </c>
      <c r="K52" s="1060"/>
    </row>
    <row r="53" spans="2:11">
      <c r="B53" s="1059"/>
      <c r="D53" s="1081" t="str">
        <f t="shared" si="0"/>
        <v>JULHO/2025</v>
      </c>
      <c r="E53" s="2001" t="s">
        <v>2173</v>
      </c>
      <c r="F53" s="2001"/>
      <c r="G53" s="1082" t="s">
        <v>2171</v>
      </c>
      <c r="H53" s="1083">
        <v>2.6400243383530682</v>
      </c>
      <c r="K53" s="1060"/>
    </row>
    <row r="54" spans="2:11">
      <c r="B54" s="1059"/>
      <c r="D54" s="1075" t="str">
        <f t="shared" si="0"/>
        <v>JULHO/2025</v>
      </c>
      <c r="E54" s="2014" t="s">
        <v>2175</v>
      </c>
      <c r="F54" s="2014"/>
      <c r="G54" s="1076" t="s">
        <v>2174</v>
      </c>
      <c r="H54" s="1077">
        <v>3.5809639056030473</v>
      </c>
      <c r="K54" s="1060"/>
    </row>
    <row r="55" spans="2:11">
      <c r="B55" s="1059"/>
      <c r="D55" s="1078" t="str">
        <f t="shared" si="0"/>
        <v>JULHO/2025</v>
      </c>
      <c r="E55" s="2015" t="s">
        <v>2175</v>
      </c>
      <c r="F55" s="2015"/>
      <c r="G55" s="1079" t="s">
        <v>2172</v>
      </c>
      <c r="H55" s="1080">
        <v>3.4879862434645008</v>
      </c>
      <c r="K55" s="1060"/>
    </row>
    <row r="56" spans="2:11">
      <c r="B56" s="1059"/>
      <c r="D56" s="1081" t="str">
        <f t="shared" si="0"/>
        <v>JULHO/2025</v>
      </c>
      <c r="E56" s="2001" t="s">
        <v>2175</v>
      </c>
      <c r="F56" s="2001"/>
      <c r="G56" s="1082" t="s">
        <v>2176</v>
      </c>
      <c r="H56" s="1083">
        <v>3.7895594741463419</v>
      </c>
      <c r="K56" s="1060"/>
    </row>
    <row r="57" spans="2:11" ht="31.5" customHeight="1">
      <c r="B57" s="1059"/>
      <c r="D57" s="2016" t="s">
        <v>2177</v>
      </c>
      <c r="E57" s="2016"/>
      <c r="F57" s="2016"/>
      <c r="G57" s="2016"/>
      <c r="H57" s="2016"/>
      <c r="K57" s="1060"/>
    </row>
    <row r="58" spans="2:11" ht="15.75">
      <c r="B58" s="1059"/>
      <c r="D58" s="1084"/>
      <c r="E58" s="1084"/>
      <c r="F58" s="1084"/>
      <c r="G58" s="1084"/>
      <c r="H58" s="1084"/>
      <c r="K58" s="1060"/>
    </row>
    <row r="59" spans="2:11" ht="15.75">
      <c r="B59" s="1059"/>
      <c r="D59" s="1084"/>
      <c r="E59" s="1084"/>
      <c r="F59" s="1084"/>
      <c r="G59" s="1084"/>
      <c r="H59" s="1084"/>
      <c r="K59" s="1060"/>
    </row>
    <row r="60" spans="2:11" ht="15.75">
      <c r="B60" s="1059"/>
      <c r="D60" s="1084"/>
      <c r="E60" s="1084"/>
      <c r="F60" s="1084"/>
      <c r="G60" s="1084"/>
      <c r="H60" s="1084"/>
      <c r="K60" s="1060"/>
    </row>
    <row r="61" spans="2:11" ht="15.75">
      <c r="B61" s="1059"/>
      <c r="D61" s="1084"/>
      <c r="E61" s="1084"/>
      <c r="F61" s="1084"/>
      <c r="G61" s="1084"/>
      <c r="H61" s="1084"/>
      <c r="K61" s="1060"/>
    </row>
    <row r="62" spans="2:11" ht="15.75">
      <c r="B62" s="1059"/>
      <c r="D62" s="1084"/>
      <c r="E62" s="1084"/>
      <c r="F62" s="1084"/>
      <c r="G62" s="1084"/>
      <c r="H62" s="1084"/>
      <c r="K62" s="1060"/>
    </row>
    <row r="63" spans="2:11" ht="15.75">
      <c r="B63" s="1059"/>
      <c r="D63" s="1084"/>
      <c r="E63" s="1084"/>
      <c r="F63" s="1084"/>
      <c r="G63" s="1084"/>
      <c r="H63" s="1084"/>
      <c r="K63" s="1060"/>
    </row>
    <row r="64" spans="2:11">
      <c r="B64" s="1059"/>
      <c r="K64" s="1060"/>
    </row>
    <row r="65" spans="2:11" ht="15.75">
      <c r="B65" s="1059"/>
      <c r="D65" s="1084"/>
      <c r="E65" s="1084"/>
      <c r="F65" s="1084"/>
      <c r="G65" s="1084"/>
      <c r="H65" s="1084"/>
      <c r="K65" s="1060"/>
    </row>
    <row r="66" spans="2:11" ht="15.75">
      <c r="B66" s="1059"/>
      <c r="D66" s="1084"/>
      <c r="E66" s="1084"/>
      <c r="F66" s="1084"/>
      <c r="G66" s="1084"/>
      <c r="H66" s="1084"/>
      <c r="K66" s="1060"/>
    </row>
    <row r="67" spans="2:11" ht="15.75">
      <c r="B67" s="1059"/>
      <c r="D67" s="1084"/>
      <c r="E67" s="1084"/>
      <c r="F67" s="1084"/>
      <c r="G67" s="1084"/>
      <c r="H67" s="1084"/>
      <c r="K67" s="1060"/>
    </row>
    <row r="68" spans="2:11" ht="15.75">
      <c r="B68" s="1059"/>
      <c r="D68" s="1084"/>
      <c r="E68" s="1084"/>
      <c r="F68" s="1084"/>
      <c r="G68" s="1084"/>
      <c r="H68" s="1084"/>
      <c r="K68" s="1060"/>
    </row>
    <row r="69" spans="2:11" ht="15.75">
      <c r="B69" s="1059"/>
      <c r="D69" s="1084"/>
      <c r="E69" s="1084"/>
      <c r="F69" s="1084"/>
      <c r="G69" s="1084"/>
      <c r="H69" s="1084"/>
      <c r="K69" s="1060"/>
    </row>
    <row r="70" spans="2:11" ht="15.75">
      <c r="B70" s="1059"/>
      <c r="D70" s="1084"/>
      <c r="E70" s="1084"/>
      <c r="F70" s="1084"/>
      <c r="G70" s="1084"/>
      <c r="H70" s="1084"/>
      <c r="K70" s="1060"/>
    </row>
    <row r="71" spans="2:11" ht="15.75">
      <c r="B71" s="1059"/>
      <c r="D71" s="1084"/>
      <c r="E71" s="1084"/>
      <c r="F71" s="1084"/>
      <c r="G71" s="1084"/>
      <c r="H71" s="1084"/>
      <c r="K71" s="1060"/>
    </row>
    <row r="72" spans="2:11" ht="15.75">
      <c r="B72" s="1059"/>
      <c r="D72" s="1084"/>
      <c r="E72" s="1084"/>
      <c r="F72" s="1084"/>
      <c r="G72" s="1084"/>
      <c r="H72" s="1084"/>
      <c r="K72" s="1060"/>
    </row>
    <row r="73" spans="2:11" ht="15.75">
      <c r="B73" s="1059"/>
      <c r="D73" s="1084"/>
      <c r="E73" s="1084"/>
      <c r="F73" s="1084"/>
      <c r="G73" s="1084"/>
      <c r="H73" s="1084"/>
      <c r="K73" s="1060"/>
    </row>
    <row r="74" spans="2:11" ht="15.75">
      <c r="B74" s="1059"/>
      <c r="D74" s="1084"/>
      <c r="E74" s="1084"/>
      <c r="F74" s="1084"/>
      <c r="G74" s="1084"/>
      <c r="H74" s="1084"/>
      <c r="K74" s="1060"/>
    </row>
    <row r="75" spans="2:11" ht="15.75">
      <c r="B75" s="1059"/>
      <c r="D75" s="1084"/>
      <c r="E75" s="1084"/>
      <c r="F75" s="1084"/>
      <c r="G75" s="1084"/>
      <c r="H75" s="1084"/>
      <c r="K75" s="1060"/>
    </row>
    <row r="76" spans="2:11" ht="15.75">
      <c r="B76" s="1059"/>
      <c r="D76" s="1084"/>
      <c r="E76" s="1084"/>
      <c r="F76" s="1084"/>
      <c r="G76" s="1084"/>
      <c r="H76" s="1084"/>
      <c r="K76" s="1060"/>
    </row>
    <row r="77" spans="2:11" ht="15.75">
      <c r="B77" s="1059"/>
      <c r="D77" s="1084"/>
      <c r="E77" s="1084"/>
      <c r="F77" s="1084"/>
      <c r="G77" s="1084"/>
      <c r="H77" s="1084"/>
      <c r="K77" s="1060"/>
    </row>
    <row r="78" spans="2:11" ht="15.75">
      <c r="B78" s="1059"/>
      <c r="D78" s="1084"/>
      <c r="E78" s="1084"/>
      <c r="F78" s="1084"/>
      <c r="G78" s="1084"/>
      <c r="H78" s="1084"/>
      <c r="K78" s="1060"/>
    </row>
    <row r="79" spans="2:11" ht="15.75">
      <c r="B79" s="1059"/>
      <c r="D79" s="1084"/>
      <c r="E79" s="1084"/>
      <c r="F79" s="1084"/>
      <c r="G79" s="1084"/>
      <c r="H79" s="1084"/>
      <c r="K79" s="1060"/>
    </row>
    <row r="80" spans="2:11" ht="15.75">
      <c r="B80" s="1059"/>
      <c r="D80" s="1084"/>
      <c r="E80" s="1084"/>
      <c r="F80" s="1084"/>
      <c r="G80" s="1084"/>
      <c r="H80" s="1084"/>
      <c r="K80" s="1060"/>
    </row>
    <row r="81" spans="2:11" ht="15.75">
      <c r="B81" s="1059"/>
      <c r="D81" s="1084"/>
      <c r="E81" s="1084"/>
      <c r="F81" s="1084"/>
      <c r="G81" s="1084"/>
      <c r="H81" s="1084"/>
      <c r="K81" s="1060"/>
    </row>
    <row r="82" spans="2:11" ht="15.75">
      <c r="B82" s="1059"/>
      <c r="D82" s="1084"/>
      <c r="E82" s="1084"/>
      <c r="F82" s="1084"/>
      <c r="G82" s="1084"/>
      <c r="H82" s="1084"/>
      <c r="K82" s="1060"/>
    </row>
    <row r="83" spans="2:11" ht="15.75">
      <c r="B83" s="1059"/>
      <c r="D83" s="1084"/>
      <c r="E83" s="1084"/>
      <c r="F83" s="1084"/>
      <c r="G83" s="1084"/>
      <c r="H83" s="1084"/>
      <c r="K83" s="1060"/>
    </row>
    <row r="84" spans="2:11" ht="15.75">
      <c r="B84" s="1059"/>
      <c r="D84" s="1084"/>
      <c r="E84" s="1084"/>
      <c r="F84" s="1084"/>
      <c r="G84" s="1084"/>
      <c r="H84" s="1084"/>
      <c r="K84" s="1060"/>
    </row>
    <row r="85" spans="2:11" ht="15.75">
      <c r="B85" s="1059"/>
      <c r="D85" s="1084"/>
      <c r="E85" s="1084"/>
      <c r="F85" s="1084"/>
      <c r="G85" s="1084"/>
      <c r="H85" s="1084"/>
      <c r="K85" s="1060"/>
    </row>
    <row r="86" spans="2:11" ht="15.75">
      <c r="B86" s="1059"/>
      <c r="D86" s="1084"/>
      <c r="E86" s="1084"/>
      <c r="F86" s="1084"/>
      <c r="G86" s="1084"/>
      <c r="H86" s="1084"/>
      <c r="K86" s="1060"/>
    </row>
    <row r="87" spans="2:11" ht="15.75">
      <c r="B87" s="1059"/>
      <c r="D87" s="1084"/>
      <c r="E87" s="1084"/>
      <c r="F87" s="1084"/>
      <c r="G87" s="1084"/>
      <c r="H87" s="1084"/>
      <c r="K87" s="1060"/>
    </row>
    <row r="88" spans="2:11" ht="15.75">
      <c r="B88" s="1059"/>
      <c r="D88" s="1084"/>
      <c r="E88" s="1084"/>
      <c r="F88" s="1084"/>
      <c r="G88" s="1084"/>
      <c r="H88" s="1084"/>
      <c r="K88" s="1060"/>
    </row>
    <row r="89" spans="2:11" ht="15.75">
      <c r="B89" s="1059"/>
      <c r="D89" s="1084"/>
      <c r="E89" s="1084"/>
      <c r="F89" s="1084"/>
      <c r="G89" s="1084"/>
      <c r="H89" s="1084"/>
      <c r="K89" s="1060"/>
    </row>
    <row r="90" spans="2:11" ht="15.75">
      <c r="B90" s="1059"/>
      <c r="D90" s="1084"/>
      <c r="E90" s="1084"/>
      <c r="F90" s="1084"/>
      <c r="G90" s="1084"/>
      <c r="H90" s="1084"/>
      <c r="K90" s="1060"/>
    </row>
    <row r="91" spans="2:11" ht="15.75">
      <c r="B91" s="1059"/>
      <c r="D91" s="1084"/>
      <c r="E91" s="1084"/>
      <c r="F91" s="1084"/>
      <c r="G91" s="1084"/>
      <c r="H91" s="1084"/>
      <c r="K91" s="1060"/>
    </row>
    <row r="92" spans="2:11" ht="15.75">
      <c r="B92" s="1059"/>
      <c r="D92" s="1084"/>
      <c r="E92" s="1084"/>
      <c r="F92" s="1084"/>
      <c r="G92" s="1084"/>
      <c r="H92" s="1084"/>
      <c r="K92" s="1060"/>
    </row>
    <row r="93" spans="2:11" ht="15.75">
      <c r="B93" s="1059"/>
      <c r="D93" s="1084"/>
      <c r="E93" s="1084"/>
      <c r="F93" s="1084"/>
      <c r="G93" s="1084"/>
      <c r="H93" s="1084"/>
      <c r="K93" s="1060"/>
    </row>
    <row r="94" spans="2:11" ht="15.75">
      <c r="B94" s="1059"/>
      <c r="D94" s="1084"/>
      <c r="E94" s="1084"/>
      <c r="F94" s="1084"/>
      <c r="G94" s="1084"/>
      <c r="H94" s="1084"/>
      <c r="K94" s="1060"/>
    </row>
    <row r="95" spans="2:11" ht="15.75">
      <c r="B95" s="1059"/>
      <c r="D95" s="1084"/>
      <c r="E95" s="1084"/>
      <c r="F95" s="1084"/>
      <c r="G95" s="1084"/>
      <c r="H95" s="1084"/>
      <c r="K95" s="1060"/>
    </row>
    <row r="96" spans="2:11" ht="15.75">
      <c r="B96" s="1059"/>
      <c r="D96" s="1084"/>
      <c r="E96" s="1084"/>
      <c r="F96" s="1084"/>
      <c r="G96" s="1084"/>
      <c r="H96" s="1084"/>
      <c r="K96" s="1060"/>
    </row>
    <row r="97" spans="2:11" ht="15.75">
      <c r="B97" s="1059"/>
      <c r="D97" s="1084"/>
      <c r="E97" s="1084"/>
      <c r="F97" s="1084"/>
      <c r="G97" s="1084"/>
      <c r="H97" s="1084"/>
      <c r="K97" s="1060"/>
    </row>
    <row r="98" spans="2:11" ht="15.75">
      <c r="B98" s="1059"/>
      <c r="D98" s="1084"/>
      <c r="E98" s="1084"/>
      <c r="F98" s="1084"/>
      <c r="G98" s="1084"/>
      <c r="H98" s="1084"/>
      <c r="K98" s="1060"/>
    </row>
    <row r="99" spans="2:11" ht="15.75">
      <c r="B99" s="1059"/>
      <c r="D99" s="1084"/>
      <c r="E99" s="1084"/>
      <c r="F99" s="1084"/>
      <c r="G99" s="1084"/>
      <c r="H99" s="1084"/>
      <c r="K99" s="1060"/>
    </row>
    <row r="100" spans="2:11" ht="15.75">
      <c r="B100" s="1059"/>
      <c r="D100" s="1084"/>
      <c r="E100" s="1084"/>
      <c r="F100" s="1084"/>
      <c r="G100" s="1084"/>
      <c r="H100" s="1084"/>
      <c r="K100" s="1060"/>
    </row>
    <row r="101" spans="2:11" ht="15.75">
      <c r="B101" s="1059"/>
      <c r="D101" s="1084"/>
      <c r="E101" s="1084"/>
      <c r="F101" s="1084"/>
      <c r="G101" s="1084"/>
      <c r="H101" s="1084"/>
      <c r="K101" s="1060"/>
    </row>
    <row r="102" spans="2:11" ht="15.75">
      <c r="B102" s="1059"/>
      <c r="D102" s="1084"/>
      <c r="E102" s="1084"/>
      <c r="F102" s="1084"/>
      <c r="G102" s="1084"/>
      <c r="H102" s="1084"/>
      <c r="K102" s="1060"/>
    </row>
    <row r="103" spans="2:11" ht="15.75">
      <c r="B103" s="1059"/>
      <c r="D103" s="1084"/>
      <c r="E103" s="1084"/>
      <c r="F103" s="1084"/>
      <c r="G103" s="1084"/>
      <c r="H103" s="1084"/>
      <c r="K103" s="1060"/>
    </row>
    <row r="104" spans="2:11" ht="15.75">
      <c r="B104" s="1059"/>
      <c r="D104" s="1084"/>
      <c r="E104" s="1084"/>
      <c r="F104" s="1084"/>
      <c r="G104" s="1084"/>
      <c r="H104" s="1084"/>
      <c r="K104" s="1060"/>
    </row>
    <row r="105" spans="2:11" ht="15.75">
      <c r="B105" s="1059"/>
      <c r="D105" s="1084"/>
      <c r="E105" s="1084"/>
      <c r="F105" s="1084"/>
      <c r="G105" s="1084"/>
      <c r="H105" s="1084"/>
      <c r="K105" s="1060"/>
    </row>
    <row r="106" spans="2:11" s="1085" customFormat="1" ht="15.75">
      <c r="B106" s="1059"/>
      <c r="E106" s="1086"/>
      <c r="F106" s="1086"/>
      <c r="G106" s="1086"/>
      <c r="H106" s="1086"/>
      <c r="I106" s="1086"/>
      <c r="J106" s="1086"/>
      <c r="K106" s="1087"/>
    </row>
    <row r="107" spans="2:11" ht="15.75" thickBot="1">
      <c r="B107" s="1088"/>
      <c r="C107" s="1089"/>
      <c r="D107" s="1089"/>
      <c r="E107" s="1090"/>
      <c r="F107" s="1089"/>
      <c r="G107" s="1089"/>
      <c r="H107" s="1089"/>
      <c r="I107" s="1089"/>
      <c r="J107" s="1089"/>
      <c r="K107" s="1091"/>
    </row>
  </sheetData>
  <mergeCells count="50">
    <mergeCell ref="D57:H57"/>
    <mergeCell ref="E51:F51"/>
    <mergeCell ref="E52:F52"/>
    <mergeCell ref="E53:F53"/>
    <mergeCell ref="E54:F54"/>
    <mergeCell ref="E55:F55"/>
    <mergeCell ref="E56:F56"/>
    <mergeCell ref="E50:F50"/>
    <mergeCell ref="C32:C33"/>
    <mergeCell ref="D32:D33"/>
    <mergeCell ref="E32:E33"/>
    <mergeCell ref="C34:F35"/>
    <mergeCell ref="B38:K38"/>
    <mergeCell ref="B40:K40"/>
    <mergeCell ref="B41:K41"/>
    <mergeCell ref="B44:K44"/>
    <mergeCell ref="E47:F47"/>
    <mergeCell ref="E48:F48"/>
    <mergeCell ref="E49:F49"/>
    <mergeCell ref="C28:C29"/>
    <mergeCell ref="D28:D29"/>
    <mergeCell ref="E28:E29"/>
    <mergeCell ref="C30:C31"/>
    <mergeCell ref="D30:D31"/>
    <mergeCell ref="E30:E31"/>
    <mergeCell ref="C22:C23"/>
    <mergeCell ref="D22:D23"/>
    <mergeCell ref="E22:E23"/>
    <mergeCell ref="C24:C25"/>
    <mergeCell ref="D24:D25"/>
    <mergeCell ref="E24:E25"/>
    <mergeCell ref="B12:K15"/>
    <mergeCell ref="N12:N14"/>
    <mergeCell ref="O12:P12"/>
    <mergeCell ref="Q12:Q14"/>
    <mergeCell ref="C19:C20"/>
    <mergeCell ref="D19:D20"/>
    <mergeCell ref="E19:E20"/>
    <mergeCell ref="B10:K10"/>
    <mergeCell ref="B2:K2"/>
    <mergeCell ref="B3:K3"/>
    <mergeCell ref="B4:K4"/>
    <mergeCell ref="B5:K5"/>
    <mergeCell ref="C6:E6"/>
    <mergeCell ref="G6:K6"/>
    <mergeCell ref="C7:E7"/>
    <mergeCell ref="G7:K7"/>
    <mergeCell ref="C8:E8"/>
    <mergeCell ref="G8:K8"/>
    <mergeCell ref="B9:K9"/>
  </mergeCells>
  <hyperlinks>
    <hyperlink ref="D57" r:id="rId1" display="https://www.gov.br/anp/pt-br/assuntos/precos-e-defesa-da-concorrencia/precos/precos-de-distribuicao-de-produtos-asfalticos" xr:uid="{D8A38699-9F45-4FAC-BEB4-00A40FEE0845}"/>
  </hyperlinks>
  <printOptions horizontalCentered="1"/>
  <pageMargins left="0.39370078740157483" right="0.39370078740157483" top="0.78740157480314965" bottom="0.39370078740157483" header="0.31496062992125984" footer="0.31496062992125984"/>
  <pageSetup paperSize="9" scale="42" orientation="portrait" horizontalDpi="360" verticalDpi="360" r:id="rId2"/>
  <drawing r:id="rId3"/>
  <legacyDrawing r:id="rId4"/>
  <oleObjects>
    <mc:AlternateContent xmlns:mc="http://schemas.openxmlformats.org/markup-compatibility/2006">
      <mc:Choice Requires="x14">
        <oleObject shapeId="17409" r:id="rId5">
          <objectPr defaultSize="0" autoPict="0" r:id="rId6">
            <anchor moveWithCells="1" sizeWithCells="1">
              <from>
                <xdr:col>2</xdr:col>
                <xdr:colOff>76200</xdr:colOff>
                <xdr:row>38</xdr:row>
                <xdr:rowOff>57150</xdr:rowOff>
              </from>
              <to>
                <xdr:col>2</xdr:col>
                <xdr:colOff>914400</xdr:colOff>
                <xdr:row>42</xdr:row>
                <xdr:rowOff>133350</xdr:rowOff>
              </to>
            </anchor>
          </objectPr>
        </oleObject>
      </mc:Choice>
      <mc:Fallback>
        <oleObject shapeId="17409" r:id="rId5"/>
      </mc:Fallback>
    </mc:AlternateContent>
  </oleObjec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85FF9-CD07-4752-BBCC-14517F60AF54}">
  <sheetPr>
    <pageSetUpPr fitToPage="1"/>
  </sheetPr>
  <dimension ref="B1:X202"/>
  <sheetViews>
    <sheetView view="pageBreakPreview" topLeftCell="A160" zoomScale="80" zoomScaleNormal="80" zoomScaleSheetLayoutView="80" workbookViewId="0">
      <selection activeCell="M35" sqref="M35"/>
    </sheetView>
  </sheetViews>
  <sheetFormatPr defaultColWidth="9.140625" defaultRowHeight="15"/>
  <cols>
    <col min="1" max="1" width="6.7109375" style="1038" customWidth="1"/>
    <col min="2" max="2" width="16.28515625" style="1038" customWidth="1"/>
    <col min="3" max="3" width="16.140625" style="1038" customWidth="1"/>
    <col min="4" max="4" width="29.7109375" style="1038" customWidth="1"/>
    <col min="5" max="5" width="21.5703125" style="1039" customWidth="1"/>
    <col min="6" max="7" width="24.7109375" style="1038" bestFit="1" customWidth="1"/>
    <col min="8" max="8" width="18.5703125" style="1038" customWidth="1"/>
    <col min="9" max="9" width="24.28515625" style="1038" customWidth="1"/>
    <col min="10" max="10" width="25.28515625" style="1038" customWidth="1"/>
    <col min="11" max="11" width="24.42578125" style="1038" bestFit="1" customWidth="1"/>
    <col min="12" max="12" width="20.7109375" style="1038" customWidth="1"/>
    <col min="13" max="13" width="25.140625" style="1038" customWidth="1"/>
    <col min="14" max="15" width="20.7109375" style="1038" customWidth="1"/>
    <col min="16" max="16" width="6.7109375" style="1038" customWidth="1"/>
    <col min="17" max="17" width="9.140625" style="1038"/>
    <col min="18" max="18" width="12" style="1038" bestFit="1" customWidth="1"/>
    <col min="19" max="20" width="9.140625" style="1038"/>
    <col min="21" max="21" width="14.85546875" style="1038" bestFit="1" customWidth="1"/>
    <col min="22" max="22" width="9.140625" style="1038"/>
    <col min="23" max="23" width="9.42578125" style="1038" bestFit="1" customWidth="1"/>
    <col min="24" max="24" width="11.140625" style="1038" bestFit="1" customWidth="1"/>
    <col min="25" max="16384" width="9.140625" style="1038"/>
  </cols>
  <sheetData>
    <row r="1" spans="2:24" ht="15.75" thickBot="1"/>
    <row r="2" spans="2:24" s="1040" customFormat="1" ht="24.95" customHeight="1">
      <c r="B2" s="1950" t="s">
        <v>21</v>
      </c>
      <c r="C2" s="1951"/>
      <c r="D2" s="1951"/>
      <c r="E2" s="1951"/>
      <c r="F2" s="1951"/>
      <c r="G2" s="1951"/>
      <c r="H2" s="1951"/>
      <c r="I2" s="1951"/>
      <c r="J2" s="1951"/>
      <c r="K2" s="1951"/>
      <c r="L2" s="1951"/>
      <c r="M2" s="1951"/>
      <c r="N2" s="1951"/>
      <c r="O2" s="1952"/>
    </row>
    <row r="3" spans="2:24" s="1040" customFormat="1" ht="24.95" customHeight="1">
      <c r="B3" s="1953" t="s">
        <v>132</v>
      </c>
      <c r="C3" s="1954"/>
      <c r="D3" s="1954"/>
      <c r="E3" s="1954"/>
      <c r="F3" s="1954"/>
      <c r="G3" s="1954"/>
      <c r="H3" s="1954"/>
      <c r="I3" s="1954"/>
      <c r="J3" s="1954"/>
      <c r="K3" s="1954"/>
      <c r="L3" s="1954"/>
      <c r="M3" s="1954"/>
      <c r="N3" s="1954"/>
      <c r="O3" s="1955"/>
    </row>
    <row r="4" spans="2:24" s="1040" customFormat="1" ht="24.95" customHeight="1">
      <c r="B4" s="1956" t="s">
        <v>909</v>
      </c>
      <c r="C4" s="1957"/>
      <c r="D4" s="1957"/>
      <c r="E4" s="1957"/>
      <c r="F4" s="1957"/>
      <c r="G4" s="1957"/>
      <c r="H4" s="1957"/>
      <c r="I4" s="1957"/>
      <c r="J4" s="1957"/>
      <c r="K4" s="1957"/>
      <c r="L4" s="1957"/>
      <c r="M4" s="1957"/>
      <c r="N4" s="1957"/>
      <c r="O4" s="1958"/>
    </row>
    <row r="5" spans="2:24" s="1040" customFormat="1" ht="9.9499999999999993" customHeight="1">
      <c r="B5" s="1959"/>
      <c r="C5" s="1960"/>
      <c r="D5" s="1960"/>
      <c r="E5" s="1960"/>
      <c r="F5" s="1960"/>
      <c r="G5" s="1960"/>
      <c r="H5" s="1960"/>
      <c r="I5" s="1960"/>
      <c r="J5" s="1960"/>
      <c r="K5" s="1960"/>
      <c r="L5" s="1960"/>
      <c r="M5" s="1960"/>
      <c r="N5" s="1960"/>
      <c r="O5" s="1961"/>
    </row>
    <row r="6" spans="2:24" s="1040" customFormat="1" ht="20.100000000000001" customHeight="1">
      <c r="B6" s="1041" t="s">
        <v>910</v>
      </c>
      <c r="C6" s="2017" t="str">
        <f>'Mat. Betuminoso'!C6:E6</f>
        <v>BR-232</v>
      </c>
      <c r="D6" s="2017"/>
      <c r="E6" s="2017"/>
      <c r="F6" s="2017"/>
      <c r="G6" s="2017"/>
      <c r="H6" s="2017"/>
      <c r="I6" s="2017"/>
      <c r="J6" s="1042" t="s">
        <v>916</v>
      </c>
      <c r="K6" s="2018">
        <f>'Mat. Betuminoso'!G6</f>
        <v>28.8</v>
      </c>
      <c r="L6" s="2018"/>
      <c r="M6" s="2018"/>
      <c r="N6" s="2018"/>
      <c r="O6" s="2019"/>
      <c r="U6" s="1092"/>
      <c r="X6" s="1092"/>
    </row>
    <row r="7" spans="2:24" s="1040" customFormat="1" ht="20.100000000000001" customHeight="1">
      <c r="B7" s="1043" t="s">
        <v>912</v>
      </c>
      <c r="C7" s="1971" t="str">
        <f>'Mat. Betuminoso'!C7:E7</f>
        <v>FIM DA DUPLICAÇÃO (SÃO CAETANO) - ENTR. VPE-230 (PESQUEIRA)</v>
      </c>
      <c r="D7" s="1971"/>
      <c r="E7" s="1971"/>
      <c r="F7" s="1971"/>
      <c r="G7" s="1971"/>
      <c r="H7" s="1971"/>
      <c r="I7" s="1972"/>
      <c r="J7" s="1044" t="s">
        <v>65</v>
      </c>
      <c r="K7" s="1093" t="str">
        <f>'Mat. Betuminoso'!G7</f>
        <v>JULHO/2025</v>
      </c>
      <c r="L7" s="1048"/>
      <c r="M7" s="1048"/>
      <c r="N7" s="1048"/>
      <c r="O7" s="1049"/>
    </row>
    <row r="8" spans="2:24" s="1040" customFormat="1" ht="20.100000000000001" customHeight="1">
      <c r="B8" s="1046" t="s">
        <v>914</v>
      </c>
      <c r="C8" s="1971" t="str">
        <f>'Mat. Betuminoso'!C8:E8</f>
        <v>KM 149,10 - KM 177,90</v>
      </c>
      <c r="D8" s="1971"/>
      <c r="E8" s="1971"/>
      <c r="F8" s="1971"/>
      <c r="G8" s="1971"/>
      <c r="H8" s="1971"/>
      <c r="I8" s="1972"/>
      <c r="J8" s="1044" t="s">
        <v>917</v>
      </c>
      <c r="K8" s="1093" t="str">
        <f>'Mat. Betuminoso'!G8</f>
        <v>SEM DESONERAÇÃO</v>
      </c>
      <c r="L8" s="1048"/>
      <c r="M8" s="1048"/>
      <c r="N8" s="1048"/>
      <c r="O8" s="1049"/>
    </row>
    <row r="9" spans="2:24" s="1040" customFormat="1" ht="9.9499999999999993" customHeight="1" thickBot="1">
      <c r="B9" s="1975"/>
      <c r="C9" s="1976"/>
      <c r="D9" s="1976"/>
      <c r="E9" s="1976"/>
      <c r="F9" s="1976"/>
      <c r="G9" s="1976"/>
      <c r="H9" s="1976"/>
      <c r="I9" s="1976"/>
      <c r="J9" s="1976"/>
      <c r="K9" s="1976"/>
      <c r="L9" s="1976"/>
      <c r="M9" s="1976"/>
      <c r="N9" s="1976"/>
      <c r="O9" s="1977"/>
    </row>
    <row r="10" spans="2:24" ht="20.100000000000001" customHeight="1" thickBot="1">
      <c r="B10" s="1947" t="s">
        <v>2178</v>
      </c>
      <c r="C10" s="1948"/>
      <c r="D10" s="1948"/>
      <c r="E10" s="1948"/>
      <c r="F10" s="1948"/>
      <c r="G10" s="1948"/>
      <c r="H10" s="1948"/>
      <c r="I10" s="1948"/>
      <c r="J10" s="1948"/>
      <c r="K10" s="1948"/>
      <c r="L10" s="1948"/>
      <c r="M10" s="1948"/>
      <c r="N10" s="1948"/>
      <c r="O10" s="1949"/>
      <c r="V10" s="1040"/>
      <c r="W10" s="1040"/>
    </row>
    <row r="11" spans="2:24">
      <c r="B11" s="2022" t="s">
        <v>2179</v>
      </c>
      <c r="C11" s="2023"/>
      <c r="D11" s="2023"/>
      <c r="E11" s="2023"/>
      <c r="F11" s="2023"/>
      <c r="G11" s="2023"/>
      <c r="H11" s="2023"/>
      <c r="I11" s="2023"/>
      <c r="J11" s="2023"/>
      <c r="K11" s="2023"/>
      <c r="L11" s="2023"/>
      <c r="M11" s="2023"/>
      <c r="N11" s="2023"/>
      <c r="O11" s="2024"/>
      <c r="V11" s="1040"/>
      <c r="W11" s="1040"/>
    </row>
    <row r="12" spans="2:24">
      <c r="B12" s="2025"/>
      <c r="C12" s="2026"/>
      <c r="D12" s="2026"/>
      <c r="E12" s="2026"/>
      <c r="F12" s="2026"/>
      <c r="G12" s="2026"/>
      <c r="H12" s="2026"/>
      <c r="I12" s="2026"/>
      <c r="J12" s="2026"/>
      <c r="K12" s="2026"/>
      <c r="L12" s="2026"/>
      <c r="M12" s="2026"/>
      <c r="N12" s="2026"/>
      <c r="O12" s="2027"/>
      <c r="V12" s="1040"/>
      <c r="W12" s="1040"/>
    </row>
    <row r="13" spans="2:24" ht="15.75" thickBot="1">
      <c r="B13" s="1050"/>
      <c r="C13" s="1051"/>
      <c r="D13" s="1051"/>
      <c r="E13" s="1052"/>
      <c r="F13" s="1051"/>
      <c r="G13" s="1051"/>
      <c r="H13" s="1051"/>
      <c r="I13" s="1051"/>
      <c r="J13" s="1051"/>
      <c r="K13" s="1051"/>
      <c r="L13" s="1051"/>
      <c r="M13" s="1051"/>
      <c r="N13" s="1051"/>
      <c r="O13" s="1053"/>
    </row>
    <row r="14" spans="2:24" ht="16.5" thickBot="1">
      <c r="B14" s="1947" t="s">
        <v>2180</v>
      </c>
      <c r="C14" s="1948"/>
      <c r="D14" s="1948"/>
      <c r="E14" s="1948"/>
      <c r="F14" s="1948"/>
      <c r="G14" s="1948"/>
      <c r="H14" s="1948"/>
      <c r="I14" s="1948"/>
      <c r="J14" s="1948"/>
      <c r="K14" s="1948"/>
      <c r="L14" s="1948"/>
      <c r="M14" s="1948"/>
      <c r="N14" s="1948"/>
      <c r="O14" s="1949"/>
    </row>
    <row r="15" spans="2:24">
      <c r="B15" s="1050"/>
      <c r="C15" s="1051"/>
      <c r="D15" s="1051"/>
      <c r="E15" s="1052"/>
      <c r="F15" s="1051"/>
      <c r="G15" s="1051"/>
      <c r="H15" s="1051"/>
      <c r="I15" s="1051"/>
      <c r="J15" s="1051"/>
      <c r="K15" s="1051"/>
      <c r="L15" s="1051"/>
      <c r="M15" s="1051"/>
      <c r="N15" s="1051"/>
      <c r="O15" s="1053"/>
    </row>
    <row r="16" spans="2:24" ht="40.5" customHeight="1">
      <c r="B16" s="1095" t="s">
        <v>2155</v>
      </c>
      <c r="C16" s="1096" t="s">
        <v>2181</v>
      </c>
      <c r="D16" s="1096" t="s">
        <v>2182</v>
      </c>
      <c r="E16" s="1097" t="s">
        <v>2183</v>
      </c>
      <c r="F16" s="1098" t="s">
        <v>2184</v>
      </c>
      <c r="G16" s="1098" t="s">
        <v>2185</v>
      </c>
      <c r="H16" s="1098" t="s">
        <v>2186</v>
      </c>
      <c r="I16" s="1098" t="s">
        <v>2187</v>
      </c>
      <c r="J16" s="1098" t="s">
        <v>2188</v>
      </c>
      <c r="K16" s="1098" t="s">
        <v>2189</v>
      </c>
      <c r="L16" s="1098" t="s">
        <v>2190</v>
      </c>
      <c r="M16" s="1096" t="s">
        <v>2191</v>
      </c>
      <c r="N16" s="1096" t="s">
        <v>2192</v>
      </c>
      <c r="O16" s="1099" t="s">
        <v>2193</v>
      </c>
    </row>
    <row r="17" spans="2:15" ht="30">
      <c r="B17" s="1100" t="s">
        <v>2194</v>
      </c>
      <c r="C17" s="1101" t="str">
        <f>'Mat. Betuminoso'!G48</f>
        <v>Nordeste</v>
      </c>
      <c r="D17" s="1101" t="str">
        <f>'Mat. Betuminoso'!$D$30</f>
        <v>Feira de Santana/BA</v>
      </c>
      <c r="E17" s="1102">
        <v>0</v>
      </c>
      <c r="F17" s="1102">
        <f>'Mat. Betuminoso'!$E$30</f>
        <v>642</v>
      </c>
      <c r="G17" s="1102">
        <v>0</v>
      </c>
      <c r="H17" s="1102">
        <v>0</v>
      </c>
      <c r="I17" s="1103">
        <v>20.5</v>
      </c>
      <c r="J17" s="1103">
        <v>3</v>
      </c>
      <c r="K17" s="1103">
        <v>0.65</v>
      </c>
      <c r="L17" s="1104">
        <v>15.54</v>
      </c>
      <c r="M17" s="1105">
        <f>VLOOKUP(C17,'Mat. Betuminoso'!$G$48:$H$50,2,0)</f>
        <v>2.6483822087994322</v>
      </c>
      <c r="N17" s="1106">
        <f>VLOOKUP(D17,'Mat. Betuminoso'!$D$28:$J$33,7,0)</f>
        <v>0</v>
      </c>
      <c r="O17" s="1107">
        <v>0</v>
      </c>
    </row>
    <row r="18" spans="2:15" ht="30">
      <c r="B18" s="1108" t="s">
        <v>2195</v>
      </c>
      <c r="C18" s="1109" t="str">
        <f>'Mat. Betuminoso'!G49</f>
        <v>Ceará</v>
      </c>
      <c r="D18" s="1109" t="str">
        <f>'Mat. Betuminoso'!$D$32</f>
        <v>Fortaleza/CE</v>
      </c>
      <c r="E18" s="1110">
        <v>0</v>
      </c>
      <c r="F18" s="1110">
        <f>'Mat. Betuminoso'!$E$32</f>
        <v>727</v>
      </c>
      <c r="G18" s="1110">
        <v>0</v>
      </c>
      <c r="H18" s="1110">
        <v>0</v>
      </c>
      <c r="I18" s="1111">
        <v>20.5</v>
      </c>
      <c r="J18" s="1111">
        <v>3</v>
      </c>
      <c r="K18" s="1111">
        <v>0.65</v>
      </c>
      <c r="L18" s="1111">
        <f>$L$17</f>
        <v>15.54</v>
      </c>
      <c r="M18" s="1112">
        <f>VLOOKUP(C18,'Mat. Betuminoso'!$G$48:$H$50,2,0)</f>
        <v>2.4699411313055455</v>
      </c>
      <c r="N18" s="1113">
        <f>VLOOKUP(D18,'Mat. Betuminoso'!$D$28:$J$33,7,0)</f>
        <v>0</v>
      </c>
      <c r="O18" s="1114">
        <v>0</v>
      </c>
    </row>
    <row r="19" spans="2:15" ht="30">
      <c r="B19" s="1115" t="s">
        <v>2196</v>
      </c>
      <c r="C19" s="1116" t="str">
        <f>'Mat. Betuminoso'!G50</f>
        <v>Nordeste</v>
      </c>
      <c r="D19" s="1116" t="str">
        <f>'Mat. Betuminoso'!$D$28</f>
        <v>Candeias/BA</v>
      </c>
      <c r="E19" s="1117">
        <v>0</v>
      </c>
      <c r="F19" s="1117">
        <f>'Mat. Betuminoso'!$E$28</f>
        <v>676</v>
      </c>
      <c r="G19" s="1117">
        <v>0</v>
      </c>
      <c r="H19" s="1117">
        <v>0</v>
      </c>
      <c r="I19" s="1118">
        <v>20.5</v>
      </c>
      <c r="J19" s="1118">
        <v>3</v>
      </c>
      <c r="K19" s="1118">
        <v>0.65</v>
      </c>
      <c r="L19" s="1118">
        <f>$L$17</f>
        <v>15.54</v>
      </c>
      <c r="M19" s="1119">
        <f>VLOOKUP(C19,'Mat. Betuminoso'!$G$48:$H$50,2,0)</f>
        <v>2.6483822087994322</v>
      </c>
      <c r="N19" s="1120">
        <f>VLOOKUP(D19,'Mat. Betuminoso'!$D$28:$J$33,7,0)</f>
        <v>0</v>
      </c>
      <c r="O19" s="1121">
        <v>0</v>
      </c>
    </row>
    <row r="20" spans="2:15">
      <c r="B20" s="1050"/>
      <c r="C20" s="1122"/>
      <c r="D20" s="1122"/>
      <c r="E20" s="1123"/>
      <c r="F20" s="1123"/>
      <c r="G20" s="1051"/>
      <c r="H20" s="1051"/>
      <c r="I20" s="1051"/>
      <c r="J20" s="1051"/>
      <c r="K20" s="1051"/>
      <c r="L20" s="1051"/>
      <c r="M20" s="1051"/>
      <c r="N20" s="1051"/>
      <c r="O20" s="1053"/>
    </row>
    <row r="21" spans="2:15">
      <c r="B21" s="1050"/>
      <c r="C21" s="2028" t="s">
        <v>2197</v>
      </c>
      <c r="D21" s="2021"/>
      <c r="E21" s="2021"/>
      <c r="F21" s="2029"/>
      <c r="G21" s="1051"/>
      <c r="H21" s="2030" t="s">
        <v>2198</v>
      </c>
      <c r="I21" s="1987" t="s">
        <v>2139</v>
      </c>
      <c r="J21" s="1987"/>
      <c r="K21" s="2030" t="s">
        <v>2199</v>
      </c>
      <c r="L21" s="1051"/>
      <c r="M21" s="1051"/>
      <c r="N21" s="1051"/>
      <c r="O21" s="1053"/>
    </row>
    <row r="22" spans="2:15">
      <c r="B22" s="1050"/>
      <c r="C22" s="2031" t="s">
        <v>2200</v>
      </c>
      <c r="D22" s="2026"/>
      <c r="E22" s="2026"/>
      <c r="F22" s="2032"/>
      <c r="G22" s="1051"/>
      <c r="H22" s="2030"/>
      <c r="I22" s="1125" t="s">
        <v>2141</v>
      </c>
      <c r="J22" s="1125" t="s">
        <v>2142</v>
      </c>
      <c r="K22" s="2030"/>
      <c r="L22" s="1051"/>
      <c r="M22" s="1051"/>
      <c r="N22" s="1051"/>
      <c r="O22" s="1053"/>
    </row>
    <row r="23" spans="2:15">
      <c r="B23" s="1050"/>
      <c r="C23" s="1051"/>
      <c r="D23" s="1051"/>
      <c r="E23" s="1052"/>
      <c r="F23" s="1051"/>
      <c r="G23" s="1051"/>
      <c r="H23" s="2030"/>
      <c r="I23" s="1055">
        <v>41821</v>
      </c>
      <c r="J23" s="1055">
        <f>'Mat. Betuminoso'!$P$14</f>
        <v>45839</v>
      </c>
      <c r="K23" s="2030"/>
      <c r="L23" s="1051"/>
      <c r="M23" s="1051"/>
      <c r="N23" s="1051"/>
      <c r="O23" s="1053"/>
    </row>
    <row r="24" spans="2:15">
      <c r="B24" s="1050"/>
      <c r="C24" s="1051"/>
      <c r="D24" s="1051"/>
      <c r="E24" s="1052"/>
      <c r="F24" s="1051"/>
      <c r="G24" s="1051"/>
      <c r="H24" s="1056" t="s">
        <v>2143</v>
      </c>
      <c r="I24" s="1126">
        <v>270.23700000000002</v>
      </c>
      <c r="J24" s="1127">
        <f>'Mat. Betuminoso'!$P$15</f>
        <v>587.47699999999998</v>
      </c>
      <c r="K24" s="1128">
        <f>ROUND((J24/I24),4)</f>
        <v>2.1739000000000002</v>
      </c>
      <c r="L24" s="1051"/>
      <c r="M24" s="1051"/>
      <c r="N24" s="1051"/>
      <c r="O24" s="1053"/>
    </row>
    <row r="25" spans="2:15">
      <c r="B25" s="1050"/>
      <c r="C25" s="1051"/>
      <c r="D25" s="1051"/>
      <c r="E25" s="1052"/>
      <c r="F25" s="1051"/>
      <c r="G25" s="1051"/>
      <c r="H25" s="1051"/>
      <c r="I25" s="1051"/>
      <c r="J25" s="1051"/>
      <c r="K25" s="1051"/>
      <c r="L25" s="1051"/>
      <c r="M25" s="1051"/>
      <c r="N25" s="1051"/>
      <c r="O25" s="1053"/>
    </row>
    <row r="26" spans="2:15">
      <c r="B26" s="1050"/>
      <c r="C26" s="1051"/>
      <c r="D26" s="1051"/>
      <c r="E26" s="1052"/>
      <c r="F26" s="1051"/>
      <c r="G26" s="1051"/>
      <c r="H26" s="1051"/>
      <c r="I26" s="1051"/>
      <c r="J26" s="1051"/>
      <c r="K26" s="1051"/>
      <c r="L26" s="1051"/>
      <c r="M26" s="1051"/>
      <c r="N26" s="1051"/>
      <c r="O26" s="1053"/>
    </row>
    <row r="27" spans="2:15">
      <c r="B27" s="2020" t="s">
        <v>2201</v>
      </c>
      <c r="C27" s="2021"/>
      <c r="D27" s="1124" t="s">
        <v>2202</v>
      </c>
      <c r="E27" s="1129" t="s">
        <v>1037</v>
      </c>
      <c r="F27" s="1129"/>
      <c r="G27" s="1124" t="s">
        <v>2203</v>
      </c>
      <c r="H27" s="1129" t="s">
        <v>1037</v>
      </c>
      <c r="I27" s="1130"/>
      <c r="J27" s="1124" t="s">
        <v>2204</v>
      </c>
      <c r="K27" s="1129" t="s">
        <v>1037</v>
      </c>
      <c r="L27" s="1129"/>
      <c r="M27" s="1124" t="s">
        <v>2205</v>
      </c>
      <c r="N27" s="1129" t="s">
        <v>1037</v>
      </c>
      <c r="O27" s="1131"/>
    </row>
    <row r="28" spans="2:15">
      <c r="B28" s="2033" t="s">
        <v>2206</v>
      </c>
      <c r="C28" s="2034"/>
      <c r="D28" s="1133">
        <f>M17*1000</f>
        <v>2648.3822087994322</v>
      </c>
      <c r="E28" s="1132" t="s">
        <v>2207</v>
      </c>
      <c r="F28" s="1132"/>
      <c r="G28" s="1133">
        <f>TRUNC(M18*1000,2)</f>
        <v>2469.94</v>
      </c>
      <c r="H28" s="1132" t="s">
        <v>2207</v>
      </c>
      <c r="I28" s="1132"/>
      <c r="J28" s="1134">
        <f>M19*1000</f>
        <v>2648.3822087994322</v>
      </c>
      <c r="K28" s="1132" t="s">
        <v>2207</v>
      </c>
      <c r="L28" s="1132"/>
      <c r="M28" s="1134"/>
      <c r="N28" s="1132"/>
      <c r="O28" s="1135"/>
    </row>
    <row r="29" spans="2:15">
      <c r="B29" s="2035" t="s">
        <v>2208</v>
      </c>
      <c r="C29" s="2036"/>
      <c r="D29" s="1137">
        <f>TRUNC(($K$24*((26.939+(0.253*F17)+(0.299*G17)+(0.412*H17)))),2)</f>
        <v>411.66</v>
      </c>
      <c r="E29" s="1136" t="s">
        <v>2207</v>
      </c>
      <c r="F29" s="1136"/>
      <c r="G29" s="1137">
        <f>TRUNC(($K$24*((26.939+(0.253*F18)+(0.299*G18)+(0.412*H18)))),2)</f>
        <v>458.41</v>
      </c>
      <c r="H29" s="1136" t="s">
        <v>2207</v>
      </c>
      <c r="I29" s="1136"/>
      <c r="J29" s="1138">
        <f>($K$24*((26.939+(0.253*F19)+(0.299*G19)+(0.412*H19))))</f>
        <v>430.3604613</v>
      </c>
      <c r="K29" s="1136" t="s">
        <v>2207</v>
      </c>
      <c r="L29" s="1136"/>
      <c r="M29" s="1138"/>
      <c r="N29" s="1136"/>
      <c r="O29" s="1139"/>
    </row>
    <row r="30" spans="2:15">
      <c r="B30" s="1140"/>
      <c r="C30" s="1141"/>
      <c r="D30" s="1142"/>
      <c r="E30" s="1143"/>
      <c r="F30" s="1143"/>
      <c r="G30" s="1144"/>
      <c r="H30" s="1143"/>
      <c r="I30" s="1143"/>
      <c r="J30" s="1144"/>
      <c r="K30" s="1143"/>
      <c r="L30" s="1143"/>
      <c r="M30" s="1144"/>
      <c r="N30" s="1143"/>
      <c r="O30" s="1145"/>
    </row>
    <row r="31" spans="2:15" ht="29.25" customHeight="1">
      <c r="B31" s="2020" t="s">
        <v>2201</v>
      </c>
      <c r="C31" s="2021"/>
      <c r="D31" s="1146" t="s">
        <v>2209</v>
      </c>
      <c r="E31" s="1129" t="s">
        <v>1037</v>
      </c>
      <c r="F31" s="1129"/>
      <c r="G31" s="1146" t="s">
        <v>2210</v>
      </c>
      <c r="H31" s="1129" t="s">
        <v>1037</v>
      </c>
      <c r="I31" s="1130"/>
      <c r="J31" s="1124" t="s">
        <v>2211</v>
      </c>
      <c r="K31" s="1129" t="s">
        <v>1037</v>
      </c>
      <c r="L31" s="1129"/>
      <c r="M31" s="1124" t="s">
        <v>2212</v>
      </c>
      <c r="N31" s="1129" t="s">
        <v>1037</v>
      </c>
      <c r="O31" s="1131"/>
    </row>
    <row r="32" spans="2:15">
      <c r="B32" s="2033" t="s">
        <v>2206</v>
      </c>
      <c r="C32" s="2034"/>
      <c r="D32" s="1133">
        <f>D28/(1-($I$17%+$J$17%+$K$17%-($K$17%+$J$17%)*$I$17%))</f>
        <v>3457.4970169676621</v>
      </c>
      <c r="E32" s="1132" t="s">
        <v>2207</v>
      </c>
      <c r="F32" s="1132"/>
      <c r="G32" s="1133">
        <f>G28/(1-($I$18%+$J$18%+$K$18%-($K$18%+$J$18%)*$I$18%))</f>
        <v>3224.5384196114142</v>
      </c>
      <c r="H32" s="1132" t="s">
        <v>2207</v>
      </c>
      <c r="I32" s="1132"/>
      <c r="J32" s="1133">
        <f>J28/(1-($I$19%+$J$19%+$K$19%-($K$19%+$J$19%)*$I$19%))</f>
        <v>3457.4970169676621</v>
      </c>
      <c r="K32" s="1132" t="s">
        <v>2207</v>
      </c>
      <c r="L32" s="1132"/>
      <c r="M32" s="1133"/>
      <c r="N32" s="1132"/>
      <c r="O32" s="1135"/>
    </row>
    <row r="33" spans="2:15">
      <c r="B33" s="2035" t="s">
        <v>2208</v>
      </c>
      <c r="C33" s="2036"/>
      <c r="D33" s="1137">
        <f>D29/(1-(I17/100))</f>
        <v>517.81132075471703</v>
      </c>
      <c r="E33" s="1136" t="s">
        <v>2207</v>
      </c>
      <c r="F33" s="1136"/>
      <c r="G33" s="1137">
        <f>G29/(1-(I18/100))</f>
        <v>576.61635220125788</v>
      </c>
      <c r="H33" s="1136" t="s">
        <v>2207</v>
      </c>
      <c r="I33" s="1136"/>
      <c r="J33" s="1137">
        <f>J29/(1-(I19/100))</f>
        <v>541.33391358490564</v>
      </c>
      <c r="K33" s="1136" t="s">
        <v>2207</v>
      </c>
      <c r="L33" s="1136"/>
      <c r="M33" s="1137"/>
      <c r="N33" s="1136"/>
      <c r="O33" s="1139"/>
    </row>
    <row r="34" spans="2:15">
      <c r="B34" s="1140"/>
      <c r="C34" s="1141"/>
      <c r="D34" s="1142"/>
      <c r="E34" s="1143"/>
      <c r="F34" s="1143"/>
      <c r="G34" s="1144"/>
      <c r="H34" s="1143"/>
      <c r="I34" s="1143"/>
      <c r="J34" s="1144"/>
      <c r="K34" s="1143"/>
      <c r="L34" s="1143"/>
      <c r="M34" s="1144"/>
      <c r="N34" s="1143"/>
      <c r="O34" s="1145"/>
    </row>
    <row r="35" spans="2:15" ht="36.75" customHeight="1">
      <c r="B35" s="2020" t="s">
        <v>2201</v>
      </c>
      <c r="C35" s="2021"/>
      <c r="D35" s="1146" t="s">
        <v>2213</v>
      </c>
      <c r="E35" s="1129" t="s">
        <v>1037</v>
      </c>
      <c r="F35" s="1129"/>
      <c r="G35" s="1146" t="s">
        <v>2214</v>
      </c>
      <c r="H35" s="1129" t="s">
        <v>1037</v>
      </c>
      <c r="I35" s="1130"/>
      <c r="J35" s="1146" t="s">
        <v>2215</v>
      </c>
      <c r="K35" s="1129" t="s">
        <v>1037</v>
      </c>
      <c r="L35" s="1129"/>
      <c r="M35" s="1146" t="s">
        <v>2216</v>
      </c>
      <c r="N35" s="1129" t="s">
        <v>1037</v>
      </c>
      <c r="O35" s="1131"/>
    </row>
    <row r="36" spans="2:15">
      <c r="B36" s="2033" t="s">
        <v>2206</v>
      </c>
      <c r="C36" s="2034"/>
      <c r="D36" s="1133">
        <f>D32</f>
        <v>3457.4970169676621</v>
      </c>
      <c r="E36" s="1132" t="s">
        <v>2207</v>
      </c>
      <c r="F36" s="1132"/>
      <c r="G36" s="1133">
        <f>G32</f>
        <v>3224.5384196114142</v>
      </c>
      <c r="H36" s="1132" t="s">
        <v>2207</v>
      </c>
      <c r="I36" s="1132"/>
      <c r="J36" s="1133">
        <f>J32</f>
        <v>3457.4970169676621</v>
      </c>
      <c r="K36" s="1132" t="s">
        <v>2207</v>
      </c>
      <c r="L36" s="1132"/>
      <c r="M36" s="1133"/>
      <c r="N36" s="1132"/>
      <c r="O36" s="1135"/>
    </row>
    <row r="37" spans="2:15">
      <c r="B37" s="2035" t="s">
        <v>2208</v>
      </c>
      <c r="C37" s="2036"/>
      <c r="D37" s="1137">
        <f>SUM(D33,N17)</f>
        <v>517.81132075471703</v>
      </c>
      <c r="E37" s="1136" t="s">
        <v>2207</v>
      </c>
      <c r="F37" s="1136"/>
      <c r="G37" s="1137">
        <f>SUM(G33,N18)</f>
        <v>576.61635220125788</v>
      </c>
      <c r="H37" s="1136" t="s">
        <v>2207</v>
      </c>
      <c r="I37" s="1136"/>
      <c r="J37" s="1137">
        <f>SUM(J33,N19)</f>
        <v>541.33391358490564</v>
      </c>
      <c r="K37" s="1136" t="s">
        <v>2207</v>
      </c>
      <c r="L37" s="1136"/>
      <c r="M37" s="1137"/>
      <c r="N37" s="1136"/>
      <c r="O37" s="1139"/>
    </row>
    <row r="38" spans="2:15">
      <c r="B38" s="1140"/>
      <c r="C38" s="1141"/>
      <c r="D38" s="1142"/>
      <c r="E38" s="1143"/>
      <c r="F38" s="1143"/>
      <c r="G38" s="1144"/>
      <c r="H38" s="1143"/>
      <c r="I38" s="1143"/>
      <c r="J38" s="1144"/>
      <c r="K38" s="1143"/>
      <c r="L38" s="1143"/>
      <c r="M38" s="1144"/>
      <c r="N38" s="1143"/>
      <c r="O38" s="1145"/>
    </row>
    <row r="39" spans="2:15">
      <c r="B39" s="2020" t="s">
        <v>2201</v>
      </c>
      <c r="C39" s="2021"/>
      <c r="D39" s="1146" t="s">
        <v>2217</v>
      </c>
      <c r="E39" s="1129" t="s">
        <v>1037</v>
      </c>
      <c r="F39" s="1129"/>
      <c r="G39" s="1146" t="s">
        <v>2217</v>
      </c>
      <c r="H39" s="1129" t="s">
        <v>1037</v>
      </c>
      <c r="I39" s="1130"/>
      <c r="J39" s="1146" t="s">
        <v>2217</v>
      </c>
      <c r="K39" s="1129" t="s">
        <v>1037</v>
      </c>
      <c r="L39" s="1129"/>
      <c r="M39" s="1146" t="s">
        <v>2217</v>
      </c>
      <c r="N39" s="1129" t="s">
        <v>1037</v>
      </c>
      <c r="O39" s="1131"/>
    </row>
    <row r="40" spans="2:15">
      <c r="B40" s="2033" t="s">
        <v>2206</v>
      </c>
      <c r="C40" s="2034"/>
      <c r="D40" s="1133">
        <f>D36*L17/100</f>
        <v>537.29503643677469</v>
      </c>
      <c r="E40" s="1132" t="s">
        <v>2207</v>
      </c>
      <c r="F40" s="1132"/>
      <c r="G40" s="1133">
        <f>G36*L18/100</f>
        <v>501.09327040761377</v>
      </c>
      <c r="H40" s="1132" t="s">
        <v>2207</v>
      </c>
      <c r="I40" s="1132"/>
      <c r="J40" s="1133">
        <f>J36*L19/100</f>
        <v>537.29503643677469</v>
      </c>
      <c r="K40" s="1132" t="s">
        <v>2207</v>
      </c>
      <c r="L40" s="1132"/>
      <c r="M40" s="1133"/>
      <c r="N40" s="1132"/>
      <c r="O40" s="1135"/>
    </row>
    <row r="41" spans="2:15">
      <c r="B41" s="2035" t="s">
        <v>2208</v>
      </c>
      <c r="C41" s="2036"/>
      <c r="D41" s="1137">
        <f>D37*L17/100</f>
        <v>80.467879245283015</v>
      </c>
      <c r="E41" s="1136" t="s">
        <v>2207</v>
      </c>
      <c r="F41" s="1136"/>
      <c r="G41" s="1137">
        <f>G37*L18/100</f>
        <v>89.606181132075477</v>
      </c>
      <c r="H41" s="1136" t="s">
        <v>2207</v>
      </c>
      <c r="I41" s="1136"/>
      <c r="J41" s="1137">
        <f>J37*L19/100</f>
        <v>84.123290171094339</v>
      </c>
      <c r="K41" s="1136" t="s">
        <v>2207</v>
      </c>
      <c r="L41" s="1136"/>
      <c r="M41" s="1137"/>
      <c r="N41" s="1136"/>
      <c r="O41" s="1139"/>
    </row>
    <row r="42" spans="2:15">
      <c r="B42" s="1140"/>
      <c r="C42" s="1141"/>
      <c r="D42" s="1142"/>
      <c r="E42" s="1143"/>
      <c r="F42" s="1143"/>
      <c r="G42" s="1144"/>
      <c r="H42" s="1143"/>
      <c r="I42" s="1143"/>
      <c r="J42" s="1144"/>
      <c r="K42" s="1143"/>
      <c r="L42" s="1143"/>
      <c r="M42" s="1144"/>
      <c r="N42" s="1143"/>
      <c r="O42" s="1145"/>
    </row>
    <row r="43" spans="2:15">
      <c r="B43" s="2020" t="s">
        <v>2201</v>
      </c>
      <c r="C43" s="2021"/>
      <c r="D43" s="1124" t="s">
        <v>2218</v>
      </c>
      <c r="E43" s="1129" t="s">
        <v>1037</v>
      </c>
      <c r="F43" s="1129"/>
      <c r="G43" s="1124" t="s">
        <v>2219</v>
      </c>
      <c r="H43" s="1129" t="s">
        <v>1037</v>
      </c>
      <c r="I43" s="1130"/>
      <c r="J43" s="1124" t="s">
        <v>2220</v>
      </c>
      <c r="K43" s="1129" t="s">
        <v>1037</v>
      </c>
      <c r="L43" s="1129"/>
      <c r="M43" s="1124" t="s">
        <v>2221</v>
      </c>
      <c r="N43" s="1129" t="s">
        <v>1037</v>
      </c>
      <c r="O43" s="1131"/>
    </row>
    <row r="44" spans="2:15">
      <c r="B44" s="2037" t="s">
        <v>2206</v>
      </c>
      <c r="C44" s="2038"/>
      <c r="D44" s="1148">
        <f>TRUNC(SUM(D36,D40),2)</f>
        <v>3994.79</v>
      </c>
      <c r="E44" s="1147" t="s">
        <v>33</v>
      </c>
      <c r="F44" s="1147"/>
      <c r="G44" s="1149">
        <f>ROUND(SUM(G36,G40),2)</f>
        <v>3725.63</v>
      </c>
      <c r="H44" s="1150" t="s">
        <v>33</v>
      </c>
      <c r="I44" s="1150"/>
      <c r="J44" s="1151">
        <f>TRUNC(SUM(J36,J40),2)</f>
        <v>3994.79</v>
      </c>
      <c r="K44" s="1152" t="s">
        <v>33</v>
      </c>
      <c r="L44" s="1152"/>
      <c r="M44" s="1148"/>
      <c r="N44" s="1147"/>
      <c r="O44" s="1153"/>
    </row>
    <row r="45" spans="2:15">
      <c r="B45" s="2039" t="s">
        <v>2208</v>
      </c>
      <c r="C45" s="2040"/>
      <c r="D45" s="1155">
        <f>TRUNC(SUM(D37,D41),2)</f>
        <v>598.27</v>
      </c>
      <c r="E45" s="1154" t="s">
        <v>33</v>
      </c>
      <c r="F45" s="1154"/>
      <c r="G45" s="1156">
        <f>ROUND(SUM(G37,G41),2)</f>
        <v>666.22</v>
      </c>
      <c r="H45" s="1157" t="s">
        <v>33</v>
      </c>
      <c r="I45" s="1157"/>
      <c r="J45" s="1158">
        <f>TRUNC(SUM(J37,J41),2)</f>
        <v>625.45000000000005</v>
      </c>
      <c r="K45" s="1159" t="s">
        <v>33</v>
      </c>
      <c r="L45" s="1159"/>
      <c r="M45" s="1155"/>
      <c r="N45" s="1154"/>
      <c r="O45" s="1160"/>
    </row>
    <row r="46" spans="2:15">
      <c r="B46" s="2020" t="s">
        <v>1002</v>
      </c>
      <c r="C46" s="2021"/>
      <c r="D46" s="1161">
        <f>IF(D44=0,0,SUM(D44:D45))</f>
        <v>4593.0599999999995</v>
      </c>
      <c r="E46" s="1162" t="s">
        <v>33</v>
      </c>
      <c r="F46" s="1162"/>
      <c r="G46" s="1163">
        <f>IF(G44=0,0,SUM(G44:G45))</f>
        <v>4391.8500000000004</v>
      </c>
      <c r="H46" s="1164" t="s">
        <v>33</v>
      </c>
      <c r="I46" s="1164"/>
      <c r="J46" s="1165">
        <f>IF(J44=0,0,SUM(J44:J45))</f>
        <v>4620.24</v>
      </c>
      <c r="K46" s="1166" t="s">
        <v>33</v>
      </c>
      <c r="L46" s="1166"/>
      <c r="M46" s="1161"/>
      <c r="N46" s="1162"/>
      <c r="O46" s="1167"/>
    </row>
    <row r="47" spans="2:15" ht="15" customHeight="1">
      <c r="B47" s="1168"/>
      <c r="C47" s="1169"/>
      <c r="D47" s="1169"/>
      <c r="E47" s="1169"/>
      <c r="F47" s="1169"/>
      <c r="G47" s="1169"/>
      <c r="H47" s="1169"/>
      <c r="I47" s="1169"/>
      <c r="J47" s="1169"/>
      <c r="K47" s="1169"/>
      <c r="L47" s="1169"/>
      <c r="M47" s="1169"/>
      <c r="N47" s="1169"/>
      <c r="O47" s="1170"/>
    </row>
    <row r="48" spans="2:15" ht="15" customHeight="1">
      <c r="B48" s="1050"/>
      <c r="C48" s="1051"/>
      <c r="D48" s="1051"/>
      <c r="E48" s="1051"/>
      <c r="F48" s="1051"/>
      <c r="G48" s="1051"/>
      <c r="H48" s="1051"/>
      <c r="I48" s="1051"/>
      <c r="J48" s="1051"/>
      <c r="K48" s="1051"/>
      <c r="L48" s="1051"/>
      <c r="M48" s="1051"/>
      <c r="N48" s="1051"/>
      <c r="O48" s="1053"/>
    </row>
    <row r="49" spans="2:15" ht="15" customHeight="1">
      <c r="B49" s="1050"/>
      <c r="C49" s="1051"/>
      <c r="D49" s="1051"/>
      <c r="E49" s="1051"/>
      <c r="F49" s="1051"/>
      <c r="G49" s="1051"/>
      <c r="H49" s="1051"/>
      <c r="I49" s="1051"/>
      <c r="J49" s="1051"/>
      <c r="K49" s="1051"/>
      <c r="L49" s="1051"/>
      <c r="M49" s="1051"/>
      <c r="N49" s="1051"/>
      <c r="O49" s="1053"/>
    </row>
    <row r="50" spans="2:15" ht="15" customHeight="1">
      <c r="B50" s="1050"/>
      <c r="C50" s="1051"/>
      <c r="D50" s="1051"/>
      <c r="E50" s="1051"/>
      <c r="F50" s="1051"/>
      <c r="G50" s="1051"/>
      <c r="H50" s="1051"/>
      <c r="I50" s="1051"/>
      <c r="J50" s="1051"/>
      <c r="K50" s="1051"/>
      <c r="L50" s="1051"/>
      <c r="M50" s="1051"/>
      <c r="N50" s="1051"/>
      <c r="O50" s="1053"/>
    </row>
    <row r="51" spans="2:15" ht="15" customHeight="1">
      <c r="B51" s="1050"/>
      <c r="C51" s="1051"/>
      <c r="D51" s="1051"/>
      <c r="E51" s="1051"/>
      <c r="F51" s="1051"/>
      <c r="G51" s="1051"/>
      <c r="H51" s="1051"/>
      <c r="I51" s="1051"/>
      <c r="J51" s="1051"/>
      <c r="K51" s="1051"/>
      <c r="L51" s="1051"/>
      <c r="M51" s="1051"/>
      <c r="N51" s="1051"/>
      <c r="O51" s="1053"/>
    </row>
    <row r="52" spans="2:15" ht="15" customHeight="1">
      <c r="B52" s="1050"/>
      <c r="C52" s="1051"/>
      <c r="D52" s="1051"/>
      <c r="E52" s="1051"/>
      <c r="F52" s="1051"/>
      <c r="G52" s="1051"/>
      <c r="H52" s="1051"/>
      <c r="I52" s="1051"/>
      <c r="J52" s="1051"/>
      <c r="K52" s="1051"/>
      <c r="L52" s="1051"/>
      <c r="M52" s="1051"/>
      <c r="N52" s="1051"/>
      <c r="O52" s="1053"/>
    </row>
    <row r="53" spans="2:15" ht="15" customHeight="1">
      <c r="B53" s="1050"/>
      <c r="C53" s="1051"/>
      <c r="D53" s="1051"/>
      <c r="E53" s="1051"/>
      <c r="F53" s="1051"/>
      <c r="G53" s="1051"/>
      <c r="H53" s="1051"/>
      <c r="I53" s="1051"/>
      <c r="J53" s="1051"/>
      <c r="K53" s="1051"/>
      <c r="L53" s="1051"/>
      <c r="M53" s="1051"/>
      <c r="N53" s="1051"/>
      <c r="O53" s="1053"/>
    </row>
    <row r="54" spans="2:15" ht="15" customHeight="1">
      <c r="B54" s="1050"/>
      <c r="C54" s="1051"/>
      <c r="D54" s="1051"/>
      <c r="E54" s="1051"/>
      <c r="F54" s="1051"/>
      <c r="G54" s="1051"/>
      <c r="H54" s="1051"/>
      <c r="I54" s="1051"/>
      <c r="J54" s="1051"/>
      <c r="K54" s="1051"/>
      <c r="L54" s="1051"/>
      <c r="M54" s="1051"/>
      <c r="N54" s="1051"/>
      <c r="O54" s="1053"/>
    </row>
    <row r="55" spans="2:15" ht="15" customHeight="1">
      <c r="B55" s="1050"/>
      <c r="C55" s="1051"/>
      <c r="D55" s="1051"/>
      <c r="E55" s="1051"/>
      <c r="F55" s="1051"/>
      <c r="G55" s="1051"/>
      <c r="H55" s="1051"/>
      <c r="I55" s="1051"/>
      <c r="J55" s="1051"/>
      <c r="K55" s="1051"/>
      <c r="L55" s="1051"/>
      <c r="M55" s="1051"/>
      <c r="N55" s="1051"/>
      <c r="O55" s="1053"/>
    </row>
    <row r="56" spans="2:15" ht="13.9" customHeight="1">
      <c r="B56" s="1050"/>
      <c r="C56" s="1051"/>
      <c r="D56" s="1051"/>
      <c r="E56" s="1051"/>
      <c r="F56" s="1051"/>
      <c r="G56" s="1051"/>
      <c r="H56" s="1051"/>
      <c r="I56" s="1051"/>
      <c r="J56" s="1051"/>
      <c r="K56" s="1051"/>
      <c r="L56" s="1051"/>
      <c r="M56" s="1051"/>
      <c r="N56" s="1051"/>
      <c r="O56" s="1053"/>
    </row>
    <row r="57" spans="2:15" ht="13.9" customHeight="1">
      <c r="B57" s="1050"/>
      <c r="C57" s="1051"/>
      <c r="D57" s="1051"/>
      <c r="E57" s="1051"/>
      <c r="F57" s="1051"/>
      <c r="G57" s="1051"/>
      <c r="H57" s="1051"/>
      <c r="I57" s="1051"/>
      <c r="J57" s="1051"/>
      <c r="K57" s="1051"/>
      <c r="L57" s="1051"/>
      <c r="M57" s="1051"/>
      <c r="N57" s="1051"/>
      <c r="O57" s="1053"/>
    </row>
    <row r="58" spans="2:15" ht="13.9" customHeight="1">
      <c r="B58" s="1050"/>
      <c r="C58" s="1051"/>
      <c r="D58" s="1051"/>
      <c r="E58" s="1051"/>
      <c r="F58" s="1051"/>
      <c r="G58" s="1051"/>
      <c r="H58" s="1051"/>
      <c r="I58" s="1051"/>
      <c r="J58" s="1051"/>
      <c r="K58" s="1051"/>
      <c r="L58" s="1051"/>
      <c r="M58" s="1051"/>
      <c r="N58" s="1051"/>
      <c r="O58" s="1053"/>
    </row>
    <row r="59" spans="2:15" ht="15" customHeight="1">
      <c r="B59" s="1050"/>
      <c r="C59" s="1051"/>
      <c r="D59" s="1051"/>
      <c r="E59" s="1051"/>
      <c r="F59" s="1051"/>
      <c r="G59" s="1051"/>
      <c r="H59" s="1051"/>
      <c r="I59" s="1051"/>
      <c r="J59" s="1051"/>
      <c r="K59" s="1051"/>
      <c r="L59" s="1051"/>
      <c r="M59" s="1051"/>
      <c r="N59" s="1051"/>
      <c r="O59" s="1053"/>
    </row>
    <row r="60" spans="2:15" ht="15" customHeight="1">
      <c r="B60" s="1050"/>
      <c r="C60" s="1051"/>
      <c r="D60" s="1051"/>
      <c r="E60" s="1051"/>
      <c r="F60" s="1051"/>
      <c r="G60" s="1051"/>
      <c r="H60" s="1051"/>
      <c r="I60" s="1051"/>
      <c r="J60" s="1051"/>
      <c r="K60" s="1051"/>
      <c r="L60" s="1051"/>
      <c r="M60" s="1051"/>
      <c r="N60" s="1051"/>
      <c r="O60" s="1053"/>
    </row>
    <row r="61" spans="2:15" ht="15" customHeight="1">
      <c r="B61" s="1050"/>
      <c r="C61" s="1051"/>
      <c r="D61" s="1051"/>
      <c r="E61" s="1051"/>
      <c r="F61" s="1051"/>
      <c r="G61" s="1051"/>
      <c r="H61" s="1051"/>
      <c r="I61" s="1051"/>
      <c r="J61" s="1051"/>
      <c r="K61" s="1051"/>
      <c r="L61" s="1051"/>
      <c r="M61" s="1051"/>
      <c r="N61" s="1051"/>
      <c r="O61" s="1053"/>
    </row>
    <row r="62" spans="2:15" ht="15" customHeight="1">
      <c r="B62" s="1050"/>
      <c r="C62" s="1051"/>
      <c r="D62" s="1051"/>
      <c r="E62" s="1051"/>
      <c r="F62" s="1051"/>
      <c r="G62" s="1051"/>
      <c r="H62" s="1051"/>
      <c r="I62" s="1051"/>
      <c r="J62" s="1051"/>
      <c r="K62" s="1051"/>
      <c r="L62" s="1051"/>
      <c r="M62" s="1051"/>
      <c r="N62" s="1051"/>
      <c r="O62" s="1053"/>
    </row>
    <row r="63" spans="2:15" ht="15" customHeight="1">
      <c r="B63" s="1050"/>
      <c r="C63" s="1051"/>
      <c r="D63" s="1051"/>
      <c r="E63" s="1051"/>
      <c r="F63" s="1051"/>
      <c r="G63" s="1051"/>
      <c r="H63" s="1051"/>
      <c r="I63" s="1051"/>
      <c r="J63" s="1051"/>
      <c r="K63" s="1051"/>
      <c r="L63" s="1051"/>
      <c r="M63" s="1051"/>
      <c r="N63" s="1051"/>
      <c r="O63" s="1053"/>
    </row>
    <row r="64" spans="2:15" ht="15" customHeight="1">
      <c r="B64" s="1050"/>
      <c r="C64" s="1051"/>
      <c r="D64" s="1051"/>
      <c r="E64" s="1051"/>
      <c r="F64" s="1051"/>
      <c r="G64" s="1051"/>
      <c r="H64" s="1051"/>
      <c r="I64" s="1051"/>
      <c r="J64" s="1051"/>
      <c r="K64" s="1051"/>
      <c r="L64" s="1051"/>
      <c r="M64" s="1051"/>
      <c r="N64" s="1051"/>
      <c r="O64" s="1053"/>
    </row>
    <row r="65" spans="2:15" ht="15" customHeight="1">
      <c r="B65" s="1050"/>
      <c r="C65" s="1051"/>
      <c r="D65" s="1051"/>
      <c r="E65" s="1051"/>
      <c r="F65" s="1051"/>
      <c r="G65" s="1051"/>
      <c r="H65" s="1051"/>
      <c r="I65" s="1051"/>
      <c r="J65" s="1051"/>
      <c r="K65" s="1051"/>
      <c r="L65" s="1051"/>
      <c r="M65" s="1051"/>
      <c r="N65" s="1051"/>
      <c r="O65" s="1053"/>
    </row>
    <row r="66" spans="2:15" ht="15" customHeight="1">
      <c r="B66" s="1050"/>
      <c r="C66" s="1051"/>
      <c r="D66" s="1051"/>
      <c r="E66" s="1051"/>
      <c r="F66" s="1051"/>
      <c r="G66" s="1051"/>
      <c r="H66" s="1051"/>
      <c r="I66" s="1051"/>
      <c r="J66" s="1051"/>
      <c r="K66" s="1051"/>
      <c r="L66" s="1051"/>
      <c r="M66" s="1051"/>
      <c r="N66" s="1051"/>
      <c r="O66" s="1053"/>
    </row>
    <row r="67" spans="2:15" ht="15" customHeight="1">
      <c r="B67" s="1050"/>
      <c r="C67" s="1051"/>
      <c r="D67" s="1051"/>
      <c r="E67" s="1051"/>
      <c r="F67" s="1051"/>
      <c r="G67" s="1051"/>
      <c r="H67" s="1051"/>
      <c r="I67" s="1051"/>
      <c r="J67" s="1051"/>
      <c r="K67" s="1051"/>
      <c r="L67" s="1051"/>
      <c r="M67" s="1051"/>
      <c r="N67" s="1051"/>
      <c r="O67" s="1053"/>
    </row>
    <row r="68" spans="2:15" ht="15" customHeight="1">
      <c r="B68" s="1050"/>
      <c r="C68" s="1051"/>
      <c r="D68" s="1051"/>
      <c r="E68" s="1051"/>
      <c r="F68" s="1051"/>
      <c r="G68" s="1051"/>
      <c r="H68" s="1051"/>
      <c r="I68" s="1051"/>
      <c r="J68" s="1051"/>
      <c r="K68" s="1051"/>
      <c r="L68" s="1051"/>
      <c r="M68" s="1051"/>
      <c r="N68" s="1051"/>
      <c r="O68" s="1053"/>
    </row>
    <row r="69" spans="2:15" ht="15" customHeight="1">
      <c r="B69" s="1050"/>
      <c r="C69" s="1051"/>
      <c r="D69" s="1051"/>
      <c r="E69" s="1051"/>
      <c r="F69" s="1051"/>
      <c r="G69" s="1051"/>
      <c r="H69" s="1051"/>
      <c r="I69" s="1051"/>
      <c r="J69" s="1051"/>
      <c r="K69" s="1051"/>
      <c r="L69" s="1051"/>
      <c r="M69" s="1051"/>
      <c r="N69" s="1051"/>
      <c r="O69" s="1053"/>
    </row>
    <row r="70" spans="2:15" ht="15" customHeight="1">
      <c r="B70" s="1050"/>
      <c r="C70" s="1051"/>
      <c r="D70" s="1051"/>
      <c r="E70" s="1051"/>
      <c r="F70" s="1051"/>
      <c r="G70" s="1051"/>
      <c r="H70" s="1051"/>
      <c r="I70" s="1051"/>
      <c r="J70" s="1051"/>
      <c r="K70" s="1051"/>
      <c r="L70" s="1051"/>
      <c r="M70" s="1051"/>
      <c r="N70" s="1051"/>
      <c r="O70" s="1053"/>
    </row>
    <row r="71" spans="2:15" ht="15" customHeight="1">
      <c r="B71" s="1050"/>
      <c r="C71" s="1051"/>
      <c r="D71" s="1051"/>
      <c r="E71" s="1051"/>
      <c r="F71" s="1051"/>
      <c r="G71" s="1051"/>
      <c r="H71" s="1051"/>
      <c r="I71" s="1051"/>
      <c r="J71" s="1051"/>
      <c r="K71" s="1051"/>
      <c r="L71" s="1051"/>
      <c r="M71" s="1051"/>
      <c r="N71" s="1051"/>
      <c r="O71" s="1053"/>
    </row>
    <row r="72" spans="2:15" ht="15" customHeight="1">
      <c r="B72" s="1050"/>
      <c r="C72" s="1051"/>
      <c r="D72" s="1051"/>
      <c r="E72" s="1051"/>
      <c r="F72" s="1051"/>
      <c r="G72" s="1051"/>
      <c r="H72" s="1051"/>
      <c r="I72" s="1051"/>
      <c r="J72" s="1051"/>
      <c r="K72" s="1051"/>
      <c r="L72" s="1051"/>
      <c r="M72" s="1051"/>
      <c r="N72" s="1051"/>
      <c r="O72" s="1053"/>
    </row>
    <row r="73" spans="2:15" ht="15" customHeight="1">
      <c r="B73" s="1050"/>
      <c r="C73" s="1051"/>
      <c r="D73" s="1051"/>
      <c r="E73" s="1051"/>
      <c r="F73" s="1051"/>
      <c r="G73" s="1051"/>
      <c r="H73" s="1051"/>
      <c r="I73" s="1051"/>
      <c r="J73" s="1051"/>
      <c r="K73" s="1051"/>
      <c r="L73" s="1051"/>
      <c r="M73" s="1051"/>
      <c r="N73" s="1051"/>
      <c r="O73" s="1053"/>
    </row>
    <row r="74" spans="2:15" ht="15" customHeight="1" thickBot="1">
      <c r="B74" s="1171"/>
      <c r="C74" s="1172"/>
      <c r="D74" s="1172"/>
      <c r="E74" s="1172"/>
      <c r="F74" s="1172"/>
      <c r="G74" s="1172"/>
      <c r="H74" s="1172"/>
      <c r="I74" s="1172"/>
      <c r="J74" s="1172"/>
      <c r="K74" s="1172"/>
      <c r="L74" s="1172"/>
      <c r="M74" s="1172"/>
      <c r="N74" s="1172"/>
      <c r="O74" s="1173"/>
    </row>
    <row r="75" spans="2:15" ht="16.5" thickBot="1">
      <c r="B75" s="1947" t="s">
        <v>2222</v>
      </c>
      <c r="C75" s="1948"/>
      <c r="D75" s="1948"/>
      <c r="E75" s="1948"/>
      <c r="F75" s="1948"/>
      <c r="G75" s="1948"/>
      <c r="H75" s="1948"/>
      <c r="I75" s="1948"/>
      <c r="J75" s="1948"/>
      <c r="K75" s="1948"/>
      <c r="L75" s="1948"/>
      <c r="M75" s="1948"/>
      <c r="N75" s="1948"/>
      <c r="O75" s="1949"/>
    </row>
    <row r="76" spans="2:15">
      <c r="B76" s="1050"/>
      <c r="C76" s="1051"/>
      <c r="D76" s="1051"/>
      <c r="E76" s="1052"/>
      <c r="F76" s="1051"/>
      <c r="G76" s="1051"/>
      <c r="H76" s="1051"/>
      <c r="I76" s="1051"/>
      <c r="J76" s="1051"/>
      <c r="K76" s="1051"/>
      <c r="L76" s="1051"/>
      <c r="M76" s="1051"/>
      <c r="N76" s="1051"/>
      <c r="O76" s="1053"/>
    </row>
    <row r="77" spans="2:15" ht="40.9" customHeight="1">
      <c r="B77" s="1095" t="s">
        <v>2223</v>
      </c>
      <c r="C77" s="1096" t="s">
        <v>2181</v>
      </c>
      <c r="D77" s="1096" t="s">
        <v>2182</v>
      </c>
      <c r="E77" s="1097" t="s">
        <v>2183</v>
      </c>
      <c r="F77" s="1098" t="s">
        <v>2184</v>
      </c>
      <c r="G77" s="1098" t="s">
        <v>2185</v>
      </c>
      <c r="H77" s="1098" t="s">
        <v>2224</v>
      </c>
      <c r="I77" s="1098" t="s">
        <v>2187</v>
      </c>
      <c r="J77" s="1098" t="s">
        <v>2188</v>
      </c>
      <c r="K77" s="1098" t="s">
        <v>2189</v>
      </c>
      <c r="L77" s="1098" t="s">
        <v>2190</v>
      </c>
      <c r="M77" s="1096" t="s">
        <v>2191</v>
      </c>
      <c r="N77" s="1096" t="s">
        <v>2192</v>
      </c>
      <c r="O77" s="1099" t="s">
        <v>2193</v>
      </c>
    </row>
    <row r="78" spans="2:15" ht="30">
      <c r="B78" s="1100" t="s">
        <v>2225</v>
      </c>
      <c r="C78" s="1101" t="str">
        <f>'Mat. Betuminoso'!G54</f>
        <v>Bahia</v>
      </c>
      <c r="D78" s="1101" t="str">
        <f>'Mat. Betuminoso'!D19</f>
        <v>Mataripe/BA</v>
      </c>
      <c r="E78" s="1102">
        <v>0</v>
      </c>
      <c r="F78" s="1102">
        <f>'Mat. Betuminoso'!E19</f>
        <v>692</v>
      </c>
      <c r="G78" s="1102">
        <v>0</v>
      </c>
      <c r="H78" s="1102">
        <v>0</v>
      </c>
      <c r="I78" s="1103">
        <v>20.5</v>
      </c>
      <c r="J78" s="1103">
        <v>3</v>
      </c>
      <c r="K78" s="1103">
        <v>0.65</v>
      </c>
      <c r="L78" s="1104">
        <f t="shared" ref="L78:L80" si="0">$L$17</f>
        <v>15.54</v>
      </c>
      <c r="M78" s="1105">
        <f>VLOOKUP(C78,'Mat. Betuminoso'!$G$54:$H$56,2,0)</f>
        <v>3.5809639056030473</v>
      </c>
      <c r="N78" s="1106">
        <f>VLOOKUP(D78,'Mat. Betuminoso'!$D$19:$J$25,7,0)</f>
        <v>0</v>
      </c>
      <c r="O78" s="1107">
        <v>0</v>
      </c>
    </row>
    <row r="79" spans="2:15" ht="30">
      <c r="B79" s="1174" t="s">
        <v>2226</v>
      </c>
      <c r="C79" s="1175" t="str">
        <f>'Mat. Betuminoso'!G55</f>
        <v>Ceará</v>
      </c>
      <c r="D79" s="1175" t="str">
        <f>'Mat. Betuminoso'!D21</f>
        <v>Fortaleza/CE</v>
      </c>
      <c r="E79" s="1176">
        <v>0</v>
      </c>
      <c r="F79" s="1176">
        <f>'Mat. Betuminoso'!E21</f>
        <v>736</v>
      </c>
      <c r="G79" s="1176">
        <v>0</v>
      </c>
      <c r="H79" s="1176">
        <v>0</v>
      </c>
      <c r="I79" s="1111">
        <v>20.5</v>
      </c>
      <c r="J79" s="1111">
        <v>3</v>
      </c>
      <c r="K79" s="1111">
        <v>0.65</v>
      </c>
      <c r="L79" s="1177">
        <f t="shared" si="0"/>
        <v>15.54</v>
      </c>
      <c r="M79" s="1178">
        <f>VLOOKUP(C79,'Mat. Betuminoso'!$G$54:$H$56,2,0)</f>
        <v>3.4879862434645008</v>
      </c>
      <c r="N79" s="1179">
        <f>VLOOKUP(D79,'Mat. Betuminoso'!$D$19:$J$25,7,0)</f>
        <v>0</v>
      </c>
      <c r="O79" s="1180">
        <v>0</v>
      </c>
    </row>
    <row r="80" spans="2:15" ht="30">
      <c r="B80" s="1115" t="s">
        <v>2227</v>
      </c>
      <c r="C80" s="1181" t="str">
        <f>'Mat. Betuminoso'!G56</f>
        <v>Minas Gerais</v>
      </c>
      <c r="D80" s="1181" t="str">
        <f>'Mat. Betuminoso'!D22</f>
        <v>Betim/MG</v>
      </c>
      <c r="E80" s="1182">
        <v>0</v>
      </c>
      <c r="F80" s="1182">
        <f>'Mat. Betuminoso'!E22</f>
        <v>1937</v>
      </c>
      <c r="G80" s="1182">
        <v>0</v>
      </c>
      <c r="H80" s="1182">
        <v>0</v>
      </c>
      <c r="I80" s="1183">
        <v>20.5</v>
      </c>
      <c r="J80" s="1183">
        <v>3</v>
      </c>
      <c r="K80" s="1183">
        <v>0.65</v>
      </c>
      <c r="L80" s="1183">
        <f t="shared" si="0"/>
        <v>15.54</v>
      </c>
      <c r="M80" s="1184">
        <f>VLOOKUP(C80,'Mat. Betuminoso'!$G$54:$H$56,2,0)</f>
        <v>3.7895594741463419</v>
      </c>
      <c r="N80" s="1185">
        <f>VLOOKUP(D80,'Mat. Betuminoso'!$D$19:$J$25,7,0)</f>
        <v>0</v>
      </c>
      <c r="O80" s="1186">
        <v>0</v>
      </c>
    </row>
    <row r="81" spans="2:15">
      <c r="B81" s="1050"/>
      <c r="C81" s="1122"/>
      <c r="D81" s="1122"/>
      <c r="E81" s="1123"/>
      <c r="F81" s="1123"/>
      <c r="G81" s="1051"/>
      <c r="H81" s="1051"/>
      <c r="I81" s="1051"/>
      <c r="J81" s="1051"/>
      <c r="K81" s="1051"/>
      <c r="L81" s="1051"/>
      <c r="M81" s="1051"/>
      <c r="N81" s="1051"/>
      <c r="O81" s="1053"/>
    </row>
    <row r="82" spans="2:15">
      <c r="B82" s="1050"/>
      <c r="C82" s="2028" t="s">
        <v>2197</v>
      </c>
      <c r="D82" s="2021"/>
      <c r="E82" s="2021"/>
      <c r="F82" s="2029"/>
      <c r="G82" s="1051"/>
      <c r="H82" s="2030" t="s">
        <v>2198</v>
      </c>
      <c r="I82" s="1987" t="s">
        <v>2139</v>
      </c>
      <c r="J82" s="1987"/>
      <c r="K82" s="2030" t="s">
        <v>2199</v>
      </c>
      <c r="L82" s="1051"/>
      <c r="M82" s="1051"/>
      <c r="N82" s="1051"/>
      <c r="O82" s="1053"/>
    </row>
    <row r="83" spans="2:15">
      <c r="B83" s="1050"/>
      <c r="C83" s="2031" t="s">
        <v>2200</v>
      </c>
      <c r="D83" s="2026"/>
      <c r="E83" s="2026"/>
      <c r="F83" s="2032"/>
      <c r="G83" s="1051"/>
      <c r="H83" s="2030"/>
      <c r="I83" s="1125" t="s">
        <v>2141</v>
      </c>
      <c r="J83" s="1125" t="s">
        <v>2142</v>
      </c>
      <c r="K83" s="2030"/>
      <c r="L83" s="1051"/>
      <c r="M83" s="1051"/>
      <c r="N83" s="1051"/>
      <c r="O83" s="1053"/>
    </row>
    <row r="84" spans="2:15">
      <c r="B84" s="1050"/>
      <c r="C84" s="1051"/>
      <c r="D84" s="1051"/>
      <c r="E84" s="1052"/>
      <c r="F84" s="1051"/>
      <c r="G84" s="1051"/>
      <c r="H84" s="2030"/>
      <c r="I84" s="1055">
        <v>41821</v>
      </c>
      <c r="J84" s="1055">
        <f>'Mat. Betuminoso'!$P$14</f>
        <v>45839</v>
      </c>
      <c r="K84" s="2030"/>
      <c r="L84" s="1051"/>
      <c r="M84" s="1051"/>
      <c r="N84" s="1051"/>
      <c r="O84" s="1053"/>
    </row>
    <row r="85" spans="2:15">
      <c r="B85" s="1050"/>
      <c r="C85" s="1051"/>
      <c r="D85" s="1051"/>
      <c r="E85" s="1052"/>
      <c r="F85" s="1051"/>
      <c r="G85" s="1051"/>
      <c r="H85" s="1056" t="s">
        <v>2143</v>
      </c>
      <c r="I85" s="1126">
        <v>270.23700000000002</v>
      </c>
      <c r="J85" s="1127">
        <f>'Mat. Betuminoso'!$P$15</f>
        <v>587.47699999999998</v>
      </c>
      <c r="K85" s="1128">
        <f>ROUND((J85/I85),4)</f>
        <v>2.1739000000000002</v>
      </c>
      <c r="L85" s="1051"/>
      <c r="M85" s="1051"/>
      <c r="N85" s="1051"/>
      <c r="O85" s="1053"/>
    </row>
    <row r="86" spans="2:15">
      <c r="B86" s="1050"/>
      <c r="C86" s="1051"/>
      <c r="D86" s="1051"/>
      <c r="E86" s="1052"/>
      <c r="F86" s="1051"/>
      <c r="G86" s="1051"/>
      <c r="H86" s="1051"/>
      <c r="I86" s="1051"/>
      <c r="J86" s="1051"/>
      <c r="K86" s="1051"/>
      <c r="L86" s="1051"/>
      <c r="M86" s="1051"/>
      <c r="N86" s="1051"/>
      <c r="O86" s="1053"/>
    </row>
    <row r="87" spans="2:15">
      <c r="B87" s="1050"/>
      <c r="C87" s="1051"/>
      <c r="D87" s="1051"/>
      <c r="E87" s="1052"/>
      <c r="F87" s="1051"/>
      <c r="G87" s="1051"/>
      <c r="H87" s="1051"/>
      <c r="I87" s="1051"/>
      <c r="J87" s="1051"/>
      <c r="K87" s="1051"/>
      <c r="L87" s="1051"/>
      <c r="M87" s="1051"/>
      <c r="N87" s="1051"/>
      <c r="O87" s="1053"/>
    </row>
    <row r="88" spans="2:15">
      <c r="B88" s="2020" t="s">
        <v>2201</v>
      </c>
      <c r="C88" s="2021"/>
      <c r="D88" s="1124" t="s">
        <v>2228</v>
      </c>
      <c r="E88" s="1129" t="s">
        <v>1037</v>
      </c>
      <c r="F88" s="1129"/>
      <c r="G88" s="1124" t="s">
        <v>2229</v>
      </c>
      <c r="H88" s="1129" t="s">
        <v>1037</v>
      </c>
      <c r="I88" s="1130"/>
      <c r="J88" s="1124" t="s">
        <v>2230</v>
      </c>
      <c r="K88" s="1129" t="s">
        <v>1037</v>
      </c>
      <c r="L88" s="1129"/>
      <c r="M88" s="1124" t="s">
        <v>2231</v>
      </c>
      <c r="N88" s="1129" t="s">
        <v>1037</v>
      </c>
      <c r="O88" s="1131"/>
    </row>
    <row r="89" spans="2:15">
      <c r="B89" s="2033" t="s">
        <v>2206</v>
      </c>
      <c r="C89" s="2034"/>
      <c r="D89" s="1133">
        <f>M78*1000</f>
        <v>3580.9639056030474</v>
      </c>
      <c r="E89" s="1132" t="s">
        <v>2207</v>
      </c>
      <c r="F89" s="1132"/>
      <c r="G89" s="1133">
        <f>TRUNC(M79*1000,2)</f>
        <v>3487.98</v>
      </c>
      <c r="H89" s="1132" t="s">
        <v>2207</v>
      </c>
      <c r="I89" s="1132"/>
      <c r="J89" s="1134">
        <f>M80*1000</f>
        <v>3789.5594741463419</v>
      </c>
      <c r="K89" s="1132" t="s">
        <v>2207</v>
      </c>
      <c r="L89" s="1132"/>
      <c r="M89" s="1134"/>
      <c r="N89" s="1132"/>
      <c r="O89" s="1135"/>
    </row>
    <row r="90" spans="2:15">
      <c r="B90" s="2035" t="s">
        <v>2208</v>
      </c>
      <c r="C90" s="2036"/>
      <c r="D90" s="1137">
        <f>TRUNC(($K$85*((26.939+(0.253*F78)+(0.299*G78)+(0.412*H78)))),2)</f>
        <v>439.16</v>
      </c>
      <c r="E90" s="1136" t="s">
        <v>2207</v>
      </c>
      <c r="F90" s="1136"/>
      <c r="G90" s="1137">
        <f>TRUNC(($K$85*((26.939+(0.253*F79)+(0.299*G79)+(0.412*H79)))),2)</f>
        <v>463.36</v>
      </c>
      <c r="H90" s="1136" t="s">
        <v>2207</v>
      </c>
      <c r="I90" s="1136"/>
      <c r="J90" s="1138">
        <f>($K$85*((26.939+(0.253*F80)+(0.299*G80)+(0.412*H80))))</f>
        <v>1123.9063000000001</v>
      </c>
      <c r="K90" s="1136" t="s">
        <v>2207</v>
      </c>
      <c r="L90" s="1136"/>
      <c r="M90" s="1138"/>
      <c r="N90" s="1136"/>
      <c r="O90" s="1139"/>
    </row>
    <row r="91" spans="2:15">
      <c r="B91" s="1140"/>
      <c r="C91" s="1141"/>
      <c r="D91" s="1142"/>
      <c r="E91" s="1143"/>
      <c r="F91" s="1143"/>
      <c r="G91" s="1144"/>
      <c r="H91" s="1143"/>
      <c r="I91" s="1143"/>
      <c r="J91" s="1144"/>
      <c r="K91" s="1143"/>
      <c r="L91" s="1143"/>
      <c r="M91" s="1144"/>
      <c r="N91" s="1143"/>
      <c r="O91" s="1145"/>
    </row>
    <row r="92" spans="2:15" ht="29.25" customHeight="1">
      <c r="B92" s="2020" t="s">
        <v>2201</v>
      </c>
      <c r="C92" s="2021"/>
      <c r="D92" s="1146" t="s">
        <v>2232</v>
      </c>
      <c r="E92" s="1129" t="s">
        <v>1037</v>
      </c>
      <c r="F92" s="1129"/>
      <c r="G92" s="1146" t="s">
        <v>2233</v>
      </c>
      <c r="H92" s="1129" t="s">
        <v>1037</v>
      </c>
      <c r="I92" s="1130"/>
      <c r="J92" s="1124" t="s">
        <v>2234</v>
      </c>
      <c r="K92" s="1129" t="s">
        <v>1037</v>
      </c>
      <c r="L92" s="1129"/>
      <c r="M92" s="1124" t="s">
        <v>2235</v>
      </c>
      <c r="N92" s="1129" t="s">
        <v>1037</v>
      </c>
      <c r="O92" s="1131"/>
    </row>
    <row r="93" spans="2:15">
      <c r="B93" s="2033" t="s">
        <v>2206</v>
      </c>
      <c r="C93" s="2034"/>
      <c r="D93" s="1133">
        <f>D89/(1-(I78%+J78%+K78%-(K78%+J78%)*I78%))</f>
        <v>4674.9944099284867</v>
      </c>
      <c r="E93" s="1132" t="s">
        <v>2207</v>
      </c>
      <c r="F93" s="1132"/>
      <c r="G93" s="1133">
        <f>G89/(1-($I$79%+$J$79%+$K$79%-($K$79%+$J$79%)*$I$79%))</f>
        <v>4553.6027259108396</v>
      </c>
      <c r="H93" s="1132" t="s">
        <v>2207</v>
      </c>
      <c r="I93" s="1132"/>
      <c r="J93" s="1133">
        <f>J89/(1-($I$80%+$J$80%+$K$80%-($K$80%+$J$80%)*$I$80%))</f>
        <v>4947.3186060338739</v>
      </c>
      <c r="K93" s="1132" t="s">
        <v>2207</v>
      </c>
      <c r="L93" s="1132"/>
      <c r="M93" s="1133"/>
      <c r="N93" s="1132"/>
      <c r="O93" s="1135"/>
    </row>
    <row r="94" spans="2:15">
      <c r="B94" s="2035" t="s">
        <v>2208</v>
      </c>
      <c r="C94" s="2036"/>
      <c r="D94" s="1137">
        <f>D90/(1-(I78/100))</f>
        <v>552.40251572327043</v>
      </c>
      <c r="E94" s="1136" t="s">
        <v>2207</v>
      </c>
      <c r="F94" s="1136"/>
      <c r="G94" s="1137">
        <f>G90/(1-(I79/100))</f>
        <v>582.84276729559747</v>
      </c>
      <c r="H94" s="1136" t="s">
        <v>2207</v>
      </c>
      <c r="I94" s="1136"/>
      <c r="J94" s="1137">
        <f>J90/(1-(I80/100))</f>
        <v>1413.7186163522013</v>
      </c>
      <c r="K94" s="1136" t="s">
        <v>2207</v>
      </c>
      <c r="L94" s="1136"/>
      <c r="M94" s="1137"/>
      <c r="N94" s="1136"/>
      <c r="O94" s="1139"/>
    </row>
    <row r="95" spans="2:15">
      <c r="B95" s="1140"/>
      <c r="C95" s="1141"/>
      <c r="D95" s="1142"/>
      <c r="E95" s="1143"/>
      <c r="F95" s="1143"/>
      <c r="G95" s="1144"/>
      <c r="H95" s="1143"/>
      <c r="I95" s="1143"/>
      <c r="J95" s="1144"/>
      <c r="K95" s="1143"/>
      <c r="L95" s="1143"/>
      <c r="M95" s="1144"/>
      <c r="N95" s="1143"/>
      <c r="O95" s="1145"/>
    </row>
    <row r="96" spans="2:15" ht="36.75" customHeight="1">
      <c r="B96" s="2020" t="s">
        <v>2201</v>
      </c>
      <c r="C96" s="2021"/>
      <c r="D96" s="1146" t="s">
        <v>2236</v>
      </c>
      <c r="E96" s="1129" t="s">
        <v>1037</v>
      </c>
      <c r="F96" s="1129"/>
      <c r="G96" s="1146" t="s">
        <v>2237</v>
      </c>
      <c r="H96" s="1129" t="s">
        <v>1037</v>
      </c>
      <c r="I96" s="1130"/>
      <c r="J96" s="1146" t="s">
        <v>2238</v>
      </c>
      <c r="K96" s="1129" t="s">
        <v>1037</v>
      </c>
      <c r="L96" s="1129"/>
      <c r="M96" s="1146" t="s">
        <v>2239</v>
      </c>
      <c r="N96" s="1129" t="s">
        <v>1037</v>
      </c>
      <c r="O96" s="1131"/>
    </row>
    <row r="97" spans="2:15">
      <c r="B97" s="2033" t="s">
        <v>2206</v>
      </c>
      <c r="C97" s="2034"/>
      <c r="D97" s="1133">
        <f>D93</f>
        <v>4674.9944099284867</v>
      </c>
      <c r="E97" s="1132" t="s">
        <v>2207</v>
      </c>
      <c r="F97" s="1132"/>
      <c r="G97" s="1133">
        <f>G93</f>
        <v>4553.6027259108396</v>
      </c>
      <c r="H97" s="1132" t="s">
        <v>2207</v>
      </c>
      <c r="I97" s="1132"/>
      <c r="J97" s="1133">
        <f>J93</f>
        <v>4947.3186060338739</v>
      </c>
      <c r="K97" s="1132" t="s">
        <v>2207</v>
      </c>
      <c r="L97" s="1132"/>
      <c r="M97" s="1133"/>
      <c r="N97" s="1132"/>
      <c r="O97" s="1135"/>
    </row>
    <row r="98" spans="2:15">
      <c r="B98" s="2035" t="s">
        <v>2208</v>
      </c>
      <c r="C98" s="2036"/>
      <c r="D98" s="1137">
        <f>SUM(D94,N78)</f>
        <v>552.40251572327043</v>
      </c>
      <c r="E98" s="1136" t="s">
        <v>2207</v>
      </c>
      <c r="F98" s="1136"/>
      <c r="G98" s="1137">
        <f>SUM(G94,N79)</f>
        <v>582.84276729559747</v>
      </c>
      <c r="H98" s="1136" t="s">
        <v>2207</v>
      </c>
      <c r="I98" s="1136"/>
      <c r="J98" s="1137">
        <f>SUM(J94,N80)</f>
        <v>1413.7186163522013</v>
      </c>
      <c r="K98" s="1136" t="s">
        <v>2207</v>
      </c>
      <c r="L98" s="1136"/>
      <c r="M98" s="1137"/>
      <c r="N98" s="1136"/>
      <c r="O98" s="1139"/>
    </row>
    <row r="99" spans="2:15">
      <c r="B99" s="1140"/>
      <c r="C99" s="1141"/>
      <c r="D99" s="1142"/>
      <c r="E99" s="1143"/>
      <c r="F99" s="1143"/>
      <c r="G99" s="1144"/>
      <c r="H99" s="1143"/>
      <c r="I99" s="1143"/>
      <c r="J99" s="1144"/>
      <c r="K99" s="1143"/>
      <c r="L99" s="1143"/>
      <c r="M99" s="1144"/>
      <c r="N99" s="1143"/>
      <c r="O99" s="1145"/>
    </row>
    <row r="100" spans="2:15">
      <c r="B100" s="2020" t="s">
        <v>2201</v>
      </c>
      <c r="C100" s="2021"/>
      <c r="D100" s="1146" t="s">
        <v>2217</v>
      </c>
      <c r="E100" s="1129" t="s">
        <v>1037</v>
      </c>
      <c r="F100" s="1129"/>
      <c r="G100" s="1146" t="s">
        <v>2217</v>
      </c>
      <c r="H100" s="1129" t="s">
        <v>1037</v>
      </c>
      <c r="I100" s="1130"/>
      <c r="J100" s="1146" t="s">
        <v>2217</v>
      </c>
      <c r="K100" s="1129" t="s">
        <v>1037</v>
      </c>
      <c r="L100" s="1129"/>
      <c r="M100" s="1146" t="s">
        <v>2217</v>
      </c>
      <c r="N100" s="1129" t="s">
        <v>1037</v>
      </c>
      <c r="O100" s="1131"/>
    </row>
    <row r="101" spans="2:15">
      <c r="B101" s="2033" t="s">
        <v>2206</v>
      </c>
      <c r="C101" s="2034"/>
      <c r="D101" s="1133">
        <f>D97*L78/100</f>
        <v>726.49413130288679</v>
      </c>
      <c r="E101" s="1132" t="s">
        <v>2207</v>
      </c>
      <c r="F101" s="1132"/>
      <c r="G101" s="1133">
        <f>G97*L79/100</f>
        <v>707.6298636065444</v>
      </c>
      <c r="H101" s="1132" t="s">
        <v>2207</v>
      </c>
      <c r="I101" s="1132"/>
      <c r="J101" s="1133">
        <f>J97*L80/100</f>
        <v>768.81331137766392</v>
      </c>
      <c r="K101" s="1132" t="s">
        <v>2207</v>
      </c>
      <c r="L101" s="1132"/>
      <c r="M101" s="1133"/>
      <c r="N101" s="1132"/>
      <c r="O101" s="1135"/>
    </row>
    <row r="102" spans="2:15">
      <c r="B102" s="2035" t="s">
        <v>2208</v>
      </c>
      <c r="C102" s="2036"/>
      <c r="D102" s="1137">
        <f>D98*L78/100</f>
        <v>85.843350943396217</v>
      </c>
      <c r="E102" s="1136" t="s">
        <v>2207</v>
      </c>
      <c r="F102" s="1136"/>
      <c r="G102" s="1137">
        <f>G98*L79/100</f>
        <v>90.573766037735837</v>
      </c>
      <c r="H102" s="1136" t="s">
        <v>2207</v>
      </c>
      <c r="I102" s="1136"/>
      <c r="J102" s="1137">
        <f>J98*L80/100</f>
        <v>219.69187298113206</v>
      </c>
      <c r="K102" s="1136" t="s">
        <v>2207</v>
      </c>
      <c r="L102" s="1136"/>
      <c r="M102" s="1137"/>
      <c r="N102" s="1136"/>
      <c r="O102" s="1139"/>
    </row>
    <row r="103" spans="2:15">
      <c r="B103" s="1140"/>
      <c r="C103" s="1141"/>
      <c r="D103" s="1142"/>
      <c r="E103" s="1143"/>
      <c r="F103" s="1143"/>
      <c r="G103" s="1144"/>
      <c r="H103" s="1143"/>
      <c r="I103" s="1143"/>
      <c r="J103" s="1144"/>
      <c r="K103" s="1143"/>
      <c r="L103" s="1143"/>
      <c r="M103" s="1144"/>
      <c r="N103" s="1143"/>
      <c r="O103" s="1145"/>
    </row>
    <row r="104" spans="2:15">
      <c r="B104" s="2020" t="s">
        <v>2201</v>
      </c>
      <c r="C104" s="2021"/>
      <c r="D104" s="1124" t="s">
        <v>2240</v>
      </c>
      <c r="E104" s="1129" t="s">
        <v>1037</v>
      </c>
      <c r="F104" s="1129"/>
      <c r="G104" s="1124" t="s">
        <v>2241</v>
      </c>
      <c r="H104" s="1129" t="s">
        <v>1037</v>
      </c>
      <c r="I104" s="1130"/>
      <c r="J104" s="1124" t="s">
        <v>2242</v>
      </c>
      <c r="K104" s="1129" t="s">
        <v>1037</v>
      </c>
      <c r="L104" s="1129"/>
      <c r="M104" s="1124" t="s">
        <v>2243</v>
      </c>
      <c r="N104" s="1129" t="s">
        <v>1037</v>
      </c>
      <c r="O104" s="1131"/>
    </row>
    <row r="105" spans="2:15">
      <c r="B105" s="2037" t="s">
        <v>2206</v>
      </c>
      <c r="C105" s="2038"/>
      <c r="D105" s="1151">
        <f>TRUNC(SUM(D97,D101),2)</f>
        <v>5401.48</v>
      </c>
      <c r="E105" s="1152" t="s">
        <v>33</v>
      </c>
      <c r="F105" s="1152"/>
      <c r="G105" s="1149">
        <f>TRUNC(SUM(G97,G101),2)</f>
        <v>5261.23</v>
      </c>
      <c r="H105" s="1150" t="s">
        <v>33</v>
      </c>
      <c r="I105" s="1150"/>
      <c r="J105" s="1148">
        <f>TRUNC(SUM(J97,J101),2)</f>
        <v>5716.13</v>
      </c>
      <c r="K105" s="1147" t="s">
        <v>33</v>
      </c>
      <c r="L105" s="1147"/>
      <c r="M105" s="1148"/>
      <c r="N105" s="1147"/>
      <c r="O105" s="1153"/>
    </row>
    <row r="106" spans="2:15">
      <c r="B106" s="2039" t="s">
        <v>2208</v>
      </c>
      <c r="C106" s="2040"/>
      <c r="D106" s="1158">
        <f>TRUNC(SUM(D98,D102),2)</f>
        <v>638.24</v>
      </c>
      <c r="E106" s="1159" t="s">
        <v>33</v>
      </c>
      <c r="F106" s="1159"/>
      <c r="G106" s="1156">
        <f>TRUNC(SUM(G98,G102),2)</f>
        <v>673.41</v>
      </c>
      <c r="H106" s="1157" t="s">
        <v>33</v>
      </c>
      <c r="I106" s="1157"/>
      <c r="J106" s="1155">
        <f>TRUNC(SUM(J98,J102),2)</f>
        <v>1633.41</v>
      </c>
      <c r="K106" s="1154" t="s">
        <v>33</v>
      </c>
      <c r="L106" s="1154"/>
      <c r="M106" s="1155"/>
      <c r="N106" s="1154"/>
      <c r="O106" s="1160"/>
    </row>
    <row r="107" spans="2:15">
      <c r="B107" s="2020" t="s">
        <v>1002</v>
      </c>
      <c r="C107" s="2021"/>
      <c r="D107" s="1165">
        <f>IF(D105=0,0,SUM(D105:D106))</f>
        <v>6039.7199999999993</v>
      </c>
      <c r="E107" s="1166" t="s">
        <v>33</v>
      </c>
      <c r="F107" s="1166"/>
      <c r="G107" s="1163">
        <f>IF(G105=0,0,SUM(G105:G106))</f>
        <v>5934.6399999999994</v>
      </c>
      <c r="H107" s="1164" t="s">
        <v>33</v>
      </c>
      <c r="I107" s="1164"/>
      <c r="J107" s="1161">
        <f>IF(J105=0,0,SUM(J105:J106))</f>
        <v>7349.54</v>
      </c>
      <c r="K107" s="1162" t="s">
        <v>33</v>
      </c>
      <c r="L107" s="1162"/>
      <c r="M107" s="1161"/>
      <c r="N107" s="1162"/>
      <c r="O107" s="1167"/>
    </row>
    <row r="108" spans="2:15" ht="9.9499999999999993" customHeight="1">
      <c r="B108" s="2041"/>
      <c r="C108" s="2042"/>
      <c r="D108" s="2042"/>
      <c r="E108" s="2042"/>
      <c r="F108" s="2042"/>
      <c r="G108" s="2042"/>
      <c r="H108" s="2042"/>
      <c r="I108" s="2042"/>
      <c r="J108" s="2042"/>
      <c r="K108" s="2042"/>
      <c r="L108" s="2042"/>
      <c r="M108" s="2042"/>
      <c r="N108" s="2042"/>
      <c r="O108" s="2043"/>
    </row>
    <row r="109" spans="2:15" ht="9.9499999999999993" customHeight="1" thickBot="1">
      <c r="B109" s="2044"/>
      <c r="C109" s="2045"/>
      <c r="D109" s="2045"/>
      <c r="E109" s="2045"/>
      <c r="F109" s="2045"/>
      <c r="G109" s="2045"/>
      <c r="H109" s="2045"/>
      <c r="I109" s="2045"/>
      <c r="J109" s="2045"/>
      <c r="K109" s="2045"/>
      <c r="L109" s="2045"/>
      <c r="M109" s="2045"/>
      <c r="N109" s="2045"/>
      <c r="O109" s="2046"/>
    </row>
    <row r="110" spans="2:15">
      <c r="B110" s="1050"/>
      <c r="C110" s="1051"/>
      <c r="D110" s="1051"/>
      <c r="E110" s="1052"/>
      <c r="F110" s="1051"/>
      <c r="G110" s="1051"/>
      <c r="H110" s="1051"/>
      <c r="I110" s="1051"/>
      <c r="J110" s="1051"/>
      <c r="K110" s="1051"/>
      <c r="L110" s="1051"/>
      <c r="M110" s="1051"/>
      <c r="N110" s="1051"/>
      <c r="O110" s="1053"/>
    </row>
    <row r="111" spans="2:15">
      <c r="B111" s="1050"/>
      <c r="C111" s="1051"/>
      <c r="D111" s="1051"/>
      <c r="E111" s="1052"/>
      <c r="F111" s="1051"/>
      <c r="G111" s="1051"/>
      <c r="H111" s="1051"/>
      <c r="I111" s="1051"/>
      <c r="J111" s="1051"/>
      <c r="K111" s="1051"/>
      <c r="L111" s="1051"/>
      <c r="M111" s="1051"/>
      <c r="N111" s="1051"/>
      <c r="O111" s="1053"/>
    </row>
    <row r="112" spans="2:15">
      <c r="B112" s="1050"/>
      <c r="C112" s="1051"/>
      <c r="D112" s="1051"/>
      <c r="E112" s="1038"/>
      <c r="L112" s="1051"/>
      <c r="M112" s="1051"/>
      <c r="N112" s="1051"/>
      <c r="O112" s="1053"/>
    </row>
    <row r="113" spans="2:15">
      <c r="B113" s="1050"/>
      <c r="C113" s="1051"/>
      <c r="D113" s="1051"/>
      <c r="E113" s="1038"/>
      <c r="L113" s="1051"/>
      <c r="M113" s="1051"/>
      <c r="N113" s="1051"/>
      <c r="O113" s="1053"/>
    </row>
    <row r="114" spans="2:15">
      <c r="B114" s="1050"/>
      <c r="C114" s="1051"/>
      <c r="D114" s="1051"/>
      <c r="E114" s="1038"/>
      <c r="L114" s="1051"/>
      <c r="M114" s="1051"/>
      <c r="N114" s="1051"/>
      <c r="O114" s="1053"/>
    </row>
    <row r="115" spans="2:15">
      <c r="B115" s="1050"/>
      <c r="C115" s="1051"/>
      <c r="D115" s="1051"/>
      <c r="E115" s="1038"/>
      <c r="L115" s="1051"/>
      <c r="M115" s="1051"/>
      <c r="N115" s="1051"/>
      <c r="O115" s="1053"/>
    </row>
    <row r="116" spans="2:15">
      <c r="B116" s="1050"/>
      <c r="C116" s="1051"/>
      <c r="D116" s="1051"/>
      <c r="E116" s="1038"/>
      <c r="L116" s="1051"/>
      <c r="M116" s="1051"/>
      <c r="N116" s="1051"/>
      <c r="O116" s="1053"/>
    </row>
    <row r="117" spans="2:15">
      <c r="B117" s="1050"/>
      <c r="C117" s="1051"/>
      <c r="D117" s="1051"/>
      <c r="E117" s="1038"/>
      <c r="L117" s="1051"/>
      <c r="M117" s="1051"/>
      <c r="N117" s="1051"/>
      <c r="O117" s="1053"/>
    </row>
    <row r="118" spans="2:15">
      <c r="B118" s="1050"/>
      <c r="C118" s="1051"/>
      <c r="D118" s="1051"/>
      <c r="E118" s="1038"/>
      <c r="L118" s="1051"/>
      <c r="M118" s="1051"/>
      <c r="N118" s="1051"/>
      <c r="O118" s="1053"/>
    </row>
    <row r="119" spans="2:15">
      <c r="B119" s="1050"/>
      <c r="C119" s="1051"/>
      <c r="D119" s="1051"/>
      <c r="E119" s="1038"/>
      <c r="L119" s="1051"/>
      <c r="M119" s="1051"/>
      <c r="N119" s="1051"/>
      <c r="O119" s="1053"/>
    </row>
    <row r="120" spans="2:15">
      <c r="B120" s="1050"/>
      <c r="C120" s="1051"/>
      <c r="D120" s="1051"/>
      <c r="E120" s="1038"/>
      <c r="L120" s="1051"/>
      <c r="M120" s="1051"/>
      <c r="N120" s="1051"/>
      <c r="O120" s="1053"/>
    </row>
    <row r="121" spans="2:15">
      <c r="B121" s="1050"/>
      <c r="C121" s="1051"/>
      <c r="D121" s="1051"/>
      <c r="E121" s="1038"/>
      <c r="L121" s="1051"/>
      <c r="M121" s="1051"/>
      <c r="N121" s="1051"/>
      <c r="O121" s="1053"/>
    </row>
    <row r="122" spans="2:15">
      <c r="B122" s="1050"/>
      <c r="C122" s="1051"/>
      <c r="D122" s="1051"/>
      <c r="E122" s="1038"/>
      <c r="L122" s="1051"/>
      <c r="M122" s="1051"/>
      <c r="N122" s="1051"/>
      <c r="O122" s="1053"/>
    </row>
    <row r="123" spans="2:15">
      <c r="B123" s="1050"/>
      <c r="C123" s="1051"/>
      <c r="D123" s="1051"/>
      <c r="E123" s="1038"/>
      <c r="L123" s="1051"/>
      <c r="M123" s="1051"/>
      <c r="N123" s="1051"/>
      <c r="O123" s="1053"/>
    </row>
    <row r="124" spans="2:15">
      <c r="B124" s="1050"/>
      <c r="C124" s="1051"/>
      <c r="D124" s="1051"/>
      <c r="E124" s="1038"/>
      <c r="L124" s="1051"/>
      <c r="M124" s="1051"/>
      <c r="N124" s="1051"/>
      <c r="O124" s="1053"/>
    </row>
    <row r="125" spans="2:15">
      <c r="B125" s="1050"/>
      <c r="C125" s="1051"/>
      <c r="D125" s="1051"/>
      <c r="E125" s="1038"/>
      <c r="L125" s="1051"/>
      <c r="M125" s="1051"/>
      <c r="N125" s="1051"/>
      <c r="O125" s="1053"/>
    </row>
    <row r="126" spans="2:15">
      <c r="B126" s="1050"/>
      <c r="C126" s="1051"/>
      <c r="D126" s="1051"/>
      <c r="E126" s="1052"/>
      <c r="F126" s="1051"/>
      <c r="G126" s="1051"/>
      <c r="H126" s="1051"/>
      <c r="I126" s="1051"/>
      <c r="J126" s="1051"/>
      <c r="K126" s="1051"/>
      <c r="L126" s="1051"/>
      <c r="M126" s="1051"/>
      <c r="N126" s="1051"/>
      <c r="O126" s="1053"/>
    </row>
    <row r="127" spans="2:15">
      <c r="B127" s="1050"/>
      <c r="C127" s="1051"/>
      <c r="D127" s="1051"/>
      <c r="E127" s="1052"/>
      <c r="F127" s="1051"/>
      <c r="G127" s="1051"/>
      <c r="H127" s="1051"/>
      <c r="I127" s="1051"/>
      <c r="J127" s="1051"/>
      <c r="K127" s="1051"/>
      <c r="L127" s="1051"/>
      <c r="M127" s="1051"/>
      <c r="N127" s="1051"/>
      <c r="O127" s="1053"/>
    </row>
    <row r="128" spans="2:15">
      <c r="B128" s="1050"/>
      <c r="C128" s="1051"/>
      <c r="D128" s="1051"/>
      <c r="E128" s="1052"/>
      <c r="F128" s="1051"/>
      <c r="G128" s="1051"/>
      <c r="H128" s="1051"/>
      <c r="I128" s="1051"/>
      <c r="J128" s="1051"/>
      <c r="K128" s="1051"/>
      <c r="L128" s="1051"/>
      <c r="M128" s="1051"/>
      <c r="N128" s="1051"/>
      <c r="O128" s="1053"/>
    </row>
    <row r="129" spans="2:15">
      <c r="B129" s="1050"/>
      <c r="C129" s="1051"/>
      <c r="D129" s="1051"/>
      <c r="E129" s="1052"/>
      <c r="F129" s="1051"/>
      <c r="G129" s="1051"/>
      <c r="H129" s="1051"/>
      <c r="I129" s="1051"/>
      <c r="J129" s="1051"/>
      <c r="K129" s="1051"/>
      <c r="L129" s="1051"/>
      <c r="M129" s="1051"/>
      <c r="N129" s="1051"/>
      <c r="O129" s="1053"/>
    </row>
    <row r="130" spans="2:15">
      <c r="B130" s="1050"/>
      <c r="C130" s="1051"/>
      <c r="D130" s="1051"/>
      <c r="E130" s="1052"/>
      <c r="F130" s="1051"/>
      <c r="G130" s="1051"/>
      <c r="H130" s="1051"/>
      <c r="I130" s="1051"/>
      <c r="J130" s="1051"/>
      <c r="K130" s="1051"/>
      <c r="L130" s="1051"/>
      <c r="M130" s="1051"/>
      <c r="N130" s="1051"/>
      <c r="O130" s="1053"/>
    </row>
    <row r="131" spans="2:15">
      <c r="B131" s="1050"/>
      <c r="C131" s="1051"/>
      <c r="D131" s="1051"/>
      <c r="E131" s="1052"/>
      <c r="F131" s="1051"/>
      <c r="G131" s="1051"/>
      <c r="H131" s="1051"/>
      <c r="I131" s="1051"/>
      <c r="J131" s="1051"/>
      <c r="K131" s="1051"/>
      <c r="L131" s="1051"/>
      <c r="M131" s="1051"/>
      <c r="N131" s="1051"/>
      <c r="O131" s="1053"/>
    </row>
    <row r="132" spans="2:15">
      <c r="B132" s="1050"/>
      <c r="C132" s="1051"/>
      <c r="D132" s="1051"/>
      <c r="E132" s="1052"/>
      <c r="F132" s="1051"/>
      <c r="G132" s="1051"/>
      <c r="H132" s="1051"/>
      <c r="I132" s="1051"/>
      <c r="J132" s="1051"/>
      <c r="K132" s="1051"/>
      <c r="L132" s="1051"/>
      <c r="M132" s="1051"/>
      <c r="N132" s="1051"/>
      <c r="O132" s="1053"/>
    </row>
    <row r="133" spans="2:15">
      <c r="B133" s="1050"/>
      <c r="C133" s="1051"/>
      <c r="D133" s="1051"/>
      <c r="E133" s="1052"/>
      <c r="F133" s="1051"/>
      <c r="G133" s="1051"/>
      <c r="H133" s="1051"/>
      <c r="I133" s="1051"/>
      <c r="J133" s="1051"/>
      <c r="K133" s="1051"/>
      <c r="L133" s="1051"/>
      <c r="M133" s="1051"/>
      <c r="N133" s="1051"/>
      <c r="O133" s="1053"/>
    </row>
    <row r="134" spans="2:15">
      <c r="B134" s="1050"/>
      <c r="C134" s="1051"/>
      <c r="D134" s="1051"/>
      <c r="E134" s="1052"/>
      <c r="F134" s="1051"/>
      <c r="G134" s="1051"/>
      <c r="H134" s="1051"/>
      <c r="I134" s="1051"/>
      <c r="J134" s="1051"/>
      <c r="K134" s="1051"/>
      <c r="L134" s="1051"/>
      <c r="M134" s="1051"/>
      <c r="N134" s="1051"/>
      <c r="O134" s="1053"/>
    </row>
    <row r="135" spans="2:15">
      <c r="B135" s="1050"/>
      <c r="C135" s="1051"/>
      <c r="D135" s="1051"/>
      <c r="E135" s="1052"/>
      <c r="F135" s="1051"/>
      <c r="G135" s="1051"/>
      <c r="H135" s="1051"/>
      <c r="I135" s="1051"/>
      <c r="J135" s="1051"/>
      <c r="K135" s="1051"/>
      <c r="L135" s="1051"/>
      <c r="M135" s="1051"/>
      <c r="N135" s="1051"/>
      <c r="O135" s="1053"/>
    </row>
    <row r="136" spans="2:15">
      <c r="B136" s="1050"/>
      <c r="C136" s="1051"/>
      <c r="D136" s="1051"/>
      <c r="E136" s="1052"/>
      <c r="F136" s="1051"/>
      <c r="G136" s="1051"/>
      <c r="H136" s="1051"/>
      <c r="I136" s="1051"/>
      <c r="J136" s="1051"/>
      <c r="K136" s="1051"/>
      <c r="L136" s="1051"/>
      <c r="M136" s="1051"/>
      <c r="N136" s="1051"/>
      <c r="O136" s="1053"/>
    </row>
    <row r="137" spans="2:15">
      <c r="B137" s="1050"/>
      <c r="C137" s="1051"/>
      <c r="D137" s="1051"/>
      <c r="E137" s="1052"/>
      <c r="F137" s="1051"/>
      <c r="G137" s="1051"/>
      <c r="H137" s="1051"/>
      <c r="I137" s="1051"/>
      <c r="J137" s="1051"/>
      <c r="K137" s="1051"/>
      <c r="L137" s="1051"/>
      <c r="M137" s="1051"/>
      <c r="N137" s="1051"/>
      <c r="O137" s="1053"/>
    </row>
    <row r="138" spans="2:15">
      <c r="B138" s="1050"/>
      <c r="C138" s="1051"/>
      <c r="D138" s="1051"/>
      <c r="E138" s="1052"/>
      <c r="F138" s="1051"/>
      <c r="G138" s="1051"/>
      <c r="H138" s="1051"/>
      <c r="I138" s="1051"/>
      <c r="J138" s="1051"/>
      <c r="K138" s="1051"/>
      <c r="L138" s="1051"/>
      <c r="M138" s="1051"/>
      <c r="N138" s="1051"/>
      <c r="O138" s="1053"/>
    </row>
    <row r="139" spans="2:15" ht="15.75" thickBot="1">
      <c r="B139" s="1088"/>
      <c r="C139" s="1089"/>
      <c r="D139" s="1089"/>
      <c r="E139" s="1090"/>
      <c r="F139" s="1089"/>
      <c r="G139" s="1089"/>
      <c r="H139" s="1089"/>
      <c r="I139" s="1089"/>
      <c r="J139" s="1089"/>
      <c r="K139" s="1089"/>
      <c r="L139" s="1089"/>
      <c r="M139" s="1089"/>
      <c r="N139" s="1089"/>
      <c r="O139" s="1091"/>
    </row>
    <row r="140" spans="2:15" ht="16.5" thickBot="1">
      <c r="B140" s="1947" t="s">
        <v>2244</v>
      </c>
      <c r="C140" s="1948"/>
      <c r="D140" s="1948"/>
      <c r="E140" s="1948"/>
      <c r="F140" s="1948"/>
      <c r="G140" s="1948"/>
      <c r="H140" s="1948"/>
      <c r="I140" s="1948"/>
      <c r="J140" s="1948"/>
      <c r="K140" s="1948"/>
      <c r="L140" s="1948"/>
      <c r="M140" s="1948"/>
      <c r="N140" s="1948"/>
      <c r="O140" s="1949"/>
    </row>
    <row r="141" spans="2:15">
      <c r="B141" s="1050"/>
      <c r="C141" s="1051"/>
      <c r="D141" s="1051"/>
      <c r="E141" s="1052"/>
      <c r="F141" s="1051"/>
      <c r="G141" s="1051"/>
      <c r="H141" s="1051"/>
      <c r="I141" s="1051"/>
      <c r="J141" s="1051"/>
      <c r="K141" s="1051"/>
      <c r="L141" s="1051"/>
      <c r="M141" s="1051"/>
      <c r="N141" s="1051"/>
      <c r="O141" s="1053"/>
    </row>
    <row r="142" spans="2:15" ht="40.9" customHeight="1">
      <c r="B142" s="1095" t="s">
        <v>2155</v>
      </c>
      <c r="C142" s="1096" t="s">
        <v>2181</v>
      </c>
      <c r="D142" s="1096" t="s">
        <v>2182</v>
      </c>
      <c r="E142" s="1097" t="s">
        <v>2183</v>
      </c>
      <c r="F142" s="1098" t="s">
        <v>2184</v>
      </c>
      <c r="G142" s="1098" t="s">
        <v>2185</v>
      </c>
      <c r="H142" s="1098" t="s">
        <v>2186</v>
      </c>
      <c r="I142" s="1098" t="s">
        <v>2187</v>
      </c>
      <c r="J142" s="1098" t="s">
        <v>2188</v>
      </c>
      <c r="K142" s="1098" t="s">
        <v>2189</v>
      </c>
      <c r="L142" s="1098" t="s">
        <v>2190</v>
      </c>
      <c r="M142" s="1096" t="s">
        <v>2191</v>
      </c>
      <c r="N142" s="1096" t="s">
        <v>2192</v>
      </c>
      <c r="O142" s="1099" t="s">
        <v>2193</v>
      </c>
    </row>
    <row r="143" spans="2:15" ht="30">
      <c r="B143" s="1100" t="s">
        <v>2194</v>
      </c>
      <c r="C143" s="1101" t="str">
        <f>'Mat. Betuminoso'!G51</f>
        <v>Bahia</v>
      </c>
      <c r="D143" s="1101" t="str">
        <f>'Mat. Betuminoso'!$D$30</f>
        <v>Feira de Santana/BA</v>
      </c>
      <c r="E143" s="1102">
        <v>0</v>
      </c>
      <c r="F143" s="1102">
        <f>'Mat. Betuminoso'!$E$30</f>
        <v>642</v>
      </c>
      <c r="G143" s="1102">
        <v>0</v>
      </c>
      <c r="H143" s="1102">
        <v>0</v>
      </c>
      <c r="I143" s="1103">
        <v>20.5</v>
      </c>
      <c r="J143" s="1103">
        <v>3</v>
      </c>
      <c r="K143" s="1103">
        <v>0.65</v>
      </c>
      <c r="L143" s="1104">
        <f t="shared" ref="L143:L145" si="1">$L$17</f>
        <v>15.54</v>
      </c>
      <c r="M143" s="1188">
        <f>VLOOKUP(C143,'Mat. Betuminoso'!$G$50:$H$52,2,0)</f>
        <v>3.0601868514800263</v>
      </c>
      <c r="N143" s="1106">
        <f>VLOOKUP(D143,'Mat. Betuminoso'!$D$28:$J$33,7,0)</f>
        <v>0</v>
      </c>
      <c r="O143" s="1107">
        <v>0</v>
      </c>
    </row>
    <row r="144" spans="2:15" ht="30">
      <c r="B144" s="1108" t="s">
        <v>2195</v>
      </c>
      <c r="C144" s="1109" t="str">
        <f>'Mat. Betuminoso'!G52</f>
        <v>Ceará</v>
      </c>
      <c r="D144" s="1109" t="str">
        <f>'Mat. Betuminoso'!$D$32</f>
        <v>Fortaleza/CE</v>
      </c>
      <c r="E144" s="1110">
        <v>0</v>
      </c>
      <c r="F144" s="1110">
        <f>'Mat. Betuminoso'!$E$32</f>
        <v>727</v>
      </c>
      <c r="G144" s="1110">
        <v>0</v>
      </c>
      <c r="H144" s="1110">
        <v>0</v>
      </c>
      <c r="I144" s="1111">
        <v>20.5</v>
      </c>
      <c r="J144" s="1111">
        <v>3</v>
      </c>
      <c r="K144" s="1111">
        <v>0.65</v>
      </c>
      <c r="L144" s="1111">
        <f t="shared" si="1"/>
        <v>15.54</v>
      </c>
      <c r="M144" s="1112">
        <f>VLOOKUP(C144,'Mat. Betuminoso'!$G$50:$H$52,2,0)</f>
        <v>2.5295188141500438</v>
      </c>
      <c r="N144" s="1113">
        <f>VLOOKUP(D144,'Mat. Betuminoso'!$D$28:$J$33,7,0)</f>
        <v>0</v>
      </c>
      <c r="O144" s="1114">
        <v>0</v>
      </c>
    </row>
    <row r="145" spans="2:15" ht="30">
      <c r="B145" s="1115" t="s">
        <v>2196</v>
      </c>
      <c r="C145" s="1116" t="str">
        <f>'Mat. Betuminoso'!G53</f>
        <v>Nordeste</v>
      </c>
      <c r="D145" s="1116" t="str">
        <f>'Mat. Betuminoso'!$D$28</f>
        <v>Candeias/BA</v>
      </c>
      <c r="E145" s="1117">
        <v>0</v>
      </c>
      <c r="F145" s="1117">
        <f>'Mat. Betuminoso'!$E$28</f>
        <v>676</v>
      </c>
      <c r="G145" s="1117">
        <v>0</v>
      </c>
      <c r="H145" s="1117">
        <v>0</v>
      </c>
      <c r="I145" s="1118">
        <v>20.5</v>
      </c>
      <c r="J145" s="1118">
        <v>3</v>
      </c>
      <c r="K145" s="1118">
        <v>0.65</v>
      </c>
      <c r="L145" s="1118">
        <f t="shared" si="1"/>
        <v>15.54</v>
      </c>
      <c r="M145" s="1119">
        <f>VLOOKUP(C145,'Mat. Betuminoso'!$G$50:$H$52,2,0)</f>
        <v>2.6483822087994322</v>
      </c>
      <c r="N145" s="1120">
        <f>VLOOKUP(D145,'Mat. Betuminoso'!$D$28:$J$33,7,0)</f>
        <v>0</v>
      </c>
      <c r="O145" s="1121">
        <v>0</v>
      </c>
    </row>
    <row r="146" spans="2:15">
      <c r="B146" s="1050"/>
      <c r="C146" s="1122"/>
      <c r="D146" s="1122"/>
      <c r="E146" s="1123"/>
      <c r="F146" s="1123"/>
      <c r="G146" s="1051"/>
      <c r="H146" s="1051"/>
      <c r="I146" s="1051"/>
      <c r="J146" s="1051"/>
      <c r="K146" s="1051"/>
      <c r="L146" s="1051"/>
      <c r="M146" s="1051"/>
      <c r="N146" s="1051"/>
      <c r="O146" s="1053"/>
    </row>
    <row r="147" spans="2:15">
      <c r="B147" s="1050"/>
      <c r="C147" s="2028" t="s">
        <v>2197</v>
      </c>
      <c r="D147" s="2021"/>
      <c r="E147" s="2021"/>
      <c r="F147" s="2029"/>
      <c r="G147" s="1051"/>
      <c r="H147" s="2030" t="s">
        <v>2198</v>
      </c>
      <c r="I147" s="1987" t="s">
        <v>2139</v>
      </c>
      <c r="J147" s="1987"/>
      <c r="K147" s="2030" t="s">
        <v>2199</v>
      </c>
      <c r="L147" s="1051"/>
      <c r="M147" s="1051"/>
      <c r="N147" s="1051"/>
      <c r="O147" s="1053"/>
    </row>
    <row r="148" spans="2:15">
      <c r="B148" s="1050"/>
      <c r="C148" s="2031" t="s">
        <v>2200</v>
      </c>
      <c r="D148" s="2026"/>
      <c r="E148" s="2026"/>
      <c r="F148" s="2032"/>
      <c r="G148" s="1051"/>
      <c r="H148" s="2030"/>
      <c r="I148" s="1125" t="s">
        <v>2141</v>
      </c>
      <c r="J148" s="1125" t="s">
        <v>2142</v>
      </c>
      <c r="K148" s="2030"/>
      <c r="L148" s="1051"/>
      <c r="M148" s="1051"/>
      <c r="N148" s="1051"/>
      <c r="O148" s="1053"/>
    </row>
    <row r="149" spans="2:15">
      <c r="B149" s="1050"/>
      <c r="C149" s="1051"/>
      <c r="D149" s="1051"/>
      <c r="E149" s="1052"/>
      <c r="F149" s="1051"/>
      <c r="G149" s="1051"/>
      <c r="H149" s="2030"/>
      <c r="I149" s="1055">
        <v>41821</v>
      </c>
      <c r="J149" s="1055">
        <f>'Mat. Betuminoso'!$P$14</f>
        <v>45839</v>
      </c>
      <c r="K149" s="2030"/>
      <c r="L149" s="1051"/>
      <c r="M149" s="1051"/>
      <c r="N149" s="1051"/>
      <c r="O149" s="1053"/>
    </row>
    <row r="150" spans="2:15">
      <c r="B150" s="1050"/>
      <c r="C150" s="1051"/>
      <c r="D150" s="1051"/>
      <c r="E150" s="1052"/>
      <c r="F150" s="1051"/>
      <c r="G150" s="1051"/>
      <c r="H150" s="1056" t="s">
        <v>2143</v>
      </c>
      <c r="I150" s="1126">
        <v>270.23700000000002</v>
      </c>
      <c r="J150" s="1127">
        <f>'Mat. Betuminoso'!$P$15</f>
        <v>587.47699999999998</v>
      </c>
      <c r="K150" s="1128">
        <f>ROUND((J150/I150),4)</f>
        <v>2.1739000000000002</v>
      </c>
      <c r="L150" s="1051"/>
      <c r="M150" s="1051"/>
      <c r="N150" s="1051"/>
      <c r="O150" s="1053"/>
    </row>
    <row r="151" spans="2:15">
      <c r="B151" s="1050"/>
      <c r="C151" s="1051"/>
      <c r="D151" s="1051"/>
      <c r="E151" s="1052"/>
      <c r="F151" s="1051"/>
      <c r="G151" s="1051"/>
      <c r="H151" s="1051"/>
      <c r="I151" s="1051"/>
      <c r="J151" s="1051"/>
      <c r="K151" s="1051"/>
      <c r="L151" s="1051"/>
      <c r="M151" s="1051"/>
      <c r="N151" s="1051"/>
      <c r="O151" s="1053"/>
    </row>
    <row r="152" spans="2:15">
      <c r="B152" s="1050"/>
      <c r="C152" s="1051"/>
      <c r="D152" s="1051"/>
      <c r="E152" s="1052"/>
      <c r="F152" s="1051"/>
      <c r="G152" s="1051"/>
      <c r="H152" s="1051"/>
      <c r="I152" s="1051"/>
      <c r="J152" s="1051"/>
      <c r="K152" s="1051"/>
      <c r="L152" s="1051"/>
      <c r="M152" s="1051"/>
      <c r="N152" s="1051"/>
      <c r="O152" s="1053"/>
    </row>
    <row r="153" spans="2:15">
      <c r="B153" s="2020" t="s">
        <v>2201</v>
      </c>
      <c r="C153" s="2021"/>
      <c r="D153" s="1124" t="s">
        <v>2202</v>
      </c>
      <c r="E153" s="1129" t="s">
        <v>1037</v>
      </c>
      <c r="F153" s="1129"/>
      <c r="G153" s="1124" t="s">
        <v>2203</v>
      </c>
      <c r="H153" s="1129" t="s">
        <v>1037</v>
      </c>
      <c r="I153" s="1130"/>
      <c r="J153" s="1124" t="s">
        <v>2204</v>
      </c>
      <c r="K153" s="1129" t="s">
        <v>1037</v>
      </c>
      <c r="L153" s="1129"/>
      <c r="M153" s="1124" t="s">
        <v>2205</v>
      </c>
      <c r="N153" s="1129" t="s">
        <v>1037</v>
      </c>
      <c r="O153" s="1131"/>
    </row>
    <row r="154" spans="2:15">
      <c r="B154" s="2033" t="s">
        <v>2206</v>
      </c>
      <c r="C154" s="2034"/>
      <c r="D154" s="1133">
        <f>M143*1000</f>
        <v>3060.1868514800262</v>
      </c>
      <c r="E154" s="1132" t="s">
        <v>2207</v>
      </c>
      <c r="F154" s="1132"/>
      <c r="G154" s="1133">
        <f>TRUNC(M144*1000,2)</f>
        <v>2529.5100000000002</v>
      </c>
      <c r="H154" s="1132" t="s">
        <v>2207</v>
      </c>
      <c r="I154" s="1132"/>
      <c r="J154" s="1134">
        <f>M145*1000</f>
        <v>2648.3822087994322</v>
      </c>
      <c r="K154" s="1132" t="s">
        <v>2207</v>
      </c>
      <c r="L154" s="1132"/>
      <c r="M154" s="1134"/>
      <c r="N154" s="1132"/>
      <c r="O154" s="1135"/>
    </row>
    <row r="155" spans="2:15">
      <c r="B155" s="2035" t="s">
        <v>2208</v>
      </c>
      <c r="C155" s="2036"/>
      <c r="D155" s="1137">
        <f>TRUNC(($K$150*((26.939+(0.253*F143)+(0.299*G143)+(0.412*H143)))),2)</f>
        <v>411.66</v>
      </c>
      <c r="E155" s="1136" t="s">
        <v>2207</v>
      </c>
      <c r="F155" s="1136"/>
      <c r="G155" s="1137">
        <f>TRUNC(($K$150*((26.939+(0.253*F144)+(0.299*G144)+(0.412*H144)))),2)</f>
        <v>458.41</v>
      </c>
      <c r="H155" s="1136" t="s">
        <v>2207</v>
      </c>
      <c r="I155" s="1136"/>
      <c r="J155" s="1138">
        <f>($K$150*((26.939+(0.253*F145)+(0.299*G145)+(0.412*H145))))</f>
        <v>430.3604613</v>
      </c>
      <c r="K155" s="1136" t="s">
        <v>2207</v>
      </c>
      <c r="L155" s="1136"/>
      <c r="M155" s="1138"/>
      <c r="N155" s="1136"/>
      <c r="O155" s="1139"/>
    </row>
    <row r="156" spans="2:15">
      <c r="B156" s="1140"/>
      <c r="C156" s="1141"/>
      <c r="D156" s="1142"/>
      <c r="E156" s="1143"/>
      <c r="F156" s="1143"/>
      <c r="G156" s="1144"/>
      <c r="H156" s="1143"/>
      <c r="I156" s="1143"/>
      <c r="J156" s="1144"/>
      <c r="K156" s="1143"/>
      <c r="L156" s="1143"/>
      <c r="M156" s="1144"/>
      <c r="N156" s="1143"/>
      <c r="O156" s="1145"/>
    </row>
    <row r="157" spans="2:15" ht="29.25" customHeight="1">
      <c r="B157" s="2020" t="s">
        <v>2201</v>
      </c>
      <c r="C157" s="2021"/>
      <c r="D157" s="1146" t="s">
        <v>2209</v>
      </c>
      <c r="E157" s="1129" t="s">
        <v>1037</v>
      </c>
      <c r="F157" s="1129"/>
      <c r="G157" s="1146" t="s">
        <v>2210</v>
      </c>
      <c r="H157" s="1129" t="s">
        <v>1037</v>
      </c>
      <c r="I157" s="1130"/>
      <c r="J157" s="1124" t="s">
        <v>2211</v>
      </c>
      <c r="K157" s="1129" t="s">
        <v>1037</v>
      </c>
      <c r="L157" s="1129"/>
      <c r="M157" s="1124" t="s">
        <v>2212</v>
      </c>
      <c r="N157" s="1129" t="s">
        <v>1037</v>
      </c>
      <c r="O157" s="1131"/>
    </row>
    <row r="158" spans="2:15">
      <c r="B158" s="2033" t="s">
        <v>2206</v>
      </c>
      <c r="C158" s="2034"/>
      <c r="D158" s="1133">
        <f>D154/(1-(I143%+J143%+K143%-(K143%+J143%)*I143%))</f>
        <v>3995.1132714912237</v>
      </c>
      <c r="E158" s="1132" t="s">
        <v>2207</v>
      </c>
      <c r="F158" s="1132"/>
      <c r="G158" s="1133">
        <f>G154/(1-($I$144%+$J$144%+$K$144%-($K$144%+$J$144%)*$I$144%))</f>
        <v>3302.3078203483765</v>
      </c>
      <c r="H158" s="1132" t="s">
        <v>2207</v>
      </c>
      <c r="I158" s="1132"/>
      <c r="J158" s="1133">
        <f>J154/(1-($I$145%+$J$145%+$K$145%-($K$145%+$J$145%)*$I$145%))</f>
        <v>3457.4970169676621</v>
      </c>
      <c r="K158" s="1132" t="s">
        <v>2207</v>
      </c>
      <c r="L158" s="1132"/>
      <c r="M158" s="1133"/>
      <c r="N158" s="1132"/>
      <c r="O158" s="1135"/>
    </row>
    <row r="159" spans="2:15">
      <c r="B159" s="2035" t="s">
        <v>2208</v>
      </c>
      <c r="C159" s="2036"/>
      <c r="D159" s="1137">
        <f>D155/(1-(I143/100))</f>
        <v>517.81132075471703</v>
      </c>
      <c r="E159" s="1136" t="s">
        <v>2207</v>
      </c>
      <c r="F159" s="1136"/>
      <c r="G159" s="1137">
        <f>G155/(1-(I144/100))</f>
        <v>576.61635220125788</v>
      </c>
      <c r="H159" s="1136" t="s">
        <v>2207</v>
      </c>
      <c r="I159" s="1136"/>
      <c r="J159" s="1137">
        <f>J155/(1-(I145/100))</f>
        <v>541.33391358490564</v>
      </c>
      <c r="K159" s="1136" t="s">
        <v>2207</v>
      </c>
      <c r="L159" s="1136"/>
      <c r="M159" s="1137"/>
      <c r="N159" s="1136"/>
      <c r="O159" s="1139"/>
    </row>
    <row r="160" spans="2:15">
      <c r="B160" s="1140"/>
      <c r="C160" s="1141"/>
      <c r="D160" s="1142"/>
      <c r="E160" s="1143"/>
      <c r="F160" s="1143"/>
      <c r="G160" s="1144"/>
      <c r="H160" s="1143"/>
      <c r="I160" s="1143"/>
      <c r="J160" s="1144"/>
      <c r="K160" s="1143"/>
      <c r="L160" s="1143"/>
      <c r="M160" s="1144"/>
      <c r="N160" s="1143"/>
      <c r="O160" s="1145"/>
    </row>
    <row r="161" spans="2:15" ht="36.75" customHeight="1">
      <c r="B161" s="2020" t="s">
        <v>2201</v>
      </c>
      <c r="C161" s="2021"/>
      <c r="D161" s="1146" t="s">
        <v>2213</v>
      </c>
      <c r="E161" s="1129" t="s">
        <v>1037</v>
      </c>
      <c r="F161" s="1129"/>
      <c r="G161" s="1146" t="s">
        <v>2214</v>
      </c>
      <c r="H161" s="1129" t="s">
        <v>1037</v>
      </c>
      <c r="I161" s="1130"/>
      <c r="J161" s="1146" t="s">
        <v>2215</v>
      </c>
      <c r="K161" s="1129" t="s">
        <v>1037</v>
      </c>
      <c r="L161" s="1129"/>
      <c r="M161" s="1146" t="s">
        <v>2216</v>
      </c>
      <c r="N161" s="1129" t="s">
        <v>1037</v>
      </c>
      <c r="O161" s="1131"/>
    </row>
    <row r="162" spans="2:15">
      <c r="B162" s="2033" t="s">
        <v>2206</v>
      </c>
      <c r="C162" s="2034"/>
      <c r="D162" s="1133">
        <f>D158</f>
        <v>3995.1132714912237</v>
      </c>
      <c r="E162" s="1132" t="s">
        <v>2207</v>
      </c>
      <c r="F162" s="1132"/>
      <c r="G162" s="1133">
        <f>G158</f>
        <v>3302.3078203483765</v>
      </c>
      <c r="H162" s="1132" t="s">
        <v>2207</v>
      </c>
      <c r="I162" s="1132"/>
      <c r="J162" s="1133">
        <f>J158</f>
        <v>3457.4970169676621</v>
      </c>
      <c r="K162" s="1132" t="s">
        <v>2207</v>
      </c>
      <c r="L162" s="1132"/>
      <c r="M162" s="1133"/>
      <c r="N162" s="1132"/>
      <c r="O162" s="1135"/>
    </row>
    <row r="163" spans="2:15">
      <c r="B163" s="2035" t="s">
        <v>2208</v>
      </c>
      <c r="C163" s="2036"/>
      <c r="D163" s="1137">
        <f>SUM(D159,N143)</f>
        <v>517.81132075471703</v>
      </c>
      <c r="E163" s="1136" t="s">
        <v>2207</v>
      </c>
      <c r="F163" s="1136"/>
      <c r="G163" s="1137">
        <f>SUM(G159,N144)</f>
        <v>576.61635220125788</v>
      </c>
      <c r="H163" s="1136" t="s">
        <v>2207</v>
      </c>
      <c r="I163" s="1136"/>
      <c r="J163" s="1137">
        <f>SUM(J159,N145)</f>
        <v>541.33391358490564</v>
      </c>
      <c r="K163" s="1136" t="s">
        <v>2207</v>
      </c>
      <c r="L163" s="1136"/>
      <c r="M163" s="1137"/>
      <c r="N163" s="1136"/>
      <c r="O163" s="1139"/>
    </row>
    <row r="164" spans="2:15">
      <c r="B164" s="1140"/>
      <c r="C164" s="1141"/>
      <c r="D164" s="1142"/>
      <c r="E164" s="1143"/>
      <c r="F164" s="1143"/>
      <c r="G164" s="1144"/>
      <c r="H164" s="1143"/>
      <c r="I164" s="1143"/>
      <c r="J164" s="1144"/>
      <c r="K164" s="1143"/>
      <c r="L164" s="1143"/>
      <c r="M164" s="1144"/>
      <c r="N164" s="1143"/>
      <c r="O164" s="1145"/>
    </row>
    <row r="165" spans="2:15">
      <c r="B165" s="2020" t="s">
        <v>2201</v>
      </c>
      <c r="C165" s="2021"/>
      <c r="D165" s="1146" t="s">
        <v>2217</v>
      </c>
      <c r="E165" s="1129" t="s">
        <v>1037</v>
      </c>
      <c r="F165" s="1129"/>
      <c r="G165" s="1146" t="s">
        <v>2217</v>
      </c>
      <c r="H165" s="1129" t="s">
        <v>1037</v>
      </c>
      <c r="I165" s="1130"/>
      <c r="J165" s="1146" t="s">
        <v>2217</v>
      </c>
      <c r="K165" s="1129" t="s">
        <v>1037</v>
      </c>
      <c r="L165" s="1129"/>
      <c r="M165" s="1146" t="s">
        <v>2217</v>
      </c>
      <c r="N165" s="1129" t="s">
        <v>1037</v>
      </c>
      <c r="O165" s="1131"/>
    </row>
    <row r="166" spans="2:15">
      <c r="B166" s="2033" t="s">
        <v>2206</v>
      </c>
      <c r="C166" s="2034"/>
      <c r="D166" s="1133">
        <f>D162*L143/100</f>
        <v>620.8406023897362</v>
      </c>
      <c r="E166" s="1132" t="s">
        <v>2207</v>
      </c>
      <c r="F166" s="1132"/>
      <c r="G166" s="1133">
        <f>G162*L144/100</f>
        <v>513.17863528213775</v>
      </c>
      <c r="H166" s="1132" t="s">
        <v>2207</v>
      </c>
      <c r="I166" s="1132"/>
      <c r="J166" s="1133">
        <f>J162*L145/100</f>
        <v>537.29503643677469</v>
      </c>
      <c r="K166" s="1132" t="s">
        <v>2207</v>
      </c>
      <c r="L166" s="1132"/>
      <c r="M166" s="1133"/>
      <c r="N166" s="1132"/>
      <c r="O166" s="1135"/>
    </row>
    <row r="167" spans="2:15">
      <c r="B167" s="2035" t="s">
        <v>2208</v>
      </c>
      <c r="C167" s="2036"/>
      <c r="D167" s="1137">
        <f>D163*L143/100</f>
        <v>80.467879245283015</v>
      </c>
      <c r="E167" s="1136" t="s">
        <v>2207</v>
      </c>
      <c r="F167" s="1136"/>
      <c r="G167" s="1137">
        <f>G163*L144/100</f>
        <v>89.606181132075477</v>
      </c>
      <c r="H167" s="1136" t="s">
        <v>2207</v>
      </c>
      <c r="I167" s="1136"/>
      <c r="J167" s="1137">
        <f>J163*L145/100</f>
        <v>84.123290171094339</v>
      </c>
      <c r="K167" s="1136" t="s">
        <v>2207</v>
      </c>
      <c r="L167" s="1136"/>
      <c r="M167" s="1137"/>
      <c r="N167" s="1136"/>
      <c r="O167" s="1139"/>
    </row>
    <row r="168" spans="2:15">
      <c r="B168" s="1140"/>
      <c r="C168" s="1141"/>
      <c r="D168" s="1142"/>
      <c r="E168" s="1143"/>
      <c r="F168" s="1143"/>
      <c r="G168" s="1144"/>
      <c r="H168" s="1143"/>
      <c r="I168" s="1143"/>
      <c r="J168" s="1144"/>
      <c r="K168" s="1143"/>
      <c r="L168" s="1143"/>
      <c r="M168" s="1144"/>
      <c r="N168" s="1143"/>
      <c r="O168" s="1145"/>
    </row>
    <row r="169" spans="2:15">
      <c r="B169" s="2020" t="s">
        <v>2201</v>
      </c>
      <c r="C169" s="2021"/>
      <c r="D169" s="1124" t="s">
        <v>2218</v>
      </c>
      <c r="E169" s="1129" t="s">
        <v>1037</v>
      </c>
      <c r="F169" s="1129"/>
      <c r="G169" s="1124" t="s">
        <v>2219</v>
      </c>
      <c r="H169" s="1129" t="s">
        <v>1037</v>
      </c>
      <c r="I169" s="1130"/>
      <c r="J169" s="1124" t="s">
        <v>2220</v>
      </c>
      <c r="K169" s="1129" t="s">
        <v>1037</v>
      </c>
      <c r="L169" s="1129"/>
      <c r="M169" s="1124" t="s">
        <v>2221</v>
      </c>
      <c r="N169" s="1129" t="s">
        <v>1037</v>
      </c>
      <c r="O169" s="1131"/>
    </row>
    <row r="170" spans="2:15">
      <c r="B170" s="2037" t="s">
        <v>2206</v>
      </c>
      <c r="C170" s="2038"/>
      <c r="D170" s="1148">
        <f>TRUNC(SUM(D162,D166),2)</f>
        <v>4615.95</v>
      </c>
      <c r="E170" s="1147" t="s">
        <v>33</v>
      </c>
      <c r="F170" s="1147"/>
      <c r="G170" s="1149">
        <f>ROUND(SUM(G162,G166),2)</f>
        <v>3815.49</v>
      </c>
      <c r="H170" s="1150" t="s">
        <v>33</v>
      </c>
      <c r="I170" s="1150"/>
      <c r="J170" s="1151">
        <f>TRUNC(SUM(J162,J166),2)</f>
        <v>3994.79</v>
      </c>
      <c r="K170" s="1152" t="s">
        <v>33</v>
      </c>
      <c r="L170" s="1152"/>
      <c r="M170" s="1148"/>
      <c r="N170" s="1147"/>
      <c r="O170" s="1153"/>
    </row>
    <row r="171" spans="2:15">
      <c r="B171" s="2039" t="s">
        <v>2208</v>
      </c>
      <c r="C171" s="2040"/>
      <c r="D171" s="1155">
        <f>TRUNC(SUM(D163,D167),2)</f>
        <v>598.27</v>
      </c>
      <c r="E171" s="1154" t="s">
        <v>33</v>
      </c>
      <c r="F171" s="1154"/>
      <c r="G171" s="1156">
        <f>ROUND(SUM(G163,G167),2)</f>
        <v>666.22</v>
      </c>
      <c r="H171" s="1157" t="s">
        <v>33</v>
      </c>
      <c r="I171" s="1157"/>
      <c r="J171" s="1158">
        <f>TRUNC(SUM(J163,J167),2)</f>
        <v>625.45000000000005</v>
      </c>
      <c r="K171" s="1159" t="s">
        <v>33</v>
      </c>
      <c r="L171" s="1159"/>
      <c r="M171" s="1155"/>
      <c r="N171" s="1154"/>
      <c r="O171" s="1160"/>
    </row>
    <row r="172" spans="2:15">
      <c r="B172" s="2020" t="s">
        <v>1002</v>
      </c>
      <c r="C172" s="2021"/>
      <c r="D172" s="1161">
        <f>IF(D170=0,0,SUM(D170:D171))</f>
        <v>5214.2199999999993</v>
      </c>
      <c r="E172" s="1162" t="s">
        <v>33</v>
      </c>
      <c r="F172" s="1162"/>
      <c r="G172" s="1163">
        <f>IF(G170=0,0,SUM(G170:G171))</f>
        <v>4481.71</v>
      </c>
      <c r="H172" s="1164" t="s">
        <v>33</v>
      </c>
      <c r="I172" s="1164"/>
      <c r="J172" s="1165">
        <f>IF(J170=0,0,SUM(J170:J171))</f>
        <v>4620.24</v>
      </c>
      <c r="K172" s="1166" t="s">
        <v>33</v>
      </c>
      <c r="L172" s="1166"/>
      <c r="M172" s="1161"/>
      <c r="N172" s="1162"/>
      <c r="O172" s="1167"/>
    </row>
    <row r="173" spans="2:15" ht="9.9499999999999993" customHeight="1">
      <c r="B173" s="2041"/>
      <c r="C173" s="2042"/>
      <c r="D173" s="2042"/>
      <c r="E173" s="2042"/>
      <c r="F173" s="2042"/>
      <c r="G173" s="2042"/>
      <c r="H173" s="2042"/>
      <c r="I173" s="2042"/>
      <c r="J173" s="2042"/>
      <c r="K173" s="2042"/>
      <c r="L173" s="2042"/>
      <c r="M173" s="2042"/>
      <c r="N173" s="2042"/>
      <c r="O173" s="2043"/>
    </row>
    <row r="174" spans="2:15" ht="9.9499999999999993" customHeight="1" thickBot="1">
      <c r="B174" s="2044"/>
      <c r="C174" s="2045"/>
      <c r="D174" s="2045"/>
      <c r="E174" s="2045"/>
      <c r="F174" s="2045"/>
      <c r="G174" s="2045"/>
      <c r="H174" s="2045"/>
      <c r="I174" s="2045"/>
      <c r="J174" s="2045"/>
      <c r="K174" s="2045"/>
      <c r="L174" s="2045"/>
      <c r="M174" s="2045"/>
      <c r="N174" s="2045"/>
      <c r="O174" s="2046"/>
    </row>
    <row r="175" spans="2:15">
      <c r="B175" s="1050"/>
      <c r="C175" s="1051"/>
      <c r="D175" s="1051"/>
      <c r="E175" s="1052"/>
      <c r="F175" s="1051"/>
      <c r="G175" s="1051"/>
      <c r="H175" s="1051"/>
      <c r="I175" s="1051"/>
      <c r="J175" s="1051"/>
      <c r="K175" s="1051"/>
      <c r="L175" s="1051"/>
      <c r="M175" s="1051"/>
      <c r="N175" s="1051"/>
      <c r="O175" s="1053"/>
    </row>
    <row r="176" spans="2:15">
      <c r="B176" s="1050"/>
      <c r="C176" s="1051"/>
      <c r="D176" s="1051"/>
      <c r="E176" s="1052"/>
      <c r="F176" s="1051"/>
      <c r="G176" s="1051"/>
      <c r="H176" s="1051"/>
      <c r="I176" s="1051"/>
      <c r="J176" s="1051"/>
      <c r="K176" s="1051"/>
      <c r="L176" s="1051"/>
      <c r="M176" s="1051"/>
      <c r="N176" s="1051"/>
      <c r="O176" s="1053"/>
    </row>
    <row r="177" spans="2:15">
      <c r="B177" s="1050"/>
      <c r="C177" s="1051"/>
      <c r="D177" s="1051"/>
      <c r="E177" s="1052"/>
      <c r="F177" s="1051"/>
      <c r="G177" s="1051"/>
      <c r="H177" s="1051"/>
      <c r="I177" s="1051"/>
      <c r="J177" s="1051"/>
      <c r="K177" s="1051"/>
      <c r="L177" s="1051"/>
      <c r="M177" s="1051"/>
      <c r="N177" s="1051"/>
      <c r="O177" s="1053"/>
    </row>
    <row r="178" spans="2:15">
      <c r="B178" s="1050"/>
      <c r="C178" s="1051"/>
      <c r="D178" s="1051"/>
      <c r="E178" s="2049" t="s">
        <v>2245</v>
      </c>
      <c r="F178" s="2049"/>
      <c r="G178" s="2049"/>
      <c r="H178" s="2049"/>
      <c r="I178" s="2049"/>
      <c r="J178" s="2049"/>
      <c r="K178" s="2049"/>
      <c r="L178" s="1051"/>
      <c r="M178" s="1051"/>
      <c r="N178" s="1051"/>
      <c r="O178" s="1053"/>
    </row>
    <row r="179" spans="2:15">
      <c r="B179" s="1050"/>
      <c r="C179" s="1051"/>
      <c r="D179" s="1051"/>
      <c r="E179" s="1189" t="s">
        <v>2246</v>
      </c>
      <c r="F179" s="1190" t="s">
        <v>11</v>
      </c>
      <c r="G179" s="2047" t="s">
        <v>2247</v>
      </c>
      <c r="H179" s="2048"/>
      <c r="I179" s="1190" t="s">
        <v>1510</v>
      </c>
      <c r="J179" s="1190" t="s">
        <v>2248</v>
      </c>
      <c r="K179" s="1190" t="s">
        <v>2249</v>
      </c>
      <c r="L179" s="1051"/>
      <c r="M179" s="1051"/>
      <c r="N179" s="1051"/>
      <c r="O179" s="1053"/>
    </row>
    <row r="180" spans="2:15">
      <c r="B180" s="1050"/>
      <c r="C180" s="1051"/>
      <c r="D180" s="1051"/>
      <c r="E180" s="2050" t="s">
        <v>2250</v>
      </c>
      <c r="F180" s="1191" t="s">
        <v>2251</v>
      </c>
      <c r="G180" s="2051" t="s">
        <v>2252</v>
      </c>
      <c r="H180" s="2052"/>
      <c r="I180" s="1191" t="s">
        <v>1414</v>
      </c>
      <c r="J180" s="1192">
        <f>G32</f>
        <v>3224.5384196114142</v>
      </c>
      <c r="K180" s="1192">
        <f>G44</f>
        <v>3725.63</v>
      </c>
      <c r="L180" s="1051"/>
      <c r="M180" s="1051"/>
      <c r="N180" s="1051"/>
      <c r="O180" s="1053"/>
    </row>
    <row r="181" spans="2:15">
      <c r="B181" s="1050"/>
      <c r="C181" s="1051"/>
      <c r="D181" s="1051"/>
      <c r="E181" s="2050"/>
      <c r="F181" s="1181" t="s">
        <v>2253</v>
      </c>
      <c r="G181" s="2053" t="s">
        <v>2254</v>
      </c>
      <c r="H181" s="2054"/>
      <c r="I181" s="1181" t="s">
        <v>1414</v>
      </c>
      <c r="J181" s="1182">
        <f>G37</f>
        <v>576.61635220125788</v>
      </c>
      <c r="K181" s="1182">
        <f>G45</f>
        <v>666.22</v>
      </c>
      <c r="L181" s="1051"/>
      <c r="M181" s="1051"/>
      <c r="N181" s="1051"/>
      <c r="O181" s="1053"/>
    </row>
    <row r="182" spans="2:15">
      <c r="B182" s="1050"/>
      <c r="C182" s="1051"/>
      <c r="D182" s="1051"/>
      <c r="E182" s="2050" t="s">
        <v>2255</v>
      </c>
      <c r="F182" s="1191" t="s">
        <v>2256</v>
      </c>
      <c r="G182" s="2051" t="s">
        <v>2257</v>
      </c>
      <c r="H182" s="2052"/>
      <c r="I182" s="1191" t="s">
        <v>1414</v>
      </c>
      <c r="J182" s="1192">
        <f>G93</f>
        <v>4553.6027259108396</v>
      </c>
      <c r="K182" s="1192">
        <f>G105</f>
        <v>5261.23</v>
      </c>
      <c r="L182" s="1051"/>
      <c r="M182" s="1051"/>
      <c r="N182" s="1051"/>
      <c r="O182" s="1053"/>
    </row>
    <row r="183" spans="2:15">
      <c r="B183" s="1050"/>
      <c r="C183" s="1051"/>
      <c r="D183" s="1051"/>
      <c r="E183" s="2050"/>
      <c r="F183" s="1181" t="s">
        <v>2258</v>
      </c>
      <c r="G183" s="2053" t="s">
        <v>2259</v>
      </c>
      <c r="H183" s="2054"/>
      <c r="I183" s="1181" t="s">
        <v>1414</v>
      </c>
      <c r="J183" s="1182">
        <f>G98</f>
        <v>582.84276729559747</v>
      </c>
      <c r="K183" s="1182">
        <f>G106</f>
        <v>673.41</v>
      </c>
      <c r="L183" s="1051"/>
      <c r="M183" s="1051"/>
      <c r="N183" s="1051"/>
      <c r="O183" s="1053"/>
    </row>
    <row r="184" spans="2:15">
      <c r="B184" s="1050"/>
      <c r="C184" s="1051"/>
      <c r="D184" s="1051"/>
      <c r="E184" s="2050" t="s">
        <v>2260</v>
      </c>
      <c r="F184" s="1191" t="s">
        <v>2261</v>
      </c>
      <c r="G184" s="2051" t="s">
        <v>2262</v>
      </c>
      <c r="H184" s="2052"/>
      <c r="I184" s="1191" t="s">
        <v>1414</v>
      </c>
      <c r="J184" s="1192">
        <f>G158</f>
        <v>3302.3078203483765</v>
      </c>
      <c r="K184" s="1192">
        <f>G170</f>
        <v>3815.49</v>
      </c>
      <c r="L184" s="1051"/>
      <c r="M184" s="1051"/>
      <c r="N184" s="1051"/>
      <c r="O184" s="1053"/>
    </row>
    <row r="185" spans="2:15">
      <c r="B185" s="1050"/>
      <c r="C185" s="1051"/>
      <c r="D185" s="1051"/>
      <c r="E185" s="2050"/>
      <c r="F185" s="1181" t="s">
        <v>2263</v>
      </c>
      <c r="G185" s="2053" t="s">
        <v>2264</v>
      </c>
      <c r="H185" s="2054"/>
      <c r="I185" s="1181" t="s">
        <v>1414</v>
      </c>
      <c r="J185" s="1182">
        <f>G163</f>
        <v>576.61635220125788</v>
      </c>
      <c r="K185" s="1182">
        <f>G171</f>
        <v>666.22</v>
      </c>
      <c r="L185" s="1051"/>
      <c r="M185" s="1051"/>
      <c r="N185" s="1051"/>
      <c r="O185" s="1053"/>
    </row>
    <row r="186" spans="2:15">
      <c r="B186" s="1050"/>
      <c r="C186" s="1051"/>
      <c r="D186" s="1051"/>
      <c r="E186" s="1052"/>
      <c r="F186" s="1051"/>
      <c r="G186" s="1051"/>
      <c r="H186" s="1051"/>
      <c r="I186" s="1051"/>
      <c r="J186" s="1051"/>
      <c r="K186" s="1051"/>
      <c r="L186" s="1051"/>
      <c r="M186" s="1051"/>
      <c r="N186" s="1051"/>
      <c r="O186" s="1053"/>
    </row>
    <row r="187" spans="2:15">
      <c r="B187" s="1050"/>
      <c r="C187" s="1051"/>
      <c r="D187" s="1051"/>
      <c r="E187" s="1052"/>
      <c r="F187" s="1051"/>
      <c r="G187" s="1051"/>
      <c r="H187" s="1051"/>
      <c r="I187" s="1051"/>
      <c r="J187" s="1051"/>
      <c r="K187" s="1051"/>
      <c r="L187" s="1051"/>
      <c r="M187" s="1051"/>
      <c r="N187" s="1051"/>
      <c r="O187" s="1053"/>
    </row>
    <row r="188" spans="2:15">
      <c r="B188" s="1050"/>
      <c r="C188" s="1051"/>
      <c r="D188" s="1051"/>
      <c r="E188" s="1052"/>
      <c r="F188" s="1051"/>
      <c r="G188" s="1051"/>
      <c r="H188" s="1051"/>
      <c r="I188" s="1051"/>
      <c r="J188" s="1051"/>
      <c r="K188" s="1051"/>
      <c r="L188" s="1051"/>
      <c r="M188" s="1051"/>
      <c r="N188" s="1051"/>
      <c r="O188" s="1053"/>
    </row>
    <row r="189" spans="2:15">
      <c r="B189" s="1050"/>
      <c r="C189" s="1051"/>
      <c r="D189" s="1051"/>
      <c r="E189" s="1052"/>
      <c r="F189" s="1051"/>
      <c r="G189" s="1051"/>
      <c r="H189" s="1051"/>
      <c r="I189" s="1051"/>
      <c r="J189" s="1051"/>
      <c r="K189" s="1051"/>
      <c r="L189" s="1051"/>
      <c r="M189" s="1051"/>
      <c r="N189" s="1051"/>
      <c r="O189" s="1053"/>
    </row>
    <row r="190" spans="2:15">
      <c r="B190" s="1050"/>
      <c r="C190" s="1051"/>
      <c r="D190" s="1051"/>
      <c r="E190" s="1052"/>
      <c r="F190" s="1051"/>
      <c r="G190" s="1051"/>
      <c r="H190" s="1051"/>
      <c r="I190" s="1051"/>
      <c r="J190" s="1051"/>
      <c r="K190" s="1051"/>
      <c r="L190" s="1051"/>
      <c r="M190" s="1051"/>
      <c r="N190" s="1051"/>
      <c r="O190" s="1053"/>
    </row>
    <row r="191" spans="2:15">
      <c r="B191" s="1050"/>
      <c r="C191" s="1051"/>
      <c r="D191" s="1051"/>
      <c r="E191" s="1052"/>
      <c r="F191" s="1051"/>
      <c r="G191" s="1051"/>
      <c r="H191" s="1051"/>
      <c r="I191" s="1051"/>
      <c r="J191" s="1051"/>
      <c r="K191" s="1051"/>
      <c r="L191" s="1051"/>
      <c r="M191" s="1051"/>
      <c r="N191" s="1051"/>
      <c r="O191" s="1053"/>
    </row>
    <row r="192" spans="2:15">
      <c r="B192" s="1050"/>
      <c r="C192" s="1051"/>
      <c r="D192" s="1051"/>
      <c r="E192" s="1052"/>
      <c r="F192" s="1051"/>
      <c r="G192" s="1051"/>
      <c r="H192" s="1051"/>
      <c r="I192" s="1051"/>
      <c r="J192" s="1051"/>
      <c r="K192" s="1051"/>
      <c r="L192" s="1051"/>
      <c r="M192" s="1051"/>
      <c r="N192" s="1051"/>
      <c r="O192" s="1053"/>
    </row>
    <row r="193" spans="2:15">
      <c r="B193" s="1050"/>
      <c r="C193" s="1051"/>
      <c r="D193" s="1051"/>
      <c r="E193" s="1052"/>
      <c r="F193" s="1051"/>
      <c r="G193" s="1051"/>
      <c r="H193" s="1051"/>
      <c r="I193" s="1051"/>
      <c r="J193" s="1051"/>
      <c r="K193" s="1051"/>
      <c r="L193" s="1051"/>
      <c r="M193" s="1051"/>
      <c r="N193" s="1051"/>
      <c r="O193" s="1053"/>
    </row>
    <row r="194" spans="2:15">
      <c r="B194" s="1050"/>
      <c r="C194" s="1051"/>
      <c r="D194" s="1051"/>
      <c r="E194" s="1052"/>
      <c r="F194" s="1051"/>
      <c r="G194" s="1051"/>
      <c r="H194" s="1051"/>
      <c r="I194" s="1051"/>
      <c r="J194" s="1051"/>
      <c r="K194" s="1051"/>
      <c r="L194" s="1051"/>
      <c r="M194" s="1051"/>
      <c r="N194" s="1051"/>
      <c r="O194" s="1053"/>
    </row>
    <row r="195" spans="2:15">
      <c r="B195" s="1050"/>
      <c r="C195" s="1051"/>
      <c r="D195" s="1051"/>
      <c r="E195" s="1052"/>
      <c r="F195" s="1051"/>
      <c r="G195" s="1051"/>
      <c r="H195" s="1051"/>
      <c r="I195" s="1051"/>
      <c r="J195" s="1051"/>
      <c r="K195" s="1051"/>
      <c r="L195" s="1051"/>
      <c r="M195" s="1051"/>
      <c r="N195" s="1051"/>
      <c r="O195" s="1053"/>
    </row>
    <row r="196" spans="2:15">
      <c r="B196" s="1050"/>
      <c r="C196" s="1051"/>
      <c r="D196" s="1051"/>
      <c r="E196" s="1052"/>
      <c r="F196" s="1051"/>
      <c r="G196" s="1051"/>
      <c r="H196" s="1051"/>
      <c r="I196" s="1051"/>
      <c r="J196" s="1051"/>
      <c r="K196" s="1051"/>
      <c r="L196" s="1051"/>
      <c r="M196" s="1051"/>
      <c r="N196" s="1051"/>
      <c r="O196" s="1053"/>
    </row>
    <row r="197" spans="2:15">
      <c r="B197" s="1050"/>
      <c r="C197" s="1051"/>
      <c r="D197" s="1051"/>
      <c r="E197" s="1052"/>
      <c r="F197" s="1051"/>
      <c r="G197" s="1051"/>
      <c r="H197" s="1051"/>
      <c r="I197" s="1051"/>
      <c r="J197" s="1051"/>
      <c r="K197" s="1051"/>
      <c r="L197" s="1051"/>
      <c r="M197" s="1051"/>
      <c r="N197" s="1051"/>
      <c r="O197" s="1053"/>
    </row>
    <row r="198" spans="2:15">
      <c r="B198" s="1050"/>
      <c r="C198" s="1051"/>
      <c r="D198" s="1051"/>
      <c r="E198" s="1052"/>
      <c r="F198" s="1051"/>
      <c r="G198" s="1051"/>
      <c r="H198" s="1051"/>
      <c r="I198" s="1051"/>
      <c r="J198" s="1051"/>
      <c r="K198" s="1051"/>
      <c r="L198" s="1051"/>
      <c r="M198" s="1051"/>
      <c r="N198" s="1051"/>
      <c r="O198" s="1053"/>
    </row>
    <row r="199" spans="2:15">
      <c r="B199" s="1050"/>
      <c r="C199" s="1051"/>
      <c r="D199" s="1051"/>
      <c r="E199" s="1052"/>
      <c r="F199" s="1051"/>
      <c r="G199" s="1051"/>
      <c r="H199" s="1051"/>
      <c r="I199" s="1051"/>
      <c r="J199" s="1051"/>
      <c r="K199" s="1051"/>
      <c r="L199" s="1051"/>
      <c r="M199" s="1051"/>
      <c r="N199" s="1051"/>
      <c r="O199" s="1053"/>
    </row>
    <row r="200" spans="2:15">
      <c r="B200" s="1050"/>
      <c r="C200" s="1051"/>
      <c r="D200" s="1051"/>
      <c r="E200" s="1052"/>
      <c r="F200" s="1051"/>
      <c r="G200" s="1051"/>
      <c r="H200" s="1051"/>
      <c r="I200" s="1051"/>
      <c r="J200" s="1051"/>
      <c r="K200" s="1051"/>
      <c r="L200" s="1051"/>
      <c r="M200" s="1051"/>
      <c r="N200" s="1051"/>
      <c r="O200" s="1053"/>
    </row>
    <row r="201" spans="2:15">
      <c r="B201" s="1050"/>
      <c r="C201" s="1051"/>
      <c r="D201" s="1051"/>
      <c r="E201" s="1052"/>
      <c r="F201" s="1051"/>
      <c r="G201" s="1051"/>
      <c r="H201" s="1051"/>
      <c r="I201" s="1051"/>
      <c r="J201" s="1051"/>
      <c r="K201" s="1051"/>
      <c r="L201" s="1051"/>
      <c r="M201" s="1051"/>
      <c r="N201" s="1051"/>
      <c r="O201" s="1053"/>
    </row>
    <row r="202" spans="2:15" ht="15.75" thickBot="1">
      <c r="B202" s="1088"/>
      <c r="C202" s="1089"/>
      <c r="D202" s="1089"/>
      <c r="E202" s="1090"/>
      <c r="F202" s="1089"/>
      <c r="G202" s="1089"/>
      <c r="H202" s="1089"/>
      <c r="I202" s="1089"/>
      <c r="J202" s="1089"/>
      <c r="K202" s="1089"/>
      <c r="L202" s="1089"/>
      <c r="M202" s="1089"/>
      <c r="N202" s="1089"/>
      <c r="O202" s="1091"/>
    </row>
  </sheetData>
  <mergeCells count="90">
    <mergeCell ref="E184:E185"/>
    <mergeCell ref="G184:H184"/>
    <mergeCell ref="G185:H185"/>
    <mergeCell ref="E180:E181"/>
    <mergeCell ref="G180:H180"/>
    <mergeCell ref="G181:H181"/>
    <mergeCell ref="E182:E183"/>
    <mergeCell ref="G182:H182"/>
    <mergeCell ref="G183:H183"/>
    <mergeCell ref="G179:H179"/>
    <mergeCell ref="B162:C162"/>
    <mergeCell ref="B163:C163"/>
    <mergeCell ref="B165:C165"/>
    <mergeCell ref="B166:C166"/>
    <mergeCell ref="B167:C167"/>
    <mergeCell ref="B169:C169"/>
    <mergeCell ref="B170:C170"/>
    <mergeCell ref="B171:C171"/>
    <mergeCell ref="B172:C172"/>
    <mergeCell ref="B173:O174"/>
    <mergeCell ref="E178:K178"/>
    <mergeCell ref="B161:C161"/>
    <mergeCell ref="C147:F147"/>
    <mergeCell ref="H147:H149"/>
    <mergeCell ref="I147:J147"/>
    <mergeCell ref="K147:K149"/>
    <mergeCell ref="C148:F148"/>
    <mergeCell ref="B153:C153"/>
    <mergeCell ref="B154:C154"/>
    <mergeCell ref="B155:C155"/>
    <mergeCell ref="B157:C157"/>
    <mergeCell ref="B158:C158"/>
    <mergeCell ref="B159:C159"/>
    <mergeCell ref="B140:O140"/>
    <mergeCell ref="B96:C96"/>
    <mergeCell ref="B97:C97"/>
    <mergeCell ref="B98:C98"/>
    <mergeCell ref="B100:C100"/>
    <mergeCell ref="B101:C101"/>
    <mergeCell ref="B102:C102"/>
    <mergeCell ref="B104:C104"/>
    <mergeCell ref="B105:C105"/>
    <mergeCell ref="B106:C106"/>
    <mergeCell ref="B107:C107"/>
    <mergeCell ref="B108:O109"/>
    <mergeCell ref="B94:C94"/>
    <mergeCell ref="B44:C44"/>
    <mergeCell ref="B45:C45"/>
    <mergeCell ref="B46:C46"/>
    <mergeCell ref="B75:O75"/>
    <mergeCell ref="C82:F82"/>
    <mergeCell ref="H82:H84"/>
    <mergeCell ref="I82:J82"/>
    <mergeCell ref="K82:K84"/>
    <mergeCell ref="C83:F83"/>
    <mergeCell ref="B88:C88"/>
    <mergeCell ref="B89:C89"/>
    <mergeCell ref="B90:C90"/>
    <mergeCell ref="B92:C92"/>
    <mergeCell ref="B93:C93"/>
    <mergeCell ref="B43:C43"/>
    <mergeCell ref="B28:C28"/>
    <mergeCell ref="B29:C29"/>
    <mergeCell ref="B31:C31"/>
    <mergeCell ref="B32:C32"/>
    <mergeCell ref="B33:C33"/>
    <mergeCell ref="B35:C35"/>
    <mergeCell ref="B36:C36"/>
    <mergeCell ref="B37:C37"/>
    <mergeCell ref="B39:C39"/>
    <mergeCell ref="B40:C40"/>
    <mergeCell ref="B41:C41"/>
    <mergeCell ref="B27:C27"/>
    <mergeCell ref="C7:I7"/>
    <mergeCell ref="C8:I8"/>
    <mergeCell ref="B9:O9"/>
    <mergeCell ref="B10:O10"/>
    <mergeCell ref="B11:O12"/>
    <mergeCell ref="B14:O14"/>
    <mergeCell ref="C21:F21"/>
    <mergeCell ref="H21:H23"/>
    <mergeCell ref="I21:J21"/>
    <mergeCell ref="K21:K23"/>
    <mergeCell ref="C22:F22"/>
    <mergeCell ref="B2:O2"/>
    <mergeCell ref="B3:O3"/>
    <mergeCell ref="B4:O4"/>
    <mergeCell ref="B5:O5"/>
    <mergeCell ref="C6:I6"/>
    <mergeCell ref="K6:O6"/>
  </mergeCells>
  <printOptions horizontalCentered="1"/>
  <pageMargins left="0.51181102362204722" right="0.51181102362204722" top="0.78740157480314965" bottom="0.39370078740157483" header="0.31496062992125984" footer="0.31496062992125984"/>
  <pageSetup paperSize="9" scale="42" fitToHeight="0" orientation="landscape" horizontalDpi="360" verticalDpi="36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8FC97-6EAB-48EE-9EA4-52736E6C8A5D}">
  <dimension ref="A1:AC86"/>
  <sheetViews>
    <sheetView view="pageBreakPreview" topLeftCell="A65" zoomScale="50" zoomScaleNormal="50" zoomScaleSheetLayoutView="50" workbookViewId="0">
      <selection activeCell="M35" sqref="M35"/>
    </sheetView>
  </sheetViews>
  <sheetFormatPr defaultColWidth="9.140625" defaultRowHeight="15"/>
  <cols>
    <col min="1" max="1" width="6.7109375" style="1038" customWidth="1"/>
    <col min="2" max="2" width="23.7109375" style="1038" customWidth="1"/>
    <col min="3" max="3" width="30.5703125" style="1038" customWidth="1"/>
    <col min="4" max="4" width="17.28515625" style="1038" customWidth="1"/>
    <col min="5" max="6" width="17.28515625" style="1039" customWidth="1"/>
    <col min="7" max="7" width="13.28515625" style="1039" customWidth="1"/>
    <col min="8" max="8" width="21.28515625" style="1039" customWidth="1"/>
    <col min="9" max="9" width="16.140625" style="1039" customWidth="1"/>
    <col min="10" max="11" width="14.28515625" style="1038" customWidth="1"/>
    <col min="12" max="16" width="15.42578125" style="1038" customWidth="1"/>
    <col min="17" max="19" width="8.42578125" style="1038" customWidth="1"/>
    <col min="20" max="20" width="29.85546875" style="1038" customWidth="1"/>
    <col min="21" max="23" width="13.5703125" style="1038" customWidth="1"/>
    <col min="24" max="24" width="10.5703125" style="1038" customWidth="1"/>
    <col min="25" max="25" width="14.85546875" style="1038" customWidth="1"/>
    <col min="26" max="27" width="15" style="1038" customWidth="1"/>
    <col min="28" max="28" width="31.7109375" style="1038" customWidth="1"/>
    <col min="29" max="16384" width="9.140625" style="1038"/>
  </cols>
  <sheetData>
    <row r="1" spans="2:28" ht="15.75" thickBot="1"/>
    <row r="2" spans="2:28" s="1040" customFormat="1" ht="24.95" customHeight="1">
      <c r="B2" s="1950" t="s">
        <v>21</v>
      </c>
      <c r="C2" s="1951"/>
      <c r="D2" s="1951"/>
      <c r="E2" s="1951"/>
      <c r="F2" s="1951"/>
      <c r="G2" s="1951"/>
      <c r="H2" s="1951"/>
      <c r="I2" s="1951"/>
      <c r="J2" s="1951"/>
      <c r="K2" s="1951"/>
      <c r="L2" s="1951"/>
      <c r="M2" s="1951"/>
      <c r="N2" s="1951"/>
      <c r="O2" s="1951"/>
      <c r="P2" s="1951"/>
      <c r="Q2" s="1951"/>
      <c r="R2" s="1951"/>
      <c r="S2" s="1951"/>
      <c r="T2" s="1951"/>
      <c r="U2" s="1951"/>
      <c r="V2" s="1951"/>
      <c r="W2" s="1951"/>
      <c r="X2" s="1951"/>
      <c r="Y2" s="1951"/>
      <c r="Z2" s="1951"/>
      <c r="AA2" s="1951"/>
      <c r="AB2" s="1952"/>
    </row>
    <row r="3" spans="2:28" s="1040" customFormat="1" ht="24.95" customHeight="1">
      <c r="B3" s="2056" t="s">
        <v>132</v>
      </c>
      <c r="C3" s="2057"/>
      <c r="D3" s="2057"/>
      <c r="E3" s="2057"/>
      <c r="F3" s="2057"/>
      <c r="G3" s="2057"/>
      <c r="H3" s="2057"/>
      <c r="I3" s="2057"/>
      <c r="J3" s="2057"/>
      <c r="K3" s="2057"/>
      <c r="L3" s="2057"/>
      <c r="M3" s="2057"/>
      <c r="N3" s="2057"/>
      <c r="O3" s="2057"/>
      <c r="P3" s="2057"/>
      <c r="Q3" s="2057"/>
      <c r="R3" s="2057"/>
      <c r="S3" s="2057"/>
      <c r="T3" s="2057"/>
      <c r="U3" s="2057"/>
      <c r="V3" s="2057"/>
      <c r="W3" s="2057"/>
      <c r="X3" s="2057"/>
      <c r="Y3" s="2057"/>
      <c r="Z3" s="2057"/>
      <c r="AA3" s="2057"/>
      <c r="AB3" s="2058"/>
    </row>
    <row r="4" spans="2:28" s="1040" customFormat="1" ht="24.95" customHeight="1">
      <c r="B4" s="1956" t="s">
        <v>909</v>
      </c>
      <c r="C4" s="1957"/>
      <c r="D4" s="1957"/>
      <c r="E4" s="1957"/>
      <c r="F4" s="1957"/>
      <c r="G4" s="1957"/>
      <c r="H4" s="1957"/>
      <c r="I4" s="1957"/>
      <c r="J4" s="1957"/>
      <c r="K4" s="1957"/>
      <c r="L4" s="1957"/>
      <c r="M4" s="1957"/>
      <c r="N4" s="1957"/>
      <c r="O4" s="1957"/>
      <c r="P4" s="1957"/>
      <c r="Q4" s="1957"/>
      <c r="R4" s="1957"/>
      <c r="S4" s="1957"/>
      <c r="T4" s="1957"/>
      <c r="U4" s="1957"/>
      <c r="V4" s="1957"/>
      <c r="W4" s="1957"/>
      <c r="X4" s="1957"/>
      <c r="Y4" s="1957"/>
      <c r="Z4" s="1957"/>
      <c r="AA4" s="1957"/>
      <c r="AB4" s="1958"/>
    </row>
    <row r="5" spans="2:28" s="1040" customFormat="1" ht="9.9499999999999993" customHeight="1">
      <c r="B5" s="1959"/>
      <c r="C5" s="1960"/>
      <c r="D5" s="1960"/>
      <c r="E5" s="1960"/>
      <c r="F5" s="1960"/>
      <c r="G5" s="1960"/>
      <c r="H5" s="1960"/>
      <c r="I5" s="1960"/>
      <c r="J5" s="1960"/>
      <c r="K5" s="1960"/>
      <c r="L5" s="1960"/>
      <c r="M5" s="1960"/>
      <c r="N5" s="1960"/>
      <c r="O5" s="1960"/>
      <c r="P5" s="1960"/>
      <c r="Q5" s="1960"/>
      <c r="R5" s="1960"/>
      <c r="S5" s="1960"/>
      <c r="T5" s="1960"/>
      <c r="U5" s="1960"/>
      <c r="V5" s="1960"/>
      <c r="W5" s="1960"/>
      <c r="X5" s="1960"/>
      <c r="Y5" s="1960"/>
      <c r="Z5" s="1960"/>
      <c r="AA5" s="1960"/>
      <c r="AB5" s="1961"/>
    </row>
    <row r="6" spans="2:28" s="1040" customFormat="1">
      <c r="B6" s="1041" t="s">
        <v>910</v>
      </c>
      <c r="C6" s="2059" t="str">
        <f>'Mat. Betuminoso'!C6:E6</f>
        <v>BR-232</v>
      </c>
      <c r="D6" s="2059"/>
      <c r="E6" s="2059"/>
      <c r="F6" s="2059"/>
      <c r="G6" s="2059"/>
      <c r="H6" s="2059"/>
      <c r="I6" s="2059"/>
      <c r="J6" s="2060"/>
      <c r="K6" s="1042" t="s">
        <v>916</v>
      </c>
      <c r="L6" s="1964">
        <f>'Mat. Betuminoso'!G6</f>
        <v>28.8</v>
      </c>
      <c r="M6" s="1964"/>
      <c r="N6" s="1964"/>
      <c r="O6" s="1964"/>
      <c r="P6" s="1964"/>
      <c r="Q6" s="1964"/>
      <c r="R6" s="1964"/>
      <c r="S6" s="1964"/>
      <c r="T6" s="1964"/>
      <c r="U6" s="1964"/>
      <c r="V6" s="1193"/>
      <c r="AB6" s="1194"/>
    </row>
    <row r="7" spans="2:28" s="1040" customFormat="1" ht="15" customHeight="1">
      <c r="B7" s="1195" t="s">
        <v>912</v>
      </c>
      <c r="C7" s="1973" t="str">
        <f>'Mat. Betuminoso'!C7:E7</f>
        <v>FIM DA DUPLICAÇÃO (SÃO CAETANO) - ENTR. VPE-230 (PESQUEIRA)</v>
      </c>
      <c r="D7" s="1973"/>
      <c r="E7" s="1973"/>
      <c r="F7" s="1973"/>
      <c r="G7" s="1973"/>
      <c r="H7" s="1973"/>
      <c r="I7" s="1973"/>
      <c r="J7" s="2061"/>
      <c r="K7" s="1048" t="s">
        <v>65</v>
      </c>
      <c r="L7" s="1093" t="str">
        <f>'Mat. Betuminoso'!G7</f>
        <v>JULHO/2025</v>
      </c>
      <c r="M7" s="1048"/>
      <c r="N7" s="1048"/>
      <c r="O7" s="1093"/>
      <c r="P7" s="1093"/>
      <c r="Q7" s="1048"/>
      <c r="R7" s="1048"/>
      <c r="S7" s="1048"/>
      <c r="T7" s="1048"/>
      <c r="U7" s="1048"/>
      <c r="V7" s="1045"/>
      <c r="W7" s="1197"/>
      <c r="X7" s="1197"/>
      <c r="Y7" s="1197"/>
      <c r="Z7" s="1197"/>
      <c r="AA7" s="1197"/>
      <c r="AB7" s="1198"/>
    </row>
    <row r="8" spans="2:28" s="1040" customFormat="1" ht="15" customHeight="1">
      <c r="B8" s="1195" t="s">
        <v>914</v>
      </c>
      <c r="C8" s="1048" t="str">
        <f>'Mat. Betuminoso'!C8:E8</f>
        <v>KM 149,10 - KM 177,90</v>
      </c>
      <c r="D8" s="1048"/>
      <c r="E8" s="1048"/>
      <c r="F8" s="1048"/>
      <c r="G8" s="1048"/>
      <c r="H8" s="1048"/>
      <c r="I8" s="1048"/>
      <c r="J8" s="1196"/>
      <c r="K8" s="1048" t="s">
        <v>917</v>
      </c>
      <c r="L8" s="2062" t="str">
        <f>'Mat. Betuminoso'!G8</f>
        <v>SEM DESONERAÇÃO</v>
      </c>
      <c r="M8" s="2062"/>
      <c r="N8" s="1199"/>
      <c r="O8" s="1093"/>
      <c r="P8" s="1093"/>
      <c r="Q8" s="1048"/>
      <c r="R8" s="1048"/>
      <c r="S8" s="1048"/>
      <c r="T8" s="1048"/>
      <c r="U8" s="1048"/>
      <c r="V8" s="1200"/>
      <c r="W8" s="1201"/>
      <c r="X8" s="1201"/>
      <c r="Y8" s="1201"/>
      <c r="Z8" s="1201"/>
      <c r="AA8" s="1201"/>
      <c r="AB8" s="1202"/>
    </row>
    <row r="9" spans="2:28" s="1040" customFormat="1" ht="9.9499999999999993" customHeight="1" thickBot="1">
      <c r="B9" s="2063"/>
      <c r="C9" s="2064"/>
      <c r="D9" s="2064"/>
      <c r="E9" s="2064"/>
      <c r="F9" s="2064"/>
      <c r="G9" s="2064"/>
      <c r="H9" s="2064"/>
      <c r="I9" s="2064"/>
      <c r="J9" s="2064"/>
      <c r="K9" s="2064"/>
      <c r="L9" s="2064"/>
      <c r="M9" s="2064"/>
      <c r="N9" s="2064"/>
      <c r="O9" s="2064"/>
      <c r="P9" s="2064"/>
      <c r="Q9" s="2064"/>
      <c r="R9" s="2064"/>
      <c r="S9" s="2064"/>
      <c r="T9" s="2064"/>
      <c r="U9" s="2064"/>
      <c r="V9" s="1203"/>
      <c r="AB9" s="1204"/>
    </row>
    <row r="10" spans="2:28" ht="20.100000000000001" customHeight="1" thickBot="1">
      <c r="B10" s="2065" t="s">
        <v>2265</v>
      </c>
      <c r="C10" s="2066"/>
      <c r="D10" s="2066"/>
      <c r="E10" s="2066"/>
      <c r="F10" s="2066"/>
      <c r="G10" s="2066"/>
      <c r="H10" s="2066"/>
      <c r="I10" s="2066"/>
      <c r="J10" s="2066"/>
      <c r="K10" s="2066"/>
      <c r="L10" s="2066"/>
      <c r="M10" s="2066"/>
      <c r="N10" s="2066"/>
      <c r="O10" s="2066"/>
      <c r="P10" s="2066"/>
      <c r="Q10" s="2066"/>
      <c r="R10" s="2066"/>
      <c r="S10" s="2066"/>
      <c r="T10" s="2066"/>
      <c r="U10" s="2066"/>
      <c r="V10" s="2066"/>
      <c r="W10" s="2066"/>
      <c r="X10" s="2066"/>
      <c r="Y10" s="2066"/>
      <c r="Z10" s="2066"/>
      <c r="AA10" s="2066"/>
      <c r="AB10" s="2067"/>
    </row>
    <row r="11" spans="2:28" ht="8.25" customHeight="1">
      <c r="B11" s="1187"/>
      <c r="C11" s="2055" t="s">
        <v>2266</v>
      </c>
      <c r="D11" s="2055"/>
      <c r="E11" s="2055"/>
      <c r="F11" s="2055"/>
      <c r="G11" s="2055"/>
      <c r="H11" s="2055"/>
      <c r="I11" s="2055"/>
      <c r="J11" s="2055"/>
      <c r="K11" s="2055"/>
      <c r="L11" s="2055"/>
      <c r="M11" s="2055"/>
      <c r="N11" s="2055"/>
      <c r="O11" s="2055"/>
      <c r="P11" s="2055"/>
      <c r="Q11" s="2055"/>
      <c r="R11" s="2055"/>
      <c r="S11" s="2055"/>
      <c r="T11" s="2055"/>
      <c r="U11" s="2055"/>
      <c r="V11" s="1051"/>
      <c r="AB11" s="1060"/>
    </row>
    <row r="12" spans="2:28">
      <c r="B12" s="1050"/>
      <c r="C12" s="2055"/>
      <c r="D12" s="2055"/>
      <c r="E12" s="2055"/>
      <c r="F12" s="2055"/>
      <c r="G12" s="2055"/>
      <c r="H12" s="2055"/>
      <c r="I12" s="2055"/>
      <c r="J12" s="2055"/>
      <c r="K12" s="2055"/>
      <c r="L12" s="2055"/>
      <c r="M12" s="2055"/>
      <c r="N12" s="2055"/>
      <c r="O12" s="2055"/>
      <c r="P12" s="2055"/>
      <c r="Q12" s="2055"/>
      <c r="R12" s="2055"/>
      <c r="S12" s="2055"/>
      <c r="T12" s="2055"/>
      <c r="U12" s="2055"/>
      <c r="V12" s="1051"/>
      <c r="AB12" s="1060"/>
    </row>
    <row r="13" spans="2:28">
      <c r="B13" s="1050"/>
      <c r="C13" s="2055" t="s">
        <v>2267</v>
      </c>
      <c r="D13" s="2055"/>
      <c r="E13" s="2055"/>
      <c r="F13" s="2055"/>
      <c r="G13" s="2055"/>
      <c r="H13" s="2055"/>
      <c r="I13" s="2055"/>
      <c r="J13" s="2055"/>
      <c r="K13" s="2055"/>
      <c r="L13" s="2055"/>
      <c r="M13" s="2055"/>
      <c r="N13" s="2055"/>
      <c r="O13" s="2055"/>
      <c r="P13" s="2055"/>
      <c r="Q13" s="2055"/>
      <c r="R13" s="2055"/>
      <c r="S13" s="2055"/>
      <c r="T13" s="2055"/>
      <c r="U13" s="2055"/>
      <c r="V13" s="1051"/>
      <c r="AB13" s="1060"/>
    </row>
    <row r="14" spans="2:28" ht="15.75" thickBot="1">
      <c r="B14" s="1187"/>
      <c r="C14" s="2068" t="s">
        <v>2268</v>
      </c>
      <c r="D14" s="2068"/>
      <c r="E14" s="2068"/>
      <c r="F14" s="2068"/>
      <c r="G14" s="2068"/>
      <c r="H14" s="2068"/>
      <c r="I14" s="2068"/>
      <c r="J14" s="2068"/>
      <c r="K14" s="2068"/>
      <c r="L14" s="2068"/>
      <c r="M14" s="2068"/>
      <c r="N14" s="2068"/>
      <c r="O14" s="2068"/>
      <c r="P14" s="2068"/>
      <c r="Q14" s="2068"/>
      <c r="R14" s="2068"/>
      <c r="S14" s="2068"/>
      <c r="T14" s="2068"/>
      <c r="U14" s="2068"/>
      <c r="V14" s="1205"/>
      <c r="AB14" s="1060"/>
    </row>
    <row r="15" spans="2:28" ht="20.100000000000001" customHeight="1" thickBot="1">
      <c r="B15" s="2065" t="s">
        <v>2269</v>
      </c>
      <c r="C15" s="2066"/>
      <c r="D15" s="2066"/>
      <c r="E15" s="2066"/>
      <c r="F15" s="2066"/>
      <c r="G15" s="2066"/>
      <c r="H15" s="2066"/>
      <c r="I15" s="2066"/>
      <c r="J15" s="2066"/>
      <c r="K15" s="2066"/>
      <c r="L15" s="2066"/>
      <c r="M15" s="2066"/>
      <c r="N15" s="2066"/>
      <c r="O15" s="2066"/>
      <c r="P15" s="2066"/>
      <c r="Q15" s="2066"/>
      <c r="R15" s="2066"/>
      <c r="S15" s="2066"/>
      <c r="T15" s="2066"/>
      <c r="U15" s="2066"/>
      <c r="V15" s="2066"/>
      <c r="W15" s="2066"/>
      <c r="X15" s="2066"/>
      <c r="Y15" s="2066"/>
      <c r="Z15" s="2066"/>
      <c r="AA15" s="2066"/>
      <c r="AB15" s="2067"/>
    </row>
    <row r="16" spans="2:28" ht="9" customHeight="1">
      <c r="B16" s="1187"/>
      <c r="C16" s="1122"/>
      <c r="D16" s="1122"/>
      <c r="E16" s="1122"/>
      <c r="F16" s="1122"/>
      <c r="G16" s="1122"/>
      <c r="H16" s="1122"/>
      <c r="I16" s="1122"/>
      <c r="J16" s="1122"/>
      <c r="K16" s="1122"/>
      <c r="L16" s="1122"/>
      <c r="M16" s="1122"/>
      <c r="N16" s="1122"/>
      <c r="O16" s="1122"/>
      <c r="P16" s="1122"/>
      <c r="Q16" s="1122"/>
      <c r="R16" s="1122"/>
      <c r="S16" s="1122"/>
      <c r="T16" s="1122"/>
      <c r="U16" s="1094"/>
      <c r="V16" s="1122"/>
      <c r="AB16" s="1206"/>
    </row>
    <row r="17" spans="1:29" ht="29.25" customHeight="1">
      <c r="A17" s="1060"/>
      <c r="B17" s="2069" t="s">
        <v>1014</v>
      </c>
      <c r="C17" s="2071" t="s">
        <v>2270</v>
      </c>
      <c r="D17" s="2071" t="s">
        <v>2271</v>
      </c>
      <c r="E17" s="2071" t="s">
        <v>2272</v>
      </c>
      <c r="F17" s="2071" t="s">
        <v>2273</v>
      </c>
      <c r="G17" s="2071" t="s">
        <v>2274</v>
      </c>
      <c r="H17" s="2071" t="s">
        <v>2275</v>
      </c>
      <c r="I17" s="2071" t="s">
        <v>2276</v>
      </c>
      <c r="J17" s="2073" t="s">
        <v>2277</v>
      </c>
      <c r="K17" s="2077"/>
      <c r="L17" s="2071" t="s">
        <v>2278</v>
      </c>
      <c r="M17" s="2071" t="s">
        <v>2279</v>
      </c>
      <c r="N17" s="2071" t="s">
        <v>2280</v>
      </c>
      <c r="O17" s="2071" t="s">
        <v>2281</v>
      </c>
      <c r="P17" s="2071" t="s">
        <v>2282</v>
      </c>
      <c r="Q17" s="2073" t="s">
        <v>2283</v>
      </c>
      <c r="R17" s="2074"/>
      <c r="S17" s="2077"/>
      <c r="T17" s="2071" t="s">
        <v>2208</v>
      </c>
      <c r="U17" s="2073" t="s">
        <v>2284</v>
      </c>
      <c r="V17" s="2074"/>
      <c r="W17" s="2074"/>
      <c r="X17" s="2077"/>
      <c r="Y17" s="2071" t="s">
        <v>2285</v>
      </c>
      <c r="Z17" s="2073" t="s">
        <v>2286</v>
      </c>
      <c r="AA17" s="2074"/>
      <c r="AB17" s="2075" t="s">
        <v>2287</v>
      </c>
    </row>
    <row r="18" spans="1:29" ht="34.5" customHeight="1">
      <c r="A18" s="1060"/>
      <c r="B18" s="2070"/>
      <c r="C18" s="2072"/>
      <c r="D18" s="2072"/>
      <c r="E18" s="2072"/>
      <c r="F18" s="2072"/>
      <c r="G18" s="2072"/>
      <c r="H18" s="2072"/>
      <c r="I18" s="2072"/>
      <c r="J18" s="1208" t="s">
        <v>2288</v>
      </c>
      <c r="K18" s="1208" t="s">
        <v>2289</v>
      </c>
      <c r="L18" s="2072"/>
      <c r="M18" s="2072"/>
      <c r="N18" s="2072"/>
      <c r="O18" s="2072"/>
      <c r="P18" s="2072"/>
      <c r="Q18" s="1208" t="s">
        <v>1053</v>
      </c>
      <c r="R18" s="1208" t="s">
        <v>1052</v>
      </c>
      <c r="S18" s="1208" t="s">
        <v>1051</v>
      </c>
      <c r="T18" s="2072"/>
      <c r="U18" s="1208" t="s">
        <v>2290</v>
      </c>
      <c r="V18" s="1208" t="s">
        <v>2291</v>
      </c>
      <c r="W18" s="1208" t="s">
        <v>2292</v>
      </c>
      <c r="X18" s="1208" t="s">
        <v>999</v>
      </c>
      <c r="Y18" s="2072"/>
      <c r="Z18" s="1209" t="s">
        <v>2293</v>
      </c>
      <c r="AA18" s="1210" t="s">
        <v>999</v>
      </c>
      <c r="AB18" s="2076"/>
    </row>
    <row r="19" spans="1:29" ht="27.75" customHeight="1">
      <c r="B19" s="1988" t="s">
        <v>2294</v>
      </c>
      <c r="C19" s="1211" t="s">
        <v>2295</v>
      </c>
      <c r="D19" s="1212">
        <v>45962</v>
      </c>
      <c r="E19" s="1213"/>
      <c r="F19" s="1213">
        <v>119</v>
      </c>
      <c r="G19" s="1213" t="s">
        <v>2296</v>
      </c>
      <c r="H19" s="1213" t="s">
        <v>5</v>
      </c>
      <c r="I19" s="1212">
        <v>45839</v>
      </c>
      <c r="J19" s="1214">
        <v>590.66899999999998</v>
      </c>
      <c r="K19" s="1214">
        <v>587.47699999999998</v>
      </c>
      <c r="L19" s="1215">
        <f>TRUNC(K19/J19,4)</f>
        <v>0.99450000000000005</v>
      </c>
      <c r="M19" s="1213">
        <f>TRUNC(F19*L19,2)</f>
        <v>118.34</v>
      </c>
      <c r="N19" s="1216">
        <v>1.5</v>
      </c>
      <c r="O19" s="1216">
        <f>M19*N19</f>
        <v>177.51</v>
      </c>
      <c r="P19" s="1216"/>
      <c r="Q19" s="1216"/>
      <c r="R19" s="1216"/>
      <c r="S19" s="1216"/>
      <c r="T19" s="1216" t="s">
        <v>2297</v>
      </c>
      <c r="U19" s="1216">
        <v>0.82</v>
      </c>
      <c r="V19" s="1216">
        <v>0.99</v>
      </c>
      <c r="W19" s="1216">
        <v>1.24</v>
      </c>
      <c r="X19" s="1216" t="s">
        <v>2298</v>
      </c>
      <c r="Y19" s="1217">
        <f t="shared" ref="Y19:Y51" si="0">TRUNC((Q19*U19+R19*V19+S19*W19),2)</f>
        <v>0</v>
      </c>
      <c r="Z19" s="1216">
        <f t="shared" ref="Z19:Z45" si="1">Y19+O19</f>
        <v>177.51</v>
      </c>
      <c r="AA19" s="1218" t="s">
        <v>2299</v>
      </c>
      <c r="AB19" s="1219"/>
      <c r="AC19" s="1220"/>
    </row>
    <row r="20" spans="1:29" ht="27.75" customHeight="1">
      <c r="B20" s="2080"/>
      <c r="C20" s="1211" t="s">
        <v>2300</v>
      </c>
      <c r="D20" s="1212">
        <v>45962</v>
      </c>
      <c r="E20" s="1213">
        <v>126</v>
      </c>
      <c r="F20" s="1213"/>
      <c r="G20" s="1213" t="s">
        <v>2296</v>
      </c>
      <c r="H20" s="1213" t="s">
        <v>5</v>
      </c>
      <c r="I20" s="1212">
        <v>45839</v>
      </c>
      <c r="J20" s="1214">
        <v>590.66899999999998</v>
      </c>
      <c r="K20" s="1214">
        <v>587.47699999999998</v>
      </c>
      <c r="L20" s="1215">
        <f t="shared" ref="L20:L36" si="2">TRUNC(K20/J20,4)</f>
        <v>0.99450000000000005</v>
      </c>
      <c r="M20" s="1213">
        <f>TRUNC(E20*L20,2)</f>
        <v>125.3</v>
      </c>
      <c r="N20" s="1216">
        <v>1.5</v>
      </c>
      <c r="O20" s="1221">
        <f>M20</f>
        <v>125.3</v>
      </c>
      <c r="P20" s="1222"/>
      <c r="Q20" s="1216"/>
      <c r="R20" s="1216"/>
      <c r="S20" s="1216"/>
      <c r="T20" s="1216" t="s">
        <v>2297</v>
      </c>
      <c r="U20" s="1216">
        <f>$U$19</f>
        <v>0.82</v>
      </c>
      <c r="V20" s="1216">
        <f>$V$19</f>
        <v>0.99</v>
      </c>
      <c r="W20" s="1216">
        <f>$W$19</f>
        <v>1.24</v>
      </c>
      <c r="X20" s="1216" t="s">
        <v>2298</v>
      </c>
      <c r="Y20" s="1216">
        <f>TRUNC((Q20*U20+R20*V20+S20*W20),2)</f>
        <v>0</v>
      </c>
      <c r="Z20" s="1221">
        <f>Y20+O20</f>
        <v>125.3</v>
      </c>
      <c r="AA20" s="1218" t="s">
        <v>2299</v>
      </c>
      <c r="AB20" s="1219"/>
      <c r="AC20" s="1220"/>
    </row>
    <row r="21" spans="1:29" ht="27.75" customHeight="1" thickBot="1">
      <c r="B21" s="2080"/>
      <c r="C21" s="1223" t="s">
        <v>2301</v>
      </c>
      <c r="D21" s="1212">
        <v>45962</v>
      </c>
      <c r="E21" s="1213"/>
      <c r="F21" s="1213">
        <v>91.73</v>
      </c>
      <c r="G21" s="1213" t="s">
        <v>2296</v>
      </c>
      <c r="H21" s="1213" t="s">
        <v>5</v>
      </c>
      <c r="I21" s="1224">
        <v>45839</v>
      </c>
      <c r="J21" s="1225">
        <v>590.66899999999998</v>
      </c>
      <c r="K21" s="1225">
        <v>587.47699999999998</v>
      </c>
      <c r="L21" s="1215">
        <f t="shared" si="2"/>
        <v>0.99450000000000005</v>
      </c>
      <c r="M21" s="1226">
        <f>TRUNC(F21*L21,2)</f>
        <v>91.22</v>
      </c>
      <c r="N21" s="1227">
        <v>1.5</v>
      </c>
      <c r="O21" s="1227">
        <f>M21*N21</f>
        <v>136.82999999999998</v>
      </c>
      <c r="P21" s="1216"/>
      <c r="Q21" s="1216"/>
      <c r="R21" s="1216"/>
      <c r="S21" s="1216"/>
      <c r="T21" s="1227" t="s">
        <v>2297</v>
      </c>
      <c r="U21" s="1216">
        <f>$U$19</f>
        <v>0.82</v>
      </c>
      <c r="V21" s="1216">
        <f t="shared" ref="V21:V51" si="3">$V$19</f>
        <v>0.99</v>
      </c>
      <c r="W21" s="1216">
        <f t="shared" ref="W21:W31" si="4">$W$19</f>
        <v>1.24</v>
      </c>
      <c r="X21" s="1216" t="s">
        <v>2298</v>
      </c>
      <c r="Y21" s="1216">
        <f t="shared" si="0"/>
        <v>0</v>
      </c>
      <c r="Z21" s="1216">
        <f t="shared" si="1"/>
        <v>136.82999999999998</v>
      </c>
      <c r="AA21" s="1218" t="s">
        <v>2299</v>
      </c>
      <c r="AB21" s="1228"/>
      <c r="AC21" s="1220"/>
    </row>
    <row r="22" spans="1:29" ht="27.75" customHeight="1" thickTop="1">
      <c r="B22" s="2081" t="s">
        <v>2302</v>
      </c>
      <c r="C22" s="1229" t="s">
        <v>2295</v>
      </c>
      <c r="D22" s="1230">
        <f>D19</f>
        <v>45962</v>
      </c>
      <c r="E22" s="1231"/>
      <c r="F22" s="1231">
        <v>115</v>
      </c>
      <c r="G22" s="1231" t="s">
        <v>2296</v>
      </c>
      <c r="H22" s="1231" t="s">
        <v>5</v>
      </c>
      <c r="I22" s="1232">
        <v>45839</v>
      </c>
      <c r="J22" s="1233">
        <f>$J$19</f>
        <v>590.66899999999998</v>
      </c>
      <c r="K22" s="1234">
        <v>587.47699999999998</v>
      </c>
      <c r="L22" s="1235">
        <f>TRUNC(K22/J22,4)</f>
        <v>0.99450000000000005</v>
      </c>
      <c r="M22" s="1236">
        <f>TRUNC(F22*L22,2)</f>
        <v>114.36</v>
      </c>
      <c r="N22" s="1237">
        <v>1.5</v>
      </c>
      <c r="O22" s="1237">
        <f>M22*N22</f>
        <v>171.54</v>
      </c>
      <c r="P22" s="1238"/>
      <c r="Q22" s="1238">
        <f>$Q$19</f>
        <v>0</v>
      </c>
      <c r="R22" s="1238"/>
      <c r="S22" s="1238">
        <f>$S$19</f>
        <v>0</v>
      </c>
      <c r="T22" s="1237" t="s">
        <v>2297</v>
      </c>
      <c r="U22" s="1238">
        <f>$U$19</f>
        <v>0.82</v>
      </c>
      <c r="V22" s="1238">
        <f t="shared" si="3"/>
        <v>0.99</v>
      </c>
      <c r="W22" s="1238">
        <f t="shared" si="4"/>
        <v>1.24</v>
      </c>
      <c r="X22" s="1239" t="s">
        <v>2298</v>
      </c>
      <c r="Y22" s="1239">
        <f t="shared" si="0"/>
        <v>0</v>
      </c>
      <c r="Z22" s="1238">
        <f t="shared" si="1"/>
        <v>171.54</v>
      </c>
      <c r="AA22" s="1240" t="s">
        <v>2299</v>
      </c>
      <c r="AB22" s="1241"/>
    </row>
    <row r="23" spans="1:29" ht="27.75" customHeight="1">
      <c r="B23" s="2080"/>
      <c r="C23" s="1211" t="s">
        <v>2300</v>
      </c>
      <c r="D23" s="1212">
        <f>$D$20</f>
        <v>45962</v>
      </c>
      <c r="E23" s="1213">
        <v>126</v>
      </c>
      <c r="F23" s="1213"/>
      <c r="G23" s="1213" t="s">
        <v>2296</v>
      </c>
      <c r="H23" s="1213" t="s">
        <v>5</v>
      </c>
      <c r="I23" s="1212">
        <v>45839</v>
      </c>
      <c r="J23" s="1242">
        <f>$J$20</f>
        <v>590.66899999999998</v>
      </c>
      <c r="K23" s="1214">
        <v>587.47699999999998</v>
      </c>
      <c r="L23" s="1215">
        <f t="shared" si="2"/>
        <v>0.99450000000000005</v>
      </c>
      <c r="M23" s="1213">
        <f t="shared" ref="M23:M45" si="5">TRUNC(E23*L23,2)</f>
        <v>125.3</v>
      </c>
      <c r="N23" s="1216">
        <v>1.5</v>
      </c>
      <c r="O23" s="1221">
        <f>M23</f>
        <v>125.3</v>
      </c>
      <c r="P23" s="1222"/>
      <c r="Q23" s="1216">
        <f>$Q$20</f>
        <v>0</v>
      </c>
      <c r="R23" s="1216"/>
      <c r="S23" s="1216"/>
      <c r="T23" s="1216" t="s">
        <v>2297</v>
      </c>
      <c r="U23" s="1216">
        <f t="shared" ref="U23:U28" si="6">$U$19</f>
        <v>0.82</v>
      </c>
      <c r="V23" s="1216">
        <f t="shared" si="3"/>
        <v>0.99</v>
      </c>
      <c r="W23" s="1216">
        <f t="shared" si="4"/>
        <v>1.24</v>
      </c>
      <c r="X23" s="1243" t="s">
        <v>2298</v>
      </c>
      <c r="Y23" s="1243">
        <f t="shared" si="0"/>
        <v>0</v>
      </c>
      <c r="Z23" s="1221">
        <f t="shared" si="1"/>
        <v>125.3</v>
      </c>
      <c r="AA23" s="1218" t="s">
        <v>2299</v>
      </c>
      <c r="AB23" s="1244" t="s">
        <v>2303</v>
      </c>
    </row>
    <row r="24" spans="1:29" ht="27.75" customHeight="1" thickBot="1">
      <c r="B24" s="2080"/>
      <c r="C24" s="1223" t="s">
        <v>2301</v>
      </c>
      <c r="D24" s="1212">
        <f>$D$21</f>
        <v>45962</v>
      </c>
      <c r="E24" s="1213"/>
      <c r="F24" s="1213">
        <v>87.14</v>
      </c>
      <c r="G24" s="1213" t="s">
        <v>2296</v>
      </c>
      <c r="H24" s="1213" t="s">
        <v>5</v>
      </c>
      <c r="I24" s="1224">
        <v>45839</v>
      </c>
      <c r="J24" s="1242">
        <f>$J$21</f>
        <v>590.66899999999998</v>
      </c>
      <c r="K24" s="1214">
        <v>587.47699999999998</v>
      </c>
      <c r="L24" s="1215">
        <f t="shared" si="2"/>
        <v>0.99450000000000005</v>
      </c>
      <c r="M24" s="1226">
        <f>TRUNC(F24*L24,2)</f>
        <v>86.66</v>
      </c>
      <c r="N24" s="1227">
        <v>1.5</v>
      </c>
      <c r="O24" s="1227">
        <f>M24*N24</f>
        <v>129.99</v>
      </c>
      <c r="P24" s="1216"/>
      <c r="Q24" s="1216">
        <f>Q21</f>
        <v>0</v>
      </c>
      <c r="R24" s="1216"/>
      <c r="S24" s="1216"/>
      <c r="T24" s="1227" t="s">
        <v>2297</v>
      </c>
      <c r="U24" s="1216">
        <f t="shared" si="6"/>
        <v>0.82</v>
      </c>
      <c r="V24" s="1216">
        <f t="shared" si="3"/>
        <v>0.99</v>
      </c>
      <c r="W24" s="1216">
        <f t="shared" si="4"/>
        <v>1.24</v>
      </c>
      <c r="X24" s="1243" t="s">
        <v>2298</v>
      </c>
      <c r="Y24" s="1243">
        <f t="shared" si="0"/>
        <v>0</v>
      </c>
      <c r="Z24" s="1216">
        <f t="shared" si="1"/>
        <v>129.99</v>
      </c>
      <c r="AA24" s="1218" t="s">
        <v>2299</v>
      </c>
      <c r="AB24" s="1228"/>
    </row>
    <row r="25" spans="1:29" ht="27.75" customHeight="1" thickTop="1">
      <c r="B25" s="2081" t="s">
        <v>2304</v>
      </c>
      <c r="C25" s="1229" t="s">
        <v>2295</v>
      </c>
      <c r="D25" s="1230">
        <f>D19</f>
        <v>45962</v>
      </c>
      <c r="E25" s="1231"/>
      <c r="F25" s="1231">
        <v>115</v>
      </c>
      <c r="G25" s="1231" t="s">
        <v>2296</v>
      </c>
      <c r="H25" s="1231" t="s">
        <v>2305</v>
      </c>
      <c r="I25" s="1232">
        <v>45839</v>
      </c>
      <c r="J25" s="1235">
        <v>492.68900000000002</v>
      </c>
      <c r="K25" s="1235">
        <v>484.68799999999999</v>
      </c>
      <c r="L25" s="1235">
        <f t="shared" si="2"/>
        <v>0.98370000000000002</v>
      </c>
      <c r="M25" s="1236">
        <f>TRUNC(F25*L25,2)</f>
        <v>113.12</v>
      </c>
      <c r="N25" s="1237">
        <v>1.5</v>
      </c>
      <c r="O25" s="1237">
        <f>M25*N25</f>
        <v>169.68</v>
      </c>
      <c r="P25" s="1238"/>
      <c r="Q25" s="1238">
        <f>$Q$19</f>
        <v>0</v>
      </c>
      <c r="R25" s="1238"/>
      <c r="S25" s="1238">
        <f>$S$19</f>
        <v>0</v>
      </c>
      <c r="T25" s="1237" t="s">
        <v>2297</v>
      </c>
      <c r="U25" s="1238">
        <f t="shared" si="6"/>
        <v>0.82</v>
      </c>
      <c r="V25" s="1238">
        <f t="shared" si="3"/>
        <v>0.99</v>
      </c>
      <c r="W25" s="1238">
        <f t="shared" si="4"/>
        <v>1.24</v>
      </c>
      <c r="X25" s="1239" t="s">
        <v>2298</v>
      </c>
      <c r="Y25" s="1239">
        <f t="shared" si="0"/>
        <v>0</v>
      </c>
      <c r="Z25" s="1238">
        <f t="shared" si="1"/>
        <v>169.68</v>
      </c>
      <c r="AA25" s="1240" t="s">
        <v>2299</v>
      </c>
      <c r="AB25" s="1241"/>
    </row>
    <row r="26" spans="1:29" ht="27.75" customHeight="1">
      <c r="B26" s="2080"/>
      <c r="C26" s="1211" t="s">
        <v>2300</v>
      </c>
      <c r="D26" s="1212">
        <f>$D$20</f>
        <v>45962</v>
      </c>
      <c r="E26" s="1213">
        <v>0</v>
      </c>
      <c r="F26" s="1213"/>
      <c r="G26" s="1213" t="s">
        <v>2296</v>
      </c>
      <c r="H26" s="1236" t="s">
        <v>2305</v>
      </c>
      <c r="I26" s="1212">
        <v>45839</v>
      </c>
      <c r="J26" s="1215">
        <v>492.68900000000002</v>
      </c>
      <c r="K26" s="1215">
        <v>484.68799999999999</v>
      </c>
      <c r="L26" s="1215">
        <f>TRUNC(K26/J26,4)</f>
        <v>0.98370000000000002</v>
      </c>
      <c r="M26" s="1213">
        <f>TRUNC(E26*L26,2)</f>
        <v>0</v>
      </c>
      <c r="N26" s="1216">
        <v>1.5</v>
      </c>
      <c r="O26" s="1216">
        <f>M26</f>
        <v>0</v>
      </c>
      <c r="P26" s="1222"/>
      <c r="Q26" s="1216">
        <f>$Q$20</f>
        <v>0</v>
      </c>
      <c r="R26" s="1216"/>
      <c r="S26" s="1216"/>
      <c r="T26" s="1216" t="s">
        <v>2297</v>
      </c>
      <c r="U26" s="1216"/>
      <c r="V26" s="1216"/>
      <c r="W26" s="1216"/>
      <c r="X26" s="1243" t="s">
        <v>2298</v>
      </c>
      <c r="Y26" s="1243">
        <f t="shared" si="0"/>
        <v>0</v>
      </c>
      <c r="Z26" s="1216">
        <f t="shared" si="1"/>
        <v>0</v>
      </c>
      <c r="AA26" s="1218" t="s">
        <v>2299</v>
      </c>
      <c r="AB26" s="1219"/>
    </row>
    <row r="27" spans="1:29" ht="27.75" customHeight="1" thickBot="1">
      <c r="B27" s="2080"/>
      <c r="C27" s="1223" t="s">
        <v>2301</v>
      </c>
      <c r="D27" s="1212">
        <f>$D$21</f>
        <v>45962</v>
      </c>
      <c r="E27" s="1213"/>
      <c r="F27" s="1213">
        <v>86.96</v>
      </c>
      <c r="G27" s="1213" t="s">
        <v>2296</v>
      </c>
      <c r="H27" s="1236" t="s">
        <v>2305</v>
      </c>
      <c r="I27" s="1224">
        <v>45839</v>
      </c>
      <c r="J27" s="1215">
        <v>492.68900000000002</v>
      </c>
      <c r="K27" s="1245">
        <v>484.68799999999999</v>
      </c>
      <c r="L27" s="1215">
        <f t="shared" si="2"/>
        <v>0.98370000000000002</v>
      </c>
      <c r="M27" s="1226">
        <f>TRUNC(F27*L27,2)</f>
        <v>85.54</v>
      </c>
      <c r="N27" s="1227">
        <v>1.5</v>
      </c>
      <c r="O27" s="1246">
        <f>M27*N27</f>
        <v>128.31</v>
      </c>
      <c r="P27" s="1216"/>
      <c r="Q27" s="1216">
        <f>Q21</f>
        <v>0</v>
      </c>
      <c r="R27" s="1216"/>
      <c r="S27" s="1216"/>
      <c r="T27" s="1227" t="s">
        <v>2297</v>
      </c>
      <c r="U27" s="1216">
        <f t="shared" si="6"/>
        <v>0.82</v>
      </c>
      <c r="V27" s="1216">
        <f t="shared" si="3"/>
        <v>0.99</v>
      </c>
      <c r="W27" s="1216">
        <f t="shared" si="4"/>
        <v>1.24</v>
      </c>
      <c r="X27" s="1243" t="s">
        <v>2298</v>
      </c>
      <c r="Y27" s="1243">
        <f t="shared" si="0"/>
        <v>0</v>
      </c>
      <c r="Z27" s="1221">
        <f t="shared" si="1"/>
        <v>128.31</v>
      </c>
      <c r="AA27" s="1218" t="s">
        <v>2299</v>
      </c>
      <c r="AB27" s="1247" t="s">
        <v>2303</v>
      </c>
    </row>
    <row r="28" spans="1:29" ht="27.75" customHeight="1" thickTop="1">
      <c r="B28" s="2081" t="s">
        <v>2306</v>
      </c>
      <c r="C28" s="1229" t="s">
        <v>2295</v>
      </c>
      <c r="D28" s="1230">
        <f>D19</f>
        <v>45962</v>
      </c>
      <c r="E28" s="1231"/>
      <c r="F28" s="1231">
        <v>112</v>
      </c>
      <c r="G28" s="1231" t="s">
        <v>2296</v>
      </c>
      <c r="H28" s="1231" t="s">
        <v>5</v>
      </c>
      <c r="I28" s="1232">
        <v>45839</v>
      </c>
      <c r="J28" s="1233">
        <f>$J$19</f>
        <v>590.66899999999998</v>
      </c>
      <c r="K28" s="1234">
        <v>587.47699999999998</v>
      </c>
      <c r="L28" s="1235">
        <f t="shared" si="2"/>
        <v>0.99450000000000005</v>
      </c>
      <c r="M28" s="1236">
        <f>TRUNC(F28*L28,2)</f>
        <v>111.38</v>
      </c>
      <c r="N28" s="1237">
        <v>1.5</v>
      </c>
      <c r="O28" s="1237">
        <f>M28*N28</f>
        <v>167.07</v>
      </c>
      <c r="P28" s="1238"/>
      <c r="Q28" s="1238">
        <f>$Q$19</f>
        <v>0</v>
      </c>
      <c r="R28" s="1238"/>
      <c r="S28" s="1238">
        <f>$S$19</f>
        <v>0</v>
      </c>
      <c r="T28" s="1237" t="s">
        <v>2297</v>
      </c>
      <c r="U28" s="1238">
        <f t="shared" si="6"/>
        <v>0.82</v>
      </c>
      <c r="V28" s="1238">
        <f t="shared" si="3"/>
        <v>0.99</v>
      </c>
      <c r="W28" s="1238">
        <f t="shared" si="4"/>
        <v>1.24</v>
      </c>
      <c r="X28" s="1239" t="s">
        <v>2298</v>
      </c>
      <c r="Y28" s="1239">
        <f t="shared" si="0"/>
        <v>0</v>
      </c>
      <c r="Z28" s="1238">
        <f t="shared" si="1"/>
        <v>167.07</v>
      </c>
      <c r="AA28" s="1240" t="s">
        <v>2299</v>
      </c>
      <c r="AB28" s="1241"/>
    </row>
    <row r="29" spans="1:29" ht="27.75" customHeight="1">
      <c r="B29" s="2080"/>
      <c r="C29" s="1211" t="s">
        <v>2300</v>
      </c>
      <c r="D29" s="1212">
        <f>$D$20</f>
        <v>45962</v>
      </c>
      <c r="E29" s="1213">
        <v>121.5</v>
      </c>
      <c r="F29" s="1213"/>
      <c r="G29" s="1213" t="s">
        <v>2296</v>
      </c>
      <c r="H29" s="1213" t="s">
        <v>5</v>
      </c>
      <c r="I29" s="1212">
        <v>45839</v>
      </c>
      <c r="J29" s="1242">
        <f>$J$20</f>
        <v>590.66899999999998</v>
      </c>
      <c r="K29" s="1214">
        <v>587.47699999999998</v>
      </c>
      <c r="L29" s="1215">
        <f t="shared" si="2"/>
        <v>0.99450000000000005</v>
      </c>
      <c r="M29" s="1213">
        <f t="shared" ref="M29" si="7">TRUNC(E29*L29,2)</f>
        <v>120.83</v>
      </c>
      <c r="N29" s="1216">
        <v>1.5</v>
      </c>
      <c r="O29" s="1216">
        <f t="shared" ref="O29:O38" si="8">M29</f>
        <v>120.83</v>
      </c>
      <c r="P29" s="1222"/>
      <c r="Q29" s="1216">
        <f>$Q$20</f>
        <v>0</v>
      </c>
      <c r="R29" s="1216"/>
      <c r="S29" s="1216"/>
      <c r="T29" s="1216" t="s">
        <v>2297</v>
      </c>
      <c r="U29" s="1216"/>
      <c r="V29" s="1216"/>
      <c r="W29" s="1216"/>
      <c r="X29" s="1243" t="s">
        <v>2298</v>
      </c>
      <c r="Y29" s="1243">
        <f t="shared" si="0"/>
        <v>0</v>
      </c>
      <c r="Z29" s="1216">
        <f t="shared" si="1"/>
        <v>120.83</v>
      </c>
      <c r="AA29" s="1218" t="s">
        <v>2299</v>
      </c>
      <c r="AB29" s="1219"/>
    </row>
    <row r="30" spans="1:29" ht="27.75" customHeight="1" thickBot="1">
      <c r="B30" s="2080"/>
      <c r="C30" s="1223" t="s">
        <v>2301</v>
      </c>
      <c r="D30" s="1212">
        <f>$D$21</f>
        <v>45962</v>
      </c>
      <c r="E30" s="1213"/>
      <c r="F30" s="1213">
        <v>76.39</v>
      </c>
      <c r="G30" s="1213" t="s">
        <v>2296</v>
      </c>
      <c r="H30" s="1213" t="s">
        <v>5</v>
      </c>
      <c r="I30" s="1224">
        <v>45839</v>
      </c>
      <c r="J30" s="1242">
        <f>$J$21</f>
        <v>590.66899999999998</v>
      </c>
      <c r="K30" s="1214">
        <v>587.47699999999998</v>
      </c>
      <c r="L30" s="1215">
        <f t="shared" si="2"/>
        <v>0.99450000000000005</v>
      </c>
      <c r="M30" s="1226">
        <f>TRUNC(F30*L30,2)</f>
        <v>75.959999999999994</v>
      </c>
      <c r="N30" s="1227">
        <v>1.5</v>
      </c>
      <c r="O30" s="1246">
        <f>M30*N30</f>
        <v>113.94</v>
      </c>
      <c r="P30" s="1216"/>
      <c r="Q30" s="1216">
        <f>Q21</f>
        <v>0</v>
      </c>
      <c r="R30" s="1216"/>
      <c r="S30" s="1216"/>
      <c r="T30" s="1227" t="s">
        <v>2297</v>
      </c>
      <c r="U30" s="1227"/>
      <c r="V30" s="1227"/>
      <c r="W30" s="1227"/>
      <c r="X30" s="1227" t="s">
        <v>2298</v>
      </c>
      <c r="Y30" s="1243">
        <f t="shared" si="0"/>
        <v>0</v>
      </c>
      <c r="Z30" s="1221">
        <f t="shared" si="1"/>
        <v>113.94</v>
      </c>
      <c r="AA30" s="1218" t="s">
        <v>2299</v>
      </c>
      <c r="AB30" s="1228"/>
    </row>
    <row r="31" spans="1:29" ht="27.75" customHeight="1" thickTop="1">
      <c r="B31" s="2078" t="s">
        <v>2307</v>
      </c>
      <c r="C31" s="1229" t="s">
        <v>2295</v>
      </c>
      <c r="D31" s="1230">
        <f>D19</f>
        <v>45962</v>
      </c>
      <c r="E31" s="1231"/>
      <c r="F31" s="1231">
        <v>0</v>
      </c>
      <c r="G31" s="1231" t="s">
        <v>2296</v>
      </c>
      <c r="H31" s="1231" t="s">
        <v>2305</v>
      </c>
      <c r="I31" s="1232">
        <v>45839</v>
      </c>
      <c r="J31" s="1233">
        <v>492.68900000000002</v>
      </c>
      <c r="K31" s="1235">
        <v>484.68799999999999</v>
      </c>
      <c r="L31" s="1235">
        <f>TRUNC(K31/J31,4)</f>
        <v>0.98370000000000002</v>
      </c>
      <c r="M31" s="1236">
        <f>TRUNC(F31*L31,2)</f>
        <v>0</v>
      </c>
      <c r="N31" s="1237">
        <v>1.5</v>
      </c>
      <c r="O31" s="1237">
        <f>M31*N31</f>
        <v>0</v>
      </c>
      <c r="P31" s="1238"/>
      <c r="Q31" s="1238">
        <f>$Q$19</f>
        <v>0</v>
      </c>
      <c r="R31" s="1238"/>
      <c r="S31" s="1238">
        <f>$S$19</f>
        <v>0</v>
      </c>
      <c r="T31" s="1237" t="s">
        <v>2297</v>
      </c>
      <c r="U31" s="1238">
        <f t="shared" ref="U31" si="9">$U$19</f>
        <v>0.82</v>
      </c>
      <c r="V31" s="1237">
        <f t="shared" si="3"/>
        <v>0.99</v>
      </c>
      <c r="W31" s="1237">
        <f t="shared" si="4"/>
        <v>1.24</v>
      </c>
      <c r="X31" s="1237" t="s">
        <v>2298</v>
      </c>
      <c r="Y31" s="1238">
        <f t="shared" si="0"/>
        <v>0</v>
      </c>
      <c r="Z31" s="1238">
        <f t="shared" si="1"/>
        <v>0</v>
      </c>
      <c r="AA31" s="1240" t="s">
        <v>2299</v>
      </c>
      <c r="AB31" s="1241"/>
      <c r="AC31" s="1248"/>
    </row>
    <row r="32" spans="1:29" ht="27.75" customHeight="1">
      <c r="B32" s="2079"/>
      <c r="C32" s="1211" t="s">
        <v>2300</v>
      </c>
      <c r="D32" s="1212">
        <f>$D$20</f>
        <v>45962</v>
      </c>
      <c r="E32" s="1213">
        <v>121.5</v>
      </c>
      <c r="F32" s="1213"/>
      <c r="G32" s="1213" t="s">
        <v>2296</v>
      </c>
      <c r="H32" s="1236" t="s">
        <v>2305</v>
      </c>
      <c r="I32" s="1212">
        <v>45839</v>
      </c>
      <c r="J32" s="1242">
        <v>492.68900000000002</v>
      </c>
      <c r="K32" s="1215">
        <v>484.68799999999999</v>
      </c>
      <c r="L32" s="1215">
        <f>TRUNC(K32/J32,4)</f>
        <v>0.98370000000000002</v>
      </c>
      <c r="M32" s="1213">
        <f t="shared" si="5"/>
        <v>119.51</v>
      </c>
      <c r="N32" s="1216">
        <v>1.5</v>
      </c>
      <c r="O32" s="1216">
        <f t="shared" si="8"/>
        <v>119.51</v>
      </c>
      <c r="P32" s="1222"/>
      <c r="Q32" s="1216">
        <f>$Q$20</f>
        <v>0</v>
      </c>
      <c r="R32" s="1216"/>
      <c r="S32" s="1216"/>
      <c r="T32" s="1216" t="s">
        <v>2297</v>
      </c>
      <c r="U32" s="1216">
        <f>$U$19</f>
        <v>0.82</v>
      </c>
      <c r="V32" s="1216">
        <f t="shared" si="3"/>
        <v>0.99</v>
      </c>
      <c r="W32" s="1216">
        <f>$W$19</f>
        <v>1.24</v>
      </c>
      <c r="X32" s="1216" t="s">
        <v>2298</v>
      </c>
      <c r="Y32" s="1216">
        <f t="shared" si="0"/>
        <v>0</v>
      </c>
      <c r="Z32" s="1216">
        <f t="shared" si="1"/>
        <v>119.51</v>
      </c>
      <c r="AA32" s="1218" t="s">
        <v>2299</v>
      </c>
      <c r="AB32" s="1219"/>
      <c r="AC32" s="1248"/>
    </row>
    <row r="33" spans="2:29" ht="27.75" customHeight="1" thickBot="1">
      <c r="B33" s="2079"/>
      <c r="C33" s="1223" t="s">
        <v>2301</v>
      </c>
      <c r="D33" s="1212">
        <f>$D$21</f>
        <v>45962</v>
      </c>
      <c r="E33" s="1213"/>
      <c r="F33" s="1213">
        <v>80.42</v>
      </c>
      <c r="G33" s="1213" t="s">
        <v>2296</v>
      </c>
      <c r="H33" s="1236" t="s">
        <v>2305</v>
      </c>
      <c r="I33" s="1224">
        <v>45839</v>
      </c>
      <c r="J33" s="1249">
        <v>492.68900000000002</v>
      </c>
      <c r="K33" s="1245">
        <v>484.68799999999999</v>
      </c>
      <c r="L33" s="1215">
        <f t="shared" si="2"/>
        <v>0.98370000000000002</v>
      </c>
      <c r="M33" s="1226">
        <f>TRUNC(F33*L33,2)</f>
        <v>79.099999999999994</v>
      </c>
      <c r="N33" s="1227">
        <v>1.5</v>
      </c>
      <c r="O33" s="1246">
        <f>M33*N33</f>
        <v>118.64999999999999</v>
      </c>
      <c r="P33" s="1216"/>
      <c r="Q33" s="1216">
        <f>Q21</f>
        <v>0</v>
      </c>
      <c r="R33" s="1216"/>
      <c r="S33" s="1216"/>
      <c r="T33" s="1227" t="s">
        <v>2297</v>
      </c>
      <c r="U33" s="1227">
        <f>$U$19</f>
        <v>0.82</v>
      </c>
      <c r="V33" s="1227">
        <f t="shared" si="3"/>
        <v>0.99</v>
      </c>
      <c r="W33" s="1227">
        <f t="shared" ref="W33:W34" si="10">$W$19</f>
        <v>1.24</v>
      </c>
      <c r="X33" s="1227" t="s">
        <v>2298</v>
      </c>
      <c r="Y33" s="1227">
        <f t="shared" si="0"/>
        <v>0</v>
      </c>
      <c r="Z33" s="1221">
        <f t="shared" si="1"/>
        <v>118.64999999999999</v>
      </c>
      <c r="AA33" s="1218" t="s">
        <v>2299</v>
      </c>
      <c r="AB33" s="1247" t="s">
        <v>2303</v>
      </c>
      <c r="AC33" s="1248"/>
    </row>
    <row r="34" spans="2:29" ht="27.75" customHeight="1" thickTop="1">
      <c r="B34" s="2078" t="s">
        <v>2308</v>
      </c>
      <c r="C34" s="1229" t="s">
        <v>2295</v>
      </c>
      <c r="D34" s="1230">
        <f>D19</f>
        <v>45962</v>
      </c>
      <c r="E34" s="1231"/>
      <c r="F34" s="1231">
        <v>104</v>
      </c>
      <c r="G34" s="1231" t="s">
        <v>2296</v>
      </c>
      <c r="H34" s="1231" t="s">
        <v>5</v>
      </c>
      <c r="I34" s="1232">
        <v>45839</v>
      </c>
      <c r="J34" s="1233">
        <f>$J$19</f>
        <v>590.66899999999998</v>
      </c>
      <c r="K34" s="1234">
        <v>587.47699999999998</v>
      </c>
      <c r="L34" s="1235">
        <f>TRUNC(K34/J34,4)</f>
        <v>0.99450000000000005</v>
      </c>
      <c r="M34" s="1236">
        <f>TRUNC(F34*L34,2)</f>
        <v>103.42</v>
      </c>
      <c r="N34" s="1236">
        <v>2.2000000000000002</v>
      </c>
      <c r="O34" s="1237">
        <f>M34*N34</f>
        <v>227.52400000000003</v>
      </c>
      <c r="P34" s="1238"/>
      <c r="Q34" s="1238">
        <f>$Q$19</f>
        <v>0</v>
      </c>
      <c r="R34" s="1238"/>
      <c r="S34" s="1238">
        <f>$S$19</f>
        <v>0</v>
      </c>
      <c r="T34" s="1237" t="s">
        <v>2297</v>
      </c>
      <c r="U34" s="1238">
        <f t="shared" ref="U34:U51" si="11">$U$19</f>
        <v>0.82</v>
      </c>
      <c r="V34" s="1237">
        <f t="shared" si="3"/>
        <v>0.99</v>
      </c>
      <c r="W34" s="1237">
        <f t="shared" si="10"/>
        <v>1.24</v>
      </c>
      <c r="X34" s="1237" t="s">
        <v>2298</v>
      </c>
      <c r="Y34" s="1237">
        <f t="shared" si="0"/>
        <v>0</v>
      </c>
      <c r="Z34" s="1238">
        <f t="shared" si="1"/>
        <v>227.52400000000003</v>
      </c>
      <c r="AA34" s="1240" t="s">
        <v>2299</v>
      </c>
      <c r="AB34" s="1241"/>
    </row>
    <row r="35" spans="2:29" ht="27.75" customHeight="1">
      <c r="B35" s="2079"/>
      <c r="C35" s="1211" t="s">
        <v>2300</v>
      </c>
      <c r="D35" s="1212">
        <f>$D$20</f>
        <v>45962</v>
      </c>
      <c r="E35" s="1213">
        <v>132</v>
      </c>
      <c r="F35" s="1213"/>
      <c r="G35" s="1213" t="s">
        <v>2296</v>
      </c>
      <c r="H35" s="1213" t="s">
        <v>5</v>
      </c>
      <c r="I35" s="1212">
        <v>45839</v>
      </c>
      <c r="J35" s="1242">
        <f>$J$20</f>
        <v>590.66899999999998</v>
      </c>
      <c r="K35" s="1214">
        <v>587.47699999999998</v>
      </c>
      <c r="L35" s="1215">
        <f t="shared" si="2"/>
        <v>0.99450000000000005</v>
      </c>
      <c r="M35" s="1213">
        <f>TRUNC(E35*L35,2)</f>
        <v>131.27000000000001</v>
      </c>
      <c r="N35" s="1213">
        <v>2.2000000000000002</v>
      </c>
      <c r="O35" s="1221">
        <f>M35</f>
        <v>131.27000000000001</v>
      </c>
      <c r="P35" s="1222"/>
      <c r="Q35" s="1216">
        <f>$Q$20</f>
        <v>0</v>
      </c>
      <c r="R35" s="1216"/>
      <c r="S35" s="1216"/>
      <c r="T35" s="1216" t="s">
        <v>2297</v>
      </c>
      <c r="U35" s="1216">
        <f t="shared" si="11"/>
        <v>0.82</v>
      </c>
      <c r="V35" s="1216">
        <f t="shared" si="3"/>
        <v>0.99</v>
      </c>
      <c r="W35" s="1216">
        <f>$W$19</f>
        <v>1.24</v>
      </c>
      <c r="X35" s="1216" t="s">
        <v>2298</v>
      </c>
      <c r="Y35" s="1216">
        <f t="shared" si="0"/>
        <v>0</v>
      </c>
      <c r="Z35" s="1221">
        <f t="shared" si="1"/>
        <v>131.27000000000001</v>
      </c>
      <c r="AA35" s="1218" t="s">
        <v>2299</v>
      </c>
      <c r="AB35" s="1219"/>
    </row>
    <row r="36" spans="2:29" ht="27.75" customHeight="1" thickBot="1">
      <c r="B36" s="2079"/>
      <c r="C36" s="1223" t="s">
        <v>2301</v>
      </c>
      <c r="D36" s="1212">
        <f>$D$21</f>
        <v>45962</v>
      </c>
      <c r="E36" s="1213"/>
      <c r="F36" s="1213">
        <v>71.760000000000005</v>
      </c>
      <c r="G36" s="1213" t="s">
        <v>2296</v>
      </c>
      <c r="H36" s="1213" t="s">
        <v>5</v>
      </c>
      <c r="I36" s="1224">
        <v>45839</v>
      </c>
      <c r="J36" s="1242">
        <f>$J$21</f>
        <v>590.66899999999998</v>
      </c>
      <c r="K36" s="1225">
        <v>587.47699999999998</v>
      </c>
      <c r="L36" s="1215">
        <f t="shared" si="2"/>
        <v>0.99450000000000005</v>
      </c>
      <c r="M36" s="1226">
        <f>TRUNC(F36*L36,2)</f>
        <v>71.36</v>
      </c>
      <c r="N36" s="1227">
        <v>2.2000000000000002</v>
      </c>
      <c r="O36" s="1227">
        <f>M36*N36</f>
        <v>156.99200000000002</v>
      </c>
      <c r="P36" s="1216"/>
      <c r="Q36" s="1216">
        <f>Q21</f>
        <v>0</v>
      </c>
      <c r="R36" s="1216"/>
      <c r="S36" s="1216"/>
      <c r="T36" s="1227" t="s">
        <v>2297</v>
      </c>
      <c r="U36" s="1227">
        <f t="shared" si="11"/>
        <v>0.82</v>
      </c>
      <c r="V36" s="1227">
        <f t="shared" si="3"/>
        <v>0.99</v>
      </c>
      <c r="W36" s="1227">
        <f t="shared" ref="W36:W37" si="12">$W$19</f>
        <v>1.24</v>
      </c>
      <c r="X36" s="1227" t="s">
        <v>2298</v>
      </c>
      <c r="Y36" s="1227">
        <f t="shared" si="0"/>
        <v>0</v>
      </c>
      <c r="Z36" s="1216">
        <f t="shared" si="1"/>
        <v>156.99200000000002</v>
      </c>
      <c r="AA36" s="1218" t="s">
        <v>2299</v>
      </c>
      <c r="AB36" s="1228"/>
    </row>
    <row r="37" spans="2:29" ht="27.75" customHeight="1" thickTop="1">
      <c r="B37" s="2078" t="s">
        <v>2309</v>
      </c>
      <c r="C37" s="1229" t="s">
        <v>2295</v>
      </c>
      <c r="D37" s="1230">
        <f>D19</f>
        <v>45962</v>
      </c>
      <c r="E37" s="1231"/>
      <c r="F37" s="1231">
        <v>105</v>
      </c>
      <c r="G37" s="1231" t="s">
        <v>2296</v>
      </c>
      <c r="H37" s="1231" t="s">
        <v>5</v>
      </c>
      <c r="I37" s="1232">
        <v>45839</v>
      </c>
      <c r="J37" s="1233">
        <f>$J$19</f>
        <v>590.66899999999998</v>
      </c>
      <c r="K37" s="1234">
        <v>587.47699999999998</v>
      </c>
      <c r="L37" s="1235">
        <f>TRUNC(K37/J37,4)</f>
        <v>0.99450000000000005</v>
      </c>
      <c r="M37" s="1236">
        <f>TRUNC(F37*L37,2)</f>
        <v>104.42</v>
      </c>
      <c r="N37" s="1236">
        <v>1.5</v>
      </c>
      <c r="O37" s="1237">
        <f>M37*N37</f>
        <v>156.63</v>
      </c>
      <c r="P37" s="1238"/>
      <c r="Q37" s="1238">
        <f>$Q$19</f>
        <v>0</v>
      </c>
      <c r="R37" s="1238"/>
      <c r="S37" s="1238">
        <f>$S$19</f>
        <v>0</v>
      </c>
      <c r="T37" s="1237" t="s">
        <v>2297</v>
      </c>
      <c r="U37" s="1238">
        <f t="shared" si="11"/>
        <v>0.82</v>
      </c>
      <c r="V37" s="1237">
        <f t="shared" si="3"/>
        <v>0.99</v>
      </c>
      <c r="W37" s="1237">
        <f t="shared" si="12"/>
        <v>1.24</v>
      </c>
      <c r="X37" s="1237" t="s">
        <v>2298</v>
      </c>
      <c r="Y37" s="1237">
        <f t="shared" si="0"/>
        <v>0</v>
      </c>
      <c r="Z37" s="1238">
        <f t="shared" si="1"/>
        <v>156.63</v>
      </c>
      <c r="AA37" s="1240" t="s">
        <v>2299</v>
      </c>
      <c r="AB37" s="1241"/>
    </row>
    <row r="38" spans="2:29" ht="27.75" customHeight="1">
      <c r="B38" s="2079"/>
      <c r="C38" s="1211" t="s">
        <v>2300</v>
      </c>
      <c r="D38" s="1212">
        <f>$D$20</f>
        <v>45962</v>
      </c>
      <c r="E38" s="1213">
        <v>121.5</v>
      </c>
      <c r="F38" s="1213"/>
      <c r="G38" s="1213" t="s">
        <v>2296</v>
      </c>
      <c r="H38" s="1213" t="s">
        <v>5</v>
      </c>
      <c r="I38" s="1212">
        <v>45839</v>
      </c>
      <c r="J38" s="1242">
        <f>$J$19</f>
        <v>590.66899999999998</v>
      </c>
      <c r="K38" s="1214">
        <v>587.47699999999998</v>
      </c>
      <c r="L38" s="1215">
        <f t="shared" ref="L38:L39" si="13">TRUNC(K38/J38,4)</f>
        <v>0.99450000000000005</v>
      </c>
      <c r="M38" s="1213">
        <f t="shared" ref="M38" si="14">TRUNC(E38*L38,2)</f>
        <v>120.83</v>
      </c>
      <c r="N38" s="1213">
        <v>1.5</v>
      </c>
      <c r="O38" s="1216">
        <f t="shared" si="8"/>
        <v>120.83</v>
      </c>
      <c r="P38" s="1222"/>
      <c r="Q38" s="1216">
        <f>$Q$20</f>
        <v>0</v>
      </c>
      <c r="R38" s="1216"/>
      <c r="S38" s="1216"/>
      <c r="T38" s="1216" t="s">
        <v>2297</v>
      </c>
      <c r="U38" s="1216">
        <f t="shared" si="11"/>
        <v>0.82</v>
      </c>
      <c r="V38" s="1216">
        <f t="shared" si="3"/>
        <v>0.99</v>
      </c>
      <c r="W38" s="1216">
        <f>$W$19</f>
        <v>1.24</v>
      </c>
      <c r="X38" s="1216" t="s">
        <v>2298</v>
      </c>
      <c r="Y38" s="1216">
        <f t="shared" si="0"/>
        <v>0</v>
      </c>
      <c r="Z38" s="1216">
        <f t="shared" si="1"/>
        <v>120.83</v>
      </c>
      <c r="AA38" s="1218" t="s">
        <v>2299</v>
      </c>
      <c r="AB38" s="1219"/>
    </row>
    <row r="39" spans="2:29" ht="27.75" customHeight="1" thickBot="1">
      <c r="B39" s="2079"/>
      <c r="C39" s="1250" t="s">
        <v>2301</v>
      </c>
      <c r="D39" s="1212">
        <f>$D$21</f>
        <v>45962</v>
      </c>
      <c r="E39" s="1213"/>
      <c r="F39" s="1213">
        <v>70</v>
      </c>
      <c r="G39" s="1213" t="s">
        <v>2296</v>
      </c>
      <c r="H39" s="1213" t="s">
        <v>5</v>
      </c>
      <c r="I39" s="1224">
        <v>45839</v>
      </c>
      <c r="J39" s="1242">
        <f>$J$19</f>
        <v>590.66899999999998</v>
      </c>
      <c r="K39" s="1225">
        <v>587.47699999999998</v>
      </c>
      <c r="L39" s="1215">
        <f t="shared" si="13"/>
        <v>0.99450000000000005</v>
      </c>
      <c r="M39" s="1226">
        <f>TRUNC(F39*L39,2)</f>
        <v>69.61</v>
      </c>
      <c r="N39" s="1227">
        <v>1.5</v>
      </c>
      <c r="O39" s="1246">
        <f>M39*N39</f>
        <v>104.41499999999999</v>
      </c>
      <c r="P39" s="1216"/>
      <c r="Q39" s="1216">
        <f>Q21</f>
        <v>0</v>
      </c>
      <c r="R39" s="1216"/>
      <c r="S39" s="1216"/>
      <c r="T39" s="1216" t="s">
        <v>2297</v>
      </c>
      <c r="U39" s="1227">
        <f t="shared" si="11"/>
        <v>0.82</v>
      </c>
      <c r="V39" s="1227">
        <f t="shared" si="3"/>
        <v>0.99</v>
      </c>
      <c r="W39" s="1227">
        <f t="shared" ref="W39:W51" si="15">$W$19</f>
        <v>1.24</v>
      </c>
      <c r="X39" s="1227" t="s">
        <v>2298</v>
      </c>
      <c r="Y39" s="1227">
        <f t="shared" si="0"/>
        <v>0</v>
      </c>
      <c r="Z39" s="1221">
        <f t="shared" si="1"/>
        <v>104.41499999999999</v>
      </c>
      <c r="AA39" s="1218" t="s">
        <v>2299</v>
      </c>
      <c r="AB39" s="1247" t="s">
        <v>2303</v>
      </c>
    </row>
    <row r="40" spans="2:29" ht="27.75" customHeight="1" thickTop="1">
      <c r="B40" s="2078" t="s">
        <v>2310</v>
      </c>
      <c r="C40" s="1251" t="s">
        <v>2311</v>
      </c>
      <c r="D40" s="1230">
        <v>45962</v>
      </c>
      <c r="E40" s="1231">
        <v>115</v>
      </c>
      <c r="F40" s="1231"/>
      <c r="G40" s="1231" t="s">
        <v>2296</v>
      </c>
      <c r="H40" s="1231" t="s">
        <v>5</v>
      </c>
      <c r="I40" s="1232">
        <v>45839</v>
      </c>
      <c r="J40" s="1233">
        <f t="shared" ref="J40:J42" si="16">$J$19</f>
        <v>590.66899999999998</v>
      </c>
      <c r="K40" s="1234">
        <v>587.47699999999998</v>
      </c>
      <c r="L40" s="1235">
        <f>TRUNC(K40/J40,4)</f>
        <v>0.99450000000000005</v>
      </c>
      <c r="M40" s="1231">
        <f t="shared" si="5"/>
        <v>114.36</v>
      </c>
      <c r="N40" s="1238">
        <v>1.5</v>
      </c>
      <c r="O40" s="1238">
        <f t="shared" ref="O40:O44" si="17">M40</f>
        <v>114.36</v>
      </c>
      <c r="P40" s="1238"/>
      <c r="Q40" s="1238"/>
      <c r="R40" s="1238"/>
      <c r="S40" s="1238"/>
      <c r="T40" s="1238" t="s">
        <v>2297</v>
      </c>
      <c r="U40" s="1237">
        <f t="shared" si="11"/>
        <v>0.82</v>
      </c>
      <c r="V40" s="1237">
        <f t="shared" si="3"/>
        <v>0.99</v>
      </c>
      <c r="W40" s="1237">
        <f t="shared" si="15"/>
        <v>1.24</v>
      </c>
      <c r="X40" s="1237" t="s">
        <v>2298</v>
      </c>
      <c r="Y40" s="1237">
        <f t="shared" si="0"/>
        <v>0</v>
      </c>
      <c r="Z40" s="1238">
        <f t="shared" si="1"/>
        <v>114.36</v>
      </c>
      <c r="AA40" s="1238" t="s">
        <v>2299</v>
      </c>
      <c r="AB40" s="1241"/>
      <c r="AC40" s="1248"/>
    </row>
    <row r="41" spans="2:29" ht="27.75" customHeight="1">
      <c r="B41" s="2079"/>
      <c r="C41" s="1252" t="s">
        <v>2312</v>
      </c>
      <c r="D41" s="1232">
        <v>45962</v>
      </c>
      <c r="E41" s="1253">
        <v>0</v>
      </c>
      <c r="F41" s="1253"/>
      <c r="G41" s="1253" t="s">
        <v>2313</v>
      </c>
      <c r="H41" s="1253" t="s">
        <v>5</v>
      </c>
      <c r="I41" s="1254">
        <v>45839</v>
      </c>
      <c r="J41" s="1255">
        <f t="shared" si="16"/>
        <v>590.66899999999998</v>
      </c>
      <c r="K41" s="1214">
        <v>587.47699999999998</v>
      </c>
      <c r="L41" s="1256">
        <f>TRUNC(K41/J41,4)</f>
        <v>0.99450000000000005</v>
      </c>
      <c r="M41" s="1253">
        <f t="shared" si="5"/>
        <v>0</v>
      </c>
      <c r="N41" s="1257">
        <v>1.5</v>
      </c>
      <c r="O41" s="1237">
        <f t="shared" si="17"/>
        <v>0</v>
      </c>
      <c r="P41" s="1257"/>
      <c r="Q41" s="1257">
        <v>179</v>
      </c>
      <c r="R41" s="1257"/>
      <c r="S41" s="1257"/>
      <c r="T41" s="1237" t="s">
        <v>2297</v>
      </c>
      <c r="U41" s="1237">
        <f t="shared" si="11"/>
        <v>0.82</v>
      </c>
      <c r="V41" s="1237">
        <f t="shared" si="3"/>
        <v>0.99</v>
      </c>
      <c r="W41" s="1237">
        <f t="shared" si="15"/>
        <v>1.24</v>
      </c>
      <c r="X41" s="1237" t="s">
        <v>2298</v>
      </c>
      <c r="Y41" s="1237">
        <f t="shared" si="0"/>
        <v>146.78</v>
      </c>
      <c r="Z41" s="1237">
        <f t="shared" si="1"/>
        <v>146.78</v>
      </c>
      <c r="AA41" s="1258" t="s">
        <v>2299</v>
      </c>
      <c r="AB41" s="1219"/>
      <c r="AC41" s="1248"/>
    </row>
    <row r="42" spans="2:29" ht="27.75" customHeight="1" thickBot="1">
      <c r="B42" s="2082"/>
      <c r="C42" s="1259" t="s">
        <v>2314</v>
      </c>
      <c r="D42" s="1260">
        <v>45962</v>
      </c>
      <c r="E42" s="1261">
        <v>100</v>
      </c>
      <c r="F42" s="1261"/>
      <c r="G42" s="1261" t="s">
        <v>2296</v>
      </c>
      <c r="H42" s="1261" t="s">
        <v>5</v>
      </c>
      <c r="I42" s="1224">
        <v>45839</v>
      </c>
      <c r="J42" s="1262">
        <f t="shared" si="16"/>
        <v>590.66899999999998</v>
      </c>
      <c r="K42" s="1214">
        <v>587.47699999999998</v>
      </c>
      <c r="L42" s="1263">
        <f t="shared" ref="L42" si="18">TRUNC(K42/J42,4)</f>
        <v>0.99450000000000005</v>
      </c>
      <c r="M42" s="1261">
        <f t="shared" si="5"/>
        <v>99.45</v>
      </c>
      <c r="N42" s="1264">
        <v>1.5</v>
      </c>
      <c r="O42" s="1265">
        <f t="shared" si="17"/>
        <v>99.45</v>
      </c>
      <c r="P42" s="1264"/>
      <c r="Q42" s="1264"/>
      <c r="R42" s="1264"/>
      <c r="S42" s="1264"/>
      <c r="T42" s="1264" t="s">
        <v>2297</v>
      </c>
      <c r="U42" s="1227">
        <f t="shared" si="11"/>
        <v>0.82</v>
      </c>
      <c r="V42" s="1227">
        <f t="shared" si="3"/>
        <v>0.99</v>
      </c>
      <c r="W42" s="1227">
        <f t="shared" si="15"/>
        <v>1.24</v>
      </c>
      <c r="X42" s="1227" t="s">
        <v>2298</v>
      </c>
      <c r="Y42" s="1264">
        <f t="shared" si="0"/>
        <v>0</v>
      </c>
      <c r="Z42" s="1265">
        <f t="shared" si="1"/>
        <v>99.45</v>
      </c>
      <c r="AA42" s="1266" t="s">
        <v>2299</v>
      </c>
      <c r="AB42" s="1228"/>
      <c r="AC42" s="1248"/>
    </row>
    <row r="43" spans="2:29" ht="27.75" customHeight="1" thickTop="1">
      <c r="B43" s="2078" t="s">
        <v>2315</v>
      </c>
      <c r="C43" s="1251" t="str">
        <f t="shared" ref="C43:D45" si="19">C40</f>
        <v>GRUPO EXPRESS</v>
      </c>
      <c r="D43" s="1230">
        <f t="shared" si="19"/>
        <v>45962</v>
      </c>
      <c r="E43" s="1231">
        <v>115</v>
      </c>
      <c r="F43" s="1231"/>
      <c r="G43" s="1231" t="s">
        <v>2296</v>
      </c>
      <c r="H43" s="1231" t="s">
        <v>2305</v>
      </c>
      <c r="I43" s="1232">
        <v>45839</v>
      </c>
      <c r="J43" s="1233">
        <v>492.68900000000002</v>
      </c>
      <c r="K43" s="1235">
        <v>484.68799999999999</v>
      </c>
      <c r="L43" s="1235">
        <f>TRUNC(K43/J43,4)</f>
        <v>0.98370000000000002</v>
      </c>
      <c r="M43" s="1231">
        <f t="shared" si="5"/>
        <v>113.12</v>
      </c>
      <c r="N43" s="1238">
        <v>1.5</v>
      </c>
      <c r="O43" s="1238">
        <f t="shared" si="17"/>
        <v>113.12</v>
      </c>
      <c r="P43" s="1238"/>
      <c r="Q43" s="1238">
        <f>Q40</f>
        <v>0</v>
      </c>
      <c r="R43" s="1238"/>
      <c r="S43" s="1238"/>
      <c r="T43" s="1238" t="s">
        <v>2297</v>
      </c>
      <c r="U43" s="1238">
        <f t="shared" si="11"/>
        <v>0.82</v>
      </c>
      <c r="V43" s="1238">
        <f t="shared" si="3"/>
        <v>0.99</v>
      </c>
      <c r="W43" s="1238">
        <f t="shared" si="15"/>
        <v>1.24</v>
      </c>
      <c r="X43" s="1238" t="s">
        <v>2298</v>
      </c>
      <c r="Y43" s="1238">
        <f t="shared" si="0"/>
        <v>0</v>
      </c>
      <c r="Z43" s="1238">
        <f t="shared" si="1"/>
        <v>113.12</v>
      </c>
      <c r="AA43" s="1238" t="s">
        <v>2299</v>
      </c>
      <c r="AB43" s="1241"/>
      <c r="AC43" s="1248"/>
    </row>
    <row r="44" spans="2:29" ht="27.75" customHeight="1">
      <c r="B44" s="2079"/>
      <c r="C44" s="1252" t="str">
        <f t="shared" si="19"/>
        <v>AREAL AREIASIL</v>
      </c>
      <c r="D44" s="1254">
        <f t="shared" si="19"/>
        <v>45962</v>
      </c>
      <c r="E44" s="1253">
        <v>90</v>
      </c>
      <c r="F44" s="1253"/>
      <c r="G44" s="1253" t="s">
        <v>2313</v>
      </c>
      <c r="H44" s="1253" t="s">
        <v>2305</v>
      </c>
      <c r="I44" s="1254">
        <v>45839</v>
      </c>
      <c r="J44" s="1255">
        <v>492.68900000000002</v>
      </c>
      <c r="K44" s="1215">
        <v>484.68799999999999</v>
      </c>
      <c r="L44" s="1256">
        <f>TRUNC(K44/J44,4)</f>
        <v>0.98370000000000002</v>
      </c>
      <c r="M44" s="1253">
        <f t="shared" si="5"/>
        <v>88.53</v>
      </c>
      <c r="N44" s="1257">
        <v>1.5</v>
      </c>
      <c r="O44" s="1237">
        <f t="shared" si="17"/>
        <v>88.53</v>
      </c>
      <c r="P44" s="1257"/>
      <c r="Q44" s="1257">
        <f>Q41</f>
        <v>179</v>
      </c>
      <c r="R44" s="1257"/>
      <c r="S44" s="1257"/>
      <c r="T44" s="1237" t="s">
        <v>2297</v>
      </c>
      <c r="U44" s="1237">
        <f t="shared" si="11"/>
        <v>0.82</v>
      </c>
      <c r="V44" s="1237">
        <f t="shared" si="3"/>
        <v>0.99</v>
      </c>
      <c r="W44" s="1237">
        <f t="shared" si="15"/>
        <v>1.24</v>
      </c>
      <c r="X44" s="1237" t="s">
        <v>2298</v>
      </c>
      <c r="Y44" s="1237">
        <f t="shared" si="0"/>
        <v>146.78</v>
      </c>
      <c r="Z44" s="1237">
        <f t="shared" si="1"/>
        <v>235.31</v>
      </c>
      <c r="AA44" s="1258" t="s">
        <v>2299</v>
      </c>
      <c r="AB44" s="1219"/>
      <c r="AC44" s="1248"/>
    </row>
    <row r="45" spans="2:29" ht="27.75" customHeight="1" thickBot="1">
      <c r="B45" s="2082"/>
      <c r="C45" s="1259" t="str">
        <f t="shared" si="19"/>
        <v>MINERADORA SÃO JORGE</v>
      </c>
      <c r="D45" s="1224">
        <f t="shared" si="19"/>
        <v>45962</v>
      </c>
      <c r="E45" s="1226">
        <v>100</v>
      </c>
      <c r="F45" s="1226"/>
      <c r="G45" s="1226" t="s">
        <v>2296</v>
      </c>
      <c r="H45" s="1226" t="s">
        <v>2305</v>
      </c>
      <c r="I45" s="1224">
        <v>45839</v>
      </c>
      <c r="J45" s="1267">
        <v>492.68900000000002</v>
      </c>
      <c r="K45" s="1215">
        <v>484.68799999999999</v>
      </c>
      <c r="L45" s="1245">
        <f t="shared" ref="L45" si="20">TRUNC(K45/J45,4)</f>
        <v>0.98370000000000002</v>
      </c>
      <c r="M45" s="1226">
        <f t="shared" si="5"/>
        <v>98.37</v>
      </c>
      <c r="N45" s="1227">
        <v>1.5</v>
      </c>
      <c r="O45" s="1246">
        <f>M45</f>
        <v>98.37</v>
      </c>
      <c r="P45" s="1227"/>
      <c r="Q45" s="1264">
        <f>Q42</f>
        <v>0</v>
      </c>
      <c r="R45" s="1264"/>
      <c r="S45" s="1264">
        <f>S42</f>
        <v>0</v>
      </c>
      <c r="T45" s="1227" t="s">
        <v>2297</v>
      </c>
      <c r="U45" s="1227">
        <f t="shared" si="11"/>
        <v>0.82</v>
      </c>
      <c r="V45" s="1227">
        <f t="shared" si="3"/>
        <v>0.99</v>
      </c>
      <c r="W45" s="1227">
        <f t="shared" si="15"/>
        <v>1.24</v>
      </c>
      <c r="X45" s="1227" t="s">
        <v>2298</v>
      </c>
      <c r="Y45" s="1227">
        <f t="shared" si="0"/>
        <v>0</v>
      </c>
      <c r="Z45" s="1246">
        <f t="shared" si="1"/>
        <v>98.37</v>
      </c>
      <c r="AA45" s="1268" t="s">
        <v>2299</v>
      </c>
      <c r="AB45" s="1228"/>
      <c r="AC45" s="1248"/>
    </row>
    <row r="46" spans="2:29" ht="27.75" customHeight="1" thickTop="1">
      <c r="B46" s="2078" t="s">
        <v>2316</v>
      </c>
      <c r="C46" s="1251" t="s">
        <v>2317</v>
      </c>
      <c r="D46" s="1230">
        <v>45962</v>
      </c>
      <c r="E46" s="1231"/>
      <c r="F46" s="1231">
        <v>577.73</v>
      </c>
      <c r="G46" s="1231" t="s">
        <v>2313</v>
      </c>
      <c r="H46" s="1231" t="s">
        <v>5</v>
      </c>
      <c r="I46" s="1230">
        <v>45839</v>
      </c>
      <c r="J46" s="1233">
        <f t="shared" ref="J46:J48" si="21">$J$19</f>
        <v>590.66899999999998</v>
      </c>
      <c r="K46" s="1235">
        <v>587.47699999999998</v>
      </c>
      <c r="L46" s="1235">
        <f>TRUNC(K46/J46,4)</f>
        <v>0.99450000000000005</v>
      </c>
      <c r="M46" s="1231">
        <f t="shared" ref="M46:M51" si="22">TRUNC(F46*L46,2)</f>
        <v>574.54999999999995</v>
      </c>
      <c r="N46" s="1238">
        <v>2.4</v>
      </c>
      <c r="O46" s="1238">
        <f t="shared" ref="O46:O51" si="23">M46*N46</f>
        <v>1378.9199999999998</v>
      </c>
      <c r="P46" s="1238">
        <f t="shared" ref="P46:P51" si="24">M46</f>
        <v>574.54999999999995</v>
      </c>
      <c r="Q46" s="1238">
        <v>142</v>
      </c>
      <c r="R46" s="1238"/>
      <c r="S46" s="1238"/>
      <c r="T46" s="1238" t="s">
        <v>2297</v>
      </c>
      <c r="U46" s="1238">
        <f t="shared" si="11"/>
        <v>0.82</v>
      </c>
      <c r="V46" s="1238">
        <f t="shared" si="3"/>
        <v>0.99</v>
      </c>
      <c r="W46" s="1238">
        <f t="shared" si="15"/>
        <v>1.24</v>
      </c>
      <c r="X46" s="1238" t="s">
        <v>2298</v>
      </c>
      <c r="Y46" s="1238">
        <f t="shared" si="0"/>
        <v>116.44</v>
      </c>
      <c r="Z46" s="1238">
        <f t="shared" ref="Z46:Z48" si="25">Y46+M46</f>
        <v>690.99</v>
      </c>
      <c r="AA46" s="1240" t="s">
        <v>2318</v>
      </c>
      <c r="AB46" s="1241"/>
      <c r="AC46" s="1248"/>
    </row>
    <row r="47" spans="2:29" ht="27.75" customHeight="1">
      <c r="B47" s="2079"/>
      <c r="C47" s="1269" t="s">
        <v>2319</v>
      </c>
      <c r="D47" s="1212">
        <v>45931</v>
      </c>
      <c r="E47" s="1213"/>
      <c r="F47" s="1213">
        <v>710</v>
      </c>
      <c r="G47" s="1213" t="s">
        <v>2313</v>
      </c>
      <c r="H47" s="1236" t="s">
        <v>5</v>
      </c>
      <c r="I47" s="1212">
        <v>45839</v>
      </c>
      <c r="J47" s="1262">
        <f t="shared" si="21"/>
        <v>590.66899999999998</v>
      </c>
      <c r="K47" s="1215">
        <v>587.47699999999998</v>
      </c>
      <c r="L47" s="1215">
        <f t="shared" ref="L47:L48" si="26">TRUNC(K47/J47,4)</f>
        <v>0.99450000000000005</v>
      </c>
      <c r="M47" s="1213">
        <f t="shared" si="22"/>
        <v>706.09</v>
      </c>
      <c r="N47" s="1216">
        <v>2.4</v>
      </c>
      <c r="O47" s="1216">
        <f t="shared" si="23"/>
        <v>1694.616</v>
      </c>
      <c r="P47" s="1216">
        <f t="shared" si="24"/>
        <v>706.09</v>
      </c>
      <c r="Q47" s="1216">
        <v>161</v>
      </c>
      <c r="R47" s="1216"/>
      <c r="S47" s="1216">
        <v>0.81</v>
      </c>
      <c r="T47" s="1216" t="s">
        <v>2297</v>
      </c>
      <c r="U47" s="1216">
        <f t="shared" si="11"/>
        <v>0.82</v>
      </c>
      <c r="V47" s="1216">
        <f t="shared" si="3"/>
        <v>0.99</v>
      </c>
      <c r="W47" s="1216">
        <f t="shared" si="15"/>
        <v>1.24</v>
      </c>
      <c r="X47" s="1216" t="s">
        <v>2298</v>
      </c>
      <c r="Y47" s="1216">
        <f t="shared" si="0"/>
        <v>133.02000000000001</v>
      </c>
      <c r="Z47" s="1216">
        <f t="shared" si="25"/>
        <v>839.11</v>
      </c>
      <c r="AA47" s="1218" t="s">
        <v>2318</v>
      </c>
      <c r="AB47" s="1219"/>
      <c r="AC47" s="1248"/>
    </row>
    <row r="48" spans="2:29" ht="27.75" customHeight="1" thickBot="1">
      <c r="B48" s="2083"/>
      <c r="C48" s="1269" t="s">
        <v>2320</v>
      </c>
      <c r="D48" s="1212">
        <v>45962</v>
      </c>
      <c r="E48" s="1213"/>
      <c r="F48" s="1213">
        <v>556</v>
      </c>
      <c r="G48" s="1213" t="s">
        <v>2313</v>
      </c>
      <c r="H48" s="1213" t="s">
        <v>5</v>
      </c>
      <c r="I48" s="1212">
        <v>45839</v>
      </c>
      <c r="J48" s="1267">
        <f t="shared" si="21"/>
        <v>590.66899999999998</v>
      </c>
      <c r="K48" s="1245">
        <v>587.47699999999998</v>
      </c>
      <c r="L48" s="1215">
        <f t="shared" si="26"/>
        <v>0.99450000000000005</v>
      </c>
      <c r="M48" s="1216">
        <f t="shared" si="22"/>
        <v>552.94000000000005</v>
      </c>
      <c r="N48" s="1216">
        <v>2.4</v>
      </c>
      <c r="O48" s="1222">
        <f t="shared" si="23"/>
        <v>1327.056</v>
      </c>
      <c r="P48" s="1221">
        <f>M48</f>
        <v>552.94000000000005</v>
      </c>
      <c r="Q48" s="1216">
        <v>139</v>
      </c>
      <c r="R48" s="1216"/>
      <c r="S48" s="1216"/>
      <c r="T48" s="1216" t="s">
        <v>2297</v>
      </c>
      <c r="U48" s="1216">
        <f t="shared" si="11"/>
        <v>0.82</v>
      </c>
      <c r="V48" s="1216">
        <f t="shared" si="3"/>
        <v>0.99</v>
      </c>
      <c r="W48" s="1216">
        <f t="shared" si="15"/>
        <v>1.24</v>
      </c>
      <c r="X48" s="1216" t="s">
        <v>2298</v>
      </c>
      <c r="Y48" s="1216">
        <f t="shared" si="0"/>
        <v>113.98</v>
      </c>
      <c r="Z48" s="1221">
        <f t="shared" si="25"/>
        <v>666.92000000000007</v>
      </c>
      <c r="AA48" s="1218" t="s">
        <v>2318</v>
      </c>
      <c r="AB48" s="1219"/>
      <c r="AC48" s="1248"/>
    </row>
    <row r="49" spans="1:29" ht="27.75" customHeight="1" thickTop="1">
      <c r="B49" s="2078" t="s">
        <v>2321</v>
      </c>
      <c r="C49" s="1251" t="str">
        <f t="shared" ref="C49:D51" si="27">C46</f>
        <v>AGC CONSTRUÇÕES</v>
      </c>
      <c r="D49" s="1230">
        <f t="shared" si="27"/>
        <v>45962</v>
      </c>
      <c r="E49" s="1231"/>
      <c r="F49" s="1231">
        <v>577.73</v>
      </c>
      <c r="G49" s="1231" t="s">
        <v>2313</v>
      </c>
      <c r="H49" s="1231" t="s">
        <v>5</v>
      </c>
      <c r="I49" s="1230">
        <v>45839</v>
      </c>
      <c r="J49" s="1233">
        <f t="shared" ref="J49:K51" si="28">J46</f>
        <v>590.66899999999998</v>
      </c>
      <c r="K49" s="1235">
        <f t="shared" si="28"/>
        <v>587.47699999999998</v>
      </c>
      <c r="L49" s="1235">
        <f>TRUNC(K49/J49,4)</f>
        <v>0.99450000000000005</v>
      </c>
      <c r="M49" s="1231">
        <f t="shared" si="22"/>
        <v>574.54999999999995</v>
      </c>
      <c r="N49" s="1238">
        <v>2.4</v>
      </c>
      <c r="O49" s="1238">
        <f t="shared" si="23"/>
        <v>1378.9199999999998</v>
      </c>
      <c r="P49" s="1238">
        <f t="shared" si="24"/>
        <v>574.54999999999995</v>
      </c>
      <c r="Q49" s="1238">
        <f>Q46</f>
        <v>142</v>
      </c>
      <c r="R49" s="1238"/>
      <c r="S49" s="1238"/>
      <c r="T49" s="1238" t="s">
        <v>2297</v>
      </c>
      <c r="U49" s="1238">
        <f t="shared" si="11"/>
        <v>0.82</v>
      </c>
      <c r="V49" s="1238">
        <f t="shared" si="3"/>
        <v>0.99</v>
      </c>
      <c r="W49" s="1238">
        <f t="shared" si="15"/>
        <v>1.24</v>
      </c>
      <c r="X49" s="1238" t="s">
        <v>2298</v>
      </c>
      <c r="Y49" s="1238">
        <f t="shared" si="0"/>
        <v>116.44</v>
      </c>
      <c r="Z49" s="1238">
        <f>Y49+M49</f>
        <v>690.99</v>
      </c>
      <c r="AA49" s="1240" t="s">
        <v>2318</v>
      </c>
      <c r="AB49" s="1219"/>
      <c r="AC49" s="1248"/>
    </row>
    <row r="50" spans="1:29" ht="27.75" customHeight="1">
      <c r="B50" s="2079"/>
      <c r="C50" s="1269" t="str">
        <f t="shared" si="27"/>
        <v>INSTTALE ENGENHARIA</v>
      </c>
      <c r="D50" s="1212">
        <f t="shared" si="27"/>
        <v>45931</v>
      </c>
      <c r="E50" s="1213"/>
      <c r="F50" s="1213">
        <v>690</v>
      </c>
      <c r="G50" s="1213" t="s">
        <v>2313</v>
      </c>
      <c r="H50" s="1236" t="s">
        <v>5</v>
      </c>
      <c r="I50" s="1212">
        <v>45839</v>
      </c>
      <c r="J50" s="1242">
        <f t="shared" si="28"/>
        <v>590.66899999999998</v>
      </c>
      <c r="K50" s="1215">
        <f t="shared" si="28"/>
        <v>587.47699999999998</v>
      </c>
      <c r="L50" s="1215">
        <f t="shared" ref="L50:L51" si="29">TRUNC(K50/J50,4)</f>
        <v>0.99450000000000005</v>
      </c>
      <c r="M50" s="1213">
        <f t="shared" si="22"/>
        <v>686.2</v>
      </c>
      <c r="N50" s="1216">
        <v>2.4</v>
      </c>
      <c r="O50" s="1216">
        <f t="shared" si="23"/>
        <v>1646.88</v>
      </c>
      <c r="P50" s="1216">
        <f t="shared" si="24"/>
        <v>686.2</v>
      </c>
      <c r="Q50" s="1216">
        <f>Q47</f>
        <v>161</v>
      </c>
      <c r="R50" s="1216"/>
      <c r="S50" s="1216"/>
      <c r="T50" s="1216" t="s">
        <v>2297</v>
      </c>
      <c r="U50" s="1216">
        <f t="shared" si="11"/>
        <v>0.82</v>
      </c>
      <c r="V50" s="1216">
        <f t="shared" si="3"/>
        <v>0.99</v>
      </c>
      <c r="W50" s="1216">
        <f t="shared" si="15"/>
        <v>1.24</v>
      </c>
      <c r="X50" s="1216" t="s">
        <v>2298</v>
      </c>
      <c r="Y50" s="1216">
        <f t="shared" si="0"/>
        <v>132.02000000000001</v>
      </c>
      <c r="Z50" s="1216">
        <f>Y50+M50</f>
        <v>818.22</v>
      </c>
      <c r="AA50" s="1218" t="s">
        <v>2318</v>
      </c>
      <c r="AB50" s="1219"/>
      <c r="AC50" s="1248"/>
    </row>
    <row r="51" spans="1:29" ht="27.75" customHeight="1">
      <c r="B51" s="2083"/>
      <c r="C51" s="1269" t="str">
        <f t="shared" si="27"/>
        <v>LIDERMAC CONSTRUÇÕES</v>
      </c>
      <c r="D51" s="1212">
        <f t="shared" si="27"/>
        <v>45962</v>
      </c>
      <c r="E51" s="1213"/>
      <c r="F51" s="1213">
        <v>517.08000000000004</v>
      </c>
      <c r="G51" s="1213" t="s">
        <v>2313</v>
      </c>
      <c r="H51" s="1213" t="s">
        <v>5</v>
      </c>
      <c r="I51" s="1212">
        <v>45839</v>
      </c>
      <c r="J51" s="1242">
        <f t="shared" si="28"/>
        <v>590.66899999999998</v>
      </c>
      <c r="K51" s="1215">
        <f t="shared" si="28"/>
        <v>587.47699999999998</v>
      </c>
      <c r="L51" s="1215">
        <f t="shared" si="29"/>
        <v>0.99450000000000005</v>
      </c>
      <c r="M51" s="1216">
        <f t="shared" si="22"/>
        <v>514.23</v>
      </c>
      <c r="N51" s="1216">
        <v>2.4</v>
      </c>
      <c r="O51" s="1222">
        <f t="shared" si="23"/>
        <v>1234.152</v>
      </c>
      <c r="P51" s="1221">
        <f t="shared" si="24"/>
        <v>514.23</v>
      </c>
      <c r="Q51" s="1216">
        <f>Q48</f>
        <v>139</v>
      </c>
      <c r="R51" s="1216"/>
      <c r="S51" s="1216"/>
      <c r="T51" s="1216" t="s">
        <v>2297</v>
      </c>
      <c r="U51" s="1216">
        <f t="shared" si="11"/>
        <v>0.82</v>
      </c>
      <c r="V51" s="1216">
        <f t="shared" si="3"/>
        <v>0.99</v>
      </c>
      <c r="W51" s="1216">
        <f t="shared" si="15"/>
        <v>1.24</v>
      </c>
      <c r="X51" s="1216" t="s">
        <v>2298</v>
      </c>
      <c r="Y51" s="1216">
        <f t="shared" si="0"/>
        <v>113.98</v>
      </c>
      <c r="Z51" s="1221">
        <f>Y51+M51</f>
        <v>628.21</v>
      </c>
      <c r="AA51" s="1218" t="s">
        <v>2318</v>
      </c>
      <c r="AB51" s="1219"/>
      <c r="AC51" s="1248"/>
    </row>
    <row r="52" spans="1:29" ht="8.25" customHeight="1" thickBot="1">
      <c r="B52" s="1270"/>
      <c r="C52" s="1271"/>
      <c r="D52" s="1271"/>
      <c r="E52" s="1271"/>
      <c r="F52" s="1271"/>
      <c r="G52" s="1271"/>
      <c r="H52" s="1271"/>
      <c r="I52" s="1271"/>
      <c r="J52" s="1271"/>
      <c r="K52" s="1271"/>
      <c r="L52" s="1271"/>
      <c r="M52" s="1271"/>
      <c r="N52" s="1271"/>
      <c r="O52" s="1271"/>
      <c r="P52" s="1271"/>
      <c r="Q52" s="1271"/>
      <c r="R52" s="1271"/>
      <c r="S52" s="1271"/>
      <c r="T52" s="1271"/>
      <c r="U52" s="1271"/>
      <c r="V52" s="1271"/>
      <c r="W52" s="1271"/>
      <c r="X52" s="1271"/>
      <c r="Y52" s="1271"/>
      <c r="Z52" s="1271"/>
      <c r="AA52" s="1271"/>
      <c r="AB52" s="1272"/>
      <c r="AC52" s="1248"/>
    </row>
    <row r="53" spans="1:29" ht="20.100000000000001" customHeight="1" thickBot="1">
      <c r="B53" s="2065" t="s">
        <v>2322</v>
      </c>
      <c r="C53" s="2066"/>
      <c r="D53" s="2066"/>
      <c r="E53" s="2066"/>
      <c r="F53" s="2066"/>
      <c r="G53" s="2066"/>
      <c r="H53" s="2066"/>
      <c r="I53" s="2066"/>
      <c r="J53" s="2066"/>
      <c r="K53" s="2066"/>
      <c r="L53" s="2066"/>
      <c r="M53" s="2066"/>
      <c r="N53" s="2066"/>
      <c r="O53" s="2066"/>
      <c r="P53" s="2066"/>
      <c r="Q53" s="2066"/>
      <c r="R53" s="2066"/>
      <c r="S53" s="2066"/>
      <c r="T53" s="2066"/>
      <c r="U53" s="2066"/>
      <c r="V53" s="2066"/>
      <c r="W53" s="2066"/>
      <c r="X53" s="2066"/>
      <c r="Y53" s="2066"/>
      <c r="Z53" s="2066"/>
      <c r="AA53" s="2066"/>
      <c r="AB53" s="2067"/>
    </row>
    <row r="54" spans="1:29" ht="8.25" customHeight="1">
      <c r="B54" s="1273"/>
      <c r="C54" s="1274"/>
      <c r="D54" s="1274"/>
      <c r="E54" s="1274"/>
      <c r="F54" s="1274"/>
      <c r="G54" s="1274"/>
      <c r="H54" s="1274"/>
      <c r="I54" s="1274"/>
      <c r="J54" s="1274"/>
      <c r="K54" s="1274"/>
      <c r="L54" s="1274"/>
      <c r="M54" s="1274"/>
      <c r="N54" s="1274"/>
      <c r="O54" s="1274"/>
      <c r="P54" s="1274"/>
      <c r="Q54" s="1274"/>
      <c r="R54" s="1274"/>
      <c r="S54" s="1274"/>
      <c r="T54" s="1274"/>
      <c r="U54" s="1274"/>
      <c r="V54" s="1274"/>
      <c r="W54" s="1274"/>
      <c r="X54" s="1274"/>
      <c r="Y54" s="1274"/>
      <c r="Z54" s="1274"/>
      <c r="AA54" s="1274"/>
      <c r="AB54" s="1275"/>
    </row>
    <row r="55" spans="1:29" ht="29.25" customHeight="1">
      <c r="A55" s="1060"/>
      <c r="B55" s="2069" t="s">
        <v>1014</v>
      </c>
      <c r="C55" s="2071" t="s">
        <v>2270</v>
      </c>
      <c r="D55" s="2071" t="s">
        <v>2271</v>
      </c>
      <c r="E55" s="2071" t="s">
        <v>2273</v>
      </c>
      <c r="F55" s="2071"/>
      <c r="G55" s="2071" t="s">
        <v>2274</v>
      </c>
      <c r="H55" s="2071" t="s">
        <v>2275</v>
      </c>
      <c r="I55" s="2071" t="s">
        <v>2276</v>
      </c>
      <c r="J55" s="2073" t="s">
        <v>2277</v>
      </c>
      <c r="K55" s="2077"/>
      <c r="L55" s="2071" t="s">
        <v>2278</v>
      </c>
      <c r="M55" s="2071" t="s">
        <v>2323</v>
      </c>
      <c r="N55" s="2071"/>
      <c r="O55" s="2071"/>
      <c r="P55" s="1276"/>
      <c r="Q55" s="2073" t="s">
        <v>2324</v>
      </c>
      <c r="R55" s="2074"/>
      <c r="S55" s="2077"/>
      <c r="T55" s="2071" t="s">
        <v>2208</v>
      </c>
      <c r="U55" s="2073" t="s">
        <v>2284</v>
      </c>
      <c r="V55" s="2074"/>
      <c r="W55" s="2074"/>
      <c r="X55" s="2077"/>
      <c r="Y55" s="2071" t="s">
        <v>2285</v>
      </c>
      <c r="Z55" s="2073" t="s">
        <v>2286</v>
      </c>
      <c r="AA55" s="2074"/>
      <c r="AB55" s="2075" t="s">
        <v>2287</v>
      </c>
    </row>
    <row r="56" spans="1:29" ht="34.5" customHeight="1">
      <c r="A56" s="1060"/>
      <c r="B56" s="2070"/>
      <c r="C56" s="2072"/>
      <c r="D56" s="2072"/>
      <c r="E56" s="2072"/>
      <c r="F56" s="2072"/>
      <c r="G56" s="2072"/>
      <c r="H56" s="2072"/>
      <c r="I56" s="2072"/>
      <c r="J56" s="1208" t="s">
        <v>2288</v>
      </c>
      <c r="K56" s="1208" t="s">
        <v>2289</v>
      </c>
      <c r="L56" s="2072"/>
      <c r="M56" s="2072"/>
      <c r="N56" s="2072"/>
      <c r="O56" s="2072"/>
      <c r="P56" s="1208"/>
      <c r="Q56" s="1208" t="s">
        <v>1053</v>
      </c>
      <c r="R56" s="1208" t="s">
        <v>1052</v>
      </c>
      <c r="S56" s="1208" t="s">
        <v>1051</v>
      </c>
      <c r="T56" s="2072"/>
      <c r="U56" s="1208" t="s">
        <v>2325</v>
      </c>
      <c r="V56" s="1208" t="s">
        <v>2326</v>
      </c>
      <c r="W56" s="1208" t="s">
        <v>2327</v>
      </c>
      <c r="X56" s="1208" t="s">
        <v>999</v>
      </c>
      <c r="Y56" s="2072"/>
      <c r="Z56" s="1209" t="s">
        <v>2293</v>
      </c>
      <c r="AA56" s="1207" t="s">
        <v>999</v>
      </c>
      <c r="AB56" s="2076"/>
    </row>
    <row r="57" spans="1:29" ht="45.75" customHeight="1">
      <c r="B57" s="2079" t="s">
        <v>2328</v>
      </c>
      <c r="C57" s="1277" t="s">
        <v>2329</v>
      </c>
      <c r="D57" s="1232">
        <v>45962</v>
      </c>
      <c r="E57" s="1236">
        <v>85</v>
      </c>
      <c r="F57" s="1236"/>
      <c r="G57" s="1236" t="s">
        <v>2313</v>
      </c>
      <c r="H57" s="1278" t="s">
        <v>2330</v>
      </c>
      <c r="I57" s="1232">
        <v>45839</v>
      </c>
      <c r="J57" s="1249">
        <v>167.548</v>
      </c>
      <c r="K57" s="1234">
        <v>164.96199999999999</v>
      </c>
      <c r="L57" s="1279">
        <f>TRUNC(K57/J57,4)</f>
        <v>0.98450000000000004</v>
      </c>
      <c r="M57" s="1221">
        <f t="shared" ref="M57:M62" si="30">TRUNC(E57*L57,2)</f>
        <v>83.68</v>
      </c>
      <c r="N57" s="1237"/>
      <c r="O57" s="1237"/>
      <c r="P57" s="1237"/>
      <c r="Q57" s="1237">
        <v>30.5</v>
      </c>
      <c r="R57" s="1237"/>
      <c r="S57" s="1237">
        <v>2.9</v>
      </c>
      <c r="T57" s="1237" t="s">
        <v>2297</v>
      </c>
      <c r="U57" s="1237">
        <v>0.89</v>
      </c>
      <c r="V57" s="1237">
        <v>1.0900000000000001</v>
      </c>
      <c r="W57" s="1237">
        <v>1.36</v>
      </c>
      <c r="X57" s="1237" t="s">
        <v>2298</v>
      </c>
      <c r="Y57" s="1237">
        <f>TRUNC((Q57*U57+R57*V57+S57*W57),2)</f>
        <v>31.08</v>
      </c>
      <c r="Z57" s="1221">
        <f t="shared" ref="Z57:Z62" si="31">Y57+M57</f>
        <v>114.76</v>
      </c>
      <c r="AA57" s="1258" t="s">
        <v>2318</v>
      </c>
      <c r="AB57" s="1280" t="s">
        <v>2331</v>
      </c>
    </row>
    <row r="58" spans="1:29" ht="45.75" customHeight="1">
      <c r="B58" s="2079"/>
      <c r="C58" s="1281" t="s">
        <v>2332</v>
      </c>
      <c r="D58" s="1232">
        <v>45992</v>
      </c>
      <c r="E58" s="1213">
        <v>78</v>
      </c>
      <c r="F58" s="1213"/>
      <c r="G58" s="1213" t="s">
        <v>2313</v>
      </c>
      <c r="H58" s="1278" t="s">
        <v>2330</v>
      </c>
      <c r="I58" s="1212">
        <v>45839</v>
      </c>
      <c r="J58" s="1249">
        <v>167.548</v>
      </c>
      <c r="K58" s="1214">
        <f>K57</f>
        <v>164.96199999999999</v>
      </c>
      <c r="L58" s="1215">
        <f t="shared" ref="L58:L59" si="32">TRUNC(K58/J58,4)</f>
        <v>0.98450000000000004</v>
      </c>
      <c r="M58" s="1216">
        <f>TRUNC(E58*L58,2)</f>
        <v>76.790000000000006</v>
      </c>
      <c r="N58" s="1216"/>
      <c r="O58" s="1216"/>
      <c r="P58" s="1216"/>
      <c r="Q58" s="1216">
        <v>126</v>
      </c>
      <c r="R58" s="1216"/>
      <c r="S58" s="1216">
        <v>1.1000000000000001</v>
      </c>
      <c r="T58" s="1216" t="s">
        <v>2297</v>
      </c>
      <c r="U58" s="1216">
        <f>$U$57</f>
        <v>0.89</v>
      </c>
      <c r="V58" s="1216">
        <f>$V$57</f>
        <v>1.0900000000000001</v>
      </c>
      <c r="W58" s="1216">
        <f>$W$57</f>
        <v>1.36</v>
      </c>
      <c r="X58" s="1216" t="s">
        <v>2298</v>
      </c>
      <c r="Y58" s="1216">
        <f t="shared" ref="Y58" si="33">TRUNC((Q58*U58+R58*V58+S58*W58),2)</f>
        <v>113.63</v>
      </c>
      <c r="Z58" s="1216">
        <f t="shared" si="31"/>
        <v>190.42000000000002</v>
      </c>
      <c r="AA58" s="1218" t="s">
        <v>2318</v>
      </c>
      <c r="AB58" s="1244" t="s">
        <v>2333</v>
      </c>
    </row>
    <row r="59" spans="1:29" ht="45.75" customHeight="1" thickBot="1">
      <c r="B59" s="2083"/>
      <c r="C59" s="1269" t="s">
        <v>2334</v>
      </c>
      <c r="D59" s="1232">
        <v>45962</v>
      </c>
      <c r="E59" s="1213">
        <v>70</v>
      </c>
      <c r="F59" s="1213"/>
      <c r="G59" s="1213" t="s">
        <v>2313</v>
      </c>
      <c r="H59" s="1278" t="s">
        <v>2330</v>
      </c>
      <c r="I59" s="1212">
        <v>45839</v>
      </c>
      <c r="J59" s="1242">
        <v>167.548</v>
      </c>
      <c r="K59" s="1214">
        <f>K57</f>
        <v>164.96199999999999</v>
      </c>
      <c r="L59" s="1215">
        <f t="shared" si="32"/>
        <v>0.98450000000000004</v>
      </c>
      <c r="M59" s="1227">
        <f t="shared" si="30"/>
        <v>68.91</v>
      </c>
      <c r="N59" s="1216"/>
      <c r="O59" s="1216"/>
      <c r="P59" s="1216"/>
      <c r="Q59" s="1216">
        <v>88.9</v>
      </c>
      <c r="R59" s="1216"/>
      <c r="S59" s="1216">
        <v>0.56999999999999995</v>
      </c>
      <c r="T59" s="1216" t="s">
        <v>2297</v>
      </c>
      <c r="U59" s="1216">
        <f>$U$57</f>
        <v>0.89</v>
      </c>
      <c r="V59" s="1216">
        <f>$V$57</f>
        <v>1.0900000000000001</v>
      </c>
      <c r="W59" s="1216">
        <f>$W$57</f>
        <v>1.36</v>
      </c>
      <c r="X59" s="1216" t="s">
        <v>2298</v>
      </c>
      <c r="Y59" s="1216">
        <f>TRUNC((Q59*U59+R59*V59+S59*W59),2)</f>
        <v>79.89</v>
      </c>
      <c r="Z59" s="1227">
        <f t="shared" si="31"/>
        <v>148.80000000000001</v>
      </c>
      <c r="AA59" s="1218" t="s">
        <v>2318</v>
      </c>
      <c r="AB59" s="1247" t="s">
        <v>2333</v>
      </c>
    </row>
    <row r="60" spans="1:29" ht="45.75" customHeight="1" thickTop="1">
      <c r="B60" s="2078" t="s">
        <v>2335</v>
      </c>
      <c r="C60" s="1251" t="str">
        <f>C57</f>
        <v>CTR CARUARU - EMPESA</v>
      </c>
      <c r="D60" s="1230">
        <v>45962</v>
      </c>
      <c r="E60" s="1231">
        <v>85</v>
      </c>
      <c r="F60" s="1231"/>
      <c r="G60" s="1231" t="s">
        <v>2313</v>
      </c>
      <c r="H60" s="1282" t="s">
        <v>2330</v>
      </c>
      <c r="I60" s="1230">
        <v>45839</v>
      </c>
      <c r="J60" s="1233">
        <f>J57</f>
        <v>167.548</v>
      </c>
      <c r="K60" s="1283">
        <v>164.96199999999999</v>
      </c>
      <c r="L60" s="1235">
        <f>TRUNC(K60/J60,4)</f>
        <v>0.98450000000000004</v>
      </c>
      <c r="M60" s="1284">
        <f t="shared" si="30"/>
        <v>83.68</v>
      </c>
      <c r="N60" s="1238"/>
      <c r="O60" s="1238"/>
      <c r="P60" s="1238"/>
      <c r="Q60" s="1238">
        <v>30.5</v>
      </c>
      <c r="R60" s="1238"/>
      <c r="S60" s="1238">
        <v>2.9</v>
      </c>
      <c r="T60" s="1238" t="s">
        <v>2297</v>
      </c>
      <c r="U60" s="1238">
        <v>0.89</v>
      </c>
      <c r="V60" s="1238">
        <v>1.0900000000000001</v>
      </c>
      <c r="W60" s="1238">
        <v>1.36</v>
      </c>
      <c r="X60" s="1238" t="s">
        <v>2298</v>
      </c>
      <c r="Y60" s="1238">
        <f>TRUNC((Q60*U60+R60*V60+S60*W60),2)</f>
        <v>31.08</v>
      </c>
      <c r="Z60" s="1284">
        <f t="shared" si="31"/>
        <v>114.76</v>
      </c>
      <c r="AA60" s="1240" t="s">
        <v>2318</v>
      </c>
      <c r="AB60" s="1280" t="str">
        <f>AB57</f>
        <v>ROTA PARA O KM 149,10</v>
      </c>
    </row>
    <row r="61" spans="1:29" ht="45.75" customHeight="1">
      <c r="B61" s="2079"/>
      <c r="C61" s="1281" t="str">
        <f>C58</f>
        <v>ATERRO SANITÁRIO IATI</v>
      </c>
      <c r="D61" s="1232">
        <f>D58</f>
        <v>45992</v>
      </c>
      <c r="E61" s="1213">
        <v>78</v>
      </c>
      <c r="F61" s="1213"/>
      <c r="G61" s="1213" t="s">
        <v>2313</v>
      </c>
      <c r="H61" s="1278" t="s">
        <v>2330</v>
      </c>
      <c r="I61" s="1212">
        <v>45839</v>
      </c>
      <c r="J61" s="1249">
        <f>J58</f>
        <v>167.548</v>
      </c>
      <c r="K61" s="1214">
        <f>K60</f>
        <v>164.96199999999999</v>
      </c>
      <c r="L61" s="1215">
        <f t="shared" ref="L61:L62" si="34">TRUNC(K61/J61,4)</f>
        <v>0.98450000000000004</v>
      </c>
      <c r="M61" s="1216">
        <f>TRUNC(E61*L61,2)</f>
        <v>76.790000000000006</v>
      </c>
      <c r="N61" s="1216"/>
      <c r="O61" s="1216"/>
      <c r="P61" s="1216"/>
      <c r="Q61" s="1216">
        <f>Q58</f>
        <v>126</v>
      </c>
      <c r="R61" s="1216"/>
      <c r="S61" s="1216">
        <f>S58</f>
        <v>1.1000000000000001</v>
      </c>
      <c r="T61" s="1216" t="s">
        <v>2297</v>
      </c>
      <c r="U61" s="1216">
        <f>$U$57</f>
        <v>0.89</v>
      </c>
      <c r="V61" s="1216">
        <f>$V$57</f>
        <v>1.0900000000000001</v>
      </c>
      <c r="W61" s="1216">
        <f>$W$57</f>
        <v>1.36</v>
      </c>
      <c r="X61" s="1216" t="s">
        <v>2298</v>
      </c>
      <c r="Y61" s="1216">
        <f t="shared" ref="Y61" si="35">TRUNC((Q61*U61+R61*V61+S61*W61),2)</f>
        <v>113.63</v>
      </c>
      <c r="Z61" s="1216">
        <f t="shared" si="31"/>
        <v>190.42000000000002</v>
      </c>
      <c r="AA61" s="1218" t="s">
        <v>2318</v>
      </c>
      <c r="AB61" s="1244" t="str">
        <f>AB58</f>
        <v>ROTA PARA O KM 177,90</v>
      </c>
    </row>
    <row r="62" spans="1:29" ht="45.75" customHeight="1">
      <c r="B62" s="2083"/>
      <c r="C62" s="1269" t="str">
        <f>C59</f>
        <v>MEGA MAK</v>
      </c>
      <c r="D62" s="1232">
        <f>D59</f>
        <v>45962</v>
      </c>
      <c r="E62" s="1213">
        <v>70</v>
      </c>
      <c r="F62" s="1213"/>
      <c r="G62" s="1213" t="s">
        <v>2313</v>
      </c>
      <c r="H62" s="1278" t="s">
        <v>2330</v>
      </c>
      <c r="I62" s="1212">
        <v>45839</v>
      </c>
      <c r="J62" s="1242">
        <f>J59</f>
        <v>167.548</v>
      </c>
      <c r="K62" s="1214">
        <f>K60</f>
        <v>164.96199999999999</v>
      </c>
      <c r="L62" s="1215">
        <f t="shared" si="34"/>
        <v>0.98450000000000004</v>
      </c>
      <c r="M62" s="1216">
        <f t="shared" si="30"/>
        <v>68.91</v>
      </c>
      <c r="N62" s="1216"/>
      <c r="O62" s="1216"/>
      <c r="P62" s="1216"/>
      <c r="Q62" s="1216">
        <f>Q59</f>
        <v>88.9</v>
      </c>
      <c r="R62" s="1216"/>
      <c r="S62" s="1216">
        <v>0.56999999999999995</v>
      </c>
      <c r="T62" s="1216" t="s">
        <v>2297</v>
      </c>
      <c r="U62" s="1216">
        <f>$U$57</f>
        <v>0.89</v>
      </c>
      <c r="V62" s="1216">
        <f>$V$57</f>
        <v>1.0900000000000001</v>
      </c>
      <c r="W62" s="1216">
        <f>$W$57</f>
        <v>1.36</v>
      </c>
      <c r="X62" s="1216" t="s">
        <v>2298</v>
      </c>
      <c r="Y62" s="1216">
        <f>TRUNC((Q62*U62+R62*V62+S62*W62),2)</f>
        <v>79.89</v>
      </c>
      <c r="Z62" s="1216">
        <f t="shared" si="31"/>
        <v>148.80000000000001</v>
      </c>
      <c r="AA62" s="1218" t="s">
        <v>2318</v>
      </c>
      <c r="AB62" s="1244" t="str">
        <f>AB59</f>
        <v>ROTA PARA O KM 177,90</v>
      </c>
    </row>
    <row r="63" spans="1:29" ht="8.25" customHeight="1" thickBot="1">
      <c r="B63" s="1270"/>
      <c r="C63" s="1271"/>
      <c r="D63" s="1271"/>
      <c r="E63" s="1271"/>
      <c r="F63" s="1271"/>
      <c r="G63" s="1271"/>
      <c r="H63" s="1271"/>
      <c r="I63" s="1271"/>
      <c r="J63" s="1271"/>
      <c r="K63" s="1271"/>
      <c r="L63" s="1271"/>
      <c r="M63" s="1271"/>
      <c r="N63" s="1271"/>
      <c r="O63" s="1271"/>
      <c r="P63" s="1271"/>
      <c r="Q63" s="1271"/>
      <c r="R63" s="1271"/>
      <c r="S63" s="1271"/>
      <c r="T63" s="1271"/>
      <c r="U63" s="1271"/>
      <c r="V63" s="1271"/>
      <c r="W63" s="1271"/>
      <c r="X63" s="1271"/>
      <c r="Y63" s="1271"/>
      <c r="Z63" s="1271"/>
      <c r="AA63" s="1271"/>
      <c r="AB63" s="1272"/>
      <c r="AC63" s="1248"/>
    </row>
    <row r="64" spans="1:29" ht="20.100000000000001" customHeight="1" thickBot="1">
      <c r="B64" s="2065" t="s">
        <v>2336</v>
      </c>
      <c r="C64" s="2066"/>
      <c r="D64" s="2066"/>
      <c r="E64" s="2066"/>
      <c r="F64" s="2066"/>
      <c r="G64" s="2066"/>
      <c r="H64" s="2066"/>
      <c r="I64" s="2066"/>
      <c r="J64" s="2066"/>
      <c r="K64" s="2066"/>
      <c r="L64" s="2066"/>
      <c r="M64" s="2066"/>
      <c r="N64" s="2066"/>
      <c r="O64" s="2066"/>
      <c r="P64" s="2066"/>
      <c r="Q64" s="2066"/>
      <c r="R64" s="2066"/>
      <c r="S64" s="2066"/>
      <c r="T64" s="2066"/>
      <c r="U64" s="2066"/>
      <c r="V64" s="2066"/>
      <c r="W64" s="2066"/>
      <c r="X64" s="2066"/>
      <c r="Y64" s="2066"/>
      <c r="Z64" s="2066"/>
      <c r="AA64" s="2066"/>
      <c r="AB64" s="2067"/>
    </row>
    <row r="65" spans="1:29" ht="8.25" customHeight="1">
      <c r="B65" s="1273"/>
      <c r="C65" s="1274"/>
      <c r="D65" s="1274"/>
      <c r="E65" s="1274"/>
      <c r="F65" s="1274"/>
      <c r="G65" s="1274"/>
      <c r="H65" s="1274"/>
      <c r="I65" s="1274"/>
      <c r="J65" s="1274"/>
      <c r="K65" s="1274"/>
      <c r="L65" s="1274"/>
      <c r="M65" s="1274"/>
      <c r="N65" s="1274"/>
      <c r="O65" s="1274"/>
      <c r="P65" s="1274"/>
      <c r="Q65" s="1274"/>
      <c r="R65" s="1274"/>
      <c r="S65" s="1274"/>
      <c r="T65" s="1274"/>
      <c r="U65" s="1274"/>
      <c r="V65" s="1274"/>
      <c r="W65" s="1274"/>
      <c r="X65" s="1274"/>
      <c r="Y65" s="1274"/>
      <c r="Z65" s="1274"/>
      <c r="AA65" s="1274"/>
      <c r="AB65" s="1275"/>
    </row>
    <row r="66" spans="1:29" ht="29.25" customHeight="1">
      <c r="A66" s="1060"/>
      <c r="B66" s="2069" t="s">
        <v>1014</v>
      </c>
      <c r="C66" s="2071" t="s">
        <v>2270</v>
      </c>
      <c r="D66" s="2071" t="s">
        <v>2271</v>
      </c>
      <c r="E66" s="2071" t="s">
        <v>2337</v>
      </c>
      <c r="F66" s="2071" t="s">
        <v>2338</v>
      </c>
      <c r="G66" s="2071" t="s">
        <v>2274</v>
      </c>
      <c r="H66" s="2071" t="s">
        <v>2275</v>
      </c>
      <c r="I66" s="2071" t="s">
        <v>2276</v>
      </c>
      <c r="J66" s="2073" t="s">
        <v>2277</v>
      </c>
      <c r="K66" s="2077"/>
      <c r="L66" s="2071" t="s">
        <v>2278</v>
      </c>
      <c r="M66" s="2071" t="s">
        <v>2339</v>
      </c>
      <c r="N66" s="2071" t="s">
        <v>2340</v>
      </c>
      <c r="O66" s="2071"/>
      <c r="P66" s="1276"/>
      <c r="Q66" s="2073" t="s">
        <v>2324</v>
      </c>
      <c r="R66" s="2074"/>
      <c r="S66" s="2077"/>
      <c r="T66" s="2071" t="s">
        <v>2208</v>
      </c>
      <c r="U66" s="2073" t="s">
        <v>2284</v>
      </c>
      <c r="V66" s="2074"/>
      <c r="W66" s="2074"/>
      <c r="X66" s="2077"/>
      <c r="Y66" s="2071" t="s">
        <v>2285</v>
      </c>
      <c r="Z66" s="2073" t="s">
        <v>2286</v>
      </c>
      <c r="AA66" s="2074"/>
      <c r="AB66" s="2075" t="s">
        <v>2287</v>
      </c>
    </row>
    <row r="67" spans="1:29" ht="34.5" customHeight="1">
      <c r="A67" s="1060"/>
      <c r="B67" s="2070"/>
      <c r="C67" s="2072"/>
      <c r="D67" s="2072"/>
      <c r="E67" s="2072"/>
      <c r="F67" s="2072"/>
      <c r="G67" s="2072"/>
      <c r="H67" s="2072"/>
      <c r="I67" s="2072"/>
      <c r="J67" s="1208" t="s">
        <v>2288</v>
      </c>
      <c r="K67" s="1208" t="s">
        <v>2289</v>
      </c>
      <c r="L67" s="2072"/>
      <c r="M67" s="2072"/>
      <c r="N67" s="2072"/>
      <c r="O67" s="2072"/>
      <c r="P67" s="1208"/>
      <c r="Q67" s="1208" t="s">
        <v>1053</v>
      </c>
      <c r="R67" s="1208" t="s">
        <v>1052</v>
      </c>
      <c r="S67" s="1208" t="s">
        <v>1051</v>
      </c>
      <c r="T67" s="2072"/>
      <c r="U67" s="1208" t="s">
        <v>2325</v>
      </c>
      <c r="V67" s="1208" t="s">
        <v>2326</v>
      </c>
      <c r="W67" s="1208" t="s">
        <v>2327</v>
      </c>
      <c r="X67" s="1208" t="s">
        <v>999</v>
      </c>
      <c r="Y67" s="2072"/>
      <c r="Z67" s="1209" t="s">
        <v>2293</v>
      </c>
      <c r="AA67" s="1207" t="s">
        <v>999</v>
      </c>
      <c r="AB67" s="2076"/>
    </row>
    <row r="68" spans="1:29" ht="72.75" customHeight="1">
      <c r="B68" s="2079" t="s">
        <v>1096</v>
      </c>
      <c r="C68" s="1277" t="s">
        <v>2341</v>
      </c>
      <c r="D68" s="1232">
        <v>45962</v>
      </c>
      <c r="E68" s="1236"/>
      <c r="F68" s="1236">
        <f>((820.99*4)+399.42)/400</f>
        <v>9.2084500000000009</v>
      </c>
      <c r="G68" s="1236" t="s">
        <v>2296</v>
      </c>
      <c r="H68" s="1278" t="s">
        <v>2342</v>
      </c>
      <c r="I68" s="1232">
        <v>45839</v>
      </c>
      <c r="J68" s="1285">
        <v>167.548</v>
      </c>
      <c r="K68" s="1286">
        <v>164.96199999999999</v>
      </c>
      <c r="L68" s="1279">
        <f>TRUNC(K68/J68,4)</f>
        <v>0.98450000000000004</v>
      </c>
      <c r="M68" s="1236">
        <f>TRUNC(E68*L68,2)</f>
        <v>0</v>
      </c>
      <c r="N68" s="1287">
        <f t="shared" ref="N68:N81" si="36">TRUNC(F68*L68,2)</f>
        <v>9.06</v>
      </c>
      <c r="O68" s="1237"/>
      <c r="P68" s="1237"/>
      <c r="Q68" s="1237"/>
      <c r="R68" s="1237"/>
      <c r="S68" s="1237"/>
      <c r="T68" s="1237" t="s">
        <v>2297</v>
      </c>
      <c r="U68" s="1237">
        <v>0.89</v>
      </c>
      <c r="V68" s="1237">
        <v>1.0900000000000001</v>
      </c>
      <c r="W68" s="1237">
        <v>1.36</v>
      </c>
      <c r="X68" s="1237" t="s">
        <v>2298</v>
      </c>
      <c r="Y68" s="1237">
        <f>TRUNC((Q68*U68+R68*V68+S68*W68),2)</f>
        <v>0</v>
      </c>
      <c r="Z68" s="1237">
        <f t="shared" ref="Z68:Z72" si="37">Y68+M68</f>
        <v>0</v>
      </c>
      <c r="AA68" s="1258" t="s">
        <v>2318</v>
      </c>
      <c r="AB68" s="1241"/>
    </row>
    <row r="69" spans="1:29" ht="72.75" customHeight="1" thickBot="1">
      <c r="B69" s="2079"/>
      <c r="C69" s="1281" t="s">
        <v>2343</v>
      </c>
      <c r="D69" s="1232">
        <v>45962</v>
      </c>
      <c r="E69" s="1213"/>
      <c r="F69" s="1213">
        <f>(3594.14+263.72)/341</f>
        <v>11.313372434017595</v>
      </c>
      <c r="G69" s="1213" t="s">
        <v>2296</v>
      </c>
      <c r="H69" s="1278" t="str">
        <f>H68</f>
        <v>OBRAS COMPLEMENTARES E MEIO AMBIENTE</v>
      </c>
      <c r="I69" s="1212">
        <v>45839</v>
      </c>
      <c r="J69" s="1249">
        <v>167.548</v>
      </c>
      <c r="K69" s="1288">
        <f>K68</f>
        <v>164.96199999999999</v>
      </c>
      <c r="L69" s="1215">
        <f t="shared" ref="L69" si="38">TRUNC(K69/J69,4)</f>
        <v>0.98450000000000004</v>
      </c>
      <c r="M69" s="1216">
        <f t="shared" ref="M69" si="39">TRUNC(E69*L69,2)</f>
        <v>0</v>
      </c>
      <c r="N69" s="1216">
        <f t="shared" si="36"/>
        <v>11.13</v>
      </c>
      <c r="O69" s="1216"/>
      <c r="P69" s="1216"/>
      <c r="Q69" s="1216"/>
      <c r="R69" s="1216"/>
      <c r="S69" s="1216"/>
      <c r="T69" s="1216" t="s">
        <v>2297</v>
      </c>
      <c r="U69" s="1216">
        <f>$U$57</f>
        <v>0.89</v>
      </c>
      <c r="V69" s="1216">
        <f>$V$57</f>
        <v>1.0900000000000001</v>
      </c>
      <c r="W69" s="1216">
        <f>$W$57</f>
        <v>1.36</v>
      </c>
      <c r="X69" s="1216" t="s">
        <v>2298</v>
      </c>
      <c r="Y69" s="1216">
        <f t="shared" ref="Y69" si="40">TRUNC((Q69*U69+R69*V69+S69*W69),2)</f>
        <v>0</v>
      </c>
      <c r="Z69" s="1221">
        <f t="shared" si="37"/>
        <v>0</v>
      </c>
      <c r="AA69" s="1218" t="s">
        <v>2318</v>
      </c>
      <c r="AB69" s="1228"/>
    </row>
    <row r="70" spans="1:29" ht="60.75" thickTop="1">
      <c r="B70" s="2078" t="s">
        <v>2344</v>
      </c>
      <c r="C70" s="1251" t="s">
        <v>2345</v>
      </c>
      <c r="D70" s="1230">
        <v>45992</v>
      </c>
      <c r="E70" s="1231">
        <v>182.91</v>
      </c>
      <c r="F70" s="1231"/>
      <c r="G70" s="1231" t="s">
        <v>2296</v>
      </c>
      <c r="H70" s="1282" t="str">
        <f>H68</f>
        <v>OBRAS COMPLEMENTARES E MEIO AMBIENTE</v>
      </c>
      <c r="I70" s="1230">
        <v>45839</v>
      </c>
      <c r="J70" s="1289">
        <v>167.548</v>
      </c>
      <c r="K70" s="1231">
        <f t="shared" ref="K70:K76" si="41">$K$68</f>
        <v>164.96199999999999</v>
      </c>
      <c r="L70" s="1235">
        <f>TRUNC(K70/J70,4)</f>
        <v>0.98450000000000004</v>
      </c>
      <c r="M70" s="1231">
        <f>TRUNC(E70*L70,2)</f>
        <v>180.07</v>
      </c>
      <c r="N70" s="1238">
        <f t="shared" si="36"/>
        <v>0</v>
      </c>
      <c r="O70" s="1238"/>
      <c r="P70" s="1238"/>
      <c r="Q70" s="1238"/>
      <c r="R70" s="1238"/>
      <c r="S70" s="1238"/>
      <c r="T70" s="1238" t="s">
        <v>2297</v>
      </c>
      <c r="U70" s="1238">
        <v>0.89</v>
      </c>
      <c r="V70" s="1238">
        <v>1.0900000000000001</v>
      </c>
      <c r="W70" s="1238">
        <v>1.36</v>
      </c>
      <c r="X70" s="1238" t="s">
        <v>2298</v>
      </c>
      <c r="Y70" s="1238">
        <f>TRUNC((Q70*U70+R70*V70+S70*W70),2)</f>
        <v>0</v>
      </c>
      <c r="Z70" s="1238">
        <f t="shared" si="37"/>
        <v>180.07</v>
      </c>
      <c r="AA70" s="1240" t="s">
        <v>2318</v>
      </c>
      <c r="AB70" s="1241"/>
    </row>
    <row r="71" spans="1:29" ht="60">
      <c r="B71" s="2079"/>
      <c r="C71" s="1281" t="s">
        <v>2346</v>
      </c>
      <c r="D71" s="1232">
        <v>45992</v>
      </c>
      <c r="E71" s="1213">
        <f>143.21+37.15</f>
        <v>180.36</v>
      </c>
      <c r="F71" s="1213"/>
      <c r="G71" s="1213" t="s">
        <v>2296</v>
      </c>
      <c r="H71" s="1278" t="str">
        <f>H68</f>
        <v>OBRAS COMPLEMENTARES E MEIO AMBIENTE</v>
      </c>
      <c r="I71" s="1212">
        <v>45839</v>
      </c>
      <c r="J71" s="1285">
        <f>J70</f>
        <v>167.548</v>
      </c>
      <c r="K71" s="1288">
        <f t="shared" si="41"/>
        <v>164.96199999999999</v>
      </c>
      <c r="L71" s="1215">
        <f t="shared" ref="L71:L72" si="42">TRUNC(K71/J71,4)</f>
        <v>0.98450000000000004</v>
      </c>
      <c r="M71" s="1221">
        <f t="shared" ref="M71:M72" si="43">TRUNC(E71*L71,2)</f>
        <v>177.56</v>
      </c>
      <c r="N71" s="1216">
        <f t="shared" si="36"/>
        <v>0</v>
      </c>
      <c r="O71" s="1216"/>
      <c r="P71" s="1216"/>
      <c r="Q71" s="1216"/>
      <c r="R71" s="1216"/>
      <c r="S71" s="1216"/>
      <c r="T71" s="1216" t="s">
        <v>2297</v>
      </c>
      <c r="U71" s="1216">
        <f>$U$57</f>
        <v>0.89</v>
      </c>
      <c r="V71" s="1216">
        <f>$V$57</f>
        <v>1.0900000000000001</v>
      </c>
      <c r="W71" s="1216">
        <f>$W$57</f>
        <v>1.36</v>
      </c>
      <c r="X71" s="1216" t="s">
        <v>2298</v>
      </c>
      <c r="Y71" s="1216">
        <f t="shared" ref="Y71" si="44">TRUNC((Q71*U71+R71*V71+S71*W71),2)</f>
        <v>0</v>
      </c>
      <c r="Z71" s="1221">
        <f t="shared" si="37"/>
        <v>177.56</v>
      </c>
      <c r="AA71" s="1218" t="s">
        <v>2318</v>
      </c>
      <c r="AB71" s="1219"/>
    </row>
    <row r="72" spans="1:29" ht="60.75" thickBot="1">
      <c r="B72" s="2083"/>
      <c r="C72" s="1269" t="s">
        <v>2347</v>
      </c>
      <c r="D72" s="1232">
        <v>45992</v>
      </c>
      <c r="E72" s="1213">
        <v>213.75</v>
      </c>
      <c r="F72" s="1213"/>
      <c r="G72" s="1213" t="s">
        <v>2296</v>
      </c>
      <c r="H72" s="1278" t="str">
        <f>H68</f>
        <v>OBRAS COMPLEMENTARES E MEIO AMBIENTE</v>
      </c>
      <c r="I72" s="1224">
        <v>45839</v>
      </c>
      <c r="J72" s="1290">
        <f>J70</f>
        <v>167.548</v>
      </c>
      <c r="K72" s="1288">
        <f t="shared" si="41"/>
        <v>164.96199999999999</v>
      </c>
      <c r="L72" s="1215">
        <f t="shared" si="42"/>
        <v>0.98450000000000004</v>
      </c>
      <c r="M72" s="1216">
        <f t="shared" si="43"/>
        <v>210.43</v>
      </c>
      <c r="N72" s="1216">
        <f t="shared" si="36"/>
        <v>0</v>
      </c>
      <c r="O72" s="1216"/>
      <c r="P72" s="1216"/>
      <c r="Q72" s="1216"/>
      <c r="R72" s="1216"/>
      <c r="S72" s="1216"/>
      <c r="T72" s="1216" t="s">
        <v>2297</v>
      </c>
      <c r="U72" s="1216">
        <f>$U$57</f>
        <v>0.89</v>
      </c>
      <c r="V72" s="1216">
        <f>$V$57</f>
        <v>1.0900000000000001</v>
      </c>
      <c r="W72" s="1216">
        <f>$W$57</f>
        <v>1.36</v>
      </c>
      <c r="X72" s="1216" t="s">
        <v>2298</v>
      </c>
      <c r="Y72" s="1216">
        <f>TRUNC((Q72*U72+R72*V72+S72*W72),2)</f>
        <v>0</v>
      </c>
      <c r="Z72" s="1216">
        <f t="shared" si="37"/>
        <v>210.43</v>
      </c>
      <c r="AA72" s="1218" t="s">
        <v>2318</v>
      </c>
      <c r="AB72" s="1228"/>
    </row>
    <row r="73" spans="1:29" ht="60.75" thickTop="1">
      <c r="B73" s="2078" t="s">
        <v>1185</v>
      </c>
      <c r="C73" s="1251" t="s">
        <v>2348</v>
      </c>
      <c r="D73" s="1230">
        <v>45901</v>
      </c>
      <c r="E73" s="1231">
        <v>485</v>
      </c>
      <c r="F73" s="1231"/>
      <c r="G73" s="1231" t="s">
        <v>2296</v>
      </c>
      <c r="H73" s="1282" t="str">
        <f>H68</f>
        <v>OBRAS COMPLEMENTARES E MEIO AMBIENTE</v>
      </c>
      <c r="I73" s="1232">
        <v>45839</v>
      </c>
      <c r="J73" s="1289">
        <v>166.43299999999999</v>
      </c>
      <c r="K73" s="1291">
        <f t="shared" si="41"/>
        <v>164.96199999999999</v>
      </c>
      <c r="L73" s="1235">
        <f>TRUNC(K73/J73,4)</f>
        <v>0.99109999999999998</v>
      </c>
      <c r="M73" s="1231">
        <f>TRUNC(E73*L73,2)</f>
        <v>480.68</v>
      </c>
      <c r="N73" s="1238">
        <f t="shared" si="36"/>
        <v>0</v>
      </c>
      <c r="O73" s="1238"/>
      <c r="P73" s="1238"/>
      <c r="Q73" s="1238"/>
      <c r="R73" s="1238"/>
      <c r="S73" s="1238"/>
      <c r="T73" s="1238" t="s">
        <v>2297</v>
      </c>
      <c r="U73" s="1238"/>
      <c r="V73" s="1238"/>
      <c r="W73" s="1238"/>
      <c r="X73" s="1238" t="s">
        <v>2298</v>
      </c>
      <c r="Y73" s="1238">
        <f t="shared" ref="Y73:Y77" si="45">TRUNC((Q73*U73+R73*V73+S73*W73),2)</f>
        <v>0</v>
      </c>
      <c r="Z73" s="1238">
        <f t="shared" ref="Z73:Z77" si="46">Y73+O73</f>
        <v>0</v>
      </c>
      <c r="AA73" s="1238" t="s">
        <v>2299</v>
      </c>
      <c r="AB73" s="1241"/>
      <c r="AC73" s="1248"/>
    </row>
    <row r="74" spans="1:29" ht="60.75" thickBot="1">
      <c r="B74" s="2079"/>
      <c r="C74" s="1259" t="s">
        <v>2349</v>
      </c>
      <c r="D74" s="1260">
        <f>D73</f>
        <v>45901</v>
      </c>
      <c r="E74" s="1261">
        <v>390</v>
      </c>
      <c r="F74" s="1261"/>
      <c r="G74" s="1261" t="s">
        <v>2296</v>
      </c>
      <c r="H74" s="1278" t="str">
        <f>H68</f>
        <v>OBRAS COMPLEMENTARES E MEIO AMBIENTE</v>
      </c>
      <c r="I74" s="1224">
        <v>45839</v>
      </c>
      <c r="J74" s="1285">
        <f>J73</f>
        <v>166.43299999999999</v>
      </c>
      <c r="K74" s="1288">
        <f t="shared" si="41"/>
        <v>164.96199999999999</v>
      </c>
      <c r="L74" s="1263">
        <f>TRUNC(K74/J74,4)</f>
        <v>0.99109999999999998</v>
      </c>
      <c r="M74" s="1221">
        <f t="shared" ref="M74" si="47">TRUNC(E74*L74,2)</f>
        <v>386.52</v>
      </c>
      <c r="N74" s="1216">
        <f t="shared" si="36"/>
        <v>0</v>
      </c>
      <c r="O74" s="1216"/>
      <c r="P74" s="1264"/>
      <c r="Q74" s="1264"/>
      <c r="R74" s="1264"/>
      <c r="S74" s="1264"/>
      <c r="T74" s="1216" t="s">
        <v>2297</v>
      </c>
      <c r="U74" s="1216"/>
      <c r="V74" s="1216"/>
      <c r="W74" s="1216"/>
      <c r="X74" s="1216" t="s">
        <v>2298</v>
      </c>
      <c r="Y74" s="1216">
        <f t="shared" si="45"/>
        <v>0</v>
      </c>
      <c r="Z74" s="1216">
        <f t="shared" si="46"/>
        <v>0</v>
      </c>
      <c r="AA74" s="1258" t="s">
        <v>2299</v>
      </c>
      <c r="AB74" s="1228"/>
      <c r="AC74" s="1248"/>
    </row>
    <row r="75" spans="1:29" ht="60.75" thickTop="1">
      <c r="B75" s="2078" t="s">
        <v>1169</v>
      </c>
      <c r="C75" s="1251" t="s">
        <v>2348</v>
      </c>
      <c r="D75" s="1230">
        <v>45901</v>
      </c>
      <c r="E75" s="1231">
        <v>2.6</v>
      </c>
      <c r="F75" s="1231"/>
      <c r="G75" s="1231" t="s">
        <v>2296</v>
      </c>
      <c r="H75" s="1282" t="str">
        <f>H68</f>
        <v>OBRAS COMPLEMENTARES E MEIO AMBIENTE</v>
      </c>
      <c r="I75" s="1232">
        <v>45839</v>
      </c>
      <c r="J75" s="1289">
        <f>J73</f>
        <v>166.43299999999999</v>
      </c>
      <c r="K75" s="1231">
        <f t="shared" si="41"/>
        <v>164.96199999999999</v>
      </c>
      <c r="L75" s="1235">
        <f>TRUNC(K75/J75,4)</f>
        <v>0.99109999999999998</v>
      </c>
      <c r="M75" s="1292">
        <f>TRUNC(E75*L75,2)</f>
        <v>2.57</v>
      </c>
      <c r="N75" s="1238">
        <f t="shared" si="36"/>
        <v>0</v>
      </c>
      <c r="O75" s="1238"/>
      <c r="P75" s="1238"/>
      <c r="Q75" s="1238"/>
      <c r="R75" s="1238"/>
      <c r="S75" s="1238"/>
      <c r="T75" s="1238" t="s">
        <v>2297</v>
      </c>
      <c r="U75" s="1238"/>
      <c r="V75" s="1238"/>
      <c r="W75" s="1238"/>
      <c r="X75" s="1238" t="s">
        <v>2298</v>
      </c>
      <c r="Y75" s="1238">
        <f t="shared" si="45"/>
        <v>0</v>
      </c>
      <c r="Z75" s="1238">
        <f t="shared" si="46"/>
        <v>0</v>
      </c>
      <c r="AA75" s="1238" t="s">
        <v>2299</v>
      </c>
      <c r="AB75" s="1241"/>
      <c r="AC75" s="1248"/>
    </row>
    <row r="76" spans="1:29" ht="60">
      <c r="B76" s="2079"/>
      <c r="C76" s="1259" t="s">
        <v>2349</v>
      </c>
      <c r="D76" s="1260">
        <f>D74</f>
        <v>45901</v>
      </c>
      <c r="E76" s="1261">
        <v>8</v>
      </c>
      <c r="F76" s="1261"/>
      <c r="G76" s="1261" t="s">
        <v>2296</v>
      </c>
      <c r="H76" s="1278" t="str">
        <f>H68</f>
        <v>OBRAS COMPLEMENTARES E MEIO AMBIENTE</v>
      </c>
      <c r="I76" s="1260">
        <v>45839</v>
      </c>
      <c r="J76" s="1285">
        <f>J73</f>
        <v>166.43299999999999</v>
      </c>
      <c r="K76" s="1288">
        <f t="shared" si="41"/>
        <v>164.96199999999999</v>
      </c>
      <c r="L76" s="1263">
        <f>TRUNC(K76/J76,4)</f>
        <v>0.99109999999999998</v>
      </c>
      <c r="M76" s="1216">
        <f t="shared" ref="M76:M77" si="48">TRUNC(E76*L76,2)</f>
        <v>7.92</v>
      </c>
      <c r="N76" s="1216">
        <f t="shared" si="36"/>
        <v>0</v>
      </c>
      <c r="O76" s="1216"/>
      <c r="P76" s="1264"/>
      <c r="Q76" s="1264"/>
      <c r="R76" s="1264"/>
      <c r="S76" s="1264"/>
      <c r="T76" s="1216" t="s">
        <v>2297</v>
      </c>
      <c r="U76" s="1216"/>
      <c r="V76" s="1216"/>
      <c r="W76" s="1216"/>
      <c r="X76" s="1216" t="s">
        <v>2298</v>
      </c>
      <c r="Y76" s="1216">
        <f t="shared" si="45"/>
        <v>0</v>
      </c>
      <c r="Z76" s="1216">
        <f t="shared" si="46"/>
        <v>0</v>
      </c>
      <c r="AA76" s="1258" t="s">
        <v>2299</v>
      </c>
      <c r="AB76" s="1219"/>
      <c r="AC76" s="1248"/>
    </row>
    <row r="77" spans="1:29" ht="60.75" thickBot="1">
      <c r="B77" s="2082"/>
      <c r="C77" s="1269" t="s">
        <v>2350</v>
      </c>
      <c r="D77" s="1224">
        <v>45992</v>
      </c>
      <c r="E77" s="1213">
        <f>104.27/3</f>
        <v>34.756666666666668</v>
      </c>
      <c r="F77" s="1213"/>
      <c r="G77" s="1213" t="s">
        <v>2296</v>
      </c>
      <c r="H77" s="1278" t="str">
        <f>H68</f>
        <v>OBRAS COMPLEMENTARES E MEIO AMBIENTE</v>
      </c>
      <c r="I77" s="1224">
        <v>45839</v>
      </c>
      <c r="J77" s="1290">
        <f>J72</f>
        <v>167.548</v>
      </c>
      <c r="K77" s="1213">
        <f>$K$75</f>
        <v>164.96199999999999</v>
      </c>
      <c r="L77" s="1215">
        <f t="shared" ref="L77:L82" si="49">TRUNC(K77/J77,4)</f>
        <v>0.98450000000000004</v>
      </c>
      <c r="M77" s="1216">
        <f t="shared" si="48"/>
        <v>34.21</v>
      </c>
      <c r="N77" s="1216">
        <f t="shared" si="36"/>
        <v>0</v>
      </c>
      <c r="O77" s="1227"/>
      <c r="P77" s="1227"/>
      <c r="Q77" s="1227"/>
      <c r="R77" s="1227"/>
      <c r="S77" s="1227"/>
      <c r="T77" s="1227" t="s">
        <v>2297</v>
      </c>
      <c r="U77" s="1227"/>
      <c r="V77" s="1227"/>
      <c r="W77" s="1227"/>
      <c r="X77" s="1227" t="s">
        <v>2298</v>
      </c>
      <c r="Y77" s="1227">
        <f t="shared" si="45"/>
        <v>0</v>
      </c>
      <c r="Z77" s="1227">
        <f t="shared" si="46"/>
        <v>0</v>
      </c>
      <c r="AA77" s="1268" t="s">
        <v>2299</v>
      </c>
      <c r="AB77" s="1228"/>
      <c r="AC77" s="1248"/>
    </row>
    <row r="78" spans="1:29" ht="60.75" thickTop="1">
      <c r="B78" s="2078" t="s">
        <v>1177</v>
      </c>
      <c r="C78" s="1251" t="s">
        <v>2351</v>
      </c>
      <c r="D78" s="1230">
        <v>45992</v>
      </c>
      <c r="E78" s="1231">
        <f>102.39/6</f>
        <v>17.065000000000001</v>
      </c>
      <c r="F78" s="1231"/>
      <c r="G78" s="1231" t="s">
        <v>2296</v>
      </c>
      <c r="H78" s="1282" t="str">
        <f>H68</f>
        <v>OBRAS COMPLEMENTARES E MEIO AMBIENTE</v>
      </c>
      <c r="I78" s="1230">
        <v>45839</v>
      </c>
      <c r="J78" s="1289">
        <f>J70</f>
        <v>167.548</v>
      </c>
      <c r="K78" s="1231">
        <f>$K$68</f>
        <v>164.96199999999999</v>
      </c>
      <c r="L78" s="1235">
        <f t="shared" si="49"/>
        <v>0.98450000000000004</v>
      </c>
      <c r="M78" s="1292">
        <f>TRUNC(E78*L78,2)</f>
        <v>16.8</v>
      </c>
      <c r="N78" s="1238">
        <f t="shared" si="36"/>
        <v>0</v>
      </c>
      <c r="O78" s="1238"/>
      <c r="P78" s="1238"/>
      <c r="Q78" s="1238"/>
      <c r="R78" s="1238"/>
      <c r="S78" s="1238"/>
      <c r="T78" s="1238" t="s">
        <v>2297</v>
      </c>
      <c r="U78" s="1238">
        <v>0.89</v>
      </c>
      <c r="V78" s="1238">
        <v>1.0900000000000001</v>
      </c>
      <c r="W78" s="1238">
        <v>1.36</v>
      </c>
      <c r="X78" s="1238" t="s">
        <v>2298</v>
      </c>
      <c r="Y78" s="1238">
        <f>TRUNC((Q78*U78+R78*V78+S78*W78),2)</f>
        <v>0</v>
      </c>
      <c r="Z78" s="1238">
        <f t="shared" ref="Z78:Z79" si="50">Y78+M78</f>
        <v>16.8</v>
      </c>
      <c r="AA78" s="1240" t="s">
        <v>2318</v>
      </c>
      <c r="AB78" s="1219"/>
    </row>
    <row r="79" spans="1:29" ht="60.75" thickBot="1">
      <c r="B79" s="2079"/>
      <c r="C79" s="1281" t="s">
        <v>2349</v>
      </c>
      <c r="D79" s="1260">
        <f>D74</f>
        <v>45901</v>
      </c>
      <c r="E79" s="1261">
        <v>35</v>
      </c>
      <c r="F79" s="1261"/>
      <c r="G79" s="1261" t="s">
        <v>2296</v>
      </c>
      <c r="H79" s="1278" t="str">
        <f>H68</f>
        <v>OBRAS COMPLEMENTARES E MEIO AMBIENTE</v>
      </c>
      <c r="I79" s="1224">
        <v>45839</v>
      </c>
      <c r="J79" s="1285">
        <f>J73</f>
        <v>166.43299999999999</v>
      </c>
      <c r="K79" s="1288">
        <f>$K$68</f>
        <v>164.96199999999999</v>
      </c>
      <c r="L79" s="1263">
        <f t="shared" si="49"/>
        <v>0.99109999999999998</v>
      </c>
      <c r="M79" s="1216">
        <f t="shared" ref="M79" si="51">TRUNC(E79*L79,2)</f>
        <v>34.68</v>
      </c>
      <c r="N79" s="1216">
        <f t="shared" si="36"/>
        <v>0</v>
      </c>
      <c r="O79" s="1216"/>
      <c r="P79" s="1216"/>
      <c r="Q79" s="1216"/>
      <c r="R79" s="1216"/>
      <c r="S79" s="1216"/>
      <c r="T79" s="1216" t="s">
        <v>2297</v>
      </c>
      <c r="U79" s="1216">
        <f>$U$57</f>
        <v>0.89</v>
      </c>
      <c r="V79" s="1216">
        <f>$V$57</f>
        <v>1.0900000000000001</v>
      </c>
      <c r="W79" s="1216">
        <f>$W$57</f>
        <v>1.36</v>
      </c>
      <c r="X79" s="1216" t="s">
        <v>2298</v>
      </c>
      <c r="Y79" s="1216">
        <f t="shared" ref="Y79:Y82" si="52">TRUNC((Q79*U79+R79*V79+S79*W79),2)</f>
        <v>0</v>
      </c>
      <c r="Z79" s="1221">
        <f t="shared" si="50"/>
        <v>34.68</v>
      </c>
      <c r="AA79" s="1218" t="s">
        <v>2318</v>
      </c>
      <c r="AB79" s="1228"/>
    </row>
    <row r="80" spans="1:29" ht="60.75" thickTop="1">
      <c r="B80" s="2078" t="s">
        <v>2352</v>
      </c>
      <c r="C80" s="1251" t="s">
        <v>2348</v>
      </c>
      <c r="D80" s="1230">
        <v>45901</v>
      </c>
      <c r="E80" s="1231">
        <v>18.3</v>
      </c>
      <c r="F80" s="1231"/>
      <c r="G80" s="1231" t="s">
        <v>2296</v>
      </c>
      <c r="H80" s="1282" t="str">
        <f>H68</f>
        <v>OBRAS COMPLEMENTARES E MEIO AMBIENTE</v>
      </c>
      <c r="I80" s="1230">
        <v>45839</v>
      </c>
      <c r="J80" s="1238">
        <f>J73</f>
        <v>166.43299999999999</v>
      </c>
      <c r="K80" s="1231">
        <f>$K$68</f>
        <v>164.96199999999999</v>
      </c>
      <c r="L80" s="1235">
        <f t="shared" si="49"/>
        <v>0.99109999999999998</v>
      </c>
      <c r="M80" s="1231">
        <f>TRUNC(E80*L80,2)</f>
        <v>18.13</v>
      </c>
      <c r="N80" s="1238">
        <f t="shared" si="36"/>
        <v>0</v>
      </c>
      <c r="O80" s="1238"/>
      <c r="P80" s="1238"/>
      <c r="Q80" s="1238"/>
      <c r="R80" s="1238"/>
      <c r="S80" s="1238"/>
      <c r="T80" s="1238" t="s">
        <v>2297</v>
      </c>
      <c r="U80" s="1238"/>
      <c r="V80" s="1238"/>
      <c r="W80" s="1238"/>
      <c r="X80" s="1238" t="s">
        <v>2298</v>
      </c>
      <c r="Y80" s="1238">
        <f t="shared" si="52"/>
        <v>0</v>
      </c>
      <c r="Z80" s="1238">
        <f t="shared" ref="Z80:Z82" si="53">Y80+O80</f>
        <v>0</v>
      </c>
      <c r="AA80" s="1238" t="s">
        <v>2299</v>
      </c>
      <c r="AB80" s="1293"/>
      <c r="AC80" s="1248"/>
    </row>
    <row r="81" spans="2:29" ht="60.75" thickBot="1">
      <c r="B81" s="2082"/>
      <c r="C81" s="1294" t="s">
        <v>2349</v>
      </c>
      <c r="D81" s="1224">
        <f>D76</f>
        <v>45901</v>
      </c>
      <c r="E81" s="1226">
        <v>12</v>
      </c>
      <c r="F81" s="1226"/>
      <c r="G81" s="1226" t="s">
        <v>2296</v>
      </c>
      <c r="H81" s="1295" t="str">
        <f>H68</f>
        <v>OBRAS COMPLEMENTARES E MEIO AMBIENTE</v>
      </c>
      <c r="I81" s="1224">
        <v>45839</v>
      </c>
      <c r="J81" s="1296">
        <f>J73</f>
        <v>166.43299999999999</v>
      </c>
      <c r="K81" s="1297">
        <f>$K$68</f>
        <v>164.96199999999999</v>
      </c>
      <c r="L81" s="1245">
        <f t="shared" si="49"/>
        <v>0.99109999999999998</v>
      </c>
      <c r="M81" s="1246">
        <f t="shared" ref="M81" si="54">TRUNC(E81*L81,2)</f>
        <v>11.89</v>
      </c>
      <c r="N81" s="1227">
        <f t="shared" si="36"/>
        <v>0</v>
      </c>
      <c r="O81" s="1227"/>
      <c r="P81" s="1227"/>
      <c r="Q81" s="1227"/>
      <c r="R81" s="1227"/>
      <c r="S81" s="1227"/>
      <c r="T81" s="1227" t="s">
        <v>2297</v>
      </c>
      <c r="U81" s="1227"/>
      <c r="V81" s="1227"/>
      <c r="W81" s="1227"/>
      <c r="X81" s="1227" t="s">
        <v>2298</v>
      </c>
      <c r="Y81" s="1227">
        <f t="shared" si="52"/>
        <v>0</v>
      </c>
      <c r="Z81" s="1227">
        <f t="shared" si="53"/>
        <v>0</v>
      </c>
      <c r="AA81" s="1298" t="s">
        <v>2299</v>
      </c>
      <c r="AB81" s="1228"/>
      <c r="AC81" s="1248"/>
    </row>
    <row r="82" spans="2:29" ht="60.75" thickTop="1">
      <c r="B82" s="2079" t="s">
        <v>2353</v>
      </c>
      <c r="C82" s="1277" t="s">
        <v>2349</v>
      </c>
      <c r="D82" s="1232">
        <v>45901</v>
      </c>
      <c r="E82" s="1236">
        <v>330</v>
      </c>
      <c r="F82" s="1236"/>
      <c r="G82" s="1236" t="s">
        <v>2296</v>
      </c>
      <c r="H82" s="1278" t="str">
        <f>H68</f>
        <v>OBRAS COMPLEMENTARES E MEIO AMBIENTE</v>
      </c>
      <c r="I82" s="1232">
        <v>45839</v>
      </c>
      <c r="J82" s="1237">
        <f>J73</f>
        <v>166.43299999999999</v>
      </c>
      <c r="K82" s="1286">
        <f>$K$68</f>
        <v>164.96199999999999</v>
      </c>
      <c r="L82" s="1279">
        <f t="shared" si="49"/>
        <v>0.99109999999999998</v>
      </c>
      <c r="M82" s="1284">
        <f>TRUNC(E82*L82,2)</f>
        <v>327.06</v>
      </c>
      <c r="N82" s="1237">
        <f>TRUNC(F82*L82,2)</f>
        <v>0</v>
      </c>
      <c r="O82" s="1237"/>
      <c r="P82" s="1237"/>
      <c r="Q82" s="1237"/>
      <c r="R82" s="1237"/>
      <c r="S82" s="1237"/>
      <c r="T82" s="1237" t="s">
        <v>2297</v>
      </c>
      <c r="U82" s="1237"/>
      <c r="V82" s="1237"/>
      <c r="W82" s="1237"/>
      <c r="X82" s="1237" t="s">
        <v>2298</v>
      </c>
      <c r="Y82" s="1237">
        <f t="shared" si="52"/>
        <v>0</v>
      </c>
      <c r="Z82" s="1237">
        <f t="shared" si="53"/>
        <v>0</v>
      </c>
      <c r="AA82" s="1237" t="s">
        <v>2299</v>
      </c>
      <c r="AB82" s="1241"/>
      <c r="AC82" s="1248"/>
    </row>
    <row r="83" spans="2:29">
      <c r="B83" s="2079"/>
      <c r="C83" s="1259"/>
      <c r="D83" s="1260"/>
      <c r="E83" s="1261"/>
      <c r="F83" s="1261"/>
      <c r="G83" s="1261"/>
      <c r="H83" s="1278"/>
      <c r="I83" s="1260"/>
      <c r="J83" s="1249"/>
      <c r="K83" s="1288"/>
      <c r="L83" s="1263"/>
      <c r="M83" s="1216"/>
      <c r="N83" s="1216"/>
      <c r="O83" s="1216"/>
      <c r="P83" s="1264"/>
      <c r="Q83" s="1264"/>
      <c r="R83" s="1264"/>
      <c r="S83" s="1264"/>
      <c r="T83" s="1216"/>
      <c r="U83" s="1216"/>
      <c r="V83" s="1216"/>
      <c r="W83" s="1216"/>
      <c r="X83" s="1216"/>
      <c r="Y83" s="1216"/>
      <c r="Z83" s="1216"/>
      <c r="AA83" s="1258"/>
      <c r="AB83" s="1219"/>
      <c r="AC83" s="1248"/>
    </row>
    <row r="84" spans="2:29" ht="15" customHeight="1">
      <c r="B84" s="2084" t="s">
        <v>2354</v>
      </c>
      <c r="C84" s="2085"/>
      <c r="D84" s="2085"/>
      <c r="E84" s="2085"/>
      <c r="F84" s="2085"/>
      <c r="G84" s="2085"/>
      <c r="H84" s="2085"/>
      <c r="I84" s="2085"/>
      <c r="J84" s="2085"/>
      <c r="K84" s="2085"/>
      <c r="L84" s="2085"/>
      <c r="M84" s="2085"/>
      <c r="N84" s="2085"/>
      <c r="O84" s="2085"/>
      <c r="P84" s="2085"/>
      <c r="Q84" s="2085"/>
      <c r="R84" s="2085"/>
      <c r="S84" s="2085"/>
      <c r="T84" s="2085"/>
      <c r="U84" s="2085"/>
      <c r="V84" s="2085"/>
      <c r="W84" s="2085"/>
      <c r="X84" s="2085"/>
      <c r="Y84" s="2085"/>
      <c r="Z84" s="2085"/>
      <c r="AA84" s="2085"/>
      <c r="AB84" s="2086"/>
    </row>
    <row r="85" spans="2:29" ht="15" customHeight="1">
      <c r="B85" s="2087"/>
      <c r="C85" s="2005"/>
      <c r="D85" s="2005"/>
      <c r="E85" s="2005"/>
      <c r="F85" s="2005"/>
      <c r="G85" s="2005"/>
      <c r="H85" s="2005"/>
      <c r="I85" s="2005"/>
      <c r="J85" s="2005"/>
      <c r="K85" s="2005"/>
      <c r="L85" s="2005"/>
      <c r="M85" s="2005"/>
      <c r="N85" s="2005"/>
      <c r="O85" s="2005"/>
      <c r="P85" s="2005"/>
      <c r="Q85" s="2005"/>
      <c r="R85" s="2005"/>
      <c r="S85" s="2005"/>
      <c r="T85" s="2005"/>
      <c r="U85" s="2005"/>
      <c r="V85" s="2005"/>
      <c r="W85" s="2005"/>
      <c r="X85" s="2005"/>
      <c r="Y85" s="2005"/>
      <c r="Z85" s="2005"/>
      <c r="AA85" s="2005"/>
      <c r="AB85" s="2088"/>
    </row>
    <row r="86" spans="2:29" ht="15" customHeight="1" thickBot="1">
      <c r="B86" s="2089"/>
      <c r="C86" s="2090"/>
      <c r="D86" s="2090"/>
      <c r="E86" s="2090"/>
      <c r="F86" s="2090"/>
      <c r="G86" s="2090"/>
      <c r="H86" s="2090"/>
      <c r="I86" s="2090"/>
      <c r="J86" s="2090"/>
      <c r="K86" s="2090"/>
      <c r="L86" s="2090"/>
      <c r="M86" s="2090"/>
      <c r="N86" s="2090"/>
      <c r="O86" s="2090"/>
      <c r="P86" s="2090"/>
      <c r="Q86" s="2090"/>
      <c r="R86" s="2090"/>
      <c r="S86" s="2090"/>
      <c r="T86" s="2090"/>
      <c r="U86" s="2090"/>
      <c r="V86" s="2090"/>
      <c r="W86" s="2090"/>
      <c r="X86" s="2090"/>
      <c r="Y86" s="2090"/>
      <c r="Z86" s="2090"/>
      <c r="AA86" s="2090"/>
      <c r="AB86" s="2091"/>
    </row>
  </sheetData>
  <mergeCells count="96">
    <mergeCell ref="B80:B81"/>
    <mergeCell ref="B82:B83"/>
    <mergeCell ref="B84:AB85"/>
    <mergeCell ref="B86:AB86"/>
    <mergeCell ref="AB66:AB67"/>
    <mergeCell ref="B68:B69"/>
    <mergeCell ref="B70:B72"/>
    <mergeCell ref="B73:B74"/>
    <mergeCell ref="B75:B77"/>
    <mergeCell ref="B78:B79"/>
    <mergeCell ref="O66:O67"/>
    <mergeCell ref="Q66:S66"/>
    <mergeCell ref="T66:T67"/>
    <mergeCell ref="U66:X66"/>
    <mergeCell ref="Y66:Y67"/>
    <mergeCell ref="Z66:AA66"/>
    <mergeCell ref="B57:B59"/>
    <mergeCell ref="B60:B62"/>
    <mergeCell ref="B64:AB64"/>
    <mergeCell ref="B66:B67"/>
    <mergeCell ref="C66:C67"/>
    <mergeCell ref="D66:D67"/>
    <mergeCell ref="E66:E67"/>
    <mergeCell ref="F66:F67"/>
    <mergeCell ref="G66:G67"/>
    <mergeCell ref="H66:H67"/>
    <mergeCell ref="I66:I67"/>
    <mergeCell ref="J66:K66"/>
    <mergeCell ref="L66:L67"/>
    <mergeCell ref="M66:M67"/>
    <mergeCell ref="L55:L56"/>
    <mergeCell ref="M55:M56"/>
    <mergeCell ref="N55:N56"/>
    <mergeCell ref="N66:N67"/>
    <mergeCell ref="AB55:AB56"/>
    <mergeCell ref="O55:O56"/>
    <mergeCell ref="Q55:S55"/>
    <mergeCell ref="T55:T56"/>
    <mergeCell ref="U55:X55"/>
    <mergeCell ref="Y55:Y56"/>
    <mergeCell ref="G55:G56"/>
    <mergeCell ref="B37:B39"/>
    <mergeCell ref="B40:B42"/>
    <mergeCell ref="B43:B45"/>
    <mergeCell ref="B46:B48"/>
    <mergeCell ref="B49:B51"/>
    <mergeCell ref="B53:AB53"/>
    <mergeCell ref="B55:B56"/>
    <mergeCell ref="C55:C56"/>
    <mergeCell ref="D55:D56"/>
    <mergeCell ref="E55:E56"/>
    <mergeCell ref="F55:F56"/>
    <mergeCell ref="Z55:AA55"/>
    <mergeCell ref="H55:H56"/>
    <mergeCell ref="I55:I56"/>
    <mergeCell ref="J55:K55"/>
    <mergeCell ref="U17:X17"/>
    <mergeCell ref="Y17:Y18"/>
    <mergeCell ref="B19:B21"/>
    <mergeCell ref="B22:B24"/>
    <mergeCell ref="B25:B27"/>
    <mergeCell ref="O17:O18"/>
    <mergeCell ref="P17:P18"/>
    <mergeCell ref="B34:B36"/>
    <mergeCell ref="Q17:S17"/>
    <mergeCell ref="T17:T18"/>
    <mergeCell ref="B28:B30"/>
    <mergeCell ref="B31:B33"/>
    <mergeCell ref="C14:U14"/>
    <mergeCell ref="B15:AB15"/>
    <mergeCell ref="B17:B18"/>
    <mergeCell ref="C17:C18"/>
    <mergeCell ref="D17:D18"/>
    <mergeCell ref="E17:E18"/>
    <mergeCell ref="F17:F18"/>
    <mergeCell ref="G17:G18"/>
    <mergeCell ref="H17:H18"/>
    <mergeCell ref="I17:I18"/>
    <mergeCell ref="Z17:AA17"/>
    <mergeCell ref="AB17:AB18"/>
    <mergeCell ref="J17:K17"/>
    <mergeCell ref="L17:L18"/>
    <mergeCell ref="M17:M18"/>
    <mergeCell ref="N17:N18"/>
    <mergeCell ref="C13:U13"/>
    <mergeCell ref="B2:AB2"/>
    <mergeCell ref="B3:AB3"/>
    <mergeCell ref="B4:AB4"/>
    <mergeCell ref="B5:AB5"/>
    <mergeCell ref="C6:J6"/>
    <mergeCell ref="L6:U6"/>
    <mergeCell ref="C7:J7"/>
    <mergeCell ref="L8:M8"/>
    <mergeCell ref="B9:U9"/>
    <mergeCell ref="B10:AB10"/>
    <mergeCell ref="C11:U12"/>
  </mergeCells>
  <printOptions horizontalCentered="1"/>
  <pageMargins left="0.31496062992125984" right="0.31496062992125984" top="0.78740157480314965" bottom="0.39370078740157483" header="0.31496062992125984" footer="0.31496062992125984"/>
  <pageSetup paperSize="8" scale="45" fitToHeight="0" orientation="landscape" r:id="rId1"/>
  <rowBreaks count="1" manualBreakCount="1">
    <brk id="51" min="1" max="27"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20295-54BF-40CF-A276-A4D8878FDFD6}">
  <dimension ref="A1:Z61"/>
  <sheetViews>
    <sheetView view="pageBreakPreview" zoomScaleNormal="100" zoomScaleSheetLayoutView="100" workbookViewId="0">
      <selection activeCell="M35" sqref="M35"/>
    </sheetView>
  </sheetViews>
  <sheetFormatPr defaultColWidth="11.42578125" defaultRowHeight="12.75"/>
  <cols>
    <col min="1" max="1" width="10.7109375" style="1302" customWidth="1"/>
    <col min="2" max="2" width="14.5703125" style="1302" customWidth="1"/>
    <col min="3" max="3" width="9.28515625" style="1302" customWidth="1"/>
    <col min="4" max="4" width="7.7109375" style="1302" customWidth="1"/>
    <col min="5" max="5" width="15.5703125" style="1302" customWidth="1"/>
    <col min="6" max="13" width="13.42578125" style="1302" customWidth="1"/>
    <col min="14" max="14" width="17.7109375" style="1302" bestFit="1" customWidth="1"/>
    <col min="15" max="15" width="12.85546875" style="1302" customWidth="1"/>
    <col min="16" max="16" width="14.42578125" style="1302" customWidth="1"/>
    <col min="17" max="17" width="15.7109375" style="1302" customWidth="1"/>
    <col min="18" max="18" width="13.7109375" style="1302" customWidth="1"/>
    <col min="19" max="19" width="6.7109375" style="1302" customWidth="1"/>
    <col min="20" max="20" width="16.7109375" style="1302" customWidth="1"/>
    <col min="21" max="21" width="4" style="1302" bestFit="1" customWidth="1"/>
    <col min="22" max="22" width="9.42578125" style="1302" customWidth="1"/>
    <col min="23" max="256" width="11.42578125" style="1302"/>
    <col min="257" max="257" width="4.42578125" style="1302" customWidth="1"/>
    <col min="258" max="258" width="8.5703125" style="1302" customWidth="1"/>
    <col min="259" max="271" width="12.28515625" style="1302" customWidth="1"/>
    <col min="272" max="274" width="9.140625" style="1302" customWidth="1"/>
    <col min="275" max="275" width="9.5703125" style="1302" customWidth="1"/>
    <col min="276" max="276" width="8.28515625" style="1302" customWidth="1"/>
    <col min="277" max="277" width="9.5703125" style="1302" customWidth="1"/>
    <col min="278" max="512" width="11.42578125" style="1302"/>
    <col min="513" max="513" width="4.42578125" style="1302" customWidth="1"/>
    <col min="514" max="514" width="8.5703125" style="1302" customWidth="1"/>
    <col min="515" max="527" width="12.28515625" style="1302" customWidth="1"/>
    <col min="528" max="530" width="9.140625" style="1302" customWidth="1"/>
    <col min="531" max="531" width="9.5703125" style="1302" customWidth="1"/>
    <col min="532" max="532" width="8.28515625" style="1302" customWidth="1"/>
    <col min="533" max="533" width="9.5703125" style="1302" customWidth="1"/>
    <col min="534" max="768" width="11.42578125" style="1302"/>
    <col min="769" max="769" width="4.42578125" style="1302" customWidth="1"/>
    <col min="770" max="770" width="8.5703125" style="1302" customWidth="1"/>
    <col min="771" max="783" width="12.28515625" style="1302" customWidth="1"/>
    <col min="784" max="786" width="9.140625" style="1302" customWidth="1"/>
    <col min="787" max="787" width="9.5703125" style="1302" customWidth="1"/>
    <col min="788" max="788" width="8.28515625" style="1302" customWidth="1"/>
    <col min="789" max="789" width="9.5703125" style="1302" customWidth="1"/>
    <col min="790" max="1024" width="11.42578125" style="1302"/>
    <col min="1025" max="1025" width="4.42578125" style="1302" customWidth="1"/>
    <col min="1026" max="1026" width="8.5703125" style="1302" customWidth="1"/>
    <col min="1027" max="1039" width="12.28515625" style="1302" customWidth="1"/>
    <col min="1040" max="1042" width="9.140625" style="1302" customWidth="1"/>
    <col min="1043" max="1043" width="9.5703125" style="1302" customWidth="1"/>
    <col min="1044" max="1044" width="8.28515625" style="1302" customWidth="1"/>
    <col min="1045" max="1045" width="9.5703125" style="1302" customWidth="1"/>
    <col min="1046" max="1280" width="11.42578125" style="1302"/>
    <col min="1281" max="1281" width="4.42578125" style="1302" customWidth="1"/>
    <col min="1282" max="1282" width="8.5703125" style="1302" customWidth="1"/>
    <col min="1283" max="1295" width="12.28515625" style="1302" customWidth="1"/>
    <col min="1296" max="1298" width="9.140625" style="1302" customWidth="1"/>
    <col min="1299" max="1299" width="9.5703125" style="1302" customWidth="1"/>
    <col min="1300" max="1300" width="8.28515625" style="1302" customWidth="1"/>
    <col min="1301" max="1301" width="9.5703125" style="1302" customWidth="1"/>
    <col min="1302" max="1536" width="11.42578125" style="1302"/>
    <col min="1537" max="1537" width="4.42578125" style="1302" customWidth="1"/>
    <col min="1538" max="1538" width="8.5703125" style="1302" customWidth="1"/>
    <col min="1539" max="1551" width="12.28515625" style="1302" customWidth="1"/>
    <col min="1552" max="1554" width="9.140625" style="1302" customWidth="1"/>
    <col min="1555" max="1555" width="9.5703125" style="1302" customWidth="1"/>
    <col min="1556" max="1556" width="8.28515625" style="1302" customWidth="1"/>
    <col min="1557" max="1557" width="9.5703125" style="1302" customWidth="1"/>
    <col min="1558" max="1792" width="11.42578125" style="1302"/>
    <col min="1793" max="1793" width="4.42578125" style="1302" customWidth="1"/>
    <col min="1794" max="1794" width="8.5703125" style="1302" customWidth="1"/>
    <col min="1795" max="1807" width="12.28515625" style="1302" customWidth="1"/>
    <col min="1808" max="1810" width="9.140625" style="1302" customWidth="1"/>
    <col min="1811" max="1811" width="9.5703125" style="1302" customWidth="1"/>
    <col min="1812" max="1812" width="8.28515625" style="1302" customWidth="1"/>
    <col min="1813" max="1813" width="9.5703125" style="1302" customWidth="1"/>
    <col min="1814" max="2048" width="11.42578125" style="1302"/>
    <col min="2049" max="2049" width="4.42578125" style="1302" customWidth="1"/>
    <col min="2050" max="2050" width="8.5703125" style="1302" customWidth="1"/>
    <col min="2051" max="2063" width="12.28515625" style="1302" customWidth="1"/>
    <col min="2064" max="2066" width="9.140625" style="1302" customWidth="1"/>
    <col min="2067" max="2067" width="9.5703125" style="1302" customWidth="1"/>
    <col min="2068" max="2068" width="8.28515625" style="1302" customWidth="1"/>
    <col min="2069" max="2069" width="9.5703125" style="1302" customWidth="1"/>
    <col min="2070" max="2304" width="11.42578125" style="1302"/>
    <col min="2305" max="2305" width="4.42578125" style="1302" customWidth="1"/>
    <col min="2306" max="2306" width="8.5703125" style="1302" customWidth="1"/>
    <col min="2307" max="2319" width="12.28515625" style="1302" customWidth="1"/>
    <col min="2320" max="2322" width="9.140625" style="1302" customWidth="1"/>
    <col min="2323" max="2323" width="9.5703125" style="1302" customWidth="1"/>
    <col min="2324" max="2324" width="8.28515625" style="1302" customWidth="1"/>
    <col min="2325" max="2325" width="9.5703125" style="1302" customWidth="1"/>
    <col min="2326" max="2560" width="11.42578125" style="1302"/>
    <col min="2561" max="2561" width="4.42578125" style="1302" customWidth="1"/>
    <col min="2562" max="2562" width="8.5703125" style="1302" customWidth="1"/>
    <col min="2563" max="2575" width="12.28515625" style="1302" customWidth="1"/>
    <col min="2576" max="2578" width="9.140625" style="1302" customWidth="1"/>
    <col min="2579" max="2579" width="9.5703125" style="1302" customWidth="1"/>
    <col min="2580" max="2580" width="8.28515625" style="1302" customWidth="1"/>
    <col min="2581" max="2581" width="9.5703125" style="1302" customWidth="1"/>
    <col min="2582" max="2816" width="11.42578125" style="1302"/>
    <col min="2817" max="2817" width="4.42578125" style="1302" customWidth="1"/>
    <col min="2818" max="2818" width="8.5703125" style="1302" customWidth="1"/>
    <col min="2819" max="2831" width="12.28515625" style="1302" customWidth="1"/>
    <col min="2832" max="2834" width="9.140625" style="1302" customWidth="1"/>
    <col min="2835" max="2835" width="9.5703125" style="1302" customWidth="1"/>
    <col min="2836" max="2836" width="8.28515625" style="1302" customWidth="1"/>
    <col min="2837" max="2837" width="9.5703125" style="1302" customWidth="1"/>
    <col min="2838" max="3072" width="11.42578125" style="1302"/>
    <col min="3073" max="3073" width="4.42578125" style="1302" customWidth="1"/>
    <col min="3074" max="3074" width="8.5703125" style="1302" customWidth="1"/>
    <col min="3075" max="3087" width="12.28515625" style="1302" customWidth="1"/>
    <col min="3088" max="3090" width="9.140625" style="1302" customWidth="1"/>
    <col min="3091" max="3091" width="9.5703125" style="1302" customWidth="1"/>
    <col min="3092" max="3092" width="8.28515625" style="1302" customWidth="1"/>
    <col min="3093" max="3093" width="9.5703125" style="1302" customWidth="1"/>
    <col min="3094" max="3328" width="11.42578125" style="1302"/>
    <col min="3329" max="3329" width="4.42578125" style="1302" customWidth="1"/>
    <col min="3330" max="3330" width="8.5703125" style="1302" customWidth="1"/>
    <col min="3331" max="3343" width="12.28515625" style="1302" customWidth="1"/>
    <col min="3344" max="3346" width="9.140625" style="1302" customWidth="1"/>
    <col min="3347" max="3347" width="9.5703125" style="1302" customWidth="1"/>
    <col min="3348" max="3348" width="8.28515625" style="1302" customWidth="1"/>
    <col min="3349" max="3349" width="9.5703125" style="1302" customWidth="1"/>
    <col min="3350" max="3584" width="11.42578125" style="1302"/>
    <col min="3585" max="3585" width="4.42578125" style="1302" customWidth="1"/>
    <col min="3586" max="3586" width="8.5703125" style="1302" customWidth="1"/>
    <col min="3587" max="3599" width="12.28515625" style="1302" customWidth="1"/>
    <col min="3600" max="3602" width="9.140625" style="1302" customWidth="1"/>
    <col min="3603" max="3603" width="9.5703125" style="1302" customWidth="1"/>
    <col min="3604" max="3604" width="8.28515625" style="1302" customWidth="1"/>
    <col min="3605" max="3605" width="9.5703125" style="1302" customWidth="1"/>
    <col min="3606" max="3840" width="11.42578125" style="1302"/>
    <col min="3841" max="3841" width="4.42578125" style="1302" customWidth="1"/>
    <col min="3842" max="3842" width="8.5703125" style="1302" customWidth="1"/>
    <col min="3843" max="3855" width="12.28515625" style="1302" customWidth="1"/>
    <col min="3856" max="3858" width="9.140625" style="1302" customWidth="1"/>
    <col min="3859" max="3859" width="9.5703125" style="1302" customWidth="1"/>
    <col min="3860" max="3860" width="8.28515625" style="1302" customWidth="1"/>
    <col min="3861" max="3861" width="9.5703125" style="1302" customWidth="1"/>
    <col min="3862" max="4096" width="11.42578125" style="1302"/>
    <col min="4097" max="4097" width="4.42578125" style="1302" customWidth="1"/>
    <col min="4098" max="4098" width="8.5703125" style="1302" customWidth="1"/>
    <col min="4099" max="4111" width="12.28515625" style="1302" customWidth="1"/>
    <col min="4112" max="4114" width="9.140625" style="1302" customWidth="1"/>
    <col min="4115" max="4115" width="9.5703125" style="1302" customWidth="1"/>
    <col min="4116" max="4116" width="8.28515625" style="1302" customWidth="1"/>
    <col min="4117" max="4117" width="9.5703125" style="1302" customWidth="1"/>
    <col min="4118" max="4352" width="11.42578125" style="1302"/>
    <col min="4353" max="4353" width="4.42578125" style="1302" customWidth="1"/>
    <col min="4354" max="4354" width="8.5703125" style="1302" customWidth="1"/>
    <col min="4355" max="4367" width="12.28515625" style="1302" customWidth="1"/>
    <col min="4368" max="4370" width="9.140625" style="1302" customWidth="1"/>
    <col min="4371" max="4371" width="9.5703125" style="1302" customWidth="1"/>
    <col min="4372" max="4372" width="8.28515625" style="1302" customWidth="1"/>
    <col min="4373" max="4373" width="9.5703125" style="1302" customWidth="1"/>
    <col min="4374" max="4608" width="11.42578125" style="1302"/>
    <col min="4609" max="4609" width="4.42578125" style="1302" customWidth="1"/>
    <col min="4610" max="4610" width="8.5703125" style="1302" customWidth="1"/>
    <col min="4611" max="4623" width="12.28515625" style="1302" customWidth="1"/>
    <col min="4624" max="4626" width="9.140625" style="1302" customWidth="1"/>
    <col min="4627" max="4627" width="9.5703125" style="1302" customWidth="1"/>
    <col min="4628" max="4628" width="8.28515625" style="1302" customWidth="1"/>
    <col min="4629" max="4629" width="9.5703125" style="1302" customWidth="1"/>
    <col min="4630" max="4864" width="11.42578125" style="1302"/>
    <col min="4865" max="4865" width="4.42578125" style="1302" customWidth="1"/>
    <col min="4866" max="4866" width="8.5703125" style="1302" customWidth="1"/>
    <col min="4867" max="4879" width="12.28515625" style="1302" customWidth="1"/>
    <col min="4880" max="4882" width="9.140625" style="1302" customWidth="1"/>
    <col min="4883" max="4883" width="9.5703125" style="1302" customWidth="1"/>
    <col min="4884" max="4884" width="8.28515625" style="1302" customWidth="1"/>
    <col min="4885" max="4885" width="9.5703125" style="1302" customWidth="1"/>
    <col min="4886" max="5120" width="11.42578125" style="1302"/>
    <col min="5121" max="5121" width="4.42578125" style="1302" customWidth="1"/>
    <col min="5122" max="5122" width="8.5703125" style="1302" customWidth="1"/>
    <col min="5123" max="5135" width="12.28515625" style="1302" customWidth="1"/>
    <col min="5136" max="5138" width="9.140625" style="1302" customWidth="1"/>
    <col min="5139" max="5139" width="9.5703125" style="1302" customWidth="1"/>
    <col min="5140" max="5140" width="8.28515625" style="1302" customWidth="1"/>
    <col min="5141" max="5141" width="9.5703125" style="1302" customWidth="1"/>
    <col min="5142" max="5376" width="11.42578125" style="1302"/>
    <col min="5377" max="5377" width="4.42578125" style="1302" customWidth="1"/>
    <col min="5378" max="5378" width="8.5703125" style="1302" customWidth="1"/>
    <col min="5379" max="5391" width="12.28515625" style="1302" customWidth="1"/>
    <col min="5392" max="5394" width="9.140625" style="1302" customWidth="1"/>
    <col min="5395" max="5395" width="9.5703125" style="1302" customWidth="1"/>
    <col min="5396" max="5396" width="8.28515625" style="1302" customWidth="1"/>
    <col min="5397" max="5397" width="9.5703125" style="1302" customWidth="1"/>
    <col min="5398" max="5632" width="11.42578125" style="1302"/>
    <col min="5633" max="5633" width="4.42578125" style="1302" customWidth="1"/>
    <col min="5634" max="5634" width="8.5703125" style="1302" customWidth="1"/>
    <col min="5635" max="5647" width="12.28515625" style="1302" customWidth="1"/>
    <col min="5648" max="5650" width="9.140625" style="1302" customWidth="1"/>
    <col min="5651" max="5651" width="9.5703125" style="1302" customWidth="1"/>
    <col min="5652" max="5652" width="8.28515625" style="1302" customWidth="1"/>
    <col min="5653" max="5653" width="9.5703125" style="1302" customWidth="1"/>
    <col min="5654" max="5888" width="11.42578125" style="1302"/>
    <col min="5889" max="5889" width="4.42578125" style="1302" customWidth="1"/>
    <col min="5890" max="5890" width="8.5703125" style="1302" customWidth="1"/>
    <col min="5891" max="5903" width="12.28515625" style="1302" customWidth="1"/>
    <col min="5904" max="5906" width="9.140625" style="1302" customWidth="1"/>
    <col min="5907" max="5907" width="9.5703125" style="1302" customWidth="1"/>
    <col min="5908" max="5908" width="8.28515625" style="1302" customWidth="1"/>
    <col min="5909" max="5909" width="9.5703125" style="1302" customWidth="1"/>
    <col min="5910" max="6144" width="11.42578125" style="1302"/>
    <col min="6145" max="6145" width="4.42578125" style="1302" customWidth="1"/>
    <col min="6146" max="6146" width="8.5703125" style="1302" customWidth="1"/>
    <col min="6147" max="6159" width="12.28515625" style="1302" customWidth="1"/>
    <col min="6160" max="6162" width="9.140625" style="1302" customWidth="1"/>
    <col min="6163" max="6163" width="9.5703125" style="1302" customWidth="1"/>
    <col min="6164" max="6164" width="8.28515625" style="1302" customWidth="1"/>
    <col min="6165" max="6165" width="9.5703125" style="1302" customWidth="1"/>
    <col min="6166" max="6400" width="11.42578125" style="1302"/>
    <col min="6401" max="6401" width="4.42578125" style="1302" customWidth="1"/>
    <col min="6402" max="6402" width="8.5703125" style="1302" customWidth="1"/>
    <col min="6403" max="6415" width="12.28515625" style="1302" customWidth="1"/>
    <col min="6416" max="6418" width="9.140625" style="1302" customWidth="1"/>
    <col min="6419" max="6419" width="9.5703125" style="1302" customWidth="1"/>
    <col min="6420" max="6420" width="8.28515625" style="1302" customWidth="1"/>
    <col min="6421" max="6421" width="9.5703125" style="1302" customWidth="1"/>
    <col min="6422" max="6656" width="11.42578125" style="1302"/>
    <col min="6657" max="6657" width="4.42578125" style="1302" customWidth="1"/>
    <col min="6658" max="6658" width="8.5703125" style="1302" customWidth="1"/>
    <col min="6659" max="6671" width="12.28515625" style="1302" customWidth="1"/>
    <col min="6672" max="6674" width="9.140625" style="1302" customWidth="1"/>
    <col min="6675" max="6675" width="9.5703125" style="1302" customWidth="1"/>
    <col min="6676" max="6676" width="8.28515625" style="1302" customWidth="1"/>
    <col min="6677" max="6677" width="9.5703125" style="1302" customWidth="1"/>
    <col min="6678" max="6912" width="11.42578125" style="1302"/>
    <col min="6913" max="6913" width="4.42578125" style="1302" customWidth="1"/>
    <col min="6914" max="6914" width="8.5703125" style="1302" customWidth="1"/>
    <col min="6915" max="6927" width="12.28515625" style="1302" customWidth="1"/>
    <col min="6928" max="6930" width="9.140625" style="1302" customWidth="1"/>
    <col min="6931" max="6931" width="9.5703125" style="1302" customWidth="1"/>
    <col min="6932" max="6932" width="8.28515625" style="1302" customWidth="1"/>
    <col min="6933" max="6933" width="9.5703125" style="1302" customWidth="1"/>
    <col min="6934" max="7168" width="11.42578125" style="1302"/>
    <col min="7169" max="7169" width="4.42578125" style="1302" customWidth="1"/>
    <col min="7170" max="7170" width="8.5703125" style="1302" customWidth="1"/>
    <col min="7171" max="7183" width="12.28515625" style="1302" customWidth="1"/>
    <col min="7184" max="7186" width="9.140625" style="1302" customWidth="1"/>
    <col min="7187" max="7187" width="9.5703125" style="1302" customWidth="1"/>
    <col min="7188" max="7188" width="8.28515625" style="1302" customWidth="1"/>
    <col min="7189" max="7189" width="9.5703125" style="1302" customWidth="1"/>
    <col min="7190" max="7424" width="11.42578125" style="1302"/>
    <col min="7425" max="7425" width="4.42578125" style="1302" customWidth="1"/>
    <col min="7426" max="7426" width="8.5703125" style="1302" customWidth="1"/>
    <col min="7427" max="7439" width="12.28515625" style="1302" customWidth="1"/>
    <col min="7440" max="7442" width="9.140625" style="1302" customWidth="1"/>
    <col min="7443" max="7443" width="9.5703125" style="1302" customWidth="1"/>
    <col min="7444" max="7444" width="8.28515625" style="1302" customWidth="1"/>
    <col min="7445" max="7445" width="9.5703125" style="1302" customWidth="1"/>
    <col min="7446" max="7680" width="11.42578125" style="1302"/>
    <col min="7681" max="7681" width="4.42578125" style="1302" customWidth="1"/>
    <col min="7682" max="7682" width="8.5703125" style="1302" customWidth="1"/>
    <col min="7683" max="7695" width="12.28515625" style="1302" customWidth="1"/>
    <col min="7696" max="7698" width="9.140625" style="1302" customWidth="1"/>
    <col min="7699" max="7699" width="9.5703125" style="1302" customWidth="1"/>
    <col min="7700" max="7700" width="8.28515625" style="1302" customWidth="1"/>
    <col min="7701" max="7701" width="9.5703125" style="1302" customWidth="1"/>
    <col min="7702" max="7936" width="11.42578125" style="1302"/>
    <col min="7937" max="7937" width="4.42578125" style="1302" customWidth="1"/>
    <col min="7938" max="7938" width="8.5703125" style="1302" customWidth="1"/>
    <col min="7939" max="7951" width="12.28515625" style="1302" customWidth="1"/>
    <col min="7952" max="7954" width="9.140625" style="1302" customWidth="1"/>
    <col min="7955" max="7955" width="9.5703125" style="1302" customWidth="1"/>
    <col min="7956" max="7956" width="8.28515625" style="1302" customWidth="1"/>
    <col min="7957" max="7957" width="9.5703125" style="1302" customWidth="1"/>
    <col min="7958" max="8192" width="11.42578125" style="1302"/>
    <col min="8193" max="8193" width="4.42578125" style="1302" customWidth="1"/>
    <col min="8194" max="8194" width="8.5703125" style="1302" customWidth="1"/>
    <col min="8195" max="8207" width="12.28515625" style="1302" customWidth="1"/>
    <col min="8208" max="8210" width="9.140625" style="1302" customWidth="1"/>
    <col min="8211" max="8211" width="9.5703125" style="1302" customWidth="1"/>
    <col min="8212" max="8212" width="8.28515625" style="1302" customWidth="1"/>
    <col min="8213" max="8213" width="9.5703125" style="1302" customWidth="1"/>
    <col min="8214" max="8448" width="11.42578125" style="1302"/>
    <col min="8449" max="8449" width="4.42578125" style="1302" customWidth="1"/>
    <col min="8450" max="8450" width="8.5703125" style="1302" customWidth="1"/>
    <col min="8451" max="8463" width="12.28515625" style="1302" customWidth="1"/>
    <col min="8464" max="8466" width="9.140625" style="1302" customWidth="1"/>
    <col min="8467" max="8467" width="9.5703125" style="1302" customWidth="1"/>
    <col min="8468" max="8468" width="8.28515625" style="1302" customWidth="1"/>
    <col min="8469" max="8469" width="9.5703125" style="1302" customWidth="1"/>
    <col min="8470" max="8704" width="11.42578125" style="1302"/>
    <col min="8705" max="8705" width="4.42578125" style="1302" customWidth="1"/>
    <col min="8706" max="8706" width="8.5703125" style="1302" customWidth="1"/>
    <col min="8707" max="8719" width="12.28515625" style="1302" customWidth="1"/>
    <col min="8720" max="8722" width="9.140625" style="1302" customWidth="1"/>
    <col min="8723" max="8723" width="9.5703125" style="1302" customWidth="1"/>
    <col min="8724" max="8724" width="8.28515625" style="1302" customWidth="1"/>
    <col min="8725" max="8725" width="9.5703125" style="1302" customWidth="1"/>
    <col min="8726" max="8960" width="11.42578125" style="1302"/>
    <col min="8961" max="8961" width="4.42578125" style="1302" customWidth="1"/>
    <col min="8962" max="8962" width="8.5703125" style="1302" customWidth="1"/>
    <col min="8963" max="8975" width="12.28515625" style="1302" customWidth="1"/>
    <col min="8976" max="8978" width="9.140625" style="1302" customWidth="1"/>
    <col min="8979" max="8979" width="9.5703125" style="1302" customWidth="1"/>
    <col min="8980" max="8980" width="8.28515625" style="1302" customWidth="1"/>
    <col min="8981" max="8981" width="9.5703125" style="1302" customWidth="1"/>
    <col min="8982" max="9216" width="11.42578125" style="1302"/>
    <col min="9217" max="9217" width="4.42578125" style="1302" customWidth="1"/>
    <col min="9218" max="9218" width="8.5703125" style="1302" customWidth="1"/>
    <col min="9219" max="9231" width="12.28515625" style="1302" customWidth="1"/>
    <col min="9232" max="9234" width="9.140625" style="1302" customWidth="1"/>
    <col min="9235" max="9235" width="9.5703125" style="1302" customWidth="1"/>
    <col min="9236" max="9236" width="8.28515625" style="1302" customWidth="1"/>
    <col min="9237" max="9237" width="9.5703125" style="1302" customWidth="1"/>
    <col min="9238" max="9472" width="11.42578125" style="1302"/>
    <col min="9473" max="9473" width="4.42578125" style="1302" customWidth="1"/>
    <col min="9474" max="9474" width="8.5703125" style="1302" customWidth="1"/>
    <col min="9475" max="9487" width="12.28515625" style="1302" customWidth="1"/>
    <col min="9488" max="9490" width="9.140625" style="1302" customWidth="1"/>
    <col min="9491" max="9491" width="9.5703125" style="1302" customWidth="1"/>
    <col min="9492" max="9492" width="8.28515625" style="1302" customWidth="1"/>
    <col min="9493" max="9493" width="9.5703125" style="1302" customWidth="1"/>
    <col min="9494" max="9728" width="11.42578125" style="1302"/>
    <col min="9729" max="9729" width="4.42578125" style="1302" customWidth="1"/>
    <col min="9730" max="9730" width="8.5703125" style="1302" customWidth="1"/>
    <col min="9731" max="9743" width="12.28515625" style="1302" customWidth="1"/>
    <col min="9744" max="9746" width="9.140625" style="1302" customWidth="1"/>
    <col min="9747" max="9747" width="9.5703125" style="1302" customWidth="1"/>
    <col min="9748" max="9748" width="8.28515625" style="1302" customWidth="1"/>
    <col min="9749" max="9749" width="9.5703125" style="1302" customWidth="1"/>
    <col min="9750" max="9984" width="11.42578125" style="1302"/>
    <col min="9985" max="9985" width="4.42578125" style="1302" customWidth="1"/>
    <col min="9986" max="9986" width="8.5703125" style="1302" customWidth="1"/>
    <col min="9987" max="9999" width="12.28515625" style="1302" customWidth="1"/>
    <col min="10000" max="10002" width="9.140625" style="1302" customWidth="1"/>
    <col min="10003" max="10003" width="9.5703125" style="1302" customWidth="1"/>
    <col min="10004" max="10004" width="8.28515625" style="1302" customWidth="1"/>
    <col min="10005" max="10005" width="9.5703125" style="1302" customWidth="1"/>
    <col min="10006" max="10240" width="11.42578125" style="1302"/>
    <col min="10241" max="10241" width="4.42578125" style="1302" customWidth="1"/>
    <col min="10242" max="10242" width="8.5703125" style="1302" customWidth="1"/>
    <col min="10243" max="10255" width="12.28515625" style="1302" customWidth="1"/>
    <col min="10256" max="10258" width="9.140625" style="1302" customWidth="1"/>
    <col min="10259" max="10259" width="9.5703125" style="1302" customWidth="1"/>
    <col min="10260" max="10260" width="8.28515625" style="1302" customWidth="1"/>
    <col min="10261" max="10261" width="9.5703125" style="1302" customWidth="1"/>
    <col min="10262" max="10496" width="11.42578125" style="1302"/>
    <col min="10497" max="10497" width="4.42578125" style="1302" customWidth="1"/>
    <col min="10498" max="10498" width="8.5703125" style="1302" customWidth="1"/>
    <col min="10499" max="10511" width="12.28515625" style="1302" customWidth="1"/>
    <col min="10512" max="10514" width="9.140625" style="1302" customWidth="1"/>
    <col min="10515" max="10515" width="9.5703125" style="1302" customWidth="1"/>
    <col min="10516" max="10516" width="8.28515625" style="1302" customWidth="1"/>
    <col min="10517" max="10517" width="9.5703125" style="1302" customWidth="1"/>
    <col min="10518" max="10752" width="11.42578125" style="1302"/>
    <col min="10753" max="10753" width="4.42578125" style="1302" customWidth="1"/>
    <col min="10754" max="10754" width="8.5703125" style="1302" customWidth="1"/>
    <col min="10755" max="10767" width="12.28515625" style="1302" customWidth="1"/>
    <col min="10768" max="10770" width="9.140625" style="1302" customWidth="1"/>
    <col min="10771" max="10771" width="9.5703125" style="1302" customWidth="1"/>
    <col min="10772" max="10772" width="8.28515625" style="1302" customWidth="1"/>
    <col min="10773" max="10773" width="9.5703125" style="1302" customWidth="1"/>
    <col min="10774" max="11008" width="11.42578125" style="1302"/>
    <col min="11009" max="11009" width="4.42578125" style="1302" customWidth="1"/>
    <col min="11010" max="11010" width="8.5703125" style="1302" customWidth="1"/>
    <col min="11011" max="11023" width="12.28515625" style="1302" customWidth="1"/>
    <col min="11024" max="11026" width="9.140625" style="1302" customWidth="1"/>
    <col min="11027" max="11027" width="9.5703125" style="1302" customWidth="1"/>
    <col min="11028" max="11028" width="8.28515625" style="1302" customWidth="1"/>
    <col min="11029" max="11029" width="9.5703125" style="1302" customWidth="1"/>
    <col min="11030" max="11264" width="11.42578125" style="1302"/>
    <col min="11265" max="11265" width="4.42578125" style="1302" customWidth="1"/>
    <col min="11266" max="11266" width="8.5703125" style="1302" customWidth="1"/>
    <col min="11267" max="11279" width="12.28515625" style="1302" customWidth="1"/>
    <col min="11280" max="11282" width="9.140625" style="1302" customWidth="1"/>
    <col min="11283" max="11283" width="9.5703125" style="1302" customWidth="1"/>
    <col min="11284" max="11284" width="8.28515625" style="1302" customWidth="1"/>
    <col min="11285" max="11285" width="9.5703125" style="1302" customWidth="1"/>
    <col min="11286" max="11520" width="11.42578125" style="1302"/>
    <col min="11521" max="11521" width="4.42578125" style="1302" customWidth="1"/>
    <col min="11522" max="11522" width="8.5703125" style="1302" customWidth="1"/>
    <col min="11523" max="11535" width="12.28515625" style="1302" customWidth="1"/>
    <col min="11536" max="11538" width="9.140625" style="1302" customWidth="1"/>
    <col min="11539" max="11539" width="9.5703125" style="1302" customWidth="1"/>
    <col min="11540" max="11540" width="8.28515625" style="1302" customWidth="1"/>
    <col min="11541" max="11541" width="9.5703125" style="1302" customWidth="1"/>
    <col min="11542" max="11776" width="11.42578125" style="1302"/>
    <col min="11777" max="11777" width="4.42578125" style="1302" customWidth="1"/>
    <col min="11778" max="11778" width="8.5703125" style="1302" customWidth="1"/>
    <col min="11779" max="11791" width="12.28515625" style="1302" customWidth="1"/>
    <col min="11792" max="11794" width="9.140625" style="1302" customWidth="1"/>
    <col min="11795" max="11795" width="9.5703125" style="1302" customWidth="1"/>
    <col min="11796" max="11796" width="8.28515625" style="1302" customWidth="1"/>
    <col min="11797" max="11797" width="9.5703125" style="1302" customWidth="1"/>
    <col min="11798" max="12032" width="11.42578125" style="1302"/>
    <col min="12033" max="12033" width="4.42578125" style="1302" customWidth="1"/>
    <col min="12034" max="12034" width="8.5703125" style="1302" customWidth="1"/>
    <col min="12035" max="12047" width="12.28515625" style="1302" customWidth="1"/>
    <col min="12048" max="12050" width="9.140625" style="1302" customWidth="1"/>
    <col min="12051" max="12051" width="9.5703125" style="1302" customWidth="1"/>
    <col min="12052" max="12052" width="8.28515625" style="1302" customWidth="1"/>
    <col min="12053" max="12053" width="9.5703125" style="1302" customWidth="1"/>
    <col min="12054" max="12288" width="11.42578125" style="1302"/>
    <col min="12289" max="12289" width="4.42578125" style="1302" customWidth="1"/>
    <col min="12290" max="12290" width="8.5703125" style="1302" customWidth="1"/>
    <col min="12291" max="12303" width="12.28515625" style="1302" customWidth="1"/>
    <col min="12304" max="12306" width="9.140625" style="1302" customWidth="1"/>
    <col min="12307" max="12307" width="9.5703125" style="1302" customWidth="1"/>
    <col min="12308" max="12308" width="8.28515625" style="1302" customWidth="1"/>
    <col min="12309" max="12309" width="9.5703125" style="1302" customWidth="1"/>
    <col min="12310" max="12544" width="11.42578125" style="1302"/>
    <col min="12545" max="12545" width="4.42578125" style="1302" customWidth="1"/>
    <col min="12546" max="12546" width="8.5703125" style="1302" customWidth="1"/>
    <col min="12547" max="12559" width="12.28515625" style="1302" customWidth="1"/>
    <col min="12560" max="12562" width="9.140625" style="1302" customWidth="1"/>
    <col min="12563" max="12563" width="9.5703125" style="1302" customWidth="1"/>
    <col min="12564" max="12564" width="8.28515625" style="1302" customWidth="1"/>
    <col min="12565" max="12565" width="9.5703125" style="1302" customWidth="1"/>
    <col min="12566" max="12800" width="11.42578125" style="1302"/>
    <col min="12801" max="12801" width="4.42578125" style="1302" customWidth="1"/>
    <col min="12802" max="12802" width="8.5703125" style="1302" customWidth="1"/>
    <col min="12803" max="12815" width="12.28515625" style="1302" customWidth="1"/>
    <col min="12816" max="12818" width="9.140625" style="1302" customWidth="1"/>
    <col min="12819" max="12819" width="9.5703125" style="1302" customWidth="1"/>
    <col min="12820" max="12820" width="8.28515625" style="1302" customWidth="1"/>
    <col min="12821" max="12821" width="9.5703125" style="1302" customWidth="1"/>
    <col min="12822" max="13056" width="11.42578125" style="1302"/>
    <col min="13057" max="13057" width="4.42578125" style="1302" customWidth="1"/>
    <col min="13058" max="13058" width="8.5703125" style="1302" customWidth="1"/>
    <col min="13059" max="13071" width="12.28515625" style="1302" customWidth="1"/>
    <col min="13072" max="13074" width="9.140625" style="1302" customWidth="1"/>
    <col min="13075" max="13075" width="9.5703125" style="1302" customWidth="1"/>
    <col min="13076" max="13076" width="8.28515625" style="1302" customWidth="1"/>
    <col min="13077" max="13077" width="9.5703125" style="1302" customWidth="1"/>
    <col min="13078" max="13312" width="11.42578125" style="1302"/>
    <col min="13313" max="13313" width="4.42578125" style="1302" customWidth="1"/>
    <col min="13314" max="13314" width="8.5703125" style="1302" customWidth="1"/>
    <col min="13315" max="13327" width="12.28515625" style="1302" customWidth="1"/>
    <col min="13328" max="13330" width="9.140625" style="1302" customWidth="1"/>
    <col min="13331" max="13331" width="9.5703125" style="1302" customWidth="1"/>
    <col min="13332" max="13332" width="8.28515625" style="1302" customWidth="1"/>
    <col min="13333" max="13333" width="9.5703125" style="1302" customWidth="1"/>
    <col min="13334" max="13568" width="11.42578125" style="1302"/>
    <col min="13569" max="13569" width="4.42578125" style="1302" customWidth="1"/>
    <col min="13570" max="13570" width="8.5703125" style="1302" customWidth="1"/>
    <col min="13571" max="13583" width="12.28515625" style="1302" customWidth="1"/>
    <col min="13584" max="13586" width="9.140625" style="1302" customWidth="1"/>
    <col min="13587" max="13587" width="9.5703125" style="1302" customWidth="1"/>
    <col min="13588" max="13588" width="8.28515625" style="1302" customWidth="1"/>
    <col min="13589" max="13589" width="9.5703125" style="1302" customWidth="1"/>
    <col min="13590" max="13824" width="11.42578125" style="1302"/>
    <col min="13825" max="13825" width="4.42578125" style="1302" customWidth="1"/>
    <col min="13826" max="13826" width="8.5703125" style="1302" customWidth="1"/>
    <col min="13827" max="13839" width="12.28515625" style="1302" customWidth="1"/>
    <col min="13840" max="13842" width="9.140625" style="1302" customWidth="1"/>
    <col min="13843" max="13843" width="9.5703125" style="1302" customWidth="1"/>
    <col min="13844" max="13844" width="8.28515625" style="1302" customWidth="1"/>
    <col min="13845" max="13845" width="9.5703125" style="1302" customWidth="1"/>
    <col min="13846" max="14080" width="11.42578125" style="1302"/>
    <col min="14081" max="14081" width="4.42578125" style="1302" customWidth="1"/>
    <col min="14082" max="14082" width="8.5703125" style="1302" customWidth="1"/>
    <col min="14083" max="14095" width="12.28515625" style="1302" customWidth="1"/>
    <col min="14096" max="14098" width="9.140625" style="1302" customWidth="1"/>
    <col min="14099" max="14099" width="9.5703125" style="1302" customWidth="1"/>
    <col min="14100" max="14100" width="8.28515625" style="1302" customWidth="1"/>
    <col min="14101" max="14101" width="9.5703125" style="1302" customWidth="1"/>
    <col min="14102" max="14336" width="11.42578125" style="1302"/>
    <col min="14337" max="14337" width="4.42578125" style="1302" customWidth="1"/>
    <col min="14338" max="14338" width="8.5703125" style="1302" customWidth="1"/>
    <col min="14339" max="14351" width="12.28515625" style="1302" customWidth="1"/>
    <col min="14352" max="14354" width="9.140625" style="1302" customWidth="1"/>
    <col min="14355" max="14355" width="9.5703125" style="1302" customWidth="1"/>
    <col min="14356" max="14356" width="8.28515625" style="1302" customWidth="1"/>
    <col min="14357" max="14357" width="9.5703125" style="1302" customWidth="1"/>
    <col min="14358" max="14592" width="11.42578125" style="1302"/>
    <col min="14593" max="14593" width="4.42578125" style="1302" customWidth="1"/>
    <col min="14594" max="14594" width="8.5703125" style="1302" customWidth="1"/>
    <col min="14595" max="14607" width="12.28515625" style="1302" customWidth="1"/>
    <col min="14608" max="14610" width="9.140625" style="1302" customWidth="1"/>
    <col min="14611" max="14611" width="9.5703125" style="1302" customWidth="1"/>
    <col min="14612" max="14612" width="8.28515625" style="1302" customWidth="1"/>
    <col min="14613" max="14613" width="9.5703125" style="1302" customWidth="1"/>
    <col min="14614" max="14848" width="11.42578125" style="1302"/>
    <col min="14849" max="14849" width="4.42578125" style="1302" customWidth="1"/>
    <col min="14850" max="14850" width="8.5703125" style="1302" customWidth="1"/>
    <col min="14851" max="14863" width="12.28515625" style="1302" customWidth="1"/>
    <col min="14864" max="14866" width="9.140625" style="1302" customWidth="1"/>
    <col min="14867" max="14867" width="9.5703125" style="1302" customWidth="1"/>
    <col min="14868" max="14868" width="8.28515625" style="1302" customWidth="1"/>
    <col min="14869" max="14869" width="9.5703125" style="1302" customWidth="1"/>
    <col min="14870" max="15104" width="11.42578125" style="1302"/>
    <col min="15105" max="15105" width="4.42578125" style="1302" customWidth="1"/>
    <col min="15106" max="15106" width="8.5703125" style="1302" customWidth="1"/>
    <col min="15107" max="15119" width="12.28515625" style="1302" customWidth="1"/>
    <col min="15120" max="15122" width="9.140625" style="1302" customWidth="1"/>
    <col min="15123" max="15123" width="9.5703125" style="1302" customWidth="1"/>
    <col min="15124" max="15124" width="8.28515625" style="1302" customWidth="1"/>
    <col min="15125" max="15125" width="9.5703125" style="1302" customWidth="1"/>
    <col min="15126" max="15360" width="11.42578125" style="1302"/>
    <col min="15361" max="15361" width="4.42578125" style="1302" customWidth="1"/>
    <col min="15362" max="15362" width="8.5703125" style="1302" customWidth="1"/>
    <col min="15363" max="15375" width="12.28515625" style="1302" customWidth="1"/>
    <col min="15376" max="15378" width="9.140625" style="1302" customWidth="1"/>
    <col min="15379" max="15379" width="9.5703125" style="1302" customWidth="1"/>
    <col min="15380" max="15380" width="8.28515625" style="1302" customWidth="1"/>
    <col min="15381" max="15381" width="9.5703125" style="1302" customWidth="1"/>
    <col min="15382" max="15616" width="11.42578125" style="1302"/>
    <col min="15617" max="15617" width="4.42578125" style="1302" customWidth="1"/>
    <col min="15618" max="15618" width="8.5703125" style="1302" customWidth="1"/>
    <col min="15619" max="15631" width="12.28515625" style="1302" customWidth="1"/>
    <col min="15632" max="15634" width="9.140625" style="1302" customWidth="1"/>
    <col min="15635" max="15635" width="9.5703125" style="1302" customWidth="1"/>
    <col min="15636" max="15636" width="8.28515625" style="1302" customWidth="1"/>
    <col min="15637" max="15637" width="9.5703125" style="1302" customWidth="1"/>
    <col min="15638" max="15872" width="11.42578125" style="1302"/>
    <col min="15873" max="15873" width="4.42578125" style="1302" customWidth="1"/>
    <col min="15874" max="15874" width="8.5703125" style="1302" customWidth="1"/>
    <col min="15875" max="15887" width="12.28515625" style="1302" customWidth="1"/>
    <col min="15888" max="15890" width="9.140625" style="1302" customWidth="1"/>
    <col min="15891" max="15891" width="9.5703125" style="1302" customWidth="1"/>
    <col min="15892" max="15892" width="8.28515625" style="1302" customWidth="1"/>
    <col min="15893" max="15893" width="9.5703125" style="1302" customWidth="1"/>
    <col min="15894" max="16128" width="11.42578125" style="1302"/>
    <col min="16129" max="16129" width="4.42578125" style="1302" customWidth="1"/>
    <col min="16130" max="16130" width="8.5703125" style="1302" customWidth="1"/>
    <col min="16131" max="16143" width="12.28515625" style="1302" customWidth="1"/>
    <col min="16144" max="16146" width="9.140625" style="1302" customWidth="1"/>
    <col min="16147" max="16147" width="9.5703125" style="1302" customWidth="1"/>
    <col min="16148" max="16148" width="8.28515625" style="1302" customWidth="1"/>
    <col min="16149" max="16149" width="9.5703125" style="1302" customWidth="1"/>
    <col min="16150" max="16384" width="11.42578125" style="1302"/>
  </cols>
  <sheetData>
    <row r="1" spans="1:23" ht="23.25" customHeight="1">
      <c r="A1" s="1299"/>
      <c r="B1" s="1300"/>
      <c r="C1" s="1300"/>
      <c r="D1" s="1300"/>
      <c r="E1" s="1300"/>
      <c r="F1" s="1300"/>
      <c r="G1" s="1300"/>
      <c r="H1" s="1300"/>
      <c r="I1" s="1300"/>
      <c r="J1" s="1300"/>
      <c r="K1" s="1300"/>
      <c r="L1" s="1300"/>
      <c r="M1" s="1300"/>
      <c r="N1" s="1300"/>
      <c r="O1" s="1300"/>
      <c r="P1" s="1300"/>
      <c r="Q1" s="1301"/>
    </row>
    <row r="2" spans="1:23" ht="12.75" customHeight="1">
      <c r="A2" s="2094" t="s">
        <v>2355</v>
      </c>
      <c r="B2" s="2095"/>
      <c r="C2" s="2095"/>
      <c r="D2" s="2095"/>
      <c r="E2" s="2095"/>
      <c r="F2" s="2095"/>
      <c r="G2" s="2095"/>
      <c r="H2" s="2095"/>
      <c r="I2" s="2095"/>
      <c r="J2" s="2095"/>
      <c r="K2" s="2095"/>
      <c r="L2" s="2095"/>
      <c r="M2" s="2095"/>
      <c r="N2" s="2095"/>
      <c r="O2" s="2095"/>
      <c r="P2" s="2095"/>
      <c r="Q2" s="2096"/>
      <c r="R2" s="1303"/>
      <c r="S2" s="1303"/>
      <c r="T2" s="1303"/>
      <c r="U2" s="1303"/>
      <c r="V2" s="1303"/>
    </row>
    <row r="3" spans="1:23" ht="12.75" customHeight="1">
      <c r="A3" s="2097"/>
      <c r="B3" s="2098"/>
      <c r="C3" s="2098"/>
      <c r="D3" s="2098"/>
      <c r="E3" s="2098"/>
      <c r="F3" s="2098"/>
      <c r="G3" s="2098"/>
      <c r="H3" s="2098"/>
      <c r="I3" s="2098"/>
      <c r="J3" s="2098"/>
      <c r="K3" s="2098"/>
      <c r="L3" s="2098"/>
      <c r="M3" s="2098"/>
      <c r="N3" s="2098"/>
      <c r="O3" s="2098"/>
      <c r="P3" s="2098"/>
      <c r="Q3" s="2099"/>
      <c r="R3" s="1303"/>
      <c r="S3" s="1303"/>
      <c r="T3" s="1303"/>
      <c r="U3" s="1303"/>
      <c r="V3" s="1303"/>
    </row>
    <row r="4" spans="1:23" ht="13.5" customHeight="1">
      <c r="A4" s="1304"/>
      <c r="C4" s="1305"/>
      <c r="D4" s="1305"/>
      <c r="E4" s="1305"/>
      <c r="G4" s="1305"/>
      <c r="H4" s="1305"/>
      <c r="I4" s="1305"/>
      <c r="J4" s="1305"/>
      <c r="K4" s="1305"/>
      <c r="L4" s="1305"/>
      <c r="M4" s="1305"/>
      <c r="N4" s="1305"/>
      <c r="Q4" s="1306"/>
      <c r="V4" s="1305"/>
    </row>
    <row r="5" spans="1:23" ht="13.5" customHeight="1">
      <c r="A5" s="1307"/>
      <c r="D5" s="1308"/>
      <c r="E5" s="1308" t="s">
        <v>1838</v>
      </c>
      <c r="G5" s="1305"/>
      <c r="H5" s="1305"/>
      <c r="I5" s="1305"/>
      <c r="J5" s="1305"/>
      <c r="K5" s="1305"/>
      <c r="L5" s="2100" t="s">
        <v>2356</v>
      </c>
      <c r="M5" s="2100"/>
      <c r="N5" s="1309"/>
      <c r="Q5" s="1310"/>
      <c r="V5" s="1305"/>
    </row>
    <row r="6" spans="1:23" ht="13.5" customHeight="1">
      <c r="A6" s="1304"/>
      <c r="E6" s="1311"/>
      <c r="F6" s="1312"/>
      <c r="H6" s="1305"/>
      <c r="J6" s="1305"/>
      <c r="K6" s="1305"/>
      <c r="Q6" s="1306"/>
      <c r="V6" s="1305"/>
    </row>
    <row r="7" spans="1:23" ht="13.5" customHeight="1">
      <c r="A7" s="1304"/>
      <c r="E7" s="1313"/>
      <c r="H7" s="1305"/>
      <c r="J7" s="1305"/>
      <c r="K7" s="1305"/>
      <c r="Q7" s="1310"/>
      <c r="V7" s="1305"/>
    </row>
    <row r="8" spans="1:23">
      <c r="A8" s="1307"/>
      <c r="E8" s="1313"/>
      <c r="F8" s="1314" t="s">
        <v>2357</v>
      </c>
      <c r="G8" s="1315"/>
      <c r="I8" s="1316" t="s">
        <v>2357</v>
      </c>
      <c r="J8" s="1315"/>
      <c r="K8" s="1315"/>
      <c r="M8" s="1316" t="s">
        <v>2357</v>
      </c>
      <c r="Q8" s="1317"/>
      <c r="V8" s="1305"/>
      <c r="W8" s="1318"/>
    </row>
    <row r="9" spans="1:23">
      <c r="A9" s="1307"/>
      <c r="E9" s="1313"/>
      <c r="F9" s="1319">
        <v>149.1</v>
      </c>
      <c r="G9" s="1315"/>
      <c r="I9" s="1316">
        <v>166</v>
      </c>
      <c r="J9" s="1320"/>
      <c r="K9" s="1315"/>
      <c r="M9" s="1321">
        <v>177.9</v>
      </c>
      <c r="Q9" s="1306"/>
      <c r="U9" s="1322"/>
      <c r="V9" s="1305"/>
    </row>
    <row r="10" spans="1:23" ht="6.75" customHeight="1">
      <c r="A10" s="1307"/>
      <c r="B10" s="1305"/>
      <c r="E10" s="1323"/>
      <c r="F10" s="1324"/>
      <c r="G10" s="1325"/>
      <c r="H10" s="1324"/>
      <c r="I10" s="1325"/>
      <c r="J10" s="1324"/>
      <c r="K10" s="1325"/>
      <c r="L10" s="1324"/>
      <c r="M10" s="1325"/>
      <c r="N10" s="1311"/>
      <c r="Q10" s="1306"/>
      <c r="T10" s="1322"/>
      <c r="U10" s="1322"/>
      <c r="V10" s="1305"/>
    </row>
    <row r="11" spans="1:23" ht="13.5" customHeight="1">
      <c r="A11" s="1307"/>
      <c r="C11" s="1305"/>
      <c r="E11" s="1323"/>
      <c r="F11" s="1326"/>
      <c r="I11" s="1323"/>
      <c r="K11" s="1327"/>
      <c r="M11" s="1328"/>
      <c r="Q11" s="1306"/>
    </row>
    <row r="12" spans="1:23" ht="12.75" customHeight="1">
      <c r="A12" s="1307"/>
      <c r="B12" s="1329"/>
      <c r="E12" s="1330" t="s">
        <v>2358</v>
      </c>
      <c r="F12" s="1312">
        <v>139</v>
      </c>
      <c r="I12" s="2101" t="s">
        <v>2359</v>
      </c>
      <c r="K12" s="1331"/>
      <c r="M12" s="1330" t="s">
        <v>2358</v>
      </c>
      <c r="N12" s="1312">
        <v>33.4</v>
      </c>
      <c r="Q12" s="1306"/>
    </row>
    <row r="13" spans="1:23" ht="12.75" customHeight="1">
      <c r="A13" s="1307"/>
      <c r="D13" s="1311"/>
      <c r="E13" s="2103" t="s">
        <v>2360</v>
      </c>
      <c r="F13" s="1332" t="s">
        <v>2361</v>
      </c>
      <c r="G13" s="1326"/>
      <c r="H13" s="1315"/>
      <c r="I13" s="2102"/>
      <c r="K13" s="1331"/>
      <c r="M13" s="2105" t="s">
        <v>2362</v>
      </c>
      <c r="N13" s="1332" t="s">
        <v>2363</v>
      </c>
      <c r="Q13" s="1333"/>
    </row>
    <row r="14" spans="1:23" ht="13.5" customHeight="1">
      <c r="A14" s="1304"/>
      <c r="D14" s="1313"/>
      <c r="E14" s="2104"/>
      <c r="F14" s="1332" t="s">
        <v>2364</v>
      </c>
      <c r="H14" s="1320"/>
      <c r="I14" s="1328"/>
      <c r="M14" s="2106"/>
      <c r="N14" s="1332" t="s">
        <v>2365</v>
      </c>
      <c r="Q14" s="1334"/>
      <c r="R14" s="1335"/>
    </row>
    <row r="15" spans="1:23" ht="12.75" customHeight="1">
      <c r="A15" s="1336"/>
      <c r="D15" s="1337"/>
      <c r="I15" s="1330" t="s">
        <v>2358</v>
      </c>
      <c r="J15" s="1312">
        <v>127</v>
      </c>
      <c r="Q15" s="1317"/>
    </row>
    <row r="16" spans="1:23" ht="12.75" customHeight="1">
      <c r="A16" s="1336"/>
      <c r="B16" s="1311"/>
      <c r="D16" s="1337"/>
      <c r="I16" s="2092" t="s">
        <v>2366</v>
      </c>
      <c r="J16" s="1332" t="s">
        <v>2367</v>
      </c>
      <c r="Q16" s="1317"/>
    </row>
    <row r="17" spans="1:26">
      <c r="A17" s="1307"/>
      <c r="B17" s="1331"/>
      <c r="D17" s="1337"/>
      <c r="I17" s="2093"/>
      <c r="J17" s="1332" t="s">
        <v>2368</v>
      </c>
      <c r="Q17" s="1317"/>
    </row>
    <row r="18" spans="1:26">
      <c r="A18" s="1307"/>
      <c r="B18" s="1331"/>
      <c r="D18" s="1337"/>
      <c r="I18" s="1328"/>
      <c r="Q18" s="1317"/>
    </row>
    <row r="19" spans="1:26">
      <c r="A19" s="1307"/>
      <c r="B19" s="1331"/>
      <c r="D19" s="1337"/>
      <c r="I19" s="1330" t="s">
        <v>2358</v>
      </c>
      <c r="J19" s="1312">
        <v>28.5</v>
      </c>
      <c r="Q19" s="1317"/>
    </row>
    <row r="20" spans="1:26">
      <c r="A20" s="1307"/>
      <c r="B20" s="1331"/>
      <c r="D20" s="1337"/>
      <c r="I20" s="2107" t="s">
        <v>2369</v>
      </c>
      <c r="J20" s="1302" t="s">
        <v>2361</v>
      </c>
      <c r="N20" s="1338" t="s">
        <v>2370</v>
      </c>
      <c r="O20" s="1339"/>
      <c r="P20" s="1340"/>
      <c r="Q20" s="1341" t="s">
        <v>2371</v>
      </c>
    </row>
    <row r="21" spans="1:26">
      <c r="A21" s="1307"/>
      <c r="B21" s="1331"/>
      <c r="D21" s="1337"/>
      <c r="I21" s="2108"/>
      <c r="J21" s="1302" t="s">
        <v>2372</v>
      </c>
      <c r="N21" s="1338"/>
      <c r="O21" s="1342"/>
      <c r="P21" s="1342"/>
      <c r="Q21" s="1343"/>
    </row>
    <row r="22" spans="1:26">
      <c r="A22" s="1307"/>
      <c r="B22" s="1331"/>
      <c r="D22" s="1337"/>
      <c r="I22" s="1328"/>
      <c r="Q22" s="1317"/>
    </row>
    <row r="23" spans="1:26">
      <c r="A23" s="1307"/>
      <c r="B23" s="1331"/>
      <c r="D23" s="1337"/>
      <c r="I23" s="1344" t="s">
        <v>2358</v>
      </c>
      <c r="J23" s="1312">
        <v>22.5</v>
      </c>
      <c r="Q23" s="1317"/>
    </row>
    <row r="24" spans="1:26">
      <c r="A24" s="1307"/>
      <c r="B24" s="1331"/>
      <c r="D24" s="1337"/>
      <c r="I24" s="2109" t="s">
        <v>2373</v>
      </c>
      <c r="J24" s="1302" t="s">
        <v>2361</v>
      </c>
      <c r="N24" s="1345"/>
      <c r="O24" s="1342"/>
      <c r="P24" s="1346" t="s">
        <v>2370</v>
      </c>
      <c r="Q24" s="1343"/>
    </row>
    <row r="25" spans="1:26">
      <c r="A25" s="1307"/>
      <c r="B25" s="1331"/>
      <c r="I25" s="2110"/>
      <c r="J25" s="1302" t="s">
        <v>2374</v>
      </c>
      <c r="N25" s="1338" t="s">
        <v>2371</v>
      </c>
      <c r="O25" s="1347"/>
      <c r="P25" s="1348"/>
      <c r="Q25" s="1341" t="s">
        <v>2375</v>
      </c>
    </row>
    <row r="26" spans="1:26">
      <c r="A26" s="1307"/>
      <c r="N26" s="1338"/>
      <c r="O26" s="1342"/>
      <c r="P26" s="1342"/>
      <c r="Q26" s="1343"/>
    </row>
    <row r="27" spans="1:26">
      <c r="A27" s="1307"/>
      <c r="E27" s="1349"/>
      <c r="Q27" s="1306"/>
    </row>
    <row r="28" spans="1:26">
      <c r="A28" s="1307"/>
      <c r="E28" s="1349"/>
      <c r="Q28" s="1306"/>
    </row>
    <row r="29" spans="1:26" ht="13.5" thickBot="1">
      <c r="A29" s="1350"/>
      <c r="B29" s="1345"/>
      <c r="C29" s="1351"/>
      <c r="D29" s="1351"/>
      <c r="E29" s="1351"/>
      <c r="F29" s="1351"/>
      <c r="G29" s="1351"/>
      <c r="H29" s="1351"/>
      <c r="I29" s="1351"/>
      <c r="J29" s="1351"/>
      <c r="K29" s="1351"/>
      <c r="L29" s="1351"/>
      <c r="M29" s="1352"/>
      <c r="Q29" s="1306"/>
      <c r="R29" s="1345"/>
      <c r="S29" s="1345"/>
      <c r="T29" s="1345"/>
      <c r="U29" s="1345"/>
      <c r="V29" s="1352"/>
    </row>
    <row r="30" spans="1:26">
      <c r="A30" s="1350"/>
      <c r="B30" s="1345"/>
      <c r="C30" s="1351"/>
      <c r="D30" s="2111" t="s">
        <v>1036</v>
      </c>
      <c r="E30" s="2112"/>
      <c r="F30" s="2115" t="s">
        <v>1840</v>
      </c>
      <c r="G30" s="2115" t="s">
        <v>2376</v>
      </c>
      <c r="H30" s="2117" t="s">
        <v>2377</v>
      </c>
      <c r="I30" s="2117" t="s">
        <v>2378</v>
      </c>
      <c r="J30" s="2117" t="s">
        <v>2379</v>
      </c>
      <c r="K30" s="2117" t="s">
        <v>2380</v>
      </c>
      <c r="L30" s="2117" t="s">
        <v>1051</v>
      </c>
      <c r="M30" s="2122" t="s">
        <v>1053</v>
      </c>
      <c r="Q30" s="1306"/>
      <c r="R30" s="1345"/>
      <c r="S30" s="1345"/>
      <c r="T30" s="1345"/>
      <c r="U30" s="1345"/>
      <c r="V30" s="1352"/>
    </row>
    <row r="31" spans="1:26" ht="13.5" thickBot="1">
      <c r="A31" s="1350"/>
      <c r="B31" s="1345"/>
      <c r="C31" s="1351"/>
      <c r="D31" s="2113"/>
      <c r="E31" s="2114"/>
      <c r="F31" s="2116"/>
      <c r="G31" s="2116"/>
      <c r="H31" s="2118"/>
      <c r="I31" s="2118"/>
      <c r="J31" s="2118"/>
      <c r="K31" s="2118"/>
      <c r="L31" s="2118"/>
      <c r="M31" s="2123"/>
      <c r="Q31" s="1306"/>
      <c r="R31" s="1345"/>
      <c r="S31" s="1345"/>
      <c r="T31" s="1345"/>
      <c r="U31" s="1345"/>
      <c r="V31" s="1352"/>
    </row>
    <row r="32" spans="1:26" s="1354" customFormat="1" ht="17.25" customHeight="1">
      <c r="A32" s="1353"/>
      <c r="B32" s="1342"/>
      <c r="D32" s="2124" t="s">
        <v>2381</v>
      </c>
      <c r="E32" s="2125"/>
      <c r="F32" s="1355" t="s">
        <v>2382</v>
      </c>
      <c r="G32" s="1356" t="s">
        <v>1852</v>
      </c>
      <c r="H32" s="1357">
        <f>J19</f>
        <v>28.5</v>
      </c>
      <c r="I32" s="1358"/>
      <c r="J32" s="1359"/>
      <c r="K32" s="1357">
        <f>J32+H32</f>
        <v>28.5</v>
      </c>
      <c r="L32" s="1357"/>
      <c r="M32" s="1360">
        <f>K32-L32</f>
        <v>28.5</v>
      </c>
      <c r="N32" s="1305"/>
      <c r="O32" s="1302"/>
      <c r="P32" s="1302"/>
      <c r="Q32" s="1306"/>
      <c r="S32" s="1361"/>
      <c r="T32" s="1345"/>
      <c r="U32" s="1345"/>
      <c r="V32" s="1352"/>
      <c r="W32" s="1316"/>
      <c r="Z32" s="1303"/>
    </row>
    <row r="33" spans="1:26" s="1354" customFormat="1" ht="17.25" customHeight="1">
      <c r="A33" s="1353"/>
      <c r="B33" s="1342"/>
      <c r="D33" s="2126"/>
      <c r="E33" s="2127"/>
      <c r="F33" s="1355" t="str">
        <f>G32</f>
        <v>Canteiro</v>
      </c>
      <c r="G33" s="1356" t="s">
        <v>2383</v>
      </c>
      <c r="H33" s="1357"/>
      <c r="I33" s="1359">
        <f>I9-F9</f>
        <v>16.900000000000006</v>
      </c>
      <c r="J33" s="1359">
        <f>M9-I9</f>
        <v>11.900000000000006</v>
      </c>
      <c r="K33" s="1359">
        <f>IF(AND(I33=0,J33=0),H33,(I33^2+J33^2)/(2*(I33+J33))+H33)</f>
        <v>7.4170138888888912</v>
      </c>
      <c r="L33" s="1359"/>
      <c r="M33" s="1362">
        <f>K33</f>
        <v>7.4170138888888912</v>
      </c>
      <c r="Q33" s="1343"/>
      <c r="S33" s="1361"/>
      <c r="T33" s="1345"/>
      <c r="U33" s="1345"/>
      <c r="V33" s="1352"/>
      <c r="W33" s="1316"/>
      <c r="Z33" s="1303"/>
    </row>
    <row r="34" spans="1:26" s="1354" customFormat="1" ht="17.25" customHeight="1">
      <c r="A34" s="1353"/>
      <c r="B34" s="1342"/>
      <c r="D34" s="2128" t="s">
        <v>2384</v>
      </c>
      <c r="E34" s="2129"/>
      <c r="F34" s="2129"/>
      <c r="G34" s="2129"/>
      <c r="H34" s="2129"/>
      <c r="I34" s="2129"/>
      <c r="J34" s="2129"/>
      <c r="K34" s="2129"/>
      <c r="L34" s="1363">
        <f>L32</f>
        <v>0</v>
      </c>
      <c r="M34" s="1364">
        <f>SUM(M32:M33)</f>
        <v>35.917013888888889</v>
      </c>
      <c r="Q34" s="1343"/>
      <c r="S34" s="1361"/>
      <c r="T34" s="1345"/>
      <c r="U34" s="1345"/>
      <c r="V34" s="1352"/>
      <c r="W34" s="1316"/>
      <c r="Z34" s="1303"/>
    </row>
    <row r="35" spans="1:26" s="1354" customFormat="1" ht="17.25" customHeight="1">
      <c r="A35" s="1353"/>
      <c r="B35" s="1342"/>
      <c r="D35" s="2124" t="s">
        <v>2385</v>
      </c>
      <c r="E35" s="2125"/>
      <c r="F35" s="1355" t="s">
        <v>2382</v>
      </c>
      <c r="G35" s="1356" t="s">
        <v>1852</v>
      </c>
      <c r="H35" s="1357">
        <f>J23</f>
        <v>22.5</v>
      </c>
      <c r="I35" s="1365"/>
      <c r="J35" s="1359"/>
      <c r="K35" s="1357">
        <f>J35+H35</f>
        <v>22.5</v>
      </c>
      <c r="L35" s="1357"/>
      <c r="M35" s="1360">
        <f>K35-L35</f>
        <v>22.5</v>
      </c>
      <c r="Q35" s="1343"/>
      <c r="S35" s="1361"/>
      <c r="T35" s="1345"/>
      <c r="U35" s="1345"/>
      <c r="V35" s="1352"/>
      <c r="W35" s="1316"/>
      <c r="Z35" s="1303"/>
    </row>
    <row r="36" spans="1:26" s="1354" customFormat="1" ht="17.25" customHeight="1">
      <c r="A36" s="1353"/>
      <c r="B36" s="1342"/>
      <c r="D36" s="2126"/>
      <c r="E36" s="2127"/>
      <c r="F36" s="1355" t="str">
        <f>G35</f>
        <v>Canteiro</v>
      </c>
      <c r="G36" s="1356" t="s">
        <v>2383</v>
      </c>
      <c r="H36" s="1357"/>
      <c r="I36" s="1359">
        <f>I9-F9</f>
        <v>16.900000000000006</v>
      </c>
      <c r="J36" s="1359">
        <f>M9-I9</f>
        <v>11.900000000000006</v>
      </c>
      <c r="K36" s="1359">
        <f>IF(AND(I36=0,J36=0),H36,(I36^2+J36^2)/(2*(I36+J36))+H36)</f>
        <v>7.4170138888888912</v>
      </c>
      <c r="L36" s="1359"/>
      <c r="M36" s="1362">
        <f>K36</f>
        <v>7.4170138888888912</v>
      </c>
      <c r="Q36" s="1343"/>
      <c r="S36" s="1361"/>
      <c r="T36" s="1345"/>
      <c r="U36" s="1345"/>
      <c r="V36" s="1352"/>
      <c r="W36" s="1316"/>
      <c r="Z36" s="1303"/>
    </row>
    <row r="37" spans="1:26" s="1354" customFormat="1" ht="17.25" customHeight="1">
      <c r="A37" s="1353"/>
      <c r="B37" s="1342"/>
      <c r="D37" s="2128" t="s">
        <v>2384</v>
      </c>
      <c r="E37" s="2129"/>
      <c r="F37" s="2129"/>
      <c r="G37" s="2129"/>
      <c r="H37" s="2129"/>
      <c r="I37" s="2129"/>
      <c r="J37" s="2129"/>
      <c r="K37" s="2129"/>
      <c r="L37" s="1363">
        <f>L35</f>
        <v>0</v>
      </c>
      <c r="M37" s="1364">
        <f>SUM(M35:M36)</f>
        <v>29.917013888888892</v>
      </c>
      <c r="Q37" s="1343"/>
      <c r="S37" s="1361"/>
      <c r="T37" s="1345"/>
      <c r="U37" s="1345"/>
      <c r="V37" s="1352"/>
      <c r="W37" s="1316"/>
      <c r="Z37" s="1303"/>
    </row>
    <row r="38" spans="1:26" s="1354" customFormat="1" ht="17.25" customHeight="1">
      <c r="A38" s="1353"/>
      <c r="B38" s="1342"/>
      <c r="D38" s="2130" t="s">
        <v>2386</v>
      </c>
      <c r="E38" s="2131"/>
      <c r="F38" s="1366" t="s">
        <v>2387</v>
      </c>
      <c r="G38" s="1367" t="s">
        <v>1852</v>
      </c>
      <c r="H38" s="1368">
        <f>J15</f>
        <v>127</v>
      </c>
      <c r="I38" s="1369"/>
      <c r="J38" s="1369"/>
      <c r="K38" s="1369">
        <f>J38+H38+I38</f>
        <v>127</v>
      </c>
      <c r="L38" s="1368">
        <v>6.3</v>
      </c>
      <c r="M38" s="1370">
        <f>K38-L38</f>
        <v>120.7</v>
      </c>
      <c r="Q38" s="1343"/>
      <c r="S38" s="1361"/>
      <c r="T38" s="1345"/>
      <c r="U38" s="1345"/>
      <c r="V38" s="1352"/>
      <c r="W38" s="1316"/>
      <c r="Z38" s="1303"/>
    </row>
    <row r="39" spans="1:26" s="1354" customFormat="1" ht="17.25" customHeight="1">
      <c r="A39" s="1353"/>
      <c r="B39" s="1342"/>
      <c r="D39" s="2132"/>
      <c r="E39" s="2133"/>
      <c r="F39" s="1371" t="str">
        <f>G38</f>
        <v>Canteiro</v>
      </c>
      <c r="G39" s="1372" t="s">
        <v>2383</v>
      </c>
      <c r="H39" s="1373"/>
      <c r="I39" s="1374">
        <f>I9-F9</f>
        <v>16.900000000000006</v>
      </c>
      <c r="J39" s="1374">
        <f>M9-I9</f>
        <v>11.900000000000006</v>
      </c>
      <c r="K39" s="1374">
        <f>IF(AND(I39=0,J39=0),H39,(I39^2+J39^2)/(2*(I39+J39))+H39)</f>
        <v>7.4170138888888912</v>
      </c>
      <c r="L39" s="1373"/>
      <c r="M39" s="1375">
        <f>K39</f>
        <v>7.4170138888888912</v>
      </c>
      <c r="Q39" s="1343"/>
      <c r="S39" s="1361"/>
      <c r="T39" s="1345"/>
      <c r="U39" s="1345"/>
      <c r="V39" s="1352"/>
      <c r="W39" s="1316"/>
      <c r="Z39" s="1303"/>
    </row>
    <row r="40" spans="1:26" s="1354" customFormat="1" ht="17.25" customHeight="1">
      <c r="A40" s="1353"/>
      <c r="B40" s="1342"/>
      <c r="D40" s="2134" t="s">
        <v>2384</v>
      </c>
      <c r="E40" s="2135"/>
      <c r="F40" s="2135"/>
      <c r="G40" s="2135"/>
      <c r="H40" s="2135"/>
      <c r="I40" s="2135"/>
      <c r="J40" s="2135"/>
      <c r="K40" s="2135"/>
      <c r="L40" s="2136"/>
      <c r="M40" s="1376">
        <f>SUM(M38:M39)</f>
        <v>128.11701388888889</v>
      </c>
      <c r="Q40" s="1343"/>
      <c r="S40" s="1361"/>
      <c r="T40" s="1345"/>
      <c r="U40" s="1345"/>
      <c r="V40" s="1352"/>
      <c r="W40" s="1316"/>
      <c r="Z40" s="1303"/>
    </row>
    <row r="41" spans="1:26" s="1354" customFormat="1" ht="17.25" customHeight="1">
      <c r="A41" s="1353"/>
      <c r="B41" s="1342"/>
      <c r="D41" s="2137" t="s">
        <v>2388</v>
      </c>
      <c r="E41" s="2138"/>
      <c r="F41" s="1377" t="s">
        <v>2389</v>
      </c>
      <c r="G41" s="1378" t="s">
        <v>1852</v>
      </c>
      <c r="H41" s="1379"/>
      <c r="I41" s="1380"/>
      <c r="J41" s="1380"/>
      <c r="K41" s="1380"/>
      <c r="L41" s="1379"/>
      <c r="M41" s="1381">
        <f>K41</f>
        <v>0</v>
      </c>
      <c r="Q41" s="1343"/>
      <c r="S41" s="1361"/>
      <c r="T41" s="1345"/>
      <c r="U41" s="1345"/>
      <c r="V41" s="1352"/>
      <c r="W41" s="1316"/>
      <c r="Z41" s="1303"/>
    </row>
    <row r="42" spans="1:26" s="1354" customFormat="1" ht="17.25" customHeight="1">
      <c r="A42" s="1353"/>
      <c r="B42" s="1342"/>
      <c r="D42" s="2139"/>
      <c r="E42" s="2140"/>
      <c r="F42" s="1382" t="s">
        <v>2389</v>
      </c>
      <c r="G42" s="1383" t="s">
        <v>2383</v>
      </c>
      <c r="H42" s="1384">
        <f>F12</f>
        <v>139</v>
      </c>
      <c r="I42" s="1385">
        <f>M9-F9</f>
        <v>28.800000000000011</v>
      </c>
      <c r="J42" s="1385"/>
      <c r="K42" s="1385">
        <f>IF(AND(I42=0,J42=0),H42,(I42^2+J42^2)/(2*(I42+J42))+H42)</f>
        <v>153.4</v>
      </c>
      <c r="L42" s="1384"/>
      <c r="M42" s="1386">
        <f>K42</f>
        <v>153.4</v>
      </c>
      <c r="Q42" s="1343"/>
      <c r="S42" s="1361"/>
      <c r="T42" s="1345"/>
      <c r="U42" s="1345"/>
      <c r="V42" s="1352"/>
      <c r="W42" s="1316"/>
      <c r="Z42" s="1303"/>
    </row>
    <row r="43" spans="1:26" s="1354" customFormat="1" ht="17.25" customHeight="1">
      <c r="A43" s="1353"/>
      <c r="B43" s="1342"/>
      <c r="D43" s="2119" t="s">
        <v>2384</v>
      </c>
      <c r="E43" s="2120"/>
      <c r="F43" s="2120"/>
      <c r="G43" s="2120"/>
      <c r="H43" s="2120"/>
      <c r="I43" s="2120"/>
      <c r="J43" s="2120"/>
      <c r="K43" s="2120"/>
      <c r="L43" s="2121"/>
      <c r="M43" s="1387">
        <f>SUM(M41:M42)</f>
        <v>153.4</v>
      </c>
      <c r="Q43" s="1343"/>
      <c r="S43" s="1361"/>
      <c r="T43" s="1345"/>
      <c r="U43" s="1345"/>
      <c r="V43" s="1352"/>
      <c r="W43" s="1316"/>
      <c r="Z43" s="1303"/>
    </row>
    <row r="44" spans="1:26" s="1354" customFormat="1" ht="25.5" customHeight="1">
      <c r="A44" s="1353"/>
      <c r="B44" s="1342"/>
      <c r="D44" s="2141" t="s">
        <v>2390</v>
      </c>
      <c r="E44" s="2142"/>
      <c r="F44" s="1388" t="s">
        <v>2383</v>
      </c>
      <c r="G44" s="1389" t="s">
        <v>2391</v>
      </c>
      <c r="H44" s="1390">
        <f>N12</f>
        <v>33.4</v>
      </c>
      <c r="I44" s="1391">
        <f>M9-F9</f>
        <v>28.800000000000011</v>
      </c>
      <c r="J44" s="1391">
        <f>M9-I9</f>
        <v>11.900000000000006</v>
      </c>
      <c r="K44" s="1392">
        <f>IF(AND(I44=0,J44=0),H44,(I44^2+J44^2)/(2*(I44+J44))+H44)</f>
        <v>45.329361179361186</v>
      </c>
      <c r="L44" s="1391">
        <v>2.9</v>
      </c>
      <c r="M44" s="1393">
        <f>K44-L44</f>
        <v>42.429361179361187</v>
      </c>
      <c r="N44" s="1302"/>
      <c r="O44" s="1302"/>
      <c r="P44" s="1302"/>
      <c r="Q44" s="1343"/>
      <c r="S44" s="1361"/>
      <c r="T44" s="1345"/>
      <c r="U44" s="1345"/>
      <c r="V44" s="1352"/>
      <c r="W44" s="1316"/>
      <c r="Z44" s="1303"/>
    </row>
    <row r="45" spans="1:26" s="1354" customFormat="1" ht="17.25" customHeight="1">
      <c r="A45" s="1353"/>
      <c r="B45" s="1342"/>
      <c r="D45" s="2143" t="s">
        <v>2384</v>
      </c>
      <c r="E45" s="2144"/>
      <c r="F45" s="2144"/>
      <c r="G45" s="2144"/>
      <c r="H45" s="2144"/>
      <c r="I45" s="2144"/>
      <c r="J45" s="2144"/>
      <c r="K45" s="2145"/>
      <c r="L45" s="1394">
        <f>L44</f>
        <v>2.9</v>
      </c>
      <c r="M45" s="1395">
        <f>SUM(M44)</f>
        <v>42.429361179361187</v>
      </c>
      <c r="N45" s="1302"/>
      <c r="O45" s="1302"/>
      <c r="P45" s="1302"/>
      <c r="Q45" s="1343"/>
      <c r="S45" s="1361"/>
      <c r="T45" s="1345"/>
      <c r="U45" s="1345"/>
      <c r="V45" s="1352"/>
      <c r="W45" s="1316"/>
      <c r="Z45" s="1303"/>
    </row>
    <row r="46" spans="1:26" s="1354" customFormat="1" ht="17.25" customHeight="1">
      <c r="A46" s="1353"/>
      <c r="B46" s="1342"/>
      <c r="D46" s="2143" t="s">
        <v>2384</v>
      </c>
      <c r="E46" s="2144"/>
      <c r="F46" s="2144"/>
      <c r="G46" s="2144"/>
      <c r="H46" s="2144"/>
      <c r="I46" s="2144"/>
      <c r="J46" s="2144"/>
      <c r="K46" s="2144"/>
      <c r="L46" s="2145"/>
      <c r="M46" s="1395">
        <f>SUM(L45:M45)</f>
        <v>45.329361179361186</v>
      </c>
      <c r="N46" s="1302"/>
      <c r="O46" s="1302"/>
      <c r="P46" s="1302"/>
      <c r="Q46" s="1343"/>
      <c r="S46" s="1361"/>
      <c r="T46" s="1345"/>
      <c r="U46" s="1345"/>
      <c r="V46" s="1352"/>
      <c r="W46" s="1316"/>
      <c r="Z46" s="1303"/>
    </row>
    <row r="47" spans="1:26" ht="17.25" customHeight="1" thickBot="1">
      <c r="A47" s="1307"/>
      <c r="D47" s="2146" t="s">
        <v>2392</v>
      </c>
      <c r="E47" s="2147"/>
      <c r="F47" s="1396" t="s">
        <v>2393</v>
      </c>
      <c r="G47" s="1397" t="s">
        <v>1852</v>
      </c>
      <c r="H47" s="1398">
        <v>167</v>
      </c>
      <c r="I47" s="1399"/>
      <c r="J47" s="1399"/>
      <c r="K47" s="1399">
        <f>I47+H47</f>
        <v>167</v>
      </c>
      <c r="L47" s="1400"/>
      <c r="M47" s="1401">
        <f>K47</f>
        <v>167</v>
      </c>
      <c r="Q47" s="1306"/>
    </row>
    <row r="48" spans="1:26">
      <c r="A48" s="1307"/>
      <c r="Q48" s="1306"/>
    </row>
    <row r="49" spans="1:17">
      <c r="A49" s="1307"/>
      <c r="Q49" s="1306"/>
    </row>
    <row r="50" spans="1:17">
      <c r="A50" s="1307"/>
      <c r="Q50" s="1306"/>
    </row>
    <row r="51" spans="1:17">
      <c r="A51" s="1307"/>
      <c r="Q51" s="1306"/>
    </row>
    <row r="52" spans="1:17">
      <c r="A52" s="1307"/>
      <c r="Q52" s="1306"/>
    </row>
    <row r="53" spans="1:17">
      <c r="A53" s="1307"/>
      <c r="Q53" s="1306"/>
    </row>
    <row r="54" spans="1:17">
      <c r="A54" s="1307"/>
      <c r="Q54" s="1306"/>
    </row>
    <row r="55" spans="1:17">
      <c r="A55" s="1307"/>
      <c r="Q55" s="1306"/>
    </row>
    <row r="56" spans="1:17">
      <c r="A56" s="1307"/>
      <c r="Q56" s="1306"/>
    </row>
    <row r="57" spans="1:17">
      <c r="A57" s="1307"/>
      <c r="Q57" s="1306"/>
    </row>
    <row r="58" spans="1:17" ht="13.5" thickBot="1">
      <c r="A58" s="1307"/>
      <c r="Q58" s="1306"/>
    </row>
    <row r="59" spans="1:17" ht="15" customHeight="1">
      <c r="A59" s="2148"/>
      <c r="B59" s="2149"/>
      <c r="C59" s="2154" t="s">
        <v>2394</v>
      </c>
      <c r="D59" s="2154"/>
      <c r="E59" s="2154"/>
      <c r="F59" s="2154"/>
      <c r="G59" s="2154"/>
      <c r="H59" s="2154"/>
      <c r="I59" s="2154"/>
      <c r="J59" s="2154"/>
      <c r="K59" s="2154"/>
      <c r="L59" s="2154"/>
      <c r="M59" s="2154"/>
      <c r="N59" s="2154"/>
      <c r="O59" s="2154"/>
      <c r="P59" s="2154"/>
      <c r="Q59" s="2155"/>
    </row>
    <row r="60" spans="1:17" ht="15" customHeight="1">
      <c r="A60" s="2150"/>
      <c r="B60" s="2151"/>
      <c r="C60" s="2156"/>
      <c r="D60" s="2156"/>
      <c r="E60" s="2156"/>
      <c r="F60" s="2156"/>
      <c r="G60" s="2156"/>
      <c r="H60" s="2156"/>
      <c r="I60" s="2156"/>
      <c r="J60" s="2156"/>
      <c r="K60" s="2156"/>
      <c r="L60" s="2156"/>
      <c r="M60" s="2156"/>
      <c r="N60" s="2156"/>
      <c r="O60" s="2156"/>
      <c r="P60" s="2156"/>
      <c r="Q60" s="2157"/>
    </row>
    <row r="61" spans="1:17" ht="15.75" customHeight="1" thickBot="1">
      <c r="A61" s="2152"/>
      <c r="B61" s="2153"/>
      <c r="C61" s="2158"/>
      <c r="D61" s="2158"/>
      <c r="E61" s="2158"/>
      <c r="F61" s="2158"/>
      <c r="G61" s="2158"/>
      <c r="H61" s="2158"/>
      <c r="I61" s="2158"/>
      <c r="J61" s="2158"/>
      <c r="K61" s="2158"/>
      <c r="L61" s="2158"/>
      <c r="M61" s="2158"/>
      <c r="N61" s="2158"/>
      <c r="O61" s="2158"/>
      <c r="P61" s="2158"/>
      <c r="Q61" s="2159"/>
    </row>
  </sheetData>
  <sheetProtection selectLockedCells="1" selectUnlockedCells="1"/>
  <mergeCells count="31">
    <mergeCell ref="D44:E44"/>
    <mergeCell ref="D45:K45"/>
    <mergeCell ref="D46:L46"/>
    <mergeCell ref="D47:E47"/>
    <mergeCell ref="A59:B61"/>
    <mergeCell ref="C59:Q61"/>
    <mergeCell ref="D43:L43"/>
    <mergeCell ref="J30:J31"/>
    <mergeCell ref="K30:K31"/>
    <mergeCell ref="L30:L31"/>
    <mergeCell ref="M30:M31"/>
    <mergeCell ref="D32:E33"/>
    <mergeCell ref="D34:K34"/>
    <mergeCell ref="D35:E36"/>
    <mergeCell ref="D37:K37"/>
    <mergeCell ref="D38:E39"/>
    <mergeCell ref="D40:L40"/>
    <mergeCell ref="D41:E42"/>
    <mergeCell ref="I20:I21"/>
    <mergeCell ref="I24:I25"/>
    <mergeCell ref="D30:E31"/>
    <mergeCell ref="F30:F31"/>
    <mergeCell ref="G30:G31"/>
    <mergeCell ref="H30:H31"/>
    <mergeCell ref="I30:I31"/>
    <mergeCell ref="I16:I17"/>
    <mergeCell ref="A2:Q3"/>
    <mergeCell ref="L5:M5"/>
    <mergeCell ref="I12:I13"/>
    <mergeCell ref="E13:E14"/>
    <mergeCell ref="M13:M14"/>
  </mergeCells>
  <printOptions horizontalCentered="1"/>
  <pageMargins left="0.39370078740157483" right="0.39370078740157483" top="0.78740157480314965" bottom="0.39370078740157483" header="0" footer="0"/>
  <pageSetup paperSize="9" scale="60" firstPageNumber="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CBE0A59-FC52-438F-AA70-ABF4898CEC24}">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28</vt:i4>
      </vt:variant>
      <vt:variant>
        <vt:lpstr>Intervalos Nomeados</vt:lpstr>
      </vt:variant>
      <vt:variant>
        <vt:i4>46</vt:i4>
      </vt:variant>
    </vt:vector>
  </HeadingPairs>
  <TitlesOfParts>
    <vt:vector size="74" baseType="lpstr">
      <vt:lpstr>RESUMO</vt:lpstr>
      <vt:lpstr>PLANILHA</vt:lpstr>
      <vt:lpstr>CURVA ABC</vt:lpstr>
      <vt:lpstr>CRON</vt:lpstr>
      <vt:lpstr>BDI</vt:lpstr>
      <vt:lpstr>MUNICÍPIOS</vt:lpstr>
      <vt:lpstr>HISTOGRAMA</vt:lpstr>
      <vt:lpstr>FIT</vt:lpstr>
      <vt:lpstr>CPU Iluminação</vt:lpstr>
      <vt:lpstr>AD.LOCAL</vt:lpstr>
      <vt:lpstr>AD.FX</vt:lpstr>
      <vt:lpstr>AD.VIN</vt:lpstr>
      <vt:lpstr>AD.VR</vt:lpstr>
      <vt:lpstr>AD.MC</vt:lpstr>
      <vt:lpstr>RESUMO MO</vt:lpstr>
      <vt:lpstr>EFS</vt:lpstr>
      <vt:lpstr>CANT_Efetivo</vt:lpstr>
      <vt:lpstr>CANT_Coef</vt:lpstr>
      <vt:lpstr>CANT_Princ</vt:lpstr>
      <vt:lpstr>CANT_Compl OAE</vt:lpstr>
      <vt:lpstr>CANT_Ind</vt:lpstr>
      <vt:lpstr>Mob. e Desmob</vt:lpstr>
      <vt:lpstr>Equip Mínimo</vt:lpstr>
      <vt:lpstr>Rotas</vt:lpstr>
      <vt:lpstr>Mat. Betuminoso</vt:lpstr>
      <vt:lpstr>Aquis. Betuminoso</vt:lpstr>
      <vt:lpstr>Mapa+Binômio</vt:lpstr>
      <vt:lpstr>Diagrama</vt:lpstr>
      <vt:lpstr>AD.FX!Area_de_impressao</vt:lpstr>
      <vt:lpstr>AD.LOCAL!Area_de_impressao</vt:lpstr>
      <vt:lpstr>AD.MC!Area_de_impressao</vt:lpstr>
      <vt:lpstr>AD.VIN!Area_de_impressao</vt:lpstr>
      <vt:lpstr>AD.VR!Area_de_impressao</vt:lpstr>
      <vt:lpstr>'Aquis. Betuminoso'!Area_de_impressao</vt:lpstr>
      <vt:lpstr>BDI!Area_de_impressao</vt:lpstr>
      <vt:lpstr>CANT_Coef!Area_de_impressao</vt:lpstr>
      <vt:lpstr>'CANT_Compl OAE'!Area_de_impressao</vt:lpstr>
      <vt:lpstr>CANT_Efetivo!Area_de_impressao</vt:lpstr>
      <vt:lpstr>CANT_Ind!Area_de_impressao</vt:lpstr>
      <vt:lpstr>CANT_Princ!Area_de_impressao</vt:lpstr>
      <vt:lpstr>'CPU Iluminação'!Area_de_impressao</vt:lpstr>
      <vt:lpstr>CRON!Area_de_impressao</vt:lpstr>
      <vt:lpstr>'CURVA ABC'!Area_de_impressao</vt:lpstr>
      <vt:lpstr>Diagrama!Area_de_impressao</vt:lpstr>
      <vt:lpstr>EFS!Area_de_impressao</vt:lpstr>
      <vt:lpstr>'Equip Mínimo'!Area_de_impressao</vt:lpstr>
      <vt:lpstr>FIT!Area_de_impressao</vt:lpstr>
      <vt:lpstr>HISTOGRAMA!Area_de_impressao</vt:lpstr>
      <vt:lpstr>'Mapa+Binômio'!Area_de_impressao</vt:lpstr>
      <vt:lpstr>'Mat. Betuminoso'!Area_de_impressao</vt:lpstr>
      <vt:lpstr>'Mob. e Desmob'!Area_de_impressao</vt:lpstr>
      <vt:lpstr>MUNICÍPIOS!Area_de_impressao</vt:lpstr>
      <vt:lpstr>PLANILHA!Area_de_impressao</vt:lpstr>
      <vt:lpstr>RESUMO!Area_de_impressao</vt:lpstr>
      <vt:lpstr>'RESUMO MO'!Area_de_impressao</vt:lpstr>
      <vt:lpstr>AD.FX!Titulos_de_impressao</vt:lpstr>
      <vt:lpstr>AD.LOCAL!Titulos_de_impressao</vt:lpstr>
      <vt:lpstr>AD.MC!Titulos_de_impressao</vt:lpstr>
      <vt:lpstr>AD.VIN!Titulos_de_impressao</vt:lpstr>
      <vt:lpstr>AD.VR!Titulos_de_impressao</vt:lpstr>
      <vt:lpstr>'Aquis. Betuminoso'!Titulos_de_impressao</vt:lpstr>
      <vt:lpstr>BDI!Titulos_de_impressao</vt:lpstr>
      <vt:lpstr>'CANT_Compl OAE'!Titulos_de_impressao</vt:lpstr>
      <vt:lpstr>CANT_Princ!Titulos_de_impressao</vt:lpstr>
      <vt:lpstr>'CURVA ABC'!Titulos_de_impressao</vt:lpstr>
      <vt:lpstr>EFS!Titulos_de_impressao</vt:lpstr>
      <vt:lpstr>'Equip Mínimo'!Titulos_de_impressao</vt:lpstr>
      <vt:lpstr>HISTOGRAMA!Titulos_de_impressao</vt:lpstr>
      <vt:lpstr>'Mapa+Binômio'!Titulos_de_impressao</vt:lpstr>
      <vt:lpstr>'Mob. e Desmob'!Titulos_de_impressao</vt:lpstr>
      <vt:lpstr>MUNICÍPIOS!Titulos_de_impressao</vt:lpstr>
      <vt:lpstr>PLANILHA!Titulos_de_impressao</vt:lpstr>
      <vt:lpstr>'RESUMO MO'!Titulos_de_impressao</vt:lpstr>
      <vt:lpstr>Rotas!Titulos_de_impressao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Josias Pinto Filho</dc:creator>
  <cp:lastModifiedBy>Unidade 1 de Licitação DER PE</cp:lastModifiedBy>
  <cp:lastPrinted>2026-04-08T19:01:12Z</cp:lastPrinted>
  <dcterms:created xsi:type="dcterms:W3CDTF">2020-11-09T21:27:32Z</dcterms:created>
  <dcterms:modified xsi:type="dcterms:W3CDTF">2026-04-09T13:35:16Z</dcterms:modified>
</cp:coreProperties>
</file>